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date1904="1" showInkAnnotation="0" autoCompressPictures="0"/>
  <bookViews>
    <workbookView xWindow="0" yWindow="0" windowWidth="25600" windowHeight="14660" tabRatio="500" firstSheet="2" activeTab="4"/>
  </bookViews>
  <sheets>
    <sheet name="cleaned data" sheetId="2" r:id="rId1"/>
    <sheet name="Sheet1" sheetId="8" r:id="rId2"/>
    <sheet name="Everyone vs. NOT Everyone" sheetId="1" r:id="rId3"/>
    <sheet name="G1 vs. G2 vs. G3 vs. Everyone" sheetId="3" r:id="rId4"/>
    <sheet name="Embarassed vs. NOT Embarassed" sheetId="6" r:id="rId5"/>
    <sheet name="Embarassed" sheetId="5" r:id="rId6"/>
    <sheet name="Sheet2" sheetId="4" r:id="rId7"/>
    <sheet name="Tables" sheetId="7" r:id="rId8"/>
  </sheets>
  <definedNames>
    <definedName name="_xlnm._FilterDatabase" localSheetId="0" hidden="1">'cleaned data'!$A$1:$BN$3919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8" i="6" l="1"/>
  <c r="B38" i="6"/>
  <c r="C37" i="6"/>
  <c r="B37" i="6"/>
  <c r="B28" i="6"/>
  <c r="C31" i="6"/>
  <c r="B31" i="6"/>
  <c r="K29" i="6"/>
  <c r="J29" i="6"/>
  <c r="E29" i="6"/>
  <c r="K28" i="6"/>
  <c r="J28" i="6"/>
  <c r="E28" i="6"/>
  <c r="K38" i="6"/>
  <c r="J38" i="6"/>
  <c r="K37" i="6"/>
  <c r="J37" i="6"/>
  <c r="K21" i="6"/>
  <c r="J21" i="6"/>
  <c r="K20" i="6"/>
  <c r="J20" i="6"/>
  <c r="C23" i="6"/>
  <c r="B23" i="6"/>
  <c r="C40" i="6"/>
  <c r="B40" i="6"/>
  <c r="E38" i="6"/>
  <c r="E37" i="6"/>
  <c r="B21" i="6"/>
  <c r="E21" i="6"/>
  <c r="B20" i="6"/>
  <c r="E20" i="6"/>
  <c r="C21" i="6"/>
  <c r="C20" i="6"/>
  <c r="AL9" i="2"/>
  <c r="AL11" i="2"/>
  <c r="AL21" i="2"/>
  <c r="AL28" i="2"/>
  <c r="AL2" i="2"/>
  <c r="AL3" i="2"/>
  <c r="AL4" i="2"/>
  <c r="AL5" i="2"/>
  <c r="AL6" i="2"/>
  <c r="AL7" i="2"/>
  <c r="AL8" i="2"/>
  <c r="AL10" i="2"/>
  <c r="AL12" i="2"/>
  <c r="AL13" i="2"/>
  <c r="AL14" i="2"/>
  <c r="AL15" i="2"/>
  <c r="AL16" i="2"/>
  <c r="AL17" i="2"/>
  <c r="AL18" i="2"/>
  <c r="AL19" i="2"/>
  <c r="AL20" i="2"/>
  <c r="AL22" i="2"/>
  <c r="AL23" i="2"/>
  <c r="AL24" i="2"/>
  <c r="AL25" i="2"/>
  <c r="AL26" i="2"/>
  <c r="AL27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L2859" i="2"/>
  <c r="AL2860" i="2"/>
  <c r="AL2861" i="2"/>
  <c r="AL2862" i="2"/>
  <c r="AL2863" i="2"/>
  <c r="AL2864" i="2"/>
  <c r="AL2865" i="2"/>
  <c r="AL2866" i="2"/>
  <c r="AL2867" i="2"/>
  <c r="AL2868" i="2"/>
  <c r="AL2869" i="2"/>
  <c r="AL2870" i="2"/>
  <c r="AL2871" i="2"/>
  <c r="AL2872" i="2"/>
  <c r="AL2873" i="2"/>
  <c r="AL2874" i="2"/>
  <c r="AL2875" i="2"/>
  <c r="AL2876" i="2"/>
  <c r="AL2877" i="2"/>
  <c r="AL2878" i="2"/>
  <c r="AL2879" i="2"/>
  <c r="AL2880" i="2"/>
  <c r="AL2881" i="2"/>
  <c r="AL2882" i="2"/>
  <c r="AL2883" i="2"/>
  <c r="AL2884" i="2"/>
  <c r="AL2885" i="2"/>
  <c r="AL2886" i="2"/>
  <c r="AL2887" i="2"/>
  <c r="AL2888" i="2"/>
  <c r="AL2889" i="2"/>
  <c r="AL2890" i="2"/>
  <c r="AL2891" i="2"/>
  <c r="AL2892" i="2"/>
  <c r="AL2893" i="2"/>
  <c r="AL2894" i="2"/>
  <c r="AL2895" i="2"/>
  <c r="AL2896" i="2"/>
  <c r="AL2897" i="2"/>
  <c r="AL2898" i="2"/>
  <c r="AL2899" i="2"/>
  <c r="AL2900" i="2"/>
  <c r="AL2901" i="2"/>
  <c r="AL2902" i="2"/>
  <c r="AL2903" i="2"/>
  <c r="AL2904" i="2"/>
  <c r="AL2905" i="2"/>
  <c r="AL2906" i="2"/>
  <c r="AL2907" i="2"/>
  <c r="AL2908" i="2"/>
  <c r="AL2909" i="2"/>
  <c r="AL2910" i="2"/>
  <c r="AL2911" i="2"/>
  <c r="AL2912" i="2"/>
  <c r="AL2913" i="2"/>
  <c r="AL2914" i="2"/>
  <c r="AL2915" i="2"/>
  <c r="AL2916" i="2"/>
  <c r="AL2917" i="2"/>
  <c r="AL2918" i="2"/>
  <c r="AL2919" i="2"/>
  <c r="AL2920" i="2"/>
  <c r="AL2921" i="2"/>
  <c r="AL2922" i="2"/>
  <c r="AL2923" i="2"/>
  <c r="AL2924" i="2"/>
  <c r="AL2925" i="2"/>
  <c r="AL2926" i="2"/>
  <c r="AL2927" i="2"/>
  <c r="AL2928" i="2"/>
  <c r="AL2929" i="2"/>
  <c r="AL2930" i="2"/>
  <c r="AL2931" i="2"/>
  <c r="AL2932" i="2"/>
  <c r="AL2933" i="2"/>
  <c r="AL2934" i="2"/>
  <c r="AL2935" i="2"/>
  <c r="AL2936" i="2"/>
  <c r="AL2937" i="2"/>
  <c r="AL2938" i="2"/>
  <c r="AL2939" i="2"/>
  <c r="AL2940" i="2"/>
  <c r="AL2941" i="2"/>
  <c r="AL2942" i="2"/>
  <c r="AL2943" i="2"/>
  <c r="AL2944" i="2"/>
  <c r="AL2945" i="2"/>
  <c r="AL2946" i="2"/>
  <c r="AL2947" i="2"/>
  <c r="AL2948" i="2"/>
  <c r="AL2949" i="2"/>
  <c r="AL2950" i="2"/>
  <c r="AL2951" i="2"/>
  <c r="AL2952" i="2"/>
  <c r="AL2953" i="2"/>
  <c r="AL2954" i="2"/>
  <c r="AL2955" i="2"/>
  <c r="AL2956" i="2"/>
  <c r="AL2957" i="2"/>
  <c r="AL2958" i="2"/>
  <c r="AL2959" i="2"/>
  <c r="AL2960" i="2"/>
  <c r="AL2961" i="2"/>
  <c r="AL2962" i="2"/>
  <c r="AL2963" i="2"/>
  <c r="AL2964" i="2"/>
  <c r="AL2965" i="2"/>
  <c r="AL2966" i="2"/>
  <c r="AL2967" i="2"/>
  <c r="AL2968" i="2"/>
  <c r="AL2969" i="2"/>
  <c r="AL2970" i="2"/>
  <c r="AL2971" i="2"/>
  <c r="AL2972" i="2"/>
  <c r="AL2973" i="2"/>
  <c r="AL2974" i="2"/>
  <c r="AL2975" i="2"/>
  <c r="AL2976" i="2"/>
  <c r="AL2977" i="2"/>
  <c r="AL2978" i="2"/>
  <c r="AL2979" i="2"/>
  <c r="AL2980" i="2"/>
  <c r="AL2981" i="2"/>
  <c r="AL2982" i="2"/>
  <c r="AL2983" i="2"/>
  <c r="AL2984" i="2"/>
  <c r="AL2985" i="2"/>
  <c r="AL2986" i="2"/>
  <c r="AL2987" i="2"/>
  <c r="AL2988" i="2"/>
  <c r="AL2989" i="2"/>
  <c r="AL2990" i="2"/>
  <c r="AL2991" i="2"/>
  <c r="AL2992" i="2"/>
  <c r="AL2993" i="2"/>
  <c r="AL2994" i="2"/>
  <c r="AL2995" i="2"/>
  <c r="AL2996" i="2"/>
  <c r="AL2997" i="2"/>
  <c r="AL2998" i="2"/>
  <c r="AL2999" i="2"/>
  <c r="AL3000" i="2"/>
  <c r="AL3001" i="2"/>
  <c r="AL3002" i="2"/>
  <c r="AL3003" i="2"/>
  <c r="AL3004" i="2"/>
  <c r="AL3005" i="2"/>
  <c r="AL3006" i="2"/>
  <c r="AL3007" i="2"/>
  <c r="AL3008" i="2"/>
  <c r="AL3009" i="2"/>
  <c r="AL3010" i="2"/>
  <c r="AL3011" i="2"/>
  <c r="AL3012" i="2"/>
  <c r="AL3013" i="2"/>
  <c r="AL3014" i="2"/>
  <c r="AL3015" i="2"/>
  <c r="AL3016" i="2"/>
  <c r="AL3017" i="2"/>
  <c r="AL3018" i="2"/>
  <c r="AL3019" i="2"/>
  <c r="AL3020" i="2"/>
  <c r="AL3021" i="2"/>
  <c r="AL3022" i="2"/>
  <c r="AL3023" i="2"/>
  <c r="AL3024" i="2"/>
  <c r="AL3025" i="2"/>
  <c r="AL3026" i="2"/>
  <c r="AL3027" i="2"/>
  <c r="AL3028" i="2"/>
  <c r="AL3029" i="2"/>
  <c r="AL3030" i="2"/>
  <c r="AL3031" i="2"/>
  <c r="AL3032" i="2"/>
  <c r="AL3033" i="2"/>
  <c r="AL3034" i="2"/>
  <c r="AL3035" i="2"/>
  <c r="AL3036" i="2"/>
  <c r="AL3037" i="2"/>
  <c r="AL3038" i="2"/>
  <c r="AL3039" i="2"/>
  <c r="AL3040" i="2"/>
  <c r="AL3041" i="2"/>
  <c r="AL3042" i="2"/>
  <c r="AL3043" i="2"/>
  <c r="AL3044" i="2"/>
  <c r="AL3045" i="2"/>
  <c r="AL3046" i="2"/>
  <c r="AL3047" i="2"/>
  <c r="AL3048" i="2"/>
  <c r="AL3049" i="2"/>
  <c r="AL3050" i="2"/>
  <c r="AL3051" i="2"/>
  <c r="AL3052" i="2"/>
  <c r="AL3053" i="2"/>
  <c r="AL3054" i="2"/>
  <c r="AL3055" i="2"/>
  <c r="AL3056" i="2"/>
  <c r="AL3057" i="2"/>
  <c r="AL3058" i="2"/>
  <c r="AL3059" i="2"/>
  <c r="AL3060" i="2"/>
  <c r="AL3061" i="2"/>
  <c r="AL3062" i="2"/>
  <c r="AL3063" i="2"/>
  <c r="AL3064" i="2"/>
  <c r="AL3065" i="2"/>
  <c r="AL3066" i="2"/>
  <c r="AL3067" i="2"/>
  <c r="AL3068" i="2"/>
  <c r="AL3069" i="2"/>
  <c r="AL3070" i="2"/>
  <c r="AL3071" i="2"/>
  <c r="AL3072" i="2"/>
  <c r="AL3073" i="2"/>
  <c r="AL3074" i="2"/>
  <c r="AL3075" i="2"/>
  <c r="AL3076" i="2"/>
  <c r="AL3077" i="2"/>
  <c r="AL3078" i="2"/>
  <c r="AL3079" i="2"/>
  <c r="AL3080" i="2"/>
  <c r="AL3081" i="2"/>
  <c r="AL3082" i="2"/>
  <c r="AL3083" i="2"/>
  <c r="AL3084" i="2"/>
  <c r="AL3085" i="2"/>
  <c r="AL3086" i="2"/>
  <c r="AL3087" i="2"/>
  <c r="AL3088" i="2"/>
  <c r="AL3089" i="2"/>
  <c r="AL3090" i="2"/>
  <c r="AL3091" i="2"/>
  <c r="AL3092" i="2"/>
  <c r="AL3093" i="2"/>
  <c r="AL3094" i="2"/>
  <c r="AL3095" i="2"/>
  <c r="AL3096" i="2"/>
  <c r="AL3097" i="2"/>
  <c r="AL3098" i="2"/>
  <c r="AL3099" i="2"/>
  <c r="AL3100" i="2"/>
  <c r="AL3101" i="2"/>
  <c r="AL3102" i="2"/>
  <c r="AL3103" i="2"/>
  <c r="AL3104" i="2"/>
  <c r="AL3105" i="2"/>
  <c r="AL3106" i="2"/>
  <c r="AL3107" i="2"/>
  <c r="AL3108" i="2"/>
  <c r="AL3109" i="2"/>
  <c r="AL3110" i="2"/>
  <c r="AL3111" i="2"/>
  <c r="AL3112" i="2"/>
  <c r="AL3113" i="2"/>
  <c r="AL3114" i="2"/>
  <c r="AL3115" i="2"/>
  <c r="AL3116" i="2"/>
  <c r="AL3117" i="2"/>
  <c r="AL3118" i="2"/>
  <c r="AL3119" i="2"/>
  <c r="AL3120" i="2"/>
  <c r="AL3121" i="2"/>
  <c r="AL3122" i="2"/>
  <c r="AL3123" i="2"/>
  <c r="AL3124" i="2"/>
  <c r="AL3125" i="2"/>
  <c r="AL3126" i="2"/>
  <c r="AL3127" i="2"/>
  <c r="AL3128" i="2"/>
  <c r="AL3129" i="2"/>
  <c r="AL3130" i="2"/>
  <c r="AL3131" i="2"/>
  <c r="AL3132" i="2"/>
  <c r="AL3133" i="2"/>
  <c r="AL3134" i="2"/>
  <c r="AL3135" i="2"/>
  <c r="AL3136" i="2"/>
  <c r="AL3137" i="2"/>
  <c r="AL3138" i="2"/>
  <c r="AL3139" i="2"/>
  <c r="AL3140" i="2"/>
  <c r="AL3141" i="2"/>
  <c r="AL3142" i="2"/>
  <c r="AL3143" i="2"/>
  <c r="AL3144" i="2"/>
  <c r="AL3145" i="2"/>
  <c r="AL3146" i="2"/>
  <c r="AL3147" i="2"/>
  <c r="AL3148" i="2"/>
  <c r="AL3149" i="2"/>
  <c r="AL3150" i="2"/>
  <c r="AL3151" i="2"/>
  <c r="AL3152" i="2"/>
  <c r="AL3153" i="2"/>
  <c r="AL3154" i="2"/>
  <c r="AL3155" i="2"/>
  <c r="AL3156" i="2"/>
  <c r="AL3157" i="2"/>
  <c r="AL3158" i="2"/>
  <c r="AL3159" i="2"/>
  <c r="AL3160" i="2"/>
  <c r="AL3161" i="2"/>
  <c r="AL3162" i="2"/>
  <c r="AL3163" i="2"/>
  <c r="AL3164" i="2"/>
  <c r="AL3165" i="2"/>
  <c r="AL3166" i="2"/>
  <c r="AL3167" i="2"/>
  <c r="AL3168" i="2"/>
  <c r="AL3169" i="2"/>
  <c r="AL3170" i="2"/>
  <c r="AL3171" i="2"/>
  <c r="AL3172" i="2"/>
  <c r="AL3173" i="2"/>
  <c r="AL3174" i="2"/>
  <c r="AL3175" i="2"/>
  <c r="AL3176" i="2"/>
  <c r="AL3177" i="2"/>
  <c r="AL3178" i="2"/>
  <c r="AL3179" i="2"/>
  <c r="AL3180" i="2"/>
  <c r="AL3181" i="2"/>
  <c r="AL3182" i="2"/>
  <c r="AL3183" i="2"/>
  <c r="AL3184" i="2"/>
  <c r="AL3185" i="2"/>
  <c r="AL3186" i="2"/>
  <c r="AL3187" i="2"/>
  <c r="AL3188" i="2"/>
  <c r="AL3189" i="2"/>
  <c r="AL3190" i="2"/>
  <c r="AL3191" i="2"/>
  <c r="AL3192" i="2"/>
  <c r="AL3193" i="2"/>
  <c r="AL3194" i="2"/>
  <c r="AL3195" i="2"/>
  <c r="AL3196" i="2"/>
  <c r="AL3197" i="2"/>
  <c r="AL3198" i="2"/>
  <c r="AL3199" i="2"/>
  <c r="AL3200" i="2"/>
  <c r="AL3201" i="2"/>
  <c r="AL3202" i="2"/>
  <c r="AL3203" i="2"/>
  <c r="AL3204" i="2"/>
  <c r="AL3205" i="2"/>
  <c r="AL3206" i="2"/>
  <c r="AL3207" i="2"/>
  <c r="AL3208" i="2"/>
  <c r="AL3209" i="2"/>
  <c r="AL3210" i="2"/>
  <c r="AL3211" i="2"/>
  <c r="AL3212" i="2"/>
  <c r="AL3213" i="2"/>
  <c r="AL3214" i="2"/>
  <c r="AL3215" i="2"/>
  <c r="AL3216" i="2"/>
  <c r="AL3217" i="2"/>
  <c r="AL3218" i="2"/>
  <c r="AL3219" i="2"/>
  <c r="AL3220" i="2"/>
  <c r="AL3221" i="2"/>
  <c r="AL3222" i="2"/>
  <c r="AL3223" i="2"/>
  <c r="AL3224" i="2"/>
  <c r="AL3225" i="2"/>
  <c r="AL3226" i="2"/>
  <c r="AL3227" i="2"/>
  <c r="AL3228" i="2"/>
  <c r="AL3229" i="2"/>
  <c r="AL3230" i="2"/>
  <c r="AL3231" i="2"/>
  <c r="AL3232" i="2"/>
  <c r="AL3233" i="2"/>
  <c r="AL3234" i="2"/>
  <c r="AL3235" i="2"/>
  <c r="AL3236" i="2"/>
  <c r="AL3237" i="2"/>
  <c r="AL3238" i="2"/>
  <c r="AL3239" i="2"/>
  <c r="AL3240" i="2"/>
  <c r="AL3241" i="2"/>
  <c r="AL3242" i="2"/>
  <c r="AL3243" i="2"/>
  <c r="AL3244" i="2"/>
  <c r="AL3245" i="2"/>
  <c r="AL3246" i="2"/>
  <c r="AL3247" i="2"/>
  <c r="AL3248" i="2"/>
  <c r="AL3249" i="2"/>
  <c r="AL3250" i="2"/>
  <c r="AL3251" i="2"/>
  <c r="AL3252" i="2"/>
  <c r="AL3253" i="2"/>
  <c r="AL3254" i="2"/>
  <c r="AL3255" i="2"/>
  <c r="AL3256" i="2"/>
  <c r="AL3257" i="2"/>
  <c r="AL3258" i="2"/>
  <c r="AL3259" i="2"/>
  <c r="AL3260" i="2"/>
  <c r="AL3261" i="2"/>
  <c r="AL3262" i="2"/>
  <c r="AL3263" i="2"/>
  <c r="AL3264" i="2"/>
  <c r="AL3265" i="2"/>
  <c r="AL3266" i="2"/>
  <c r="AL3267" i="2"/>
  <c r="AL3268" i="2"/>
  <c r="AL3269" i="2"/>
  <c r="AL3270" i="2"/>
  <c r="AL3271" i="2"/>
  <c r="AL3272" i="2"/>
  <c r="AL3273" i="2"/>
  <c r="AL3274" i="2"/>
  <c r="AL3275" i="2"/>
  <c r="AL3276" i="2"/>
  <c r="AL3277" i="2"/>
  <c r="AL3278" i="2"/>
  <c r="AL3279" i="2"/>
  <c r="AL3280" i="2"/>
  <c r="AL3281" i="2"/>
  <c r="AL3282" i="2"/>
  <c r="AL3283" i="2"/>
  <c r="AL3284" i="2"/>
  <c r="AL3285" i="2"/>
  <c r="AL3286" i="2"/>
  <c r="AL3287" i="2"/>
  <c r="AL3288" i="2"/>
  <c r="AL3289" i="2"/>
  <c r="AL3290" i="2"/>
  <c r="AL3291" i="2"/>
  <c r="AL3292" i="2"/>
  <c r="AL3293" i="2"/>
  <c r="AL3294" i="2"/>
  <c r="AL3295" i="2"/>
  <c r="AL3296" i="2"/>
  <c r="AL3297" i="2"/>
  <c r="AL3298" i="2"/>
  <c r="AL3299" i="2"/>
  <c r="AL3300" i="2"/>
  <c r="AL3301" i="2"/>
  <c r="AL3302" i="2"/>
  <c r="AL3303" i="2"/>
  <c r="AL3304" i="2"/>
  <c r="AL3305" i="2"/>
  <c r="AL3306" i="2"/>
  <c r="AL3307" i="2"/>
  <c r="AL3308" i="2"/>
  <c r="AL3309" i="2"/>
  <c r="AL3310" i="2"/>
  <c r="AL3311" i="2"/>
  <c r="AL3312" i="2"/>
  <c r="AL3313" i="2"/>
  <c r="AL3314" i="2"/>
  <c r="AL3315" i="2"/>
  <c r="AL3316" i="2"/>
  <c r="AL3317" i="2"/>
  <c r="AL3318" i="2"/>
  <c r="AL3319" i="2"/>
  <c r="AL3320" i="2"/>
  <c r="AL3321" i="2"/>
  <c r="AL3322" i="2"/>
  <c r="AL3323" i="2"/>
  <c r="AL3324" i="2"/>
  <c r="AL3325" i="2"/>
  <c r="AL3326" i="2"/>
  <c r="AL3327" i="2"/>
  <c r="AL3328" i="2"/>
  <c r="AL3329" i="2"/>
  <c r="AL3330" i="2"/>
  <c r="AL3331" i="2"/>
  <c r="AL3332" i="2"/>
  <c r="AL3333" i="2"/>
  <c r="AL3334" i="2"/>
  <c r="AL3335" i="2"/>
  <c r="AL3336" i="2"/>
  <c r="AL3337" i="2"/>
  <c r="AL3338" i="2"/>
  <c r="AL3339" i="2"/>
  <c r="AL3340" i="2"/>
  <c r="AL3341" i="2"/>
  <c r="AL3342" i="2"/>
  <c r="AL3343" i="2"/>
  <c r="AL3344" i="2"/>
  <c r="AL3345" i="2"/>
  <c r="AL3346" i="2"/>
  <c r="AL3347" i="2"/>
  <c r="AL3348" i="2"/>
  <c r="AL3349" i="2"/>
  <c r="AL3350" i="2"/>
  <c r="AL3351" i="2"/>
  <c r="AL3352" i="2"/>
  <c r="AL3353" i="2"/>
  <c r="AL3354" i="2"/>
  <c r="AL3355" i="2"/>
  <c r="AL3356" i="2"/>
  <c r="AL3357" i="2"/>
  <c r="AL3358" i="2"/>
  <c r="AL3359" i="2"/>
  <c r="AL3360" i="2"/>
  <c r="AL3361" i="2"/>
  <c r="AL3362" i="2"/>
  <c r="AL3363" i="2"/>
  <c r="AL3364" i="2"/>
  <c r="AL3365" i="2"/>
  <c r="AL3366" i="2"/>
  <c r="AL3367" i="2"/>
  <c r="AL3368" i="2"/>
  <c r="AL3369" i="2"/>
  <c r="AL3370" i="2"/>
  <c r="AL3371" i="2"/>
  <c r="AL3372" i="2"/>
  <c r="AL3373" i="2"/>
  <c r="AL3374" i="2"/>
  <c r="AL3375" i="2"/>
  <c r="AL3376" i="2"/>
  <c r="AL3377" i="2"/>
  <c r="AL3378" i="2"/>
  <c r="AL3379" i="2"/>
  <c r="AL3380" i="2"/>
  <c r="AL3381" i="2"/>
  <c r="AL3382" i="2"/>
  <c r="AL3383" i="2"/>
  <c r="AL3384" i="2"/>
  <c r="AL3385" i="2"/>
  <c r="AL3386" i="2"/>
  <c r="AL3387" i="2"/>
  <c r="AL3388" i="2"/>
  <c r="AL3389" i="2"/>
  <c r="AL3390" i="2"/>
  <c r="AL3391" i="2"/>
  <c r="AL3392" i="2"/>
  <c r="AL3393" i="2"/>
  <c r="AL3394" i="2"/>
  <c r="AL3395" i="2"/>
  <c r="AL3396" i="2"/>
  <c r="AL3397" i="2"/>
  <c r="AL3398" i="2"/>
  <c r="AL3399" i="2"/>
  <c r="AL3400" i="2"/>
  <c r="AL3401" i="2"/>
  <c r="AL3402" i="2"/>
  <c r="AL3403" i="2"/>
  <c r="AL3404" i="2"/>
  <c r="AL3405" i="2"/>
  <c r="AL3406" i="2"/>
  <c r="AL3407" i="2"/>
  <c r="AL3408" i="2"/>
  <c r="AL3409" i="2"/>
  <c r="AL3410" i="2"/>
  <c r="AL3411" i="2"/>
  <c r="AL3412" i="2"/>
  <c r="AL3413" i="2"/>
  <c r="AL3414" i="2"/>
  <c r="AL3415" i="2"/>
  <c r="AL3416" i="2"/>
  <c r="AL3417" i="2"/>
  <c r="AL3418" i="2"/>
  <c r="AL3419" i="2"/>
  <c r="AL3420" i="2"/>
  <c r="AL3421" i="2"/>
  <c r="AL3422" i="2"/>
  <c r="AL3423" i="2"/>
  <c r="AL3424" i="2"/>
  <c r="AL3425" i="2"/>
  <c r="AL3426" i="2"/>
  <c r="AL3427" i="2"/>
  <c r="AL3428" i="2"/>
  <c r="AL3429" i="2"/>
  <c r="AL3430" i="2"/>
  <c r="AL3431" i="2"/>
  <c r="AL3432" i="2"/>
  <c r="AL3433" i="2"/>
  <c r="AL3434" i="2"/>
  <c r="AL3435" i="2"/>
  <c r="AL3436" i="2"/>
  <c r="AL3437" i="2"/>
  <c r="AL3438" i="2"/>
  <c r="AL3439" i="2"/>
  <c r="AL3440" i="2"/>
  <c r="AL3441" i="2"/>
  <c r="AL3442" i="2"/>
  <c r="AL3443" i="2"/>
  <c r="AL3444" i="2"/>
  <c r="AL3445" i="2"/>
  <c r="AL3446" i="2"/>
  <c r="AL3447" i="2"/>
  <c r="AL3448" i="2"/>
  <c r="AL3449" i="2"/>
  <c r="AL3450" i="2"/>
  <c r="AL3451" i="2"/>
  <c r="AL3452" i="2"/>
  <c r="AL3453" i="2"/>
  <c r="AL3454" i="2"/>
  <c r="AL3455" i="2"/>
  <c r="AL3456" i="2"/>
  <c r="AL3457" i="2"/>
  <c r="AL3458" i="2"/>
  <c r="AL3459" i="2"/>
  <c r="AL3460" i="2"/>
  <c r="AL3461" i="2"/>
  <c r="AL3462" i="2"/>
  <c r="AL3463" i="2"/>
  <c r="AL3464" i="2"/>
  <c r="AL3465" i="2"/>
  <c r="AL3466" i="2"/>
  <c r="AL3467" i="2"/>
  <c r="AL3468" i="2"/>
  <c r="AL3469" i="2"/>
  <c r="AL3470" i="2"/>
  <c r="AL3471" i="2"/>
  <c r="AL3472" i="2"/>
  <c r="AL3473" i="2"/>
  <c r="AL3474" i="2"/>
  <c r="AL3475" i="2"/>
  <c r="AL3476" i="2"/>
  <c r="AL3477" i="2"/>
  <c r="AL3478" i="2"/>
  <c r="AL3479" i="2"/>
  <c r="AL3480" i="2"/>
  <c r="AL3481" i="2"/>
  <c r="AL3482" i="2"/>
  <c r="AL3483" i="2"/>
  <c r="AL3484" i="2"/>
  <c r="AL3485" i="2"/>
  <c r="AL3486" i="2"/>
  <c r="AL3487" i="2"/>
  <c r="AL3488" i="2"/>
  <c r="AL3489" i="2"/>
  <c r="AL3490" i="2"/>
  <c r="AL3491" i="2"/>
  <c r="AL3492" i="2"/>
  <c r="AL3493" i="2"/>
  <c r="AL3494" i="2"/>
  <c r="AL3495" i="2"/>
  <c r="AL3496" i="2"/>
  <c r="AL3497" i="2"/>
  <c r="AL3498" i="2"/>
  <c r="AL3499" i="2"/>
  <c r="AL3500" i="2"/>
  <c r="AL3501" i="2"/>
  <c r="AL3502" i="2"/>
  <c r="AL3503" i="2"/>
  <c r="AL3504" i="2"/>
  <c r="AL3505" i="2"/>
  <c r="AL3506" i="2"/>
  <c r="AL3507" i="2"/>
  <c r="AL3508" i="2"/>
  <c r="AL3509" i="2"/>
  <c r="AL3510" i="2"/>
  <c r="AL3511" i="2"/>
  <c r="AL3512" i="2"/>
  <c r="AL3513" i="2"/>
  <c r="AL3514" i="2"/>
  <c r="AL3515" i="2"/>
  <c r="AL3516" i="2"/>
  <c r="AL3517" i="2"/>
  <c r="AL3518" i="2"/>
  <c r="AL3519" i="2"/>
  <c r="AL3520" i="2"/>
  <c r="AL3521" i="2"/>
  <c r="AL3522" i="2"/>
  <c r="AL3523" i="2"/>
  <c r="AL3524" i="2"/>
  <c r="AL3525" i="2"/>
  <c r="AL3526" i="2"/>
  <c r="AL3527" i="2"/>
  <c r="AL3528" i="2"/>
  <c r="AL3529" i="2"/>
  <c r="AL3530" i="2"/>
  <c r="AL3531" i="2"/>
  <c r="AL3532" i="2"/>
  <c r="AL3533" i="2"/>
  <c r="AL3534" i="2"/>
  <c r="AL3535" i="2"/>
  <c r="AL3536" i="2"/>
  <c r="AL3537" i="2"/>
  <c r="AL3538" i="2"/>
  <c r="AL3539" i="2"/>
  <c r="AL3540" i="2"/>
  <c r="AL3541" i="2"/>
  <c r="AL3542" i="2"/>
  <c r="AL3543" i="2"/>
  <c r="AL3544" i="2"/>
  <c r="AL3545" i="2"/>
  <c r="AL3546" i="2"/>
  <c r="AL3547" i="2"/>
  <c r="AL3548" i="2"/>
  <c r="AL3549" i="2"/>
  <c r="AL3550" i="2"/>
  <c r="AL3551" i="2"/>
  <c r="AL3552" i="2"/>
  <c r="AL3553" i="2"/>
  <c r="AL3554" i="2"/>
  <c r="AL3555" i="2"/>
  <c r="AL3556" i="2"/>
  <c r="AL3557" i="2"/>
  <c r="AL3558" i="2"/>
  <c r="AL3559" i="2"/>
  <c r="AL3560" i="2"/>
  <c r="AL3561" i="2"/>
  <c r="AL3562" i="2"/>
  <c r="AL3563" i="2"/>
  <c r="AL3564" i="2"/>
  <c r="AL3565" i="2"/>
  <c r="AL3566" i="2"/>
  <c r="AL3567" i="2"/>
  <c r="AL3568" i="2"/>
  <c r="AL3569" i="2"/>
  <c r="AL3570" i="2"/>
  <c r="AL3571" i="2"/>
  <c r="AL3572" i="2"/>
  <c r="AL3573" i="2"/>
  <c r="AL3574" i="2"/>
  <c r="AL3575" i="2"/>
  <c r="AL3576" i="2"/>
  <c r="AL3577" i="2"/>
  <c r="AL3578" i="2"/>
  <c r="AL3579" i="2"/>
  <c r="AL3580" i="2"/>
  <c r="AL3581" i="2"/>
  <c r="AL3582" i="2"/>
  <c r="AL3583" i="2"/>
  <c r="AL3584" i="2"/>
  <c r="AL3585" i="2"/>
  <c r="AL3586" i="2"/>
  <c r="AL3587" i="2"/>
  <c r="AL3588" i="2"/>
  <c r="AL3589" i="2"/>
  <c r="AL3590" i="2"/>
  <c r="AL3591" i="2"/>
  <c r="AL3592" i="2"/>
  <c r="AL3593" i="2"/>
  <c r="AL3594" i="2"/>
  <c r="AL3595" i="2"/>
  <c r="AL3596" i="2"/>
  <c r="AL3597" i="2"/>
  <c r="AL3598" i="2"/>
  <c r="AL3599" i="2"/>
  <c r="AL3600" i="2"/>
  <c r="AL3601" i="2"/>
  <c r="AL3602" i="2"/>
  <c r="AL3603" i="2"/>
  <c r="AL3604" i="2"/>
  <c r="AL3605" i="2"/>
  <c r="AL3606" i="2"/>
  <c r="AL3607" i="2"/>
  <c r="AL3608" i="2"/>
  <c r="AL3609" i="2"/>
  <c r="AL3610" i="2"/>
  <c r="AL3611" i="2"/>
  <c r="AL3612" i="2"/>
  <c r="AL3613" i="2"/>
  <c r="AL3614" i="2"/>
  <c r="AL3615" i="2"/>
  <c r="AL3616" i="2"/>
  <c r="AL3617" i="2"/>
  <c r="AL3618" i="2"/>
  <c r="AL3619" i="2"/>
  <c r="AL3620" i="2"/>
  <c r="AL3621" i="2"/>
  <c r="AL3622" i="2"/>
  <c r="AL3623" i="2"/>
  <c r="AL3624" i="2"/>
  <c r="AL3625" i="2"/>
  <c r="AL3626" i="2"/>
  <c r="AL3627" i="2"/>
  <c r="AL3628" i="2"/>
  <c r="AL3629" i="2"/>
  <c r="AL3630" i="2"/>
  <c r="AL3631" i="2"/>
  <c r="AL3632" i="2"/>
  <c r="AL3633" i="2"/>
  <c r="AL3634" i="2"/>
  <c r="AL3635" i="2"/>
  <c r="AL3636" i="2"/>
  <c r="AL3637" i="2"/>
  <c r="AL3638" i="2"/>
  <c r="AL3639" i="2"/>
  <c r="AL3640" i="2"/>
  <c r="AL3641" i="2"/>
  <c r="AL3642" i="2"/>
  <c r="AL3643" i="2"/>
  <c r="AL3644" i="2"/>
  <c r="AL3645" i="2"/>
  <c r="AL3646" i="2"/>
  <c r="AL3647" i="2"/>
  <c r="AL3648" i="2"/>
  <c r="AL3649" i="2"/>
  <c r="AL3650" i="2"/>
  <c r="AL3651" i="2"/>
  <c r="AL3652" i="2"/>
  <c r="AL3653" i="2"/>
  <c r="AL3654" i="2"/>
  <c r="AL3655" i="2"/>
  <c r="AL3656" i="2"/>
  <c r="AL3657" i="2"/>
  <c r="AL3658" i="2"/>
  <c r="AL3659" i="2"/>
  <c r="AL3660" i="2"/>
  <c r="AL3661" i="2"/>
  <c r="AL3662" i="2"/>
  <c r="AL3663" i="2"/>
  <c r="AL3664" i="2"/>
  <c r="AL3665" i="2"/>
  <c r="AL3666" i="2"/>
  <c r="AL3667" i="2"/>
  <c r="AL3668" i="2"/>
  <c r="AL3669" i="2"/>
  <c r="AL3670" i="2"/>
  <c r="AL3671" i="2"/>
  <c r="AL3672" i="2"/>
  <c r="AL3673" i="2"/>
  <c r="AL3674" i="2"/>
  <c r="AL3675" i="2"/>
  <c r="AL3676" i="2"/>
  <c r="AL3677" i="2"/>
  <c r="AL3678" i="2"/>
  <c r="AL3679" i="2"/>
  <c r="AL3680" i="2"/>
  <c r="AL3681" i="2"/>
  <c r="AL3682" i="2"/>
  <c r="AL3683" i="2"/>
  <c r="AL3684" i="2"/>
  <c r="AL3685" i="2"/>
  <c r="AL3686" i="2"/>
  <c r="AL3687" i="2"/>
  <c r="AL3688" i="2"/>
  <c r="AL3689" i="2"/>
  <c r="AL3690" i="2"/>
  <c r="AL3691" i="2"/>
  <c r="AL3692" i="2"/>
  <c r="AL3693" i="2"/>
  <c r="AL3694" i="2"/>
  <c r="AL3695" i="2"/>
  <c r="AL3696" i="2"/>
  <c r="AL3697" i="2"/>
  <c r="AL3698" i="2"/>
  <c r="AL3699" i="2"/>
  <c r="AL3700" i="2"/>
  <c r="AL3701" i="2"/>
  <c r="AL3702" i="2"/>
  <c r="AL3703" i="2"/>
  <c r="AL3704" i="2"/>
  <c r="AL3705" i="2"/>
  <c r="AL3706" i="2"/>
  <c r="AL3707" i="2"/>
  <c r="AL3708" i="2"/>
  <c r="AL3709" i="2"/>
  <c r="AL3710" i="2"/>
  <c r="AL3711" i="2"/>
  <c r="AL3712" i="2"/>
  <c r="AL3713" i="2"/>
  <c r="AL3714" i="2"/>
  <c r="AL3715" i="2"/>
  <c r="AL3716" i="2"/>
  <c r="AL3717" i="2"/>
  <c r="AL3718" i="2"/>
  <c r="AL3719" i="2"/>
  <c r="AL3720" i="2"/>
  <c r="AL3721" i="2"/>
  <c r="AL3722" i="2"/>
  <c r="AL3723" i="2"/>
  <c r="AL3724" i="2"/>
  <c r="AL3725" i="2"/>
  <c r="AL3726" i="2"/>
  <c r="AL3727" i="2"/>
  <c r="AL3728" i="2"/>
  <c r="AL3729" i="2"/>
  <c r="AL3730" i="2"/>
  <c r="AL3731" i="2"/>
  <c r="AL3732" i="2"/>
  <c r="AL3733" i="2"/>
  <c r="AL3734" i="2"/>
  <c r="AL3735" i="2"/>
  <c r="AL3736" i="2"/>
  <c r="AL3737" i="2"/>
  <c r="AL3738" i="2"/>
  <c r="AL3739" i="2"/>
  <c r="AL3740" i="2"/>
  <c r="AL3741" i="2"/>
  <c r="AL3742" i="2"/>
  <c r="AL3743" i="2"/>
  <c r="AL3744" i="2"/>
  <c r="AL3745" i="2"/>
  <c r="AL3746" i="2"/>
  <c r="AL3747" i="2"/>
  <c r="AL3748" i="2"/>
  <c r="AL3749" i="2"/>
  <c r="AL3750" i="2"/>
  <c r="AL3751" i="2"/>
  <c r="AL3752" i="2"/>
  <c r="AL3753" i="2"/>
  <c r="AL3754" i="2"/>
  <c r="AL3755" i="2"/>
  <c r="AL3756" i="2"/>
  <c r="AL3757" i="2"/>
  <c r="AL3758" i="2"/>
  <c r="AL3759" i="2"/>
  <c r="AL3760" i="2"/>
  <c r="AL3761" i="2"/>
  <c r="AL3762" i="2"/>
  <c r="AL3763" i="2"/>
  <c r="AL3764" i="2"/>
  <c r="AL3765" i="2"/>
  <c r="AL3766" i="2"/>
  <c r="AL3767" i="2"/>
  <c r="AL3768" i="2"/>
  <c r="AL3769" i="2"/>
  <c r="AL3770" i="2"/>
  <c r="AL3771" i="2"/>
  <c r="AL3772" i="2"/>
  <c r="AL3773" i="2"/>
  <c r="AL3774" i="2"/>
  <c r="AL3775" i="2"/>
  <c r="AL3776" i="2"/>
  <c r="AL3777" i="2"/>
  <c r="AL3778" i="2"/>
  <c r="AL3779" i="2"/>
  <c r="AL3780" i="2"/>
  <c r="AL3781" i="2"/>
  <c r="AL3782" i="2"/>
  <c r="AL3783" i="2"/>
  <c r="AL3784" i="2"/>
  <c r="AL3785" i="2"/>
  <c r="AL3786" i="2"/>
  <c r="AL3787" i="2"/>
  <c r="AL3788" i="2"/>
  <c r="AL3789" i="2"/>
  <c r="AL3790" i="2"/>
  <c r="AL3791" i="2"/>
  <c r="AL3792" i="2"/>
  <c r="AL3793" i="2"/>
  <c r="AL3794" i="2"/>
  <c r="AL3795" i="2"/>
  <c r="AL3796" i="2"/>
  <c r="AL3797" i="2"/>
  <c r="AL3798" i="2"/>
  <c r="AL3799" i="2"/>
  <c r="AL3800" i="2"/>
  <c r="AL3801" i="2"/>
  <c r="AL3802" i="2"/>
  <c r="AL3803" i="2"/>
  <c r="AL3804" i="2"/>
  <c r="AL3805" i="2"/>
  <c r="AL3806" i="2"/>
  <c r="AL3807" i="2"/>
  <c r="AL3808" i="2"/>
  <c r="AL3809" i="2"/>
  <c r="AL3810" i="2"/>
  <c r="AL3811" i="2"/>
  <c r="AL3812" i="2"/>
  <c r="AL3813" i="2"/>
  <c r="AL3814" i="2"/>
  <c r="AL3815" i="2"/>
  <c r="AL3816" i="2"/>
  <c r="AL3817" i="2"/>
  <c r="AL3818" i="2"/>
  <c r="AL3819" i="2"/>
  <c r="AL3820" i="2"/>
  <c r="AL3821" i="2"/>
  <c r="AL3822" i="2"/>
  <c r="AL3823" i="2"/>
  <c r="AL3824" i="2"/>
  <c r="AL3825" i="2"/>
  <c r="AL3826" i="2"/>
  <c r="AL3827" i="2"/>
  <c r="AL3828" i="2"/>
  <c r="AL3829" i="2"/>
  <c r="AL3830" i="2"/>
  <c r="AL3831" i="2"/>
  <c r="AL3832" i="2"/>
  <c r="AL3833" i="2"/>
  <c r="AL3834" i="2"/>
  <c r="AL3835" i="2"/>
  <c r="AL3836" i="2"/>
  <c r="AL3837" i="2"/>
  <c r="AL3838" i="2"/>
  <c r="AL3839" i="2"/>
  <c r="AL3840" i="2"/>
  <c r="AL3841" i="2"/>
  <c r="AL3842" i="2"/>
  <c r="AL3843" i="2"/>
  <c r="AL3844" i="2"/>
  <c r="AL3845" i="2"/>
  <c r="AL3846" i="2"/>
  <c r="AL3847" i="2"/>
  <c r="AL3848" i="2"/>
  <c r="AL3849" i="2"/>
  <c r="AL3850" i="2"/>
  <c r="AL3851" i="2"/>
  <c r="AL3852" i="2"/>
  <c r="AL3853" i="2"/>
  <c r="AL3854" i="2"/>
  <c r="AL3855" i="2"/>
  <c r="AL3856" i="2"/>
  <c r="AL3857" i="2"/>
  <c r="AL3858" i="2"/>
  <c r="AL3859" i="2"/>
  <c r="AL3860" i="2"/>
  <c r="AL3861" i="2"/>
  <c r="AL3862" i="2"/>
  <c r="AL3863" i="2"/>
  <c r="AL3864" i="2"/>
  <c r="AL3865" i="2"/>
  <c r="AL3866" i="2"/>
  <c r="AL3867" i="2"/>
  <c r="AL3868" i="2"/>
  <c r="AL3869" i="2"/>
  <c r="AL3870" i="2"/>
  <c r="AL3871" i="2"/>
  <c r="AL3872" i="2"/>
  <c r="AL3873" i="2"/>
  <c r="AL3874" i="2"/>
  <c r="AL3875" i="2"/>
  <c r="AL3876" i="2"/>
  <c r="AL3877" i="2"/>
  <c r="AL3878" i="2"/>
  <c r="AL3879" i="2"/>
  <c r="AL3880" i="2"/>
  <c r="AL3881" i="2"/>
  <c r="AL3882" i="2"/>
  <c r="AL3883" i="2"/>
  <c r="AL3884" i="2"/>
  <c r="AL3885" i="2"/>
  <c r="AL3886" i="2"/>
  <c r="AL3887" i="2"/>
  <c r="AL3888" i="2"/>
  <c r="AL3889" i="2"/>
  <c r="AL3890" i="2"/>
  <c r="AL3891" i="2"/>
  <c r="AL3892" i="2"/>
  <c r="AL3893" i="2"/>
  <c r="AL3894" i="2"/>
  <c r="AL3895" i="2"/>
  <c r="AL3896" i="2"/>
  <c r="AL3897" i="2"/>
  <c r="AL3898" i="2"/>
  <c r="AL3899" i="2"/>
  <c r="AL3900" i="2"/>
  <c r="AL3901" i="2"/>
  <c r="AL3902" i="2"/>
  <c r="AL3903" i="2"/>
  <c r="AL3904" i="2"/>
  <c r="AL3905" i="2"/>
  <c r="AL3906" i="2"/>
  <c r="AL3907" i="2"/>
  <c r="AL3908" i="2"/>
  <c r="AL3909" i="2"/>
  <c r="AL3910" i="2"/>
  <c r="AL3911" i="2"/>
  <c r="AL3912" i="2"/>
  <c r="AL3913" i="2"/>
  <c r="AL3914" i="2"/>
  <c r="AL3915" i="2"/>
  <c r="AL3916" i="2"/>
  <c r="AL3917" i="2"/>
  <c r="AL3918" i="2"/>
  <c r="AL3919" i="2"/>
  <c r="C193" i="1"/>
  <c r="D193" i="1"/>
  <c r="E193" i="1"/>
  <c r="D188" i="1"/>
  <c r="D189" i="1"/>
  <c r="D190" i="1"/>
  <c r="D191" i="1"/>
  <c r="D192" i="1"/>
  <c r="D194" i="1"/>
  <c r="C188" i="1"/>
  <c r="C189" i="1"/>
  <c r="C190" i="1"/>
  <c r="C191" i="1"/>
  <c r="C192" i="1"/>
  <c r="C194" i="1"/>
  <c r="E194" i="1"/>
  <c r="D195" i="1"/>
  <c r="L193" i="1"/>
  <c r="C195" i="1"/>
  <c r="K193" i="1"/>
  <c r="E192" i="1"/>
  <c r="L192" i="1"/>
  <c r="K192" i="1"/>
  <c r="E191" i="1"/>
  <c r="L191" i="1"/>
  <c r="K191" i="1"/>
  <c r="E190" i="1"/>
  <c r="L190" i="1"/>
  <c r="K190" i="1"/>
  <c r="E189" i="1"/>
  <c r="L189" i="1"/>
  <c r="K189" i="1"/>
  <c r="E188" i="1"/>
  <c r="L188" i="1"/>
  <c r="K188" i="1"/>
  <c r="F189" i="1"/>
  <c r="F190" i="1"/>
  <c r="F191" i="1"/>
  <c r="F192" i="1"/>
  <c r="F193" i="1"/>
  <c r="F194" i="1"/>
  <c r="F188" i="1"/>
  <c r="C69" i="1"/>
  <c r="D69" i="1"/>
  <c r="E69" i="1"/>
  <c r="D68" i="1"/>
  <c r="D70" i="1"/>
  <c r="C59" i="1"/>
  <c r="C60" i="1"/>
  <c r="C61" i="1"/>
  <c r="D59" i="1"/>
  <c r="D60" i="1"/>
  <c r="D61" i="1"/>
  <c r="E61" i="1"/>
  <c r="D71" i="1"/>
  <c r="L69" i="1"/>
  <c r="C68" i="1"/>
  <c r="C70" i="1"/>
  <c r="C71" i="1"/>
  <c r="K69" i="1"/>
  <c r="E68" i="1"/>
  <c r="L68" i="1"/>
  <c r="K68" i="1"/>
  <c r="E70" i="1"/>
  <c r="F69" i="1"/>
  <c r="F68" i="1"/>
  <c r="C117" i="1"/>
  <c r="D117" i="1"/>
  <c r="E117" i="1"/>
  <c r="F117" i="1"/>
  <c r="C116" i="1"/>
  <c r="D116" i="1"/>
  <c r="E116" i="1"/>
  <c r="F116" i="1"/>
  <c r="C34" i="1"/>
  <c r="D34" i="1"/>
  <c r="E34" i="1"/>
  <c r="F34" i="1"/>
  <c r="C33" i="1"/>
  <c r="D33" i="1"/>
  <c r="E33" i="1"/>
  <c r="F33" i="1"/>
  <c r="C169" i="1"/>
  <c r="D169" i="1"/>
  <c r="E169" i="1"/>
  <c r="F169" i="1"/>
  <c r="C170" i="1"/>
  <c r="D170" i="1"/>
  <c r="E170" i="1"/>
  <c r="F170" i="1"/>
  <c r="C156" i="1"/>
  <c r="C157" i="1"/>
  <c r="C158" i="1"/>
  <c r="C159" i="1"/>
  <c r="C168" i="1"/>
  <c r="C171" i="1"/>
  <c r="D156" i="1"/>
  <c r="D157" i="1"/>
  <c r="D158" i="1"/>
  <c r="D159" i="1"/>
  <c r="D168" i="1"/>
  <c r="D171" i="1"/>
  <c r="E171" i="1"/>
  <c r="F171" i="1"/>
  <c r="E168" i="1"/>
  <c r="F168" i="1"/>
  <c r="E157" i="1"/>
  <c r="F157" i="1"/>
  <c r="E158" i="1"/>
  <c r="F158" i="1"/>
  <c r="E156" i="1"/>
  <c r="F156" i="1"/>
  <c r="C141" i="1"/>
  <c r="D141" i="1"/>
  <c r="E141" i="1"/>
  <c r="F141" i="1"/>
  <c r="C142" i="1"/>
  <c r="D142" i="1"/>
  <c r="E142" i="1"/>
  <c r="F142" i="1"/>
  <c r="C140" i="1"/>
  <c r="D140" i="1"/>
  <c r="E140" i="1"/>
  <c r="F140" i="1"/>
  <c r="C133" i="1"/>
  <c r="D133" i="1"/>
  <c r="E133" i="1"/>
  <c r="F133" i="1"/>
  <c r="C132" i="1"/>
  <c r="D132" i="1"/>
  <c r="E132" i="1"/>
  <c r="F132" i="1"/>
  <c r="C125" i="1"/>
  <c r="D125" i="1"/>
  <c r="E125" i="1"/>
  <c r="F125" i="1"/>
  <c r="C124" i="1"/>
  <c r="D124" i="1"/>
  <c r="E124" i="1"/>
  <c r="F124" i="1"/>
  <c r="D126" i="1"/>
  <c r="C126" i="1"/>
  <c r="E126" i="1"/>
  <c r="D127" i="1"/>
  <c r="C127" i="1"/>
  <c r="C107" i="1"/>
  <c r="D107" i="1"/>
  <c r="E107" i="1"/>
  <c r="F107" i="1"/>
  <c r="C106" i="1"/>
  <c r="D106" i="1"/>
  <c r="E106" i="1"/>
  <c r="F106" i="1"/>
  <c r="C97" i="1"/>
  <c r="D97" i="1"/>
  <c r="E97" i="1"/>
  <c r="D96" i="1"/>
  <c r="D98" i="1"/>
  <c r="C96" i="1"/>
  <c r="C98" i="1"/>
  <c r="E98" i="1"/>
  <c r="D99" i="1"/>
  <c r="L97" i="1"/>
  <c r="C99" i="1"/>
  <c r="K97" i="1"/>
  <c r="E96" i="1"/>
  <c r="L96" i="1"/>
  <c r="K96" i="1"/>
  <c r="F97" i="1"/>
  <c r="F96" i="1"/>
  <c r="C89" i="1"/>
  <c r="D89" i="1"/>
  <c r="E89" i="1"/>
  <c r="F89" i="1"/>
  <c r="C88" i="1"/>
  <c r="D88" i="1"/>
  <c r="E88" i="1"/>
  <c r="F88" i="1"/>
  <c r="D90" i="1"/>
  <c r="C90" i="1"/>
  <c r="E90" i="1"/>
  <c r="D91" i="1"/>
  <c r="C91" i="1"/>
  <c r="C25" i="1"/>
  <c r="D25" i="1"/>
  <c r="E25" i="1"/>
  <c r="F25" i="1"/>
  <c r="C26" i="1"/>
  <c r="D26" i="1"/>
  <c r="E26" i="1"/>
  <c r="F26" i="1"/>
  <c r="C24" i="1"/>
  <c r="D24" i="1"/>
  <c r="E24" i="1"/>
  <c r="F24" i="1"/>
  <c r="C17" i="1"/>
  <c r="D17" i="1"/>
  <c r="E17" i="1"/>
  <c r="F17" i="1"/>
  <c r="C16" i="1"/>
  <c r="D16" i="1"/>
  <c r="E16" i="1"/>
  <c r="F16" i="1"/>
  <c r="C4" i="1"/>
  <c r="C5" i="1"/>
  <c r="C6" i="1"/>
  <c r="D4" i="1"/>
  <c r="E4" i="1"/>
  <c r="D5" i="1"/>
  <c r="E5" i="1"/>
  <c r="E6" i="1"/>
  <c r="C7" i="1"/>
  <c r="F5" i="1"/>
  <c r="F4" i="1"/>
  <c r="E9" i="1"/>
  <c r="E7" i="1"/>
  <c r="D172" i="1"/>
  <c r="D179" i="1"/>
  <c r="D180" i="1"/>
  <c r="D181" i="1"/>
  <c r="D182" i="1"/>
  <c r="C172" i="1"/>
  <c r="C179" i="1"/>
  <c r="C180" i="1"/>
  <c r="C181" i="1"/>
  <c r="C182" i="1"/>
  <c r="E172" i="1"/>
  <c r="E173" i="1"/>
  <c r="E174" i="1"/>
  <c r="E159" i="1"/>
  <c r="E160" i="1"/>
  <c r="E161" i="1"/>
  <c r="E143" i="1"/>
  <c r="D108" i="1"/>
  <c r="E108" i="1"/>
  <c r="D109" i="1"/>
  <c r="L107" i="1"/>
  <c r="C108" i="1"/>
  <c r="C109" i="1"/>
  <c r="K107" i="1"/>
  <c r="L106" i="1"/>
  <c r="K106" i="1"/>
  <c r="C81" i="1"/>
  <c r="D81" i="1"/>
  <c r="E81" i="1"/>
  <c r="C80" i="1"/>
  <c r="D80" i="1"/>
  <c r="E80" i="1"/>
  <c r="E60" i="1"/>
  <c r="E59" i="1"/>
  <c r="C50" i="1"/>
  <c r="D50" i="1"/>
  <c r="E50" i="1"/>
  <c r="C49" i="1"/>
  <c r="D49" i="1"/>
  <c r="E49" i="1"/>
  <c r="E27" i="1"/>
  <c r="D27" i="1"/>
  <c r="C27" i="1"/>
  <c r="E18" i="1"/>
  <c r="D18" i="1"/>
  <c r="C18" i="1"/>
  <c r="E8" i="1"/>
  <c r="E10" i="1"/>
  <c r="D6" i="1"/>
  <c r="AI139" i="2"/>
  <c r="AJ139" i="2"/>
  <c r="AK139" i="2"/>
  <c r="AI140" i="2"/>
  <c r="AJ140" i="2"/>
  <c r="AK140" i="2"/>
  <c r="AI141" i="2"/>
  <c r="AJ141" i="2"/>
  <c r="AK141" i="2"/>
  <c r="AI142" i="2"/>
  <c r="AJ142" i="2"/>
  <c r="AK142" i="2"/>
  <c r="AI143" i="2"/>
  <c r="AJ143" i="2"/>
  <c r="AK143" i="2"/>
  <c r="AI144" i="2"/>
  <c r="AJ144" i="2"/>
  <c r="AK144" i="2"/>
  <c r="AI145" i="2"/>
  <c r="AJ145" i="2"/>
  <c r="AK145" i="2"/>
  <c r="AI146" i="2"/>
  <c r="AJ146" i="2"/>
  <c r="AK146" i="2"/>
  <c r="AI147" i="2"/>
  <c r="AJ147" i="2"/>
  <c r="AK147" i="2"/>
  <c r="AI148" i="2"/>
  <c r="AJ148" i="2"/>
  <c r="AK148" i="2"/>
  <c r="AI149" i="2"/>
  <c r="AJ149" i="2"/>
  <c r="AK149" i="2"/>
  <c r="AI150" i="2"/>
  <c r="AJ150" i="2"/>
  <c r="AK150" i="2"/>
  <c r="AI151" i="2"/>
  <c r="AJ151" i="2"/>
  <c r="AK151" i="2"/>
  <c r="AI152" i="2"/>
  <c r="AJ152" i="2"/>
  <c r="AK152" i="2"/>
  <c r="AI153" i="2"/>
  <c r="AJ153" i="2"/>
  <c r="AK153" i="2"/>
  <c r="AI154" i="2"/>
  <c r="AJ154" i="2"/>
  <c r="AK154" i="2"/>
  <c r="AI155" i="2"/>
  <c r="AJ155" i="2"/>
  <c r="AK155" i="2"/>
  <c r="AI156" i="2"/>
  <c r="AJ156" i="2"/>
  <c r="AK156" i="2"/>
  <c r="AI157" i="2"/>
  <c r="AJ157" i="2"/>
  <c r="AK157" i="2"/>
  <c r="AI158" i="2"/>
  <c r="AJ158" i="2"/>
  <c r="AK158" i="2"/>
  <c r="AI159" i="2"/>
  <c r="AJ159" i="2"/>
  <c r="AK159" i="2"/>
  <c r="AI160" i="2"/>
  <c r="AJ160" i="2"/>
  <c r="AK160" i="2"/>
  <c r="AI161" i="2"/>
  <c r="AJ161" i="2"/>
  <c r="AK161" i="2"/>
  <c r="AI162" i="2"/>
  <c r="AJ162" i="2"/>
  <c r="AK162" i="2"/>
  <c r="AI163" i="2"/>
  <c r="AJ163" i="2"/>
  <c r="AK163" i="2"/>
  <c r="AI164" i="2"/>
  <c r="AJ164" i="2"/>
  <c r="AK164" i="2"/>
  <c r="AI165" i="2"/>
  <c r="AJ165" i="2"/>
  <c r="AK165" i="2"/>
  <c r="AI166" i="2"/>
  <c r="AJ166" i="2"/>
  <c r="AK166" i="2"/>
  <c r="AI167" i="2"/>
  <c r="AJ167" i="2"/>
  <c r="AK167" i="2"/>
  <c r="AI168" i="2"/>
  <c r="AJ168" i="2"/>
  <c r="AK168" i="2"/>
  <c r="AI169" i="2"/>
  <c r="AJ169" i="2"/>
  <c r="AK169" i="2"/>
  <c r="AI170" i="2"/>
  <c r="AJ170" i="2"/>
  <c r="AK170" i="2"/>
  <c r="AI171" i="2"/>
  <c r="AJ171" i="2"/>
  <c r="AK171" i="2"/>
  <c r="AI172" i="2"/>
  <c r="AJ172" i="2"/>
  <c r="AK172" i="2"/>
  <c r="AI173" i="2"/>
  <c r="AJ173" i="2"/>
  <c r="AK173" i="2"/>
  <c r="AI174" i="2"/>
  <c r="AJ174" i="2"/>
  <c r="AK174" i="2"/>
  <c r="AI175" i="2"/>
  <c r="AJ175" i="2"/>
  <c r="AK175" i="2"/>
  <c r="AI176" i="2"/>
  <c r="AJ176" i="2"/>
  <c r="AK176" i="2"/>
  <c r="AI177" i="2"/>
  <c r="AJ177" i="2"/>
  <c r="AK177" i="2"/>
  <c r="AI178" i="2"/>
  <c r="AJ178" i="2"/>
  <c r="AK178" i="2"/>
  <c r="AI179" i="2"/>
  <c r="AJ179" i="2"/>
  <c r="AK179" i="2"/>
  <c r="AI180" i="2"/>
  <c r="AJ180" i="2"/>
  <c r="AK180" i="2"/>
  <c r="AI181" i="2"/>
  <c r="AJ181" i="2"/>
  <c r="AK181" i="2"/>
  <c r="AI182" i="2"/>
  <c r="AJ182" i="2"/>
  <c r="AK182" i="2"/>
  <c r="AI183" i="2"/>
  <c r="AJ183" i="2"/>
  <c r="AK183" i="2"/>
  <c r="AI184" i="2"/>
  <c r="AJ184" i="2"/>
  <c r="AK184" i="2"/>
  <c r="AI185" i="2"/>
  <c r="AJ185" i="2"/>
  <c r="AK185" i="2"/>
  <c r="AI186" i="2"/>
  <c r="AJ186" i="2"/>
  <c r="AK186" i="2"/>
  <c r="AI187" i="2"/>
  <c r="AJ187" i="2"/>
  <c r="AK187" i="2"/>
  <c r="AI188" i="2"/>
  <c r="AJ188" i="2"/>
  <c r="AK188" i="2"/>
  <c r="AI189" i="2"/>
  <c r="AJ189" i="2"/>
  <c r="AK189" i="2"/>
  <c r="AI190" i="2"/>
  <c r="AJ190" i="2"/>
  <c r="AK190" i="2"/>
  <c r="AI191" i="2"/>
  <c r="AJ191" i="2"/>
  <c r="AK191" i="2"/>
  <c r="AI192" i="2"/>
  <c r="AJ192" i="2"/>
  <c r="AK192" i="2"/>
  <c r="AI193" i="2"/>
  <c r="AJ193" i="2"/>
  <c r="AK193" i="2"/>
  <c r="AI194" i="2"/>
  <c r="AJ194" i="2"/>
  <c r="AK194" i="2"/>
  <c r="AI195" i="2"/>
  <c r="AJ195" i="2"/>
  <c r="AK195" i="2"/>
  <c r="AI196" i="2"/>
  <c r="AJ196" i="2"/>
  <c r="AK196" i="2"/>
  <c r="AI197" i="2"/>
  <c r="AJ197" i="2"/>
  <c r="AK197" i="2"/>
  <c r="AI198" i="2"/>
  <c r="AJ198" i="2"/>
  <c r="AK198" i="2"/>
  <c r="AI199" i="2"/>
  <c r="AJ199" i="2"/>
  <c r="AK199" i="2"/>
  <c r="AI200" i="2"/>
  <c r="AJ200" i="2"/>
  <c r="AK200" i="2"/>
  <c r="AI201" i="2"/>
  <c r="AJ201" i="2"/>
  <c r="AK201" i="2"/>
  <c r="AI202" i="2"/>
  <c r="AJ202" i="2"/>
  <c r="AK202" i="2"/>
  <c r="AI203" i="2"/>
  <c r="AJ203" i="2"/>
  <c r="AK203" i="2"/>
  <c r="AI204" i="2"/>
  <c r="AJ204" i="2"/>
  <c r="AK204" i="2"/>
  <c r="AI205" i="2"/>
  <c r="AJ205" i="2"/>
  <c r="AK205" i="2"/>
  <c r="AI206" i="2"/>
  <c r="AJ206" i="2"/>
  <c r="AK206" i="2"/>
  <c r="AI207" i="2"/>
  <c r="AJ207" i="2"/>
  <c r="AK207" i="2"/>
  <c r="AI208" i="2"/>
  <c r="AJ208" i="2"/>
  <c r="AK208" i="2"/>
  <c r="AI209" i="2"/>
  <c r="AJ209" i="2"/>
  <c r="AK209" i="2"/>
  <c r="AI210" i="2"/>
  <c r="AJ210" i="2"/>
  <c r="AK210" i="2"/>
  <c r="AI211" i="2"/>
  <c r="AJ211" i="2"/>
  <c r="AK211" i="2"/>
  <c r="AI212" i="2"/>
  <c r="AJ212" i="2"/>
  <c r="AK212" i="2"/>
  <c r="AI213" i="2"/>
  <c r="AJ213" i="2"/>
  <c r="AK213" i="2"/>
  <c r="AI214" i="2"/>
  <c r="AJ214" i="2"/>
  <c r="AK214" i="2"/>
  <c r="AI215" i="2"/>
  <c r="AJ215" i="2"/>
  <c r="AK215" i="2"/>
  <c r="AI216" i="2"/>
  <c r="AJ216" i="2"/>
  <c r="AK216" i="2"/>
  <c r="AI217" i="2"/>
  <c r="AJ217" i="2"/>
  <c r="AK217" i="2"/>
  <c r="AI218" i="2"/>
  <c r="AJ218" i="2"/>
  <c r="AK218" i="2"/>
  <c r="AI219" i="2"/>
  <c r="AJ219" i="2"/>
  <c r="AK219" i="2"/>
  <c r="AI220" i="2"/>
  <c r="AJ220" i="2"/>
  <c r="AK220" i="2"/>
  <c r="AI221" i="2"/>
  <c r="AJ221" i="2"/>
  <c r="AK221" i="2"/>
  <c r="AI222" i="2"/>
  <c r="AJ222" i="2"/>
  <c r="AK222" i="2"/>
  <c r="AI223" i="2"/>
  <c r="AJ223" i="2"/>
  <c r="AK223" i="2"/>
  <c r="AI224" i="2"/>
  <c r="AJ224" i="2"/>
  <c r="AK224" i="2"/>
  <c r="AI225" i="2"/>
  <c r="AJ225" i="2"/>
  <c r="AK225" i="2"/>
  <c r="AI226" i="2"/>
  <c r="AJ226" i="2"/>
  <c r="AK226" i="2"/>
  <c r="AI227" i="2"/>
  <c r="AJ227" i="2"/>
  <c r="AK227" i="2"/>
  <c r="AI228" i="2"/>
  <c r="AJ228" i="2"/>
  <c r="AK228" i="2"/>
  <c r="AI229" i="2"/>
  <c r="AJ229" i="2"/>
  <c r="AK229" i="2"/>
  <c r="AI230" i="2"/>
  <c r="AJ230" i="2"/>
  <c r="AK230" i="2"/>
  <c r="AI231" i="2"/>
  <c r="AJ231" i="2"/>
  <c r="AK231" i="2"/>
  <c r="AI232" i="2"/>
  <c r="AJ232" i="2"/>
  <c r="AK232" i="2"/>
  <c r="AI233" i="2"/>
  <c r="AJ233" i="2"/>
  <c r="AK233" i="2"/>
  <c r="AI234" i="2"/>
  <c r="AJ234" i="2"/>
  <c r="AK234" i="2"/>
  <c r="AI235" i="2"/>
  <c r="AJ235" i="2"/>
  <c r="AK235" i="2"/>
  <c r="AI236" i="2"/>
  <c r="AJ236" i="2"/>
  <c r="AK236" i="2"/>
  <c r="AI237" i="2"/>
  <c r="AJ237" i="2"/>
  <c r="AK237" i="2"/>
  <c r="AI238" i="2"/>
  <c r="AJ238" i="2"/>
  <c r="AK238" i="2"/>
  <c r="AI239" i="2"/>
  <c r="AJ239" i="2"/>
  <c r="AK239" i="2"/>
  <c r="AI240" i="2"/>
  <c r="AJ240" i="2"/>
  <c r="AK240" i="2"/>
  <c r="AI241" i="2"/>
  <c r="AJ241" i="2"/>
  <c r="AK241" i="2"/>
  <c r="AI242" i="2"/>
  <c r="AJ242" i="2"/>
  <c r="AK242" i="2"/>
  <c r="AI243" i="2"/>
  <c r="AJ243" i="2"/>
  <c r="AK243" i="2"/>
  <c r="AI244" i="2"/>
  <c r="AJ244" i="2"/>
  <c r="AK244" i="2"/>
  <c r="AI245" i="2"/>
  <c r="AJ245" i="2"/>
  <c r="AK245" i="2"/>
  <c r="AI246" i="2"/>
  <c r="AJ246" i="2"/>
  <c r="AK246" i="2"/>
  <c r="AI247" i="2"/>
  <c r="AJ247" i="2"/>
  <c r="AK247" i="2"/>
  <c r="AI248" i="2"/>
  <c r="AJ248" i="2"/>
  <c r="AK248" i="2"/>
  <c r="AI249" i="2"/>
  <c r="AJ249" i="2"/>
  <c r="AK249" i="2"/>
  <c r="AI250" i="2"/>
  <c r="AJ250" i="2"/>
  <c r="AK250" i="2"/>
  <c r="AI251" i="2"/>
  <c r="AJ251" i="2"/>
  <c r="AK251" i="2"/>
  <c r="AI252" i="2"/>
  <c r="AJ252" i="2"/>
  <c r="AK252" i="2"/>
  <c r="AI253" i="2"/>
  <c r="AJ253" i="2"/>
  <c r="AK253" i="2"/>
  <c r="AI254" i="2"/>
  <c r="AJ254" i="2"/>
  <c r="AK254" i="2"/>
  <c r="AI255" i="2"/>
  <c r="AJ255" i="2"/>
  <c r="AK255" i="2"/>
  <c r="AI256" i="2"/>
  <c r="AJ256" i="2"/>
  <c r="AK256" i="2"/>
  <c r="AI257" i="2"/>
  <c r="AJ257" i="2"/>
  <c r="AK257" i="2"/>
  <c r="AI258" i="2"/>
  <c r="AJ258" i="2"/>
  <c r="AK258" i="2"/>
  <c r="AI259" i="2"/>
  <c r="AJ259" i="2"/>
  <c r="AK259" i="2"/>
  <c r="AI260" i="2"/>
  <c r="AJ260" i="2"/>
  <c r="AK260" i="2"/>
  <c r="AI261" i="2"/>
  <c r="AJ261" i="2"/>
  <c r="AK261" i="2"/>
  <c r="AI262" i="2"/>
  <c r="AJ262" i="2"/>
  <c r="AK262" i="2"/>
  <c r="AI263" i="2"/>
  <c r="AJ263" i="2"/>
  <c r="AK263" i="2"/>
  <c r="AI264" i="2"/>
  <c r="AJ264" i="2"/>
  <c r="AK264" i="2"/>
  <c r="AI265" i="2"/>
  <c r="AJ265" i="2"/>
  <c r="AK265" i="2"/>
  <c r="AI266" i="2"/>
  <c r="AJ266" i="2"/>
  <c r="AK266" i="2"/>
  <c r="AI267" i="2"/>
  <c r="AJ267" i="2"/>
  <c r="AK267" i="2"/>
  <c r="AI268" i="2"/>
  <c r="AJ268" i="2"/>
  <c r="AK268" i="2"/>
  <c r="AI269" i="2"/>
  <c r="AJ269" i="2"/>
  <c r="AK269" i="2"/>
  <c r="AI270" i="2"/>
  <c r="AJ270" i="2"/>
  <c r="AK270" i="2"/>
  <c r="AI271" i="2"/>
  <c r="AJ271" i="2"/>
  <c r="AK271" i="2"/>
  <c r="AI272" i="2"/>
  <c r="AJ272" i="2"/>
  <c r="AK272" i="2"/>
  <c r="AI273" i="2"/>
  <c r="AJ273" i="2"/>
  <c r="AK273" i="2"/>
  <c r="AI274" i="2"/>
  <c r="AJ274" i="2"/>
  <c r="AK274" i="2"/>
  <c r="AI275" i="2"/>
  <c r="AJ275" i="2"/>
  <c r="AK275" i="2"/>
  <c r="AI276" i="2"/>
  <c r="AJ276" i="2"/>
  <c r="AK276" i="2"/>
  <c r="AI277" i="2"/>
  <c r="AJ277" i="2"/>
  <c r="AK277" i="2"/>
  <c r="AI278" i="2"/>
  <c r="AJ278" i="2"/>
  <c r="AK278" i="2"/>
  <c r="AI279" i="2"/>
  <c r="AJ279" i="2"/>
  <c r="AK279" i="2"/>
  <c r="AI280" i="2"/>
  <c r="AJ280" i="2"/>
  <c r="AK280" i="2"/>
  <c r="AI281" i="2"/>
  <c r="AJ281" i="2"/>
  <c r="AK281" i="2"/>
  <c r="AI282" i="2"/>
  <c r="AJ282" i="2"/>
  <c r="AK282" i="2"/>
  <c r="AI283" i="2"/>
  <c r="AJ283" i="2"/>
  <c r="AK283" i="2"/>
  <c r="AI284" i="2"/>
  <c r="AJ284" i="2"/>
  <c r="AK284" i="2"/>
  <c r="AI285" i="2"/>
  <c r="AJ285" i="2"/>
  <c r="AK285" i="2"/>
  <c r="AI286" i="2"/>
  <c r="AJ286" i="2"/>
  <c r="AK286" i="2"/>
  <c r="AI287" i="2"/>
  <c r="AJ287" i="2"/>
  <c r="AK287" i="2"/>
  <c r="AI288" i="2"/>
  <c r="AJ288" i="2"/>
  <c r="AK288" i="2"/>
  <c r="AI289" i="2"/>
  <c r="AJ289" i="2"/>
  <c r="AK289" i="2"/>
  <c r="AI290" i="2"/>
  <c r="AJ290" i="2"/>
  <c r="AK290" i="2"/>
  <c r="AI291" i="2"/>
  <c r="AJ291" i="2"/>
  <c r="AK291" i="2"/>
  <c r="AI292" i="2"/>
  <c r="AJ292" i="2"/>
  <c r="AK292" i="2"/>
  <c r="AI293" i="2"/>
  <c r="AJ293" i="2"/>
  <c r="AK293" i="2"/>
  <c r="AI294" i="2"/>
  <c r="AJ294" i="2"/>
  <c r="AK294" i="2"/>
  <c r="AI295" i="2"/>
  <c r="AJ295" i="2"/>
  <c r="AK295" i="2"/>
  <c r="AI296" i="2"/>
  <c r="AJ296" i="2"/>
  <c r="AK296" i="2"/>
  <c r="AI297" i="2"/>
  <c r="AJ297" i="2"/>
  <c r="AK297" i="2"/>
  <c r="AI298" i="2"/>
  <c r="AJ298" i="2"/>
  <c r="AK298" i="2"/>
  <c r="AI299" i="2"/>
  <c r="AJ299" i="2"/>
  <c r="AK299" i="2"/>
  <c r="AI300" i="2"/>
  <c r="AJ300" i="2"/>
  <c r="AK300" i="2"/>
  <c r="AI301" i="2"/>
  <c r="AJ301" i="2"/>
  <c r="AK301" i="2"/>
  <c r="AI302" i="2"/>
  <c r="AJ302" i="2"/>
  <c r="AK302" i="2"/>
  <c r="AI303" i="2"/>
  <c r="AJ303" i="2"/>
  <c r="AK303" i="2"/>
  <c r="AI304" i="2"/>
  <c r="AJ304" i="2"/>
  <c r="AK304" i="2"/>
  <c r="AI305" i="2"/>
  <c r="AJ305" i="2"/>
  <c r="AK305" i="2"/>
  <c r="AI306" i="2"/>
  <c r="AJ306" i="2"/>
  <c r="AK306" i="2"/>
  <c r="AI307" i="2"/>
  <c r="AJ307" i="2"/>
  <c r="AK307" i="2"/>
  <c r="AI308" i="2"/>
  <c r="AJ308" i="2"/>
  <c r="AK308" i="2"/>
  <c r="AI309" i="2"/>
  <c r="AJ309" i="2"/>
  <c r="AK309" i="2"/>
  <c r="AI310" i="2"/>
  <c r="AJ310" i="2"/>
  <c r="AK310" i="2"/>
  <c r="AI311" i="2"/>
  <c r="AJ311" i="2"/>
  <c r="AK311" i="2"/>
  <c r="AI312" i="2"/>
  <c r="AJ312" i="2"/>
  <c r="AK312" i="2"/>
  <c r="AI313" i="2"/>
  <c r="AJ313" i="2"/>
  <c r="AK313" i="2"/>
  <c r="AI314" i="2"/>
  <c r="AJ314" i="2"/>
  <c r="AK314" i="2"/>
  <c r="AI315" i="2"/>
  <c r="AJ315" i="2"/>
  <c r="AK315" i="2"/>
  <c r="AI316" i="2"/>
  <c r="AJ316" i="2"/>
  <c r="AK316" i="2"/>
  <c r="AI317" i="2"/>
  <c r="AJ317" i="2"/>
  <c r="AK317" i="2"/>
  <c r="AI318" i="2"/>
  <c r="AJ318" i="2"/>
  <c r="AK318" i="2"/>
  <c r="AI319" i="2"/>
  <c r="AJ319" i="2"/>
  <c r="AK319" i="2"/>
  <c r="AI320" i="2"/>
  <c r="AJ320" i="2"/>
  <c r="AK320" i="2"/>
  <c r="AI321" i="2"/>
  <c r="AJ321" i="2"/>
  <c r="AK321" i="2"/>
  <c r="AI322" i="2"/>
  <c r="AJ322" i="2"/>
  <c r="AK322" i="2"/>
  <c r="AI323" i="2"/>
  <c r="AJ323" i="2"/>
  <c r="AK323" i="2"/>
  <c r="AI324" i="2"/>
  <c r="AJ324" i="2"/>
  <c r="AK324" i="2"/>
  <c r="AI325" i="2"/>
  <c r="AJ325" i="2"/>
  <c r="AK325" i="2"/>
  <c r="AI326" i="2"/>
  <c r="AJ326" i="2"/>
  <c r="AK326" i="2"/>
  <c r="AI327" i="2"/>
  <c r="AJ327" i="2"/>
  <c r="AK327" i="2"/>
  <c r="AI328" i="2"/>
  <c r="AJ328" i="2"/>
  <c r="AK328" i="2"/>
  <c r="AI329" i="2"/>
  <c r="AJ329" i="2"/>
  <c r="AK329" i="2"/>
  <c r="AI330" i="2"/>
  <c r="AJ330" i="2"/>
  <c r="AK330" i="2"/>
  <c r="AI331" i="2"/>
  <c r="AJ331" i="2"/>
  <c r="AK331" i="2"/>
  <c r="AI332" i="2"/>
  <c r="AJ332" i="2"/>
  <c r="AK332" i="2"/>
  <c r="AI333" i="2"/>
  <c r="AJ333" i="2"/>
  <c r="AK333" i="2"/>
  <c r="AI334" i="2"/>
  <c r="AJ334" i="2"/>
  <c r="AK334" i="2"/>
  <c r="AI335" i="2"/>
  <c r="AJ335" i="2"/>
  <c r="AK335" i="2"/>
  <c r="AI336" i="2"/>
  <c r="AJ336" i="2"/>
  <c r="AK336" i="2"/>
  <c r="AI337" i="2"/>
  <c r="AJ337" i="2"/>
  <c r="AK337" i="2"/>
  <c r="AI338" i="2"/>
  <c r="AJ338" i="2"/>
  <c r="AK338" i="2"/>
  <c r="AI339" i="2"/>
  <c r="AJ339" i="2"/>
  <c r="AK339" i="2"/>
  <c r="AI340" i="2"/>
  <c r="AJ340" i="2"/>
  <c r="AK340" i="2"/>
  <c r="AI341" i="2"/>
  <c r="AJ341" i="2"/>
  <c r="AK341" i="2"/>
  <c r="AI342" i="2"/>
  <c r="AJ342" i="2"/>
  <c r="AK342" i="2"/>
  <c r="AI343" i="2"/>
  <c r="AJ343" i="2"/>
  <c r="AK343" i="2"/>
  <c r="AI344" i="2"/>
  <c r="AJ344" i="2"/>
  <c r="AK344" i="2"/>
  <c r="AI345" i="2"/>
  <c r="AJ345" i="2"/>
  <c r="AK345" i="2"/>
  <c r="AI346" i="2"/>
  <c r="AJ346" i="2"/>
  <c r="AK346" i="2"/>
  <c r="AI347" i="2"/>
  <c r="AJ347" i="2"/>
  <c r="AK347" i="2"/>
  <c r="AI348" i="2"/>
  <c r="AJ348" i="2"/>
  <c r="AK348" i="2"/>
  <c r="AI349" i="2"/>
  <c r="AJ349" i="2"/>
  <c r="AK349" i="2"/>
  <c r="AI350" i="2"/>
  <c r="AJ350" i="2"/>
  <c r="AK350" i="2"/>
  <c r="AI351" i="2"/>
  <c r="AJ351" i="2"/>
  <c r="AK351" i="2"/>
  <c r="AI352" i="2"/>
  <c r="AJ352" i="2"/>
  <c r="AK352" i="2"/>
  <c r="AI353" i="2"/>
  <c r="AJ353" i="2"/>
  <c r="AK353" i="2"/>
  <c r="AI354" i="2"/>
  <c r="AJ354" i="2"/>
  <c r="AK354" i="2"/>
  <c r="AI355" i="2"/>
  <c r="AJ355" i="2"/>
  <c r="AK355" i="2"/>
  <c r="AI356" i="2"/>
  <c r="AJ356" i="2"/>
  <c r="AK356" i="2"/>
  <c r="AI357" i="2"/>
  <c r="AJ357" i="2"/>
  <c r="AK357" i="2"/>
  <c r="AI358" i="2"/>
  <c r="AJ358" i="2"/>
  <c r="AK358" i="2"/>
  <c r="AI359" i="2"/>
  <c r="AJ359" i="2"/>
  <c r="AK359" i="2"/>
  <c r="AI360" i="2"/>
  <c r="AJ360" i="2"/>
  <c r="AK360" i="2"/>
  <c r="AI361" i="2"/>
  <c r="AJ361" i="2"/>
  <c r="AK361" i="2"/>
  <c r="AI362" i="2"/>
  <c r="AJ362" i="2"/>
  <c r="AK362" i="2"/>
  <c r="AI363" i="2"/>
  <c r="AJ363" i="2"/>
  <c r="AK363" i="2"/>
  <c r="AI364" i="2"/>
  <c r="AJ364" i="2"/>
  <c r="AK364" i="2"/>
  <c r="AI365" i="2"/>
  <c r="AJ365" i="2"/>
  <c r="AK365" i="2"/>
  <c r="AI366" i="2"/>
  <c r="AJ366" i="2"/>
  <c r="AK366" i="2"/>
  <c r="AI367" i="2"/>
  <c r="AJ367" i="2"/>
  <c r="AK367" i="2"/>
  <c r="AI368" i="2"/>
  <c r="AJ368" i="2"/>
  <c r="AK368" i="2"/>
  <c r="AI369" i="2"/>
  <c r="AJ369" i="2"/>
  <c r="AK369" i="2"/>
  <c r="AI370" i="2"/>
  <c r="AJ370" i="2"/>
  <c r="AK370" i="2"/>
  <c r="AI371" i="2"/>
  <c r="AJ371" i="2"/>
  <c r="AK371" i="2"/>
  <c r="AI372" i="2"/>
  <c r="AJ372" i="2"/>
  <c r="AK372" i="2"/>
  <c r="AI373" i="2"/>
  <c r="AJ373" i="2"/>
  <c r="AK373" i="2"/>
  <c r="AI374" i="2"/>
  <c r="AJ374" i="2"/>
  <c r="AK374" i="2"/>
  <c r="AI375" i="2"/>
  <c r="AJ375" i="2"/>
  <c r="AK375" i="2"/>
  <c r="AI376" i="2"/>
  <c r="AJ376" i="2"/>
  <c r="AK376" i="2"/>
  <c r="AI377" i="2"/>
  <c r="AJ377" i="2"/>
  <c r="AK377" i="2"/>
  <c r="AI378" i="2"/>
  <c r="AJ378" i="2"/>
  <c r="AK378" i="2"/>
  <c r="AI379" i="2"/>
  <c r="AJ379" i="2"/>
  <c r="AK379" i="2"/>
  <c r="AI380" i="2"/>
  <c r="AJ380" i="2"/>
  <c r="AK380" i="2"/>
  <c r="AI381" i="2"/>
  <c r="AJ381" i="2"/>
  <c r="AK381" i="2"/>
  <c r="AI382" i="2"/>
  <c r="AJ382" i="2"/>
  <c r="AK382" i="2"/>
  <c r="AI383" i="2"/>
  <c r="AJ383" i="2"/>
  <c r="AK383" i="2"/>
  <c r="AI384" i="2"/>
  <c r="AJ384" i="2"/>
  <c r="AK384" i="2"/>
  <c r="AI385" i="2"/>
  <c r="AJ385" i="2"/>
  <c r="AK385" i="2"/>
  <c r="AI386" i="2"/>
  <c r="AJ386" i="2"/>
  <c r="AK386" i="2"/>
  <c r="AI387" i="2"/>
  <c r="AJ387" i="2"/>
  <c r="AK387" i="2"/>
  <c r="AI388" i="2"/>
  <c r="AJ388" i="2"/>
  <c r="AK388" i="2"/>
  <c r="AI389" i="2"/>
  <c r="AJ389" i="2"/>
  <c r="AK389" i="2"/>
  <c r="AI390" i="2"/>
  <c r="AJ390" i="2"/>
  <c r="AK390" i="2"/>
  <c r="AI391" i="2"/>
  <c r="AJ391" i="2"/>
  <c r="AK391" i="2"/>
  <c r="AI392" i="2"/>
  <c r="AJ392" i="2"/>
  <c r="AK392" i="2"/>
  <c r="AI393" i="2"/>
  <c r="AJ393" i="2"/>
  <c r="AK393" i="2"/>
  <c r="AI394" i="2"/>
  <c r="AJ394" i="2"/>
  <c r="AK394" i="2"/>
  <c r="AI395" i="2"/>
  <c r="AJ395" i="2"/>
  <c r="AK395" i="2"/>
  <c r="AI396" i="2"/>
  <c r="AJ396" i="2"/>
  <c r="AK396" i="2"/>
  <c r="AI397" i="2"/>
  <c r="AJ397" i="2"/>
  <c r="AK397" i="2"/>
  <c r="AI398" i="2"/>
  <c r="AJ398" i="2"/>
  <c r="AK398" i="2"/>
  <c r="AI399" i="2"/>
  <c r="AJ399" i="2"/>
  <c r="AK399" i="2"/>
  <c r="AI400" i="2"/>
  <c r="AJ400" i="2"/>
  <c r="AK400" i="2"/>
  <c r="AI401" i="2"/>
  <c r="AJ401" i="2"/>
  <c r="AK401" i="2"/>
  <c r="AI402" i="2"/>
  <c r="AJ402" i="2"/>
  <c r="AK402" i="2"/>
  <c r="AI403" i="2"/>
  <c r="AJ403" i="2"/>
  <c r="AK403" i="2"/>
  <c r="AI404" i="2"/>
  <c r="AJ404" i="2"/>
  <c r="AK404" i="2"/>
  <c r="AI405" i="2"/>
  <c r="AJ405" i="2"/>
  <c r="AK405" i="2"/>
  <c r="AI406" i="2"/>
  <c r="AJ406" i="2"/>
  <c r="AK406" i="2"/>
  <c r="AI407" i="2"/>
  <c r="AJ407" i="2"/>
  <c r="AK407" i="2"/>
  <c r="AI408" i="2"/>
  <c r="AJ408" i="2"/>
  <c r="AK408" i="2"/>
  <c r="AI409" i="2"/>
  <c r="AJ409" i="2"/>
  <c r="AK409" i="2"/>
  <c r="AI410" i="2"/>
  <c r="AJ410" i="2"/>
  <c r="AK410" i="2"/>
  <c r="AI411" i="2"/>
  <c r="AJ411" i="2"/>
  <c r="AK411" i="2"/>
  <c r="AI412" i="2"/>
  <c r="AJ412" i="2"/>
  <c r="AK412" i="2"/>
  <c r="AI413" i="2"/>
  <c r="AJ413" i="2"/>
  <c r="AK413" i="2"/>
  <c r="AI414" i="2"/>
  <c r="AJ414" i="2"/>
  <c r="AK414" i="2"/>
  <c r="AI415" i="2"/>
  <c r="AJ415" i="2"/>
  <c r="AK415" i="2"/>
  <c r="AI416" i="2"/>
  <c r="AJ416" i="2"/>
  <c r="AK416" i="2"/>
  <c r="AI417" i="2"/>
  <c r="AJ417" i="2"/>
  <c r="AK417" i="2"/>
  <c r="AI418" i="2"/>
  <c r="AJ418" i="2"/>
  <c r="AK418" i="2"/>
  <c r="AI419" i="2"/>
  <c r="AJ419" i="2"/>
  <c r="AK419" i="2"/>
  <c r="AI420" i="2"/>
  <c r="AJ420" i="2"/>
  <c r="AK420" i="2"/>
  <c r="AI421" i="2"/>
  <c r="AJ421" i="2"/>
  <c r="AK421" i="2"/>
  <c r="AI422" i="2"/>
  <c r="AJ422" i="2"/>
  <c r="AK422" i="2"/>
  <c r="AI423" i="2"/>
  <c r="AJ423" i="2"/>
  <c r="AK423" i="2"/>
  <c r="AI424" i="2"/>
  <c r="AJ424" i="2"/>
  <c r="AK424" i="2"/>
  <c r="AI425" i="2"/>
  <c r="AJ425" i="2"/>
  <c r="AK425" i="2"/>
  <c r="AI426" i="2"/>
  <c r="AJ426" i="2"/>
  <c r="AK426" i="2"/>
  <c r="AI427" i="2"/>
  <c r="AJ427" i="2"/>
  <c r="AK427" i="2"/>
  <c r="AI428" i="2"/>
  <c r="AJ428" i="2"/>
  <c r="AK428" i="2"/>
  <c r="AI429" i="2"/>
  <c r="AJ429" i="2"/>
  <c r="AK429" i="2"/>
  <c r="AI430" i="2"/>
  <c r="AJ430" i="2"/>
  <c r="AK430" i="2"/>
  <c r="AI431" i="2"/>
  <c r="AJ431" i="2"/>
  <c r="AK431" i="2"/>
  <c r="AI432" i="2"/>
  <c r="AJ432" i="2"/>
  <c r="AK432" i="2"/>
  <c r="AI433" i="2"/>
  <c r="AJ433" i="2"/>
  <c r="AK433" i="2"/>
  <c r="AI434" i="2"/>
  <c r="AJ434" i="2"/>
  <c r="AK434" i="2"/>
  <c r="AI435" i="2"/>
  <c r="AJ435" i="2"/>
  <c r="AK435" i="2"/>
  <c r="AI436" i="2"/>
  <c r="AJ436" i="2"/>
  <c r="AK436" i="2"/>
  <c r="AI437" i="2"/>
  <c r="AJ437" i="2"/>
  <c r="AK437" i="2"/>
  <c r="AI438" i="2"/>
  <c r="AJ438" i="2"/>
  <c r="AK438" i="2"/>
  <c r="AI439" i="2"/>
  <c r="AJ439" i="2"/>
  <c r="AK439" i="2"/>
  <c r="AI440" i="2"/>
  <c r="AJ440" i="2"/>
  <c r="AK440" i="2"/>
  <c r="AI441" i="2"/>
  <c r="AJ441" i="2"/>
  <c r="AK441" i="2"/>
  <c r="AI442" i="2"/>
  <c r="AJ442" i="2"/>
  <c r="AK442" i="2"/>
  <c r="AI443" i="2"/>
  <c r="AJ443" i="2"/>
  <c r="AK443" i="2"/>
  <c r="AI444" i="2"/>
  <c r="AJ444" i="2"/>
  <c r="AK444" i="2"/>
  <c r="AI445" i="2"/>
  <c r="AJ445" i="2"/>
  <c r="AK445" i="2"/>
  <c r="AI446" i="2"/>
  <c r="AJ446" i="2"/>
  <c r="AK446" i="2"/>
  <c r="AI447" i="2"/>
  <c r="AJ447" i="2"/>
  <c r="AK447" i="2"/>
  <c r="AI448" i="2"/>
  <c r="AJ448" i="2"/>
  <c r="AK448" i="2"/>
  <c r="AI449" i="2"/>
  <c r="AJ449" i="2"/>
  <c r="AK449" i="2"/>
  <c r="AI450" i="2"/>
  <c r="AJ450" i="2"/>
  <c r="AK450" i="2"/>
  <c r="AI451" i="2"/>
  <c r="AJ451" i="2"/>
  <c r="AK451" i="2"/>
  <c r="AI452" i="2"/>
  <c r="AJ452" i="2"/>
  <c r="AK452" i="2"/>
  <c r="AI453" i="2"/>
  <c r="AJ453" i="2"/>
  <c r="AK453" i="2"/>
  <c r="AI454" i="2"/>
  <c r="AJ454" i="2"/>
  <c r="AK454" i="2"/>
  <c r="AI455" i="2"/>
  <c r="AJ455" i="2"/>
  <c r="AK455" i="2"/>
  <c r="AI456" i="2"/>
  <c r="AJ456" i="2"/>
  <c r="AK456" i="2"/>
  <c r="AI457" i="2"/>
  <c r="AJ457" i="2"/>
  <c r="AK457" i="2"/>
  <c r="AI458" i="2"/>
  <c r="AJ458" i="2"/>
  <c r="AK458" i="2"/>
  <c r="AI459" i="2"/>
  <c r="AJ459" i="2"/>
  <c r="AK459" i="2"/>
  <c r="AI460" i="2"/>
  <c r="AJ460" i="2"/>
  <c r="AK460" i="2"/>
  <c r="AI461" i="2"/>
  <c r="AJ461" i="2"/>
  <c r="AK461" i="2"/>
  <c r="AI462" i="2"/>
  <c r="AJ462" i="2"/>
  <c r="AK462" i="2"/>
  <c r="AI463" i="2"/>
  <c r="AJ463" i="2"/>
  <c r="AK463" i="2"/>
  <c r="AI464" i="2"/>
  <c r="AJ464" i="2"/>
  <c r="AK464" i="2"/>
  <c r="AI465" i="2"/>
  <c r="AJ465" i="2"/>
  <c r="AK465" i="2"/>
  <c r="AI466" i="2"/>
  <c r="AJ466" i="2"/>
  <c r="AK466" i="2"/>
  <c r="AI467" i="2"/>
  <c r="AJ467" i="2"/>
  <c r="AK467" i="2"/>
  <c r="AI468" i="2"/>
  <c r="AJ468" i="2"/>
  <c r="AK468" i="2"/>
  <c r="AI469" i="2"/>
  <c r="AJ469" i="2"/>
  <c r="AK469" i="2"/>
  <c r="AI470" i="2"/>
  <c r="AJ470" i="2"/>
  <c r="AK470" i="2"/>
  <c r="AI471" i="2"/>
  <c r="AJ471" i="2"/>
  <c r="AK471" i="2"/>
  <c r="AI472" i="2"/>
  <c r="AJ472" i="2"/>
  <c r="AK472" i="2"/>
  <c r="AI473" i="2"/>
  <c r="AJ473" i="2"/>
  <c r="AK473" i="2"/>
  <c r="AI474" i="2"/>
  <c r="AJ474" i="2"/>
  <c r="AK474" i="2"/>
  <c r="AI475" i="2"/>
  <c r="AJ475" i="2"/>
  <c r="AK475" i="2"/>
  <c r="AI476" i="2"/>
  <c r="AJ476" i="2"/>
  <c r="AK476" i="2"/>
  <c r="AI477" i="2"/>
  <c r="AJ477" i="2"/>
  <c r="AK477" i="2"/>
  <c r="AI478" i="2"/>
  <c r="AJ478" i="2"/>
  <c r="AK478" i="2"/>
  <c r="AI479" i="2"/>
  <c r="AJ479" i="2"/>
  <c r="AK479" i="2"/>
  <c r="AI480" i="2"/>
  <c r="AJ480" i="2"/>
  <c r="AK480" i="2"/>
  <c r="AI481" i="2"/>
  <c r="AJ481" i="2"/>
  <c r="AK481" i="2"/>
  <c r="AI482" i="2"/>
  <c r="AJ482" i="2"/>
  <c r="AK482" i="2"/>
  <c r="AI483" i="2"/>
  <c r="AJ483" i="2"/>
  <c r="AK483" i="2"/>
  <c r="AI484" i="2"/>
  <c r="AJ484" i="2"/>
  <c r="AK484" i="2"/>
  <c r="AI485" i="2"/>
  <c r="AJ485" i="2"/>
  <c r="AK485" i="2"/>
  <c r="AI486" i="2"/>
  <c r="AJ486" i="2"/>
  <c r="AK486" i="2"/>
  <c r="AI487" i="2"/>
  <c r="AJ487" i="2"/>
  <c r="AK487" i="2"/>
  <c r="AI488" i="2"/>
  <c r="AJ488" i="2"/>
  <c r="AK488" i="2"/>
  <c r="AI489" i="2"/>
  <c r="AJ489" i="2"/>
  <c r="AK489" i="2"/>
  <c r="AI490" i="2"/>
  <c r="AJ490" i="2"/>
  <c r="AK490" i="2"/>
  <c r="AI491" i="2"/>
  <c r="AJ491" i="2"/>
  <c r="AK491" i="2"/>
  <c r="AI492" i="2"/>
  <c r="AJ492" i="2"/>
  <c r="AK492" i="2"/>
  <c r="AI493" i="2"/>
  <c r="AJ493" i="2"/>
  <c r="AK493" i="2"/>
  <c r="AI494" i="2"/>
  <c r="AJ494" i="2"/>
  <c r="AK494" i="2"/>
  <c r="AI495" i="2"/>
  <c r="AJ495" i="2"/>
  <c r="AK495" i="2"/>
  <c r="AI496" i="2"/>
  <c r="AJ496" i="2"/>
  <c r="AK496" i="2"/>
  <c r="AI497" i="2"/>
  <c r="AJ497" i="2"/>
  <c r="AK497" i="2"/>
  <c r="AI498" i="2"/>
  <c r="AJ498" i="2"/>
  <c r="AK498" i="2"/>
  <c r="AI499" i="2"/>
  <c r="AJ499" i="2"/>
  <c r="AK499" i="2"/>
  <c r="AI500" i="2"/>
  <c r="AJ500" i="2"/>
  <c r="AK500" i="2"/>
  <c r="AI501" i="2"/>
  <c r="AJ501" i="2"/>
  <c r="AK501" i="2"/>
  <c r="AI502" i="2"/>
  <c r="AJ502" i="2"/>
  <c r="AK502" i="2"/>
  <c r="AI503" i="2"/>
  <c r="AJ503" i="2"/>
  <c r="AK503" i="2"/>
  <c r="AI504" i="2"/>
  <c r="AJ504" i="2"/>
  <c r="AK504" i="2"/>
  <c r="AI505" i="2"/>
  <c r="AJ505" i="2"/>
  <c r="AK505" i="2"/>
  <c r="AI506" i="2"/>
  <c r="AJ506" i="2"/>
  <c r="AK506" i="2"/>
  <c r="AI507" i="2"/>
  <c r="AJ507" i="2"/>
  <c r="AK507" i="2"/>
  <c r="AI508" i="2"/>
  <c r="AJ508" i="2"/>
  <c r="AK508" i="2"/>
  <c r="AI509" i="2"/>
  <c r="AJ509" i="2"/>
  <c r="AK509" i="2"/>
  <c r="AI510" i="2"/>
  <c r="AJ510" i="2"/>
  <c r="AK510" i="2"/>
  <c r="AI511" i="2"/>
  <c r="AJ511" i="2"/>
  <c r="AK511" i="2"/>
  <c r="AI512" i="2"/>
  <c r="AJ512" i="2"/>
  <c r="AK512" i="2"/>
  <c r="AI513" i="2"/>
  <c r="AJ513" i="2"/>
  <c r="AK513" i="2"/>
  <c r="AI514" i="2"/>
  <c r="AJ514" i="2"/>
  <c r="AK514" i="2"/>
  <c r="AI515" i="2"/>
  <c r="AJ515" i="2"/>
  <c r="AK515" i="2"/>
  <c r="AI516" i="2"/>
  <c r="AJ516" i="2"/>
  <c r="AK516" i="2"/>
  <c r="AI517" i="2"/>
  <c r="AJ517" i="2"/>
  <c r="AK517" i="2"/>
  <c r="AI518" i="2"/>
  <c r="AJ518" i="2"/>
  <c r="AK518" i="2"/>
  <c r="AI519" i="2"/>
  <c r="AJ519" i="2"/>
  <c r="AK519" i="2"/>
  <c r="AI520" i="2"/>
  <c r="AJ520" i="2"/>
  <c r="AK520" i="2"/>
  <c r="AI521" i="2"/>
  <c r="AJ521" i="2"/>
  <c r="AK521" i="2"/>
  <c r="AI522" i="2"/>
  <c r="AJ522" i="2"/>
  <c r="AK522" i="2"/>
  <c r="AI523" i="2"/>
  <c r="AJ523" i="2"/>
  <c r="AK523" i="2"/>
  <c r="AI524" i="2"/>
  <c r="AJ524" i="2"/>
  <c r="AK524" i="2"/>
  <c r="AI525" i="2"/>
  <c r="AJ525" i="2"/>
  <c r="AK525" i="2"/>
  <c r="AI526" i="2"/>
  <c r="AJ526" i="2"/>
  <c r="AK526" i="2"/>
  <c r="AI527" i="2"/>
  <c r="AJ527" i="2"/>
  <c r="AK527" i="2"/>
  <c r="AI528" i="2"/>
  <c r="AJ528" i="2"/>
  <c r="AK528" i="2"/>
  <c r="AI529" i="2"/>
  <c r="AJ529" i="2"/>
  <c r="AK529" i="2"/>
  <c r="AI530" i="2"/>
  <c r="AJ530" i="2"/>
  <c r="AK530" i="2"/>
  <c r="AI531" i="2"/>
  <c r="AJ531" i="2"/>
  <c r="AK531" i="2"/>
  <c r="AI532" i="2"/>
  <c r="AJ532" i="2"/>
  <c r="AK532" i="2"/>
  <c r="AI533" i="2"/>
  <c r="AJ533" i="2"/>
  <c r="AK533" i="2"/>
  <c r="AI534" i="2"/>
  <c r="AJ534" i="2"/>
  <c r="AK534" i="2"/>
  <c r="AI535" i="2"/>
  <c r="AJ535" i="2"/>
  <c r="AK535" i="2"/>
  <c r="AI536" i="2"/>
  <c r="AJ536" i="2"/>
  <c r="AK536" i="2"/>
  <c r="AI537" i="2"/>
  <c r="AJ537" i="2"/>
  <c r="AK537" i="2"/>
  <c r="AI538" i="2"/>
  <c r="AJ538" i="2"/>
  <c r="AK538" i="2"/>
  <c r="AI539" i="2"/>
  <c r="AJ539" i="2"/>
  <c r="AK539" i="2"/>
  <c r="AI540" i="2"/>
  <c r="AJ540" i="2"/>
  <c r="AK540" i="2"/>
  <c r="AI541" i="2"/>
  <c r="AJ541" i="2"/>
  <c r="AK541" i="2"/>
  <c r="AI542" i="2"/>
  <c r="AJ542" i="2"/>
  <c r="AK542" i="2"/>
  <c r="AI543" i="2"/>
  <c r="AJ543" i="2"/>
  <c r="AK543" i="2"/>
  <c r="AI544" i="2"/>
  <c r="AJ544" i="2"/>
  <c r="AK544" i="2"/>
  <c r="AI545" i="2"/>
  <c r="AJ545" i="2"/>
  <c r="AK545" i="2"/>
  <c r="AI546" i="2"/>
  <c r="AJ546" i="2"/>
  <c r="AK546" i="2"/>
  <c r="AI547" i="2"/>
  <c r="AJ547" i="2"/>
  <c r="AK547" i="2"/>
  <c r="AI548" i="2"/>
  <c r="AJ548" i="2"/>
  <c r="AK548" i="2"/>
  <c r="AI549" i="2"/>
  <c r="AJ549" i="2"/>
  <c r="AK549" i="2"/>
  <c r="AI550" i="2"/>
  <c r="AJ550" i="2"/>
  <c r="AK550" i="2"/>
  <c r="AI551" i="2"/>
  <c r="AJ551" i="2"/>
  <c r="AK551" i="2"/>
  <c r="AI552" i="2"/>
  <c r="AJ552" i="2"/>
  <c r="AK552" i="2"/>
  <c r="AI553" i="2"/>
  <c r="AJ553" i="2"/>
  <c r="AK553" i="2"/>
  <c r="AI554" i="2"/>
  <c r="AJ554" i="2"/>
  <c r="AK554" i="2"/>
  <c r="AI555" i="2"/>
  <c r="AJ555" i="2"/>
  <c r="AK555" i="2"/>
  <c r="AI556" i="2"/>
  <c r="AJ556" i="2"/>
  <c r="AK556" i="2"/>
  <c r="AI557" i="2"/>
  <c r="AJ557" i="2"/>
  <c r="AK557" i="2"/>
  <c r="AI558" i="2"/>
  <c r="AJ558" i="2"/>
  <c r="AK558" i="2"/>
  <c r="AI559" i="2"/>
  <c r="AJ559" i="2"/>
  <c r="AK559" i="2"/>
  <c r="AI560" i="2"/>
  <c r="AJ560" i="2"/>
  <c r="AK560" i="2"/>
  <c r="AI561" i="2"/>
  <c r="AJ561" i="2"/>
  <c r="AK561" i="2"/>
  <c r="AI562" i="2"/>
  <c r="AJ562" i="2"/>
  <c r="AK562" i="2"/>
  <c r="AI563" i="2"/>
  <c r="AJ563" i="2"/>
  <c r="AK563" i="2"/>
  <c r="AI564" i="2"/>
  <c r="AJ564" i="2"/>
  <c r="AK564" i="2"/>
  <c r="AI565" i="2"/>
  <c r="AJ565" i="2"/>
  <c r="AK565" i="2"/>
  <c r="AI566" i="2"/>
  <c r="AJ566" i="2"/>
  <c r="AK566" i="2"/>
  <c r="AI567" i="2"/>
  <c r="AJ567" i="2"/>
  <c r="AK567" i="2"/>
  <c r="AI568" i="2"/>
  <c r="AJ568" i="2"/>
  <c r="AK568" i="2"/>
  <c r="AI569" i="2"/>
  <c r="AJ569" i="2"/>
  <c r="AK569" i="2"/>
  <c r="AI570" i="2"/>
  <c r="AJ570" i="2"/>
  <c r="AK570" i="2"/>
  <c r="AI571" i="2"/>
  <c r="AJ571" i="2"/>
  <c r="AK571" i="2"/>
  <c r="AI572" i="2"/>
  <c r="AJ572" i="2"/>
  <c r="AK572" i="2"/>
  <c r="AI573" i="2"/>
  <c r="AJ573" i="2"/>
  <c r="AK573" i="2"/>
  <c r="AI574" i="2"/>
  <c r="AJ574" i="2"/>
  <c r="AK574" i="2"/>
  <c r="AI575" i="2"/>
  <c r="AJ575" i="2"/>
  <c r="AK575" i="2"/>
  <c r="AI576" i="2"/>
  <c r="AJ576" i="2"/>
  <c r="AK576" i="2"/>
  <c r="AI577" i="2"/>
  <c r="AJ577" i="2"/>
  <c r="AK577" i="2"/>
  <c r="AI578" i="2"/>
  <c r="AJ578" i="2"/>
  <c r="AK578" i="2"/>
  <c r="AI579" i="2"/>
  <c r="AJ579" i="2"/>
  <c r="AK579" i="2"/>
  <c r="AI580" i="2"/>
  <c r="AJ580" i="2"/>
  <c r="AK580" i="2"/>
  <c r="AI581" i="2"/>
  <c r="AJ581" i="2"/>
  <c r="AK581" i="2"/>
  <c r="AI582" i="2"/>
  <c r="AJ582" i="2"/>
  <c r="AK582" i="2"/>
  <c r="AI583" i="2"/>
  <c r="AJ583" i="2"/>
  <c r="AK583" i="2"/>
  <c r="AI584" i="2"/>
  <c r="AJ584" i="2"/>
  <c r="AK584" i="2"/>
  <c r="AI585" i="2"/>
  <c r="AJ585" i="2"/>
  <c r="AK585" i="2"/>
  <c r="AI586" i="2"/>
  <c r="AJ586" i="2"/>
  <c r="AK586" i="2"/>
  <c r="AI587" i="2"/>
  <c r="AJ587" i="2"/>
  <c r="AK587" i="2"/>
  <c r="AI588" i="2"/>
  <c r="AJ588" i="2"/>
  <c r="AK588" i="2"/>
  <c r="AI589" i="2"/>
  <c r="AJ589" i="2"/>
  <c r="AK589" i="2"/>
  <c r="AI590" i="2"/>
  <c r="AJ590" i="2"/>
  <c r="AK590" i="2"/>
  <c r="AI591" i="2"/>
  <c r="AJ591" i="2"/>
  <c r="AK591" i="2"/>
  <c r="AI592" i="2"/>
  <c r="AJ592" i="2"/>
  <c r="AK592" i="2"/>
  <c r="AI593" i="2"/>
  <c r="AJ593" i="2"/>
  <c r="AK593" i="2"/>
  <c r="AI594" i="2"/>
  <c r="AJ594" i="2"/>
  <c r="AK594" i="2"/>
  <c r="AI595" i="2"/>
  <c r="AJ595" i="2"/>
  <c r="AK595" i="2"/>
  <c r="AI596" i="2"/>
  <c r="AJ596" i="2"/>
  <c r="AK596" i="2"/>
  <c r="AI597" i="2"/>
  <c r="AJ597" i="2"/>
  <c r="AK597" i="2"/>
  <c r="AI598" i="2"/>
  <c r="AJ598" i="2"/>
  <c r="AK598" i="2"/>
  <c r="AI599" i="2"/>
  <c r="AJ599" i="2"/>
  <c r="AK599" i="2"/>
  <c r="AI600" i="2"/>
  <c r="AJ600" i="2"/>
  <c r="AK600" i="2"/>
  <c r="AI601" i="2"/>
  <c r="AJ601" i="2"/>
  <c r="AK601" i="2"/>
  <c r="AI602" i="2"/>
  <c r="AJ602" i="2"/>
  <c r="AK602" i="2"/>
  <c r="AI603" i="2"/>
  <c r="AJ603" i="2"/>
  <c r="AK603" i="2"/>
  <c r="AI604" i="2"/>
  <c r="AJ604" i="2"/>
  <c r="AK604" i="2"/>
  <c r="AI605" i="2"/>
  <c r="AJ605" i="2"/>
  <c r="AK605" i="2"/>
  <c r="AI606" i="2"/>
  <c r="AJ606" i="2"/>
  <c r="AK606" i="2"/>
  <c r="AI607" i="2"/>
  <c r="AJ607" i="2"/>
  <c r="AK607" i="2"/>
  <c r="AI608" i="2"/>
  <c r="AJ608" i="2"/>
  <c r="AK608" i="2"/>
  <c r="AI609" i="2"/>
  <c r="AJ609" i="2"/>
  <c r="AK609" i="2"/>
  <c r="AI610" i="2"/>
  <c r="AJ610" i="2"/>
  <c r="AK610" i="2"/>
  <c r="AI611" i="2"/>
  <c r="AJ611" i="2"/>
  <c r="AK611" i="2"/>
  <c r="AI612" i="2"/>
  <c r="AJ612" i="2"/>
  <c r="AK612" i="2"/>
  <c r="AI613" i="2"/>
  <c r="AJ613" i="2"/>
  <c r="AK613" i="2"/>
  <c r="AI614" i="2"/>
  <c r="AJ614" i="2"/>
  <c r="AK614" i="2"/>
  <c r="AI615" i="2"/>
  <c r="AJ615" i="2"/>
  <c r="AK615" i="2"/>
  <c r="AI616" i="2"/>
  <c r="AJ616" i="2"/>
  <c r="AK616" i="2"/>
  <c r="AI617" i="2"/>
  <c r="AJ617" i="2"/>
  <c r="AK617" i="2"/>
  <c r="AI618" i="2"/>
  <c r="AJ618" i="2"/>
  <c r="AK618" i="2"/>
  <c r="AI619" i="2"/>
  <c r="AJ619" i="2"/>
  <c r="AK619" i="2"/>
  <c r="AI620" i="2"/>
  <c r="AJ620" i="2"/>
  <c r="AK620" i="2"/>
  <c r="AI621" i="2"/>
  <c r="AJ621" i="2"/>
  <c r="AK621" i="2"/>
  <c r="AI622" i="2"/>
  <c r="AJ622" i="2"/>
  <c r="AK622" i="2"/>
  <c r="AI623" i="2"/>
  <c r="AJ623" i="2"/>
  <c r="AK623" i="2"/>
  <c r="AI624" i="2"/>
  <c r="AJ624" i="2"/>
  <c r="AK624" i="2"/>
  <c r="AI625" i="2"/>
  <c r="AJ625" i="2"/>
  <c r="AK625" i="2"/>
  <c r="AI626" i="2"/>
  <c r="AJ626" i="2"/>
  <c r="AK626" i="2"/>
  <c r="AI627" i="2"/>
  <c r="AJ627" i="2"/>
  <c r="AK627" i="2"/>
  <c r="AI628" i="2"/>
  <c r="AJ628" i="2"/>
  <c r="AK628" i="2"/>
  <c r="AI629" i="2"/>
  <c r="AJ629" i="2"/>
  <c r="AK629" i="2"/>
  <c r="AI630" i="2"/>
  <c r="AJ630" i="2"/>
  <c r="AK630" i="2"/>
  <c r="AI631" i="2"/>
  <c r="AJ631" i="2"/>
  <c r="AK631" i="2"/>
  <c r="AI632" i="2"/>
  <c r="AJ632" i="2"/>
  <c r="AK632" i="2"/>
  <c r="AI633" i="2"/>
  <c r="AJ633" i="2"/>
  <c r="AK633" i="2"/>
  <c r="AI634" i="2"/>
  <c r="AJ634" i="2"/>
  <c r="AK634" i="2"/>
  <c r="AI635" i="2"/>
  <c r="AJ635" i="2"/>
  <c r="AK635" i="2"/>
  <c r="AI636" i="2"/>
  <c r="AJ636" i="2"/>
  <c r="AK636" i="2"/>
  <c r="AI637" i="2"/>
  <c r="AJ637" i="2"/>
  <c r="AK637" i="2"/>
  <c r="AI638" i="2"/>
  <c r="AJ638" i="2"/>
  <c r="AK638" i="2"/>
  <c r="AI639" i="2"/>
  <c r="AJ639" i="2"/>
  <c r="AK639" i="2"/>
  <c r="AI640" i="2"/>
  <c r="AJ640" i="2"/>
  <c r="AK640" i="2"/>
  <c r="AI641" i="2"/>
  <c r="AJ641" i="2"/>
  <c r="AK641" i="2"/>
  <c r="AI642" i="2"/>
  <c r="AJ642" i="2"/>
  <c r="AK642" i="2"/>
  <c r="AI643" i="2"/>
  <c r="AJ643" i="2"/>
  <c r="AK643" i="2"/>
  <c r="AI644" i="2"/>
  <c r="AJ644" i="2"/>
  <c r="AK644" i="2"/>
  <c r="AI645" i="2"/>
  <c r="AJ645" i="2"/>
  <c r="AK645" i="2"/>
  <c r="AI646" i="2"/>
  <c r="AJ646" i="2"/>
  <c r="AK646" i="2"/>
  <c r="AI647" i="2"/>
  <c r="AJ647" i="2"/>
  <c r="AK647" i="2"/>
  <c r="AI648" i="2"/>
  <c r="AJ648" i="2"/>
  <c r="AK648" i="2"/>
  <c r="AI649" i="2"/>
  <c r="AJ649" i="2"/>
  <c r="AK649" i="2"/>
  <c r="AI650" i="2"/>
  <c r="AJ650" i="2"/>
  <c r="AK650" i="2"/>
  <c r="AI651" i="2"/>
  <c r="AJ651" i="2"/>
  <c r="AK651" i="2"/>
  <c r="AI652" i="2"/>
  <c r="AJ652" i="2"/>
  <c r="AK652" i="2"/>
  <c r="AI653" i="2"/>
  <c r="AJ653" i="2"/>
  <c r="AK653" i="2"/>
  <c r="AI654" i="2"/>
  <c r="AJ654" i="2"/>
  <c r="AK654" i="2"/>
  <c r="AI655" i="2"/>
  <c r="AJ655" i="2"/>
  <c r="AK655" i="2"/>
  <c r="AI656" i="2"/>
  <c r="AJ656" i="2"/>
  <c r="AK656" i="2"/>
  <c r="AI657" i="2"/>
  <c r="AJ657" i="2"/>
  <c r="AK657" i="2"/>
  <c r="AI658" i="2"/>
  <c r="AJ658" i="2"/>
  <c r="AK658" i="2"/>
  <c r="AI659" i="2"/>
  <c r="AJ659" i="2"/>
  <c r="AK659" i="2"/>
  <c r="AI660" i="2"/>
  <c r="AJ660" i="2"/>
  <c r="AK660" i="2"/>
  <c r="AI661" i="2"/>
  <c r="AJ661" i="2"/>
  <c r="AK661" i="2"/>
  <c r="AI662" i="2"/>
  <c r="AJ662" i="2"/>
  <c r="AK662" i="2"/>
  <c r="AI663" i="2"/>
  <c r="AJ663" i="2"/>
  <c r="AK663" i="2"/>
  <c r="AI664" i="2"/>
  <c r="AJ664" i="2"/>
  <c r="AK664" i="2"/>
  <c r="AI665" i="2"/>
  <c r="AJ665" i="2"/>
  <c r="AK665" i="2"/>
  <c r="AI666" i="2"/>
  <c r="AJ666" i="2"/>
  <c r="AK666" i="2"/>
  <c r="AI667" i="2"/>
  <c r="AJ667" i="2"/>
  <c r="AK667" i="2"/>
  <c r="AI668" i="2"/>
  <c r="AJ668" i="2"/>
  <c r="AK668" i="2"/>
  <c r="AI669" i="2"/>
  <c r="AJ669" i="2"/>
  <c r="AK669" i="2"/>
  <c r="AI670" i="2"/>
  <c r="AJ670" i="2"/>
  <c r="AK670" i="2"/>
  <c r="AI671" i="2"/>
  <c r="AJ671" i="2"/>
  <c r="AK671" i="2"/>
  <c r="AI672" i="2"/>
  <c r="AJ672" i="2"/>
  <c r="AK672" i="2"/>
  <c r="AI673" i="2"/>
  <c r="AJ673" i="2"/>
  <c r="AK673" i="2"/>
  <c r="AI674" i="2"/>
  <c r="AJ674" i="2"/>
  <c r="AK674" i="2"/>
  <c r="AI675" i="2"/>
  <c r="AJ675" i="2"/>
  <c r="AK675" i="2"/>
  <c r="AI676" i="2"/>
  <c r="AJ676" i="2"/>
  <c r="AK676" i="2"/>
  <c r="AI677" i="2"/>
  <c r="AJ677" i="2"/>
  <c r="AK677" i="2"/>
  <c r="AI678" i="2"/>
  <c r="AJ678" i="2"/>
  <c r="AK678" i="2"/>
  <c r="AI679" i="2"/>
  <c r="AJ679" i="2"/>
  <c r="AK679" i="2"/>
  <c r="AI680" i="2"/>
  <c r="AJ680" i="2"/>
  <c r="AK680" i="2"/>
  <c r="AI681" i="2"/>
  <c r="AJ681" i="2"/>
  <c r="AK681" i="2"/>
  <c r="AI682" i="2"/>
  <c r="AJ682" i="2"/>
  <c r="AK682" i="2"/>
  <c r="AI683" i="2"/>
  <c r="AJ683" i="2"/>
  <c r="AK683" i="2"/>
  <c r="AI684" i="2"/>
  <c r="AJ684" i="2"/>
  <c r="AK684" i="2"/>
  <c r="AI685" i="2"/>
  <c r="AJ685" i="2"/>
  <c r="AK685" i="2"/>
  <c r="AI686" i="2"/>
  <c r="AJ686" i="2"/>
  <c r="AK686" i="2"/>
  <c r="AI687" i="2"/>
  <c r="AJ687" i="2"/>
  <c r="AK687" i="2"/>
  <c r="AI688" i="2"/>
  <c r="AJ688" i="2"/>
  <c r="AK688" i="2"/>
  <c r="AI689" i="2"/>
  <c r="AJ689" i="2"/>
  <c r="AK689" i="2"/>
  <c r="AI690" i="2"/>
  <c r="AJ690" i="2"/>
  <c r="AK690" i="2"/>
  <c r="AI691" i="2"/>
  <c r="AJ691" i="2"/>
  <c r="AK691" i="2"/>
  <c r="AI692" i="2"/>
  <c r="AJ692" i="2"/>
  <c r="AK692" i="2"/>
  <c r="AI693" i="2"/>
  <c r="AJ693" i="2"/>
  <c r="AK693" i="2"/>
  <c r="AI694" i="2"/>
  <c r="AJ694" i="2"/>
  <c r="AK694" i="2"/>
  <c r="AI695" i="2"/>
  <c r="AJ695" i="2"/>
  <c r="AK695" i="2"/>
  <c r="AI696" i="2"/>
  <c r="AJ696" i="2"/>
  <c r="AK696" i="2"/>
  <c r="AI697" i="2"/>
  <c r="AJ697" i="2"/>
  <c r="AK697" i="2"/>
  <c r="AI698" i="2"/>
  <c r="AJ698" i="2"/>
  <c r="AK698" i="2"/>
  <c r="AI699" i="2"/>
  <c r="AJ699" i="2"/>
  <c r="AK699" i="2"/>
  <c r="AI700" i="2"/>
  <c r="AJ700" i="2"/>
  <c r="AK700" i="2"/>
  <c r="AI701" i="2"/>
  <c r="AJ701" i="2"/>
  <c r="AK701" i="2"/>
  <c r="AI702" i="2"/>
  <c r="AJ702" i="2"/>
  <c r="AK702" i="2"/>
  <c r="AI703" i="2"/>
  <c r="AJ703" i="2"/>
  <c r="AK703" i="2"/>
  <c r="AI704" i="2"/>
  <c r="AJ704" i="2"/>
  <c r="AK704" i="2"/>
  <c r="AI705" i="2"/>
  <c r="AJ705" i="2"/>
  <c r="AK705" i="2"/>
  <c r="AI706" i="2"/>
  <c r="AJ706" i="2"/>
  <c r="AK706" i="2"/>
  <c r="AI707" i="2"/>
  <c r="AJ707" i="2"/>
  <c r="AK707" i="2"/>
  <c r="AI708" i="2"/>
  <c r="AJ708" i="2"/>
  <c r="AK708" i="2"/>
  <c r="AI709" i="2"/>
  <c r="AJ709" i="2"/>
  <c r="AK709" i="2"/>
  <c r="AI710" i="2"/>
  <c r="AJ710" i="2"/>
  <c r="AK710" i="2"/>
  <c r="AI711" i="2"/>
  <c r="AJ711" i="2"/>
  <c r="AK711" i="2"/>
  <c r="AI712" i="2"/>
  <c r="AJ712" i="2"/>
  <c r="AK712" i="2"/>
  <c r="AI713" i="2"/>
  <c r="AJ713" i="2"/>
  <c r="AK713" i="2"/>
  <c r="AI714" i="2"/>
  <c r="AJ714" i="2"/>
  <c r="AK714" i="2"/>
  <c r="AI715" i="2"/>
  <c r="AJ715" i="2"/>
  <c r="AK715" i="2"/>
  <c r="AI716" i="2"/>
  <c r="AJ716" i="2"/>
  <c r="AK716" i="2"/>
  <c r="AI717" i="2"/>
  <c r="AJ717" i="2"/>
  <c r="AK717" i="2"/>
  <c r="AI718" i="2"/>
  <c r="AJ718" i="2"/>
  <c r="AK718" i="2"/>
  <c r="AI719" i="2"/>
  <c r="AJ719" i="2"/>
  <c r="AK719" i="2"/>
  <c r="AI720" i="2"/>
  <c r="AJ720" i="2"/>
  <c r="AK720" i="2"/>
  <c r="AI721" i="2"/>
  <c r="AJ721" i="2"/>
  <c r="AK721" i="2"/>
  <c r="AI722" i="2"/>
  <c r="AJ722" i="2"/>
  <c r="AK722" i="2"/>
  <c r="AI723" i="2"/>
  <c r="AJ723" i="2"/>
  <c r="AK723" i="2"/>
  <c r="AI724" i="2"/>
  <c r="AJ724" i="2"/>
  <c r="AK724" i="2"/>
  <c r="AI725" i="2"/>
  <c r="AJ725" i="2"/>
  <c r="AK725" i="2"/>
  <c r="AI726" i="2"/>
  <c r="AJ726" i="2"/>
  <c r="AK726" i="2"/>
  <c r="AI727" i="2"/>
  <c r="AJ727" i="2"/>
  <c r="AK727" i="2"/>
  <c r="AI728" i="2"/>
  <c r="AJ728" i="2"/>
  <c r="AK728" i="2"/>
  <c r="AI729" i="2"/>
  <c r="AJ729" i="2"/>
  <c r="AK729" i="2"/>
  <c r="AI730" i="2"/>
  <c r="AJ730" i="2"/>
  <c r="AK730" i="2"/>
  <c r="AI731" i="2"/>
  <c r="AJ731" i="2"/>
  <c r="AK731" i="2"/>
  <c r="AI732" i="2"/>
  <c r="AJ732" i="2"/>
  <c r="AK732" i="2"/>
  <c r="AI733" i="2"/>
  <c r="AJ733" i="2"/>
  <c r="AK733" i="2"/>
  <c r="AI734" i="2"/>
  <c r="AJ734" i="2"/>
  <c r="AK734" i="2"/>
  <c r="AI735" i="2"/>
  <c r="AJ735" i="2"/>
  <c r="AK735" i="2"/>
  <c r="AI736" i="2"/>
  <c r="AJ736" i="2"/>
  <c r="AK736" i="2"/>
  <c r="AI737" i="2"/>
  <c r="AJ737" i="2"/>
  <c r="AK737" i="2"/>
  <c r="AI738" i="2"/>
  <c r="AJ738" i="2"/>
  <c r="AK738" i="2"/>
  <c r="AI739" i="2"/>
  <c r="AJ739" i="2"/>
  <c r="AK739" i="2"/>
  <c r="AI740" i="2"/>
  <c r="AJ740" i="2"/>
  <c r="AK740" i="2"/>
  <c r="AI741" i="2"/>
  <c r="AJ741" i="2"/>
  <c r="AK741" i="2"/>
  <c r="AI742" i="2"/>
  <c r="AJ742" i="2"/>
  <c r="AK742" i="2"/>
  <c r="AI743" i="2"/>
  <c r="AJ743" i="2"/>
  <c r="AK743" i="2"/>
  <c r="AI744" i="2"/>
  <c r="AJ744" i="2"/>
  <c r="AK744" i="2"/>
  <c r="AI745" i="2"/>
  <c r="AJ745" i="2"/>
  <c r="AK745" i="2"/>
  <c r="AI746" i="2"/>
  <c r="AJ746" i="2"/>
  <c r="AK746" i="2"/>
  <c r="AI747" i="2"/>
  <c r="AJ747" i="2"/>
  <c r="AK747" i="2"/>
  <c r="AI748" i="2"/>
  <c r="AJ748" i="2"/>
  <c r="AK748" i="2"/>
  <c r="AI749" i="2"/>
  <c r="AJ749" i="2"/>
  <c r="AK749" i="2"/>
  <c r="AI750" i="2"/>
  <c r="AJ750" i="2"/>
  <c r="AK750" i="2"/>
  <c r="AI751" i="2"/>
  <c r="AJ751" i="2"/>
  <c r="AK751" i="2"/>
  <c r="AI752" i="2"/>
  <c r="AJ752" i="2"/>
  <c r="AK752" i="2"/>
  <c r="AI753" i="2"/>
  <c r="AJ753" i="2"/>
  <c r="AK753" i="2"/>
  <c r="AI754" i="2"/>
  <c r="AJ754" i="2"/>
  <c r="AK754" i="2"/>
  <c r="AI755" i="2"/>
  <c r="AJ755" i="2"/>
  <c r="AK755" i="2"/>
  <c r="AI756" i="2"/>
  <c r="AJ756" i="2"/>
  <c r="AK756" i="2"/>
  <c r="AI757" i="2"/>
  <c r="AJ757" i="2"/>
  <c r="AK757" i="2"/>
  <c r="AI758" i="2"/>
  <c r="AJ758" i="2"/>
  <c r="AK758" i="2"/>
  <c r="AI759" i="2"/>
  <c r="AJ759" i="2"/>
  <c r="AK759" i="2"/>
  <c r="AI760" i="2"/>
  <c r="AJ760" i="2"/>
  <c r="AK760" i="2"/>
  <c r="AI761" i="2"/>
  <c r="AJ761" i="2"/>
  <c r="AK761" i="2"/>
  <c r="AI762" i="2"/>
  <c r="AJ762" i="2"/>
  <c r="AK762" i="2"/>
  <c r="AI763" i="2"/>
  <c r="AJ763" i="2"/>
  <c r="AK763" i="2"/>
  <c r="AI764" i="2"/>
  <c r="AJ764" i="2"/>
  <c r="AK764" i="2"/>
  <c r="AI765" i="2"/>
  <c r="AJ765" i="2"/>
  <c r="AK765" i="2"/>
  <c r="AI766" i="2"/>
  <c r="AJ766" i="2"/>
  <c r="AK766" i="2"/>
  <c r="AI767" i="2"/>
  <c r="AJ767" i="2"/>
  <c r="AK767" i="2"/>
  <c r="AI768" i="2"/>
  <c r="AJ768" i="2"/>
  <c r="AK768" i="2"/>
  <c r="AI769" i="2"/>
  <c r="AJ769" i="2"/>
  <c r="AK769" i="2"/>
  <c r="AI770" i="2"/>
  <c r="AJ770" i="2"/>
  <c r="AK770" i="2"/>
  <c r="AI771" i="2"/>
  <c r="AJ771" i="2"/>
  <c r="AK771" i="2"/>
  <c r="AI772" i="2"/>
  <c r="AJ772" i="2"/>
  <c r="AK772" i="2"/>
  <c r="AI773" i="2"/>
  <c r="AJ773" i="2"/>
  <c r="AK773" i="2"/>
  <c r="AI774" i="2"/>
  <c r="AJ774" i="2"/>
  <c r="AK774" i="2"/>
  <c r="AI775" i="2"/>
  <c r="AJ775" i="2"/>
  <c r="AK775" i="2"/>
  <c r="AI776" i="2"/>
  <c r="AJ776" i="2"/>
  <c r="AK776" i="2"/>
  <c r="AI777" i="2"/>
  <c r="AJ777" i="2"/>
  <c r="AK777" i="2"/>
  <c r="AI778" i="2"/>
  <c r="AJ778" i="2"/>
  <c r="AK778" i="2"/>
  <c r="AI779" i="2"/>
  <c r="AJ779" i="2"/>
  <c r="AK779" i="2"/>
  <c r="AI780" i="2"/>
  <c r="AJ780" i="2"/>
  <c r="AK780" i="2"/>
  <c r="AI781" i="2"/>
  <c r="AJ781" i="2"/>
  <c r="AK781" i="2"/>
  <c r="AI782" i="2"/>
  <c r="AJ782" i="2"/>
  <c r="AK782" i="2"/>
  <c r="AI783" i="2"/>
  <c r="AJ783" i="2"/>
  <c r="AK783" i="2"/>
  <c r="AI784" i="2"/>
  <c r="AJ784" i="2"/>
  <c r="AK784" i="2"/>
  <c r="AI785" i="2"/>
  <c r="AJ785" i="2"/>
  <c r="AK785" i="2"/>
  <c r="AI786" i="2"/>
  <c r="AJ786" i="2"/>
  <c r="AK786" i="2"/>
  <c r="AI787" i="2"/>
  <c r="AJ787" i="2"/>
  <c r="AK787" i="2"/>
  <c r="AI788" i="2"/>
  <c r="AJ788" i="2"/>
  <c r="AK788" i="2"/>
  <c r="AI789" i="2"/>
  <c r="AJ789" i="2"/>
  <c r="AK789" i="2"/>
  <c r="AI790" i="2"/>
  <c r="AJ790" i="2"/>
  <c r="AK790" i="2"/>
  <c r="AI791" i="2"/>
  <c r="AJ791" i="2"/>
  <c r="AK791" i="2"/>
  <c r="AI792" i="2"/>
  <c r="AJ792" i="2"/>
  <c r="AK792" i="2"/>
  <c r="AI793" i="2"/>
  <c r="AJ793" i="2"/>
  <c r="AK793" i="2"/>
  <c r="AI794" i="2"/>
  <c r="AJ794" i="2"/>
  <c r="AK794" i="2"/>
  <c r="AI795" i="2"/>
  <c r="AJ795" i="2"/>
  <c r="AK795" i="2"/>
  <c r="AI796" i="2"/>
  <c r="AJ796" i="2"/>
  <c r="AK796" i="2"/>
  <c r="AI797" i="2"/>
  <c r="AJ797" i="2"/>
  <c r="AK797" i="2"/>
  <c r="AI798" i="2"/>
  <c r="AJ798" i="2"/>
  <c r="AK798" i="2"/>
  <c r="AI799" i="2"/>
  <c r="AJ799" i="2"/>
  <c r="AK799" i="2"/>
  <c r="AI800" i="2"/>
  <c r="AJ800" i="2"/>
  <c r="AK800" i="2"/>
  <c r="AI801" i="2"/>
  <c r="AJ801" i="2"/>
  <c r="AK801" i="2"/>
  <c r="AI802" i="2"/>
  <c r="AJ802" i="2"/>
  <c r="AK802" i="2"/>
  <c r="AI803" i="2"/>
  <c r="AJ803" i="2"/>
  <c r="AK803" i="2"/>
  <c r="AI804" i="2"/>
  <c r="AJ804" i="2"/>
  <c r="AK804" i="2"/>
  <c r="AI805" i="2"/>
  <c r="AJ805" i="2"/>
  <c r="AK805" i="2"/>
  <c r="AI806" i="2"/>
  <c r="AJ806" i="2"/>
  <c r="AK806" i="2"/>
  <c r="AI807" i="2"/>
  <c r="AJ807" i="2"/>
  <c r="AK807" i="2"/>
  <c r="AI808" i="2"/>
  <c r="AJ808" i="2"/>
  <c r="AK808" i="2"/>
  <c r="AI809" i="2"/>
  <c r="AJ809" i="2"/>
  <c r="AK809" i="2"/>
  <c r="AI810" i="2"/>
  <c r="AJ810" i="2"/>
  <c r="AK810" i="2"/>
  <c r="AI811" i="2"/>
  <c r="AJ811" i="2"/>
  <c r="AK811" i="2"/>
  <c r="AI812" i="2"/>
  <c r="AJ812" i="2"/>
  <c r="AK812" i="2"/>
  <c r="AI813" i="2"/>
  <c r="AJ813" i="2"/>
  <c r="AK813" i="2"/>
  <c r="AI814" i="2"/>
  <c r="AJ814" i="2"/>
  <c r="AK814" i="2"/>
  <c r="AI815" i="2"/>
  <c r="AJ815" i="2"/>
  <c r="AK815" i="2"/>
  <c r="AI816" i="2"/>
  <c r="AJ816" i="2"/>
  <c r="AK816" i="2"/>
  <c r="AI817" i="2"/>
  <c r="AJ817" i="2"/>
  <c r="AK817" i="2"/>
  <c r="AI818" i="2"/>
  <c r="AJ818" i="2"/>
  <c r="AK818" i="2"/>
  <c r="AI819" i="2"/>
  <c r="AJ819" i="2"/>
  <c r="AK819" i="2"/>
  <c r="AI820" i="2"/>
  <c r="AJ820" i="2"/>
  <c r="AK820" i="2"/>
  <c r="AI821" i="2"/>
  <c r="AJ821" i="2"/>
  <c r="AK821" i="2"/>
  <c r="AI822" i="2"/>
  <c r="AJ822" i="2"/>
  <c r="AK822" i="2"/>
  <c r="AI823" i="2"/>
  <c r="AJ823" i="2"/>
  <c r="AK823" i="2"/>
  <c r="AI824" i="2"/>
  <c r="AJ824" i="2"/>
  <c r="AK824" i="2"/>
  <c r="AI825" i="2"/>
  <c r="AJ825" i="2"/>
  <c r="AK825" i="2"/>
  <c r="AI826" i="2"/>
  <c r="AJ826" i="2"/>
  <c r="AK826" i="2"/>
  <c r="AI827" i="2"/>
  <c r="AJ827" i="2"/>
  <c r="AK827" i="2"/>
  <c r="AI828" i="2"/>
  <c r="AJ828" i="2"/>
  <c r="AK828" i="2"/>
  <c r="AI829" i="2"/>
  <c r="AJ829" i="2"/>
  <c r="AK829" i="2"/>
  <c r="AI830" i="2"/>
  <c r="AJ830" i="2"/>
  <c r="AK830" i="2"/>
  <c r="AI831" i="2"/>
  <c r="AJ831" i="2"/>
  <c r="AK831" i="2"/>
  <c r="AI832" i="2"/>
  <c r="AJ832" i="2"/>
  <c r="AK832" i="2"/>
  <c r="AI833" i="2"/>
  <c r="AJ833" i="2"/>
  <c r="AK833" i="2"/>
  <c r="AI834" i="2"/>
  <c r="AJ834" i="2"/>
  <c r="AK834" i="2"/>
  <c r="AI835" i="2"/>
  <c r="AJ835" i="2"/>
  <c r="AK835" i="2"/>
  <c r="AI836" i="2"/>
  <c r="AJ836" i="2"/>
  <c r="AK836" i="2"/>
  <c r="AI837" i="2"/>
  <c r="AJ837" i="2"/>
  <c r="AK837" i="2"/>
  <c r="AI838" i="2"/>
  <c r="AJ838" i="2"/>
  <c r="AK838" i="2"/>
  <c r="AI839" i="2"/>
  <c r="AJ839" i="2"/>
  <c r="AK839" i="2"/>
  <c r="AI840" i="2"/>
  <c r="AJ840" i="2"/>
  <c r="AK840" i="2"/>
  <c r="AI841" i="2"/>
  <c r="AJ841" i="2"/>
  <c r="AK841" i="2"/>
  <c r="AI842" i="2"/>
  <c r="AJ842" i="2"/>
  <c r="AK842" i="2"/>
  <c r="AI843" i="2"/>
  <c r="AJ843" i="2"/>
  <c r="AK843" i="2"/>
  <c r="AI844" i="2"/>
  <c r="AJ844" i="2"/>
  <c r="AK844" i="2"/>
  <c r="AI845" i="2"/>
  <c r="AJ845" i="2"/>
  <c r="AK845" i="2"/>
  <c r="AI846" i="2"/>
  <c r="AJ846" i="2"/>
  <c r="AK846" i="2"/>
  <c r="AI847" i="2"/>
  <c r="AJ847" i="2"/>
  <c r="AK847" i="2"/>
  <c r="AI848" i="2"/>
  <c r="AJ848" i="2"/>
  <c r="AK848" i="2"/>
  <c r="AI849" i="2"/>
  <c r="AJ849" i="2"/>
  <c r="AK849" i="2"/>
  <c r="AI850" i="2"/>
  <c r="AJ850" i="2"/>
  <c r="AK850" i="2"/>
  <c r="AI851" i="2"/>
  <c r="AJ851" i="2"/>
  <c r="AK851" i="2"/>
  <c r="AI852" i="2"/>
  <c r="AJ852" i="2"/>
  <c r="AK852" i="2"/>
  <c r="AI853" i="2"/>
  <c r="AJ853" i="2"/>
  <c r="AK853" i="2"/>
  <c r="AI854" i="2"/>
  <c r="AJ854" i="2"/>
  <c r="AK854" i="2"/>
  <c r="AI855" i="2"/>
  <c r="AJ855" i="2"/>
  <c r="AK855" i="2"/>
  <c r="AI856" i="2"/>
  <c r="AJ856" i="2"/>
  <c r="AK856" i="2"/>
  <c r="AI857" i="2"/>
  <c r="AJ857" i="2"/>
  <c r="AK857" i="2"/>
  <c r="AI858" i="2"/>
  <c r="AJ858" i="2"/>
  <c r="AK858" i="2"/>
  <c r="AI859" i="2"/>
  <c r="AJ859" i="2"/>
  <c r="AK859" i="2"/>
  <c r="AI860" i="2"/>
  <c r="AJ860" i="2"/>
  <c r="AK860" i="2"/>
  <c r="AI861" i="2"/>
  <c r="AJ861" i="2"/>
  <c r="AK861" i="2"/>
  <c r="AI862" i="2"/>
  <c r="AJ862" i="2"/>
  <c r="AK862" i="2"/>
  <c r="AI863" i="2"/>
  <c r="AJ863" i="2"/>
  <c r="AK863" i="2"/>
  <c r="AI864" i="2"/>
  <c r="AJ864" i="2"/>
  <c r="AK864" i="2"/>
  <c r="AI865" i="2"/>
  <c r="AJ865" i="2"/>
  <c r="AK865" i="2"/>
  <c r="AI866" i="2"/>
  <c r="AJ866" i="2"/>
  <c r="AK866" i="2"/>
  <c r="AI867" i="2"/>
  <c r="AJ867" i="2"/>
  <c r="AK867" i="2"/>
  <c r="AI868" i="2"/>
  <c r="AJ868" i="2"/>
  <c r="AK868" i="2"/>
  <c r="AI869" i="2"/>
  <c r="AJ869" i="2"/>
  <c r="AK869" i="2"/>
  <c r="AI870" i="2"/>
  <c r="AJ870" i="2"/>
  <c r="AK870" i="2"/>
  <c r="AI871" i="2"/>
  <c r="AJ871" i="2"/>
  <c r="AK871" i="2"/>
  <c r="AI872" i="2"/>
  <c r="AJ872" i="2"/>
  <c r="AK872" i="2"/>
  <c r="AI873" i="2"/>
  <c r="AJ873" i="2"/>
  <c r="AK873" i="2"/>
  <c r="AI874" i="2"/>
  <c r="AJ874" i="2"/>
  <c r="AK874" i="2"/>
  <c r="AI875" i="2"/>
  <c r="AJ875" i="2"/>
  <c r="AK875" i="2"/>
  <c r="AI876" i="2"/>
  <c r="AJ876" i="2"/>
  <c r="AK876" i="2"/>
  <c r="AI877" i="2"/>
  <c r="AJ877" i="2"/>
  <c r="AK877" i="2"/>
  <c r="AI878" i="2"/>
  <c r="AJ878" i="2"/>
  <c r="AK878" i="2"/>
  <c r="AI879" i="2"/>
  <c r="AJ879" i="2"/>
  <c r="AK879" i="2"/>
  <c r="AI880" i="2"/>
  <c r="AJ880" i="2"/>
  <c r="AK880" i="2"/>
  <c r="AI881" i="2"/>
  <c r="AJ881" i="2"/>
  <c r="AK881" i="2"/>
  <c r="AI882" i="2"/>
  <c r="AJ882" i="2"/>
  <c r="AK882" i="2"/>
  <c r="AI883" i="2"/>
  <c r="AJ883" i="2"/>
  <c r="AK883" i="2"/>
  <c r="AI884" i="2"/>
  <c r="AJ884" i="2"/>
  <c r="AK884" i="2"/>
  <c r="AI885" i="2"/>
  <c r="AJ885" i="2"/>
  <c r="AK885" i="2"/>
  <c r="AI886" i="2"/>
  <c r="AJ886" i="2"/>
  <c r="AK886" i="2"/>
  <c r="AI887" i="2"/>
  <c r="AJ887" i="2"/>
  <c r="AK887" i="2"/>
  <c r="AI888" i="2"/>
  <c r="AJ888" i="2"/>
  <c r="AK888" i="2"/>
  <c r="AI889" i="2"/>
  <c r="AJ889" i="2"/>
  <c r="AK889" i="2"/>
  <c r="AI890" i="2"/>
  <c r="AJ890" i="2"/>
  <c r="AK890" i="2"/>
  <c r="AI891" i="2"/>
  <c r="AJ891" i="2"/>
  <c r="AK891" i="2"/>
  <c r="AI892" i="2"/>
  <c r="AJ892" i="2"/>
  <c r="AK892" i="2"/>
  <c r="AI893" i="2"/>
  <c r="AJ893" i="2"/>
  <c r="AK893" i="2"/>
  <c r="AI894" i="2"/>
  <c r="AJ894" i="2"/>
  <c r="AK894" i="2"/>
  <c r="AI895" i="2"/>
  <c r="AJ895" i="2"/>
  <c r="AK895" i="2"/>
  <c r="AI896" i="2"/>
  <c r="AJ896" i="2"/>
  <c r="AK896" i="2"/>
  <c r="AI897" i="2"/>
  <c r="AJ897" i="2"/>
  <c r="AK897" i="2"/>
  <c r="AI898" i="2"/>
  <c r="AJ898" i="2"/>
  <c r="AK898" i="2"/>
  <c r="AI899" i="2"/>
  <c r="AJ899" i="2"/>
  <c r="AK899" i="2"/>
  <c r="AI900" i="2"/>
  <c r="AJ900" i="2"/>
  <c r="AK900" i="2"/>
  <c r="AI901" i="2"/>
  <c r="AJ901" i="2"/>
  <c r="AK901" i="2"/>
  <c r="AI902" i="2"/>
  <c r="AJ902" i="2"/>
  <c r="AK902" i="2"/>
  <c r="AI903" i="2"/>
  <c r="AJ903" i="2"/>
  <c r="AK903" i="2"/>
  <c r="AI904" i="2"/>
  <c r="AJ904" i="2"/>
  <c r="AK904" i="2"/>
  <c r="AI905" i="2"/>
  <c r="AJ905" i="2"/>
  <c r="AK905" i="2"/>
  <c r="AI906" i="2"/>
  <c r="AJ906" i="2"/>
  <c r="AK906" i="2"/>
  <c r="AI907" i="2"/>
  <c r="AJ907" i="2"/>
  <c r="AK907" i="2"/>
  <c r="AI908" i="2"/>
  <c r="AJ908" i="2"/>
  <c r="AK908" i="2"/>
  <c r="AI909" i="2"/>
  <c r="AJ909" i="2"/>
  <c r="AK909" i="2"/>
  <c r="AI910" i="2"/>
  <c r="AJ910" i="2"/>
  <c r="AK910" i="2"/>
  <c r="AI911" i="2"/>
  <c r="AJ911" i="2"/>
  <c r="AK911" i="2"/>
  <c r="AI912" i="2"/>
  <c r="AJ912" i="2"/>
  <c r="AK912" i="2"/>
  <c r="AI913" i="2"/>
  <c r="AJ913" i="2"/>
  <c r="AK913" i="2"/>
  <c r="AI914" i="2"/>
  <c r="AJ914" i="2"/>
  <c r="AK914" i="2"/>
  <c r="AI915" i="2"/>
  <c r="AJ915" i="2"/>
  <c r="AK915" i="2"/>
  <c r="AI916" i="2"/>
  <c r="AJ916" i="2"/>
  <c r="AK916" i="2"/>
  <c r="AI917" i="2"/>
  <c r="AJ917" i="2"/>
  <c r="AK917" i="2"/>
  <c r="AI918" i="2"/>
  <c r="AJ918" i="2"/>
  <c r="AK918" i="2"/>
  <c r="AI919" i="2"/>
  <c r="AJ919" i="2"/>
  <c r="AK919" i="2"/>
  <c r="AI920" i="2"/>
  <c r="AJ920" i="2"/>
  <c r="AK920" i="2"/>
  <c r="AI921" i="2"/>
  <c r="AJ921" i="2"/>
  <c r="AK921" i="2"/>
  <c r="AI922" i="2"/>
  <c r="AJ922" i="2"/>
  <c r="AK922" i="2"/>
  <c r="AI923" i="2"/>
  <c r="AJ923" i="2"/>
  <c r="AK923" i="2"/>
  <c r="AI924" i="2"/>
  <c r="AJ924" i="2"/>
  <c r="AK924" i="2"/>
  <c r="AI925" i="2"/>
  <c r="AJ925" i="2"/>
  <c r="AK925" i="2"/>
  <c r="AI926" i="2"/>
  <c r="AJ926" i="2"/>
  <c r="AK926" i="2"/>
  <c r="AI927" i="2"/>
  <c r="AJ927" i="2"/>
  <c r="AK927" i="2"/>
  <c r="AI928" i="2"/>
  <c r="AJ928" i="2"/>
  <c r="AK928" i="2"/>
  <c r="AI929" i="2"/>
  <c r="AJ929" i="2"/>
  <c r="AK929" i="2"/>
  <c r="AI930" i="2"/>
  <c r="AJ930" i="2"/>
  <c r="AK930" i="2"/>
  <c r="AI931" i="2"/>
  <c r="AJ931" i="2"/>
  <c r="AK931" i="2"/>
  <c r="AI932" i="2"/>
  <c r="AJ932" i="2"/>
  <c r="AK932" i="2"/>
  <c r="AI933" i="2"/>
  <c r="AJ933" i="2"/>
  <c r="AK933" i="2"/>
  <c r="AI934" i="2"/>
  <c r="AJ934" i="2"/>
  <c r="AK934" i="2"/>
  <c r="AI935" i="2"/>
  <c r="AJ935" i="2"/>
  <c r="AK935" i="2"/>
  <c r="AI936" i="2"/>
  <c r="AJ936" i="2"/>
  <c r="AK936" i="2"/>
  <c r="AI937" i="2"/>
  <c r="AJ937" i="2"/>
  <c r="AK937" i="2"/>
  <c r="AI938" i="2"/>
  <c r="AJ938" i="2"/>
  <c r="AK938" i="2"/>
  <c r="AI939" i="2"/>
  <c r="AJ939" i="2"/>
  <c r="AK939" i="2"/>
  <c r="AI940" i="2"/>
  <c r="AJ940" i="2"/>
  <c r="AK940" i="2"/>
  <c r="AI941" i="2"/>
  <c r="AJ941" i="2"/>
  <c r="AK941" i="2"/>
  <c r="AI942" i="2"/>
  <c r="AJ942" i="2"/>
  <c r="AK942" i="2"/>
  <c r="AI943" i="2"/>
  <c r="AJ943" i="2"/>
  <c r="AK943" i="2"/>
  <c r="AI944" i="2"/>
  <c r="AJ944" i="2"/>
  <c r="AK944" i="2"/>
  <c r="AI945" i="2"/>
  <c r="AJ945" i="2"/>
  <c r="AK945" i="2"/>
  <c r="AI946" i="2"/>
  <c r="AJ946" i="2"/>
  <c r="AK946" i="2"/>
  <c r="AI947" i="2"/>
  <c r="AJ947" i="2"/>
  <c r="AK947" i="2"/>
  <c r="AI948" i="2"/>
  <c r="AJ948" i="2"/>
  <c r="AK948" i="2"/>
  <c r="AI949" i="2"/>
  <c r="AJ949" i="2"/>
  <c r="AK949" i="2"/>
  <c r="AI950" i="2"/>
  <c r="AJ950" i="2"/>
  <c r="AK950" i="2"/>
  <c r="AI951" i="2"/>
  <c r="AJ951" i="2"/>
  <c r="AK951" i="2"/>
  <c r="AI952" i="2"/>
  <c r="AJ952" i="2"/>
  <c r="AK952" i="2"/>
  <c r="AI953" i="2"/>
  <c r="AJ953" i="2"/>
  <c r="AK953" i="2"/>
  <c r="AI954" i="2"/>
  <c r="AJ954" i="2"/>
  <c r="AK954" i="2"/>
  <c r="AI955" i="2"/>
  <c r="AJ955" i="2"/>
  <c r="AK955" i="2"/>
  <c r="AI956" i="2"/>
  <c r="AJ956" i="2"/>
  <c r="AK956" i="2"/>
  <c r="AI957" i="2"/>
  <c r="AJ957" i="2"/>
  <c r="AK957" i="2"/>
  <c r="AI958" i="2"/>
  <c r="AJ958" i="2"/>
  <c r="AK958" i="2"/>
  <c r="AI959" i="2"/>
  <c r="AJ959" i="2"/>
  <c r="AK959" i="2"/>
  <c r="AI960" i="2"/>
  <c r="AJ960" i="2"/>
  <c r="AK960" i="2"/>
  <c r="AI961" i="2"/>
  <c r="AJ961" i="2"/>
  <c r="AK961" i="2"/>
  <c r="AI962" i="2"/>
  <c r="AJ962" i="2"/>
  <c r="AK962" i="2"/>
  <c r="AI963" i="2"/>
  <c r="AJ963" i="2"/>
  <c r="AK963" i="2"/>
  <c r="AI964" i="2"/>
  <c r="AJ964" i="2"/>
  <c r="AK964" i="2"/>
  <c r="AI965" i="2"/>
  <c r="AJ965" i="2"/>
  <c r="AK965" i="2"/>
  <c r="AI966" i="2"/>
  <c r="AJ966" i="2"/>
  <c r="AK966" i="2"/>
  <c r="AI967" i="2"/>
  <c r="AJ967" i="2"/>
  <c r="AK967" i="2"/>
  <c r="AI968" i="2"/>
  <c r="AJ968" i="2"/>
  <c r="AK968" i="2"/>
  <c r="AI969" i="2"/>
  <c r="AJ969" i="2"/>
  <c r="AK969" i="2"/>
  <c r="AI970" i="2"/>
  <c r="AJ970" i="2"/>
  <c r="AK970" i="2"/>
  <c r="AI971" i="2"/>
  <c r="AJ971" i="2"/>
  <c r="AK971" i="2"/>
  <c r="AI972" i="2"/>
  <c r="AJ972" i="2"/>
  <c r="AK972" i="2"/>
  <c r="AI973" i="2"/>
  <c r="AJ973" i="2"/>
  <c r="AK973" i="2"/>
  <c r="AI974" i="2"/>
  <c r="AJ974" i="2"/>
  <c r="AK974" i="2"/>
  <c r="AI975" i="2"/>
  <c r="AJ975" i="2"/>
  <c r="AK975" i="2"/>
  <c r="AI976" i="2"/>
  <c r="AJ976" i="2"/>
  <c r="AK976" i="2"/>
  <c r="AI977" i="2"/>
  <c r="AJ977" i="2"/>
  <c r="AK977" i="2"/>
  <c r="AI978" i="2"/>
  <c r="AJ978" i="2"/>
  <c r="AK978" i="2"/>
  <c r="AI979" i="2"/>
  <c r="AJ979" i="2"/>
  <c r="AK979" i="2"/>
  <c r="AI980" i="2"/>
  <c r="AJ980" i="2"/>
  <c r="AK980" i="2"/>
  <c r="AI981" i="2"/>
  <c r="AJ981" i="2"/>
  <c r="AK981" i="2"/>
  <c r="AI982" i="2"/>
  <c r="AJ982" i="2"/>
  <c r="AK982" i="2"/>
  <c r="AI983" i="2"/>
  <c r="AJ983" i="2"/>
  <c r="AK983" i="2"/>
  <c r="AI984" i="2"/>
  <c r="AJ984" i="2"/>
  <c r="AK984" i="2"/>
  <c r="AI985" i="2"/>
  <c r="AJ985" i="2"/>
  <c r="AK985" i="2"/>
  <c r="AI986" i="2"/>
  <c r="AJ986" i="2"/>
  <c r="AK986" i="2"/>
  <c r="AI987" i="2"/>
  <c r="AJ987" i="2"/>
  <c r="AK987" i="2"/>
  <c r="AI988" i="2"/>
  <c r="AJ988" i="2"/>
  <c r="AK988" i="2"/>
  <c r="AI989" i="2"/>
  <c r="AJ989" i="2"/>
  <c r="AK989" i="2"/>
  <c r="AI990" i="2"/>
  <c r="AJ990" i="2"/>
  <c r="AK990" i="2"/>
  <c r="AI991" i="2"/>
  <c r="AJ991" i="2"/>
  <c r="AK991" i="2"/>
  <c r="AI992" i="2"/>
  <c r="AJ992" i="2"/>
  <c r="AK992" i="2"/>
  <c r="AI993" i="2"/>
  <c r="AJ993" i="2"/>
  <c r="AK993" i="2"/>
  <c r="AI994" i="2"/>
  <c r="AJ994" i="2"/>
  <c r="AK994" i="2"/>
  <c r="AI995" i="2"/>
  <c r="AJ995" i="2"/>
  <c r="AK995" i="2"/>
  <c r="AI996" i="2"/>
  <c r="AJ996" i="2"/>
  <c r="AK996" i="2"/>
  <c r="AI997" i="2"/>
  <c r="AJ997" i="2"/>
  <c r="AK997" i="2"/>
  <c r="AI998" i="2"/>
  <c r="AJ998" i="2"/>
  <c r="AK998" i="2"/>
  <c r="AI999" i="2"/>
  <c r="AJ999" i="2"/>
  <c r="AK999" i="2"/>
  <c r="AI1000" i="2"/>
  <c r="AJ1000" i="2"/>
  <c r="AK1000" i="2"/>
  <c r="AI1001" i="2"/>
  <c r="AJ1001" i="2"/>
  <c r="AK1001" i="2"/>
  <c r="AI1002" i="2"/>
  <c r="AJ1002" i="2"/>
  <c r="AK1002" i="2"/>
  <c r="AI1003" i="2"/>
  <c r="AJ1003" i="2"/>
  <c r="AK1003" i="2"/>
  <c r="AI1004" i="2"/>
  <c r="AJ1004" i="2"/>
  <c r="AK1004" i="2"/>
  <c r="AI1005" i="2"/>
  <c r="AJ1005" i="2"/>
  <c r="AK1005" i="2"/>
  <c r="AI1006" i="2"/>
  <c r="AJ1006" i="2"/>
  <c r="AK1006" i="2"/>
  <c r="AI1007" i="2"/>
  <c r="AJ1007" i="2"/>
  <c r="AK1007" i="2"/>
  <c r="AI1008" i="2"/>
  <c r="AJ1008" i="2"/>
  <c r="AK1008" i="2"/>
  <c r="AI1009" i="2"/>
  <c r="AJ1009" i="2"/>
  <c r="AK1009" i="2"/>
  <c r="AI1010" i="2"/>
  <c r="AJ1010" i="2"/>
  <c r="AK1010" i="2"/>
  <c r="AI1011" i="2"/>
  <c r="AJ1011" i="2"/>
  <c r="AK1011" i="2"/>
  <c r="AI1012" i="2"/>
  <c r="AJ1012" i="2"/>
  <c r="AK1012" i="2"/>
  <c r="AI1013" i="2"/>
  <c r="AJ1013" i="2"/>
  <c r="AK1013" i="2"/>
  <c r="AI1014" i="2"/>
  <c r="AJ1014" i="2"/>
  <c r="AK1014" i="2"/>
  <c r="AI1015" i="2"/>
  <c r="AJ1015" i="2"/>
  <c r="AK1015" i="2"/>
  <c r="AI1016" i="2"/>
  <c r="AJ1016" i="2"/>
  <c r="AK1016" i="2"/>
  <c r="AI1017" i="2"/>
  <c r="AJ1017" i="2"/>
  <c r="AK1017" i="2"/>
  <c r="AI1018" i="2"/>
  <c r="AJ1018" i="2"/>
  <c r="AK1018" i="2"/>
  <c r="AI1019" i="2"/>
  <c r="AJ1019" i="2"/>
  <c r="AK1019" i="2"/>
  <c r="AI1020" i="2"/>
  <c r="AJ1020" i="2"/>
  <c r="AK1020" i="2"/>
  <c r="AI1021" i="2"/>
  <c r="AJ1021" i="2"/>
  <c r="AK1021" i="2"/>
  <c r="AI1022" i="2"/>
  <c r="AJ1022" i="2"/>
  <c r="AK1022" i="2"/>
  <c r="AI1023" i="2"/>
  <c r="AJ1023" i="2"/>
  <c r="AK1023" i="2"/>
  <c r="AI1024" i="2"/>
  <c r="AJ1024" i="2"/>
  <c r="AK1024" i="2"/>
  <c r="AI1025" i="2"/>
  <c r="AJ1025" i="2"/>
  <c r="AK1025" i="2"/>
  <c r="AI1026" i="2"/>
  <c r="AJ1026" i="2"/>
  <c r="AK1026" i="2"/>
  <c r="AI1027" i="2"/>
  <c r="AJ1027" i="2"/>
  <c r="AK1027" i="2"/>
  <c r="AI1028" i="2"/>
  <c r="AJ1028" i="2"/>
  <c r="AK1028" i="2"/>
  <c r="AI1029" i="2"/>
  <c r="AJ1029" i="2"/>
  <c r="AK1029" i="2"/>
  <c r="AI1030" i="2"/>
  <c r="AJ1030" i="2"/>
  <c r="AK1030" i="2"/>
  <c r="AI1031" i="2"/>
  <c r="AJ1031" i="2"/>
  <c r="AK1031" i="2"/>
  <c r="AI1032" i="2"/>
  <c r="AJ1032" i="2"/>
  <c r="AK1032" i="2"/>
  <c r="AI1033" i="2"/>
  <c r="AJ1033" i="2"/>
  <c r="AK1033" i="2"/>
  <c r="AI1034" i="2"/>
  <c r="AJ1034" i="2"/>
  <c r="AK1034" i="2"/>
  <c r="AI1035" i="2"/>
  <c r="AJ1035" i="2"/>
  <c r="AK1035" i="2"/>
  <c r="AI1036" i="2"/>
  <c r="AJ1036" i="2"/>
  <c r="AK1036" i="2"/>
  <c r="AI1037" i="2"/>
  <c r="AJ1037" i="2"/>
  <c r="AK1037" i="2"/>
  <c r="AI1038" i="2"/>
  <c r="AJ1038" i="2"/>
  <c r="AK1038" i="2"/>
  <c r="AI1039" i="2"/>
  <c r="AJ1039" i="2"/>
  <c r="AK1039" i="2"/>
  <c r="AI1040" i="2"/>
  <c r="AJ1040" i="2"/>
  <c r="AK1040" i="2"/>
  <c r="AI1041" i="2"/>
  <c r="AJ1041" i="2"/>
  <c r="AK1041" i="2"/>
  <c r="AI1042" i="2"/>
  <c r="AJ1042" i="2"/>
  <c r="AK1042" i="2"/>
  <c r="AI1043" i="2"/>
  <c r="AJ1043" i="2"/>
  <c r="AK1043" i="2"/>
  <c r="AI1044" i="2"/>
  <c r="AJ1044" i="2"/>
  <c r="AK1044" i="2"/>
  <c r="AI1045" i="2"/>
  <c r="AJ1045" i="2"/>
  <c r="AK1045" i="2"/>
  <c r="AI1046" i="2"/>
  <c r="AJ1046" i="2"/>
  <c r="AK1046" i="2"/>
  <c r="AI1047" i="2"/>
  <c r="AJ1047" i="2"/>
  <c r="AK1047" i="2"/>
  <c r="AI1048" i="2"/>
  <c r="AJ1048" i="2"/>
  <c r="AK1048" i="2"/>
  <c r="AI1049" i="2"/>
  <c r="AJ1049" i="2"/>
  <c r="AK1049" i="2"/>
  <c r="AI1050" i="2"/>
  <c r="AJ1050" i="2"/>
  <c r="AK1050" i="2"/>
  <c r="AI1051" i="2"/>
  <c r="AJ1051" i="2"/>
  <c r="AK1051" i="2"/>
  <c r="AI1052" i="2"/>
  <c r="AJ1052" i="2"/>
  <c r="AK1052" i="2"/>
  <c r="AI1053" i="2"/>
  <c r="AJ1053" i="2"/>
  <c r="AK1053" i="2"/>
  <c r="AI1054" i="2"/>
  <c r="AJ1054" i="2"/>
  <c r="AK1054" i="2"/>
  <c r="AI1055" i="2"/>
  <c r="AJ1055" i="2"/>
  <c r="AK1055" i="2"/>
  <c r="AI1056" i="2"/>
  <c r="AJ1056" i="2"/>
  <c r="AK1056" i="2"/>
  <c r="AI1057" i="2"/>
  <c r="AJ1057" i="2"/>
  <c r="AK1057" i="2"/>
  <c r="AI1058" i="2"/>
  <c r="AJ1058" i="2"/>
  <c r="AK1058" i="2"/>
  <c r="AI1059" i="2"/>
  <c r="AJ1059" i="2"/>
  <c r="AK1059" i="2"/>
  <c r="AI1060" i="2"/>
  <c r="AJ1060" i="2"/>
  <c r="AK1060" i="2"/>
  <c r="AI1061" i="2"/>
  <c r="AJ1061" i="2"/>
  <c r="AK1061" i="2"/>
  <c r="AI1062" i="2"/>
  <c r="AJ1062" i="2"/>
  <c r="AK1062" i="2"/>
  <c r="AI1063" i="2"/>
  <c r="AJ1063" i="2"/>
  <c r="AK1063" i="2"/>
  <c r="AI1064" i="2"/>
  <c r="AJ1064" i="2"/>
  <c r="AK1064" i="2"/>
  <c r="AI1065" i="2"/>
  <c r="AJ1065" i="2"/>
  <c r="AK1065" i="2"/>
  <c r="AI1066" i="2"/>
  <c r="AJ1066" i="2"/>
  <c r="AK1066" i="2"/>
  <c r="AI1067" i="2"/>
  <c r="AJ1067" i="2"/>
  <c r="AK1067" i="2"/>
  <c r="AI1068" i="2"/>
  <c r="AJ1068" i="2"/>
  <c r="AK1068" i="2"/>
  <c r="AI1069" i="2"/>
  <c r="AJ1069" i="2"/>
  <c r="AK1069" i="2"/>
  <c r="AI1070" i="2"/>
  <c r="AJ1070" i="2"/>
  <c r="AK1070" i="2"/>
  <c r="AI1071" i="2"/>
  <c r="AJ1071" i="2"/>
  <c r="AK1071" i="2"/>
  <c r="AI1072" i="2"/>
  <c r="AJ1072" i="2"/>
  <c r="AK1072" i="2"/>
  <c r="AI1073" i="2"/>
  <c r="AJ1073" i="2"/>
  <c r="AK1073" i="2"/>
  <c r="AI1074" i="2"/>
  <c r="AJ1074" i="2"/>
  <c r="AK1074" i="2"/>
  <c r="AI1075" i="2"/>
  <c r="AJ1075" i="2"/>
  <c r="AK1075" i="2"/>
  <c r="AI1076" i="2"/>
  <c r="AJ1076" i="2"/>
  <c r="AK1076" i="2"/>
  <c r="AI1077" i="2"/>
  <c r="AJ1077" i="2"/>
  <c r="AK1077" i="2"/>
  <c r="AI1078" i="2"/>
  <c r="AJ1078" i="2"/>
  <c r="AK1078" i="2"/>
  <c r="AI1079" i="2"/>
  <c r="AJ1079" i="2"/>
  <c r="AK1079" i="2"/>
  <c r="AI1080" i="2"/>
  <c r="AJ1080" i="2"/>
  <c r="AK1080" i="2"/>
  <c r="AI1081" i="2"/>
  <c r="AJ1081" i="2"/>
  <c r="AK1081" i="2"/>
  <c r="AI1082" i="2"/>
  <c r="AJ1082" i="2"/>
  <c r="AK1082" i="2"/>
  <c r="AI1083" i="2"/>
  <c r="AJ1083" i="2"/>
  <c r="AK1083" i="2"/>
  <c r="AI1084" i="2"/>
  <c r="AJ1084" i="2"/>
  <c r="AK1084" i="2"/>
  <c r="AI1085" i="2"/>
  <c r="AJ1085" i="2"/>
  <c r="AK1085" i="2"/>
  <c r="AI1086" i="2"/>
  <c r="AJ1086" i="2"/>
  <c r="AK1086" i="2"/>
  <c r="AI1087" i="2"/>
  <c r="AJ1087" i="2"/>
  <c r="AK1087" i="2"/>
  <c r="AI1088" i="2"/>
  <c r="AJ1088" i="2"/>
  <c r="AK1088" i="2"/>
  <c r="AI1089" i="2"/>
  <c r="AJ1089" i="2"/>
  <c r="AK1089" i="2"/>
  <c r="AI1090" i="2"/>
  <c r="AJ1090" i="2"/>
  <c r="AK1090" i="2"/>
  <c r="AI1091" i="2"/>
  <c r="AJ1091" i="2"/>
  <c r="AK1091" i="2"/>
  <c r="AI1092" i="2"/>
  <c r="AJ1092" i="2"/>
  <c r="AK1092" i="2"/>
  <c r="AI1093" i="2"/>
  <c r="AJ1093" i="2"/>
  <c r="AK1093" i="2"/>
  <c r="AI1094" i="2"/>
  <c r="AJ1094" i="2"/>
  <c r="AK1094" i="2"/>
  <c r="AI1095" i="2"/>
  <c r="AJ1095" i="2"/>
  <c r="AK1095" i="2"/>
  <c r="AI1096" i="2"/>
  <c r="AJ1096" i="2"/>
  <c r="AK1096" i="2"/>
  <c r="AI1097" i="2"/>
  <c r="AJ1097" i="2"/>
  <c r="AK1097" i="2"/>
  <c r="AI1098" i="2"/>
  <c r="AJ1098" i="2"/>
  <c r="AK1098" i="2"/>
  <c r="AI1099" i="2"/>
  <c r="AJ1099" i="2"/>
  <c r="AK1099" i="2"/>
  <c r="AI1100" i="2"/>
  <c r="AJ1100" i="2"/>
  <c r="AK1100" i="2"/>
  <c r="AI1101" i="2"/>
  <c r="AJ1101" i="2"/>
  <c r="AK1101" i="2"/>
  <c r="AI1102" i="2"/>
  <c r="AJ1102" i="2"/>
  <c r="AK1102" i="2"/>
  <c r="AI1103" i="2"/>
  <c r="AJ1103" i="2"/>
  <c r="AK1103" i="2"/>
  <c r="AI1104" i="2"/>
  <c r="AJ1104" i="2"/>
  <c r="AK1104" i="2"/>
  <c r="AI1105" i="2"/>
  <c r="AJ1105" i="2"/>
  <c r="AK1105" i="2"/>
  <c r="AI1106" i="2"/>
  <c r="AJ1106" i="2"/>
  <c r="AK1106" i="2"/>
  <c r="AI1107" i="2"/>
  <c r="AJ1107" i="2"/>
  <c r="AK1107" i="2"/>
  <c r="AI1108" i="2"/>
  <c r="AJ1108" i="2"/>
  <c r="AK1108" i="2"/>
  <c r="AI1109" i="2"/>
  <c r="AJ1109" i="2"/>
  <c r="AK1109" i="2"/>
  <c r="AI1110" i="2"/>
  <c r="AJ1110" i="2"/>
  <c r="AK1110" i="2"/>
  <c r="AI1111" i="2"/>
  <c r="AJ1111" i="2"/>
  <c r="AK1111" i="2"/>
  <c r="AI1112" i="2"/>
  <c r="AJ1112" i="2"/>
  <c r="AK1112" i="2"/>
  <c r="AI1113" i="2"/>
  <c r="AJ1113" i="2"/>
  <c r="AK1113" i="2"/>
  <c r="AI1114" i="2"/>
  <c r="AJ1114" i="2"/>
  <c r="AK1114" i="2"/>
  <c r="AI1115" i="2"/>
  <c r="AJ1115" i="2"/>
  <c r="AK1115" i="2"/>
  <c r="AI1116" i="2"/>
  <c r="AJ1116" i="2"/>
  <c r="AK1116" i="2"/>
  <c r="AI1117" i="2"/>
  <c r="AJ1117" i="2"/>
  <c r="AK1117" i="2"/>
  <c r="AI1118" i="2"/>
  <c r="AJ1118" i="2"/>
  <c r="AK1118" i="2"/>
  <c r="AI1119" i="2"/>
  <c r="AJ1119" i="2"/>
  <c r="AK1119" i="2"/>
  <c r="AI1120" i="2"/>
  <c r="AJ1120" i="2"/>
  <c r="AK1120" i="2"/>
  <c r="AI1121" i="2"/>
  <c r="AJ1121" i="2"/>
  <c r="AK1121" i="2"/>
  <c r="AI1122" i="2"/>
  <c r="AJ1122" i="2"/>
  <c r="AK1122" i="2"/>
  <c r="AI1123" i="2"/>
  <c r="AJ1123" i="2"/>
  <c r="AK1123" i="2"/>
  <c r="AI1124" i="2"/>
  <c r="AJ1124" i="2"/>
  <c r="AK1124" i="2"/>
  <c r="AI1125" i="2"/>
  <c r="AJ1125" i="2"/>
  <c r="AK1125" i="2"/>
  <c r="AI1126" i="2"/>
  <c r="AJ1126" i="2"/>
  <c r="AK1126" i="2"/>
  <c r="AI1127" i="2"/>
  <c r="AJ1127" i="2"/>
  <c r="AK1127" i="2"/>
  <c r="AI1128" i="2"/>
  <c r="AJ1128" i="2"/>
  <c r="AK1128" i="2"/>
  <c r="AI1129" i="2"/>
  <c r="AJ1129" i="2"/>
  <c r="AK1129" i="2"/>
  <c r="AI1130" i="2"/>
  <c r="AJ1130" i="2"/>
  <c r="AK1130" i="2"/>
  <c r="AI1131" i="2"/>
  <c r="AJ1131" i="2"/>
  <c r="AK1131" i="2"/>
  <c r="AI1132" i="2"/>
  <c r="AJ1132" i="2"/>
  <c r="AK1132" i="2"/>
  <c r="AI1133" i="2"/>
  <c r="AJ1133" i="2"/>
  <c r="AK1133" i="2"/>
  <c r="AI1134" i="2"/>
  <c r="AJ1134" i="2"/>
  <c r="AK1134" i="2"/>
  <c r="AI1135" i="2"/>
  <c r="AJ1135" i="2"/>
  <c r="AK1135" i="2"/>
  <c r="AI1136" i="2"/>
  <c r="AJ1136" i="2"/>
  <c r="AK1136" i="2"/>
  <c r="AI1137" i="2"/>
  <c r="AJ1137" i="2"/>
  <c r="AK1137" i="2"/>
  <c r="AI1138" i="2"/>
  <c r="AJ1138" i="2"/>
  <c r="AK1138" i="2"/>
  <c r="AI1139" i="2"/>
  <c r="AJ1139" i="2"/>
  <c r="AK1139" i="2"/>
  <c r="AI1140" i="2"/>
  <c r="AJ1140" i="2"/>
  <c r="AK1140" i="2"/>
  <c r="AI1141" i="2"/>
  <c r="AJ1141" i="2"/>
  <c r="AK1141" i="2"/>
  <c r="AI1142" i="2"/>
  <c r="AJ1142" i="2"/>
  <c r="AK1142" i="2"/>
  <c r="AI1143" i="2"/>
  <c r="AJ1143" i="2"/>
  <c r="AK1143" i="2"/>
  <c r="AI1144" i="2"/>
  <c r="AJ1144" i="2"/>
  <c r="AK1144" i="2"/>
  <c r="AI1145" i="2"/>
  <c r="AJ1145" i="2"/>
  <c r="AK1145" i="2"/>
  <c r="AI1146" i="2"/>
  <c r="AJ1146" i="2"/>
  <c r="AK1146" i="2"/>
  <c r="AI1147" i="2"/>
  <c r="AJ1147" i="2"/>
  <c r="AK1147" i="2"/>
  <c r="AI1148" i="2"/>
  <c r="AJ1148" i="2"/>
  <c r="AK1148" i="2"/>
  <c r="AI1149" i="2"/>
  <c r="AJ1149" i="2"/>
  <c r="AK1149" i="2"/>
  <c r="AI1150" i="2"/>
  <c r="AJ1150" i="2"/>
  <c r="AK1150" i="2"/>
  <c r="AI1151" i="2"/>
  <c r="AJ1151" i="2"/>
  <c r="AK1151" i="2"/>
  <c r="AI1152" i="2"/>
  <c r="AJ1152" i="2"/>
  <c r="AK1152" i="2"/>
  <c r="AI1153" i="2"/>
  <c r="AJ1153" i="2"/>
  <c r="AK1153" i="2"/>
  <c r="AI1154" i="2"/>
  <c r="AJ1154" i="2"/>
  <c r="AK1154" i="2"/>
  <c r="AI1155" i="2"/>
  <c r="AJ1155" i="2"/>
  <c r="AK1155" i="2"/>
  <c r="AI1156" i="2"/>
  <c r="AJ1156" i="2"/>
  <c r="AK1156" i="2"/>
  <c r="AI1157" i="2"/>
  <c r="AJ1157" i="2"/>
  <c r="AK1157" i="2"/>
  <c r="AI1158" i="2"/>
  <c r="AJ1158" i="2"/>
  <c r="AK1158" i="2"/>
  <c r="AI1159" i="2"/>
  <c r="AJ1159" i="2"/>
  <c r="AK1159" i="2"/>
  <c r="AI1160" i="2"/>
  <c r="AJ1160" i="2"/>
  <c r="AK1160" i="2"/>
  <c r="AI1161" i="2"/>
  <c r="AJ1161" i="2"/>
  <c r="AK1161" i="2"/>
  <c r="AI1162" i="2"/>
  <c r="AJ1162" i="2"/>
  <c r="AK1162" i="2"/>
  <c r="AI1163" i="2"/>
  <c r="AJ1163" i="2"/>
  <c r="AK1163" i="2"/>
  <c r="AI1164" i="2"/>
  <c r="AJ1164" i="2"/>
  <c r="AK1164" i="2"/>
  <c r="AI1165" i="2"/>
  <c r="AJ1165" i="2"/>
  <c r="AK1165" i="2"/>
  <c r="AI1166" i="2"/>
  <c r="AJ1166" i="2"/>
  <c r="AK1166" i="2"/>
  <c r="AI1167" i="2"/>
  <c r="AJ1167" i="2"/>
  <c r="AK1167" i="2"/>
  <c r="AI1168" i="2"/>
  <c r="AJ1168" i="2"/>
  <c r="AK1168" i="2"/>
  <c r="AI1169" i="2"/>
  <c r="AJ1169" i="2"/>
  <c r="AK1169" i="2"/>
  <c r="AI1170" i="2"/>
  <c r="AJ1170" i="2"/>
  <c r="AK1170" i="2"/>
  <c r="AI1171" i="2"/>
  <c r="AJ1171" i="2"/>
  <c r="AK1171" i="2"/>
  <c r="AI1172" i="2"/>
  <c r="AJ1172" i="2"/>
  <c r="AK1172" i="2"/>
  <c r="AI1173" i="2"/>
  <c r="AJ1173" i="2"/>
  <c r="AK1173" i="2"/>
  <c r="AI1174" i="2"/>
  <c r="AJ1174" i="2"/>
  <c r="AK1174" i="2"/>
  <c r="AI1175" i="2"/>
  <c r="AJ1175" i="2"/>
  <c r="AK1175" i="2"/>
  <c r="AI1176" i="2"/>
  <c r="AJ1176" i="2"/>
  <c r="AK1176" i="2"/>
  <c r="AI1177" i="2"/>
  <c r="AJ1177" i="2"/>
  <c r="AK1177" i="2"/>
  <c r="AI1178" i="2"/>
  <c r="AJ1178" i="2"/>
  <c r="AK1178" i="2"/>
  <c r="AI1179" i="2"/>
  <c r="AJ1179" i="2"/>
  <c r="AK1179" i="2"/>
  <c r="AI1180" i="2"/>
  <c r="AJ1180" i="2"/>
  <c r="AK1180" i="2"/>
  <c r="AI1181" i="2"/>
  <c r="AJ1181" i="2"/>
  <c r="AK1181" i="2"/>
  <c r="AI1182" i="2"/>
  <c r="AJ1182" i="2"/>
  <c r="AK1182" i="2"/>
  <c r="AI1183" i="2"/>
  <c r="AJ1183" i="2"/>
  <c r="AK1183" i="2"/>
  <c r="AI1184" i="2"/>
  <c r="AJ1184" i="2"/>
  <c r="AK1184" i="2"/>
  <c r="AI1185" i="2"/>
  <c r="AJ1185" i="2"/>
  <c r="AK1185" i="2"/>
  <c r="AI1186" i="2"/>
  <c r="AJ1186" i="2"/>
  <c r="AK1186" i="2"/>
  <c r="AI1187" i="2"/>
  <c r="AJ1187" i="2"/>
  <c r="AK1187" i="2"/>
  <c r="AI1188" i="2"/>
  <c r="AJ1188" i="2"/>
  <c r="AK1188" i="2"/>
  <c r="AI1189" i="2"/>
  <c r="AJ1189" i="2"/>
  <c r="AK1189" i="2"/>
  <c r="AI1190" i="2"/>
  <c r="AJ1190" i="2"/>
  <c r="AK1190" i="2"/>
  <c r="AI1191" i="2"/>
  <c r="AJ1191" i="2"/>
  <c r="AK1191" i="2"/>
  <c r="AI1192" i="2"/>
  <c r="AJ1192" i="2"/>
  <c r="AK1192" i="2"/>
  <c r="AI1193" i="2"/>
  <c r="AJ1193" i="2"/>
  <c r="AK1193" i="2"/>
  <c r="AI1194" i="2"/>
  <c r="AJ1194" i="2"/>
  <c r="AK1194" i="2"/>
  <c r="AI1195" i="2"/>
  <c r="AJ1195" i="2"/>
  <c r="AK1195" i="2"/>
  <c r="AI1196" i="2"/>
  <c r="AJ1196" i="2"/>
  <c r="AK1196" i="2"/>
  <c r="AI1197" i="2"/>
  <c r="AJ1197" i="2"/>
  <c r="AK1197" i="2"/>
  <c r="AI1198" i="2"/>
  <c r="AJ1198" i="2"/>
  <c r="AK1198" i="2"/>
  <c r="AI1199" i="2"/>
  <c r="AJ1199" i="2"/>
  <c r="AK1199" i="2"/>
  <c r="AI1200" i="2"/>
  <c r="AJ1200" i="2"/>
  <c r="AK1200" i="2"/>
  <c r="AI1201" i="2"/>
  <c r="AJ1201" i="2"/>
  <c r="AK1201" i="2"/>
  <c r="AI1202" i="2"/>
  <c r="AJ1202" i="2"/>
  <c r="AK1202" i="2"/>
  <c r="AI1203" i="2"/>
  <c r="AJ1203" i="2"/>
  <c r="AK1203" i="2"/>
  <c r="AI1204" i="2"/>
  <c r="AJ1204" i="2"/>
  <c r="AK1204" i="2"/>
  <c r="AI1205" i="2"/>
  <c r="AJ1205" i="2"/>
  <c r="AK1205" i="2"/>
  <c r="AI1206" i="2"/>
  <c r="AJ1206" i="2"/>
  <c r="AK1206" i="2"/>
  <c r="AI1207" i="2"/>
  <c r="AJ1207" i="2"/>
  <c r="AK1207" i="2"/>
  <c r="AI1208" i="2"/>
  <c r="AJ1208" i="2"/>
  <c r="AK1208" i="2"/>
  <c r="AI1209" i="2"/>
  <c r="AJ1209" i="2"/>
  <c r="AK1209" i="2"/>
  <c r="AI1210" i="2"/>
  <c r="AJ1210" i="2"/>
  <c r="AK1210" i="2"/>
  <c r="AI1211" i="2"/>
  <c r="AJ1211" i="2"/>
  <c r="AK1211" i="2"/>
  <c r="AI1212" i="2"/>
  <c r="AJ1212" i="2"/>
  <c r="AK1212" i="2"/>
  <c r="AI1213" i="2"/>
  <c r="AJ1213" i="2"/>
  <c r="AK1213" i="2"/>
  <c r="AI1214" i="2"/>
  <c r="AJ1214" i="2"/>
  <c r="AK1214" i="2"/>
  <c r="AI1215" i="2"/>
  <c r="AJ1215" i="2"/>
  <c r="AK1215" i="2"/>
  <c r="AI1216" i="2"/>
  <c r="AJ1216" i="2"/>
  <c r="AK1216" i="2"/>
  <c r="AI1217" i="2"/>
  <c r="AJ1217" i="2"/>
  <c r="AK1217" i="2"/>
  <c r="AI1218" i="2"/>
  <c r="AJ1218" i="2"/>
  <c r="AK1218" i="2"/>
  <c r="AI1219" i="2"/>
  <c r="AJ1219" i="2"/>
  <c r="AK1219" i="2"/>
  <c r="AI1220" i="2"/>
  <c r="AJ1220" i="2"/>
  <c r="AK1220" i="2"/>
  <c r="AI1221" i="2"/>
  <c r="AJ1221" i="2"/>
  <c r="AK1221" i="2"/>
  <c r="AI1222" i="2"/>
  <c r="AJ1222" i="2"/>
  <c r="AK1222" i="2"/>
  <c r="AI1223" i="2"/>
  <c r="AJ1223" i="2"/>
  <c r="AK1223" i="2"/>
  <c r="AI1224" i="2"/>
  <c r="AJ1224" i="2"/>
  <c r="AK1224" i="2"/>
  <c r="AI1225" i="2"/>
  <c r="AJ1225" i="2"/>
  <c r="AK1225" i="2"/>
  <c r="AI1226" i="2"/>
  <c r="AJ1226" i="2"/>
  <c r="AK1226" i="2"/>
  <c r="AI1227" i="2"/>
  <c r="AJ1227" i="2"/>
  <c r="AK1227" i="2"/>
  <c r="AI1228" i="2"/>
  <c r="AJ1228" i="2"/>
  <c r="AK1228" i="2"/>
  <c r="AI1229" i="2"/>
  <c r="AJ1229" i="2"/>
  <c r="AK1229" i="2"/>
  <c r="AI1230" i="2"/>
  <c r="AJ1230" i="2"/>
  <c r="AK1230" i="2"/>
  <c r="AI1231" i="2"/>
  <c r="AJ1231" i="2"/>
  <c r="AK1231" i="2"/>
  <c r="AI1232" i="2"/>
  <c r="AJ1232" i="2"/>
  <c r="AK1232" i="2"/>
  <c r="AI1233" i="2"/>
  <c r="AJ1233" i="2"/>
  <c r="AK1233" i="2"/>
  <c r="AI1234" i="2"/>
  <c r="AJ1234" i="2"/>
  <c r="AK1234" i="2"/>
  <c r="AI1235" i="2"/>
  <c r="AJ1235" i="2"/>
  <c r="AK1235" i="2"/>
  <c r="AI1236" i="2"/>
  <c r="AJ1236" i="2"/>
  <c r="AK1236" i="2"/>
  <c r="AI1237" i="2"/>
  <c r="AJ1237" i="2"/>
  <c r="AK1237" i="2"/>
  <c r="AI1238" i="2"/>
  <c r="AJ1238" i="2"/>
  <c r="AK1238" i="2"/>
  <c r="AI1239" i="2"/>
  <c r="AJ1239" i="2"/>
  <c r="AK1239" i="2"/>
  <c r="AI1240" i="2"/>
  <c r="AJ1240" i="2"/>
  <c r="AK1240" i="2"/>
  <c r="AI1241" i="2"/>
  <c r="AJ1241" i="2"/>
  <c r="AK1241" i="2"/>
  <c r="AI1242" i="2"/>
  <c r="AJ1242" i="2"/>
  <c r="AK1242" i="2"/>
  <c r="AI1243" i="2"/>
  <c r="AJ1243" i="2"/>
  <c r="AK1243" i="2"/>
  <c r="AI1244" i="2"/>
  <c r="AJ1244" i="2"/>
  <c r="AK1244" i="2"/>
  <c r="AI1245" i="2"/>
  <c r="AJ1245" i="2"/>
  <c r="AK1245" i="2"/>
  <c r="AI1246" i="2"/>
  <c r="AJ1246" i="2"/>
  <c r="AK1246" i="2"/>
  <c r="AI1247" i="2"/>
  <c r="AJ1247" i="2"/>
  <c r="AK1247" i="2"/>
  <c r="AI1248" i="2"/>
  <c r="AJ1248" i="2"/>
  <c r="AK1248" i="2"/>
  <c r="AI1249" i="2"/>
  <c r="AJ1249" i="2"/>
  <c r="AK1249" i="2"/>
  <c r="AI1250" i="2"/>
  <c r="AJ1250" i="2"/>
  <c r="AK1250" i="2"/>
  <c r="AI1251" i="2"/>
  <c r="AJ1251" i="2"/>
  <c r="AK1251" i="2"/>
  <c r="AI1252" i="2"/>
  <c r="AJ1252" i="2"/>
  <c r="AK1252" i="2"/>
  <c r="AI1253" i="2"/>
  <c r="AJ1253" i="2"/>
  <c r="AK1253" i="2"/>
  <c r="AI1254" i="2"/>
  <c r="AJ1254" i="2"/>
  <c r="AK1254" i="2"/>
  <c r="AI1255" i="2"/>
  <c r="AJ1255" i="2"/>
  <c r="AK1255" i="2"/>
  <c r="AI1256" i="2"/>
  <c r="AJ1256" i="2"/>
  <c r="AK1256" i="2"/>
  <c r="AI1257" i="2"/>
  <c r="AJ1257" i="2"/>
  <c r="AK1257" i="2"/>
  <c r="AI1258" i="2"/>
  <c r="AJ1258" i="2"/>
  <c r="AK1258" i="2"/>
  <c r="AI1259" i="2"/>
  <c r="AJ1259" i="2"/>
  <c r="AK1259" i="2"/>
  <c r="AI1260" i="2"/>
  <c r="AJ1260" i="2"/>
  <c r="AK1260" i="2"/>
  <c r="AI1261" i="2"/>
  <c r="AJ1261" i="2"/>
  <c r="AK1261" i="2"/>
  <c r="AI1262" i="2"/>
  <c r="AJ1262" i="2"/>
  <c r="AK1262" i="2"/>
  <c r="AI1263" i="2"/>
  <c r="AJ1263" i="2"/>
  <c r="AK1263" i="2"/>
  <c r="AI1264" i="2"/>
  <c r="AJ1264" i="2"/>
  <c r="AK1264" i="2"/>
  <c r="AI1265" i="2"/>
  <c r="AJ1265" i="2"/>
  <c r="AK1265" i="2"/>
  <c r="AI1266" i="2"/>
  <c r="AJ1266" i="2"/>
  <c r="AK1266" i="2"/>
  <c r="AI1267" i="2"/>
  <c r="AJ1267" i="2"/>
  <c r="AK1267" i="2"/>
  <c r="AI1268" i="2"/>
  <c r="AJ1268" i="2"/>
  <c r="AK1268" i="2"/>
  <c r="AI1269" i="2"/>
  <c r="AJ1269" i="2"/>
  <c r="AK1269" i="2"/>
  <c r="AI1270" i="2"/>
  <c r="AJ1270" i="2"/>
  <c r="AK1270" i="2"/>
  <c r="AI1271" i="2"/>
  <c r="AJ1271" i="2"/>
  <c r="AK1271" i="2"/>
  <c r="AI1272" i="2"/>
  <c r="AJ1272" i="2"/>
  <c r="AK1272" i="2"/>
  <c r="AI1273" i="2"/>
  <c r="AJ1273" i="2"/>
  <c r="AK1273" i="2"/>
  <c r="AI1274" i="2"/>
  <c r="AJ1274" i="2"/>
  <c r="AK1274" i="2"/>
  <c r="AI1275" i="2"/>
  <c r="AJ1275" i="2"/>
  <c r="AK1275" i="2"/>
  <c r="AI1276" i="2"/>
  <c r="AJ1276" i="2"/>
  <c r="AK1276" i="2"/>
  <c r="AI1277" i="2"/>
  <c r="AJ1277" i="2"/>
  <c r="AK1277" i="2"/>
  <c r="AI1278" i="2"/>
  <c r="AJ1278" i="2"/>
  <c r="AK1278" i="2"/>
  <c r="AI1279" i="2"/>
  <c r="AJ1279" i="2"/>
  <c r="AK1279" i="2"/>
  <c r="AI1280" i="2"/>
  <c r="AJ1280" i="2"/>
  <c r="AK1280" i="2"/>
  <c r="AI1281" i="2"/>
  <c r="AJ1281" i="2"/>
  <c r="AK1281" i="2"/>
  <c r="AI1282" i="2"/>
  <c r="AJ1282" i="2"/>
  <c r="AK1282" i="2"/>
  <c r="AI1283" i="2"/>
  <c r="AJ1283" i="2"/>
  <c r="AK1283" i="2"/>
  <c r="AI1284" i="2"/>
  <c r="AJ1284" i="2"/>
  <c r="AK1284" i="2"/>
  <c r="AI1285" i="2"/>
  <c r="AJ1285" i="2"/>
  <c r="AK1285" i="2"/>
  <c r="AI1286" i="2"/>
  <c r="AJ1286" i="2"/>
  <c r="AK1286" i="2"/>
  <c r="AI1287" i="2"/>
  <c r="AJ1287" i="2"/>
  <c r="AK1287" i="2"/>
  <c r="AI1288" i="2"/>
  <c r="AJ1288" i="2"/>
  <c r="AK1288" i="2"/>
  <c r="AI1289" i="2"/>
  <c r="AJ1289" i="2"/>
  <c r="AK1289" i="2"/>
  <c r="AI1290" i="2"/>
  <c r="AJ1290" i="2"/>
  <c r="AK1290" i="2"/>
  <c r="AI1291" i="2"/>
  <c r="AJ1291" i="2"/>
  <c r="AK1291" i="2"/>
  <c r="AI1292" i="2"/>
  <c r="AJ1292" i="2"/>
  <c r="AK1292" i="2"/>
  <c r="AI1293" i="2"/>
  <c r="AJ1293" i="2"/>
  <c r="AK1293" i="2"/>
  <c r="AI1294" i="2"/>
  <c r="AJ1294" i="2"/>
  <c r="AK1294" i="2"/>
  <c r="AI1295" i="2"/>
  <c r="AJ1295" i="2"/>
  <c r="AK1295" i="2"/>
  <c r="AI1296" i="2"/>
  <c r="AJ1296" i="2"/>
  <c r="AK1296" i="2"/>
  <c r="AI1297" i="2"/>
  <c r="AJ1297" i="2"/>
  <c r="AK1297" i="2"/>
  <c r="AI1298" i="2"/>
  <c r="AJ1298" i="2"/>
  <c r="AK1298" i="2"/>
  <c r="AI1299" i="2"/>
  <c r="AJ1299" i="2"/>
  <c r="AK1299" i="2"/>
  <c r="AI1300" i="2"/>
  <c r="AJ1300" i="2"/>
  <c r="AK1300" i="2"/>
  <c r="AI1301" i="2"/>
  <c r="AJ1301" i="2"/>
  <c r="AK1301" i="2"/>
  <c r="AI1302" i="2"/>
  <c r="AJ1302" i="2"/>
  <c r="AK1302" i="2"/>
  <c r="AI1303" i="2"/>
  <c r="AJ1303" i="2"/>
  <c r="AK1303" i="2"/>
  <c r="AI1304" i="2"/>
  <c r="AJ1304" i="2"/>
  <c r="AK1304" i="2"/>
  <c r="AI1305" i="2"/>
  <c r="AJ1305" i="2"/>
  <c r="AK1305" i="2"/>
  <c r="AI1306" i="2"/>
  <c r="AJ1306" i="2"/>
  <c r="AK1306" i="2"/>
  <c r="AI1307" i="2"/>
  <c r="AJ1307" i="2"/>
  <c r="AK1307" i="2"/>
  <c r="AI1308" i="2"/>
  <c r="AJ1308" i="2"/>
  <c r="AK1308" i="2"/>
  <c r="AI1309" i="2"/>
  <c r="AJ1309" i="2"/>
  <c r="AK1309" i="2"/>
  <c r="AI1310" i="2"/>
  <c r="AJ1310" i="2"/>
  <c r="AK1310" i="2"/>
  <c r="AI1311" i="2"/>
  <c r="AJ1311" i="2"/>
  <c r="AK1311" i="2"/>
  <c r="AI1312" i="2"/>
  <c r="AJ1312" i="2"/>
  <c r="AK1312" i="2"/>
  <c r="AI1313" i="2"/>
  <c r="AJ1313" i="2"/>
  <c r="AK1313" i="2"/>
  <c r="AI1314" i="2"/>
  <c r="AJ1314" i="2"/>
  <c r="AK1314" i="2"/>
  <c r="AI1315" i="2"/>
  <c r="AJ1315" i="2"/>
  <c r="AK1315" i="2"/>
  <c r="AI1316" i="2"/>
  <c r="AJ1316" i="2"/>
  <c r="AK1316" i="2"/>
  <c r="AI1317" i="2"/>
  <c r="AJ1317" i="2"/>
  <c r="AK1317" i="2"/>
  <c r="AI1318" i="2"/>
  <c r="AJ1318" i="2"/>
  <c r="AK1318" i="2"/>
  <c r="AI1319" i="2"/>
  <c r="AJ1319" i="2"/>
  <c r="AK1319" i="2"/>
  <c r="AI1320" i="2"/>
  <c r="AJ1320" i="2"/>
  <c r="AK1320" i="2"/>
  <c r="AI1321" i="2"/>
  <c r="AJ1321" i="2"/>
  <c r="AK1321" i="2"/>
  <c r="AI1322" i="2"/>
  <c r="AJ1322" i="2"/>
  <c r="AK1322" i="2"/>
  <c r="AI1323" i="2"/>
  <c r="AJ1323" i="2"/>
  <c r="AK1323" i="2"/>
  <c r="AI1324" i="2"/>
  <c r="AJ1324" i="2"/>
  <c r="AK1324" i="2"/>
  <c r="AI1325" i="2"/>
  <c r="AJ1325" i="2"/>
  <c r="AK1325" i="2"/>
  <c r="AI1326" i="2"/>
  <c r="AJ1326" i="2"/>
  <c r="AK1326" i="2"/>
  <c r="AI1327" i="2"/>
  <c r="AJ1327" i="2"/>
  <c r="AK1327" i="2"/>
  <c r="AI1328" i="2"/>
  <c r="AJ1328" i="2"/>
  <c r="AK1328" i="2"/>
  <c r="AI1329" i="2"/>
  <c r="AJ1329" i="2"/>
  <c r="AK1329" i="2"/>
  <c r="AI1330" i="2"/>
  <c r="AJ1330" i="2"/>
  <c r="AK1330" i="2"/>
  <c r="AI1331" i="2"/>
  <c r="AJ1331" i="2"/>
  <c r="AK1331" i="2"/>
  <c r="AI1332" i="2"/>
  <c r="AJ1332" i="2"/>
  <c r="AK1332" i="2"/>
  <c r="AI1333" i="2"/>
  <c r="AJ1333" i="2"/>
  <c r="AK1333" i="2"/>
  <c r="AI1334" i="2"/>
  <c r="AJ1334" i="2"/>
  <c r="AK1334" i="2"/>
  <c r="AI1335" i="2"/>
  <c r="AJ1335" i="2"/>
  <c r="AK1335" i="2"/>
  <c r="AI1336" i="2"/>
  <c r="AJ1336" i="2"/>
  <c r="AK1336" i="2"/>
  <c r="AI1337" i="2"/>
  <c r="AJ1337" i="2"/>
  <c r="AK1337" i="2"/>
  <c r="AI1338" i="2"/>
  <c r="AJ1338" i="2"/>
  <c r="AK1338" i="2"/>
  <c r="AI1339" i="2"/>
  <c r="AJ1339" i="2"/>
  <c r="AK1339" i="2"/>
  <c r="AI1340" i="2"/>
  <c r="AJ1340" i="2"/>
  <c r="AK1340" i="2"/>
  <c r="AI1341" i="2"/>
  <c r="AJ1341" i="2"/>
  <c r="AK1341" i="2"/>
  <c r="AI1342" i="2"/>
  <c r="AJ1342" i="2"/>
  <c r="AK1342" i="2"/>
  <c r="AI1343" i="2"/>
  <c r="AJ1343" i="2"/>
  <c r="AK1343" i="2"/>
  <c r="AI1344" i="2"/>
  <c r="AJ1344" i="2"/>
  <c r="AK1344" i="2"/>
  <c r="AI1345" i="2"/>
  <c r="AJ1345" i="2"/>
  <c r="AK1345" i="2"/>
  <c r="AI1346" i="2"/>
  <c r="AJ1346" i="2"/>
  <c r="AK1346" i="2"/>
  <c r="AI1347" i="2"/>
  <c r="AJ1347" i="2"/>
  <c r="AK1347" i="2"/>
  <c r="AI1348" i="2"/>
  <c r="AJ1348" i="2"/>
  <c r="AK1348" i="2"/>
  <c r="AI1349" i="2"/>
  <c r="AJ1349" i="2"/>
  <c r="AK1349" i="2"/>
  <c r="AI1350" i="2"/>
  <c r="AJ1350" i="2"/>
  <c r="AK1350" i="2"/>
  <c r="AI1351" i="2"/>
  <c r="AJ1351" i="2"/>
  <c r="AK1351" i="2"/>
  <c r="AI1352" i="2"/>
  <c r="AJ1352" i="2"/>
  <c r="AK1352" i="2"/>
  <c r="AI1353" i="2"/>
  <c r="AJ1353" i="2"/>
  <c r="AK1353" i="2"/>
  <c r="AI1354" i="2"/>
  <c r="AJ1354" i="2"/>
  <c r="AK1354" i="2"/>
  <c r="AI1355" i="2"/>
  <c r="AJ1355" i="2"/>
  <c r="AK1355" i="2"/>
  <c r="AI1356" i="2"/>
  <c r="AJ1356" i="2"/>
  <c r="AK1356" i="2"/>
  <c r="AI1357" i="2"/>
  <c r="AJ1357" i="2"/>
  <c r="AK1357" i="2"/>
  <c r="AI1358" i="2"/>
  <c r="AJ1358" i="2"/>
  <c r="AK1358" i="2"/>
  <c r="AI1359" i="2"/>
  <c r="AJ1359" i="2"/>
  <c r="AK1359" i="2"/>
  <c r="AI1360" i="2"/>
  <c r="AJ1360" i="2"/>
  <c r="AK1360" i="2"/>
  <c r="AI1361" i="2"/>
  <c r="AJ1361" i="2"/>
  <c r="AK1361" i="2"/>
  <c r="AI1362" i="2"/>
  <c r="AJ1362" i="2"/>
  <c r="AK1362" i="2"/>
  <c r="AI1363" i="2"/>
  <c r="AJ1363" i="2"/>
  <c r="AK1363" i="2"/>
  <c r="AI1364" i="2"/>
  <c r="AJ1364" i="2"/>
  <c r="AK1364" i="2"/>
  <c r="AI1365" i="2"/>
  <c r="AJ1365" i="2"/>
  <c r="AK1365" i="2"/>
  <c r="AI1366" i="2"/>
  <c r="AJ1366" i="2"/>
  <c r="AK1366" i="2"/>
  <c r="AI1367" i="2"/>
  <c r="AJ1367" i="2"/>
  <c r="AK1367" i="2"/>
  <c r="AI1368" i="2"/>
  <c r="AJ1368" i="2"/>
  <c r="AK1368" i="2"/>
  <c r="AI1369" i="2"/>
  <c r="AJ1369" i="2"/>
  <c r="AK1369" i="2"/>
  <c r="AI1370" i="2"/>
  <c r="AJ1370" i="2"/>
  <c r="AK1370" i="2"/>
  <c r="AI1371" i="2"/>
  <c r="AJ1371" i="2"/>
  <c r="AK1371" i="2"/>
  <c r="AI1372" i="2"/>
  <c r="AJ1372" i="2"/>
  <c r="AK1372" i="2"/>
  <c r="AI1373" i="2"/>
  <c r="AJ1373" i="2"/>
  <c r="AK1373" i="2"/>
  <c r="AI1374" i="2"/>
  <c r="AJ1374" i="2"/>
  <c r="AK1374" i="2"/>
  <c r="AI1375" i="2"/>
  <c r="AJ1375" i="2"/>
  <c r="AK1375" i="2"/>
  <c r="AI1376" i="2"/>
  <c r="AJ1376" i="2"/>
  <c r="AK1376" i="2"/>
  <c r="AI1377" i="2"/>
  <c r="AJ1377" i="2"/>
  <c r="AK1377" i="2"/>
  <c r="AI1378" i="2"/>
  <c r="AJ1378" i="2"/>
  <c r="AK1378" i="2"/>
  <c r="AI1379" i="2"/>
  <c r="AJ1379" i="2"/>
  <c r="AK1379" i="2"/>
  <c r="AI1380" i="2"/>
  <c r="AJ1380" i="2"/>
  <c r="AK1380" i="2"/>
  <c r="AI1381" i="2"/>
  <c r="AJ1381" i="2"/>
  <c r="AK1381" i="2"/>
  <c r="AI1382" i="2"/>
  <c r="AJ1382" i="2"/>
  <c r="AK1382" i="2"/>
  <c r="AI1383" i="2"/>
  <c r="AJ1383" i="2"/>
  <c r="AK1383" i="2"/>
  <c r="AI1384" i="2"/>
  <c r="AJ1384" i="2"/>
  <c r="AK1384" i="2"/>
  <c r="AI1385" i="2"/>
  <c r="AJ1385" i="2"/>
  <c r="AK1385" i="2"/>
  <c r="AI1386" i="2"/>
  <c r="AJ1386" i="2"/>
  <c r="AK1386" i="2"/>
  <c r="AI1387" i="2"/>
  <c r="AJ1387" i="2"/>
  <c r="AK1387" i="2"/>
  <c r="AI1388" i="2"/>
  <c r="AJ1388" i="2"/>
  <c r="AK1388" i="2"/>
  <c r="AI1389" i="2"/>
  <c r="AJ1389" i="2"/>
  <c r="AK1389" i="2"/>
  <c r="AI1390" i="2"/>
  <c r="AJ1390" i="2"/>
  <c r="AK1390" i="2"/>
  <c r="AI1391" i="2"/>
  <c r="AJ1391" i="2"/>
  <c r="AK1391" i="2"/>
  <c r="AI1392" i="2"/>
  <c r="AJ1392" i="2"/>
  <c r="AK1392" i="2"/>
  <c r="AI1393" i="2"/>
  <c r="AJ1393" i="2"/>
  <c r="AK1393" i="2"/>
  <c r="AI1394" i="2"/>
  <c r="AJ1394" i="2"/>
  <c r="AK1394" i="2"/>
  <c r="AI1395" i="2"/>
  <c r="AJ1395" i="2"/>
  <c r="AK1395" i="2"/>
  <c r="AI1396" i="2"/>
  <c r="AJ1396" i="2"/>
  <c r="AK1396" i="2"/>
  <c r="AI1397" i="2"/>
  <c r="AJ1397" i="2"/>
  <c r="AK1397" i="2"/>
  <c r="AI1398" i="2"/>
  <c r="AJ1398" i="2"/>
  <c r="AK1398" i="2"/>
  <c r="AI1399" i="2"/>
  <c r="AJ1399" i="2"/>
  <c r="AK1399" i="2"/>
  <c r="AI1400" i="2"/>
  <c r="AJ1400" i="2"/>
  <c r="AK1400" i="2"/>
  <c r="AI1401" i="2"/>
  <c r="AJ1401" i="2"/>
  <c r="AK1401" i="2"/>
  <c r="AI1402" i="2"/>
  <c r="AJ1402" i="2"/>
  <c r="AK1402" i="2"/>
  <c r="AI1403" i="2"/>
  <c r="AJ1403" i="2"/>
  <c r="AK1403" i="2"/>
  <c r="AI1404" i="2"/>
  <c r="AJ1404" i="2"/>
  <c r="AK1404" i="2"/>
  <c r="AI1405" i="2"/>
  <c r="AJ1405" i="2"/>
  <c r="AK1405" i="2"/>
  <c r="AI1406" i="2"/>
  <c r="AJ1406" i="2"/>
  <c r="AK1406" i="2"/>
  <c r="AI1407" i="2"/>
  <c r="AJ1407" i="2"/>
  <c r="AK1407" i="2"/>
  <c r="AI1408" i="2"/>
  <c r="AJ1408" i="2"/>
  <c r="AK1408" i="2"/>
  <c r="AI1409" i="2"/>
  <c r="AJ1409" i="2"/>
  <c r="AK1409" i="2"/>
  <c r="AI1410" i="2"/>
  <c r="AJ1410" i="2"/>
  <c r="AK1410" i="2"/>
  <c r="AI1411" i="2"/>
  <c r="AJ1411" i="2"/>
  <c r="AK1411" i="2"/>
  <c r="AI1412" i="2"/>
  <c r="AJ1412" i="2"/>
  <c r="AK1412" i="2"/>
  <c r="AI1413" i="2"/>
  <c r="AJ1413" i="2"/>
  <c r="AK1413" i="2"/>
  <c r="AI1414" i="2"/>
  <c r="AJ1414" i="2"/>
  <c r="AK1414" i="2"/>
  <c r="AI1415" i="2"/>
  <c r="AJ1415" i="2"/>
  <c r="AK1415" i="2"/>
  <c r="AI1416" i="2"/>
  <c r="AJ1416" i="2"/>
  <c r="AK1416" i="2"/>
  <c r="AI1417" i="2"/>
  <c r="AJ1417" i="2"/>
  <c r="AK1417" i="2"/>
  <c r="AI1418" i="2"/>
  <c r="AJ1418" i="2"/>
  <c r="AK1418" i="2"/>
  <c r="AI1419" i="2"/>
  <c r="AJ1419" i="2"/>
  <c r="AK1419" i="2"/>
  <c r="AI1420" i="2"/>
  <c r="AJ1420" i="2"/>
  <c r="AK1420" i="2"/>
  <c r="AI1421" i="2"/>
  <c r="AJ1421" i="2"/>
  <c r="AK1421" i="2"/>
  <c r="AI1422" i="2"/>
  <c r="AJ1422" i="2"/>
  <c r="AK1422" i="2"/>
  <c r="AI1423" i="2"/>
  <c r="AJ1423" i="2"/>
  <c r="AK1423" i="2"/>
  <c r="AI1424" i="2"/>
  <c r="AJ1424" i="2"/>
  <c r="AK1424" i="2"/>
  <c r="AI1425" i="2"/>
  <c r="AJ1425" i="2"/>
  <c r="AK1425" i="2"/>
  <c r="AI1426" i="2"/>
  <c r="AJ1426" i="2"/>
  <c r="AK1426" i="2"/>
  <c r="AI1427" i="2"/>
  <c r="AJ1427" i="2"/>
  <c r="AK1427" i="2"/>
  <c r="AI1428" i="2"/>
  <c r="AJ1428" i="2"/>
  <c r="AK1428" i="2"/>
  <c r="AI1429" i="2"/>
  <c r="AJ1429" i="2"/>
  <c r="AK1429" i="2"/>
  <c r="AI1430" i="2"/>
  <c r="AJ1430" i="2"/>
  <c r="AK1430" i="2"/>
  <c r="AI1431" i="2"/>
  <c r="AJ1431" i="2"/>
  <c r="AK1431" i="2"/>
  <c r="AI1432" i="2"/>
  <c r="AJ1432" i="2"/>
  <c r="AK1432" i="2"/>
  <c r="AI1433" i="2"/>
  <c r="AJ1433" i="2"/>
  <c r="AK1433" i="2"/>
  <c r="AI1434" i="2"/>
  <c r="AJ1434" i="2"/>
  <c r="AK1434" i="2"/>
  <c r="AI1435" i="2"/>
  <c r="AJ1435" i="2"/>
  <c r="AK1435" i="2"/>
  <c r="AI1436" i="2"/>
  <c r="AJ1436" i="2"/>
  <c r="AK1436" i="2"/>
  <c r="AI1437" i="2"/>
  <c r="AJ1437" i="2"/>
  <c r="AK1437" i="2"/>
  <c r="AI1438" i="2"/>
  <c r="AJ1438" i="2"/>
  <c r="AK1438" i="2"/>
  <c r="AI1439" i="2"/>
  <c r="AJ1439" i="2"/>
  <c r="AK1439" i="2"/>
  <c r="AI1440" i="2"/>
  <c r="AJ1440" i="2"/>
  <c r="AK1440" i="2"/>
  <c r="AI1441" i="2"/>
  <c r="AJ1441" i="2"/>
  <c r="AK1441" i="2"/>
  <c r="AI1442" i="2"/>
  <c r="AJ1442" i="2"/>
  <c r="AK1442" i="2"/>
  <c r="AI1443" i="2"/>
  <c r="AJ1443" i="2"/>
  <c r="AK1443" i="2"/>
  <c r="AI1444" i="2"/>
  <c r="AJ1444" i="2"/>
  <c r="AK1444" i="2"/>
  <c r="AI1445" i="2"/>
  <c r="AJ1445" i="2"/>
  <c r="AK1445" i="2"/>
  <c r="AI1446" i="2"/>
  <c r="AJ1446" i="2"/>
  <c r="AK1446" i="2"/>
  <c r="AI1447" i="2"/>
  <c r="AJ1447" i="2"/>
  <c r="AK1447" i="2"/>
  <c r="AI1448" i="2"/>
  <c r="AJ1448" i="2"/>
  <c r="AK1448" i="2"/>
  <c r="AI1449" i="2"/>
  <c r="AJ1449" i="2"/>
  <c r="AK1449" i="2"/>
  <c r="AI1450" i="2"/>
  <c r="AJ1450" i="2"/>
  <c r="AK1450" i="2"/>
  <c r="AI1451" i="2"/>
  <c r="AJ1451" i="2"/>
  <c r="AK1451" i="2"/>
  <c r="AI1452" i="2"/>
  <c r="AJ1452" i="2"/>
  <c r="AK1452" i="2"/>
  <c r="AI1453" i="2"/>
  <c r="AJ1453" i="2"/>
  <c r="AK1453" i="2"/>
  <c r="AI1454" i="2"/>
  <c r="AJ1454" i="2"/>
  <c r="AK1454" i="2"/>
  <c r="AI1455" i="2"/>
  <c r="AJ1455" i="2"/>
  <c r="AK1455" i="2"/>
  <c r="AI1456" i="2"/>
  <c r="AJ1456" i="2"/>
  <c r="AK1456" i="2"/>
  <c r="AI1457" i="2"/>
  <c r="AJ1457" i="2"/>
  <c r="AK1457" i="2"/>
  <c r="AI1458" i="2"/>
  <c r="AJ1458" i="2"/>
  <c r="AK1458" i="2"/>
  <c r="AI1459" i="2"/>
  <c r="AJ1459" i="2"/>
  <c r="AK1459" i="2"/>
  <c r="AI1460" i="2"/>
  <c r="AJ1460" i="2"/>
  <c r="AK1460" i="2"/>
  <c r="AI1461" i="2"/>
  <c r="AJ1461" i="2"/>
  <c r="AK1461" i="2"/>
  <c r="AI1462" i="2"/>
  <c r="AJ1462" i="2"/>
  <c r="AK1462" i="2"/>
  <c r="AI1463" i="2"/>
  <c r="AJ1463" i="2"/>
  <c r="AK1463" i="2"/>
  <c r="AI1464" i="2"/>
  <c r="AJ1464" i="2"/>
  <c r="AK1464" i="2"/>
  <c r="AI1465" i="2"/>
  <c r="AJ1465" i="2"/>
  <c r="AK1465" i="2"/>
  <c r="AI1466" i="2"/>
  <c r="AJ1466" i="2"/>
  <c r="AK1466" i="2"/>
  <c r="AI1467" i="2"/>
  <c r="AJ1467" i="2"/>
  <c r="AK1467" i="2"/>
  <c r="AI1468" i="2"/>
  <c r="AJ1468" i="2"/>
  <c r="AK1468" i="2"/>
  <c r="AI1469" i="2"/>
  <c r="AJ1469" i="2"/>
  <c r="AK1469" i="2"/>
  <c r="AI1470" i="2"/>
  <c r="AJ1470" i="2"/>
  <c r="AK1470" i="2"/>
  <c r="AI1471" i="2"/>
  <c r="AJ1471" i="2"/>
  <c r="AK1471" i="2"/>
  <c r="AI1472" i="2"/>
  <c r="AJ1472" i="2"/>
  <c r="AK1472" i="2"/>
  <c r="AI1473" i="2"/>
  <c r="AJ1473" i="2"/>
  <c r="AK1473" i="2"/>
  <c r="AI1474" i="2"/>
  <c r="AJ1474" i="2"/>
  <c r="AK1474" i="2"/>
  <c r="AI1475" i="2"/>
  <c r="AJ1475" i="2"/>
  <c r="AK1475" i="2"/>
  <c r="AI1476" i="2"/>
  <c r="AJ1476" i="2"/>
  <c r="AK1476" i="2"/>
  <c r="AI1477" i="2"/>
  <c r="AJ1477" i="2"/>
  <c r="AK1477" i="2"/>
  <c r="AI1478" i="2"/>
  <c r="AJ1478" i="2"/>
  <c r="AK1478" i="2"/>
  <c r="AI1479" i="2"/>
  <c r="AJ1479" i="2"/>
  <c r="AK1479" i="2"/>
  <c r="AI1480" i="2"/>
  <c r="AJ1480" i="2"/>
  <c r="AK1480" i="2"/>
  <c r="AI1481" i="2"/>
  <c r="AJ1481" i="2"/>
  <c r="AK1481" i="2"/>
  <c r="AI1482" i="2"/>
  <c r="AJ1482" i="2"/>
  <c r="AK1482" i="2"/>
  <c r="AI1483" i="2"/>
  <c r="AJ1483" i="2"/>
  <c r="AK1483" i="2"/>
  <c r="AI1484" i="2"/>
  <c r="AJ1484" i="2"/>
  <c r="AK1484" i="2"/>
  <c r="AI1485" i="2"/>
  <c r="AJ1485" i="2"/>
  <c r="AK1485" i="2"/>
  <c r="AI1486" i="2"/>
  <c r="AJ1486" i="2"/>
  <c r="AK1486" i="2"/>
  <c r="AI1487" i="2"/>
  <c r="AJ1487" i="2"/>
  <c r="AK1487" i="2"/>
  <c r="AI1488" i="2"/>
  <c r="AJ1488" i="2"/>
  <c r="AK1488" i="2"/>
  <c r="AI1489" i="2"/>
  <c r="AJ1489" i="2"/>
  <c r="AK1489" i="2"/>
  <c r="AI1490" i="2"/>
  <c r="AJ1490" i="2"/>
  <c r="AK1490" i="2"/>
  <c r="AI1491" i="2"/>
  <c r="AJ1491" i="2"/>
  <c r="AK1491" i="2"/>
  <c r="AI1492" i="2"/>
  <c r="AJ1492" i="2"/>
  <c r="AK1492" i="2"/>
  <c r="AI1493" i="2"/>
  <c r="AJ1493" i="2"/>
  <c r="AK1493" i="2"/>
  <c r="AI1494" i="2"/>
  <c r="AJ1494" i="2"/>
  <c r="AK1494" i="2"/>
  <c r="AI1495" i="2"/>
  <c r="AJ1495" i="2"/>
  <c r="AK1495" i="2"/>
  <c r="AI1496" i="2"/>
  <c r="AJ1496" i="2"/>
  <c r="AK1496" i="2"/>
  <c r="AI1497" i="2"/>
  <c r="AJ1497" i="2"/>
  <c r="AK1497" i="2"/>
  <c r="AI1498" i="2"/>
  <c r="AJ1498" i="2"/>
  <c r="AK1498" i="2"/>
  <c r="AI1499" i="2"/>
  <c r="AJ1499" i="2"/>
  <c r="AK1499" i="2"/>
  <c r="AI1500" i="2"/>
  <c r="AJ1500" i="2"/>
  <c r="AK1500" i="2"/>
  <c r="AI1501" i="2"/>
  <c r="AJ1501" i="2"/>
  <c r="AK1501" i="2"/>
  <c r="AI1502" i="2"/>
  <c r="AJ1502" i="2"/>
  <c r="AK1502" i="2"/>
  <c r="AI1503" i="2"/>
  <c r="AJ1503" i="2"/>
  <c r="AK1503" i="2"/>
  <c r="AI1504" i="2"/>
  <c r="AJ1504" i="2"/>
  <c r="AK1504" i="2"/>
  <c r="AI1505" i="2"/>
  <c r="AJ1505" i="2"/>
  <c r="AK1505" i="2"/>
  <c r="AI1506" i="2"/>
  <c r="AJ1506" i="2"/>
  <c r="AK1506" i="2"/>
  <c r="AI1507" i="2"/>
  <c r="AJ1507" i="2"/>
  <c r="AK1507" i="2"/>
  <c r="AI1508" i="2"/>
  <c r="AJ1508" i="2"/>
  <c r="AK1508" i="2"/>
  <c r="AI1509" i="2"/>
  <c r="AJ1509" i="2"/>
  <c r="AK1509" i="2"/>
  <c r="AI1510" i="2"/>
  <c r="AJ1510" i="2"/>
  <c r="AK1510" i="2"/>
  <c r="AI1511" i="2"/>
  <c r="AJ1511" i="2"/>
  <c r="AK1511" i="2"/>
  <c r="AI1512" i="2"/>
  <c r="AJ1512" i="2"/>
  <c r="AK1512" i="2"/>
  <c r="AI1513" i="2"/>
  <c r="AJ1513" i="2"/>
  <c r="AK1513" i="2"/>
  <c r="AI1514" i="2"/>
  <c r="AJ1514" i="2"/>
  <c r="AK1514" i="2"/>
  <c r="AI1515" i="2"/>
  <c r="AJ1515" i="2"/>
  <c r="AK1515" i="2"/>
  <c r="AI1516" i="2"/>
  <c r="AJ1516" i="2"/>
  <c r="AK1516" i="2"/>
  <c r="AI1517" i="2"/>
  <c r="AJ1517" i="2"/>
  <c r="AK1517" i="2"/>
  <c r="AI1518" i="2"/>
  <c r="AJ1518" i="2"/>
  <c r="AK1518" i="2"/>
  <c r="AI1519" i="2"/>
  <c r="AJ1519" i="2"/>
  <c r="AK1519" i="2"/>
  <c r="AI1520" i="2"/>
  <c r="AJ1520" i="2"/>
  <c r="AK1520" i="2"/>
  <c r="AI1521" i="2"/>
  <c r="AJ1521" i="2"/>
  <c r="AK1521" i="2"/>
  <c r="AI1522" i="2"/>
  <c r="AJ1522" i="2"/>
  <c r="AK1522" i="2"/>
  <c r="AI1523" i="2"/>
  <c r="AJ1523" i="2"/>
  <c r="AK1523" i="2"/>
  <c r="AI1524" i="2"/>
  <c r="AJ1524" i="2"/>
  <c r="AK1524" i="2"/>
  <c r="AI1525" i="2"/>
  <c r="AJ1525" i="2"/>
  <c r="AK1525" i="2"/>
  <c r="AI1526" i="2"/>
  <c r="AJ1526" i="2"/>
  <c r="AK1526" i="2"/>
  <c r="AI1527" i="2"/>
  <c r="AJ1527" i="2"/>
  <c r="AK1527" i="2"/>
  <c r="AI1528" i="2"/>
  <c r="AJ1528" i="2"/>
  <c r="AK1528" i="2"/>
  <c r="AI1529" i="2"/>
  <c r="AJ1529" i="2"/>
  <c r="AK1529" i="2"/>
  <c r="AI1530" i="2"/>
  <c r="AJ1530" i="2"/>
  <c r="AK1530" i="2"/>
  <c r="AI1531" i="2"/>
  <c r="AJ1531" i="2"/>
  <c r="AK1531" i="2"/>
  <c r="AI1532" i="2"/>
  <c r="AJ1532" i="2"/>
  <c r="AK1532" i="2"/>
  <c r="AI1533" i="2"/>
  <c r="AJ1533" i="2"/>
  <c r="AK1533" i="2"/>
  <c r="AI1534" i="2"/>
  <c r="AJ1534" i="2"/>
  <c r="AK1534" i="2"/>
  <c r="AI1535" i="2"/>
  <c r="AJ1535" i="2"/>
  <c r="AK1535" i="2"/>
  <c r="AI1536" i="2"/>
  <c r="AJ1536" i="2"/>
  <c r="AK1536" i="2"/>
  <c r="AI1537" i="2"/>
  <c r="AJ1537" i="2"/>
  <c r="AK1537" i="2"/>
  <c r="AI1538" i="2"/>
  <c r="AJ1538" i="2"/>
  <c r="AK1538" i="2"/>
  <c r="AI1539" i="2"/>
  <c r="AJ1539" i="2"/>
  <c r="AK1539" i="2"/>
  <c r="AI1540" i="2"/>
  <c r="AJ1540" i="2"/>
  <c r="AK1540" i="2"/>
  <c r="AI1541" i="2"/>
  <c r="AJ1541" i="2"/>
  <c r="AK1541" i="2"/>
  <c r="AI1542" i="2"/>
  <c r="AJ1542" i="2"/>
  <c r="AK1542" i="2"/>
  <c r="AI1543" i="2"/>
  <c r="AJ1543" i="2"/>
  <c r="AK1543" i="2"/>
  <c r="AI1544" i="2"/>
  <c r="AJ1544" i="2"/>
  <c r="AK1544" i="2"/>
  <c r="AI1545" i="2"/>
  <c r="AJ1545" i="2"/>
  <c r="AK1545" i="2"/>
  <c r="AI1546" i="2"/>
  <c r="AJ1546" i="2"/>
  <c r="AK1546" i="2"/>
  <c r="AI1547" i="2"/>
  <c r="AJ1547" i="2"/>
  <c r="AK1547" i="2"/>
  <c r="AI1548" i="2"/>
  <c r="AJ1548" i="2"/>
  <c r="AK1548" i="2"/>
  <c r="AI1549" i="2"/>
  <c r="AJ1549" i="2"/>
  <c r="AK1549" i="2"/>
  <c r="AI1550" i="2"/>
  <c r="AJ1550" i="2"/>
  <c r="AK1550" i="2"/>
  <c r="AI1551" i="2"/>
  <c r="AJ1551" i="2"/>
  <c r="AK1551" i="2"/>
  <c r="AI1552" i="2"/>
  <c r="AJ1552" i="2"/>
  <c r="AK1552" i="2"/>
  <c r="AI1553" i="2"/>
  <c r="AJ1553" i="2"/>
  <c r="AK1553" i="2"/>
  <c r="AI1554" i="2"/>
  <c r="AJ1554" i="2"/>
  <c r="AK1554" i="2"/>
  <c r="AI1555" i="2"/>
  <c r="AJ1555" i="2"/>
  <c r="AK1555" i="2"/>
  <c r="AI1556" i="2"/>
  <c r="AJ1556" i="2"/>
  <c r="AK1556" i="2"/>
  <c r="AI1557" i="2"/>
  <c r="AJ1557" i="2"/>
  <c r="AK1557" i="2"/>
  <c r="AI1558" i="2"/>
  <c r="AJ1558" i="2"/>
  <c r="AK1558" i="2"/>
  <c r="AI1559" i="2"/>
  <c r="AJ1559" i="2"/>
  <c r="AK1559" i="2"/>
  <c r="AI1560" i="2"/>
  <c r="AJ1560" i="2"/>
  <c r="AK1560" i="2"/>
  <c r="AI1561" i="2"/>
  <c r="AJ1561" i="2"/>
  <c r="AK1561" i="2"/>
  <c r="AI1562" i="2"/>
  <c r="AJ1562" i="2"/>
  <c r="AK1562" i="2"/>
  <c r="AI1563" i="2"/>
  <c r="AJ1563" i="2"/>
  <c r="AK1563" i="2"/>
  <c r="AI1564" i="2"/>
  <c r="AJ1564" i="2"/>
  <c r="AK1564" i="2"/>
  <c r="AI1565" i="2"/>
  <c r="AJ1565" i="2"/>
  <c r="AK1565" i="2"/>
  <c r="AI1566" i="2"/>
  <c r="AJ1566" i="2"/>
  <c r="AK1566" i="2"/>
  <c r="AI1567" i="2"/>
  <c r="AJ1567" i="2"/>
  <c r="AK1567" i="2"/>
  <c r="AI1568" i="2"/>
  <c r="AJ1568" i="2"/>
  <c r="AK1568" i="2"/>
  <c r="AI1569" i="2"/>
  <c r="AJ1569" i="2"/>
  <c r="AK1569" i="2"/>
  <c r="AI1570" i="2"/>
  <c r="AJ1570" i="2"/>
  <c r="AK1570" i="2"/>
  <c r="AI1571" i="2"/>
  <c r="AJ1571" i="2"/>
  <c r="AK1571" i="2"/>
  <c r="AI1572" i="2"/>
  <c r="AJ1572" i="2"/>
  <c r="AK1572" i="2"/>
  <c r="AI1573" i="2"/>
  <c r="AJ1573" i="2"/>
  <c r="AK1573" i="2"/>
  <c r="AI1574" i="2"/>
  <c r="AJ1574" i="2"/>
  <c r="AK1574" i="2"/>
  <c r="AI1575" i="2"/>
  <c r="AJ1575" i="2"/>
  <c r="AK1575" i="2"/>
  <c r="AI1576" i="2"/>
  <c r="AJ1576" i="2"/>
  <c r="AK1576" i="2"/>
  <c r="AI1577" i="2"/>
  <c r="AJ1577" i="2"/>
  <c r="AK1577" i="2"/>
  <c r="AI1578" i="2"/>
  <c r="AJ1578" i="2"/>
  <c r="AK1578" i="2"/>
  <c r="AI1579" i="2"/>
  <c r="AJ1579" i="2"/>
  <c r="AK1579" i="2"/>
  <c r="AI1580" i="2"/>
  <c r="AJ1580" i="2"/>
  <c r="AK1580" i="2"/>
  <c r="AI1581" i="2"/>
  <c r="AJ1581" i="2"/>
  <c r="AK1581" i="2"/>
  <c r="AI1582" i="2"/>
  <c r="AJ1582" i="2"/>
  <c r="AK1582" i="2"/>
  <c r="AI1583" i="2"/>
  <c r="AJ1583" i="2"/>
  <c r="AK1583" i="2"/>
  <c r="AI1584" i="2"/>
  <c r="AJ1584" i="2"/>
  <c r="AK1584" i="2"/>
  <c r="AI1585" i="2"/>
  <c r="AJ1585" i="2"/>
  <c r="AK1585" i="2"/>
  <c r="AI1586" i="2"/>
  <c r="AJ1586" i="2"/>
  <c r="AK1586" i="2"/>
  <c r="AI1587" i="2"/>
  <c r="AJ1587" i="2"/>
  <c r="AK1587" i="2"/>
  <c r="AI1588" i="2"/>
  <c r="AJ1588" i="2"/>
  <c r="AK1588" i="2"/>
  <c r="AI1589" i="2"/>
  <c r="AJ1589" i="2"/>
  <c r="AK1589" i="2"/>
  <c r="AI1590" i="2"/>
  <c r="AJ1590" i="2"/>
  <c r="AK1590" i="2"/>
  <c r="AI1591" i="2"/>
  <c r="AJ1591" i="2"/>
  <c r="AK1591" i="2"/>
  <c r="AI1592" i="2"/>
  <c r="AJ1592" i="2"/>
  <c r="AK1592" i="2"/>
  <c r="AI1593" i="2"/>
  <c r="AJ1593" i="2"/>
  <c r="AK1593" i="2"/>
  <c r="AI1594" i="2"/>
  <c r="AJ1594" i="2"/>
  <c r="AK1594" i="2"/>
  <c r="AI1595" i="2"/>
  <c r="AJ1595" i="2"/>
  <c r="AK1595" i="2"/>
  <c r="AI1596" i="2"/>
  <c r="AJ1596" i="2"/>
  <c r="AK1596" i="2"/>
  <c r="AI1597" i="2"/>
  <c r="AJ1597" i="2"/>
  <c r="AK1597" i="2"/>
  <c r="AI1598" i="2"/>
  <c r="AJ1598" i="2"/>
  <c r="AK1598" i="2"/>
  <c r="AI1599" i="2"/>
  <c r="AJ1599" i="2"/>
  <c r="AK1599" i="2"/>
  <c r="AI1600" i="2"/>
  <c r="AJ1600" i="2"/>
  <c r="AK1600" i="2"/>
  <c r="AI1601" i="2"/>
  <c r="AJ1601" i="2"/>
  <c r="AK1601" i="2"/>
  <c r="AI1602" i="2"/>
  <c r="AJ1602" i="2"/>
  <c r="AK1602" i="2"/>
  <c r="AI1603" i="2"/>
  <c r="AJ1603" i="2"/>
  <c r="AK1603" i="2"/>
  <c r="AI1604" i="2"/>
  <c r="AJ1604" i="2"/>
  <c r="AK1604" i="2"/>
  <c r="AI1605" i="2"/>
  <c r="AJ1605" i="2"/>
  <c r="AK1605" i="2"/>
  <c r="AI1606" i="2"/>
  <c r="AJ1606" i="2"/>
  <c r="AK1606" i="2"/>
  <c r="AI1607" i="2"/>
  <c r="AJ1607" i="2"/>
  <c r="AK1607" i="2"/>
  <c r="AI1608" i="2"/>
  <c r="AJ1608" i="2"/>
  <c r="AK1608" i="2"/>
  <c r="AI1609" i="2"/>
  <c r="AJ1609" i="2"/>
  <c r="AK1609" i="2"/>
  <c r="AI1610" i="2"/>
  <c r="AJ1610" i="2"/>
  <c r="AK1610" i="2"/>
  <c r="AI1611" i="2"/>
  <c r="AJ1611" i="2"/>
  <c r="AK1611" i="2"/>
  <c r="AI1612" i="2"/>
  <c r="AJ1612" i="2"/>
  <c r="AK1612" i="2"/>
  <c r="AI1613" i="2"/>
  <c r="AJ1613" i="2"/>
  <c r="AK1613" i="2"/>
  <c r="AI1614" i="2"/>
  <c r="AJ1614" i="2"/>
  <c r="AK1614" i="2"/>
  <c r="AI1615" i="2"/>
  <c r="AJ1615" i="2"/>
  <c r="AK1615" i="2"/>
  <c r="AI1616" i="2"/>
  <c r="AJ1616" i="2"/>
  <c r="AK1616" i="2"/>
  <c r="AI1617" i="2"/>
  <c r="AJ1617" i="2"/>
  <c r="AK1617" i="2"/>
  <c r="AI1618" i="2"/>
  <c r="AJ1618" i="2"/>
  <c r="AK1618" i="2"/>
  <c r="AI1619" i="2"/>
  <c r="AJ1619" i="2"/>
  <c r="AK1619" i="2"/>
  <c r="AI1620" i="2"/>
  <c r="AJ1620" i="2"/>
  <c r="AK1620" i="2"/>
  <c r="AI1621" i="2"/>
  <c r="AJ1621" i="2"/>
  <c r="AK1621" i="2"/>
  <c r="AI1622" i="2"/>
  <c r="AJ1622" i="2"/>
  <c r="AK1622" i="2"/>
  <c r="AI1623" i="2"/>
  <c r="AJ1623" i="2"/>
  <c r="AK1623" i="2"/>
  <c r="AI1624" i="2"/>
  <c r="AJ1624" i="2"/>
  <c r="AK1624" i="2"/>
  <c r="AI1625" i="2"/>
  <c r="AJ1625" i="2"/>
  <c r="AK1625" i="2"/>
  <c r="AI1626" i="2"/>
  <c r="AJ1626" i="2"/>
  <c r="AK1626" i="2"/>
  <c r="AI1627" i="2"/>
  <c r="AJ1627" i="2"/>
  <c r="AK1627" i="2"/>
  <c r="AI1628" i="2"/>
  <c r="AJ1628" i="2"/>
  <c r="AK1628" i="2"/>
  <c r="AI1629" i="2"/>
  <c r="AJ1629" i="2"/>
  <c r="AK1629" i="2"/>
  <c r="AI1630" i="2"/>
  <c r="AJ1630" i="2"/>
  <c r="AK1630" i="2"/>
  <c r="AI1631" i="2"/>
  <c r="AJ1631" i="2"/>
  <c r="AK1631" i="2"/>
  <c r="AI1632" i="2"/>
  <c r="AJ1632" i="2"/>
  <c r="AK1632" i="2"/>
  <c r="AI1633" i="2"/>
  <c r="AJ1633" i="2"/>
  <c r="AK1633" i="2"/>
  <c r="AI1634" i="2"/>
  <c r="AJ1634" i="2"/>
  <c r="AK1634" i="2"/>
  <c r="AI1635" i="2"/>
  <c r="AJ1635" i="2"/>
  <c r="AK1635" i="2"/>
  <c r="AI1636" i="2"/>
  <c r="AJ1636" i="2"/>
  <c r="AK1636" i="2"/>
  <c r="AI1637" i="2"/>
  <c r="AJ1637" i="2"/>
  <c r="AK1637" i="2"/>
  <c r="AI1638" i="2"/>
  <c r="AJ1638" i="2"/>
  <c r="AK1638" i="2"/>
  <c r="AI1639" i="2"/>
  <c r="AJ1639" i="2"/>
  <c r="AK1639" i="2"/>
  <c r="AI1640" i="2"/>
  <c r="AJ1640" i="2"/>
  <c r="AK1640" i="2"/>
  <c r="AI1641" i="2"/>
  <c r="AJ1641" i="2"/>
  <c r="AK1641" i="2"/>
  <c r="AI1642" i="2"/>
  <c r="AJ1642" i="2"/>
  <c r="AK1642" i="2"/>
  <c r="AI1643" i="2"/>
  <c r="AJ1643" i="2"/>
  <c r="AK1643" i="2"/>
  <c r="AI1644" i="2"/>
  <c r="AJ1644" i="2"/>
  <c r="AK1644" i="2"/>
  <c r="AI1645" i="2"/>
  <c r="AJ1645" i="2"/>
  <c r="AK1645" i="2"/>
  <c r="AI1646" i="2"/>
  <c r="AJ1646" i="2"/>
  <c r="AK1646" i="2"/>
  <c r="AI1647" i="2"/>
  <c r="AJ1647" i="2"/>
  <c r="AK1647" i="2"/>
  <c r="AI1648" i="2"/>
  <c r="AJ1648" i="2"/>
  <c r="AK1648" i="2"/>
  <c r="AI1649" i="2"/>
  <c r="AJ1649" i="2"/>
  <c r="AK1649" i="2"/>
  <c r="AI1650" i="2"/>
  <c r="AJ1650" i="2"/>
  <c r="AK1650" i="2"/>
  <c r="AI1651" i="2"/>
  <c r="AJ1651" i="2"/>
  <c r="AK1651" i="2"/>
  <c r="AI1652" i="2"/>
  <c r="AJ1652" i="2"/>
  <c r="AK1652" i="2"/>
  <c r="AI1653" i="2"/>
  <c r="AJ1653" i="2"/>
  <c r="AK1653" i="2"/>
  <c r="AI1654" i="2"/>
  <c r="AJ1654" i="2"/>
  <c r="AK1654" i="2"/>
  <c r="AI1655" i="2"/>
  <c r="AJ1655" i="2"/>
  <c r="AK1655" i="2"/>
  <c r="AI1656" i="2"/>
  <c r="AJ1656" i="2"/>
  <c r="AK1656" i="2"/>
  <c r="AI1657" i="2"/>
  <c r="AJ1657" i="2"/>
  <c r="AK1657" i="2"/>
  <c r="AI1658" i="2"/>
  <c r="AJ1658" i="2"/>
  <c r="AK1658" i="2"/>
  <c r="AI1659" i="2"/>
  <c r="AJ1659" i="2"/>
  <c r="AK1659" i="2"/>
  <c r="AI1660" i="2"/>
  <c r="AJ1660" i="2"/>
  <c r="AK1660" i="2"/>
  <c r="AI1661" i="2"/>
  <c r="AJ1661" i="2"/>
  <c r="AK1661" i="2"/>
  <c r="AI1662" i="2"/>
  <c r="AJ1662" i="2"/>
  <c r="AK1662" i="2"/>
  <c r="AI1663" i="2"/>
  <c r="AJ1663" i="2"/>
  <c r="AK1663" i="2"/>
  <c r="AI1664" i="2"/>
  <c r="AJ1664" i="2"/>
  <c r="AK1664" i="2"/>
  <c r="AI1665" i="2"/>
  <c r="AJ1665" i="2"/>
  <c r="AK1665" i="2"/>
  <c r="AI1666" i="2"/>
  <c r="AJ1666" i="2"/>
  <c r="AK1666" i="2"/>
  <c r="AI1667" i="2"/>
  <c r="AJ1667" i="2"/>
  <c r="AK1667" i="2"/>
  <c r="AI1668" i="2"/>
  <c r="AJ1668" i="2"/>
  <c r="AK1668" i="2"/>
  <c r="AI1669" i="2"/>
  <c r="AJ1669" i="2"/>
  <c r="AK1669" i="2"/>
  <c r="AI1670" i="2"/>
  <c r="AJ1670" i="2"/>
  <c r="AK1670" i="2"/>
  <c r="AI1671" i="2"/>
  <c r="AJ1671" i="2"/>
  <c r="AK1671" i="2"/>
  <c r="AI1672" i="2"/>
  <c r="AJ1672" i="2"/>
  <c r="AK1672" i="2"/>
  <c r="AI1673" i="2"/>
  <c r="AJ1673" i="2"/>
  <c r="AK1673" i="2"/>
  <c r="AI1674" i="2"/>
  <c r="AJ1674" i="2"/>
  <c r="AK1674" i="2"/>
  <c r="AI1675" i="2"/>
  <c r="AJ1675" i="2"/>
  <c r="AK1675" i="2"/>
  <c r="AI1676" i="2"/>
  <c r="AJ1676" i="2"/>
  <c r="AK1676" i="2"/>
  <c r="AI1677" i="2"/>
  <c r="AJ1677" i="2"/>
  <c r="AK1677" i="2"/>
  <c r="AI1678" i="2"/>
  <c r="AJ1678" i="2"/>
  <c r="AK1678" i="2"/>
  <c r="AI1679" i="2"/>
  <c r="AJ1679" i="2"/>
  <c r="AK1679" i="2"/>
  <c r="AI1680" i="2"/>
  <c r="AJ1680" i="2"/>
  <c r="AK1680" i="2"/>
  <c r="AI1681" i="2"/>
  <c r="AJ1681" i="2"/>
  <c r="AK1681" i="2"/>
  <c r="AI1682" i="2"/>
  <c r="AJ1682" i="2"/>
  <c r="AK1682" i="2"/>
  <c r="AI1683" i="2"/>
  <c r="AJ1683" i="2"/>
  <c r="AK1683" i="2"/>
  <c r="AI1684" i="2"/>
  <c r="AJ1684" i="2"/>
  <c r="AK1684" i="2"/>
  <c r="AI1685" i="2"/>
  <c r="AJ1685" i="2"/>
  <c r="AK1685" i="2"/>
  <c r="AI1686" i="2"/>
  <c r="AJ1686" i="2"/>
  <c r="AK1686" i="2"/>
  <c r="AI1687" i="2"/>
  <c r="AJ1687" i="2"/>
  <c r="AK1687" i="2"/>
  <c r="AI1688" i="2"/>
  <c r="AJ1688" i="2"/>
  <c r="AK1688" i="2"/>
  <c r="AI1689" i="2"/>
  <c r="AJ1689" i="2"/>
  <c r="AK1689" i="2"/>
  <c r="AI1690" i="2"/>
  <c r="AJ1690" i="2"/>
  <c r="AK1690" i="2"/>
  <c r="AI1691" i="2"/>
  <c r="AJ1691" i="2"/>
  <c r="AK1691" i="2"/>
  <c r="AI1692" i="2"/>
  <c r="AJ1692" i="2"/>
  <c r="AK1692" i="2"/>
  <c r="AI1693" i="2"/>
  <c r="AJ1693" i="2"/>
  <c r="AK1693" i="2"/>
  <c r="AI1694" i="2"/>
  <c r="AJ1694" i="2"/>
  <c r="AK1694" i="2"/>
  <c r="AI1695" i="2"/>
  <c r="AJ1695" i="2"/>
  <c r="AK1695" i="2"/>
  <c r="AI1696" i="2"/>
  <c r="AJ1696" i="2"/>
  <c r="AK1696" i="2"/>
  <c r="AI1697" i="2"/>
  <c r="AJ1697" i="2"/>
  <c r="AK1697" i="2"/>
  <c r="AI1698" i="2"/>
  <c r="AJ1698" i="2"/>
  <c r="AK1698" i="2"/>
  <c r="AI1699" i="2"/>
  <c r="AJ1699" i="2"/>
  <c r="AK1699" i="2"/>
  <c r="AI1700" i="2"/>
  <c r="AJ1700" i="2"/>
  <c r="AK1700" i="2"/>
  <c r="AI1701" i="2"/>
  <c r="AJ1701" i="2"/>
  <c r="AK1701" i="2"/>
  <c r="AI1702" i="2"/>
  <c r="AJ1702" i="2"/>
  <c r="AK1702" i="2"/>
  <c r="AI1703" i="2"/>
  <c r="AJ1703" i="2"/>
  <c r="AK1703" i="2"/>
  <c r="AI1704" i="2"/>
  <c r="AJ1704" i="2"/>
  <c r="AK1704" i="2"/>
  <c r="AI1705" i="2"/>
  <c r="AJ1705" i="2"/>
  <c r="AK1705" i="2"/>
  <c r="AI1706" i="2"/>
  <c r="AJ1706" i="2"/>
  <c r="AK1706" i="2"/>
  <c r="AI1707" i="2"/>
  <c r="AJ1707" i="2"/>
  <c r="AK1707" i="2"/>
  <c r="AI1708" i="2"/>
  <c r="AJ1708" i="2"/>
  <c r="AK1708" i="2"/>
  <c r="AI1709" i="2"/>
  <c r="AJ1709" i="2"/>
  <c r="AK1709" i="2"/>
  <c r="AI1710" i="2"/>
  <c r="AJ1710" i="2"/>
  <c r="AK1710" i="2"/>
  <c r="AI1711" i="2"/>
  <c r="AJ1711" i="2"/>
  <c r="AK1711" i="2"/>
  <c r="AI1712" i="2"/>
  <c r="AJ1712" i="2"/>
  <c r="AK1712" i="2"/>
  <c r="AI1713" i="2"/>
  <c r="AJ1713" i="2"/>
  <c r="AK1713" i="2"/>
  <c r="AI1714" i="2"/>
  <c r="AJ1714" i="2"/>
  <c r="AK1714" i="2"/>
  <c r="AI1715" i="2"/>
  <c r="AJ1715" i="2"/>
  <c r="AK1715" i="2"/>
  <c r="AI1716" i="2"/>
  <c r="AJ1716" i="2"/>
  <c r="AK1716" i="2"/>
  <c r="AI1717" i="2"/>
  <c r="AJ1717" i="2"/>
  <c r="AK1717" i="2"/>
  <c r="AI1718" i="2"/>
  <c r="AJ1718" i="2"/>
  <c r="AK1718" i="2"/>
  <c r="AI1719" i="2"/>
  <c r="AJ1719" i="2"/>
  <c r="AK1719" i="2"/>
  <c r="AI1720" i="2"/>
  <c r="AJ1720" i="2"/>
  <c r="AK1720" i="2"/>
  <c r="AI1721" i="2"/>
  <c r="AJ1721" i="2"/>
  <c r="AK1721" i="2"/>
  <c r="AI1722" i="2"/>
  <c r="AJ1722" i="2"/>
  <c r="AK1722" i="2"/>
  <c r="AI1723" i="2"/>
  <c r="AJ1723" i="2"/>
  <c r="AK1723" i="2"/>
  <c r="AI1724" i="2"/>
  <c r="AJ1724" i="2"/>
  <c r="AK1724" i="2"/>
  <c r="AI1725" i="2"/>
  <c r="AJ1725" i="2"/>
  <c r="AK1725" i="2"/>
  <c r="AI1726" i="2"/>
  <c r="AJ1726" i="2"/>
  <c r="AK1726" i="2"/>
  <c r="AI1727" i="2"/>
  <c r="AJ1727" i="2"/>
  <c r="AK1727" i="2"/>
  <c r="AI1728" i="2"/>
  <c r="AJ1728" i="2"/>
  <c r="AK1728" i="2"/>
  <c r="AI1729" i="2"/>
  <c r="AJ1729" i="2"/>
  <c r="AK1729" i="2"/>
  <c r="AI1730" i="2"/>
  <c r="AJ1730" i="2"/>
  <c r="AK1730" i="2"/>
  <c r="AI1731" i="2"/>
  <c r="AJ1731" i="2"/>
  <c r="AK1731" i="2"/>
  <c r="AI1732" i="2"/>
  <c r="AJ1732" i="2"/>
  <c r="AK1732" i="2"/>
  <c r="AI1733" i="2"/>
  <c r="AJ1733" i="2"/>
  <c r="AK1733" i="2"/>
  <c r="AI1734" i="2"/>
  <c r="AJ1734" i="2"/>
  <c r="AK1734" i="2"/>
  <c r="AI1735" i="2"/>
  <c r="AJ1735" i="2"/>
  <c r="AK1735" i="2"/>
  <c r="AI1736" i="2"/>
  <c r="AJ1736" i="2"/>
  <c r="AK1736" i="2"/>
  <c r="AI1737" i="2"/>
  <c r="AJ1737" i="2"/>
  <c r="AK1737" i="2"/>
  <c r="AI1738" i="2"/>
  <c r="AJ1738" i="2"/>
  <c r="AK1738" i="2"/>
  <c r="AI1739" i="2"/>
  <c r="AJ1739" i="2"/>
  <c r="AK1739" i="2"/>
  <c r="AI1740" i="2"/>
  <c r="AJ1740" i="2"/>
  <c r="AK1740" i="2"/>
  <c r="AI1741" i="2"/>
  <c r="AJ1741" i="2"/>
  <c r="AK1741" i="2"/>
  <c r="AI1742" i="2"/>
  <c r="AJ1742" i="2"/>
  <c r="AK1742" i="2"/>
  <c r="AI1743" i="2"/>
  <c r="AJ1743" i="2"/>
  <c r="AK1743" i="2"/>
  <c r="AI1744" i="2"/>
  <c r="AJ1744" i="2"/>
  <c r="AK1744" i="2"/>
  <c r="AI1745" i="2"/>
  <c r="AJ1745" i="2"/>
  <c r="AK1745" i="2"/>
  <c r="AI1746" i="2"/>
  <c r="AJ1746" i="2"/>
  <c r="AK1746" i="2"/>
  <c r="AI1747" i="2"/>
  <c r="AJ1747" i="2"/>
  <c r="AK1747" i="2"/>
  <c r="AI1748" i="2"/>
  <c r="AJ1748" i="2"/>
  <c r="AK1748" i="2"/>
  <c r="AI1749" i="2"/>
  <c r="AJ1749" i="2"/>
  <c r="AK1749" i="2"/>
  <c r="AI1750" i="2"/>
  <c r="AJ1750" i="2"/>
  <c r="AK1750" i="2"/>
  <c r="AI1751" i="2"/>
  <c r="AJ1751" i="2"/>
  <c r="AK1751" i="2"/>
  <c r="AI1752" i="2"/>
  <c r="AJ1752" i="2"/>
  <c r="AK1752" i="2"/>
  <c r="AI1753" i="2"/>
  <c r="AJ1753" i="2"/>
  <c r="AK1753" i="2"/>
  <c r="AI1754" i="2"/>
  <c r="AJ1754" i="2"/>
  <c r="AK1754" i="2"/>
  <c r="AI1755" i="2"/>
  <c r="AJ1755" i="2"/>
  <c r="AK1755" i="2"/>
  <c r="AI1756" i="2"/>
  <c r="AJ1756" i="2"/>
  <c r="AK1756" i="2"/>
  <c r="AI1757" i="2"/>
  <c r="AJ1757" i="2"/>
  <c r="AK1757" i="2"/>
  <c r="AI1758" i="2"/>
  <c r="AJ1758" i="2"/>
  <c r="AK1758" i="2"/>
  <c r="AI1759" i="2"/>
  <c r="AJ1759" i="2"/>
  <c r="AK1759" i="2"/>
  <c r="AI1760" i="2"/>
  <c r="AJ1760" i="2"/>
  <c r="AK1760" i="2"/>
  <c r="AI1761" i="2"/>
  <c r="AJ1761" i="2"/>
  <c r="AK1761" i="2"/>
  <c r="AI1762" i="2"/>
  <c r="AJ1762" i="2"/>
  <c r="AK1762" i="2"/>
  <c r="AI1763" i="2"/>
  <c r="AJ1763" i="2"/>
  <c r="AK1763" i="2"/>
  <c r="AI1764" i="2"/>
  <c r="AJ1764" i="2"/>
  <c r="AK1764" i="2"/>
  <c r="AI1765" i="2"/>
  <c r="AJ1765" i="2"/>
  <c r="AK1765" i="2"/>
  <c r="AI1766" i="2"/>
  <c r="AJ1766" i="2"/>
  <c r="AK1766" i="2"/>
  <c r="AI1767" i="2"/>
  <c r="AJ1767" i="2"/>
  <c r="AK1767" i="2"/>
  <c r="AI1768" i="2"/>
  <c r="AJ1768" i="2"/>
  <c r="AK1768" i="2"/>
  <c r="AI1769" i="2"/>
  <c r="AJ1769" i="2"/>
  <c r="AK1769" i="2"/>
  <c r="AI1770" i="2"/>
  <c r="AJ1770" i="2"/>
  <c r="AK1770" i="2"/>
  <c r="AI1771" i="2"/>
  <c r="AJ1771" i="2"/>
  <c r="AK1771" i="2"/>
  <c r="AI1772" i="2"/>
  <c r="AJ1772" i="2"/>
  <c r="AK1772" i="2"/>
  <c r="AI1773" i="2"/>
  <c r="AJ1773" i="2"/>
  <c r="AK1773" i="2"/>
  <c r="AI1774" i="2"/>
  <c r="AJ1774" i="2"/>
  <c r="AK1774" i="2"/>
  <c r="AI1775" i="2"/>
  <c r="AJ1775" i="2"/>
  <c r="AK1775" i="2"/>
  <c r="AI1776" i="2"/>
  <c r="AJ1776" i="2"/>
  <c r="AK1776" i="2"/>
  <c r="AI1777" i="2"/>
  <c r="AJ1777" i="2"/>
  <c r="AK1777" i="2"/>
  <c r="AI1778" i="2"/>
  <c r="AJ1778" i="2"/>
  <c r="AK1778" i="2"/>
  <c r="AI1779" i="2"/>
  <c r="AJ1779" i="2"/>
  <c r="AK1779" i="2"/>
  <c r="AI1780" i="2"/>
  <c r="AJ1780" i="2"/>
  <c r="AK1780" i="2"/>
  <c r="AI1781" i="2"/>
  <c r="AJ1781" i="2"/>
  <c r="AK1781" i="2"/>
  <c r="AI1782" i="2"/>
  <c r="AJ1782" i="2"/>
  <c r="AK1782" i="2"/>
  <c r="AI1783" i="2"/>
  <c r="AJ1783" i="2"/>
  <c r="AK1783" i="2"/>
  <c r="AI1784" i="2"/>
  <c r="AJ1784" i="2"/>
  <c r="AK1784" i="2"/>
  <c r="AI1785" i="2"/>
  <c r="AJ1785" i="2"/>
  <c r="AK1785" i="2"/>
  <c r="AI1786" i="2"/>
  <c r="AJ1786" i="2"/>
  <c r="AK1786" i="2"/>
  <c r="AI1787" i="2"/>
  <c r="AJ1787" i="2"/>
  <c r="AK1787" i="2"/>
  <c r="AI1788" i="2"/>
  <c r="AJ1788" i="2"/>
  <c r="AK1788" i="2"/>
  <c r="AI1789" i="2"/>
  <c r="AJ1789" i="2"/>
  <c r="AK1789" i="2"/>
  <c r="AI1790" i="2"/>
  <c r="AJ1790" i="2"/>
  <c r="AK1790" i="2"/>
  <c r="AI1791" i="2"/>
  <c r="AJ1791" i="2"/>
  <c r="AK1791" i="2"/>
  <c r="AI1792" i="2"/>
  <c r="AJ1792" i="2"/>
  <c r="AK1792" i="2"/>
  <c r="AI1793" i="2"/>
  <c r="AJ1793" i="2"/>
  <c r="AK1793" i="2"/>
  <c r="AI1794" i="2"/>
  <c r="AJ1794" i="2"/>
  <c r="AK1794" i="2"/>
  <c r="AI1795" i="2"/>
  <c r="AJ1795" i="2"/>
  <c r="AK1795" i="2"/>
  <c r="AI1796" i="2"/>
  <c r="AJ1796" i="2"/>
  <c r="AK1796" i="2"/>
  <c r="AI1797" i="2"/>
  <c r="AJ1797" i="2"/>
  <c r="AK1797" i="2"/>
  <c r="AI1798" i="2"/>
  <c r="AJ1798" i="2"/>
  <c r="AK1798" i="2"/>
  <c r="AI1799" i="2"/>
  <c r="AJ1799" i="2"/>
  <c r="AK1799" i="2"/>
  <c r="AI1800" i="2"/>
  <c r="AJ1800" i="2"/>
  <c r="AK1800" i="2"/>
  <c r="AI1801" i="2"/>
  <c r="AJ1801" i="2"/>
  <c r="AK1801" i="2"/>
  <c r="AI1802" i="2"/>
  <c r="AJ1802" i="2"/>
  <c r="AK1802" i="2"/>
  <c r="AI1803" i="2"/>
  <c r="AJ1803" i="2"/>
  <c r="AK1803" i="2"/>
  <c r="AI1804" i="2"/>
  <c r="AJ1804" i="2"/>
  <c r="AK1804" i="2"/>
  <c r="AI1805" i="2"/>
  <c r="AJ1805" i="2"/>
  <c r="AK1805" i="2"/>
  <c r="AI1806" i="2"/>
  <c r="AJ1806" i="2"/>
  <c r="AK1806" i="2"/>
  <c r="AI1807" i="2"/>
  <c r="AJ1807" i="2"/>
  <c r="AK1807" i="2"/>
  <c r="AI1808" i="2"/>
  <c r="AJ1808" i="2"/>
  <c r="AK1808" i="2"/>
  <c r="AI1809" i="2"/>
  <c r="AJ1809" i="2"/>
  <c r="AK1809" i="2"/>
  <c r="AI1810" i="2"/>
  <c r="AJ1810" i="2"/>
  <c r="AK1810" i="2"/>
  <c r="AI1811" i="2"/>
  <c r="AJ1811" i="2"/>
  <c r="AK1811" i="2"/>
  <c r="AI1812" i="2"/>
  <c r="AJ1812" i="2"/>
  <c r="AK1812" i="2"/>
  <c r="AI1813" i="2"/>
  <c r="AJ1813" i="2"/>
  <c r="AK1813" i="2"/>
  <c r="AI1814" i="2"/>
  <c r="AJ1814" i="2"/>
  <c r="AK1814" i="2"/>
  <c r="AI1815" i="2"/>
  <c r="AJ1815" i="2"/>
  <c r="AK1815" i="2"/>
  <c r="AI1816" i="2"/>
  <c r="AJ1816" i="2"/>
  <c r="AK1816" i="2"/>
  <c r="AI1817" i="2"/>
  <c r="AJ1817" i="2"/>
  <c r="AK1817" i="2"/>
  <c r="AI1818" i="2"/>
  <c r="AJ1818" i="2"/>
  <c r="AK1818" i="2"/>
  <c r="AI1819" i="2"/>
  <c r="AJ1819" i="2"/>
  <c r="AK1819" i="2"/>
  <c r="AI1820" i="2"/>
  <c r="AJ1820" i="2"/>
  <c r="AK1820" i="2"/>
  <c r="AI1821" i="2"/>
  <c r="AJ1821" i="2"/>
  <c r="AK1821" i="2"/>
  <c r="AI1822" i="2"/>
  <c r="AJ1822" i="2"/>
  <c r="AK1822" i="2"/>
  <c r="AI1823" i="2"/>
  <c r="AJ1823" i="2"/>
  <c r="AK1823" i="2"/>
  <c r="AI1824" i="2"/>
  <c r="AJ1824" i="2"/>
  <c r="AK1824" i="2"/>
  <c r="AI1825" i="2"/>
  <c r="AJ1825" i="2"/>
  <c r="AK1825" i="2"/>
  <c r="AI1826" i="2"/>
  <c r="AJ1826" i="2"/>
  <c r="AK1826" i="2"/>
  <c r="AI1827" i="2"/>
  <c r="AJ1827" i="2"/>
  <c r="AK1827" i="2"/>
  <c r="AI1828" i="2"/>
  <c r="AJ1828" i="2"/>
  <c r="AK1828" i="2"/>
  <c r="AI1829" i="2"/>
  <c r="AJ1829" i="2"/>
  <c r="AK1829" i="2"/>
  <c r="AI1830" i="2"/>
  <c r="AJ1830" i="2"/>
  <c r="AK1830" i="2"/>
  <c r="AI1831" i="2"/>
  <c r="AJ1831" i="2"/>
  <c r="AK1831" i="2"/>
  <c r="AI1832" i="2"/>
  <c r="AJ1832" i="2"/>
  <c r="AK1832" i="2"/>
  <c r="AI1833" i="2"/>
  <c r="AJ1833" i="2"/>
  <c r="AK1833" i="2"/>
  <c r="AI1834" i="2"/>
  <c r="AJ1834" i="2"/>
  <c r="AK1834" i="2"/>
  <c r="AI1835" i="2"/>
  <c r="AJ1835" i="2"/>
  <c r="AK1835" i="2"/>
  <c r="AI1836" i="2"/>
  <c r="AJ1836" i="2"/>
  <c r="AK1836" i="2"/>
  <c r="AI1837" i="2"/>
  <c r="AJ1837" i="2"/>
  <c r="AK1837" i="2"/>
  <c r="AI1838" i="2"/>
  <c r="AJ1838" i="2"/>
  <c r="AK1838" i="2"/>
  <c r="AI1839" i="2"/>
  <c r="AJ1839" i="2"/>
  <c r="AK1839" i="2"/>
  <c r="AI1840" i="2"/>
  <c r="AJ1840" i="2"/>
  <c r="AK1840" i="2"/>
  <c r="AI1841" i="2"/>
  <c r="AJ1841" i="2"/>
  <c r="AK1841" i="2"/>
  <c r="AI1842" i="2"/>
  <c r="AJ1842" i="2"/>
  <c r="AK1842" i="2"/>
  <c r="AI1843" i="2"/>
  <c r="AJ1843" i="2"/>
  <c r="AK1843" i="2"/>
  <c r="AI1844" i="2"/>
  <c r="AJ1844" i="2"/>
  <c r="AK1844" i="2"/>
  <c r="AI1845" i="2"/>
  <c r="AJ1845" i="2"/>
  <c r="AK1845" i="2"/>
  <c r="AI1846" i="2"/>
  <c r="AJ1846" i="2"/>
  <c r="AK1846" i="2"/>
  <c r="AI1847" i="2"/>
  <c r="AJ1847" i="2"/>
  <c r="AK1847" i="2"/>
  <c r="AI1848" i="2"/>
  <c r="AJ1848" i="2"/>
  <c r="AK1848" i="2"/>
  <c r="AI1849" i="2"/>
  <c r="AJ1849" i="2"/>
  <c r="AK1849" i="2"/>
  <c r="AI1850" i="2"/>
  <c r="AJ1850" i="2"/>
  <c r="AK1850" i="2"/>
  <c r="AI1851" i="2"/>
  <c r="AJ1851" i="2"/>
  <c r="AK1851" i="2"/>
  <c r="AI1852" i="2"/>
  <c r="AJ1852" i="2"/>
  <c r="AK1852" i="2"/>
  <c r="AI1853" i="2"/>
  <c r="AJ1853" i="2"/>
  <c r="AK1853" i="2"/>
  <c r="AI1854" i="2"/>
  <c r="AJ1854" i="2"/>
  <c r="AK1854" i="2"/>
  <c r="AI1855" i="2"/>
  <c r="AJ1855" i="2"/>
  <c r="AK1855" i="2"/>
  <c r="AI1856" i="2"/>
  <c r="AJ1856" i="2"/>
  <c r="AK1856" i="2"/>
  <c r="AI1857" i="2"/>
  <c r="AJ1857" i="2"/>
  <c r="AK1857" i="2"/>
  <c r="AI1858" i="2"/>
  <c r="AJ1858" i="2"/>
  <c r="AK1858" i="2"/>
  <c r="AI1859" i="2"/>
  <c r="AJ1859" i="2"/>
  <c r="AK1859" i="2"/>
  <c r="AI1860" i="2"/>
  <c r="AJ1860" i="2"/>
  <c r="AK1860" i="2"/>
  <c r="AI1861" i="2"/>
  <c r="AJ1861" i="2"/>
  <c r="AK1861" i="2"/>
  <c r="AI1862" i="2"/>
  <c r="AJ1862" i="2"/>
  <c r="AK1862" i="2"/>
  <c r="AI1863" i="2"/>
  <c r="AJ1863" i="2"/>
  <c r="AK1863" i="2"/>
  <c r="AI1864" i="2"/>
  <c r="AJ1864" i="2"/>
  <c r="AK1864" i="2"/>
  <c r="AI1865" i="2"/>
  <c r="AJ1865" i="2"/>
  <c r="AK1865" i="2"/>
  <c r="AI1866" i="2"/>
  <c r="AJ1866" i="2"/>
  <c r="AK1866" i="2"/>
  <c r="AI1867" i="2"/>
  <c r="AJ1867" i="2"/>
  <c r="AK1867" i="2"/>
  <c r="AI1868" i="2"/>
  <c r="AJ1868" i="2"/>
  <c r="AK1868" i="2"/>
  <c r="AI1869" i="2"/>
  <c r="AJ1869" i="2"/>
  <c r="AK1869" i="2"/>
  <c r="AI1870" i="2"/>
  <c r="AJ1870" i="2"/>
  <c r="AK1870" i="2"/>
  <c r="AI1871" i="2"/>
  <c r="AJ1871" i="2"/>
  <c r="AK1871" i="2"/>
  <c r="AI1872" i="2"/>
  <c r="AJ1872" i="2"/>
  <c r="AK1872" i="2"/>
  <c r="AI1873" i="2"/>
  <c r="AJ1873" i="2"/>
  <c r="AK1873" i="2"/>
  <c r="AI1874" i="2"/>
  <c r="AJ1874" i="2"/>
  <c r="AK1874" i="2"/>
  <c r="AI1875" i="2"/>
  <c r="AJ1875" i="2"/>
  <c r="AK1875" i="2"/>
  <c r="AI1876" i="2"/>
  <c r="AJ1876" i="2"/>
  <c r="AK1876" i="2"/>
  <c r="AI1877" i="2"/>
  <c r="AJ1877" i="2"/>
  <c r="AK1877" i="2"/>
  <c r="AI1878" i="2"/>
  <c r="AJ1878" i="2"/>
  <c r="AK1878" i="2"/>
  <c r="AI1879" i="2"/>
  <c r="AJ1879" i="2"/>
  <c r="AK1879" i="2"/>
  <c r="AI1880" i="2"/>
  <c r="AJ1880" i="2"/>
  <c r="AK1880" i="2"/>
  <c r="AI1881" i="2"/>
  <c r="AJ1881" i="2"/>
  <c r="AK1881" i="2"/>
  <c r="AI1882" i="2"/>
  <c r="AJ1882" i="2"/>
  <c r="AK1882" i="2"/>
  <c r="AI1883" i="2"/>
  <c r="AJ1883" i="2"/>
  <c r="AK1883" i="2"/>
  <c r="AI1884" i="2"/>
  <c r="AJ1884" i="2"/>
  <c r="AK1884" i="2"/>
  <c r="AI1885" i="2"/>
  <c r="AJ1885" i="2"/>
  <c r="AK1885" i="2"/>
  <c r="AI1886" i="2"/>
  <c r="AJ1886" i="2"/>
  <c r="AK1886" i="2"/>
  <c r="AI1887" i="2"/>
  <c r="AJ1887" i="2"/>
  <c r="AK1887" i="2"/>
  <c r="AI1888" i="2"/>
  <c r="AJ1888" i="2"/>
  <c r="AK1888" i="2"/>
  <c r="AI1889" i="2"/>
  <c r="AJ1889" i="2"/>
  <c r="AK1889" i="2"/>
  <c r="AI1890" i="2"/>
  <c r="AJ1890" i="2"/>
  <c r="AK1890" i="2"/>
  <c r="AI1891" i="2"/>
  <c r="AJ1891" i="2"/>
  <c r="AK1891" i="2"/>
  <c r="AI1892" i="2"/>
  <c r="AJ1892" i="2"/>
  <c r="AK1892" i="2"/>
  <c r="AI1893" i="2"/>
  <c r="AJ1893" i="2"/>
  <c r="AK1893" i="2"/>
  <c r="AI1894" i="2"/>
  <c r="AJ1894" i="2"/>
  <c r="AK1894" i="2"/>
  <c r="AI1895" i="2"/>
  <c r="AJ1895" i="2"/>
  <c r="AK1895" i="2"/>
  <c r="AI1896" i="2"/>
  <c r="AJ1896" i="2"/>
  <c r="AK1896" i="2"/>
  <c r="AI1897" i="2"/>
  <c r="AJ1897" i="2"/>
  <c r="AK1897" i="2"/>
  <c r="AI1898" i="2"/>
  <c r="AJ1898" i="2"/>
  <c r="AK1898" i="2"/>
  <c r="AI1899" i="2"/>
  <c r="AJ1899" i="2"/>
  <c r="AK1899" i="2"/>
  <c r="AI1900" i="2"/>
  <c r="AJ1900" i="2"/>
  <c r="AK1900" i="2"/>
  <c r="AI1901" i="2"/>
  <c r="AJ1901" i="2"/>
  <c r="AK1901" i="2"/>
  <c r="AI1902" i="2"/>
  <c r="AJ1902" i="2"/>
  <c r="AK1902" i="2"/>
  <c r="AI1903" i="2"/>
  <c r="AJ1903" i="2"/>
  <c r="AK1903" i="2"/>
  <c r="AI1904" i="2"/>
  <c r="AJ1904" i="2"/>
  <c r="AK1904" i="2"/>
  <c r="AI1905" i="2"/>
  <c r="AJ1905" i="2"/>
  <c r="AK1905" i="2"/>
  <c r="AI1906" i="2"/>
  <c r="AJ1906" i="2"/>
  <c r="AK1906" i="2"/>
  <c r="AI1907" i="2"/>
  <c r="AJ1907" i="2"/>
  <c r="AK1907" i="2"/>
  <c r="AI1908" i="2"/>
  <c r="AJ1908" i="2"/>
  <c r="AK1908" i="2"/>
  <c r="AI1909" i="2"/>
  <c r="AJ1909" i="2"/>
  <c r="AK1909" i="2"/>
  <c r="AI1910" i="2"/>
  <c r="AJ1910" i="2"/>
  <c r="AK1910" i="2"/>
  <c r="AI1911" i="2"/>
  <c r="AJ1911" i="2"/>
  <c r="AK1911" i="2"/>
  <c r="AI1912" i="2"/>
  <c r="AJ1912" i="2"/>
  <c r="AK1912" i="2"/>
  <c r="AI1913" i="2"/>
  <c r="AJ1913" i="2"/>
  <c r="AK1913" i="2"/>
  <c r="AI1914" i="2"/>
  <c r="AJ1914" i="2"/>
  <c r="AK1914" i="2"/>
  <c r="AI1915" i="2"/>
  <c r="AJ1915" i="2"/>
  <c r="AK1915" i="2"/>
  <c r="AI1916" i="2"/>
  <c r="AJ1916" i="2"/>
  <c r="AK1916" i="2"/>
  <c r="AI1917" i="2"/>
  <c r="AJ1917" i="2"/>
  <c r="AK1917" i="2"/>
  <c r="AI1918" i="2"/>
  <c r="AJ1918" i="2"/>
  <c r="AK1918" i="2"/>
  <c r="AI1919" i="2"/>
  <c r="AJ1919" i="2"/>
  <c r="AK1919" i="2"/>
  <c r="AI1920" i="2"/>
  <c r="AJ1920" i="2"/>
  <c r="AK1920" i="2"/>
  <c r="AI1921" i="2"/>
  <c r="AJ1921" i="2"/>
  <c r="AK1921" i="2"/>
  <c r="AI1922" i="2"/>
  <c r="AJ1922" i="2"/>
  <c r="AK1922" i="2"/>
  <c r="AI1923" i="2"/>
  <c r="AJ1923" i="2"/>
  <c r="AK1923" i="2"/>
  <c r="AI1924" i="2"/>
  <c r="AJ1924" i="2"/>
  <c r="AK1924" i="2"/>
  <c r="AI1925" i="2"/>
  <c r="AJ1925" i="2"/>
  <c r="AK1925" i="2"/>
  <c r="AI1926" i="2"/>
  <c r="AJ1926" i="2"/>
  <c r="AK1926" i="2"/>
  <c r="AI1927" i="2"/>
  <c r="AJ1927" i="2"/>
  <c r="AK1927" i="2"/>
  <c r="AI1928" i="2"/>
  <c r="AJ1928" i="2"/>
  <c r="AK1928" i="2"/>
  <c r="AI1929" i="2"/>
  <c r="AJ1929" i="2"/>
  <c r="AK1929" i="2"/>
  <c r="AI1930" i="2"/>
  <c r="AJ1930" i="2"/>
  <c r="AK1930" i="2"/>
  <c r="AI1931" i="2"/>
  <c r="AJ1931" i="2"/>
  <c r="AK1931" i="2"/>
  <c r="AI1932" i="2"/>
  <c r="AJ1932" i="2"/>
  <c r="AK1932" i="2"/>
  <c r="AI1933" i="2"/>
  <c r="AJ1933" i="2"/>
  <c r="AK1933" i="2"/>
  <c r="AI1934" i="2"/>
  <c r="AJ1934" i="2"/>
  <c r="AK1934" i="2"/>
  <c r="AI1935" i="2"/>
  <c r="AJ1935" i="2"/>
  <c r="AK1935" i="2"/>
  <c r="AI1936" i="2"/>
  <c r="AJ1936" i="2"/>
  <c r="AK1936" i="2"/>
  <c r="AI1937" i="2"/>
  <c r="AJ1937" i="2"/>
  <c r="AK1937" i="2"/>
  <c r="AI1938" i="2"/>
  <c r="AJ1938" i="2"/>
  <c r="AK1938" i="2"/>
  <c r="AI1939" i="2"/>
  <c r="AJ1939" i="2"/>
  <c r="AK1939" i="2"/>
  <c r="AI1940" i="2"/>
  <c r="AJ1940" i="2"/>
  <c r="AK1940" i="2"/>
  <c r="AI1941" i="2"/>
  <c r="AJ1941" i="2"/>
  <c r="AK1941" i="2"/>
  <c r="AI1942" i="2"/>
  <c r="AJ1942" i="2"/>
  <c r="AK1942" i="2"/>
  <c r="AI1943" i="2"/>
  <c r="AJ1943" i="2"/>
  <c r="AK1943" i="2"/>
  <c r="AI1944" i="2"/>
  <c r="AJ1944" i="2"/>
  <c r="AK1944" i="2"/>
  <c r="AI1945" i="2"/>
  <c r="AJ1945" i="2"/>
  <c r="AK1945" i="2"/>
  <c r="AI1946" i="2"/>
  <c r="AJ1946" i="2"/>
  <c r="AK1946" i="2"/>
  <c r="AI1947" i="2"/>
  <c r="AJ1947" i="2"/>
  <c r="AK1947" i="2"/>
  <c r="AI1948" i="2"/>
  <c r="AJ1948" i="2"/>
  <c r="AK1948" i="2"/>
  <c r="AI1949" i="2"/>
  <c r="AJ1949" i="2"/>
  <c r="AK1949" i="2"/>
  <c r="AI1950" i="2"/>
  <c r="AJ1950" i="2"/>
  <c r="AK1950" i="2"/>
  <c r="AI1951" i="2"/>
  <c r="AJ1951" i="2"/>
  <c r="AK1951" i="2"/>
  <c r="AI1952" i="2"/>
  <c r="AJ1952" i="2"/>
  <c r="AK1952" i="2"/>
  <c r="AI1953" i="2"/>
  <c r="AJ1953" i="2"/>
  <c r="AK1953" i="2"/>
  <c r="AI1954" i="2"/>
  <c r="AJ1954" i="2"/>
  <c r="AK1954" i="2"/>
  <c r="AI1955" i="2"/>
  <c r="AJ1955" i="2"/>
  <c r="AK1955" i="2"/>
  <c r="AI1956" i="2"/>
  <c r="AJ1956" i="2"/>
  <c r="AK1956" i="2"/>
  <c r="AI1957" i="2"/>
  <c r="AJ1957" i="2"/>
  <c r="AK1957" i="2"/>
  <c r="AI1958" i="2"/>
  <c r="AJ1958" i="2"/>
  <c r="AK1958" i="2"/>
  <c r="AI1959" i="2"/>
  <c r="AJ1959" i="2"/>
  <c r="AK1959" i="2"/>
  <c r="AI1960" i="2"/>
  <c r="AJ1960" i="2"/>
  <c r="AK1960" i="2"/>
  <c r="AI1961" i="2"/>
  <c r="AJ1961" i="2"/>
  <c r="AK1961" i="2"/>
  <c r="AI1962" i="2"/>
  <c r="AJ1962" i="2"/>
  <c r="AK1962" i="2"/>
  <c r="AI1963" i="2"/>
  <c r="AJ1963" i="2"/>
  <c r="AK1963" i="2"/>
  <c r="AI1964" i="2"/>
  <c r="AJ1964" i="2"/>
  <c r="AK1964" i="2"/>
  <c r="AI1965" i="2"/>
  <c r="AJ1965" i="2"/>
  <c r="AK1965" i="2"/>
  <c r="AI1966" i="2"/>
  <c r="AJ1966" i="2"/>
  <c r="AK1966" i="2"/>
  <c r="AI1967" i="2"/>
  <c r="AJ1967" i="2"/>
  <c r="AK1967" i="2"/>
  <c r="AI1968" i="2"/>
  <c r="AJ1968" i="2"/>
  <c r="AK1968" i="2"/>
  <c r="AI1969" i="2"/>
  <c r="AJ1969" i="2"/>
  <c r="AK1969" i="2"/>
  <c r="AI1970" i="2"/>
  <c r="AJ1970" i="2"/>
  <c r="AK1970" i="2"/>
  <c r="AI1971" i="2"/>
  <c r="AJ1971" i="2"/>
  <c r="AK1971" i="2"/>
  <c r="AI1972" i="2"/>
  <c r="AJ1972" i="2"/>
  <c r="AK1972" i="2"/>
  <c r="AI1973" i="2"/>
  <c r="AJ1973" i="2"/>
  <c r="AK1973" i="2"/>
  <c r="AI1974" i="2"/>
  <c r="AJ1974" i="2"/>
  <c r="AK1974" i="2"/>
  <c r="AI1975" i="2"/>
  <c r="AJ1975" i="2"/>
  <c r="AK1975" i="2"/>
  <c r="AI1976" i="2"/>
  <c r="AJ1976" i="2"/>
  <c r="AK1976" i="2"/>
  <c r="AI1977" i="2"/>
  <c r="AJ1977" i="2"/>
  <c r="AK1977" i="2"/>
  <c r="AI1978" i="2"/>
  <c r="AJ1978" i="2"/>
  <c r="AK1978" i="2"/>
  <c r="AI1979" i="2"/>
  <c r="AJ1979" i="2"/>
  <c r="AK1979" i="2"/>
  <c r="AI1980" i="2"/>
  <c r="AJ1980" i="2"/>
  <c r="AK1980" i="2"/>
  <c r="AI1981" i="2"/>
  <c r="AJ1981" i="2"/>
  <c r="AK1981" i="2"/>
  <c r="AI1982" i="2"/>
  <c r="AJ1982" i="2"/>
  <c r="AK1982" i="2"/>
  <c r="AI1983" i="2"/>
  <c r="AJ1983" i="2"/>
  <c r="AK1983" i="2"/>
  <c r="AI1984" i="2"/>
  <c r="AJ1984" i="2"/>
  <c r="AK1984" i="2"/>
  <c r="AI1985" i="2"/>
  <c r="AJ1985" i="2"/>
  <c r="AK1985" i="2"/>
  <c r="AI1986" i="2"/>
  <c r="AJ1986" i="2"/>
  <c r="AK1986" i="2"/>
  <c r="AI1987" i="2"/>
  <c r="AJ1987" i="2"/>
  <c r="AK1987" i="2"/>
  <c r="AI1988" i="2"/>
  <c r="AJ1988" i="2"/>
  <c r="AK1988" i="2"/>
  <c r="AI1989" i="2"/>
  <c r="AJ1989" i="2"/>
  <c r="AK1989" i="2"/>
  <c r="AI1990" i="2"/>
  <c r="AJ1990" i="2"/>
  <c r="AK1990" i="2"/>
  <c r="AI1991" i="2"/>
  <c r="AJ1991" i="2"/>
  <c r="AK1991" i="2"/>
  <c r="AI1992" i="2"/>
  <c r="AJ1992" i="2"/>
  <c r="AK1992" i="2"/>
  <c r="AI1993" i="2"/>
  <c r="AJ1993" i="2"/>
  <c r="AK1993" i="2"/>
  <c r="AI1994" i="2"/>
  <c r="AJ1994" i="2"/>
  <c r="AK1994" i="2"/>
  <c r="AI1995" i="2"/>
  <c r="AJ1995" i="2"/>
  <c r="AK1995" i="2"/>
  <c r="AI1996" i="2"/>
  <c r="AJ1996" i="2"/>
  <c r="AK1996" i="2"/>
  <c r="AI1997" i="2"/>
  <c r="AJ1997" i="2"/>
  <c r="AK1997" i="2"/>
  <c r="AI1998" i="2"/>
  <c r="AJ1998" i="2"/>
  <c r="AK1998" i="2"/>
  <c r="AI1999" i="2"/>
  <c r="AJ1999" i="2"/>
  <c r="AK1999" i="2"/>
  <c r="AI2000" i="2"/>
  <c r="AJ2000" i="2"/>
  <c r="AK2000" i="2"/>
  <c r="AI2001" i="2"/>
  <c r="AJ2001" i="2"/>
  <c r="AK2001" i="2"/>
  <c r="AI2002" i="2"/>
  <c r="AJ2002" i="2"/>
  <c r="AK2002" i="2"/>
  <c r="AI2003" i="2"/>
  <c r="AJ2003" i="2"/>
  <c r="AK2003" i="2"/>
  <c r="AI2004" i="2"/>
  <c r="AJ2004" i="2"/>
  <c r="AK2004" i="2"/>
  <c r="AI2005" i="2"/>
  <c r="AJ2005" i="2"/>
  <c r="AK2005" i="2"/>
  <c r="AI2006" i="2"/>
  <c r="AJ2006" i="2"/>
  <c r="AK2006" i="2"/>
  <c r="AI2007" i="2"/>
  <c r="AJ2007" i="2"/>
  <c r="AK2007" i="2"/>
  <c r="AI2008" i="2"/>
  <c r="AJ2008" i="2"/>
  <c r="AK2008" i="2"/>
  <c r="AI2009" i="2"/>
  <c r="AJ2009" i="2"/>
  <c r="AK2009" i="2"/>
  <c r="AI2010" i="2"/>
  <c r="AJ2010" i="2"/>
  <c r="AK2010" i="2"/>
  <c r="AI2011" i="2"/>
  <c r="AJ2011" i="2"/>
  <c r="AK2011" i="2"/>
  <c r="AI2012" i="2"/>
  <c r="AJ2012" i="2"/>
  <c r="AK2012" i="2"/>
  <c r="AI2013" i="2"/>
  <c r="AJ2013" i="2"/>
  <c r="AK2013" i="2"/>
  <c r="AI2014" i="2"/>
  <c r="AJ2014" i="2"/>
  <c r="AK2014" i="2"/>
  <c r="AI2015" i="2"/>
  <c r="AJ2015" i="2"/>
  <c r="AK2015" i="2"/>
  <c r="AI2016" i="2"/>
  <c r="AJ2016" i="2"/>
  <c r="AK2016" i="2"/>
  <c r="AI2017" i="2"/>
  <c r="AJ2017" i="2"/>
  <c r="AK2017" i="2"/>
  <c r="AI2018" i="2"/>
  <c r="AJ2018" i="2"/>
  <c r="AK2018" i="2"/>
  <c r="AI2019" i="2"/>
  <c r="AJ2019" i="2"/>
  <c r="AK2019" i="2"/>
  <c r="AI2020" i="2"/>
  <c r="AJ2020" i="2"/>
  <c r="AK2020" i="2"/>
  <c r="AI2021" i="2"/>
  <c r="AJ2021" i="2"/>
  <c r="AK2021" i="2"/>
  <c r="AI2022" i="2"/>
  <c r="AJ2022" i="2"/>
  <c r="AK2022" i="2"/>
  <c r="AI2023" i="2"/>
  <c r="AJ2023" i="2"/>
  <c r="AK2023" i="2"/>
  <c r="AI2024" i="2"/>
  <c r="AJ2024" i="2"/>
  <c r="AK2024" i="2"/>
  <c r="AI2025" i="2"/>
  <c r="AJ2025" i="2"/>
  <c r="AK2025" i="2"/>
  <c r="AI2026" i="2"/>
  <c r="AJ2026" i="2"/>
  <c r="AK2026" i="2"/>
  <c r="AI2027" i="2"/>
  <c r="AJ2027" i="2"/>
  <c r="AK2027" i="2"/>
  <c r="AI2028" i="2"/>
  <c r="AJ2028" i="2"/>
  <c r="AK2028" i="2"/>
  <c r="AI2029" i="2"/>
  <c r="AJ2029" i="2"/>
  <c r="AK2029" i="2"/>
  <c r="AI2030" i="2"/>
  <c r="AJ2030" i="2"/>
  <c r="AK2030" i="2"/>
  <c r="AI2031" i="2"/>
  <c r="AJ2031" i="2"/>
  <c r="AK2031" i="2"/>
  <c r="AI2032" i="2"/>
  <c r="AJ2032" i="2"/>
  <c r="AK2032" i="2"/>
  <c r="AI2033" i="2"/>
  <c r="AJ2033" i="2"/>
  <c r="AK2033" i="2"/>
  <c r="AI2034" i="2"/>
  <c r="AJ2034" i="2"/>
  <c r="AK2034" i="2"/>
  <c r="AI2035" i="2"/>
  <c r="AJ2035" i="2"/>
  <c r="AK2035" i="2"/>
  <c r="AI2036" i="2"/>
  <c r="AJ2036" i="2"/>
  <c r="AK2036" i="2"/>
  <c r="AI2037" i="2"/>
  <c r="AJ2037" i="2"/>
  <c r="AK2037" i="2"/>
  <c r="AI2038" i="2"/>
  <c r="AJ2038" i="2"/>
  <c r="AK2038" i="2"/>
  <c r="AI2039" i="2"/>
  <c r="AJ2039" i="2"/>
  <c r="AK2039" i="2"/>
  <c r="AI2040" i="2"/>
  <c r="AJ2040" i="2"/>
  <c r="AK2040" i="2"/>
  <c r="AI2041" i="2"/>
  <c r="AJ2041" i="2"/>
  <c r="AK2041" i="2"/>
  <c r="AI2042" i="2"/>
  <c r="AJ2042" i="2"/>
  <c r="AK2042" i="2"/>
  <c r="AI2043" i="2"/>
  <c r="AJ2043" i="2"/>
  <c r="AK2043" i="2"/>
  <c r="AI2044" i="2"/>
  <c r="AJ2044" i="2"/>
  <c r="AK2044" i="2"/>
  <c r="AI2045" i="2"/>
  <c r="AJ2045" i="2"/>
  <c r="AK2045" i="2"/>
  <c r="AI2046" i="2"/>
  <c r="AJ2046" i="2"/>
  <c r="AK2046" i="2"/>
  <c r="AI2047" i="2"/>
  <c r="AJ2047" i="2"/>
  <c r="AK2047" i="2"/>
  <c r="AI2048" i="2"/>
  <c r="AJ2048" i="2"/>
  <c r="AK2048" i="2"/>
  <c r="AI2049" i="2"/>
  <c r="AJ2049" i="2"/>
  <c r="AK2049" i="2"/>
  <c r="AI2050" i="2"/>
  <c r="AJ2050" i="2"/>
  <c r="AK2050" i="2"/>
  <c r="AI2051" i="2"/>
  <c r="AJ2051" i="2"/>
  <c r="AK2051" i="2"/>
  <c r="AI2052" i="2"/>
  <c r="AJ2052" i="2"/>
  <c r="AK2052" i="2"/>
  <c r="AI2053" i="2"/>
  <c r="AJ2053" i="2"/>
  <c r="AK2053" i="2"/>
  <c r="AI2054" i="2"/>
  <c r="AJ2054" i="2"/>
  <c r="AK2054" i="2"/>
  <c r="AI2055" i="2"/>
  <c r="AJ2055" i="2"/>
  <c r="AK2055" i="2"/>
  <c r="AI2056" i="2"/>
  <c r="AJ2056" i="2"/>
  <c r="AK2056" i="2"/>
  <c r="AI2057" i="2"/>
  <c r="AJ2057" i="2"/>
  <c r="AK2057" i="2"/>
  <c r="AI2058" i="2"/>
  <c r="AJ2058" i="2"/>
  <c r="AK2058" i="2"/>
  <c r="AI2059" i="2"/>
  <c r="AJ2059" i="2"/>
  <c r="AK2059" i="2"/>
  <c r="AI2060" i="2"/>
  <c r="AJ2060" i="2"/>
  <c r="AK2060" i="2"/>
  <c r="AI2061" i="2"/>
  <c r="AJ2061" i="2"/>
  <c r="AK2061" i="2"/>
  <c r="AI2062" i="2"/>
  <c r="AJ2062" i="2"/>
  <c r="AK2062" i="2"/>
  <c r="AI2063" i="2"/>
  <c r="AJ2063" i="2"/>
  <c r="AK2063" i="2"/>
  <c r="AI2064" i="2"/>
  <c r="AJ2064" i="2"/>
  <c r="AK2064" i="2"/>
  <c r="AI2065" i="2"/>
  <c r="AJ2065" i="2"/>
  <c r="AK2065" i="2"/>
  <c r="AI2066" i="2"/>
  <c r="AJ2066" i="2"/>
  <c r="AK2066" i="2"/>
  <c r="AI2067" i="2"/>
  <c r="AJ2067" i="2"/>
  <c r="AK2067" i="2"/>
  <c r="AI2068" i="2"/>
  <c r="AJ2068" i="2"/>
  <c r="AK2068" i="2"/>
  <c r="AI2069" i="2"/>
  <c r="AJ2069" i="2"/>
  <c r="AK2069" i="2"/>
  <c r="AI2070" i="2"/>
  <c r="AJ2070" i="2"/>
  <c r="AK2070" i="2"/>
  <c r="AI2071" i="2"/>
  <c r="AJ2071" i="2"/>
  <c r="AK2071" i="2"/>
  <c r="AI2072" i="2"/>
  <c r="AJ2072" i="2"/>
  <c r="AK2072" i="2"/>
  <c r="AI2073" i="2"/>
  <c r="AJ2073" i="2"/>
  <c r="AK2073" i="2"/>
  <c r="AI2074" i="2"/>
  <c r="AJ2074" i="2"/>
  <c r="AK2074" i="2"/>
  <c r="AI2075" i="2"/>
  <c r="AJ2075" i="2"/>
  <c r="AK2075" i="2"/>
  <c r="AI2076" i="2"/>
  <c r="AJ2076" i="2"/>
  <c r="AK2076" i="2"/>
  <c r="AI2077" i="2"/>
  <c r="AJ2077" i="2"/>
  <c r="AK2077" i="2"/>
  <c r="AI2078" i="2"/>
  <c r="AJ2078" i="2"/>
  <c r="AK2078" i="2"/>
  <c r="AI2079" i="2"/>
  <c r="AJ2079" i="2"/>
  <c r="AK2079" i="2"/>
  <c r="AI2080" i="2"/>
  <c r="AJ2080" i="2"/>
  <c r="AK2080" i="2"/>
  <c r="AI2081" i="2"/>
  <c r="AJ2081" i="2"/>
  <c r="AK2081" i="2"/>
  <c r="AI2082" i="2"/>
  <c r="AJ2082" i="2"/>
  <c r="AK2082" i="2"/>
  <c r="AI2083" i="2"/>
  <c r="AJ2083" i="2"/>
  <c r="AK2083" i="2"/>
  <c r="AI2084" i="2"/>
  <c r="AJ2084" i="2"/>
  <c r="AK2084" i="2"/>
  <c r="AI2085" i="2"/>
  <c r="AJ2085" i="2"/>
  <c r="AK2085" i="2"/>
  <c r="AI2086" i="2"/>
  <c r="AJ2086" i="2"/>
  <c r="AK2086" i="2"/>
  <c r="AI2087" i="2"/>
  <c r="AJ2087" i="2"/>
  <c r="AK2087" i="2"/>
  <c r="AI2088" i="2"/>
  <c r="AJ2088" i="2"/>
  <c r="AK2088" i="2"/>
  <c r="AI2089" i="2"/>
  <c r="AJ2089" i="2"/>
  <c r="AK2089" i="2"/>
  <c r="AI2090" i="2"/>
  <c r="AJ2090" i="2"/>
  <c r="AK2090" i="2"/>
  <c r="AI2091" i="2"/>
  <c r="AJ2091" i="2"/>
  <c r="AK2091" i="2"/>
  <c r="AI2092" i="2"/>
  <c r="AJ2092" i="2"/>
  <c r="AK2092" i="2"/>
  <c r="AI2093" i="2"/>
  <c r="AJ2093" i="2"/>
  <c r="AK2093" i="2"/>
  <c r="AI2094" i="2"/>
  <c r="AJ2094" i="2"/>
  <c r="AK2094" i="2"/>
  <c r="AI2095" i="2"/>
  <c r="AJ2095" i="2"/>
  <c r="AK2095" i="2"/>
  <c r="AI2096" i="2"/>
  <c r="AJ2096" i="2"/>
  <c r="AK2096" i="2"/>
  <c r="AI2097" i="2"/>
  <c r="AJ2097" i="2"/>
  <c r="AK2097" i="2"/>
  <c r="AI2098" i="2"/>
  <c r="AJ2098" i="2"/>
  <c r="AK2098" i="2"/>
  <c r="AI2099" i="2"/>
  <c r="AJ2099" i="2"/>
  <c r="AK2099" i="2"/>
  <c r="AI2100" i="2"/>
  <c r="AJ2100" i="2"/>
  <c r="AK2100" i="2"/>
  <c r="AI2101" i="2"/>
  <c r="AJ2101" i="2"/>
  <c r="AK2101" i="2"/>
  <c r="AI2102" i="2"/>
  <c r="AJ2102" i="2"/>
  <c r="AK2102" i="2"/>
  <c r="AI2103" i="2"/>
  <c r="AJ2103" i="2"/>
  <c r="AK2103" i="2"/>
  <c r="AI2104" i="2"/>
  <c r="AJ2104" i="2"/>
  <c r="AK2104" i="2"/>
  <c r="AI2105" i="2"/>
  <c r="AJ2105" i="2"/>
  <c r="AK2105" i="2"/>
  <c r="AI2106" i="2"/>
  <c r="AJ2106" i="2"/>
  <c r="AK2106" i="2"/>
  <c r="AI2107" i="2"/>
  <c r="AJ2107" i="2"/>
  <c r="AK2107" i="2"/>
  <c r="AI2108" i="2"/>
  <c r="AJ2108" i="2"/>
  <c r="AK2108" i="2"/>
  <c r="AI2109" i="2"/>
  <c r="AJ2109" i="2"/>
  <c r="AK2109" i="2"/>
  <c r="AI2110" i="2"/>
  <c r="AJ2110" i="2"/>
  <c r="AK2110" i="2"/>
  <c r="AI2111" i="2"/>
  <c r="AJ2111" i="2"/>
  <c r="AK2111" i="2"/>
  <c r="AI2112" i="2"/>
  <c r="AJ2112" i="2"/>
  <c r="AK2112" i="2"/>
  <c r="AI2113" i="2"/>
  <c r="AJ2113" i="2"/>
  <c r="AK2113" i="2"/>
  <c r="AI2114" i="2"/>
  <c r="AJ2114" i="2"/>
  <c r="AK2114" i="2"/>
  <c r="AI2115" i="2"/>
  <c r="AJ2115" i="2"/>
  <c r="AK2115" i="2"/>
  <c r="AI2116" i="2"/>
  <c r="AJ2116" i="2"/>
  <c r="AK2116" i="2"/>
  <c r="AI2117" i="2"/>
  <c r="AJ2117" i="2"/>
  <c r="AK2117" i="2"/>
  <c r="AI2118" i="2"/>
  <c r="AJ2118" i="2"/>
  <c r="AK2118" i="2"/>
  <c r="AI2119" i="2"/>
  <c r="AJ2119" i="2"/>
  <c r="AK2119" i="2"/>
  <c r="AI2120" i="2"/>
  <c r="AJ2120" i="2"/>
  <c r="AK2120" i="2"/>
  <c r="AI2121" i="2"/>
  <c r="AJ2121" i="2"/>
  <c r="AK2121" i="2"/>
  <c r="AI2122" i="2"/>
  <c r="AJ2122" i="2"/>
  <c r="AK2122" i="2"/>
  <c r="AI2123" i="2"/>
  <c r="AJ2123" i="2"/>
  <c r="AK2123" i="2"/>
  <c r="AI2124" i="2"/>
  <c r="AJ2124" i="2"/>
  <c r="AK2124" i="2"/>
  <c r="AI2125" i="2"/>
  <c r="AJ2125" i="2"/>
  <c r="AK2125" i="2"/>
  <c r="AI2126" i="2"/>
  <c r="AJ2126" i="2"/>
  <c r="AK2126" i="2"/>
  <c r="AI2127" i="2"/>
  <c r="AJ2127" i="2"/>
  <c r="AK2127" i="2"/>
  <c r="AI2128" i="2"/>
  <c r="AJ2128" i="2"/>
  <c r="AK2128" i="2"/>
  <c r="AI2129" i="2"/>
  <c r="AJ2129" i="2"/>
  <c r="AK2129" i="2"/>
  <c r="AI2130" i="2"/>
  <c r="AJ2130" i="2"/>
  <c r="AK2130" i="2"/>
  <c r="AI2131" i="2"/>
  <c r="AJ2131" i="2"/>
  <c r="AK2131" i="2"/>
  <c r="AI2132" i="2"/>
  <c r="AJ2132" i="2"/>
  <c r="AK2132" i="2"/>
  <c r="AI2133" i="2"/>
  <c r="AJ2133" i="2"/>
  <c r="AK2133" i="2"/>
  <c r="AI2134" i="2"/>
  <c r="AJ2134" i="2"/>
  <c r="AK2134" i="2"/>
  <c r="AI2135" i="2"/>
  <c r="AJ2135" i="2"/>
  <c r="AK2135" i="2"/>
  <c r="AI2136" i="2"/>
  <c r="AJ2136" i="2"/>
  <c r="AK2136" i="2"/>
  <c r="AI2137" i="2"/>
  <c r="AJ2137" i="2"/>
  <c r="AK2137" i="2"/>
  <c r="AI2138" i="2"/>
  <c r="AJ2138" i="2"/>
  <c r="AK2138" i="2"/>
  <c r="AI2139" i="2"/>
  <c r="AJ2139" i="2"/>
  <c r="AK2139" i="2"/>
  <c r="AI2140" i="2"/>
  <c r="AJ2140" i="2"/>
  <c r="AK2140" i="2"/>
  <c r="AI2141" i="2"/>
  <c r="AJ2141" i="2"/>
  <c r="AK2141" i="2"/>
  <c r="AI2142" i="2"/>
  <c r="AJ2142" i="2"/>
  <c r="AK2142" i="2"/>
  <c r="AI2143" i="2"/>
  <c r="AJ2143" i="2"/>
  <c r="AK2143" i="2"/>
  <c r="AI2144" i="2"/>
  <c r="AJ2144" i="2"/>
  <c r="AK2144" i="2"/>
  <c r="AI2145" i="2"/>
  <c r="AJ2145" i="2"/>
  <c r="AK2145" i="2"/>
  <c r="AI2146" i="2"/>
  <c r="AJ2146" i="2"/>
  <c r="AK2146" i="2"/>
  <c r="AI2147" i="2"/>
  <c r="AJ2147" i="2"/>
  <c r="AK2147" i="2"/>
  <c r="AI2148" i="2"/>
  <c r="AJ2148" i="2"/>
  <c r="AK2148" i="2"/>
  <c r="AI2149" i="2"/>
  <c r="AJ2149" i="2"/>
  <c r="AK2149" i="2"/>
  <c r="AI2150" i="2"/>
  <c r="AJ2150" i="2"/>
  <c r="AK2150" i="2"/>
  <c r="AI2151" i="2"/>
  <c r="AJ2151" i="2"/>
  <c r="AK2151" i="2"/>
  <c r="AI2152" i="2"/>
  <c r="AJ2152" i="2"/>
  <c r="AK2152" i="2"/>
  <c r="AI2153" i="2"/>
  <c r="AJ2153" i="2"/>
  <c r="AK2153" i="2"/>
  <c r="AI2154" i="2"/>
  <c r="AJ2154" i="2"/>
  <c r="AK2154" i="2"/>
  <c r="AI2155" i="2"/>
  <c r="AJ2155" i="2"/>
  <c r="AK2155" i="2"/>
  <c r="AI2156" i="2"/>
  <c r="AJ2156" i="2"/>
  <c r="AK2156" i="2"/>
  <c r="AI2157" i="2"/>
  <c r="AJ2157" i="2"/>
  <c r="AK2157" i="2"/>
  <c r="AI2158" i="2"/>
  <c r="AJ2158" i="2"/>
  <c r="AK2158" i="2"/>
  <c r="AI2159" i="2"/>
  <c r="AJ2159" i="2"/>
  <c r="AK2159" i="2"/>
  <c r="AI2160" i="2"/>
  <c r="AJ2160" i="2"/>
  <c r="AK2160" i="2"/>
  <c r="AI2161" i="2"/>
  <c r="AJ2161" i="2"/>
  <c r="AK2161" i="2"/>
  <c r="AI2162" i="2"/>
  <c r="AJ2162" i="2"/>
  <c r="AK2162" i="2"/>
  <c r="AI2163" i="2"/>
  <c r="AJ2163" i="2"/>
  <c r="AK2163" i="2"/>
  <c r="AI2164" i="2"/>
  <c r="AJ2164" i="2"/>
  <c r="AK2164" i="2"/>
  <c r="AI2165" i="2"/>
  <c r="AJ2165" i="2"/>
  <c r="AK2165" i="2"/>
  <c r="AI2166" i="2"/>
  <c r="AJ2166" i="2"/>
  <c r="AK2166" i="2"/>
  <c r="AI2167" i="2"/>
  <c r="AJ2167" i="2"/>
  <c r="AK2167" i="2"/>
  <c r="AI2168" i="2"/>
  <c r="AJ2168" i="2"/>
  <c r="AK2168" i="2"/>
  <c r="AI2169" i="2"/>
  <c r="AJ2169" i="2"/>
  <c r="AK2169" i="2"/>
  <c r="AI2170" i="2"/>
  <c r="AJ2170" i="2"/>
  <c r="AK2170" i="2"/>
  <c r="AI2171" i="2"/>
  <c r="AJ2171" i="2"/>
  <c r="AK2171" i="2"/>
  <c r="AI2172" i="2"/>
  <c r="AJ2172" i="2"/>
  <c r="AK2172" i="2"/>
  <c r="AI2173" i="2"/>
  <c r="AJ2173" i="2"/>
  <c r="AK2173" i="2"/>
  <c r="AI2174" i="2"/>
  <c r="AJ2174" i="2"/>
  <c r="AK2174" i="2"/>
  <c r="AI2175" i="2"/>
  <c r="AJ2175" i="2"/>
  <c r="AK2175" i="2"/>
  <c r="AI2176" i="2"/>
  <c r="AJ2176" i="2"/>
  <c r="AK2176" i="2"/>
  <c r="AI2177" i="2"/>
  <c r="AJ2177" i="2"/>
  <c r="AK2177" i="2"/>
  <c r="AI2178" i="2"/>
  <c r="AJ2178" i="2"/>
  <c r="AK2178" i="2"/>
  <c r="AI2179" i="2"/>
  <c r="AJ2179" i="2"/>
  <c r="AK2179" i="2"/>
  <c r="AI2180" i="2"/>
  <c r="AJ2180" i="2"/>
  <c r="AK2180" i="2"/>
  <c r="AI2181" i="2"/>
  <c r="AJ2181" i="2"/>
  <c r="AK2181" i="2"/>
  <c r="AI2182" i="2"/>
  <c r="AJ2182" i="2"/>
  <c r="AK2182" i="2"/>
  <c r="AI2183" i="2"/>
  <c r="AJ2183" i="2"/>
  <c r="AK2183" i="2"/>
  <c r="AI2184" i="2"/>
  <c r="AJ2184" i="2"/>
  <c r="AK2184" i="2"/>
  <c r="AI2185" i="2"/>
  <c r="AJ2185" i="2"/>
  <c r="AK2185" i="2"/>
  <c r="AI2186" i="2"/>
  <c r="AJ2186" i="2"/>
  <c r="AK2186" i="2"/>
  <c r="AI2187" i="2"/>
  <c r="AJ2187" i="2"/>
  <c r="AK2187" i="2"/>
  <c r="AI2188" i="2"/>
  <c r="AJ2188" i="2"/>
  <c r="AK2188" i="2"/>
  <c r="AI2189" i="2"/>
  <c r="AJ2189" i="2"/>
  <c r="AK2189" i="2"/>
  <c r="AI2190" i="2"/>
  <c r="AJ2190" i="2"/>
  <c r="AK2190" i="2"/>
  <c r="AI2191" i="2"/>
  <c r="AJ2191" i="2"/>
  <c r="AK2191" i="2"/>
  <c r="AI2192" i="2"/>
  <c r="AJ2192" i="2"/>
  <c r="AK2192" i="2"/>
  <c r="AI2193" i="2"/>
  <c r="AJ2193" i="2"/>
  <c r="AK2193" i="2"/>
  <c r="AI2194" i="2"/>
  <c r="AJ2194" i="2"/>
  <c r="AK2194" i="2"/>
  <c r="AI2195" i="2"/>
  <c r="AJ2195" i="2"/>
  <c r="AK2195" i="2"/>
  <c r="AI2196" i="2"/>
  <c r="AJ2196" i="2"/>
  <c r="AK2196" i="2"/>
  <c r="AI2197" i="2"/>
  <c r="AJ2197" i="2"/>
  <c r="AK2197" i="2"/>
  <c r="AI2198" i="2"/>
  <c r="AJ2198" i="2"/>
  <c r="AK2198" i="2"/>
  <c r="AI2199" i="2"/>
  <c r="AJ2199" i="2"/>
  <c r="AK2199" i="2"/>
  <c r="AI2200" i="2"/>
  <c r="AJ2200" i="2"/>
  <c r="AK2200" i="2"/>
  <c r="AI2201" i="2"/>
  <c r="AJ2201" i="2"/>
  <c r="AK2201" i="2"/>
  <c r="AI2202" i="2"/>
  <c r="AJ2202" i="2"/>
  <c r="AK2202" i="2"/>
  <c r="AI2203" i="2"/>
  <c r="AJ2203" i="2"/>
  <c r="AK2203" i="2"/>
  <c r="AI2204" i="2"/>
  <c r="AJ2204" i="2"/>
  <c r="AK2204" i="2"/>
  <c r="AI2205" i="2"/>
  <c r="AJ2205" i="2"/>
  <c r="AK2205" i="2"/>
  <c r="AI2206" i="2"/>
  <c r="AJ2206" i="2"/>
  <c r="AK2206" i="2"/>
  <c r="AI2207" i="2"/>
  <c r="AJ2207" i="2"/>
  <c r="AK2207" i="2"/>
  <c r="AI2208" i="2"/>
  <c r="AJ2208" i="2"/>
  <c r="AK2208" i="2"/>
  <c r="AI2209" i="2"/>
  <c r="AJ2209" i="2"/>
  <c r="AK2209" i="2"/>
  <c r="AI2210" i="2"/>
  <c r="AJ2210" i="2"/>
  <c r="AK2210" i="2"/>
  <c r="AI2211" i="2"/>
  <c r="AJ2211" i="2"/>
  <c r="AK2211" i="2"/>
  <c r="AI2212" i="2"/>
  <c r="AJ2212" i="2"/>
  <c r="AK2212" i="2"/>
  <c r="AI2213" i="2"/>
  <c r="AJ2213" i="2"/>
  <c r="AK2213" i="2"/>
  <c r="AI2214" i="2"/>
  <c r="AJ2214" i="2"/>
  <c r="AK2214" i="2"/>
  <c r="AI2215" i="2"/>
  <c r="AJ2215" i="2"/>
  <c r="AK2215" i="2"/>
  <c r="AI2216" i="2"/>
  <c r="AJ2216" i="2"/>
  <c r="AK2216" i="2"/>
  <c r="AI2217" i="2"/>
  <c r="AJ2217" i="2"/>
  <c r="AK2217" i="2"/>
  <c r="AI2218" i="2"/>
  <c r="AJ2218" i="2"/>
  <c r="AK2218" i="2"/>
  <c r="AI2219" i="2"/>
  <c r="AJ2219" i="2"/>
  <c r="AK2219" i="2"/>
  <c r="AI2220" i="2"/>
  <c r="AJ2220" i="2"/>
  <c r="AK2220" i="2"/>
  <c r="AI2221" i="2"/>
  <c r="AJ2221" i="2"/>
  <c r="AK2221" i="2"/>
  <c r="AI2222" i="2"/>
  <c r="AJ2222" i="2"/>
  <c r="AK2222" i="2"/>
  <c r="AI2223" i="2"/>
  <c r="AJ2223" i="2"/>
  <c r="AK2223" i="2"/>
  <c r="AI2224" i="2"/>
  <c r="AJ2224" i="2"/>
  <c r="AK2224" i="2"/>
  <c r="AI2225" i="2"/>
  <c r="AJ2225" i="2"/>
  <c r="AK2225" i="2"/>
  <c r="AI2226" i="2"/>
  <c r="AJ2226" i="2"/>
  <c r="AK2226" i="2"/>
  <c r="AI2227" i="2"/>
  <c r="AJ2227" i="2"/>
  <c r="AK2227" i="2"/>
  <c r="AI2228" i="2"/>
  <c r="AJ2228" i="2"/>
  <c r="AK2228" i="2"/>
  <c r="AI2229" i="2"/>
  <c r="AJ2229" i="2"/>
  <c r="AK2229" i="2"/>
  <c r="AI2230" i="2"/>
  <c r="AJ2230" i="2"/>
  <c r="AK2230" i="2"/>
  <c r="AI2231" i="2"/>
  <c r="AJ2231" i="2"/>
  <c r="AK2231" i="2"/>
  <c r="AI2232" i="2"/>
  <c r="AJ2232" i="2"/>
  <c r="AK2232" i="2"/>
  <c r="AI2233" i="2"/>
  <c r="AJ2233" i="2"/>
  <c r="AK2233" i="2"/>
  <c r="AI2234" i="2"/>
  <c r="AJ2234" i="2"/>
  <c r="AK2234" i="2"/>
  <c r="AI2235" i="2"/>
  <c r="AJ2235" i="2"/>
  <c r="AK2235" i="2"/>
  <c r="AI2236" i="2"/>
  <c r="AJ2236" i="2"/>
  <c r="AK2236" i="2"/>
  <c r="AI2237" i="2"/>
  <c r="AJ2237" i="2"/>
  <c r="AK2237" i="2"/>
  <c r="AI2238" i="2"/>
  <c r="AJ2238" i="2"/>
  <c r="AK2238" i="2"/>
  <c r="AI2239" i="2"/>
  <c r="AJ2239" i="2"/>
  <c r="AK2239" i="2"/>
  <c r="AI2240" i="2"/>
  <c r="AJ2240" i="2"/>
  <c r="AK2240" i="2"/>
  <c r="AI2241" i="2"/>
  <c r="AJ2241" i="2"/>
  <c r="AK2241" i="2"/>
  <c r="AI2242" i="2"/>
  <c r="AJ2242" i="2"/>
  <c r="AK2242" i="2"/>
  <c r="AI2243" i="2"/>
  <c r="AJ2243" i="2"/>
  <c r="AK2243" i="2"/>
  <c r="AI2244" i="2"/>
  <c r="AJ2244" i="2"/>
  <c r="AK2244" i="2"/>
  <c r="AI2245" i="2"/>
  <c r="AJ2245" i="2"/>
  <c r="AK2245" i="2"/>
  <c r="AI2246" i="2"/>
  <c r="AJ2246" i="2"/>
  <c r="AK2246" i="2"/>
  <c r="AI2247" i="2"/>
  <c r="AJ2247" i="2"/>
  <c r="AK2247" i="2"/>
  <c r="AI2248" i="2"/>
  <c r="AJ2248" i="2"/>
  <c r="AK2248" i="2"/>
  <c r="AI2249" i="2"/>
  <c r="AJ2249" i="2"/>
  <c r="AK2249" i="2"/>
  <c r="AI2250" i="2"/>
  <c r="AJ2250" i="2"/>
  <c r="AK2250" i="2"/>
  <c r="AI2251" i="2"/>
  <c r="AJ2251" i="2"/>
  <c r="AK2251" i="2"/>
  <c r="AI2252" i="2"/>
  <c r="AJ2252" i="2"/>
  <c r="AK2252" i="2"/>
  <c r="AI2253" i="2"/>
  <c r="AJ2253" i="2"/>
  <c r="AK2253" i="2"/>
  <c r="AI2254" i="2"/>
  <c r="AJ2254" i="2"/>
  <c r="AK2254" i="2"/>
  <c r="AI2255" i="2"/>
  <c r="AJ2255" i="2"/>
  <c r="AK2255" i="2"/>
  <c r="AI2256" i="2"/>
  <c r="AJ2256" i="2"/>
  <c r="AK2256" i="2"/>
  <c r="AI2257" i="2"/>
  <c r="AJ2257" i="2"/>
  <c r="AK2257" i="2"/>
  <c r="AI2258" i="2"/>
  <c r="AJ2258" i="2"/>
  <c r="AK2258" i="2"/>
  <c r="AI2259" i="2"/>
  <c r="AJ2259" i="2"/>
  <c r="AK2259" i="2"/>
  <c r="AI2260" i="2"/>
  <c r="AJ2260" i="2"/>
  <c r="AK2260" i="2"/>
  <c r="AI2261" i="2"/>
  <c r="AJ2261" i="2"/>
  <c r="AK2261" i="2"/>
  <c r="AI2262" i="2"/>
  <c r="AJ2262" i="2"/>
  <c r="AK2262" i="2"/>
  <c r="AI2263" i="2"/>
  <c r="AJ2263" i="2"/>
  <c r="AK2263" i="2"/>
  <c r="AI2264" i="2"/>
  <c r="AJ2264" i="2"/>
  <c r="AK2264" i="2"/>
  <c r="AI2265" i="2"/>
  <c r="AJ2265" i="2"/>
  <c r="AK2265" i="2"/>
  <c r="AI2266" i="2"/>
  <c r="AJ2266" i="2"/>
  <c r="AK2266" i="2"/>
  <c r="AI2267" i="2"/>
  <c r="AJ2267" i="2"/>
  <c r="AK2267" i="2"/>
  <c r="AI2268" i="2"/>
  <c r="AJ2268" i="2"/>
  <c r="AK2268" i="2"/>
  <c r="AI2269" i="2"/>
  <c r="AJ2269" i="2"/>
  <c r="AK2269" i="2"/>
  <c r="AI2270" i="2"/>
  <c r="AJ2270" i="2"/>
  <c r="AK2270" i="2"/>
  <c r="AI2271" i="2"/>
  <c r="AJ2271" i="2"/>
  <c r="AK2271" i="2"/>
  <c r="AI2272" i="2"/>
  <c r="AJ2272" i="2"/>
  <c r="AK2272" i="2"/>
  <c r="AI2273" i="2"/>
  <c r="AJ2273" i="2"/>
  <c r="AK2273" i="2"/>
  <c r="AI2274" i="2"/>
  <c r="AJ2274" i="2"/>
  <c r="AK2274" i="2"/>
  <c r="AI2275" i="2"/>
  <c r="AJ2275" i="2"/>
  <c r="AK2275" i="2"/>
  <c r="AI2276" i="2"/>
  <c r="AJ2276" i="2"/>
  <c r="AK2276" i="2"/>
  <c r="AI2277" i="2"/>
  <c r="AJ2277" i="2"/>
  <c r="AK2277" i="2"/>
  <c r="AI2278" i="2"/>
  <c r="AJ2278" i="2"/>
  <c r="AK2278" i="2"/>
  <c r="AI2279" i="2"/>
  <c r="AJ2279" i="2"/>
  <c r="AK2279" i="2"/>
  <c r="AI2280" i="2"/>
  <c r="AJ2280" i="2"/>
  <c r="AK2280" i="2"/>
  <c r="AI2281" i="2"/>
  <c r="AJ2281" i="2"/>
  <c r="AK2281" i="2"/>
  <c r="AI2282" i="2"/>
  <c r="AJ2282" i="2"/>
  <c r="AK2282" i="2"/>
  <c r="AI2283" i="2"/>
  <c r="AJ2283" i="2"/>
  <c r="AK2283" i="2"/>
  <c r="AI2284" i="2"/>
  <c r="AJ2284" i="2"/>
  <c r="AK2284" i="2"/>
  <c r="AI2285" i="2"/>
  <c r="AJ2285" i="2"/>
  <c r="AK2285" i="2"/>
  <c r="AI2286" i="2"/>
  <c r="AJ2286" i="2"/>
  <c r="AK2286" i="2"/>
  <c r="AI2287" i="2"/>
  <c r="AJ2287" i="2"/>
  <c r="AK2287" i="2"/>
  <c r="AI2288" i="2"/>
  <c r="AJ2288" i="2"/>
  <c r="AK2288" i="2"/>
  <c r="AI2289" i="2"/>
  <c r="AJ2289" i="2"/>
  <c r="AK2289" i="2"/>
  <c r="AI2290" i="2"/>
  <c r="AJ2290" i="2"/>
  <c r="AK2290" i="2"/>
  <c r="AI2291" i="2"/>
  <c r="AJ2291" i="2"/>
  <c r="AK2291" i="2"/>
  <c r="AI2292" i="2"/>
  <c r="AJ2292" i="2"/>
  <c r="AK2292" i="2"/>
  <c r="AI2293" i="2"/>
  <c r="AJ2293" i="2"/>
  <c r="AK2293" i="2"/>
  <c r="AI2294" i="2"/>
  <c r="AJ2294" i="2"/>
  <c r="AK2294" i="2"/>
  <c r="AI2295" i="2"/>
  <c r="AJ2295" i="2"/>
  <c r="AK2295" i="2"/>
  <c r="AI2296" i="2"/>
  <c r="AJ2296" i="2"/>
  <c r="AK2296" i="2"/>
  <c r="AI2297" i="2"/>
  <c r="AJ2297" i="2"/>
  <c r="AK2297" i="2"/>
  <c r="AI2298" i="2"/>
  <c r="AJ2298" i="2"/>
  <c r="AK2298" i="2"/>
  <c r="AI2299" i="2"/>
  <c r="AJ2299" i="2"/>
  <c r="AK2299" i="2"/>
  <c r="AI2300" i="2"/>
  <c r="AJ2300" i="2"/>
  <c r="AK2300" i="2"/>
  <c r="AI2301" i="2"/>
  <c r="AJ2301" i="2"/>
  <c r="AK2301" i="2"/>
  <c r="AI2302" i="2"/>
  <c r="AJ2302" i="2"/>
  <c r="AK2302" i="2"/>
  <c r="AI2303" i="2"/>
  <c r="AJ2303" i="2"/>
  <c r="AK2303" i="2"/>
  <c r="AI2304" i="2"/>
  <c r="AJ2304" i="2"/>
  <c r="AK2304" i="2"/>
  <c r="AI2305" i="2"/>
  <c r="AJ2305" i="2"/>
  <c r="AK2305" i="2"/>
  <c r="AI2306" i="2"/>
  <c r="AJ2306" i="2"/>
  <c r="AK2306" i="2"/>
  <c r="AI2307" i="2"/>
  <c r="AJ2307" i="2"/>
  <c r="AK2307" i="2"/>
  <c r="AI2308" i="2"/>
  <c r="AJ2308" i="2"/>
  <c r="AK2308" i="2"/>
  <c r="AI2309" i="2"/>
  <c r="AJ2309" i="2"/>
  <c r="AK2309" i="2"/>
  <c r="AI2310" i="2"/>
  <c r="AJ2310" i="2"/>
  <c r="AK2310" i="2"/>
  <c r="AI2311" i="2"/>
  <c r="AJ2311" i="2"/>
  <c r="AK2311" i="2"/>
  <c r="AI2312" i="2"/>
  <c r="AJ2312" i="2"/>
  <c r="AK2312" i="2"/>
  <c r="AI2313" i="2"/>
  <c r="AJ2313" i="2"/>
  <c r="AK2313" i="2"/>
  <c r="AI2314" i="2"/>
  <c r="AJ2314" i="2"/>
  <c r="AK2314" i="2"/>
  <c r="AI2315" i="2"/>
  <c r="AJ2315" i="2"/>
  <c r="AK2315" i="2"/>
  <c r="AI2316" i="2"/>
  <c r="AJ2316" i="2"/>
  <c r="AK2316" i="2"/>
  <c r="AI2317" i="2"/>
  <c r="AJ2317" i="2"/>
  <c r="AK2317" i="2"/>
  <c r="AI2318" i="2"/>
  <c r="AJ2318" i="2"/>
  <c r="AK2318" i="2"/>
  <c r="AI2319" i="2"/>
  <c r="AJ2319" i="2"/>
  <c r="AK2319" i="2"/>
  <c r="AI2320" i="2"/>
  <c r="AJ2320" i="2"/>
  <c r="AK2320" i="2"/>
  <c r="AI2321" i="2"/>
  <c r="AJ2321" i="2"/>
  <c r="AK2321" i="2"/>
  <c r="AI2322" i="2"/>
  <c r="AJ2322" i="2"/>
  <c r="AK2322" i="2"/>
  <c r="AI2323" i="2"/>
  <c r="AJ2323" i="2"/>
  <c r="AK2323" i="2"/>
  <c r="AI2324" i="2"/>
  <c r="AJ2324" i="2"/>
  <c r="AK2324" i="2"/>
  <c r="AI2325" i="2"/>
  <c r="AJ2325" i="2"/>
  <c r="AK2325" i="2"/>
  <c r="AI2326" i="2"/>
  <c r="AJ2326" i="2"/>
  <c r="AK2326" i="2"/>
  <c r="AI2327" i="2"/>
  <c r="AJ2327" i="2"/>
  <c r="AK2327" i="2"/>
  <c r="AI2328" i="2"/>
  <c r="AJ2328" i="2"/>
  <c r="AK2328" i="2"/>
  <c r="AI2329" i="2"/>
  <c r="AJ2329" i="2"/>
  <c r="AK2329" i="2"/>
  <c r="AI2330" i="2"/>
  <c r="AJ2330" i="2"/>
  <c r="AK2330" i="2"/>
  <c r="AI2331" i="2"/>
  <c r="AJ2331" i="2"/>
  <c r="AK2331" i="2"/>
  <c r="AI2332" i="2"/>
  <c r="AJ2332" i="2"/>
  <c r="AK2332" i="2"/>
  <c r="AI2333" i="2"/>
  <c r="AJ2333" i="2"/>
  <c r="AK2333" i="2"/>
  <c r="AI2334" i="2"/>
  <c r="AJ2334" i="2"/>
  <c r="AK2334" i="2"/>
  <c r="AI2335" i="2"/>
  <c r="AJ2335" i="2"/>
  <c r="AK2335" i="2"/>
  <c r="AI2336" i="2"/>
  <c r="AJ2336" i="2"/>
  <c r="AK2336" i="2"/>
  <c r="AI2337" i="2"/>
  <c r="AJ2337" i="2"/>
  <c r="AK2337" i="2"/>
  <c r="AI2338" i="2"/>
  <c r="AJ2338" i="2"/>
  <c r="AK2338" i="2"/>
  <c r="AI2339" i="2"/>
  <c r="AJ2339" i="2"/>
  <c r="AK2339" i="2"/>
  <c r="AI2340" i="2"/>
  <c r="AJ2340" i="2"/>
  <c r="AK2340" i="2"/>
  <c r="AI2341" i="2"/>
  <c r="AJ2341" i="2"/>
  <c r="AK2341" i="2"/>
  <c r="AI2342" i="2"/>
  <c r="AJ2342" i="2"/>
  <c r="AK2342" i="2"/>
  <c r="AI2343" i="2"/>
  <c r="AJ2343" i="2"/>
  <c r="AK2343" i="2"/>
  <c r="AI2344" i="2"/>
  <c r="AJ2344" i="2"/>
  <c r="AK2344" i="2"/>
  <c r="AI2345" i="2"/>
  <c r="AJ2345" i="2"/>
  <c r="AK2345" i="2"/>
  <c r="AI2346" i="2"/>
  <c r="AJ2346" i="2"/>
  <c r="AK2346" i="2"/>
  <c r="AI2347" i="2"/>
  <c r="AJ2347" i="2"/>
  <c r="AK2347" i="2"/>
  <c r="AI2348" i="2"/>
  <c r="AJ2348" i="2"/>
  <c r="AK2348" i="2"/>
  <c r="AI2349" i="2"/>
  <c r="AJ2349" i="2"/>
  <c r="AK2349" i="2"/>
  <c r="AI2350" i="2"/>
  <c r="AJ2350" i="2"/>
  <c r="AK2350" i="2"/>
  <c r="AI2351" i="2"/>
  <c r="AJ2351" i="2"/>
  <c r="AK2351" i="2"/>
  <c r="AI2352" i="2"/>
  <c r="AJ2352" i="2"/>
  <c r="AK2352" i="2"/>
  <c r="AI2353" i="2"/>
  <c r="AJ2353" i="2"/>
  <c r="AK2353" i="2"/>
  <c r="AI2354" i="2"/>
  <c r="AJ2354" i="2"/>
  <c r="AK2354" i="2"/>
  <c r="AI2355" i="2"/>
  <c r="AJ2355" i="2"/>
  <c r="AK2355" i="2"/>
  <c r="AI2356" i="2"/>
  <c r="AJ2356" i="2"/>
  <c r="AK2356" i="2"/>
  <c r="AI2357" i="2"/>
  <c r="AJ2357" i="2"/>
  <c r="AK2357" i="2"/>
  <c r="AI2358" i="2"/>
  <c r="AJ2358" i="2"/>
  <c r="AK2358" i="2"/>
  <c r="AI2359" i="2"/>
  <c r="AJ2359" i="2"/>
  <c r="AK2359" i="2"/>
  <c r="AI2360" i="2"/>
  <c r="AJ2360" i="2"/>
  <c r="AK2360" i="2"/>
  <c r="AI2361" i="2"/>
  <c r="AJ2361" i="2"/>
  <c r="AK2361" i="2"/>
  <c r="AI2362" i="2"/>
  <c r="AJ2362" i="2"/>
  <c r="AK2362" i="2"/>
  <c r="AI2363" i="2"/>
  <c r="AJ2363" i="2"/>
  <c r="AK2363" i="2"/>
  <c r="AI2364" i="2"/>
  <c r="AJ2364" i="2"/>
  <c r="AK2364" i="2"/>
  <c r="AI2365" i="2"/>
  <c r="AJ2365" i="2"/>
  <c r="AK2365" i="2"/>
  <c r="AI2366" i="2"/>
  <c r="AJ2366" i="2"/>
  <c r="AK2366" i="2"/>
  <c r="AI2367" i="2"/>
  <c r="AJ2367" i="2"/>
  <c r="AK2367" i="2"/>
  <c r="AI2368" i="2"/>
  <c r="AJ2368" i="2"/>
  <c r="AK2368" i="2"/>
  <c r="AI2369" i="2"/>
  <c r="AJ2369" i="2"/>
  <c r="AK2369" i="2"/>
  <c r="AI2370" i="2"/>
  <c r="AJ2370" i="2"/>
  <c r="AK2370" i="2"/>
  <c r="AI2371" i="2"/>
  <c r="AJ2371" i="2"/>
  <c r="AK2371" i="2"/>
  <c r="AI2372" i="2"/>
  <c r="AJ2372" i="2"/>
  <c r="AK2372" i="2"/>
  <c r="AI2373" i="2"/>
  <c r="AJ2373" i="2"/>
  <c r="AK2373" i="2"/>
  <c r="AI2374" i="2"/>
  <c r="AJ2374" i="2"/>
  <c r="AK2374" i="2"/>
  <c r="AI2375" i="2"/>
  <c r="AJ2375" i="2"/>
  <c r="AK2375" i="2"/>
  <c r="AI2376" i="2"/>
  <c r="AJ2376" i="2"/>
  <c r="AK2376" i="2"/>
  <c r="AI2377" i="2"/>
  <c r="AJ2377" i="2"/>
  <c r="AK2377" i="2"/>
  <c r="AI2378" i="2"/>
  <c r="AJ2378" i="2"/>
  <c r="AK2378" i="2"/>
  <c r="AI2379" i="2"/>
  <c r="AJ2379" i="2"/>
  <c r="AK2379" i="2"/>
  <c r="AI2380" i="2"/>
  <c r="AJ2380" i="2"/>
  <c r="AK2380" i="2"/>
  <c r="AI2381" i="2"/>
  <c r="AJ2381" i="2"/>
  <c r="AK2381" i="2"/>
  <c r="AI2382" i="2"/>
  <c r="AJ2382" i="2"/>
  <c r="AK2382" i="2"/>
  <c r="AI2383" i="2"/>
  <c r="AJ2383" i="2"/>
  <c r="AK2383" i="2"/>
  <c r="AI2384" i="2"/>
  <c r="AJ2384" i="2"/>
  <c r="AK2384" i="2"/>
  <c r="AI2385" i="2"/>
  <c r="AJ2385" i="2"/>
  <c r="AK2385" i="2"/>
  <c r="AI2386" i="2"/>
  <c r="AJ2386" i="2"/>
  <c r="AK2386" i="2"/>
  <c r="AI2387" i="2"/>
  <c r="AJ2387" i="2"/>
  <c r="AK2387" i="2"/>
  <c r="AI2388" i="2"/>
  <c r="AJ2388" i="2"/>
  <c r="AK2388" i="2"/>
  <c r="AI2389" i="2"/>
  <c r="AJ2389" i="2"/>
  <c r="AK2389" i="2"/>
  <c r="AI2390" i="2"/>
  <c r="AJ2390" i="2"/>
  <c r="AK2390" i="2"/>
  <c r="AI2391" i="2"/>
  <c r="AJ2391" i="2"/>
  <c r="AK2391" i="2"/>
  <c r="AI2392" i="2"/>
  <c r="AJ2392" i="2"/>
  <c r="AK2392" i="2"/>
  <c r="AI2393" i="2"/>
  <c r="AJ2393" i="2"/>
  <c r="AK2393" i="2"/>
  <c r="AI2394" i="2"/>
  <c r="AJ2394" i="2"/>
  <c r="AK2394" i="2"/>
  <c r="AI2395" i="2"/>
  <c r="AJ2395" i="2"/>
  <c r="AK2395" i="2"/>
  <c r="AI2396" i="2"/>
  <c r="AJ2396" i="2"/>
  <c r="AK2396" i="2"/>
  <c r="AI2397" i="2"/>
  <c r="AJ2397" i="2"/>
  <c r="AK2397" i="2"/>
  <c r="AI2398" i="2"/>
  <c r="AJ2398" i="2"/>
  <c r="AK2398" i="2"/>
  <c r="AI2399" i="2"/>
  <c r="AJ2399" i="2"/>
  <c r="AK2399" i="2"/>
  <c r="AI2400" i="2"/>
  <c r="AJ2400" i="2"/>
  <c r="AK2400" i="2"/>
  <c r="AI2401" i="2"/>
  <c r="AJ2401" i="2"/>
  <c r="AK2401" i="2"/>
  <c r="AI2402" i="2"/>
  <c r="AJ2402" i="2"/>
  <c r="AK2402" i="2"/>
  <c r="AI2403" i="2"/>
  <c r="AJ2403" i="2"/>
  <c r="AK2403" i="2"/>
  <c r="AI2404" i="2"/>
  <c r="AJ2404" i="2"/>
  <c r="AK2404" i="2"/>
  <c r="AI2405" i="2"/>
  <c r="AJ2405" i="2"/>
  <c r="AK2405" i="2"/>
  <c r="AI2406" i="2"/>
  <c r="AJ2406" i="2"/>
  <c r="AK2406" i="2"/>
  <c r="AI2407" i="2"/>
  <c r="AJ2407" i="2"/>
  <c r="AK2407" i="2"/>
  <c r="AI2408" i="2"/>
  <c r="AJ2408" i="2"/>
  <c r="AK2408" i="2"/>
  <c r="AI2409" i="2"/>
  <c r="AJ2409" i="2"/>
  <c r="AK2409" i="2"/>
  <c r="AI2410" i="2"/>
  <c r="AJ2410" i="2"/>
  <c r="AK2410" i="2"/>
  <c r="AI2411" i="2"/>
  <c r="AJ2411" i="2"/>
  <c r="AK2411" i="2"/>
  <c r="AI2412" i="2"/>
  <c r="AJ2412" i="2"/>
  <c r="AK2412" i="2"/>
  <c r="AI2413" i="2"/>
  <c r="AJ2413" i="2"/>
  <c r="AK2413" i="2"/>
  <c r="AI2414" i="2"/>
  <c r="AJ2414" i="2"/>
  <c r="AK2414" i="2"/>
  <c r="AI2415" i="2"/>
  <c r="AJ2415" i="2"/>
  <c r="AK2415" i="2"/>
  <c r="AI2416" i="2"/>
  <c r="AJ2416" i="2"/>
  <c r="AK2416" i="2"/>
  <c r="AI2417" i="2"/>
  <c r="AJ2417" i="2"/>
  <c r="AK2417" i="2"/>
  <c r="AI2418" i="2"/>
  <c r="AJ2418" i="2"/>
  <c r="AK2418" i="2"/>
  <c r="AI2419" i="2"/>
  <c r="AJ2419" i="2"/>
  <c r="AK2419" i="2"/>
  <c r="AI2420" i="2"/>
  <c r="AJ2420" i="2"/>
  <c r="AK2420" i="2"/>
  <c r="AI2421" i="2"/>
  <c r="AJ2421" i="2"/>
  <c r="AK2421" i="2"/>
  <c r="AI2422" i="2"/>
  <c r="AJ2422" i="2"/>
  <c r="AK2422" i="2"/>
  <c r="AI2423" i="2"/>
  <c r="AJ2423" i="2"/>
  <c r="AK2423" i="2"/>
  <c r="AI2424" i="2"/>
  <c r="AJ2424" i="2"/>
  <c r="AK2424" i="2"/>
  <c r="AI2425" i="2"/>
  <c r="AJ2425" i="2"/>
  <c r="AK2425" i="2"/>
  <c r="AI2426" i="2"/>
  <c r="AJ2426" i="2"/>
  <c r="AK2426" i="2"/>
  <c r="AI2427" i="2"/>
  <c r="AJ2427" i="2"/>
  <c r="AK2427" i="2"/>
  <c r="AI2428" i="2"/>
  <c r="AJ2428" i="2"/>
  <c r="AK2428" i="2"/>
  <c r="AI2429" i="2"/>
  <c r="AJ2429" i="2"/>
  <c r="AK2429" i="2"/>
  <c r="AI2430" i="2"/>
  <c r="AJ2430" i="2"/>
  <c r="AK2430" i="2"/>
  <c r="AI2431" i="2"/>
  <c r="AJ2431" i="2"/>
  <c r="AK2431" i="2"/>
  <c r="AI2432" i="2"/>
  <c r="AJ2432" i="2"/>
  <c r="AK2432" i="2"/>
  <c r="AI2433" i="2"/>
  <c r="AJ2433" i="2"/>
  <c r="AK2433" i="2"/>
  <c r="AI2434" i="2"/>
  <c r="AJ2434" i="2"/>
  <c r="AK2434" i="2"/>
  <c r="AI2435" i="2"/>
  <c r="AJ2435" i="2"/>
  <c r="AK2435" i="2"/>
  <c r="AI2436" i="2"/>
  <c r="AJ2436" i="2"/>
  <c r="AK2436" i="2"/>
  <c r="AI2437" i="2"/>
  <c r="AJ2437" i="2"/>
  <c r="AK2437" i="2"/>
  <c r="AI2438" i="2"/>
  <c r="AJ2438" i="2"/>
  <c r="AK2438" i="2"/>
  <c r="AI2439" i="2"/>
  <c r="AJ2439" i="2"/>
  <c r="AK2439" i="2"/>
  <c r="AI2440" i="2"/>
  <c r="AJ2440" i="2"/>
  <c r="AK2440" i="2"/>
  <c r="AI2441" i="2"/>
  <c r="AJ2441" i="2"/>
  <c r="AK2441" i="2"/>
  <c r="AI2442" i="2"/>
  <c r="AJ2442" i="2"/>
  <c r="AK2442" i="2"/>
  <c r="AI2443" i="2"/>
  <c r="AJ2443" i="2"/>
  <c r="AK2443" i="2"/>
  <c r="AI2444" i="2"/>
  <c r="AJ2444" i="2"/>
  <c r="AK2444" i="2"/>
  <c r="AI2445" i="2"/>
  <c r="AJ2445" i="2"/>
  <c r="AK2445" i="2"/>
  <c r="AI2446" i="2"/>
  <c r="AJ2446" i="2"/>
  <c r="AK2446" i="2"/>
  <c r="AI2447" i="2"/>
  <c r="AJ2447" i="2"/>
  <c r="AK2447" i="2"/>
  <c r="AI2448" i="2"/>
  <c r="AJ2448" i="2"/>
  <c r="AK2448" i="2"/>
  <c r="AI2449" i="2"/>
  <c r="AJ2449" i="2"/>
  <c r="AK2449" i="2"/>
  <c r="AI2450" i="2"/>
  <c r="AJ2450" i="2"/>
  <c r="AK2450" i="2"/>
  <c r="AI2451" i="2"/>
  <c r="AJ2451" i="2"/>
  <c r="AK2451" i="2"/>
  <c r="AI2452" i="2"/>
  <c r="AJ2452" i="2"/>
  <c r="AK2452" i="2"/>
  <c r="AI2453" i="2"/>
  <c r="AJ2453" i="2"/>
  <c r="AK2453" i="2"/>
  <c r="AI2454" i="2"/>
  <c r="AJ2454" i="2"/>
  <c r="AK2454" i="2"/>
  <c r="AI2455" i="2"/>
  <c r="AJ2455" i="2"/>
  <c r="AK2455" i="2"/>
  <c r="AI2456" i="2"/>
  <c r="AJ2456" i="2"/>
  <c r="AK2456" i="2"/>
  <c r="AI2457" i="2"/>
  <c r="AJ2457" i="2"/>
  <c r="AK2457" i="2"/>
  <c r="AI2458" i="2"/>
  <c r="AJ2458" i="2"/>
  <c r="AK2458" i="2"/>
  <c r="AI2459" i="2"/>
  <c r="AJ2459" i="2"/>
  <c r="AK2459" i="2"/>
  <c r="AI2460" i="2"/>
  <c r="AJ2460" i="2"/>
  <c r="AK2460" i="2"/>
  <c r="AI2461" i="2"/>
  <c r="AJ2461" i="2"/>
  <c r="AK2461" i="2"/>
  <c r="AI2462" i="2"/>
  <c r="AJ2462" i="2"/>
  <c r="AK2462" i="2"/>
  <c r="AI2463" i="2"/>
  <c r="AJ2463" i="2"/>
  <c r="AK2463" i="2"/>
  <c r="AI2464" i="2"/>
  <c r="AJ2464" i="2"/>
  <c r="AK2464" i="2"/>
  <c r="AI2465" i="2"/>
  <c r="AJ2465" i="2"/>
  <c r="AK2465" i="2"/>
  <c r="AI2466" i="2"/>
  <c r="AJ2466" i="2"/>
  <c r="AK2466" i="2"/>
  <c r="AI2467" i="2"/>
  <c r="AJ2467" i="2"/>
  <c r="AK2467" i="2"/>
  <c r="AI2468" i="2"/>
  <c r="AJ2468" i="2"/>
  <c r="AK2468" i="2"/>
  <c r="AI2469" i="2"/>
  <c r="AJ2469" i="2"/>
  <c r="AK2469" i="2"/>
  <c r="AI2470" i="2"/>
  <c r="AJ2470" i="2"/>
  <c r="AK2470" i="2"/>
  <c r="AI2471" i="2"/>
  <c r="AJ2471" i="2"/>
  <c r="AK2471" i="2"/>
  <c r="AI2472" i="2"/>
  <c r="AJ2472" i="2"/>
  <c r="AK2472" i="2"/>
  <c r="AI2473" i="2"/>
  <c r="AJ2473" i="2"/>
  <c r="AK2473" i="2"/>
  <c r="AI2474" i="2"/>
  <c r="AJ2474" i="2"/>
  <c r="AK2474" i="2"/>
  <c r="AI2475" i="2"/>
  <c r="AJ2475" i="2"/>
  <c r="AK2475" i="2"/>
  <c r="AI2476" i="2"/>
  <c r="AJ2476" i="2"/>
  <c r="AK2476" i="2"/>
  <c r="AI2477" i="2"/>
  <c r="AJ2477" i="2"/>
  <c r="AK2477" i="2"/>
  <c r="AI2478" i="2"/>
  <c r="AJ2478" i="2"/>
  <c r="AK2478" i="2"/>
  <c r="AI2479" i="2"/>
  <c r="AJ2479" i="2"/>
  <c r="AK2479" i="2"/>
  <c r="AI2480" i="2"/>
  <c r="AJ2480" i="2"/>
  <c r="AK2480" i="2"/>
  <c r="AI2481" i="2"/>
  <c r="AJ2481" i="2"/>
  <c r="AK2481" i="2"/>
  <c r="AI2482" i="2"/>
  <c r="AJ2482" i="2"/>
  <c r="AK2482" i="2"/>
  <c r="AI2483" i="2"/>
  <c r="AJ2483" i="2"/>
  <c r="AK2483" i="2"/>
  <c r="AI2484" i="2"/>
  <c r="AJ2484" i="2"/>
  <c r="AK2484" i="2"/>
  <c r="AI2485" i="2"/>
  <c r="AJ2485" i="2"/>
  <c r="AK2485" i="2"/>
  <c r="AI2486" i="2"/>
  <c r="AJ2486" i="2"/>
  <c r="AK2486" i="2"/>
  <c r="AI2487" i="2"/>
  <c r="AJ2487" i="2"/>
  <c r="AK2487" i="2"/>
  <c r="AI2488" i="2"/>
  <c r="AJ2488" i="2"/>
  <c r="AK2488" i="2"/>
  <c r="AI2489" i="2"/>
  <c r="AJ2489" i="2"/>
  <c r="AK2489" i="2"/>
  <c r="AI2490" i="2"/>
  <c r="AJ2490" i="2"/>
  <c r="AK2490" i="2"/>
  <c r="AI2491" i="2"/>
  <c r="AJ2491" i="2"/>
  <c r="AK2491" i="2"/>
  <c r="AI2492" i="2"/>
  <c r="AJ2492" i="2"/>
  <c r="AK2492" i="2"/>
  <c r="AI2493" i="2"/>
  <c r="AJ2493" i="2"/>
  <c r="AK2493" i="2"/>
  <c r="AI2494" i="2"/>
  <c r="AJ2494" i="2"/>
  <c r="AK2494" i="2"/>
  <c r="AI2495" i="2"/>
  <c r="AJ2495" i="2"/>
  <c r="AK2495" i="2"/>
  <c r="AI2496" i="2"/>
  <c r="AJ2496" i="2"/>
  <c r="AK2496" i="2"/>
  <c r="AI2497" i="2"/>
  <c r="AJ2497" i="2"/>
  <c r="AK2497" i="2"/>
  <c r="AI2498" i="2"/>
  <c r="AJ2498" i="2"/>
  <c r="AK2498" i="2"/>
  <c r="AI2499" i="2"/>
  <c r="AJ2499" i="2"/>
  <c r="AK2499" i="2"/>
  <c r="AI2500" i="2"/>
  <c r="AJ2500" i="2"/>
  <c r="AK2500" i="2"/>
  <c r="AI2501" i="2"/>
  <c r="AJ2501" i="2"/>
  <c r="AK2501" i="2"/>
  <c r="AI2502" i="2"/>
  <c r="AJ2502" i="2"/>
  <c r="AK2502" i="2"/>
  <c r="AI2503" i="2"/>
  <c r="AJ2503" i="2"/>
  <c r="AK2503" i="2"/>
  <c r="AI2504" i="2"/>
  <c r="AJ2504" i="2"/>
  <c r="AK2504" i="2"/>
  <c r="AI2505" i="2"/>
  <c r="AJ2505" i="2"/>
  <c r="AK2505" i="2"/>
  <c r="AI2506" i="2"/>
  <c r="AJ2506" i="2"/>
  <c r="AK2506" i="2"/>
  <c r="AI2507" i="2"/>
  <c r="AJ2507" i="2"/>
  <c r="AK2507" i="2"/>
  <c r="AI2508" i="2"/>
  <c r="AJ2508" i="2"/>
  <c r="AK2508" i="2"/>
  <c r="AI2509" i="2"/>
  <c r="AJ2509" i="2"/>
  <c r="AK2509" i="2"/>
  <c r="AI2510" i="2"/>
  <c r="AJ2510" i="2"/>
  <c r="AK2510" i="2"/>
  <c r="AI2511" i="2"/>
  <c r="AJ2511" i="2"/>
  <c r="AK2511" i="2"/>
  <c r="AI2512" i="2"/>
  <c r="AJ2512" i="2"/>
  <c r="AK2512" i="2"/>
  <c r="AI2513" i="2"/>
  <c r="AJ2513" i="2"/>
  <c r="AK2513" i="2"/>
  <c r="AI2514" i="2"/>
  <c r="AJ2514" i="2"/>
  <c r="AK2514" i="2"/>
  <c r="AI2515" i="2"/>
  <c r="AJ2515" i="2"/>
  <c r="AK2515" i="2"/>
  <c r="AI2516" i="2"/>
  <c r="AJ2516" i="2"/>
  <c r="AK2516" i="2"/>
  <c r="AI2517" i="2"/>
  <c r="AJ2517" i="2"/>
  <c r="AK2517" i="2"/>
  <c r="AI2518" i="2"/>
  <c r="AJ2518" i="2"/>
  <c r="AK2518" i="2"/>
  <c r="AI2519" i="2"/>
  <c r="AJ2519" i="2"/>
  <c r="AK2519" i="2"/>
  <c r="AI2520" i="2"/>
  <c r="AJ2520" i="2"/>
  <c r="AK2520" i="2"/>
  <c r="AI2521" i="2"/>
  <c r="AJ2521" i="2"/>
  <c r="AK2521" i="2"/>
  <c r="AI2522" i="2"/>
  <c r="AJ2522" i="2"/>
  <c r="AK2522" i="2"/>
  <c r="AI2523" i="2"/>
  <c r="AJ2523" i="2"/>
  <c r="AK2523" i="2"/>
  <c r="AI2524" i="2"/>
  <c r="AJ2524" i="2"/>
  <c r="AK2524" i="2"/>
  <c r="AI2525" i="2"/>
  <c r="AJ2525" i="2"/>
  <c r="AK2525" i="2"/>
  <c r="AI2526" i="2"/>
  <c r="AJ2526" i="2"/>
  <c r="AK2526" i="2"/>
  <c r="AI2527" i="2"/>
  <c r="AJ2527" i="2"/>
  <c r="AK2527" i="2"/>
  <c r="AI2528" i="2"/>
  <c r="AJ2528" i="2"/>
  <c r="AK2528" i="2"/>
  <c r="AI2529" i="2"/>
  <c r="AJ2529" i="2"/>
  <c r="AK2529" i="2"/>
  <c r="AI2530" i="2"/>
  <c r="AJ2530" i="2"/>
  <c r="AK2530" i="2"/>
  <c r="AI2531" i="2"/>
  <c r="AJ2531" i="2"/>
  <c r="AK2531" i="2"/>
  <c r="AI2532" i="2"/>
  <c r="AJ2532" i="2"/>
  <c r="AK2532" i="2"/>
  <c r="AI2533" i="2"/>
  <c r="AJ2533" i="2"/>
  <c r="AK2533" i="2"/>
  <c r="AI2534" i="2"/>
  <c r="AJ2534" i="2"/>
  <c r="AK2534" i="2"/>
  <c r="AI2535" i="2"/>
  <c r="AJ2535" i="2"/>
  <c r="AK2535" i="2"/>
  <c r="AI2536" i="2"/>
  <c r="AJ2536" i="2"/>
  <c r="AK2536" i="2"/>
  <c r="AI2537" i="2"/>
  <c r="AJ2537" i="2"/>
  <c r="AK2537" i="2"/>
  <c r="AI2538" i="2"/>
  <c r="AJ2538" i="2"/>
  <c r="AK2538" i="2"/>
  <c r="AI2539" i="2"/>
  <c r="AJ2539" i="2"/>
  <c r="AK2539" i="2"/>
  <c r="AI2540" i="2"/>
  <c r="AJ2540" i="2"/>
  <c r="AK2540" i="2"/>
  <c r="AI2541" i="2"/>
  <c r="AJ2541" i="2"/>
  <c r="AK2541" i="2"/>
  <c r="AI2542" i="2"/>
  <c r="AJ2542" i="2"/>
  <c r="AK2542" i="2"/>
  <c r="AI2543" i="2"/>
  <c r="AJ2543" i="2"/>
  <c r="AK2543" i="2"/>
  <c r="AI2544" i="2"/>
  <c r="AJ2544" i="2"/>
  <c r="AK2544" i="2"/>
  <c r="AI2545" i="2"/>
  <c r="AJ2545" i="2"/>
  <c r="AK2545" i="2"/>
  <c r="AI2546" i="2"/>
  <c r="AJ2546" i="2"/>
  <c r="AK2546" i="2"/>
  <c r="AI2547" i="2"/>
  <c r="AJ2547" i="2"/>
  <c r="AK2547" i="2"/>
  <c r="AI2548" i="2"/>
  <c r="AJ2548" i="2"/>
  <c r="AK2548" i="2"/>
  <c r="AI2549" i="2"/>
  <c r="AJ2549" i="2"/>
  <c r="AK2549" i="2"/>
  <c r="AI2550" i="2"/>
  <c r="AJ2550" i="2"/>
  <c r="AK2550" i="2"/>
  <c r="AI2551" i="2"/>
  <c r="AJ2551" i="2"/>
  <c r="AK2551" i="2"/>
  <c r="AI2552" i="2"/>
  <c r="AJ2552" i="2"/>
  <c r="AK2552" i="2"/>
  <c r="AI2553" i="2"/>
  <c r="AJ2553" i="2"/>
  <c r="AK2553" i="2"/>
  <c r="AI2554" i="2"/>
  <c r="AJ2554" i="2"/>
  <c r="AK2554" i="2"/>
  <c r="AI2555" i="2"/>
  <c r="AJ2555" i="2"/>
  <c r="AK2555" i="2"/>
  <c r="AI2556" i="2"/>
  <c r="AJ2556" i="2"/>
  <c r="AK2556" i="2"/>
  <c r="AI2557" i="2"/>
  <c r="AJ2557" i="2"/>
  <c r="AK2557" i="2"/>
  <c r="AI2558" i="2"/>
  <c r="AJ2558" i="2"/>
  <c r="AK2558" i="2"/>
  <c r="AI2559" i="2"/>
  <c r="AJ2559" i="2"/>
  <c r="AK2559" i="2"/>
  <c r="AI2560" i="2"/>
  <c r="AJ2560" i="2"/>
  <c r="AK2560" i="2"/>
  <c r="AI2561" i="2"/>
  <c r="AJ2561" i="2"/>
  <c r="AK2561" i="2"/>
  <c r="AI2562" i="2"/>
  <c r="AJ2562" i="2"/>
  <c r="AK2562" i="2"/>
  <c r="AI2563" i="2"/>
  <c r="AJ2563" i="2"/>
  <c r="AK2563" i="2"/>
  <c r="AI2564" i="2"/>
  <c r="AJ2564" i="2"/>
  <c r="AK2564" i="2"/>
  <c r="AI2565" i="2"/>
  <c r="AJ2565" i="2"/>
  <c r="AK2565" i="2"/>
  <c r="AI2566" i="2"/>
  <c r="AJ2566" i="2"/>
  <c r="AK2566" i="2"/>
  <c r="AI2567" i="2"/>
  <c r="AJ2567" i="2"/>
  <c r="AK2567" i="2"/>
  <c r="AI2568" i="2"/>
  <c r="AJ2568" i="2"/>
  <c r="AK2568" i="2"/>
  <c r="AI2569" i="2"/>
  <c r="AJ2569" i="2"/>
  <c r="AK2569" i="2"/>
  <c r="AI2570" i="2"/>
  <c r="AJ2570" i="2"/>
  <c r="AK2570" i="2"/>
  <c r="AI2571" i="2"/>
  <c r="AJ2571" i="2"/>
  <c r="AK2571" i="2"/>
  <c r="AI2572" i="2"/>
  <c r="AJ2572" i="2"/>
  <c r="AK2572" i="2"/>
  <c r="AI2573" i="2"/>
  <c r="AJ2573" i="2"/>
  <c r="AK2573" i="2"/>
  <c r="AI2574" i="2"/>
  <c r="AJ2574" i="2"/>
  <c r="AK2574" i="2"/>
  <c r="AI2575" i="2"/>
  <c r="AJ2575" i="2"/>
  <c r="AK2575" i="2"/>
  <c r="AI2576" i="2"/>
  <c r="AJ2576" i="2"/>
  <c r="AK2576" i="2"/>
  <c r="AI2577" i="2"/>
  <c r="AJ2577" i="2"/>
  <c r="AK2577" i="2"/>
  <c r="AI2578" i="2"/>
  <c r="AJ2578" i="2"/>
  <c r="AK2578" i="2"/>
  <c r="AI2579" i="2"/>
  <c r="AJ2579" i="2"/>
  <c r="AK2579" i="2"/>
  <c r="AI2580" i="2"/>
  <c r="AJ2580" i="2"/>
  <c r="AK2580" i="2"/>
  <c r="AI2581" i="2"/>
  <c r="AJ2581" i="2"/>
  <c r="AK2581" i="2"/>
  <c r="AI2582" i="2"/>
  <c r="AJ2582" i="2"/>
  <c r="AK2582" i="2"/>
  <c r="AI2583" i="2"/>
  <c r="AJ2583" i="2"/>
  <c r="AK2583" i="2"/>
  <c r="AI2584" i="2"/>
  <c r="AJ2584" i="2"/>
  <c r="AK2584" i="2"/>
  <c r="AI2585" i="2"/>
  <c r="AJ2585" i="2"/>
  <c r="AK2585" i="2"/>
  <c r="AI2586" i="2"/>
  <c r="AJ2586" i="2"/>
  <c r="AK2586" i="2"/>
  <c r="AI2587" i="2"/>
  <c r="AJ2587" i="2"/>
  <c r="AK2587" i="2"/>
  <c r="AI2588" i="2"/>
  <c r="AJ2588" i="2"/>
  <c r="AK2588" i="2"/>
  <c r="AI2589" i="2"/>
  <c r="AJ2589" i="2"/>
  <c r="AK2589" i="2"/>
  <c r="AI2590" i="2"/>
  <c r="AJ2590" i="2"/>
  <c r="AK2590" i="2"/>
  <c r="AI2591" i="2"/>
  <c r="AJ2591" i="2"/>
  <c r="AK2591" i="2"/>
  <c r="AI2592" i="2"/>
  <c r="AJ2592" i="2"/>
  <c r="AK2592" i="2"/>
  <c r="AI2593" i="2"/>
  <c r="AJ2593" i="2"/>
  <c r="AK2593" i="2"/>
  <c r="AI2594" i="2"/>
  <c r="AJ2594" i="2"/>
  <c r="AK2594" i="2"/>
  <c r="AI2595" i="2"/>
  <c r="AJ2595" i="2"/>
  <c r="AK2595" i="2"/>
  <c r="AI2596" i="2"/>
  <c r="AJ2596" i="2"/>
  <c r="AK2596" i="2"/>
  <c r="AI2597" i="2"/>
  <c r="AJ2597" i="2"/>
  <c r="AK2597" i="2"/>
  <c r="AI2598" i="2"/>
  <c r="AJ2598" i="2"/>
  <c r="AK2598" i="2"/>
  <c r="AI2599" i="2"/>
  <c r="AJ2599" i="2"/>
  <c r="AK2599" i="2"/>
  <c r="AI2600" i="2"/>
  <c r="AJ2600" i="2"/>
  <c r="AK2600" i="2"/>
  <c r="AI2601" i="2"/>
  <c r="AJ2601" i="2"/>
  <c r="AK2601" i="2"/>
  <c r="AI2602" i="2"/>
  <c r="AJ2602" i="2"/>
  <c r="AK2602" i="2"/>
  <c r="AI2603" i="2"/>
  <c r="AJ2603" i="2"/>
  <c r="AK2603" i="2"/>
  <c r="AI2604" i="2"/>
  <c r="AJ2604" i="2"/>
  <c r="AK2604" i="2"/>
  <c r="AI2605" i="2"/>
  <c r="AJ2605" i="2"/>
  <c r="AK2605" i="2"/>
  <c r="AI2606" i="2"/>
  <c r="AJ2606" i="2"/>
  <c r="AK2606" i="2"/>
  <c r="AI2607" i="2"/>
  <c r="AJ2607" i="2"/>
  <c r="AK2607" i="2"/>
  <c r="AI2608" i="2"/>
  <c r="AJ2608" i="2"/>
  <c r="AK2608" i="2"/>
  <c r="AI2609" i="2"/>
  <c r="AJ2609" i="2"/>
  <c r="AK2609" i="2"/>
  <c r="AI2610" i="2"/>
  <c r="AJ2610" i="2"/>
  <c r="AK2610" i="2"/>
  <c r="AI2611" i="2"/>
  <c r="AJ2611" i="2"/>
  <c r="AK2611" i="2"/>
  <c r="AI2612" i="2"/>
  <c r="AJ2612" i="2"/>
  <c r="AK2612" i="2"/>
  <c r="AI2613" i="2"/>
  <c r="AJ2613" i="2"/>
  <c r="AK2613" i="2"/>
  <c r="AI2614" i="2"/>
  <c r="AJ2614" i="2"/>
  <c r="AK2614" i="2"/>
  <c r="AI2615" i="2"/>
  <c r="AJ2615" i="2"/>
  <c r="AK2615" i="2"/>
  <c r="AI2616" i="2"/>
  <c r="AJ2616" i="2"/>
  <c r="AK2616" i="2"/>
  <c r="AI2617" i="2"/>
  <c r="AJ2617" i="2"/>
  <c r="AK2617" i="2"/>
  <c r="AI2618" i="2"/>
  <c r="AJ2618" i="2"/>
  <c r="AK2618" i="2"/>
  <c r="AI2619" i="2"/>
  <c r="AJ2619" i="2"/>
  <c r="AK2619" i="2"/>
  <c r="AI2620" i="2"/>
  <c r="AJ2620" i="2"/>
  <c r="AK2620" i="2"/>
  <c r="AI2621" i="2"/>
  <c r="AJ2621" i="2"/>
  <c r="AK2621" i="2"/>
  <c r="AI2622" i="2"/>
  <c r="AJ2622" i="2"/>
  <c r="AK2622" i="2"/>
  <c r="AI2623" i="2"/>
  <c r="AJ2623" i="2"/>
  <c r="AK2623" i="2"/>
  <c r="AI2624" i="2"/>
  <c r="AJ2624" i="2"/>
  <c r="AK2624" i="2"/>
  <c r="AI2625" i="2"/>
  <c r="AJ2625" i="2"/>
  <c r="AK2625" i="2"/>
  <c r="AI2626" i="2"/>
  <c r="AJ2626" i="2"/>
  <c r="AK2626" i="2"/>
  <c r="AI2627" i="2"/>
  <c r="AJ2627" i="2"/>
  <c r="AK2627" i="2"/>
  <c r="AI2628" i="2"/>
  <c r="AJ2628" i="2"/>
  <c r="AK2628" i="2"/>
  <c r="AI2629" i="2"/>
  <c r="AJ2629" i="2"/>
  <c r="AK2629" i="2"/>
  <c r="AI2630" i="2"/>
  <c r="AJ2630" i="2"/>
  <c r="AK2630" i="2"/>
  <c r="AI2631" i="2"/>
  <c r="AJ2631" i="2"/>
  <c r="AK2631" i="2"/>
  <c r="AI2632" i="2"/>
  <c r="AJ2632" i="2"/>
  <c r="AK2632" i="2"/>
  <c r="AI2633" i="2"/>
  <c r="AJ2633" i="2"/>
  <c r="AK2633" i="2"/>
  <c r="AI2634" i="2"/>
  <c r="AJ2634" i="2"/>
  <c r="AK2634" i="2"/>
  <c r="AI2635" i="2"/>
  <c r="AJ2635" i="2"/>
  <c r="AK2635" i="2"/>
  <c r="AI2636" i="2"/>
  <c r="AJ2636" i="2"/>
  <c r="AK2636" i="2"/>
  <c r="AI2637" i="2"/>
  <c r="AJ2637" i="2"/>
  <c r="AK2637" i="2"/>
  <c r="AI2638" i="2"/>
  <c r="AJ2638" i="2"/>
  <c r="AK2638" i="2"/>
  <c r="AI2639" i="2"/>
  <c r="AJ2639" i="2"/>
  <c r="AK2639" i="2"/>
  <c r="AI2640" i="2"/>
  <c r="AJ2640" i="2"/>
  <c r="AK2640" i="2"/>
  <c r="AI2641" i="2"/>
  <c r="AJ2641" i="2"/>
  <c r="AK2641" i="2"/>
  <c r="AI2642" i="2"/>
  <c r="AJ2642" i="2"/>
  <c r="AK2642" i="2"/>
  <c r="AI2643" i="2"/>
  <c r="AJ2643" i="2"/>
  <c r="AK2643" i="2"/>
  <c r="AI2644" i="2"/>
  <c r="AJ2644" i="2"/>
  <c r="AK2644" i="2"/>
  <c r="AI2645" i="2"/>
  <c r="AJ2645" i="2"/>
  <c r="AK2645" i="2"/>
  <c r="AI2646" i="2"/>
  <c r="AJ2646" i="2"/>
  <c r="AK2646" i="2"/>
  <c r="AI2647" i="2"/>
  <c r="AJ2647" i="2"/>
  <c r="AK2647" i="2"/>
  <c r="AI2648" i="2"/>
  <c r="AJ2648" i="2"/>
  <c r="AK2648" i="2"/>
  <c r="AI2649" i="2"/>
  <c r="AJ2649" i="2"/>
  <c r="AK2649" i="2"/>
  <c r="AI2650" i="2"/>
  <c r="AJ2650" i="2"/>
  <c r="AK2650" i="2"/>
  <c r="AI2651" i="2"/>
  <c r="AJ2651" i="2"/>
  <c r="AK2651" i="2"/>
  <c r="AI2652" i="2"/>
  <c r="AJ2652" i="2"/>
  <c r="AK2652" i="2"/>
  <c r="AI2653" i="2"/>
  <c r="AJ2653" i="2"/>
  <c r="AK2653" i="2"/>
  <c r="AI2654" i="2"/>
  <c r="AJ2654" i="2"/>
  <c r="AK2654" i="2"/>
  <c r="AI2655" i="2"/>
  <c r="AJ2655" i="2"/>
  <c r="AK2655" i="2"/>
  <c r="AI2656" i="2"/>
  <c r="AJ2656" i="2"/>
  <c r="AK2656" i="2"/>
  <c r="AI2657" i="2"/>
  <c r="AJ2657" i="2"/>
  <c r="AK2657" i="2"/>
  <c r="AI2658" i="2"/>
  <c r="AJ2658" i="2"/>
  <c r="AK2658" i="2"/>
  <c r="AI2659" i="2"/>
  <c r="AJ2659" i="2"/>
  <c r="AK2659" i="2"/>
  <c r="AI2660" i="2"/>
  <c r="AJ2660" i="2"/>
  <c r="AK2660" i="2"/>
  <c r="AI2661" i="2"/>
  <c r="AJ2661" i="2"/>
  <c r="AK2661" i="2"/>
  <c r="AI2662" i="2"/>
  <c r="AJ2662" i="2"/>
  <c r="AK2662" i="2"/>
  <c r="AI2663" i="2"/>
  <c r="AJ2663" i="2"/>
  <c r="AK2663" i="2"/>
  <c r="AI2664" i="2"/>
  <c r="AJ2664" i="2"/>
  <c r="AK2664" i="2"/>
  <c r="AI2665" i="2"/>
  <c r="AJ2665" i="2"/>
  <c r="AK2665" i="2"/>
  <c r="AI2666" i="2"/>
  <c r="AJ2666" i="2"/>
  <c r="AK2666" i="2"/>
  <c r="AI2667" i="2"/>
  <c r="AJ2667" i="2"/>
  <c r="AK2667" i="2"/>
  <c r="AI2668" i="2"/>
  <c r="AJ2668" i="2"/>
  <c r="AK2668" i="2"/>
  <c r="AI2669" i="2"/>
  <c r="AJ2669" i="2"/>
  <c r="AK2669" i="2"/>
  <c r="AI2670" i="2"/>
  <c r="AJ2670" i="2"/>
  <c r="AK2670" i="2"/>
  <c r="AI2671" i="2"/>
  <c r="AJ2671" i="2"/>
  <c r="AK2671" i="2"/>
  <c r="AI2672" i="2"/>
  <c r="AJ2672" i="2"/>
  <c r="AK2672" i="2"/>
  <c r="AI2673" i="2"/>
  <c r="AJ2673" i="2"/>
  <c r="AK2673" i="2"/>
  <c r="AI2674" i="2"/>
  <c r="AJ2674" i="2"/>
  <c r="AK2674" i="2"/>
  <c r="AI2675" i="2"/>
  <c r="AJ2675" i="2"/>
  <c r="AK2675" i="2"/>
  <c r="AI2676" i="2"/>
  <c r="AJ2676" i="2"/>
  <c r="AK2676" i="2"/>
  <c r="AI2677" i="2"/>
  <c r="AJ2677" i="2"/>
  <c r="AK2677" i="2"/>
  <c r="AI2678" i="2"/>
  <c r="AJ2678" i="2"/>
  <c r="AK2678" i="2"/>
  <c r="AI2679" i="2"/>
  <c r="AJ2679" i="2"/>
  <c r="AK2679" i="2"/>
  <c r="AI2680" i="2"/>
  <c r="AJ2680" i="2"/>
  <c r="AK2680" i="2"/>
  <c r="AI2681" i="2"/>
  <c r="AJ2681" i="2"/>
  <c r="AK2681" i="2"/>
  <c r="AI2682" i="2"/>
  <c r="AJ2682" i="2"/>
  <c r="AK2682" i="2"/>
  <c r="AI2683" i="2"/>
  <c r="AJ2683" i="2"/>
  <c r="AK2683" i="2"/>
  <c r="AI2684" i="2"/>
  <c r="AJ2684" i="2"/>
  <c r="AK2684" i="2"/>
  <c r="AI2685" i="2"/>
  <c r="AJ2685" i="2"/>
  <c r="AK2685" i="2"/>
  <c r="AI2686" i="2"/>
  <c r="AJ2686" i="2"/>
  <c r="AK2686" i="2"/>
  <c r="AI2687" i="2"/>
  <c r="AJ2687" i="2"/>
  <c r="AK2687" i="2"/>
  <c r="AI2688" i="2"/>
  <c r="AJ2688" i="2"/>
  <c r="AK2688" i="2"/>
  <c r="AI2689" i="2"/>
  <c r="AJ2689" i="2"/>
  <c r="AK2689" i="2"/>
  <c r="AI2690" i="2"/>
  <c r="AJ2690" i="2"/>
  <c r="AK2690" i="2"/>
  <c r="AI2691" i="2"/>
  <c r="AJ2691" i="2"/>
  <c r="AK2691" i="2"/>
  <c r="AI2692" i="2"/>
  <c r="AJ2692" i="2"/>
  <c r="AK2692" i="2"/>
  <c r="AI2693" i="2"/>
  <c r="AJ2693" i="2"/>
  <c r="AK2693" i="2"/>
  <c r="AI2694" i="2"/>
  <c r="AJ2694" i="2"/>
  <c r="AK2694" i="2"/>
  <c r="AI2695" i="2"/>
  <c r="AJ2695" i="2"/>
  <c r="AK2695" i="2"/>
  <c r="AI2696" i="2"/>
  <c r="AJ2696" i="2"/>
  <c r="AK2696" i="2"/>
  <c r="AI2697" i="2"/>
  <c r="AJ2697" i="2"/>
  <c r="AK2697" i="2"/>
  <c r="AI2698" i="2"/>
  <c r="AJ2698" i="2"/>
  <c r="AK2698" i="2"/>
  <c r="AI2699" i="2"/>
  <c r="AJ2699" i="2"/>
  <c r="AK2699" i="2"/>
  <c r="AI2700" i="2"/>
  <c r="AJ2700" i="2"/>
  <c r="AK2700" i="2"/>
  <c r="AI2701" i="2"/>
  <c r="AJ2701" i="2"/>
  <c r="AK2701" i="2"/>
  <c r="AI2702" i="2"/>
  <c r="AJ2702" i="2"/>
  <c r="AK2702" i="2"/>
  <c r="AI2703" i="2"/>
  <c r="AJ2703" i="2"/>
  <c r="AK2703" i="2"/>
  <c r="AI2704" i="2"/>
  <c r="AJ2704" i="2"/>
  <c r="AK2704" i="2"/>
  <c r="AI2705" i="2"/>
  <c r="AJ2705" i="2"/>
  <c r="AK2705" i="2"/>
  <c r="AI2706" i="2"/>
  <c r="AJ2706" i="2"/>
  <c r="AK2706" i="2"/>
  <c r="AI2707" i="2"/>
  <c r="AJ2707" i="2"/>
  <c r="AK2707" i="2"/>
  <c r="AI2708" i="2"/>
  <c r="AJ2708" i="2"/>
  <c r="AK2708" i="2"/>
  <c r="AI2709" i="2"/>
  <c r="AJ2709" i="2"/>
  <c r="AK2709" i="2"/>
  <c r="AI2710" i="2"/>
  <c r="AJ2710" i="2"/>
  <c r="AK2710" i="2"/>
  <c r="AI2711" i="2"/>
  <c r="AJ2711" i="2"/>
  <c r="AK2711" i="2"/>
  <c r="AI2712" i="2"/>
  <c r="AJ2712" i="2"/>
  <c r="AK2712" i="2"/>
  <c r="AI2713" i="2"/>
  <c r="AJ2713" i="2"/>
  <c r="AK2713" i="2"/>
  <c r="AI2714" i="2"/>
  <c r="AJ2714" i="2"/>
  <c r="AK2714" i="2"/>
  <c r="AI2715" i="2"/>
  <c r="AJ2715" i="2"/>
  <c r="AK2715" i="2"/>
  <c r="AI2716" i="2"/>
  <c r="AJ2716" i="2"/>
  <c r="AK2716" i="2"/>
  <c r="AI2717" i="2"/>
  <c r="AJ2717" i="2"/>
  <c r="AK2717" i="2"/>
  <c r="AI2718" i="2"/>
  <c r="AJ2718" i="2"/>
  <c r="AK2718" i="2"/>
  <c r="AI2719" i="2"/>
  <c r="AJ2719" i="2"/>
  <c r="AK2719" i="2"/>
  <c r="AI2720" i="2"/>
  <c r="AJ2720" i="2"/>
  <c r="AK2720" i="2"/>
  <c r="AI2721" i="2"/>
  <c r="AJ2721" i="2"/>
  <c r="AK2721" i="2"/>
  <c r="AI2722" i="2"/>
  <c r="AJ2722" i="2"/>
  <c r="AK2722" i="2"/>
  <c r="AI2723" i="2"/>
  <c r="AJ2723" i="2"/>
  <c r="AK2723" i="2"/>
  <c r="AI2724" i="2"/>
  <c r="AJ2724" i="2"/>
  <c r="AK2724" i="2"/>
  <c r="AI2725" i="2"/>
  <c r="AJ2725" i="2"/>
  <c r="AK2725" i="2"/>
  <c r="AI2726" i="2"/>
  <c r="AJ2726" i="2"/>
  <c r="AK2726" i="2"/>
  <c r="AI2727" i="2"/>
  <c r="AJ2727" i="2"/>
  <c r="AK2727" i="2"/>
  <c r="AI2728" i="2"/>
  <c r="AJ2728" i="2"/>
  <c r="AK2728" i="2"/>
  <c r="AI2729" i="2"/>
  <c r="AJ2729" i="2"/>
  <c r="AK2729" i="2"/>
  <c r="AI2730" i="2"/>
  <c r="AJ2730" i="2"/>
  <c r="AK2730" i="2"/>
  <c r="AI2731" i="2"/>
  <c r="AJ2731" i="2"/>
  <c r="AK2731" i="2"/>
  <c r="AI2732" i="2"/>
  <c r="AJ2732" i="2"/>
  <c r="AK2732" i="2"/>
  <c r="AI2733" i="2"/>
  <c r="AJ2733" i="2"/>
  <c r="AK2733" i="2"/>
  <c r="AI2734" i="2"/>
  <c r="AJ2734" i="2"/>
  <c r="AK2734" i="2"/>
  <c r="AI2735" i="2"/>
  <c r="AJ2735" i="2"/>
  <c r="AK2735" i="2"/>
  <c r="AI2736" i="2"/>
  <c r="AJ2736" i="2"/>
  <c r="AK2736" i="2"/>
  <c r="AI2737" i="2"/>
  <c r="AJ2737" i="2"/>
  <c r="AK2737" i="2"/>
  <c r="AI2738" i="2"/>
  <c r="AJ2738" i="2"/>
  <c r="AK2738" i="2"/>
  <c r="AI2739" i="2"/>
  <c r="AJ2739" i="2"/>
  <c r="AK2739" i="2"/>
  <c r="AI2740" i="2"/>
  <c r="AJ2740" i="2"/>
  <c r="AK2740" i="2"/>
  <c r="AI2741" i="2"/>
  <c r="AJ2741" i="2"/>
  <c r="AK2741" i="2"/>
  <c r="AI2742" i="2"/>
  <c r="AJ2742" i="2"/>
  <c r="AK2742" i="2"/>
  <c r="AI2743" i="2"/>
  <c r="AJ2743" i="2"/>
  <c r="AK2743" i="2"/>
  <c r="AI2744" i="2"/>
  <c r="AJ2744" i="2"/>
  <c r="AK2744" i="2"/>
  <c r="AI2745" i="2"/>
  <c r="AJ2745" i="2"/>
  <c r="AK2745" i="2"/>
  <c r="AI2746" i="2"/>
  <c r="AJ2746" i="2"/>
  <c r="AK2746" i="2"/>
  <c r="AI2747" i="2"/>
  <c r="AJ2747" i="2"/>
  <c r="AK2747" i="2"/>
  <c r="AI2748" i="2"/>
  <c r="AJ2748" i="2"/>
  <c r="AK2748" i="2"/>
  <c r="AI2749" i="2"/>
  <c r="AJ2749" i="2"/>
  <c r="AK2749" i="2"/>
  <c r="AI2750" i="2"/>
  <c r="AJ2750" i="2"/>
  <c r="AK2750" i="2"/>
  <c r="AI2751" i="2"/>
  <c r="AJ2751" i="2"/>
  <c r="AK2751" i="2"/>
  <c r="AI2752" i="2"/>
  <c r="AJ2752" i="2"/>
  <c r="AK2752" i="2"/>
  <c r="AI2753" i="2"/>
  <c r="AJ2753" i="2"/>
  <c r="AK2753" i="2"/>
  <c r="AI2754" i="2"/>
  <c r="AJ2754" i="2"/>
  <c r="AK2754" i="2"/>
  <c r="AI2755" i="2"/>
  <c r="AJ2755" i="2"/>
  <c r="AK2755" i="2"/>
  <c r="AI2756" i="2"/>
  <c r="AJ2756" i="2"/>
  <c r="AK2756" i="2"/>
  <c r="AI2757" i="2"/>
  <c r="AJ2757" i="2"/>
  <c r="AK2757" i="2"/>
  <c r="AI2758" i="2"/>
  <c r="AJ2758" i="2"/>
  <c r="AK2758" i="2"/>
  <c r="AI2759" i="2"/>
  <c r="AJ2759" i="2"/>
  <c r="AK2759" i="2"/>
  <c r="AI2760" i="2"/>
  <c r="AJ2760" i="2"/>
  <c r="AK2760" i="2"/>
  <c r="AI2761" i="2"/>
  <c r="AJ2761" i="2"/>
  <c r="AK2761" i="2"/>
  <c r="AI2762" i="2"/>
  <c r="AJ2762" i="2"/>
  <c r="AK2762" i="2"/>
  <c r="AI2763" i="2"/>
  <c r="AJ2763" i="2"/>
  <c r="AK2763" i="2"/>
  <c r="AI2764" i="2"/>
  <c r="AJ2764" i="2"/>
  <c r="AK2764" i="2"/>
  <c r="AI2765" i="2"/>
  <c r="AJ2765" i="2"/>
  <c r="AK2765" i="2"/>
  <c r="AI2766" i="2"/>
  <c r="AJ2766" i="2"/>
  <c r="AK2766" i="2"/>
  <c r="AI2767" i="2"/>
  <c r="AJ2767" i="2"/>
  <c r="AK2767" i="2"/>
  <c r="AI2768" i="2"/>
  <c r="AJ2768" i="2"/>
  <c r="AK2768" i="2"/>
  <c r="AI2769" i="2"/>
  <c r="AJ2769" i="2"/>
  <c r="AK2769" i="2"/>
  <c r="AI2770" i="2"/>
  <c r="AJ2770" i="2"/>
  <c r="AK2770" i="2"/>
  <c r="AI2771" i="2"/>
  <c r="AJ2771" i="2"/>
  <c r="AK2771" i="2"/>
  <c r="AI2772" i="2"/>
  <c r="AJ2772" i="2"/>
  <c r="AK2772" i="2"/>
  <c r="AI2773" i="2"/>
  <c r="AJ2773" i="2"/>
  <c r="AK2773" i="2"/>
  <c r="AI2774" i="2"/>
  <c r="AJ2774" i="2"/>
  <c r="AK2774" i="2"/>
  <c r="AI2775" i="2"/>
  <c r="AJ2775" i="2"/>
  <c r="AK2775" i="2"/>
  <c r="AI2776" i="2"/>
  <c r="AJ2776" i="2"/>
  <c r="AK2776" i="2"/>
  <c r="AI2777" i="2"/>
  <c r="AJ2777" i="2"/>
  <c r="AK2777" i="2"/>
  <c r="AI2778" i="2"/>
  <c r="AJ2778" i="2"/>
  <c r="AK2778" i="2"/>
  <c r="AI2779" i="2"/>
  <c r="AJ2779" i="2"/>
  <c r="AK2779" i="2"/>
  <c r="AI2780" i="2"/>
  <c r="AJ2780" i="2"/>
  <c r="AK2780" i="2"/>
  <c r="AI2781" i="2"/>
  <c r="AJ2781" i="2"/>
  <c r="AK2781" i="2"/>
  <c r="AI2782" i="2"/>
  <c r="AJ2782" i="2"/>
  <c r="AK2782" i="2"/>
  <c r="AI2783" i="2"/>
  <c r="AJ2783" i="2"/>
  <c r="AK2783" i="2"/>
  <c r="AI2784" i="2"/>
  <c r="AJ2784" i="2"/>
  <c r="AK2784" i="2"/>
  <c r="AI2785" i="2"/>
  <c r="AJ2785" i="2"/>
  <c r="AK2785" i="2"/>
  <c r="AI2786" i="2"/>
  <c r="AJ2786" i="2"/>
  <c r="AK2786" i="2"/>
  <c r="AI2787" i="2"/>
  <c r="AJ2787" i="2"/>
  <c r="AK2787" i="2"/>
  <c r="AI2788" i="2"/>
  <c r="AJ2788" i="2"/>
  <c r="AK2788" i="2"/>
  <c r="AI2789" i="2"/>
  <c r="AJ2789" i="2"/>
  <c r="AK2789" i="2"/>
  <c r="AI2790" i="2"/>
  <c r="AJ2790" i="2"/>
  <c r="AK2790" i="2"/>
  <c r="AI2791" i="2"/>
  <c r="AJ2791" i="2"/>
  <c r="AK2791" i="2"/>
  <c r="AI2792" i="2"/>
  <c r="AJ2792" i="2"/>
  <c r="AK2792" i="2"/>
  <c r="AI2793" i="2"/>
  <c r="AJ2793" i="2"/>
  <c r="AK2793" i="2"/>
  <c r="AI2794" i="2"/>
  <c r="AJ2794" i="2"/>
  <c r="AK2794" i="2"/>
  <c r="AI2795" i="2"/>
  <c r="AJ2795" i="2"/>
  <c r="AK2795" i="2"/>
  <c r="AI2796" i="2"/>
  <c r="AJ2796" i="2"/>
  <c r="AK2796" i="2"/>
  <c r="AI2797" i="2"/>
  <c r="AJ2797" i="2"/>
  <c r="AK2797" i="2"/>
  <c r="AI2798" i="2"/>
  <c r="AJ2798" i="2"/>
  <c r="AK2798" i="2"/>
  <c r="AI2799" i="2"/>
  <c r="AJ2799" i="2"/>
  <c r="AK2799" i="2"/>
  <c r="AI2800" i="2"/>
  <c r="AJ2800" i="2"/>
  <c r="AK2800" i="2"/>
  <c r="AI2801" i="2"/>
  <c r="AJ2801" i="2"/>
  <c r="AK2801" i="2"/>
  <c r="AI2802" i="2"/>
  <c r="AJ2802" i="2"/>
  <c r="AK2802" i="2"/>
  <c r="AI2803" i="2"/>
  <c r="AJ2803" i="2"/>
  <c r="AK2803" i="2"/>
  <c r="AI2804" i="2"/>
  <c r="AJ2804" i="2"/>
  <c r="AK2804" i="2"/>
  <c r="AI2805" i="2"/>
  <c r="AJ2805" i="2"/>
  <c r="AK2805" i="2"/>
  <c r="AI2806" i="2"/>
  <c r="AJ2806" i="2"/>
  <c r="AK2806" i="2"/>
  <c r="AI2807" i="2"/>
  <c r="AJ2807" i="2"/>
  <c r="AK2807" i="2"/>
  <c r="AI2808" i="2"/>
  <c r="AJ2808" i="2"/>
  <c r="AK2808" i="2"/>
  <c r="AI2809" i="2"/>
  <c r="AJ2809" i="2"/>
  <c r="AK2809" i="2"/>
  <c r="AI2810" i="2"/>
  <c r="AJ2810" i="2"/>
  <c r="AK2810" i="2"/>
  <c r="AI2811" i="2"/>
  <c r="AJ2811" i="2"/>
  <c r="AK2811" i="2"/>
  <c r="AI2812" i="2"/>
  <c r="AJ2812" i="2"/>
  <c r="AK2812" i="2"/>
  <c r="AI2813" i="2"/>
  <c r="AJ2813" i="2"/>
  <c r="AK2813" i="2"/>
  <c r="AI2814" i="2"/>
  <c r="AJ2814" i="2"/>
  <c r="AK2814" i="2"/>
  <c r="AI2815" i="2"/>
  <c r="AJ2815" i="2"/>
  <c r="AK2815" i="2"/>
  <c r="AI2816" i="2"/>
  <c r="AJ2816" i="2"/>
  <c r="AK2816" i="2"/>
  <c r="AI2817" i="2"/>
  <c r="AJ2817" i="2"/>
  <c r="AK2817" i="2"/>
  <c r="AI2818" i="2"/>
  <c r="AJ2818" i="2"/>
  <c r="AK2818" i="2"/>
  <c r="AI2819" i="2"/>
  <c r="AJ2819" i="2"/>
  <c r="AK2819" i="2"/>
  <c r="AI2820" i="2"/>
  <c r="AJ2820" i="2"/>
  <c r="AK2820" i="2"/>
  <c r="AI2821" i="2"/>
  <c r="AJ2821" i="2"/>
  <c r="AK2821" i="2"/>
  <c r="AI2822" i="2"/>
  <c r="AJ2822" i="2"/>
  <c r="AK2822" i="2"/>
  <c r="AI2823" i="2"/>
  <c r="AJ2823" i="2"/>
  <c r="AK2823" i="2"/>
  <c r="AI2824" i="2"/>
  <c r="AJ2824" i="2"/>
  <c r="AK2824" i="2"/>
  <c r="AI2825" i="2"/>
  <c r="AJ2825" i="2"/>
  <c r="AK2825" i="2"/>
  <c r="AI2826" i="2"/>
  <c r="AJ2826" i="2"/>
  <c r="AK2826" i="2"/>
  <c r="AI2827" i="2"/>
  <c r="AJ2827" i="2"/>
  <c r="AK2827" i="2"/>
  <c r="AI2828" i="2"/>
  <c r="AJ2828" i="2"/>
  <c r="AK2828" i="2"/>
  <c r="AI2829" i="2"/>
  <c r="AJ2829" i="2"/>
  <c r="AK2829" i="2"/>
  <c r="AI2830" i="2"/>
  <c r="AJ2830" i="2"/>
  <c r="AK2830" i="2"/>
  <c r="AI2831" i="2"/>
  <c r="AJ2831" i="2"/>
  <c r="AK2831" i="2"/>
  <c r="AI2832" i="2"/>
  <c r="AJ2832" i="2"/>
  <c r="AK2832" i="2"/>
  <c r="AI2833" i="2"/>
  <c r="AJ2833" i="2"/>
  <c r="AK2833" i="2"/>
  <c r="AI2834" i="2"/>
  <c r="AJ2834" i="2"/>
  <c r="AK2834" i="2"/>
  <c r="AI2835" i="2"/>
  <c r="AJ2835" i="2"/>
  <c r="AK2835" i="2"/>
  <c r="AI2836" i="2"/>
  <c r="AJ2836" i="2"/>
  <c r="AK2836" i="2"/>
  <c r="AI2837" i="2"/>
  <c r="AJ2837" i="2"/>
  <c r="AK2837" i="2"/>
  <c r="AI2838" i="2"/>
  <c r="AJ2838" i="2"/>
  <c r="AK2838" i="2"/>
  <c r="AI2839" i="2"/>
  <c r="AJ2839" i="2"/>
  <c r="AK2839" i="2"/>
  <c r="AI2840" i="2"/>
  <c r="AJ2840" i="2"/>
  <c r="AK2840" i="2"/>
  <c r="AI2841" i="2"/>
  <c r="AJ2841" i="2"/>
  <c r="AK2841" i="2"/>
  <c r="AI2842" i="2"/>
  <c r="AJ2842" i="2"/>
  <c r="AK2842" i="2"/>
  <c r="AI2843" i="2"/>
  <c r="AJ2843" i="2"/>
  <c r="AK2843" i="2"/>
  <c r="AI2844" i="2"/>
  <c r="AJ2844" i="2"/>
  <c r="AK2844" i="2"/>
  <c r="AI2845" i="2"/>
  <c r="AJ2845" i="2"/>
  <c r="AK2845" i="2"/>
  <c r="AI2846" i="2"/>
  <c r="AJ2846" i="2"/>
  <c r="AK2846" i="2"/>
  <c r="AI2847" i="2"/>
  <c r="AJ2847" i="2"/>
  <c r="AK2847" i="2"/>
  <c r="AI2848" i="2"/>
  <c r="AJ2848" i="2"/>
  <c r="AK2848" i="2"/>
  <c r="AI2849" i="2"/>
  <c r="AJ2849" i="2"/>
  <c r="AK2849" i="2"/>
  <c r="AI2850" i="2"/>
  <c r="AJ2850" i="2"/>
  <c r="AK2850" i="2"/>
  <c r="AI2851" i="2"/>
  <c r="AJ2851" i="2"/>
  <c r="AK2851" i="2"/>
  <c r="AI2852" i="2"/>
  <c r="AJ2852" i="2"/>
  <c r="AK2852" i="2"/>
  <c r="AI2853" i="2"/>
  <c r="AJ2853" i="2"/>
  <c r="AK2853" i="2"/>
  <c r="AI2854" i="2"/>
  <c r="AJ2854" i="2"/>
  <c r="AK2854" i="2"/>
  <c r="AI2855" i="2"/>
  <c r="AJ2855" i="2"/>
  <c r="AK2855" i="2"/>
  <c r="AI2856" i="2"/>
  <c r="AJ2856" i="2"/>
  <c r="AK2856" i="2"/>
  <c r="AI2857" i="2"/>
  <c r="AJ2857" i="2"/>
  <c r="AK2857" i="2"/>
  <c r="AI2858" i="2"/>
  <c r="AJ2858" i="2"/>
  <c r="AK2858" i="2"/>
  <c r="AI2859" i="2"/>
  <c r="AJ2859" i="2"/>
  <c r="AK2859" i="2"/>
  <c r="AI2860" i="2"/>
  <c r="AJ2860" i="2"/>
  <c r="AK2860" i="2"/>
  <c r="AI2861" i="2"/>
  <c r="AJ2861" i="2"/>
  <c r="AK2861" i="2"/>
  <c r="AI2862" i="2"/>
  <c r="AJ2862" i="2"/>
  <c r="AK2862" i="2"/>
  <c r="AI2863" i="2"/>
  <c r="AJ2863" i="2"/>
  <c r="AK2863" i="2"/>
  <c r="AI2864" i="2"/>
  <c r="AJ2864" i="2"/>
  <c r="AK2864" i="2"/>
  <c r="AI2865" i="2"/>
  <c r="AJ2865" i="2"/>
  <c r="AK2865" i="2"/>
  <c r="AI2866" i="2"/>
  <c r="AJ2866" i="2"/>
  <c r="AK2866" i="2"/>
  <c r="AI2867" i="2"/>
  <c r="AJ2867" i="2"/>
  <c r="AK2867" i="2"/>
  <c r="AI2868" i="2"/>
  <c r="AJ2868" i="2"/>
  <c r="AK2868" i="2"/>
  <c r="AI2869" i="2"/>
  <c r="AJ2869" i="2"/>
  <c r="AK2869" i="2"/>
  <c r="AI2870" i="2"/>
  <c r="AJ2870" i="2"/>
  <c r="AK2870" i="2"/>
  <c r="AI2871" i="2"/>
  <c r="AJ2871" i="2"/>
  <c r="AK2871" i="2"/>
  <c r="AI2872" i="2"/>
  <c r="AJ2872" i="2"/>
  <c r="AK2872" i="2"/>
  <c r="AI2873" i="2"/>
  <c r="AJ2873" i="2"/>
  <c r="AK2873" i="2"/>
  <c r="AI2874" i="2"/>
  <c r="AJ2874" i="2"/>
  <c r="AK2874" i="2"/>
  <c r="AI2875" i="2"/>
  <c r="AJ2875" i="2"/>
  <c r="AK2875" i="2"/>
  <c r="AI2876" i="2"/>
  <c r="AJ2876" i="2"/>
  <c r="AK2876" i="2"/>
  <c r="AI2877" i="2"/>
  <c r="AJ2877" i="2"/>
  <c r="AK2877" i="2"/>
  <c r="AI2878" i="2"/>
  <c r="AJ2878" i="2"/>
  <c r="AK2878" i="2"/>
  <c r="AI2879" i="2"/>
  <c r="AJ2879" i="2"/>
  <c r="AK2879" i="2"/>
  <c r="AI2880" i="2"/>
  <c r="AJ2880" i="2"/>
  <c r="AK2880" i="2"/>
  <c r="AI2881" i="2"/>
  <c r="AJ2881" i="2"/>
  <c r="AK2881" i="2"/>
  <c r="AI2882" i="2"/>
  <c r="AJ2882" i="2"/>
  <c r="AK2882" i="2"/>
  <c r="AI2883" i="2"/>
  <c r="AJ2883" i="2"/>
  <c r="AK2883" i="2"/>
  <c r="AI2884" i="2"/>
  <c r="AJ2884" i="2"/>
  <c r="AK2884" i="2"/>
  <c r="AI2885" i="2"/>
  <c r="AJ2885" i="2"/>
  <c r="AK2885" i="2"/>
  <c r="AI2886" i="2"/>
  <c r="AJ2886" i="2"/>
  <c r="AK2886" i="2"/>
  <c r="AI2887" i="2"/>
  <c r="AJ2887" i="2"/>
  <c r="AK2887" i="2"/>
  <c r="AI2888" i="2"/>
  <c r="AJ2888" i="2"/>
  <c r="AK2888" i="2"/>
  <c r="AI2889" i="2"/>
  <c r="AJ2889" i="2"/>
  <c r="AK2889" i="2"/>
  <c r="AI2890" i="2"/>
  <c r="AJ2890" i="2"/>
  <c r="AK2890" i="2"/>
  <c r="AI2891" i="2"/>
  <c r="AJ2891" i="2"/>
  <c r="AK2891" i="2"/>
  <c r="AI2892" i="2"/>
  <c r="AJ2892" i="2"/>
  <c r="AK2892" i="2"/>
  <c r="AI2893" i="2"/>
  <c r="AJ2893" i="2"/>
  <c r="AK2893" i="2"/>
  <c r="AI2894" i="2"/>
  <c r="AJ2894" i="2"/>
  <c r="AK2894" i="2"/>
  <c r="AI2895" i="2"/>
  <c r="AJ2895" i="2"/>
  <c r="AK2895" i="2"/>
  <c r="AI2896" i="2"/>
  <c r="AJ2896" i="2"/>
  <c r="AK2896" i="2"/>
  <c r="AI2897" i="2"/>
  <c r="AJ2897" i="2"/>
  <c r="AK2897" i="2"/>
  <c r="AI2898" i="2"/>
  <c r="AJ2898" i="2"/>
  <c r="AK2898" i="2"/>
  <c r="AI2899" i="2"/>
  <c r="AJ2899" i="2"/>
  <c r="AK2899" i="2"/>
  <c r="AI2900" i="2"/>
  <c r="AJ2900" i="2"/>
  <c r="AK2900" i="2"/>
  <c r="AI2901" i="2"/>
  <c r="AJ2901" i="2"/>
  <c r="AK2901" i="2"/>
  <c r="AI2902" i="2"/>
  <c r="AJ2902" i="2"/>
  <c r="AK2902" i="2"/>
  <c r="AI2903" i="2"/>
  <c r="AJ2903" i="2"/>
  <c r="AK2903" i="2"/>
  <c r="AI2904" i="2"/>
  <c r="AJ2904" i="2"/>
  <c r="AK2904" i="2"/>
  <c r="AI2905" i="2"/>
  <c r="AJ2905" i="2"/>
  <c r="AK2905" i="2"/>
  <c r="AI2906" i="2"/>
  <c r="AJ2906" i="2"/>
  <c r="AK2906" i="2"/>
  <c r="AI2907" i="2"/>
  <c r="AJ2907" i="2"/>
  <c r="AK2907" i="2"/>
  <c r="AI2908" i="2"/>
  <c r="AJ2908" i="2"/>
  <c r="AK2908" i="2"/>
  <c r="AI2909" i="2"/>
  <c r="AJ2909" i="2"/>
  <c r="AK2909" i="2"/>
  <c r="AI2910" i="2"/>
  <c r="AJ2910" i="2"/>
  <c r="AK2910" i="2"/>
  <c r="AI2911" i="2"/>
  <c r="AJ2911" i="2"/>
  <c r="AK2911" i="2"/>
  <c r="AI2912" i="2"/>
  <c r="AJ2912" i="2"/>
  <c r="AK2912" i="2"/>
  <c r="AI2913" i="2"/>
  <c r="AJ2913" i="2"/>
  <c r="AK2913" i="2"/>
  <c r="AI2914" i="2"/>
  <c r="AJ2914" i="2"/>
  <c r="AK2914" i="2"/>
  <c r="AI2915" i="2"/>
  <c r="AJ2915" i="2"/>
  <c r="AK2915" i="2"/>
  <c r="AI2916" i="2"/>
  <c r="AJ2916" i="2"/>
  <c r="AK2916" i="2"/>
  <c r="AI2917" i="2"/>
  <c r="AJ2917" i="2"/>
  <c r="AK2917" i="2"/>
  <c r="AI2918" i="2"/>
  <c r="AJ2918" i="2"/>
  <c r="AK2918" i="2"/>
  <c r="AI2919" i="2"/>
  <c r="AJ2919" i="2"/>
  <c r="AK2919" i="2"/>
  <c r="AI2920" i="2"/>
  <c r="AJ2920" i="2"/>
  <c r="AK2920" i="2"/>
  <c r="AI2921" i="2"/>
  <c r="AJ2921" i="2"/>
  <c r="AK2921" i="2"/>
  <c r="AI2922" i="2"/>
  <c r="AJ2922" i="2"/>
  <c r="AK2922" i="2"/>
  <c r="AI2923" i="2"/>
  <c r="AJ2923" i="2"/>
  <c r="AK2923" i="2"/>
  <c r="AI2924" i="2"/>
  <c r="AJ2924" i="2"/>
  <c r="AK2924" i="2"/>
  <c r="AI2925" i="2"/>
  <c r="AJ2925" i="2"/>
  <c r="AK2925" i="2"/>
  <c r="AI2926" i="2"/>
  <c r="AJ2926" i="2"/>
  <c r="AK2926" i="2"/>
  <c r="AI2927" i="2"/>
  <c r="AJ2927" i="2"/>
  <c r="AK2927" i="2"/>
  <c r="AI2928" i="2"/>
  <c r="AJ2928" i="2"/>
  <c r="AK2928" i="2"/>
  <c r="AI2929" i="2"/>
  <c r="AJ2929" i="2"/>
  <c r="AK2929" i="2"/>
  <c r="AI2930" i="2"/>
  <c r="AJ2930" i="2"/>
  <c r="AK2930" i="2"/>
  <c r="AI2931" i="2"/>
  <c r="AJ2931" i="2"/>
  <c r="AK2931" i="2"/>
  <c r="AI2932" i="2"/>
  <c r="AJ2932" i="2"/>
  <c r="AK2932" i="2"/>
  <c r="AI2933" i="2"/>
  <c r="AJ2933" i="2"/>
  <c r="AK2933" i="2"/>
  <c r="AI2934" i="2"/>
  <c r="AJ2934" i="2"/>
  <c r="AK2934" i="2"/>
  <c r="AI2935" i="2"/>
  <c r="AJ2935" i="2"/>
  <c r="AK2935" i="2"/>
  <c r="AI2936" i="2"/>
  <c r="AJ2936" i="2"/>
  <c r="AK2936" i="2"/>
  <c r="AI2937" i="2"/>
  <c r="AJ2937" i="2"/>
  <c r="AK2937" i="2"/>
  <c r="AI2938" i="2"/>
  <c r="AJ2938" i="2"/>
  <c r="AK2938" i="2"/>
  <c r="AI2939" i="2"/>
  <c r="AJ2939" i="2"/>
  <c r="AK2939" i="2"/>
  <c r="AI2940" i="2"/>
  <c r="AJ2940" i="2"/>
  <c r="AK2940" i="2"/>
  <c r="AI2941" i="2"/>
  <c r="AJ2941" i="2"/>
  <c r="AK2941" i="2"/>
  <c r="AI2942" i="2"/>
  <c r="AJ2942" i="2"/>
  <c r="AK2942" i="2"/>
  <c r="AI2943" i="2"/>
  <c r="AJ2943" i="2"/>
  <c r="AK2943" i="2"/>
  <c r="AI2944" i="2"/>
  <c r="AJ2944" i="2"/>
  <c r="AK2944" i="2"/>
  <c r="AI2945" i="2"/>
  <c r="AJ2945" i="2"/>
  <c r="AK2945" i="2"/>
  <c r="AI2946" i="2"/>
  <c r="AJ2946" i="2"/>
  <c r="AK2946" i="2"/>
  <c r="AI2947" i="2"/>
  <c r="AJ2947" i="2"/>
  <c r="AK2947" i="2"/>
  <c r="AI2948" i="2"/>
  <c r="AJ2948" i="2"/>
  <c r="AK2948" i="2"/>
  <c r="AI2949" i="2"/>
  <c r="AJ2949" i="2"/>
  <c r="AK2949" i="2"/>
  <c r="AI2950" i="2"/>
  <c r="AJ2950" i="2"/>
  <c r="AK2950" i="2"/>
  <c r="AI2951" i="2"/>
  <c r="AJ2951" i="2"/>
  <c r="AK2951" i="2"/>
  <c r="AI2952" i="2"/>
  <c r="AJ2952" i="2"/>
  <c r="AK2952" i="2"/>
  <c r="AI2953" i="2"/>
  <c r="AJ2953" i="2"/>
  <c r="AK2953" i="2"/>
  <c r="AI2954" i="2"/>
  <c r="AJ2954" i="2"/>
  <c r="AK2954" i="2"/>
  <c r="AI2955" i="2"/>
  <c r="AJ2955" i="2"/>
  <c r="AK2955" i="2"/>
  <c r="AI2956" i="2"/>
  <c r="AJ2956" i="2"/>
  <c r="AK2956" i="2"/>
  <c r="AI2957" i="2"/>
  <c r="AJ2957" i="2"/>
  <c r="AK2957" i="2"/>
  <c r="AI2958" i="2"/>
  <c r="AJ2958" i="2"/>
  <c r="AK2958" i="2"/>
  <c r="AI2959" i="2"/>
  <c r="AJ2959" i="2"/>
  <c r="AK2959" i="2"/>
  <c r="AI2960" i="2"/>
  <c r="AJ2960" i="2"/>
  <c r="AK2960" i="2"/>
  <c r="AI2961" i="2"/>
  <c r="AJ2961" i="2"/>
  <c r="AK2961" i="2"/>
  <c r="AI2962" i="2"/>
  <c r="AJ2962" i="2"/>
  <c r="AK2962" i="2"/>
  <c r="AI2963" i="2"/>
  <c r="AJ2963" i="2"/>
  <c r="AK2963" i="2"/>
  <c r="AI2964" i="2"/>
  <c r="AJ2964" i="2"/>
  <c r="AK2964" i="2"/>
  <c r="AI2965" i="2"/>
  <c r="AJ2965" i="2"/>
  <c r="AK2965" i="2"/>
  <c r="AI2966" i="2"/>
  <c r="AJ2966" i="2"/>
  <c r="AK2966" i="2"/>
  <c r="AI2967" i="2"/>
  <c r="AJ2967" i="2"/>
  <c r="AK2967" i="2"/>
  <c r="AI2968" i="2"/>
  <c r="AJ2968" i="2"/>
  <c r="AK2968" i="2"/>
  <c r="AI2969" i="2"/>
  <c r="AJ2969" i="2"/>
  <c r="AK2969" i="2"/>
  <c r="AI2970" i="2"/>
  <c r="AJ2970" i="2"/>
  <c r="AK2970" i="2"/>
  <c r="AI2971" i="2"/>
  <c r="AJ2971" i="2"/>
  <c r="AK2971" i="2"/>
  <c r="AI2972" i="2"/>
  <c r="AJ2972" i="2"/>
  <c r="AK2972" i="2"/>
  <c r="AI2973" i="2"/>
  <c r="AJ2973" i="2"/>
  <c r="AK2973" i="2"/>
  <c r="AI2974" i="2"/>
  <c r="AJ2974" i="2"/>
  <c r="AK2974" i="2"/>
  <c r="AI2975" i="2"/>
  <c r="AJ2975" i="2"/>
  <c r="AK2975" i="2"/>
  <c r="AI2976" i="2"/>
  <c r="AJ2976" i="2"/>
  <c r="AK2976" i="2"/>
  <c r="AI2977" i="2"/>
  <c r="AJ2977" i="2"/>
  <c r="AK2977" i="2"/>
  <c r="AI2978" i="2"/>
  <c r="AJ2978" i="2"/>
  <c r="AK2978" i="2"/>
  <c r="AI2979" i="2"/>
  <c r="AJ2979" i="2"/>
  <c r="AK2979" i="2"/>
  <c r="AI2980" i="2"/>
  <c r="AJ2980" i="2"/>
  <c r="AK2980" i="2"/>
  <c r="AI2981" i="2"/>
  <c r="AJ2981" i="2"/>
  <c r="AK2981" i="2"/>
  <c r="AI2982" i="2"/>
  <c r="AJ2982" i="2"/>
  <c r="AK2982" i="2"/>
  <c r="AI2983" i="2"/>
  <c r="AJ2983" i="2"/>
  <c r="AK2983" i="2"/>
  <c r="AI2984" i="2"/>
  <c r="AJ2984" i="2"/>
  <c r="AK2984" i="2"/>
  <c r="AI2985" i="2"/>
  <c r="AJ2985" i="2"/>
  <c r="AK2985" i="2"/>
  <c r="AI2986" i="2"/>
  <c r="AJ2986" i="2"/>
  <c r="AK2986" i="2"/>
  <c r="AI2987" i="2"/>
  <c r="AJ2987" i="2"/>
  <c r="AK2987" i="2"/>
  <c r="AI2988" i="2"/>
  <c r="AJ2988" i="2"/>
  <c r="AK2988" i="2"/>
  <c r="AI2989" i="2"/>
  <c r="AJ2989" i="2"/>
  <c r="AK2989" i="2"/>
  <c r="AI2990" i="2"/>
  <c r="AJ2990" i="2"/>
  <c r="AK2990" i="2"/>
  <c r="AI2991" i="2"/>
  <c r="AJ2991" i="2"/>
  <c r="AK2991" i="2"/>
  <c r="AI2992" i="2"/>
  <c r="AJ2992" i="2"/>
  <c r="AK2992" i="2"/>
  <c r="AI2993" i="2"/>
  <c r="AJ2993" i="2"/>
  <c r="AK2993" i="2"/>
  <c r="AI2994" i="2"/>
  <c r="AJ2994" i="2"/>
  <c r="AK2994" i="2"/>
  <c r="AI2995" i="2"/>
  <c r="AJ2995" i="2"/>
  <c r="AK2995" i="2"/>
  <c r="AI2996" i="2"/>
  <c r="AJ2996" i="2"/>
  <c r="AK2996" i="2"/>
  <c r="AI2997" i="2"/>
  <c r="AJ2997" i="2"/>
  <c r="AK2997" i="2"/>
  <c r="AI2998" i="2"/>
  <c r="AJ2998" i="2"/>
  <c r="AK2998" i="2"/>
  <c r="AI2999" i="2"/>
  <c r="AJ2999" i="2"/>
  <c r="AK2999" i="2"/>
  <c r="AI3000" i="2"/>
  <c r="AJ3000" i="2"/>
  <c r="AK3000" i="2"/>
  <c r="AI3001" i="2"/>
  <c r="AJ3001" i="2"/>
  <c r="AK3001" i="2"/>
  <c r="AI3002" i="2"/>
  <c r="AJ3002" i="2"/>
  <c r="AK3002" i="2"/>
  <c r="AI3003" i="2"/>
  <c r="AJ3003" i="2"/>
  <c r="AK3003" i="2"/>
  <c r="AI3004" i="2"/>
  <c r="AJ3004" i="2"/>
  <c r="AK3004" i="2"/>
  <c r="AI3005" i="2"/>
  <c r="AJ3005" i="2"/>
  <c r="AK3005" i="2"/>
  <c r="AI3006" i="2"/>
  <c r="AJ3006" i="2"/>
  <c r="AK3006" i="2"/>
  <c r="AI3007" i="2"/>
  <c r="AJ3007" i="2"/>
  <c r="AK3007" i="2"/>
  <c r="AI3008" i="2"/>
  <c r="AJ3008" i="2"/>
  <c r="AK3008" i="2"/>
  <c r="AI3009" i="2"/>
  <c r="AJ3009" i="2"/>
  <c r="AK3009" i="2"/>
  <c r="AI3010" i="2"/>
  <c r="AJ3010" i="2"/>
  <c r="AK3010" i="2"/>
  <c r="AI3011" i="2"/>
  <c r="AJ3011" i="2"/>
  <c r="AK3011" i="2"/>
  <c r="AI3012" i="2"/>
  <c r="AJ3012" i="2"/>
  <c r="AK3012" i="2"/>
  <c r="AI3013" i="2"/>
  <c r="AJ3013" i="2"/>
  <c r="AK3013" i="2"/>
  <c r="AI3014" i="2"/>
  <c r="AJ3014" i="2"/>
  <c r="AK3014" i="2"/>
  <c r="AI3015" i="2"/>
  <c r="AJ3015" i="2"/>
  <c r="AK3015" i="2"/>
  <c r="AI3016" i="2"/>
  <c r="AJ3016" i="2"/>
  <c r="AK3016" i="2"/>
  <c r="AI3017" i="2"/>
  <c r="AJ3017" i="2"/>
  <c r="AK3017" i="2"/>
  <c r="AI3018" i="2"/>
  <c r="AJ3018" i="2"/>
  <c r="AK3018" i="2"/>
  <c r="AI3019" i="2"/>
  <c r="AJ3019" i="2"/>
  <c r="AK3019" i="2"/>
  <c r="AI3020" i="2"/>
  <c r="AJ3020" i="2"/>
  <c r="AK3020" i="2"/>
  <c r="AI3021" i="2"/>
  <c r="AJ3021" i="2"/>
  <c r="AK3021" i="2"/>
  <c r="AI3022" i="2"/>
  <c r="AJ3022" i="2"/>
  <c r="AK3022" i="2"/>
  <c r="AI3023" i="2"/>
  <c r="AJ3023" i="2"/>
  <c r="AK3023" i="2"/>
  <c r="AI3024" i="2"/>
  <c r="AJ3024" i="2"/>
  <c r="AK3024" i="2"/>
  <c r="AI3025" i="2"/>
  <c r="AJ3025" i="2"/>
  <c r="AK3025" i="2"/>
  <c r="AI3026" i="2"/>
  <c r="AJ3026" i="2"/>
  <c r="AK3026" i="2"/>
  <c r="AI3027" i="2"/>
  <c r="AJ3027" i="2"/>
  <c r="AK3027" i="2"/>
  <c r="AI3028" i="2"/>
  <c r="AJ3028" i="2"/>
  <c r="AK3028" i="2"/>
  <c r="AI3029" i="2"/>
  <c r="AJ3029" i="2"/>
  <c r="AK3029" i="2"/>
  <c r="AI3030" i="2"/>
  <c r="AJ3030" i="2"/>
  <c r="AK3030" i="2"/>
  <c r="AI3031" i="2"/>
  <c r="AJ3031" i="2"/>
  <c r="AK3031" i="2"/>
  <c r="AI3032" i="2"/>
  <c r="AJ3032" i="2"/>
  <c r="AK3032" i="2"/>
  <c r="AI3033" i="2"/>
  <c r="AJ3033" i="2"/>
  <c r="AK3033" i="2"/>
  <c r="AI3034" i="2"/>
  <c r="AJ3034" i="2"/>
  <c r="AK3034" i="2"/>
  <c r="AI3035" i="2"/>
  <c r="AJ3035" i="2"/>
  <c r="AK3035" i="2"/>
  <c r="AI3036" i="2"/>
  <c r="AJ3036" i="2"/>
  <c r="AK3036" i="2"/>
  <c r="AI3037" i="2"/>
  <c r="AJ3037" i="2"/>
  <c r="AK3037" i="2"/>
  <c r="AI3038" i="2"/>
  <c r="AJ3038" i="2"/>
  <c r="AK3038" i="2"/>
  <c r="AI3039" i="2"/>
  <c r="AJ3039" i="2"/>
  <c r="AK3039" i="2"/>
  <c r="AI3040" i="2"/>
  <c r="AJ3040" i="2"/>
  <c r="AK3040" i="2"/>
  <c r="AI3041" i="2"/>
  <c r="AJ3041" i="2"/>
  <c r="AK3041" i="2"/>
  <c r="AI3042" i="2"/>
  <c r="AJ3042" i="2"/>
  <c r="AK3042" i="2"/>
  <c r="AI3043" i="2"/>
  <c r="AJ3043" i="2"/>
  <c r="AK3043" i="2"/>
  <c r="AI3044" i="2"/>
  <c r="AJ3044" i="2"/>
  <c r="AK3044" i="2"/>
  <c r="AI3045" i="2"/>
  <c r="AJ3045" i="2"/>
  <c r="AK3045" i="2"/>
  <c r="AI3046" i="2"/>
  <c r="AJ3046" i="2"/>
  <c r="AK3046" i="2"/>
  <c r="AI3047" i="2"/>
  <c r="AJ3047" i="2"/>
  <c r="AK3047" i="2"/>
  <c r="AI3048" i="2"/>
  <c r="AJ3048" i="2"/>
  <c r="AK3048" i="2"/>
  <c r="AI3049" i="2"/>
  <c r="AJ3049" i="2"/>
  <c r="AK3049" i="2"/>
  <c r="AI3050" i="2"/>
  <c r="AJ3050" i="2"/>
  <c r="AK3050" i="2"/>
  <c r="AI3051" i="2"/>
  <c r="AJ3051" i="2"/>
  <c r="AK3051" i="2"/>
  <c r="AI3052" i="2"/>
  <c r="AJ3052" i="2"/>
  <c r="AK3052" i="2"/>
  <c r="AI3053" i="2"/>
  <c r="AJ3053" i="2"/>
  <c r="AK3053" i="2"/>
  <c r="AI3054" i="2"/>
  <c r="AJ3054" i="2"/>
  <c r="AK3054" i="2"/>
  <c r="AI3055" i="2"/>
  <c r="AJ3055" i="2"/>
  <c r="AK3055" i="2"/>
  <c r="AI3056" i="2"/>
  <c r="AJ3056" i="2"/>
  <c r="AK3056" i="2"/>
  <c r="AI3057" i="2"/>
  <c r="AJ3057" i="2"/>
  <c r="AK3057" i="2"/>
  <c r="AI3058" i="2"/>
  <c r="AJ3058" i="2"/>
  <c r="AK3058" i="2"/>
  <c r="AI3059" i="2"/>
  <c r="AJ3059" i="2"/>
  <c r="AK3059" i="2"/>
  <c r="AI3060" i="2"/>
  <c r="AJ3060" i="2"/>
  <c r="AK3060" i="2"/>
  <c r="AI3061" i="2"/>
  <c r="AJ3061" i="2"/>
  <c r="AK3061" i="2"/>
  <c r="AI3062" i="2"/>
  <c r="AJ3062" i="2"/>
  <c r="AK3062" i="2"/>
  <c r="AI3063" i="2"/>
  <c r="AJ3063" i="2"/>
  <c r="AK3063" i="2"/>
  <c r="AI3064" i="2"/>
  <c r="AJ3064" i="2"/>
  <c r="AK3064" i="2"/>
  <c r="AI3065" i="2"/>
  <c r="AJ3065" i="2"/>
  <c r="AK3065" i="2"/>
  <c r="AI3066" i="2"/>
  <c r="AJ3066" i="2"/>
  <c r="AK3066" i="2"/>
  <c r="AI3067" i="2"/>
  <c r="AJ3067" i="2"/>
  <c r="AK3067" i="2"/>
  <c r="AI3068" i="2"/>
  <c r="AJ3068" i="2"/>
  <c r="AK3068" i="2"/>
  <c r="AI3069" i="2"/>
  <c r="AJ3069" i="2"/>
  <c r="AK3069" i="2"/>
  <c r="AI3070" i="2"/>
  <c r="AJ3070" i="2"/>
  <c r="AK3070" i="2"/>
  <c r="AI3071" i="2"/>
  <c r="AJ3071" i="2"/>
  <c r="AK3071" i="2"/>
  <c r="AI3072" i="2"/>
  <c r="AJ3072" i="2"/>
  <c r="AK3072" i="2"/>
  <c r="AI3073" i="2"/>
  <c r="AJ3073" i="2"/>
  <c r="AK3073" i="2"/>
  <c r="AI3074" i="2"/>
  <c r="AJ3074" i="2"/>
  <c r="AK3074" i="2"/>
  <c r="AI3075" i="2"/>
  <c r="AJ3075" i="2"/>
  <c r="AK3075" i="2"/>
  <c r="AI3076" i="2"/>
  <c r="AJ3076" i="2"/>
  <c r="AK3076" i="2"/>
  <c r="AI3077" i="2"/>
  <c r="AJ3077" i="2"/>
  <c r="AK3077" i="2"/>
  <c r="AI3078" i="2"/>
  <c r="AJ3078" i="2"/>
  <c r="AK3078" i="2"/>
  <c r="AI3079" i="2"/>
  <c r="AJ3079" i="2"/>
  <c r="AK3079" i="2"/>
  <c r="AI3080" i="2"/>
  <c r="AJ3080" i="2"/>
  <c r="AK3080" i="2"/>
  <c r="AI3081" i="2"/>
  <c r="AJ3081" i="2"/>
  <c r="AK3081" i="2"/>
  <c r="AI3082" i="2"/>
  <c r="AJ3082" i="2"/>
  <c r="AK3082" i="2"/>
  <c r="AI3083" i="2"/>
  <c r="AJ3083" i="2"/>
  <c r="AK3083" i="2"/>
  <c r="AI3084" i="2"/>
  <c r="AJ3084" i="2"/>
  <c r="AK3084" i="2"/>
  <c r="AI3085" i="2"/>
  <c r="AJ3085" i="2"/>
  <c r="AK3085" i="2"/>
  <c r="AI3086" i="2"/>
  <c r="AJ3086" i="2"/>
  <c r="AK3086" i="2"/>
  <c r="AI3087" i="2"/>
  <c r="AJ3087" i="2"/>
  <c r="AK3087" i="2"/>
  <c r="AI3088" i="2"/>
  <c r="AJ3088" i="2"/>
  <c r="AK3088" i="2"/>
  <c r="AI3089" i="2"/>
  <c r="AJ3089" i="2"/>
  <c r="AK3089" i="2"/>
  <c r="AI3090" i="2"/>
  <c r="AJ3090" i="2"/>
  <c r="AK3090" i="2"/>
  <c r="AI3091" i="2"/>
  <c r="AJ3091" i="2"/>
  <c r="AK3091" i="2"/>
  <c r="AI3092" i="2"/>
  <c r="AJ3092" i="2"/>
  <c r="AK3092" i="2"/>
  <c r="AI3093" i="2"/>
  <c r="AJ3093" i="2"/>
  <c r="AK3093" i="2"/>
  <c r="AI3094" i="2"/>
  <c r="AJ3094" i="2"/>
  <c r="AK3094" i="2"/>
  <c r="AI3095" i="2"/>
  <c r="AJ3095" i="2"/>
  <c r="AK3095" i="2"/>
  <c r="AI3096" i="2"/>
  <c r="AJ3096" i="2"/>
  <c r="AK3096" i="2"/>
  <c r="AI3097" i="2"/>
  <c r="AJ3097" i="2"/>
  <c r="AK3097" i="2"/>
  <c r="AI3098" i="2"/>
  <c r="AJ3098" i="2"/>
  <c r="AK3098" i="2"/>
  <c r="AI3099" i="2"/>
  <c r="AJ3099" i="2"/>
  <c r="AK3099" i="2"/>
  <c r="AI3100" i="2"/>
  <c r="AJ3100" i="2"/>
  <c r="AK3100" i="2"/>
  <c r="AI3101" i="2"/>
  <c r="AJ3101" i="2"/>
  <c r="AK3101" i="2"/>
  <c r="AI3102" i="2"/>
  <c r="AJ3102" i="2"/>
  <c r="AK3102" i="2"/>
  <c r="AI3103" i="2"/>
  <c r="AJ3103" i="2"/>
  <c r="AK3103" i="2"/>
  <c r="AI3104" i="2"/>
  <c r="AJ3104" i="2"/>
  <c r="AK3104" i="2"/>
  <c r="AI3105" i="2"/>
  <c r="AJ3105" i="2"/>
  <c r="AK3105" i="2"/>
  <c r="AI3106" i="2"/>
  <c r="AJ3106" i="2"/>
  <c r="AK3106" i="2"/>
  <c r="AI3107" i="2"/>
  <c r="AJ3107" i="2"/>
  <c r="AK3107" i="2"/>
  <c r="AI3108" i="2"/>
  <c r="AJ3108" i="2"/>
  <c r="AK3108" i="2"/>
  <c r="AI3109" i="2"/>
  <c r="AJ3109" i="2"/>
  <c r="AK3109" i="2"/>
  <c r="AI3110" i="2"/>
  <c r="AJ3110" i="2"/>
  <c r="AK3110" i="2"/>
  <c r="AI3111" i="2"/>
  <c r="AJ3111" i="2"/>
  <c r="AK3111" i="2"/>
  <c r="AI3112" i="2"/>
  <c r="AJ3112" i="2"/>
  <c r="AK3112" i="2"/>
  <c r="AI3113" i="2"/>
  <c r="AJ3113" i="2"/>
  <c r="AK3113" i="2"/>
  <c r="AI3114" i="2"/>
  <c r="AJ3114" i="2"/>
  <c r="AK3114" i="2"/>
  <c r="AI3115" i="2"/>
  <c r="AJ3115" i="2"/>
  <c r="AK3115" i="2"/>
  <c r="AI3116" i="2"/>
  <c r="AJ3116" i="2"/>
  <c r="AK3116" i="2"/>
  <c r="AI3117" i="2"/>
  <c r="AJ3117" i="2"/>
  <c r="AK3117" i="2"/>
  <c r="AI3118" i="2"/>
  <c r="AJ3118" i="2"/>
  <c r="AK3118" i="2"/>
  <c r="AI3119" i="2"/>
  <c r="AJ3119" i="2"/>
  <c r="AK3119" i="2"/>
  <c r="AI3120" i="2"/>
  <c r="AJ3120" i="2"/>
  <c r="AK3120" i="2"/>
  <c r="AI3121" i="2"/>
  <c r="AJ3121" i="2"/>
  <c r="AK3121" i="2"/>
  <c r="AI3122" i="2"/>
  <c r="AJ3122" i="2"/>
  <c r="AK3122" i="2"/>
  <c r="AI3123" i="2"/>
  <c r="AJ3123" i="2"/>
  <c r="AK3123" i="2"/>
  <c r="AI3124" i="2"/>
  <c r="AJ3124" i="2"/>
  <c r="AK3124" i="2"/>
  <c r="AI3125" i="2"/>
  <c r="AJ3125" i="2"/>
  <c r="AK3125" i="2"/>
  <c r="AI3126" i="2"/>
  <c r="AJ3126" i="2"/>
  <c r="AK3126" i="2"/>
  <c r="AI3127" i="2"/>
  <c r="AJ3127" i="2"/>
  <c r="AK3127" i="2"/>
  <c r="AI3128" i="2"/>
  <c r="AJ3128" i="2"/>
  <c r="AK3128" i="2"/>
  <c r="AI3129" i="2"/>
  <c r="AJ3129" i="2"/>
  <c r="AK3129" i="2"/>
  <c r="AI3130" i="2"/>
  <c r="AJ3130" i="2"/>
  <c r="AK3130" i="2"/>
  <c r="AI3131" i="2"/>
  <c r="AJ3131" i="2"/>
  <c r="AK3131" i="2"/>
  <c r="AI3132" i="2"/>
  <c r="AJ3132" i="2"/>
  <c r="AK3132" i="2"/>
  <c r="AI3133" i="2"/>
  <c r="AJ3133" i="2"/>
  <c r="AK3133" i="2"/>
  <c r="AI3134" i="2"/>
  <c r="AJ3134" i="2"/>
  <c r="AK3134" i="2"/>
  <c r="AI3135" i="2"/>
  <c r="AJ3135" i="2"/>
  <c r="AK3135" i="2"/>
  <c r="AI3136" i="2"/>
  <c r="AJ3136" i="2"/>
  <c r="AK3136" i="2"/>
  <c r="AI3137" i="2"/>
  <c r="AJ3137" i="2"/>
  <c r="AK3137" i="2"/>
  <c r="AI3138" i="2"/>
  <c r="AJ3138" i="2"/>
  <c r="AK3138" i="2"/>
  <c r="AI3139" i="2"/>
  <c r="AJ3139" i="2"/>
  <c r="AK3139" i="2"/>
  <c r="AI3140" i="2"/>
  <c r="AJ3140" i="2"/>
  <c r="AK3140" i="2"/>
  <c r="AI3141" i="2"/>
  <c r="AJ3141" i="2"/>
  <c r="AK3141" i="2"/>
  <c r="AI3142" i="2"/>
  <c r="AJ3142" i="2"/>
  <c r="AK3142" i="2"/>
  <c r="AI3143" i="2"/>
  <c r="AJ3143" i="2"/>
  <c r="AK3143" i="2"/>
  <c r="AI3144" i="2"/>
  <c r="AJ3144" i="2"/>
  <c r="AK3144" i="2"/>
  <c r="AI3145" i="2"/>
  <c r="AJ3145" i="2"/>
  <c r="AK3145" i="2"/>
  <c r="AI3146" i="2"/>
  <c r="AJ3146" i="2"/>
  <c r="AK3146" i="2"/>
  <c r="AI3147" i="2"/>
  <c r="AJ3147" i="2"/>
  <c r="AK3147" i="2"/>
  <c r="AI3148" i="2"/>
  <c r="AJ3148" i="2"/>
  <c r="AK3148" i="2"/>
  <c r="AI3149" i="2"/>
  <c r="AJ3149" i="2"/>
  <c r="AK3149" i="2"/>
  <c r="AI3150" i="2"/>
  <c r="AJ3150" i="2"/>
  <c r="AK3150" i="2"/>
  <c r="AI3151" i="2"/>
  <c r="AJ3151" i="2"/>
  <c r="AK3151" i="2"/>
  <c r="AI3152" i="2"/>
  <c r="AJ3152" i="2"/>
  <c r="AK3152" i="2"/>
  <c r="AI3153" i="2"/>
  <c r="AJ3153" i="2"/>
  <c r="AK3153" i="2"/>
  <c r="AI3154" i="2"/>
  <c r="AJ3154" i="2"/>
  <c r="AK3154" i="2"/>
  <c r="AI3155" i="2"/>
  <c r="AJ3155" i="2"/>
  <c r="AK3155" i="2"/>
  <c r="AI3156" i="2"/>
  <c r="AJ3156" i="2"/>
  <c r="AK3156" i="2"/>
  <c r="AI3157" i="2"/>
  <c r="AJ3157" i="2"/>
  <c r="AK3157" i="2"/>
  <c r="AI3158" i="2"/>
  <c r="AJ3158" i="2"/>
  <c r="AK3158" i="2"/>
  <c r="AI3159" i="2"/>
  <c r="AJ3159" i="2"/>
  <c r="AK3159" i="2"/>
  <c r="AI3160" i="2"/>
  <c r="AJ3160" i="2"/>
  <c r="AK3160" i="2"/>
  <c r="AI3161" i="2"/>
  <c r="AJ3161" i="2"/>
  <c r="AK3161" i="2"/>
  <c r="AI3162" i="2"/>
  <c r="AJ3162" i="2"/>
  <c r="AK3162" i="2"/>
  <c r="AI3163" i="2"/>
  <c r="AJ3163" i="2"/>
  <c r="AK3163" i="2"/>
  <c r="AI3164" i="2"/>
  <c r="AJ3164" i="2"/>
  <c r="AK3164" i="2"/>
  <c r="AI3165" i="2"/>
  <c r="AJ3165" i="2"/>
  <c r="AK3165" i="2"/>
  <c r="AI3166" i="2"/>
  <c r="AJ3166" i="2"/>
  <c r="AK3166" i="2"/>
  <c r="AI3167" i="2"/>
  <c r="AJ3167" i="2"/>
  <c r="AK3167" i="2"/>
  <c r="AI3168" i="2"/>
  <c r="AJ3168" i="2"/>
  <c r="AK3168" i="2"/>
  <c r="AI3169" i="2"/>
  <c r="AJ3169" i="2"/>
  <c r="AK3169" i="2"/>
  <c r="AI3170" i="2"/>
  <c r="AJ3170" i="2"/>
  <c r="AK3170" i="2"/>
  <c r="AI3171" i="2"/>
  <c r="AJ3171" i="2"/>
  <c r="AK3171" i="2"/>
  <c r="AI3172" i="2"/>
  <c r="AJ3172" i="2"/>
  <c r="AK3172" i="2"/>
  <c r="AI3173" i="2"/>
  <c r="AJ3173" i="2"/>
  <c r="AK3173" i="2"/>
  <c r="AI3174" i="2"/>
  <c r="AJ3174" i="2"/>
  <c r="AK3174" i="2"/>
  <c r="AI3175" i="2"/>
  <c r="AJ3175" i="2"/>
  <c r="AK3175" i="2"/>
  <c r="AI3176" i="2"/>
  <c r="AJ3176" i="2"/>
  <c r="AK3176" i="2"/>
  <c r="AI3177" i="2"/>
  <c r="AJ3177" i="2"/>
  <c r="AK3177" i="2"/>
  <c r="AI3178" i="2"/>
  <c r="AJ3178" i="2"/>
  <c r="AK3178" i="2"/>
  <c r="AI3179" i="2"/>
  <c r="AJ3179" i="2"/>
  <c r="AK3179" i="2"/>
  <c r="AI3180" i="2"/>
  <c r="AJ3180" i="2"/>
  <c r="AK3180" i="2"/>
  <c r="AI3181" i="2"/>
  <c r="AJ3181" i="2"/>
  <c r="AK3181" i="2"/>
  <c r="AI3182" i="2"/>
  <c r="AJ3182" i="2"/>
  <c r="AK3182" i="2"/>
  <c r="AI3183" i="2"/>
  <c r="AJ3183" i="2"/>
  <c r="AK3183" i="2"/>
  <c r="AI3184" i="2"/>
  <c r="AJ3184" i="2"/>
  <c r="AK3184" i="2"/>
  <c r="AI3185" i="2"/>
  <c r="AJ3185" i="2"/>
  <c r="AK3185" i="2"/>
  <c r="AI3186" i="2"/>
  <c r="AJ3186" i="2"/>
  <c r="AK3186" i="2"/>
  <c r="AI3187" i="2"/>
  <c r="AJ3187" i="2"/>
  <c r="AK3187" i="2"/>
  <c r="AI3188" i="2"/>
  <c r="AJ3188" i="2"/>
  <c r="AK3188" i="2"/>
  <c r="AI3189" i="2"/>
  <c r="AJ3189" i="2"/>
  <c r="AK3189" i="2"/>
  <c r="AI3190" i="2"/>
  <c r="AJ3190" i="2"/>
  <c r="AK3190" i="2"/>
  <c r="AI3191" i="2"/>
  <c r="AJ3191" i="2"/>
  <c r="AK3191" i="2"/>
  <c r="AI3192" i="2"/>
  <c r="AJ3192" i="2"/>
  <c r="AK3192" i="2"/>
  <c r="AI3193" i="2"/>
  <c r="AJ3193" i="2"/>
  <c r="AK3193" i="2"/>
  <c r="AI3194" i="2"/>
  <c r="AJ3194" i="2"/>
  <c r="AK3194" i="2"/>
  <c r="AI3195" i="2"/>
  <c r="AJ3195" i="2"/>
  <c r="AK3195" i="2"/>
  <c r="AI3196" i="2"/>
  <c r="AJ3196" i="2"/>
  <c r="AK3196" i="2"/>
  <c r="AI3197" i="2"/>
  <c r="AJ3197" i="2"/>
  <c r="AK3197" i="2"/>
  <c r="AI3198" i="2"/>
  <c r="AJ3198" i="2"/>
  <c r="AK3198" i="2"/>
  <c r="AI3199" i="2"/>
  <c r="AJ3199" i="2"/>
  <c r="AK3199" i="2"/>
  <c r="AI3200" i="2"/>
  <c r="AJ3200" i="2"/>
  <c r="AK3200" i="2"/>
  <c r="AI3201" i="2"/>
  <c r="AJ3201" i="2"/>
  <c r="AK3201" i="2"/>
  <c r="AI3202" i="2"/>
  <c r="AJ3202" i="2"/>
  <c r="AK3202" i="2"/>
  <c r="AI3203" i="2"/>
  <c r="AJ3203" i="2"/>
  <c r="AK3203" i="2"/>
  <c r="AI3204" i="2"/>
  <c r="AJ3204" i="2"/>
  <c r="AK3204" i="2"/>
  <c r="AI3205" i="2"/>
  <c r="AJ3205" i="2"/>
  <c r="AK3205" i="2"/>
  <c r="AI3206" i="2"/>
  <c r="AJ3206" i="2"/>
  <c r="AK3206" i="2"/>
  <c r="AI3207" i="2"/>
  <c r="AJ3207" i="2"/>
  <c r="AK3207" i="2"/>
  <c r="AI3208" i="2"/>
  <c r="AJ3208" i="2"/>
  <c r="AK3208" i="2"/>
  <c r="AI3209" i="2"/>
  <c r="AJ3209" i="2"/>
  <c r="AK3209" i="2"/>
  <c r="AI3210" i="2"/>
  <c r="AJ3210" i="2"/>
  <c r="AK3210" i="2"/>
  <c r="AI3211" i="2"/>
  <c r="AJ3211" i="2"/>
  <c r="AK3211" i="2"/>
  <c r="AI3212" i="2"/>
  <c r="AJ3212" i="2"/>
  <c r="AK3212" i="2"/>
  <c r="AI3213" i="2"/>
  <c r="AJ3213" i="2"/>
  <c r="AK3213" i="2"/>
  <c r="AI3214" i="2"/>
  <c r="AJ3214" i="2"/>
  <c r="AK3214" i="2"/>
  <c r="AI3215" i="2"/>
  <c r="AJ3215" i="2"/>
  <c r="AK3215" i="2"/>
  <c r="AI3216" i="2"/>
  <c r="AJ3216" i="2"/>
  <c r="AK3216" i="2"/>
  <c r="AI3217" i="2"/>
  <c r="AJ3217" i="2"/>
  <c r="AK3217" i="2"/>
  <c r="AI3218" i="2"/>
  <c r="AJ3218" i="2"/>
  <c r="AK3218" i="2"/>
  <c r="AI3219" i="2"/>
  <c r="AJ3219" i="2"/>
  <c r="AK3219" i="2"/>
  <c r="AI3220" i="2"/>
  <c r="AJ3220" i="2"/>
  <c r="AK3220" i="2"/>
  <c r="AI3221" i="2"/>
  <c r="AJ3221" i="2"/>
  <c r="AK3221" i="2"/>
  <c r="AI3222" i="2"/>
  <c r="AJ3222" i="2"/>
  <c r="AK3222" i="2"/>
  <c r="AI3223" i="2"/>
  <c r="AJ3223" i="2"/>
  <c r="AK3223" i="2"/>
  <c r="AI3224" i="2"/>
  <c r="AJ3224" i="2"/>
  <c r="AK3224" i="2"/>
  <c r="AI3225" i="2"/>
  <c r="AJ3225" i="2"/>
  <c r="AK3225" i="2"/>
  <c r="AI3226" i="2"/>
  <c r="AJ3226" i="2"/>
  <c r="AK3226" i="2"/>
  <c r="AI3227" i="2"/>
  <c r="AJ3227" i="2"/>
  <c r="AK3227" i="2"/>
  <c r="AI3228" i="2"/>
  <c r="AJ3228" i="2"/>
  <c r="AK3228" i="2"/>
  <c r="AI3229" i="2"/>
  <c r="AJ3229" i="2"/>
  <c r="AK3229" i="2"/>
  <c r="AI3230" i="2"/>
  <c r="AJ3230" i="2"/>
  <c r="AK3230" i="2"/>
  <c r="AI3231" i="2"/>
  <c r="AJ3231" i="2"/>
  <c r="AK3231" i="2"/>
  <c r="AI3232" i="2"/>
  <c r="AJ3232" i="2"/>
  <c r="AK3232" i="2"/>
  <c r="AI3233" i="2"/>
  <c r="AJ3233" i="2"/>
  <c r="AK3233" i="2"/>
  <c r="AI3234" i="2"/>
  <c r="AJ3234" i="2"/>
  <c r="AK3234" i="2"/>
  <c r="AI3235" i="2"/>
  <c r="AJ3235" i="2"/>
  <c r="AK3235" i="2"/>
  <c r="AI3236" i="2"/>
  <c r="AJ3236" i="2"/>
  <c r="AK3236" i="2"/>
  <c r="AI3237" i="2"/>
  <c r="AJ3237" i="2"/>
  <c r="AK3237" i="2"/>
  <c r="AI3238" i="2"/>
  <c r="AJ3238" i="2"/>
  <c r="AK3238" i="2"/>
  <c r="AI3239" i="2"/>
  <c r="AJ3239" i="2"/>
  <c r="AK3239" i="2"/>
  <c r="AI3240" i="2"/>
  <c r="AJ3240" i="2"/>
  <c r="AK3240" i="2"/>
  <c r="AI3241" i="2"/>
  <c r="AJ3241" i="2"/>
  <c r="AK3241" i="2"/>
  <c r="AI3242" i="2"/>
  <c r="AJ3242" i="2"/>
  <c r="AK3242" i="2"/>
  <c r="AI3243" i="2"/>
  <c r="AJ3243" i="2"/>
  <c r="AK3243" i="2"/>
  <c r="AI3244" i="2"/>
  <c r="AJ3244" i="2"/>
  <c r="AK3244" i="2"/>
  <c r="AI3245" i="2"/>
  <c r="AJ3245" i="2"/>
  <c r="AK3245" i="2"/>
  <c r="AI3246" i="2"/>
  <c r="AJ3246" i="2"/>
  <c r="AK3246" i="2"/>
  <c r="AI3247" i="2"/>
  <c r="AJ3247" i="2"/>
  <c r="AK3247" i="2"/>
  <c r="AI3248" i="2"/>
  <c r="AJ3248" i="2"/>
  <c r="AK3248" i="2"/>
  <c r="AI3249" i="2"/>
  <c r="AJ3249" i="2"/>
  <c r="AK3249" i="2"/>
  <c r="AI3250" i="2"/>
  <c r="AJ3250" i="2"/>
  <c r="AK3250" i="2"/>
  <c r="AI3251" i="2"/>
  <c r="AJ3251" i="2"/>
  <c r="AK3251" i="2"/>
  <c r="AI3252" i="2"/>
  <c r="AJ3252" i="2"/>
  <c r="AK3252" i="2"/>
  <c r="AI3253" i="2"/>
  <c r="AJ3253" i="2"/>
  <c r="AK3253" i="2"/>
  <c r="AI3254" i="2"/>
  <c r="AJ3254" i="2"/>
  <c r="AK3254" i="2"/>
  <c r="AI3255" i="2"/>
  <c r="AJ3255" i="2"/>
  <c r="AK3255" i="2"/>
  <c r="AI3256" i="2"/>
  <c r="AJ3256" i="2"/>
  <c r="AK3256" i="2"/>
  <c r="AI3257" i="2"/>
  <c r="AJ3257" i="2"/>
  <c r="AK3257" i="2"/>
  <c r="AI3258" i="2"/>
  <c r="AJ3258" i="2"/>
  <c r="AK3258" i="2"/>
  <c r="AI3259" i="2"/>
  <c r="AJ3259" i="2"/>
  <c r="AK3259" i="2"/>
  <c r="AI3260" i="2"/>
  <c r="AJ3260" i="2"/>
  <c r="AK3260" i="2"/>
  <c r="AI3261" i="2"/>
  <c r="AJ3261" i="2"/>
  <c r="AK3261" i="2"/>
  <c r="AI3262" i="2"/>
  <c r="AJ3262" i="2"/>
  <c r="AK3262" i="2"/>
  <c r="AI3263" i="2"/>
  <c r="AJ3263" i="2"/>
  <c r="AK3263" i="2"/>
  <c r="AI3264" i="2"/>
  <c r="AJ3264" i="2"/>
  <c r="AK3264" i="2"/>
  <c r="AI3265" i="2"/>
  <c r="AJ3265" i="2"/>
  <c r="AK3265" i="2"/>
  <c r="AI3266" i="2"/>
  <c r="AJ3266" i="2"/>
  <c r="AK3266" i="2"/>
  <c r="AI3267" i="2"/>
  <c r="AJ3267" i="2"/>
  <c r="AK3267" i="2"/>
  <c r="AI3268" i="2"/>
  <c r="AJ3268" i="2"/>
  <c r="AK3268" i="2"/>
  <c r="AI3269" i="2"/>
  <c r="AJ3269" i="2"/>
  <c r="AK3269" i="2"/>
  <c r="AI3270" i="2"/>
  <c r="AJ3270" i="2"/>
  <c r="AK3270" i="2"/>
  <c r="AI3271" i="2"/>
  <c r="AJ3271" i="2"/>
  <c r="AK3271" i="2"/>
  <c r="AI3272" i="2"/>
  <c r="AJ3272" i="2"/>
  <c r="AK3272" i="2"/>
  <c r="AI3273" i="2"/>
  <c r="AJ3273" i="2"/>
  <c r="AK3273" i="2"/>
  <c r="AI3274" i="2"/>
  <c r="AJ3274" i="2"/>
  <c r="AK3274" i="2"/>
  <c r="AI3275" i="2"/>
  <c r="AJ3275" i="2"/>
  <c r="AK3275" i="2"/>
  <c r="AI3276" i="2"/>
  <c r="AJ3276" i="2"/>
  <c r="AK3276" i="2"/>
  <c r="AI3277" i="2"/>
  <c r="AJ3277" i="2"/>
  <c r="AK3277" i="2"/>
  <c r="AI3278" i="2"/>
  <c r="AJ3278" i="2"/>
  <c r="AK3278" i="2"/>
  <c r="AI3279" i="2"/>
  <c r="AJ3279" i="2"/>
  <c r="AK3279" i="2"/>
  <c r="AI3280" i="2"/>
  <c r="AJ3280" i="2"/>
  <c r="AK3280" i="2"/>
  <c r="AI3281" i="2"/>
  <c r="AJ3281" i="2"/>
  <c r="AK3281" i="2"/>
  <c r="AI3282" i="2"/>
  <c r="AJ3282" i="2"/>
  <c r="AK3282" i="2"/>
  <c r="AI3283" i="2"/>
  <c r="AJ3283" i="2"/>
  <c r="AK3283" i="2"/>
  <c r="AI3284" i="2"/>
  <c r="AJ3284" i="2"/>
  <c r="AK3284" i="2"/>
  <c r="AI3285" i="2"/>
  <c r="AJ3285" i="2"/>
  <c r="AK3285" i="2"/>
  <c r="AI3286" i="2"/>
  <c r="AJ3286" i="2"/>
  <c r="AK3286" i="2"/>
  <c r="AI3287" i="2"/>
  <c r="AJ3287" i="2"/>
  <c r="AK3287" i="2"/>
  <c r="AI3288" i="2"/>
  <c r="AJ3288" i="2"/>
  <c r="AK3288" i="2"/>
  <c r="AI3289" i="2"/>
  <c r="AJ3289" i="2"/>
  <c r="AK3289" i="2"/>
  <c r="AI3290" i="2"/>
  <c r="AJ3290" i="2"/>
  <c r="AK3290" i="2"/>
  <c r="AI3291" i="2"/>
  <c r="AJ3291" i="2"/>
  <c r="AK3291" i="2"/>
  <c r="AI3292" i="2"/>
  <c r="AJ3292" i="2"/>
  <c r="AK3292" i="2"/>
  <c r="AI3293" i="2"/>
  <c r="AJ3293" i="2"/>
  <c r="AK3293" i="2"/>
  <c r="AI3294" i="2"/>
  <c r="AJ3294" i="2"/>
  <c r="AK3294" i="2"/>
  <c r="AI3295" i="2"/>
  <c r="AJ3295" i="2"/>
  <c r="AK3295" i="2"/>
  <c r="AI3296" i="2"/>
  <c r="AJ3296" i="2"/>
  <c r="AK3296" i="2"/>
  <c r="AI3297" i="2"/>
  <c r="AJ3297" i="2"/>
  <c r="AK3297" i="2"/>
  <c r="AI3298" i="2"/>
  <c r="AJ3298" i="2"/>
  <c r="AK3298" i="2"/>
  <c r="AI3299" i="2"/>
  <c r="AJ3299" i="2"/>
  <c r="AK3299" i="2"/>
  <c r="AI3300" i="2"/>
  <c r="AJ3300" i="2"/>
  <c r="AK3300" i="2"/>
  <c r="AI3301" i="2"/>
  <c r="AJ3301" i="2"/>
  <c r="AK3301" i="2"/>
  <c r="AI3302" i="2"/>
  <c r="AJ3302" i="2"/>
  <c r="AK3302" i="2"/>
  <c r="AI3303" i="2"/>
  <c r="AJ3303" i="2"/>
  <c r="AK3303" i="2"/>
  <c r="AI3304" i="2"/>
  <c r="AJ3304" i="2"/>
  <c r="AK3304" i="2"/>
  <c r="AI3305" i="2"/>
  <c r="AJ3305" i="2"/>
  <c r="AK3305" i="2"/>
  <c r="AI3306" i="2"/>
  <c r="AJ3306" i="2"/>
  <c r="AK3306" i="2"/>
  <c r="AI3307" i="2"/>
  <c r="AJ3307" i="2"/>
  <c r="AK3307" i="2"/>
  <c r="AI3308" i="2"/>
  <c r="AJ3308" i="2"/>
  <c r="AK3308" i="2"/>
  <c r="AI3309" i="2"/>
  <c r="AJ3309" i="2"/>
  <c r="AK3309" i="2"/>
  <c r="AI3310" i="2"/>
  <c r="AJ3310" i="2"/>
  <c r="AK3310" i="2"/>
  <c r="AI3311" i="2"/>
  <c r="AJ3311" i="2"/>
  <c r="AK3311" i="2"/>
  <c r="AI3312" i="2"/>
  <c r="AJ3312" i="2"/>
  <c r="AK3312" i="2"/>
  <c r="AI3313" i="2"/>
  <c r="AJ3313" i="2"/>
  <c r="AK3313" i="2"/>
  <c r="AI3314" i="2"/>
  <c r="AJ3314" i="2"/>
  <c r="AK3314" i="2"/>
  <c r="AI3315" i="2"/>
  <c r="AJ3315" i="2"/>
  <c r="AK3315" i="2"/>
  <c r="AI3316" i="2"/>
  <c r="AJ3316" i="2"/>
  <c r="AK3316" i="2"/>
  <c r="AI3317" i="2"/>
  <c r="AJ3317" i="2"/>
  <c r="AK3317" i="2"/>
  <c r="AI3318" i="2"/>
  <c r="AJ3318" i="2"/>
  <c r="AK3318" i="2"/>
  <c r="AI3319" i="2"/>
  <c r="AJ3319" i="2"/>
  <c r="AK3319" i="2"/>
  <c r="AI3320" i="2"/>
  <c r="AJ3320" i="2"/>
  <c r="AK3320" i="2"/>
  <c r="AI3321" i="2"/>
  <c r="AJ3321" i="2"/>
  <c r="AK3321" i="2"/>
  <c r="AI3322" i="2"/>
  <c r="AJ3322" i="2"/>
  <c r="AK3322" i="2"/>
  <c r="AI3323" i="2"/>
  <c r="AJ3323" i="2"/>
  <c r="AK3323" i="2"/>
  <c r="AI3324" i="2"/>
  <c r="AJ3324" i="2"/>
  <c r="AK3324" i="2"/>
  <c r="AI3325" i="2"/>
  <c r="AJ3325" i="2"/>
  <c r="AK3325" i="2"/>
  <c r="AI3326" i="2"/>
  <c r="AJ3326" i="2"/>
  <c r="AK3326" i="2"/>
  <c r="AI3327" i="2"/>
  <c r="AJ3327" i="2"/>
  <c r="AK3327" i="2"/>
  <c r="AI3328" i="2"/>
  <c r="AJ3328" i="2"/>
  <c r="AK3328" i="2"/>
  <c r="AI3329" i="2"/>
  <c r="AJ3329" i="2"/>
  <c r="AK3329" i="2"/>
  <c r="AI3330" i="2"/>
  <c r="AJ3330" i="2"/>
  <c r="AK3330" i="2"/>
  <c r="AI3331" i="2"/>
  <c r="AJ3331" i="2"/>
  <c r="AK3331" i="2"/>
  <c r="AI3332" i="2"/>
  <c r="AJ3332" i="2"/>
  <c r="AK3332" i="2"/>
  <c r="AI3333" i="2"/>
  <c r="AJ3333" i="2"/>
  <c r="AK3333" i="2"/>
  <c r="AI3334" i="2"/>
  <c r="AJ3334" i="2"/>
  <c r="AK3334" i="2"/>
  <c r="AI3335" i="2"/>
  <c r="AJ3335" i="2"/>
  <c r="AK3335" i="2"/>
  <c r="AI3336" i="2"/>
  <c r="AJ3336" i="2"/>
  <c r="AK3336" i="2"/>
  <c r="AI3337" i="2"/>
  <c r="AJ3337" i="2"/>
  <c r="AK3337" i="2"/>
  <c r="AI3338" i="2"/>
  <c r="AJ3338" i="2"/>
  <c r="AK3338" i="2"/>
  <c r="AI3339" i="2"/>
  <c r="AJ3339" i="2"/>
  <c r="AK3339" i="2"/>
  <c r="AI3340" i="2"/>
  <c r="AJ3340" i="2"/>
  <c r="AK3340" i="2"/>
  <c r="AI3341" i="2"/>
  <c r="AJ3341" i="2"/>
  <c r="AK3341" i="2"/>
  <c r="AI3342" i="2"/>
  <c r="AJ3342" i="2"/>
  <c r="AK3342" i="2"/>
  <c r="AI3343" i="2"/>
  <c r="AJ3343" i="2"/>
  <c r="AK3343" i="2"/>
  <c r="AI3344" i="2"/>
  <c r="AJ3344" i="2"/>
  <c r="AK3344" i="2"/>
  <c r="AI3345" i="2"/>
  <c r="AJ3345" i="2"/>
  <c r="AK3345" i="2"/>
  <c r="AI3346" i="2"/>
  <c r="AJ3346" i="2"/>
  <c r="AK3346" i="2"/>
  <c r="AI3347" i="2"/>
  <c r="AJ3347" i="2"/>
  <c r="AK3347" i="2"/>
  <c r="AI3348" i="2"/>
  <c r="AJ3348" i="2"/>
  <c r="AK3348" i="2"/>
  <c r="AI3349" i="2"/>
  <c r="AJ3349" i="2"/>
  <c r="AK3349" i="2"/>
  <c r="AI3350" i="2"/>
  <c r="AJ3350" i="2"/>
  <c r="AK3350" i="2"/>
  <c r="AI3351" i="2"/>
  <c r="AJ3351" i="2"/>
  <c r="AK3351" i="2"/>
  <c r="AI3352" i="2"/>
  <c r="AJ3352" i="2"/>
  <c r="AK3352" i="2"/>
  <c r="AI3353" i="2"/>
  <c r="AJ3353" i="2"/>
  <c r="AK3353" i="2"/>
  <c r="AI3354" i="2"/>
  <c r="AJ3354" i="2"/>
  <c r="AK3354" i="2"/>
  <c r="AI3355" i="2"/>
  <c r="AJ3355" i="2"/>
  <c r="AK3355" i="2"/>
  <c r="AI3356" i="2"/>
  <c r="AJ3356" i="2"/>
  <c r="AK3356" i="2"/>
  <c r="AI3357" i="2"/>
  <c r="AJ3357" i="2"/>
  <c r="AK3357" i="2"/>
  <c r="AI3358" i="2"/>
  <c r="AJ3358" i="2"/>
  <c r="AK3358" i="2"/>
  <c r="AI3359" i="2"/>
  <c r="AJ3359" i="2"/>
  <c r="AK3359" i="2"/>
  <c r="AI3360" i="2"/>
  <c r="AJ3360" i="2"/>
  <c r="AK3360" i="2"/>
  <c r="AI3361" i="2"/>
  <c r="AJ3361" i="2"/>
  <c r="AK3361" i="2"/>
  <c r="AI3362" i="2"/>
  <c r="AJ3362" i="2"/>
  <c r="AK3362" i="2"/>
  <c r="AI3363" i="2"/>
  <c r="AJ3363" i="2"/>
  <c r="AK3363" i="2"/>
  <c r="AI3364" i="2"/>
  <c r="AJ3364" i="2"/>
  <c r="AK3364" i="2"/>
  <c r="AI3365" i="2"/>
  <c r="AJ3365" i="2"/>
  <c r="AK3365" i="2"/>
  <c r="AI3366" i="2"/>
  <c r="AJ3366" i="2"/>
  <c r="AK3366" i="2"/>
  <c r="AI3367" i="2"/>
  <c r="AJ3367" i="2"/>
  <c r="AK3367" i="2"/>
  <c r="AI3368" i="2"/>
  <c r="AJ3368" i="2"/>
  <c r="AK3368" i="2"/>
  <c r="AI3369" i="2"/>
  <c r="AJ3369" i="2"/>
  <c r="AK3369" i="2"/>
  <c r="AI3370" i="2"/>
  <c r="AJ3370" i="2"/>
  <c r="AK3370" i="2"/>
  <c r="AI3371" i="2"/>
  <c r="AJ3371" i="2"/>
  <c r="AK3371" i="2"/>
  <c r="AI3372" i="2"/>
  <c r="AJ3372" i="2"/>
  <c r="AK3372" i="2"/>
  <c r="AI3373" i="2"/>
  <c r="AJ3373" i="2"/>
  <c r="AK3373" i="2"/>
  <c r="AI3374" i="2"/>
  <c r="AJ3374" i="2"/>
  <c r="AK3374" i="2"/>
  <c r="AI3375" i="2"/>
  <c r="AJ3375" i="2"/>
  <c r="AK3375" i="2"/>
  <c r="AI3376" i="2"/>
  <c r="AJ3376" i="2"/>
  <c r="AK3376" i="2"/>
  <c r="AI3377" i="2"/>
  <c r="AJ3377" i="2"/>
  <c r="AK3377" i="2"/>
  <c r="AI3378" i="2"/>
  <c r="AJ3378" i="2"/>
  <c r="AK3378" i="2"/>
  <c r="AI3379" i="2"/>
  <c r="AJ3379" i="2"/>
  <c r="AK3379" i="2"/>
  <c r="AI3380" i="2"/>
  <c r="AJ3380" i="2"/>
  <c r="AK3380" i="2"/>
  <c r="AI3381" i="2"/>
  <c r="AJ3381" i="2"/>
  <c r="AK3381" i="2"/>
  <c r="AI3382" i="2"/>
  <c r="AJ3382" i="2"/>
  <c r="AK3382" i="2"/>
  <c r="AI3383" i="2"/>
  <c r="AJ3383" i="2"/>
  <c r="AK3383" i="2"/>
  <c r="AI3384" i="2"/>
  <c r="AJ3384" i="2"/>
  <c r="AK3384" i="2"/>
  <c r="AI3385" i="2"/>
  <c r="AJ3385" i="2"/>
  <c r="AK3385" i="2"/>
  <c r="AI3386" i="2"/>
  <c r="AJ3386" i="2"/>
  <c r="AK3386" i="2"/>
  <c r="AI3387" i="2"/>
  <c r="AJ3387" i="2"/>
  <c r="AK3387" i="2"/>
  <c r="AI3388" i="2"/>
  <c r="AJ3388" i="2"/>
  <c r="AK3388" i="2"/>
  <c r="AI3389" i="2"/>
  <c r="AJ3389" i="2"/>
  <c r="AK3389" i="2"/>
  <c r="AI3390" i="2"/>
  <c r="AJ3390" i="2"/>
  <c r="AK3390" i="2"/>
  <c r="AI3391" i="2"/>
  <c r="AJ3391" i="2"/>
  <c r="AK3391" i="2"/>
  <c r="AI3392" i="2"/>
  <c r="AJ3392" i="2"/>
  <c r="AK3392" i="2"/>
  <c r="AI3393" i="2"/>
  <c r="AJ3393" i="2"/>
  <c r="AK3393" i="2"/>
  <c r="AI3394" i="2"/>
  <c r="AJ3394" i="2"/>
  <c r="AK3394" i="2"/>
  <c r="AI3395" i="2"/>
  <c r="AJ3395" i="2"/>
  <c r="AK3395" i="2"/>
  <c r="AI3396" i="2"/>
  <c r="AJ3396" i="2"/>
  <c r="AK3396" i="2"/>
  <c r="AI3397" i="2"/>
  <c r="AJ3397" i="2"/>
  <c r="AK3397" i="2"/>
  <c r="AI3398" i="2"/>
  <c r="AJ3398" i="2"/>
  <c r="AK3398" i="2"/>
  <c r="AI3399" i="2"/>
  <c r="AJ3399" i="2"/>
  <c r="AK3399" i="2"/>
  <c r="AI3400" i="2"/>
  <c r="AJ3400" i="2"/>
  <c r="AK3400" i="2"/>
  <c r="AI3401" i="2"/>
  <c r="AJ3401" i="2"/>
  <c r="AK3401" i="2"/>
  <c r="AI3402" i="2"/>
  <c r="AJ3402" i="2"/>
  <c r="AK3402" i="2"/>
  <c r="AI3403" i="2"/>
  <c r="AJ3403" i="2"/>
  <c r="AK3403" i="2"/>
  <c r="AI3404" i="2"/>
  <c r="AJ3404" i="2"/>
  <c r="AK3404" i="2"/>
  <c r="AI3405" i="2"/>
  <c r="AJ3405" i="2"/>
  <c r="AK3405" i="2"/>
  <c r="AI3406" i="2"/>
  <c r="AJ3406" i="2"/>
  <c r="AK3406" i="2"/>
  <c r="AI3407" i="2"/>
  <c r="AJ3407" i="2"/>
  <c r="AK3407" i="2"/>
  <c r="AI3408" i="2"/>
  <c r="AJ3408" i="2"/>
  <c r="AK3408" i="2"/>
  <c r="AI3409" i="2"/>
  <c r="AJ3409" i="2"/>
  <c r="AK3409" i="2"/>
  <c r="AI3410" i="2"/>
  <c r="AJ3410" i="2"/>
  <c r="AK3410" i="2"/>
  <c r="AI3411" i="2"/>
  <c r="AJ3411" i="2"/>
  <c r="AK3411" i="2"/>
  <c r="AI3412" i="2"/>
  <c r="AJ3412" i="2"/>
  <c r="AK3412" i="2"/>
  <c r="AI3413" i="2"/>
  <c r="AJ3413" i="2"/>
  <c r="AK3413" i="2"/>
  <c r="AI3414" i="2"/>
  <c r="AJ3414" i="2"/>
  <c r="AK3414" i="2"/>
  <c r="AI3415" i="2"/>
  <c r="AJ3415" i="2"/>
  <c r="AK3415" i="2"/>
  <c r="AI3416" i="2"/>
  <c r="AJ3416" i="2"/>
  <c r="AK3416" i="2"/>
  <c r="AI3417" i="2"/>
  <c r="AJ3417" i="2"/>
  <c r="AK3417" i="2"/>
  <c r="AI3418" i="2"/>
  <c r="AJ3418" i="2"/>
  <c r="AK3418" i="2"/>
  <c r="AI3419" i="2"/>
  <c r="AJ3419" i="2"/>
  <c r="AK3419" i="2"/>
  <c r="AI3420" i="2"/>
  <c r="AJ3420" i="2"/>
  <c r="AK3420" i="2"/>
  <c r="AI3421" i="2"/>
  <c r="AJ3421" i="2"/>
  <c r="AK3421" i="2"/>
  <c r="AI3422" i="2"/>
  <c r="AJ3422" i="2"/>
  <c r="AK3422" i="2"/>
  <c r="AI3423" i="2"/>
  <c r="AJ3423" i="2"/>
  <c r="AK3423" i="2"/>
  <c r="AI3424" i="2"/>
  <c r="AJ3424" i="2"/>
  <c r="AK3424" i="2"/>
  <c r="AI3425" i="2"/>
  <c r="AJ3425" i="2"/>
  <c r="AK3425" i="2"/>
  <c r="AI3426" i="2"/>
  <c r="AJ3426" i="2"/>
  <c r="AK3426" i="2"/>
  <c r="AI3427" i="2"/>
  <c r="AJ3427" i="2"/>
  <c r="AK3427" i="2"/>
  <c r="AI3428" i="2"/>
  <c r="AJ3428" i="2"/>
  <c r="AK3428" i="2"/>
  <c r="AI3429" i="2"/>
  <c r="AJ3429" i="2"/>
  <c r="AK3429" i="2"/>
  <c r="AI3430" i="2"/>
  <c r="AJ3430" i="2"/>
  <c r="AK3430" i="2"/>
  <c r="AI3431" i="2"/>
  <c r="AJ3431" i="2"/>
  <c r="AK3431" i="2"/>
  <c r="AI3432" i="2"/>
  <c r="AJ3432" i="2"/>
  <c r="AK3432" i="2"/>
  <c r="AI3433" i="2"/>
  <c r="AJ3433" i="2"/>
  <c r="AK3433" i="2"/>
  <c r="AI3434" i="2"/>
  <c r="AJ3434" i="2"/>
  <c r="AK3434" i="2"/>
  <c r="AI3435" i="2"/>
  <c r="AJ3435" i="2"/>
  <c r="AK3435" i="2"/>
  <c r="AI3436" i="2"/>
  <c r="AJ3436" i="2"/>
  <c r="AK3436" i="2"/>
  <c r="AI3437" i="2"/>
  <c r="AJ3437" i="2"/>
  <c r="AK3437" i="2"/>
  <c r="AI3438" i="2"/>
  <c r="AJ3438" i="2"/>
  <c r="AK3438" i="2"/>
  <c r="AI3439" i="2"/>
  <c r="AJ3439" i="2"/>
  <c r="AK3439" i="2"/>
  <c r="AI3440" i="2"/>
  <c r="AJ3440" i="2"/>
  <c r="AK3440" i="2"/>
  <c r="AI3441" i="2"/>
  <c r="AJ3441" i="2"/>
  <c r="AK3441" i="2"/>
  <c r="AI3442" i="2"/>
  <c r="AJ3442" i="2"/>
  <c r="AK3442" i="2"/>
  <c r="AI3443" i="2"/>
  <c r="AJ3443" i="2"/>
  <c r="AK3443" i="2"/>
  <c r="AI3444" i="2"/>
  <c r="AJ3444" i="2"/>
  <c r="AK3444" i="2"/>
  <c r="AI3445" i="2"/>
  <c r="AJ3445" i="2"/>
  <c r="AK3445" i="2"/>
  <c r="AI3446" i="2"/>
  <c r="AJ3446" i="2"/>
  <c r="AK3446" i="2"/>
  <c r="AI3447" i="2"/>
  <c r="AJ3447" i="2"/>
  <c r="AK3447" i="2"/>
  <c r="AI3448" i="2"/>
  <c r="AJ3448" i="2"/>
  <c r="AK3448" i="2"/>
  <c r="AI3449" i="2"/>
  <c r="AJ3449" i="2"/>
  <c r="AK3449" i="2"/>
  <c r="AI3450" i="2"/>
  <c r="AJ3450" i="2"/>
  <c r="AK3450" i="2"/>
  <c r="AI3451" i="2"/>
  <c r="AJ3451" i="2"/>
  <c r="AK3451" i="2"/>
  <c r="AI3452" i="2"/>
  <c r="AJ3452" i="2"/>
  <c r="AK3452" i="2"/>
  <c r="AI3453" i="2"/>
  <c r="AJ3453" i="2"/>
  <c r="AK3453" i="2"/>
  <c r="AI3454" i="2"/>
  <c r="AJ3454" i="2"/>
  <c r="AK3454" i="2"/>
  <c r="AI3455" i="2"/>
  <c r="AJ3455" i="2"/>
  <c r="AK3455" i="2"/>
  <c r="AI3456" i="2"/>
  <c r="AJ3456" i="2"/>
  <c r="AK3456" i="2"/>
  <c r="AI3457" i="2"/>
  <c r="AJ3457" i="2"/>
  <c r="AK3457" i="2"/>
  <c r="AI3458" i="2"/>
  <c r="AJ3458" i="2"/>
  <c r="AK3458" i="2"/>
  <c r="AI3459" i="2"/>
  <c r="AJ3459" i="2"/>
  <c r="AK3459" i="2"/>
  <c r="AI3460" i="2"/>
  <c r="AJ3460" i="2"/>
  <c r="AK3460" i="2"/>
  <c r="AI3461" i="2"/>
  <c r="AJ3461" i="2"/>
  <c r="AK3461" i="2"/>
  <c r="AI3462" i="2"/>
  <c r="AJ3462" i="2"/>
  <c r="AK3462" i="2"/>
  <c r="AI3463" i="2"/>
  <c r="AJ3463" i="2"/>
  <c r="AK3463" i="2"/>
  <c r="AI3464" i="2"/>
  <c r="AJ3464" i="2"/>
  <c r="AK3464" i="2"/>
  <c r="AI3465" i="2"/>
  <c r="AJ3465" i="2"/>
  <c r="AK3465" i="2"/>
  <c r="AI3466" i="2"/>
  <c r="AJ3466" i="2"/>
  <c r="AK3466" i="2"/>
  <c r="AI3467" i="2"/>
  <c r="AJ3467" i="2"/>
  <c r="AK3467" i="2"/>
  <c r="AI3468" i="2"/>
  <c r="AJ3468" i="2"/>
  <c r="AK3468" i="2"/>
  <c r="AI3469" i="2"/>
  <c r="AJ3469" i="2"/>
  <c r="AK3469" i="2"/>
  <c r="AI3470" i="2"/>
  <c r="AJ3470" i="2"/>
  <c r="AK3470" i="2"/>
  <c r="AI3471" i="2"/>
  <c r="AJ3471" i="2"/>
  <c r="AK3471" i="2"/>
  <c r="AI3472" i="2"/>
  <c r="AJ3472" i="2"/>
  <c r="AK3472" i="2"/>
  <c r="AI3473" i="2"/>
  <c r="AJ3473" i="2"/>
  <c r="AK3473" i="2"/>
  <c r="AI3474" i="2"/>
  <c r="AJ3474" i="2"/>
  <c r="AK3474" i="2"/>
  <c r="AI3475" i="2"/>
  <c r="AJ3475" i="2"/>
  <c r="AK3475" i="2"/>
  <c r="AI3476" i="2"/>
  <c r="AJ3476" i="2"/>
  <c r="AK3476" i="2"/>
  <c r="AI3477" i="2"/>
  <c r="AJ3477" i="2"/>
  <c r="AK3477" i="2"/>
  <c r="AI3478" i="2"/>
  <c r="AJ3478" i="2"/>
  <c r="AK3478" i="2"/>
  <c r="AI3479" i="2"/>
  <c r="AJ3479" i="2"/>
  <c r="AK3479" i="2"/>
  <c r="AI3480" i="2"/>
  <c r="AJ3480" i="2"/>
  <c r="AK3480" i="2"/>
  <c r="AI3481" i="2"/>
  <c r="AJ3481" i="2"/>
  <c r="AK3481" i="2"/>
  <c r="AI3482" i="2"/>
  <c r="AJ3482" i="2"/>
  <c r="AK3482" i="2"/>
  <c r="AI3483" i="2"/>
  <c r="AJ3483" i="2"/>
  <c r="AK3483" i="2"/>
  <c r="AI3484" i="2"/>
  <c r="AJ3484" i="2"/>
  <c r="AK3484" i="2"/>
  <c r="AI3485" i="2"/>
  <c r="AJ3485" i="2"/>
  <c r="AK3485" i="2"/>
  <c r="AI3486" i="2"/>
  <c r="AJ3486" i="2"/>
  <c r="AK3486" i="2"/>
  <c r="AI3487" i="2"/>
  <c r="AJ3487" i="2"/>
  <c r="AK3487" i="2"/>
  <c r="AI3488" i="2"/>
  <c r="AJ3488" i="2"/>
  <c r="AK3488" i="2"/>
  <c r="AI3489" i="2"/>
  <c r="AJ3489" i="2"/>
  <c r="AK3489" i="2"/>
  <c r="AI3490" i="2"/>
  <c r="AJ3490" i="2"/>
  <c r="AK3490" i="2"/>
  <c r="AI3491" i="2"/>
  <c r="AJ3491" i="2"/>
  <c r="AK3491" i="2"/>
  <c r="AI3492" i="2"/>
  <c r="AJ3492" i="2"/>
  <c r="AK3492" i="2"/>
  <c r="AI3493" i="2"/>
  <c r="AJ3493" i="2"/>
  <c r="AK3493" i="2"/>
  <c r="AI3494" i="2"/>
  <c r="AJ3494" i="2"/>
  <c r="AK3494" i="2"/>
  <c r="AI3495" i="2"/>
  <c r="AJ3495" i="2"/>
  <c r="AK3495" i="2"/>
  <c r="AI3496" i="2"/>
  <c r="AJ3496" i="2"/>
  <c r="AK3496" i="2"/>
  <c r="AI3497" i="2"/>
  <c r="AJ3497" i="2"/>
  <c r="AK3497" i="2"/>
  <c r="AI3498" i="2"/>
  <c r="AJ3498" i="2"/>
  <c r="AK3498" i="2"/>
  <c r="AI3499" i="2"/>
  <c r="AJ3499" i="2"/>
  <c r="AK3499" i="2"/>
  <c r="AI3500" i="2"/>
  <c r="AJ3500" i="2"/>
  <c r="AK3500" i="2"/>
  <c r="AI3501" i="2"/>
  <c r="AJ3501" i="2"/>
  <c r="AK3501" i="2"/>
  <c r="AI3502" i="2"/>
  <c r="AJ3502" i="2"/>
  <c r="AK3502" i="2"/>
  <c r="AI3503" i="2"/>
  <c r="AJ3503" i="2"/>
  <c r="AK3503" i="2"/>
  <c r="AI3504" i="2"/>
  <c r="AJ3504" i="2"/>
  <c r="AK3504" i="2"/>
  <c r="AI3505" i="2"/>
  <c r="AJ3505" i="2"/>
  <c r="AK3505" i="2"/>
  <c r="AI3506" i="2"/>
  <c r="AJ3506" i="2"/>
  <c r="AK3506" i="2"/>
  <c r="AI3507" i="2"/>
  <c r="AJ3507" i="2"/>
  <c r="AK3507" i="2"/>
  <c r="AI3508" i="2"/>
  <c r="AJ3508" i="2"/>
  <c r="AK3508" i="2"/>
  <c r="AI3509" i="2"/>
  <c r="AJ3509" i="2"/>
  <c r="AK3509" i="2"/>
  <c r="AI3510" i="2"/>
  <c r="AJ3510" i="2"/>
  <c r="AK3510" i="2"/>
  <c r="AI3511" i="2"/>
  <c r="AJ3511" i="2"/>
  <c r="AK3511" i="2"/>
  <c r="AI3512" i="2"/>
  <c r="AJ3512" i="2"/>
  <c r="AK3512" i="2"/>
  <c r="AI3513" i="2"/>
  <c r="AJ3513" i="2"/>
  <c r="AK3513" i="2"/>
  <c r="AI3514" i="2"/>
  <c r="AJ3514" i="2"/>
  <c r="AK3514" i="2"/>
  <c r="AI3515" i="2"/>
  <c r="AJ3515" i="2"/>
  <c r="AK3515" i="2"/>
  <c r="AI3516" i="2"/>
  <c r="AJ3516" i="2"/>
  <c r="AK3516" i="2"/>
  <c r="AI3517" i="2"/>
  <c r="AJ3517" i="2"/>
  <c r="AK3517" i="2"/>
  <c r="AI3518" i="2"/>
  <c r="AJ3518" i="2"/>
  <c r="AK3518" i="2"/>
  <c r="AI3519" i="2"/>
  <c r="AJ3519" i="2"/>
  <c r="AK3519" i="2"/>
  <c r="AI3520" i="2"/>
  <c r="AJ3520" i="2"/>
  <c r="AK3520" i="2"/>
  <c r="AI3521" i="2"/>
  <c r="AJ3521" i="2"/>
  <c r="AK3521" i="2"/>
  <c r="AI3522" i="2"/>
  <c r="AJ3522" i="2"/>
  <c r="AK3522" i="2"/>
  <c r="AI3523" i="2"/>
  <c r="AJ3523" i="2"/>
  <c r="AK3523" i="2"/>
  <c r="AI3524" i="2"/>
  <c r="AJ3524" i="2"/>
  <c r="AK3524" i="2"/>
  <c r="AI3525" i="2"/>
  <c r="AJ3525" i="2"/>
  <c r="AK3525" i="2"/>
  <c r="AI3526" i="2"/>
  <c r="AJ3526" i="2"/>
  <c r="AK3526" i="2"/>
  <c r="AI3527" i="2"/>
  <c r="AJ3527" i="2"/>
  <c r="AK3527" i="2"/>
  <c r="AI3528" i="2"/>
  <c r="AJ3528" i="2"/>
  <c r="AK3528" i="2"/>
  <c r="AI3529" i="2"/>
  <c r="AJ3529" i="2"/>
  <c r="AK3529" i="2"/>
  <c r="AI3530" i="2"/>
  <c r="AJ3530" i="2"/>
  <c r="AK3530" i="2"/>
  <c r="AI3531" i="2"/>
  <c r="AJ3531" i="2"/>
  <c r="AK3531" i="2"/>
  <c r="AI3532" i="2"/>
  <c r="AJ3532" i="2"/>
  <c r="AK3532" i="2"/>
  <c r="AI3533" i="2"/>
  <c r="AJ3533" i="2"/>
  <c r="AK3533" i="2"/>
  <c r="AI3534" i="2"/>
  <c r="AJ3534" i="2"/>
  <c r="AK3534" i="2"/>
  <c r="AI3535" i="2"/>
  <c r="AJ3535" i="2"/>
  <c r="AK3535" i="2"/>
  <c r="AI3536" i="2"/>
  <c r="AJ3536" i="2"/>
  <c r="AK3536" i="2"/>
  <c r="AI3537" i="2"/>
  <c r="AJ3537" i="2"/>
  <c r="AK3537" i="2"/>
  <c r="AI3538" i="2"/>
  <c r="AJ3538" i="2"/>
  <c r="AK3538" i="2"/>
  <c r="AI3539" i="2"/>
  <c r="AJ3539" i="2"/>
  <c r="AK3539" i="2"/>
  <c r="AI3540" i="2"/>
  <c r="AJ3540" i="2"/>
  <c r="AK3540" i="2"/>
  <c r="AI3541" i="2"/>
  <c r="AJ3541" i="2"/>
  <c r="AK3541" i="2"/>
  <c r="AI3542" i="2"/>
  <c r="AJ3542" i="2"/>
  <c r="AK3542" i="2"/>
  <c r="AI3543" i="2"/>
  <c r="AJ3543" i="2"/>
  <c r="AK3543" i="2"/>
  <c r="AI3544" i="2"/>
  <c r="AJ3544" i="2"/>
  <c r="AK3544" i="2"/>
  <c r="AI3545" i="2"/>
  <c r="AJ3545" i="2"/>
  <c r="AK3545" i="2"/>
  <c r="AI3546" i="2"/>
  <c r="AJ3546" i="2"/>
  <c r="AK3546" i="2"/>
  <c r="AI3547" i="2"/>
  <c r="AJ3547" i="2"/>
  <c r="AK3547" i="2"/>
  <c r="AI3548" i="2"/>
  <c r="AJ3548" i="2"/>
  <c r="AK3548" i="2"/>
  <c r="AI3549" i="2"/>
  <c r="AJ3549" i="2"/>
  <c r="AK3549" i="2"/>
  <c r="AI3550" i="2"/>
  <c r="AJ3550" i="2"/>
  <c r="AK3550" i="2"/>
  <c r="AI3551" i="2"/>
  <c r="AJ3551" i="2"/>
  <c r="AK3551" i="2"/>
  <c r="AI3552" i="2"/>
  <c r="AJ3552" i="2"/>
  <c r="AK3552" i="2"/>
  <c r="AI3553" i="2"/>
  <c r="AJ3553" i="2"/>
  <c r="AK3553" i="2"/>
  <c r="AI3554" i="2"/>
  <c r="AJ3554" i="2"/>
  <c r="AK3554" i="2"/>
  <c r="AI3555" i="2"/>
  <c r="AJ3555" i="2"/>
  <c r="AK3555" i="2"/>
  <c r="AI3556" i="2"/>
  <c r="AJ3556" i="2"/>
  <c r="AK3556" i="2"/>
  <c r="AI3557" i="2"/>
  <c r="AJ3557" i="2"/>
  <c r="AK3557" i="2"/>
  <c r="AI3558" i="2"/>
  <c r="AJ3558" i="2"/>
  <c r="AK3558" i="2"/>
  <c r="AI3559" i="2"/>
  <c r="AJ3559" i="2"/>
  <c r="AK3559" i="2"/>
  <c r="AI3560" i="2"/>
  <c r="AJ3560" i="2"/>
  <c r="AK3560" i="2"/>
  <c r="AI3561" i="2"/>
  <c r="AJ3561" i="2"/>
  <c r="AK3561" i="2"/>
  <c r="AI3562" i="2"/>
  <c r="AJ3562" i="2"/>
  <c r="AK3562" i="2"/>
  <c r="AI3563" i="2"/>
  <c r="AJ3563" i="2"/>
  <c r="AK3563" i="2"/>
  <c r="AI3564" i="2"/>
  <c r="AJ3564" i="2"/>
  <c r="AK3564" i="2"/>
  <c r="AI3565" i="2"/>
  <c r="AJ3565" i="2"/>
  <c r="AK3565" i="2"/>
  <c r="AI3566" i="2"/>
  <c r="AJ3566" i="2"/>
  <c r="AK3566" i="2"/>
  <c r="AI3567" i="2"/>
  <c r="AJ3567" i="2"/>
  <c r="AK3567" i="2"/>
  <c r="AI3568" i="2"/>
  <c r="AJ3568" i="2"/>
  <c r="AK3568" i="2"/>
  <c r="AI3569" i="2"/>
  <c r="AJ3569" i="2"/>
  <c r="AK3569" i="2"/>
  <c r="AI3570" i="2"/>
  <c r="AJ3570" i="2"/>
  <c r="AK3570" i="2"/>
  <c r="AI3571" i="2"/>
  <c r="AJ3571" i="2"/>
  <c r="AK3571" i="2"/>
  <c r="AI3572" i="2"/>
  <c r="AJ3572" i="2"/>
  <c r="AK3572" i="2"/>
  <c r="AI3573" i="2"/>
  <c r="AJ3573" i="2"/>
  <c r="AK3573" i="2"/>
  <c r="AI3574" i="2"/>
  <c r="AJ3574" i="2"/>
  <c r="AK3574" i="2"/>
  <c r="AI3575" i="2"/>
  <c r="AJ3575" i="2"/>
  <c r="AK3575" i="2"/>
  <c r="AI3576" i="2"/>
  <c r="AJ3576" i="2"/>
  <c r="AK3576" i="2"/>
  <c r="AI3577" i="2"/>
  <c r="AJ3577" i="2"/>
  <c r="AK3577" i="2"/>
  <c r="AI3578" i="2"/>
  <c r="AJ3578" i="2"/>
  <c r="AK3578" i="2"/>
  <c r="AI3579" i="2"/>
  <c r="AJ3579" i="2"/>
  <c r="AK3579" i="2"/>
  <c r="AI3580" i="2"/>
  <c r="AJ3580" i="2"/>
  <c r="AK3580" i="2"/>
  <c r="AI3581" i="2"/>
  <c r="AJ3581" i="2"/>
  <c r="AK3581" i="2"/>
  <c r="AI3582" i="2"/>
  <c r="AJ3582" i="2"/>
  <c r="AK3582" i="2"/>
  <c r="AI3583" i="2"/>
  <c r="AJ3583" i="2"/>
  <c r="AK3583" i="2"/>
  <c r="AI3584" i="2"/>
  <c r="AJ3584" i="2"/>
  <c r="AK3584" i="2"/>
  <c r="AI3585" i="2"/>
  <c r="AJ3585" i="2"/>
  <c r="AK3585" i="2"/>
  <c r="AI3586" i="2"/>
  <c r="AJ3586" i="2"/>
  <c r="AK3586" i="2"/>
  <c r="AI3587" i="2"/>
  <c r="AJ3587" i="2"/>
  <c r="AK3587" i="2"/>
  <c r="AI3588" i="2"/>
  <c r="AJ3588" i="2"/>
  <c r="AK3588" i="2"/>
  <c r="AI3589" i="2"/>
  <c r="AJ3589" i="2"/>
  <c r="AK3589" i="2"/>
  <c r="AI3590" i="2"/>
  <c r="AJ3590" i="2"/>
  <c r="AK3590" i="2"/>
  <c r="AI3591" i="2"/>
  <c r="AJ3591" i="2"/>
  <c r="AK3591" i="2"/>
  <c r="AI3592" i="2"/>
  <c r="AJ3592" i="2"/>
  <c r="AK3592" i="2"/>
  <c r="AI3593" i="2"/>
  <c r="AJ3593" i="2"/>
  <c r="AK3593" i="2"/>
  <c r="AI3594" i="2"/>
  <c r="AJ3594" i="2"/>
  <c r="AK3594" i="2"/>
  <c r="AI3595" i="2"/>
  <c r="AJ3595" i="2"/>
  <c r="AK3595" i="2"/>
  <c r="AI3596" i="2"/>
  <c r="AJ3596" i="2"/>
  <c r="AK3596" i="2"/>
  <c r="AI3597" i="2"/>
  <c r="AJ3597" i="2"/>
  <c r="AK3597" i="2"/>
  <c r="AI3598" i="2"/>
  <c r="AJ3598" i="2"/>
  <c r="AK3598" i="2"/>
  <c r="AI3599" i="2"/>
  <c r="AJ3599" i="2"/>
  <c r="AK3599" i="2"/>
  <c r="AI3600" i="2"/>
  <c r="AJ3600" i="2"/>
  <c r="AK3600" i="2"/>
  <c r="AI3601" i="2"/>
  <c r="AJ3601" i="2"/>
  <c r="AK3601" i="2"/>
  <c r="AI3602" i="2"/>
  <c r="AJ3602" i="2"/>
  <c r="AK3602" i="2"/>
  <c r="AI3603" i="2"/>
  <c r="AJ3603" i="2"/>
  <c r="AK3603" i="2"/>
  <c r="AI3604" i="2"/>
  <c r="AJ3604" i="2"/>
  <c r="AK3604" i="2"/>
  <c r="AI3605" i="2"/>
  <c r="AJ3605" i="2"/>
  <c r="AK3605" i="2"/>
  <c r="AI3606" i="2"/>
  <c r="AJ3606" i="2"/>
  <c r="AK3606" i="2"/>
  <c r="AI3607" i="2"/>
  <c r="AJ3607" i="2"/>
  <c r="AK3607" i="2"/>
  <c r="AI3608" i="2"/>
  <c r="AJ3608" i="2"/>
  <c r="AK3608" i="2"/>
  <c r="AI3609" i="2"/>
  <c r="AJ3609" i="2"/>
  <c r="AK3609" i="2"/>
  <c r="AI3610" i="2"/>
  <c r="AJ3610" i="2"/>
  <c r="AK3610" i="2"/>
  <c r="AI3611" i="2"/>
  <c r="AJ3611" i="2"/>
  <c r="AK3611" i="2"/>
  <c r="AI3612" i="2"/>
  <c r="AJ3612" i="2"/>
  <c r="AK3612" i="2"/>
  <c r="AI3613" i="2"/>
  <c r="AJ3613" i="2"/>
  <c r="AK3613" i="2"/>
  <c r="AI3614" i="2"/>
  <c r="AJ3614" i="2"/>
  <c r="AK3614" i="2"/>
  <c r="AI3615" i="2"/>
  <c r="AJ3615" i="2"/>
  <c r="AK3615" i="2"/>
  <c r="AI3616" i="2"/>
  <c r="AJ3616" i="2"/>
  <c r="AK3616" i="2"/>
  <c r="AI3617" i="2"/>
  <c r="AJ3617" i="2"/>
  <c r="AK3617" i="2"/>
  <c r="AI3618" i="2"/>
  <c r="AJ3618" i="2"/>
  <c r="AK3618" i="2"/>
  <c r="AI3619" i="2"/>
  <c r="AJ3619" i="2"/>
  <c r="AK3619" i="2"/>
  <c r="AI3620" i="2"/>
  <c r="AJ3620" i="2"/>
  <c r="AK3620" i="2"/>
  <c r="AI3621" i="2"/>
  <c r="AJ3621" i="2"/>
  <c r="AK3621" i="2"/>
  <c r="AI3622" i="2"/>
  <c r="AJ3622" i="2"/>
  <c r="AK3622" i="2"/>
  <c r="AI3623" i="2"/>
  <c r="AJ3623" i="2"/>
  <c r="AK3623" i="2"/>
  <c r="AI3624" i="2"/>
  <c r="AJ3624" i="2"/>
  <c r="AK3624" i="2"/>
  <c r="AI3625" i="2"/>
  <c r="AJ3625" i="2"/>
  <c r="AK3625" i="2"/>
  <c r="AI3626" i="2"/>
  <c r="AJ3626" i="2"/>
  <c r="AK3626" i="2"/>
  <c r="AI3627" i="2"/>
  <c r="AJ3627" i="2"/>
  <c r="AK3627" i="2"/>
  <c r="AI3628" i="2"/>
  <c r="AJ3628" i="2"/>
  <c r="AK3628" i="2"/>
  <c r="AI3629" i="2"/>
  <c r="AJ3629" i="2"/>
  <c r="AK3629" i="2"/>
  <c r="AI3630" i="2"/>
  <c r="AJ3630" i="2"/>
  <c r="AK3630" i="2"/>
  <c r="AI3631" i="2"/>
  <c r="AJ3631" i="2"/>
  <c r="AK3631" i="2"/>
  <c r="AI3632" i="2"/>
  <c r="AJ3632" i="2"/>
  <c r="AK3632" i="2"/>
  <c r="AI3633" i="2"/>
  <c r="AJ3633" i="2"/>
  <c r="AK3633" i="2"/>
  <c r="AI3634" i="2"/>
  <c r="AJ3634" i="2"/>
  <c r="AK3634" i="2"/>
  <c r="AI3635" i="2"/>
  <c r="AJ3635" i="2"/>
  <c r="AK3635" i="2"/>
  <c r="AI3636" i="2"/>
  <c r="AJ3636" i="2"/>
  <c r="AK3636" i="2"/>
  <c r="AI3637" i="2"/>
  <c r="AJ3637" i="2"/>
  <c r="AK3637" i="2"/>
  <c r="AI3638" i="2"/>
  <c r="AJ3638" i="2"/>
  <c r="AK3638" i="2"/>
  <c r="AI3639" i="2"/>
  <c r="AJ3639" i="2"/>
  <c r="AK3639" i="2"/>
  <c r="AI3640" i="2"/>
  <c r="AJ3640" i="2"/>
  <c r="AK3640" i="2"/>
  <c r="AI3641" i="2"/>
  <c r="AJ3641" i="2"/>
  <c r="AK3641" i="2"/>
  <c r="AI3642" i="2"/>
  <c r="AJ3642" i="2"/>
  <c r="AK3642" i="2"/>
  <c r="AI3643" i="2"/>
  <c r="AJ3643" i="2"/>
  <c r="AK3643" i="2"/>
  <c r="AI3644" i="2"/>
  <c r="AJ3644" i="2"/>
  <c r="AK3644" i="2"/>
  <c r="AI3645" i="2"/>
  <c r="AJ3645" i="2"/>
  <c r="AK3645" i="2"/>
  <c r="AI3646" i="2"/>
  <c r="AJ3646" i="2"/>
  <c r="AK3646" i="2"/>
  <c r="AI3647" i="2"/>
  <c r="AJ3647" i="2"/>
  <c r="AK3647" i="2"/>
  <c r="AI3648" i="2"/>
  <c r="AJ3648" i="2"/>
  <c r="AK3648" i="2"/>
  <c r="AI3649" i="2"/>
  <c r="AJ3649" i="2"/>
  <c r="AK3649" i="2"/>
  <c r="AI3650" i="2"/>
  <c r="AJ3650" i="2"/>
  <c r="AK3650" i="2"/>
  <c r="AI3651" i="2"/>
  <c r="AJ3651" i="2"/>
  <c r="AK3651" i="2"/>
  <c r="AI3652" i="2"/>
  <c r="AJ3652" i="2"/>
  <c r="AK3652" i="2"/>
  <c r="AI3653" i="2"/>
  <c r="AJ3653" i="2"/>
  <c r="AK3653" i="2"/>
  <c r="AI3654" i="2"/>
  <c r="AJ3654" i="2"/>
  <c r="AK3654" i="2"/>
  <c r="AI3655" i="2"/>
  <c r="AJ3655" i="2"/>
  <c r="AK3655" i="2"/>
  <c r="AI3656" i="2"/>
  <c r="AJ3656" i="2"/>
  <c r="AK3656" i="2"/>
  <c r="AI3657" i="2"/>
  <c r="AJ3657" i="2"/>
  <c r="AK3657" i="2"/>
  <c r="AI3658" i="2"/>
  <c r="AJ3658" i="2"/>
  <c r="AK3658" i="2"/>
  <c r="AI3659" i="2"/>
  <c r="AJ3659" i="2"/>
  <c r="AK3659" i="2"/>
  <c r="AI3660" i="2"/>
  <c r="AJ3660" i="2"/>
  <c r="AK3660" i="2"/>
  <c r="AI3661" i="2"/>
  <c r="AJ3661" i="2"/>
  <c r="AK3661" i="2"/>
  <c r="AI3662" i="2"/>
  <c r="AJ3662" i="2"/>
  <c r="AK3662" i="2"/>
  <c r="AI3663" i="2"/>
  <c r="AJ3663" i="2"/>
  <c r="AK3663" i="2"/>
  <c r="AI3664" i="2"/>
  <c r="AJ3664" i="2"/>
  <c r="AK3664" i="2"/>
  <c r="AI3665" i="2"/>
  <c r="AJ3665" i="2"/>
  <c r="AK3665" i="2"/>
  <c r="AI3666" i="2"/>
  <c r="AJ3666" i="2"/>
  <c r="AK3666" i="2"/>
  <c r="AI3667" i="2"/>
  <c r="AJ3667" i="2"/>
  <c r="AK3667" i="2"/>
  <c r="AI3668" i="2"/>
  <c r="AJ3668" i="2"/>
  <c r="AK3668" i="2"/>
  <c r="AI3669" i="2"/>
  <c r="AJ3669" i="2"/>
  <c r="AK3669" i="2"/>
  <c r="AI3670" i="2"/>
  <c r="AJ3670" i="2"/>
  <c r="AK3670" i="2"/>
  <c r="AI3671" i="2"/>
  <c r="AJ3671" i="2"/>
  <c r="AK3671" i="2"/>
  <c r="AI3672" i="2"/>
  <c r="AJ3672" i="2"/>
  <c r="AK3672" i="2"/>
  <c r="AI3673" i="2"/>
  <c r="AJ3673" i="2"/>
  <c r="AK3673" i="2"/>
  <c r="AI3674" i="2"/>
  <c r="AJ3674" i="2"/>
  <c r="AK3674" i="2"/>
  <c r="AI3675" i="2"/>
  <c r="AJ3675" i="2"/>
  <c r="AK3675" i="2"/>
  <c r="AI3676" i="2"/>
  <c r="AJ3676" i="2"/>
  <c r="AK3676" i="2"/>
  <c r="AI3677" i="2"/>
  <c r="AJ3677" i="2"/>
  <c r="AK3677" i="2"/>
  <c r="AI3678" i="2"/>
  <c r="AJ3678" i="2"/>
  <c r="AK3678" i="2"/>
  <c r="AI3679" i="2"/>
  <c r="AJ3679" i="2"/>
  <c r="AK3679" i="2"/>
  <c r="AI3680" i="2"/>
  <c r="AJ3680" i="2"/>
  <c r="AK3680" i="2"/>
  <c r="AI3681" i="2"/>
  <c r="AJ3681" i="2"/>
  <c r="AK3681" i="2"/>
  <c r="AI3682" i="2"/>
  <c r="AJ3682" i="2"/>
  <c r="AK3682" i="2"/>
  <c r="AI3683" i="2"/>
  <c r="AJ3683" i="2"/>
  <c r="AK3683" i="2"/>
  <c r="AI3684" i="2"/>
  <c r="AJ3684" i="2"/>
  <c r="AK3684" i="2"/>
  <c r="AI3685" i="2"/>
  <c r="AJ3685" i="2"/>
  <c r="AK3685" i="2"/>
  <c r="AI3686" i="2"/>
  <c r="AJ3686" i="2"/>
  <c r="AK3686" i="2"/>
  <c r="AI3687" i="2"/>
  <c r="AJ3687" i="2"/>
  <c r="AK3687" i="2"/>
  <c r="AI3688" i="2"/>
  <c r="AJ3688" i="2"/>
  <c r="AK3688" i="2"/>
  <c r="AI3689" i="2"/>
  <c r="AJ3689" i="2"/>
  <c r="AK3689" i="2"/>
  <c r="AI3690" i="2"/>
  <c r="AJ3690" i="2"/>
  <c r="AK3690" i="2"/>
  <c r="AI3691" i="2"/>
  <c r="AJ3691" i="2"/>
  <c r="AK3691" i="2"/>
  <c r="AI3692" i="2"/>
  <c r="AJ3692" i="2"/>
  <c r="AK3692" i="2"/>
  <c r="AI3693" i="2"/>
  <c r="AJ3693" i="2"/>
  <c r="AK3693" i="2"/>
  <c r="AI3694" i="2"/>
  <c r="AJ3694" i="2"/>
  <c r="AK3694" i="2"/>
  <c r="AI3695" i="2"/>
  <c r="AJ3695" i="2"/>
  <c r="AK3695" i="2"/>
  <c r="AI3696" i="2"/>
  <c r="AJ3696" i="2"/>
  <c r="AK3696" i="2"/>
  <c r="AI3697" i="2"/>
  <c r="AJ3697" i="2"/>
  <c r="AK3697" i="2"/>
  <c r="AI3698" i="2"/>
  <c r="AJ3698" i="2"/>
  <c r="AK3698" i="2"/>
  <c r="AI3699" i="2"/>
  <c r="AJ3699" i="2"/>
  <c r="AK3699" i="2"/>
  <c r="AI3700" i="2"/>
  <c r="AJ3700" i="2"/>
  <c r="AK3700" i="2"/>
  <c r="AI3701" i="2"/>
  <c r="AJ3701" i="2"/>
  <c r="AK3701" i="2"/>
  <c r="AI3702" i="2"/>
  <c r="AJ3702" i="2"/>
  <c r="AK3702" i="2"/>
  <c r="AI3703" i="2"/>
  <c r="AJ3703" i="2"/>
  <c r="AK3703" i="2"/>
  <c r="AI3704" i="2"/>
  <c r="AJ3704" i="2"/>
  <c r="AK3704" i="2"/>
  <c r="AI3705" i="2"/>
  <c r="AJ3705" i="2"/>
  <c r="AK3705" i="2"/>
  <c r="AI3706" i="2"/>
  <c r="AJ3706" i="2"/>
  <c r="AK3706" i="2"/>
  <c r="AI3707" i="2"/>
  <c r="AJ3707" i="2"/>
  <c r="AK3707" i="2"/>
  <c r="AI3708" i="2"/>
  <c r="AJ3708" i="2"/>
  <c r="AK3708" i="2"/>
  <c r="AI3709" i="2"/>
  <c r="AJ3709" i="2"/>
  <c r="AK3709" i="2"/>
  <c r="AI3710" i="2"/>
  <c r="AJ3710" i="2"/>
  <c r="AK3710" i="2"/>
  <c r="AI3711" i="2"/>
  <c r="AJ3711" i="2"/>
  <c r="AK3711" i="2"/>
  <c r="AI3712" i="2"/>
  <c r="AJ3712" i="2"/>
  <c r="AK3712" i="2"/>
  <c r="AI3713" i="2"/>
  <c r="AJ3713" i="2"/>
  <c r="AK3713" i="2"/>
  <c r="AI3714" i="2"/>
  <c r="AJ3714" i="2"/>
  <c r="AK3714" i="2"/>
  <c r="AI3715" i="2"/>
  <c r="AJ3715" i="2"/>
  <c r="AK3715" i="2"/>
  <c r="AI3716" i="2"/>
  <c r="AJ3716" i="2"/>
  <c r="AK3716" i="2"/>
  <c r="AI3717" i="2"/>
  <c r="AJ3717" i="2"/>
  <c r="AK3717" i="2"/>
  <c r="AI3718" i="2"/>
  <c r="AJ3718" i="2"/>
  <c r="AK3718" i="2"/>
  <c r="AI3719" i="2"/>
  <c r="AJ3719" i="2"/>
  <c r="AK3719" i="2"/>
  <c r="AI3720" i="2"/>
  <c r="AJ3720" i="2"/>
  <c r="AK3720" i="2"/>
  <c r="AI3721" i="2"/>
  <c r="AJ3721" i="2"/>
  <c r="AK3721" i="2"/>
  <c r="AI3722" i="2"/>
  <c r="AJ3722" i="2"/>
  <c r="AK3722" i="2"/>
  <c r="AI3723" i="2"/>
  <c r="AJ3723" i="2"/>
  <c r="AK3723" i="2"/>
  <c r="AI3724" i="2"/>
  <c r="AJ3724" i="2"/>
  <c r="AK3724" i="2"/>
  <c r="AI3725" i="2"/>
  <c r="AJ3725" i="2"/>
  <c r="AK3725" i="2"/>
  <c r="AI3726" i="2"/>
  <c r="AJ3726" i="2"/>
  <c r="AK3726" i="2"/>
  <c r="AI3727" i="2"/>
  <c r="AJ3727" i="2"/>
  <c r="AK3727" i="2"/>
  <c r="AI3728" i="2"/>
  <c r="AJ3728" i="2"/>
  <c r="AK3728" i="2"/>
  <c r="AI3729" i="2"/>
  <c r="AJ3729" i="2"/>
  <c r="AK3729" i="2"/>
  <c r="AI3730" i="2"/>
  <c r="AJ3730" i="2"/>
  <c r="AK3730" i="2"/>
  <c r="AI3731" i="2"/>
  <c r="AJ3731" i="2"/>
  <c r="AK3731" i="2"/>
  <c r="AI3732" i="2"/>
  <c r="AJ3732" i="2"/>
  <c r="AK3732" i="2"/>
  <c r="AI3733" i="2"/>
  <c r="AJ3733" i="2"/>
  <c r="AK3733" i="2"/>
  <c r="AI3734" i="2"/>
  <c r="AJ3734" i="2"/>
  <c r="AK3734" i="2"/>
  <c r="AI3735" i="2"/>
  <c r="AJ3735" i="2"/>
  <c r="AK3735" i="2"/>
  <c r="AI3736" i="2"/>
  <c r="AJ3736" i="2"/>
  <c r="AK3736" i="2"/>
  <c r="AI3737" i="2"/>
  <c r="AJ3737" i="2"/>
  <c r="AK3737" i="2"/>
  <c r="AI3738" i="2"/>
  <c r="AJ3738" i="2"/>
  <c r="AK3738" i="2"/>
  <c r="AI3739" i="2"/>
  <c r="AJ3739" i="2"/>
  <c r="AK3739" i="2"/>
  <c r="AI3740" i="2"/>
  <c r="AJ3740" i="2"/>
  <c r="AK3740" i="2"/>
  <c r="AI3741" i="2"/>
  <c r="AJ3741" i="2"/>
  <c r="AK3741" i="2"/>
  <c r="AI3742" i="2"/>
  <c r="AJ3742" i="2"/>
  <c r="AK3742" i="2"/>
  <c r="AI3743" i="2"/>
  <c r="AJ3743" i="2"/>
  <c r="AK3743" i="2"/>
  <c r="AI3744" i="2"/>
  <c r="AJ3744" i="2"/>
  <c r="AK3744" i="2"/>
  <c r="AI3745" i="2"/>
  <c r="AJ3745" i="2"/>
  <c r="AK3745" i="2"/>
  <c r="AI3746" i="2"/>
  <c r="AJ3746" i="2"/>
  <c r="AK3746" i="2"/>
  <c r="AI3747" i="2"/>
  <c r="AJ3747" i="2"/>
  <c r="AK3747" i="2"/>
  <c r="AI3748" i="2"/>
  <c r="AJ3748" i="2"/>
  <c r="AK3748" i="2"/>
  <c r="AI3749" i="2"/>
  <c r="AJ3749" i="2"/>
  <c r="AK3749" i="2"/>
  <c r="AI3750" i="2"/>
  <c r="AJ3750" i="2"/>
  <c r="AK3750" i="2"/>
  <c r="AI3751" i="2"/>
  <c r="AJ3751" i="2"/>
  <c r="AK3751" i="2"/>
  <c r="AI3752" i="2"/>
  <c r="AJ3752" i="2"/>
  <c r="AK3752" i="2"/>
  <c r="AI3753" i="2"/>
  <c r="AJ3753" i="2"/>
  <c r="AK3753" i="2"/>
  <c r="AI3754" i="2"/>
  <c r="AJ3754" i="2"/>
  <c r="AK3754" i="2"/>
  <c r="AI3755" i="2"/>
  <c r="AJ3755" i="2"/>
  <c r="AK3755" i="2"/>
  <c r="AI3756" i="2"/>
  <c r="AJ3756" i="2"/>
  <c r="AK3756" i="2"/>
  <c r="AI3757" i="2"/>
  <c r="AJ3757" i="2"/>
  <c r="AK3757" i="2"/>
  <c r="AI3758" i="2"/>
  <c r="AJ3758" i="2"/>
  <c r="AK3758" i="2"/>
  <c r="AI3759" i="2"/>
  <c r="AJ3759" i="2"/>
  <c r="AK3759" i="2"/>
  <c r="AI3760" i="2"/>
  <c r="AJ3760" i="2"/>
  <c r="AK3760" i="2"/>
  <c r="AI3761" i="2"/>
  <c r="AJ3761" i="2"/>
  <c r="AK3761" i="2"/>
  <c r="AI3762" i="2"/>
  <c r="AJ3762" i="2"/>
  <c r="AK3762" i="2"/>
  <c r="AI3763" i="2"/>
  <c r="AJ3763" i="2"/>
  <c r="AK3763" i="2"/>
  <c r="AI3764" i="2"/>
  <c r="AJ3764" i="2"/>
  <c r="AK3764" i="2"/>
  <c r="AI3765" i="2"/>
  <c r="AJ3765" i="2"/>
  <c r="AK3765" i="2"/>
  <c r="AI3766" i="2"/>
  <c r="AJ3766" i="2"/>
  <c r="AK3766" i="2"/>
  <c r="AI3767" i="2"/>
  <c r="AJ3767" i="2"/>
  <c r="AK3767" i="2"/>
  <c r="AI3768" i="2"/>
  <c r="AJ3768" i="2"/>
  <c r="AK3768" i="2"/>
  <c r="AI3769" i="2"/>
  <c r="AJ3769" i="2"/>
  <c r="AK3769" i="2"/>
  <c r="AI3770" i="2"/>
  <c r="AJ3770" i="2"/>
  <c r="AK3770" i="2"/>
  <c r="AI3771" i="2"/>
  <c r="AJ3771" i="2"/>
  <c r="AK3771" i="2"/>
  <c r="AI3772" i="2"/>
  <c r="AJ3772" i="2"/>
  <c r="AK3772" i="2"/>
  <c r="AI3773" i="2"/>
  <c r="AJ3773" i="2"/>
  <c r="AK3773" i="2"/>
  <c r="AI3774" i="2"/>
  <c r="AJ3774" i="2"/>
  <c r="AK3774" i="2"/>
  <c r="AI3775" i="2"/>
  <c r="AJ3775" i="2"/>
  <c r="AK3775" i="2"/>
  <c r="AI3776" i="2"/>
  <c r="AJ3776" i="2"/>
  <c r="AK3776" i="2"/>
  <c r="AI3777" i="2"/>
  <c r="AJ3777" i="2"/>
  <c r="AK3777" i="2"/>
  <c r="AI3778" i="2"/>
  <c r="AJ3778" i="2"/>
  <c r="AK3778" i="2"/>
  <c r="AI3779" i="2"/>
  <c r="AJ3779" i="2"/>
  <c r="AK3779" i="2"/>
  <c r="AI3780" i="2"/>
  <c r="AJ3780" i="2"/>
  <c r="AK3780" i="2"/>
  <c r="AI3781" i="2"/>
  <c r="AJ3781" i="2"/>
  <c r="AK3781" i="2"/>
  <c r="AI3782" i="2"/>
  <c r="AJ3782" i="2"/>
  <c r="AK3782" i="2"/>
  <c r="AI3783" i="2"/>
  <c r="AJ3783" i="2"/>
  <c r="AK3783" i="2"/>
  <c r="AI3784" i="2"/>
  <c r="AJ3784" i="2"/>
  <c r="AK3784" i="2"/>
  <c r="AI3785" i="2"/>
  <c r="AJ3785" i="2"/>
  <c r="AK3785" i="2"/>
  <c r="AI3786" i="2"/>
  <c r="AJ3786" i="2"/>
  <c r="AK3786" i="2"/>
  <c r="AI3787" i="2"/>
  <c r="AJ3787" i="2"/>
  <c r="AK3787" i="2"/>
  <c r="AI3788" i="2"/>
  <c r="AJ3788" i="2"/>
  <c r="AK3788" i="2"/>
  <c r="AI3789" i="2"/>
  <c r="AJ3789" i="2"/>
  <c r="AK3789" i="2"/>
  <c r="AI3790" i="2"/>
  <c r="AJ3790" i="2"/>
  <c r="AK3790" i="2"/>
  <c r="AI3791" i="2"/>
  <c r="AJ3791" i="2"/>
  <c r="AK3791" i="2"/>
  <c r="AI3792" i="2"/>
  <c r="AJ3792" i="2"/>
  <c r="AK3792" i="2"/>
  <c r="AI3793" i="2"/>
  <c r="AJ3793" i="2"/>
  <c r="AK3793" i="2"/>
  <c r="AI3794" i="2"/>
  <c r="AJ3794" i="2"/>
  <c r="AK3794" i="2"/>
  <c r="AI3795" i="2"/>
  <c r="AJ3795" i="2"/>
  <c r="AK3795" i="2"/>
  <c r="AI3796" i="2"/>
  <c r="AJ3796" i="2"/>
  <c r="AK3796" i="2"/>
  <c r="AI3797" i="2"/>
  <c r="AJ3797" i="2"/>
  <c r="AK3797" i="2"/>
  <c r="AI3798" i="2"/>
  <c r="AJ3798" i="2"/>
  <c r="AK3798" i="2"/>
  <c r="AI3799" i="2"/>
  <c r="AJ3799" i="2"/>
  <c r="AK3799" i="2"/>
  <c r="AI3800" i="2"/>
  <c r="AJ3800" i="2"/>
  <c r="AK3800" i="2"/>
  <c r="AI3801" i="2"/>
  <c r="AJ3801" i="2"/>
  <c r="AK3801" i="2"/>
  <c r="AI3802" i="2"/>
  <c r="AJ3802" i="2"/>
  <c r="AK3802" i="2"/>
  <c r="AI3803" i="2"/>
  <c r="AJ3803" i="2"/>
  <c r="AK3803" i="2"/>
  <c r="AI3804" i="2"/>
  <c r="AJ3804" i="2"/>
  <c r="AK3804" i="2"/>
  <c r="AI3805" i="2"/>
  <c r="AJ3805" i="2"/>
  <c r="AK3805" i="2"/>
  <c r="AI3806" i="2"/>
  <c r="AJ3806" i="2"/>
  <c r="AK3806" i="2"/>
  <c r="AI3807" i="2"/>
  <c r="AJ3807" i="2"/>
  <c r="AK3807" i="2"/>
  <c r="AI3808" i="2"/>
  <c r="AJ3808" i="2"/>
  <c r="AK3808" i="2"/>
  <c r="AI3809" i="2"/>
  <c r="AJ3809" i="2"/>
  <c r="AK3809" i="2"/>
  <c r="AI3810" i="2"/>
  <c r="AJ3810" i="2"/>
  <c r="AK3810" i="2"/>
  <c r="AI3811" i="2"/>
  <c r="AJ3811" i="2"/>
  <c r="AK3811" i="2"/>
  <c r="AI3812" i="2"/>
  <c r="AJ3812" i="2"/>
  <c r="AK3812" i="2"/>
  <c r="AI3813" i="2"/>
  <c r="AJ3813" i="2"/>
  <c r="AK3813" i="2"/>
  <c r="AI3814" i="2"/>
  <c r="AJ3814" i="2"/>
  <c r="AK3814" i="2"/>
  <c r="AI3815" i="2"/>
  <c r="AJ3815" i="2"/>
  <c r="AK3815" i="2"/>
  <c r="AI3816" i="2"/>
  <c r="AJ3816" i="2"/>
  <c r="AK3816" i="2"/>
  <c r="AI3817" i="2"/>
  <c r="AJ3817" i="2"/>
  <c r="AK3817" i="2"/>
  <c r="AI3818" i="2"/>
  <c r="AJ3818" i="2"/>
  <c r="AK3818" i="2"/>
  <c r="AI3819" i="2"/>
  <c r="AJ3819" i="2"/>
  <c r="AK3819" i="2"/>
  <c r="AI3820" i="2"/>
  <c r="AJ3820" i="2"/>
  <c r="AK3820" i="2"/>
  <c r="AI3821" i="2"/>
  <c r="AJ3821" i="2"/>
  <c r="AK3821" i="2"/>
  <c r="AI3822" i="2"/>
  <c r="AJ3822" i="2"/>
  <c r="AK3822" i="2"/>
  <c r="AI3823" i="2"/>
  <c r="AJ3823" i="2"/>
  <c r="AK3823" i="2"/>
  <c r="AI3824" i="2"/>
  <c r="AJ3824" i="2"/>
  <c r="AK3824" i="2"/>
  <c r="AI3825" i="2"/>
  <c r="AJ3825" i="2"/>
  <c r="AK3825" i="2"/>
  <c r="AI3826" i="2"/>
  <c r="AJ3826" i="2"/>
  <c r="AK3826" i="2"/>
  <c r="AI3827" i="2"/>
  <c r="AJ3827" i="2"/>
  <c r="AK3827" i="2"/>
  <c r="AI3828" i="2"/>
  <c r="AJ3828" i="2"/>
  <c r="AK3828" i="2"/>
  <c r="AI3829" i="2"/>
  <c r="AJ3829" i="2"/>
  <c r="AK3829" i="2"/>
  <c r="AI3830" i="2"/>
  <c r="AJ3830" i="2"/>
  <c r="AK3830" i="2"/>
  <c r="AI3831" i="2"/>
  <c r="AJ3831" i="2"/>
  <c r="AK3831" i="2"/>
  <c r="AI3832" i="2"/>
  <c r="AJ3832" i="2"/>
  <c r="AK3832" i="2"/>
  <c r="AI3833" i="2"/>
  <c r="AJ3833" i="2"/>
  <c r="AK3833" i="2"/>
  <c r="AI3834" i="2"/>
  <c r="AJ3834" i="2"/>
  <c r="AK3834" i="2"/>
  <c r="AI3835" i="2"/>
  <c r="AJ3835" i="2"/>
  <c r="AK3835" i="2"/>
  <c r="AI3836" i="2"/>
  <c r="AJ3836" i="2"/>
  <c r="AK3836" i="2"/>
  <c r="AI3837" i="2"/>
  <c r="AJ3837" i="2"/>
  <c r="AK3837" i="2"/>
  <c r="AI3838" i="2"/>
  <c r="AJ3838" i="2"/>
  <c r="AK3838" i="2"/>
  <c r="AI3839" i="2"/>
  <c r="AJ3839" i="2"/>
  <c r="AK3839" i="2"/>
  <c r="AI3840" i="2"/>
  <c r="AJ3840" i="2"/>
  <c r="AK3840" i="2"/>
  <c r="AI3841" i="2"/>
  <c r="AJ3841" i="2"/>
  <c r="AK3841" i="2"/>
  <c r="AI3842" i="2"/>
  <c r="AJ3842" i="2"/>
  <c r="AK3842" i="2"/>
  <c r="AI3843" i="2"/>
  <c r="AJ3843" i="2"/>
  <c r="AK3843" i="2"/>
  <c r="AI3844" i="2"/>
  <c r="AJ3844" i="2"/>
  <c r="AK3844" i="2"/>
  <c r="AI3845" i="2"/>
  <c r="AJ3845" i="2"/>
  <c r="AK3845" i="2"/>
  <c r="AI3846" i="2"/>
  <c r="AJ3846" i="2"/>
  <c r="AK3846" i="2"/>
  <c r="AI3847" i="2"/>
  <c r="AJ3847" i="2"/>
  <c r="AK3847" i="2"/>
  <c r="AI3848" i="2"/>
  <c r="AJ3848" i="2"/>
  <c r="AK3848" i="2"/>
  <c r="AI3849" i="2"/>
  <c r="AJ3849" i="2"/>
  <c r="AK3849" i="2"/>
  <c r="AI3850" i="2"/>
  <c r="AJ3850" i="2"/>
  <c r="AK3850" i="2"/>
  <c r="AI3851" i="2"/>
  <c r="AJ3851" i="2"/>
  <c r="AK3851" i="2"/>
  <c r="AI3852" i="2"/>
  <c r="AJ3852" i="2"/>
  <c r="AK3852" i="2"/>
  <c r="AI3853" i="2"/>
  <c r="AJ3853" i="2"/>
  <c r="AK3853" i="2"/>
  <c r="AI3854" i="2"/>
  <c r="AJ3854" i="2"/>
  <c r="AK3854" i="2"/>
  <c r="AI3855" i="2"/>
  <c r="AJ3855" i="2"/>
  <c r="AK3855" i="2"/>
  <c r="AI3856" i="2"/>
  <c r="AJ3856" i="2"/>
  <c r="AK3856" i="2"/>
  <c r="AI3857" i="2"/>
  <c r="AJ3857" i="2"/>
  <c r="AK3857" i="2"/>
  <c r="AI3858" i="2"/>
  <c r="AJ3858" i="2"/>
  <c r="AK3858" i="2"/>
  <c r="AI3859" i="2"/>
  <c r="AJ3859" i="2"/>
  <c r="AK3859" i="2"/>
  <c r="AI3860" i="2"/>
  <c r="AJ3860" i="2"/>
  <c r="AK3860" i="2"/>
  <c r="AI3861" i="2"/>
  <c r="AJ3861" i="2"/>
  <c r="AK3861" i="2"/>
  <c r="AI3862" i="2"/>
  <c r="AJ3862" i="2"/>
  <c r="AK3862" i="2"/>
  <c r="AI3863" i="2"/>
  <c r="AJ3863" i="2"/>
  <c r="AK3863" i="2"/>
  <c r="AI3864" i="2"/>
  <c r="AJ3864" i="2"/>
  <c r="AK3864" i="2"/>
  <c r="AI3865" i="2"/>
  <c r="AJ3865" i="2"/>
  <c r="AK3865" i="2"/>
  <c r="AI3866" i="2"/>
  <c r="AJ3866" i="2"/>
  <c r="AK3866" i="2"/>
  <c r="AI3867" i="2"/>
  <c r="AJ3867" i="2"/>
  <c r="AK3867" i="2"/>
  <c r="AI3868" i="2"/>
  <c r="AJ3868" i="2"/>
  <c r="AK3868" i="2"/>
  <c r="AI3869" i="2"/>
  <c r="AJ3869" i="2"/>
  <c r="AK3869" i="2"/>
  <c r="AI3870" i="2"/>
  <c r="AJ3870" i="2"/>
  <c r="AK3870" i="2"/>
  <c r="AI3871" i="2"/>
  <c r="AJ3871" i="2"/>
  <c r="AK3871" i="2"/>
  <c r="AI3872" i="2"/>
  <c r="AJ3872" i="2"/>
  <c r="AK3872" i="2"/>
  <c r="AI3873" i="2"/>
  <c r="AJ3873" i="2"/>
  <c r="AK3873" i="2"/>
  <c r="AI3874" i="2"/>
  <c r="AJ3874" i="2"/>
  <c r="AK3874" i="2"/>
  <c r="AI3875" i="2"/>
  <c r="AJ3875" i="2"/>
  <c r="AK3875" i="2"/>
  <c r="AI3876" i="2"/>
  <c r="AJ3876" i="2"/>
  <c r="AK3876" i="2"/>
  <c r="AI3877" i="2"/>
  <c r="AJ3877" i="2"/>
  <c r="AK3877" i="2"/>
  <c r="AI3878" i="2"/>
  <c r="AJ3878" i="2"/>
  <c r="AK3878" i="2"/>
  <c r="AI3879" i="2"/>
  <c r="AJ3879" i="2"/>
  <c r="AK3879" i="2"/>
  <c r="AI3880" i="2"/>
  <c r="AJ3880" i="2"/>
  <c r="AK3880" i="2"/>
  <c r="AI3881" i="2"/>
  <c r="AJ3881" i="2"/>
  <c r="AK3881" i="2"/>
  <c r="AI3882" i="2"/>
  <c r="AJ3882" i="2"/>
  <c r="AK3882" i="2"/>
  <c r="AI3883" i="2"/>
  <c r="AJ3883" i="2"/>
  <c r="AK3883" i="2"/>
  <c r="AI3884" i="2"/>
  <c r="AJ3884" i="2"/>
  <c r="AK3884" i="2"/>
  <c r="AI3885" i="2"/>
  <c r="AJ3885" i="2"/>
  <c r="AK3885" i="2"/>
  <c r="AI3886" i="2"/>
  <c r="AJ3886" i="2"/>
  <c r="AK3886" i="2"/>
  <c r="AI3887" i="2"/>
  <c r="AJ3887" i="2"/>
  <c r="AK3887" i="2"/>
  <c r="AI3888" i="2"/>
  <c r="AJ3888" i="2"/>
  <c r="AK3888" i="2"/>
  <c r="AI3889" i="2"/>
  <c r="AJ3889" i="2"/>
  <c r="AK3889" i="2"/>
  <c r="AI3890" i="2"/>
  <c r="AJ3890" i="2"/>
  <c r="AK3890" i="2"/>
  <c r="AI3891" i="2"/>
  <c r="AJ3891" i="2"/>
  <c r="AK3891" i="2"/>
  <c r="AI3892" i="2"/>
  <c r="AJ3892" i="2"/>
  <c r="AK3892" i="2"/>
  <c r="AI3893" i="2"/>
  <c r="AJ3893" i="2"/>
  <c r="AK3893" i="2"/>
  <c r="AI3894" i="2"/>
  <c r="AJ3894" i="2"/>
  <c r="AK3894" i="2"/>
  <c r="AI3895" i="2"/>
  <c r="AJ3895" i="2"/>
  <c r="AK3895" i="2"/>
  <c r="AI3896" i="2"/>
  <c r="AJ3896" i="2"/>
  <c r="AK3896" i="2"/>
  <c r="AI3897" i="2"/>
  <c r="AJ3897" i="2"/>
  <c r="AK3897" i="2"/>
  <c r="AI3898" i="2"/>
  <c r="AJ3898" i="2"/>
  <c r="AK3898" i="2"/>
  <c r="AI3899" i="2"/>
  <c r="AJ3899" i="2"/>
  <c r="AK3899" i="2"/>
  <c r="AI3900" i="2"/>
  <c r="AJ3900" i="2"/>
  <c r="AK3900" i="2"/>
  <c r="AI3901" i="2"/>
  <c r="AJ3901" i="2"/>
  <c r="AK3901" i="2"/>
  <c r="AI3902" i="2"/>
  <c r="AJ3902" i="2"/>
  <c r="AK3902" i="2"/>
  <c r="AI3903" i="2"/>
  <c r="AJ3903" i="2"/>
  <c r="AK3903" i="2"/>
  <c r="AI3904" i="2"/>
  <c r="AJ3904" i="2"/>
  <c r="AK3904" i="2"/>
  <c r="AI3905" i="2"/>
  <c r="AJ3905" i="2"/>
  <c r="AK3905" i="2"/>
  <c r="AI3906" i="2"/>
  <c r="AJ3906" i="2"/>
  <c r="AK3906" i="2"/>
  <c r="AI3907" i="2"/>
  <c r="AJ3907" i="2"/>
  <c r="AK3907" i="2"/>
  <c r="AI3908" i="2"/>
  <c r="AJ3908" i="2"/>
  <c r="AK3908" i="2"/>
  <c r="AI3909" i="2"/>
  <c r="AJ3909" i="2"/>
  <c r="AK3909" i="2"/>
  <c r="AI3910" i="2"/>
  <c r="AJ3910" i="2"/>
  <c r="AK3910" i="2"/>
  <c r="AI3911" i="2"/>
  <c r="AJ3911" i="2"/>
  <c r="AK3911" i="2"/>
  <c r="AI3912" i="2"/>
  <c r="AJ3912" i="2"/>
  <c r="AK3912" i="2"/>
  <c r="AI3913" i="2"/>
  <c r="AJ3913" i="2"/>
  <c r="AK3913" i="2"/>
  <c r="AI3914" i="2"/>
  <c r="AJ3914" i="2"/>
  <c r="AK3914" i="2"/>
  <c r="AI3915" i="2"/>
  <c r="AJ3915" i="2"/>
  <c r="AK3915" i="2"/>
  <c r="AI3916" i="2"/>
  <c r="AJ3916" i="2"/>
  <c r="AK3916" i="2"/>
  <c r="AI3917" i="2"/>
  <c r="AJ3917" i="2"/>
  <c r="AK3917" i="2"/>
  <c r="AI3918" i="2"/>
  <c r="AJ3918" i="2"/>
  <c r="AK3918" i="2"/>
  <c r="AI3919" i="2"/>
  <c r="AJ3919" i="2"/>
  <c r="AK3919" i="2"/>
  <c r="AI3" i="2"/>
  <c r="AJ3" i="2"/>
  <c r="AK3" i="2"/>
  <c r="AI4" i="2"/>
  <c r="AJ4" i="2"/>
  <c r="AK4" i="2"/>
  <c r="AI5" i="2"/>
  <c r="AJ5" i="2"/>
  <c r="AK5" i="2"/>
  <c r="AI6" i="2"/>
  <c r="AJ6" i="2"/>
  <c r="AK6" i="2"/>
  <c r="AI7" i="2"/>
  <c r="AJ7" i="2"/>
  <c r="AK7" i="2"/>
  <c r="AI8" i="2"/>
  <c r="AJ8" i="2"/>
  <c r="AK8" i="2"/>
  <c r="AI9" i="2"/>
  <c r="AJ9" i="2"/>
  <c r="AK9" i="2"/>
  <c r="AI10" i="2"/>
  <c r="AJ10" i="2"/>
  <c r="AK10" i="2"/>
  <c r="AI11" i="2"/>
  <c r="AJ11" i="2"/>
  <c r="AK11" i="2"/>
  <c r="AI12" i="2"/>
  <c r="AJ12" i="2"/>
  <c r="AK12" i="2"/>
  <c r="AI13" i="2"/>
  <c r="AJ13" i="2"/>
  <c r="AK13" i="2"/>
  <c r="AI14" i="2"/>
  <c r="AJ14" i="2"/>
  <c r="AK14" i="2"/>
  <c r="AI15" i="2"/>
  <c r="AJ15" i="2"/>
  <c r="AK15" i="2"/>
  <c r="AI16" i="2"/>
  <c r="AJ16" i="2"/>
  <c r="AK16" i="2"/>
  <c r="AI17" i="2"/>
  <c r="AJ17" i="2"/>
  <c r="AK17" i="2"/>
  <c r="AI18" i="2"/>
  <c r="AJ18" i="2"/>
  <c r="AK18" i="2"/>
  <c r="AI19" i="2"/>
  <c r="AJ19" i="2"/>
  <c r="AK19" i="2"/>
  <c r="AI20" i="2"/>
  <c r="AJ20" i="2"/>
  <c r="AK20" i="2"/>
  <c r="AI21" i="2"/>
  <c r="AJ21" i="2"/>
  <c r="AK21" i="2"/>
  <c r="AI22" i="2"/>
  <c r="AJ22" i="2"/>
  <c r="AK22" i="2"/>
  <c r="AI23" i="2"/>
  <c r="AJ23" i="2"/>
  <c r="AK23" i="2"/>
  <c r="AI24" i="2"/>
  <c r="AJ24" i="2"/>
  <c r="AK24" i="2"/>
  <c r="AI25" i="2"/>
  <c r="AJ25" i="2"/>
  <c r="AK25" i="2"/>
  <c r="AI26" i="2"/>
  <c r="AJ26" i="2"/>
  <c r="AK26" i="2"/>
  <c r="AI27" i="2"/>
  <c r="AJ27" i="2"/>
  <c r="AK27" i="2"/>
  <c r="AI28" i="2"/>
  <c r="AJ28" i="2"/>
  <c r="AK28" i="2"/>
  <c r="AI29" i="2"/>
  <c r="AJ29" i="2"/>
  <c r="AK29" i="2"/>
  <c r="AI30" i="2"/>
  <c r="AJ30" i="2"/>
  <c r="AK30" i="2"/>
  <c r="AI31" i="2"/>
  <c r="AJ31" i="2"/>
  <c r="AK31" i="2"/>
  <c r="AI32" i="2"/>
  <c r="AJ32" i="2"/>
  <c r="AK32" i="2"/>
  <c r="AI33" i="2"/>
  <c r="AJ33" i="2"/>
  <c r="AK33" i="2"/>
  <c r="AI34" i="2"/>
  <c r="AJ34" i="2"/>
  <c r="AK34" i="2"/>
  <c r="AI35" i="2"/>
  <c r="AJ35" i="2"/>
  <c r="AK35" i="2"/>
  <c r="AI36" i="2"/>
  <c r="AJ36" i="2"/>
  <c r="AK36" i="2"/>
  <c r="AI37" i="2"/>
  <c r="AJ37" i="2"/>
  <c r="AK37" i="2"/>
  <c r="AI38" i="2"/>
  <c r="AJ38" i="2"/>
  <c r="AK38" i="2"/>
  <c r="AI39" i="2"/>
  <c r="AJ39" i="2"/>
  <c r="AK39" i="2"/>
  <c r="AI40" i="2"/>
  <c r="AJ40" i="2"/>
  <c r="AK40" i="2"/>
  <c r="AI41" i="2"/>
  <c r="AJ41" i="2"/>
  <c r="AK41" i="2"/>
  <c r="AI42" i="2"/>
  <c r="AJ42" i="2"/>
  <c r="AK42" i="2"/>
  <c r="AI43" i="2"/>
  <c r="AJ43" i="2"/>
  <c r="AK43" i="2"/>
  <c r="AI44" i="2"/>
  <c r="AJ44" i="2"/>
  <c r="AK44" i="2"/>
  <c r="AI45" i="2"/>
  <c r="AJ45" i="2"/>
  <c r="AK45" i="2"/>
  <c r="AI46" i="2"/>
  <c r="AJ46" i="2"/>
  <c r="AK46" i="2"/>
  <c r="AI47" i="2"/>
  <c r="AJ47" i="2"/>
  <c r="AK47" i="2"/>
  <c r="AI48" i="2"/>
  <c r="AJ48" i="2"/>
  <c r="AK48" i="2"/>
  <c r="AI49" i="2"/>
  <c r="AJ49" i="2"/>
  <c r="AK49" i="2"/>
  <c r="AI50" i="2"/>
  <c r="AJ50" i="2"/>
  <c r="AK50" i="2"/>
  <c r="AI51" i="2"/>
  <c r="AJ51" i="2"/>
  <c r="AK51" i="2"/>
  <c r="AI52" i="2"/>
  <c r="AJ52" i="2"/>
  <c r="AK52" i="2"/>
  <c r="AI53" i="2"/>
  <c r="AJ53" i="2"/>
  <c r="AK53" i="2"/>
  <c r="AI54" i="2"/>
  <c r="AJ54" i="2"/>
  <c r="AK54" i="2"/>
  <c r="AI55" i="2"/>
  <c r="AJ55" i="2"/>
  <c r="AK55" i="2"/>
  <c r="AI56" i="2"/>
  <c r="AJ56" i="2"/>
  <c r="AK56" i="2"/>
  <c r="AI57" i="2"/>
  <c r="AJ57" i="2"/>
  <c r="AK57" i="2"/>
  <c r="AI58" i="2"/>
  <c r="AJ58" i="2"/>
  <c r="AK58" i="2"/>
  <c r="AI59" i="2"/>
  <c r="AJ59" i="2"/>
  <c r="AK59" i="2"/>
  <c r="AI60" i="2"/>
  <c r="AJ60" i="2"/>
  <c r="AK60" i="2"/>
  <c r="AI61" i="2"/>
  <c r="AJ61" i="2"/>
  <c r="AK61" i="2"/>
  <c r="AI62" i="2"/>
  <c r="AJ62" i="2"/>
  <c r="AK62" i="2"/>
  <c r="AI63" i="2"/>
  <c r="AJ63" i="2"/>
  <c r="AK63" i="2"/>
  <c r="AI64" i="2"/>
  <c r="AJ64" i="2"/>
  <c r="AK64" i="2"/>
  <c r="AI65" i="2"/>
  <c r="AJ65" i="2"/>
  <c r="AK65" i="2"/>
  <c r="AI66" i="2"/>
  <c r="AJ66" i="2"/>
  <c r="AK66" i="2"/>
  <c r="AI67" i="2"/>
  <c r="AJ67" i="2"/>
  <c r="AK67" i="2"/>
  <c r="AI68" i="2"/>
  <c r="AJ68" i="2"/>
  <c r="AK68" i="2"/>
  <c r="AI69" i="2"/>
  <c r="AJ69" i="2"/>
  <c r="AK69" i="2"/>
  <c r="AI70" i="2"/>
  <c r="AJ70" i="2"/>
  <c r="AK70" i="2"/>
  <c r="AI71" i="2"/>
  <c r="AJ71" i="2"/>
  <c r="AK71" i="2"/>
  <c r="AI72" i="2"/>
  <c r="AJ72" i="2"/>
  <c r="AK72" i="2"/>
  <c r="AI73" i="2"/>
  <c r="AJ73" i="2"/>
  <c r="AK73" i="2"/>
  <c r="AI74" i="2"/>
  <c r="AJ74" i="2"/>
  <c r="AK74" i="2"/>
  <c r="AI75" i="2"/>
  <c r="AJ75" i="2"/>
  <c r="AK75" i="2"/>
  <c r="AI76" i="2"/>
  <c r="AJ76" i="2"/>
  <c r="AK76" i="2"/>
  <c r="AI77" i="2"/>
  <c r="AJ77" i="2"/>
  <c r="AK77" i="2"/>
  <c r="AI78" i="2"/>
  <c r="AJ78" i="2"/>
  <c r="AK78" i="2"/>
  <c r="AI79" i="2"/>
  <c r="AJ79" i="2"/>
  <c r="AK79" i="2"/>
  <c r="AI80" i="2"/>
  <c r="AJ80" i="2"/>
  <c r="AK80" i="2"/>
  <c r="AI81" i="2"/>
  <c r="AJ81" i="2"/>
  <c r="AK81" i="2"/>
  <c r="AI82" i="2"/>
  <c r="AJ82" i="2"/>
  <c r="AK82" i="2"/>
  <c r="AI83" i="2"/>
  <c r="AJ83" i="2"/>
  <c r="AK83" i="2"/>
  <c r="AI84" i="2"/>
  <c r="AJ84" i="2"/>
  <c r="AK84" i="2"/>
  <c r="AI85" i="2"/>
  <c r="AJ85" i="2"/>
  <c r="AK85" i="2"/>
  <c r="AI86" i="2"/>
  <c r="AJ86" i="2"/>
  <c r="AK86" i="2"/>
  <c r="AI87" i="2"/>
  <c r="AJ87" i="2"/>
  <c r="AK87" i="2"/>
  <c r="AI88" i="2"/>
  <c r="AJ88" i="2"/>
  <c r="AK88" i="2"/>
  <c r="AI89" i="2"/>
  <c r="AJ89" i="2"/>
  <c r="AK89" i="2"/>
  <c r="AI90" i="2"/>
  <c r="AJ90" i="2"/>
  <c r="AK90" i="2"/>
  <c r="AI91" i="2"/>
  <c r="AJ91" i="2"/>
  <c r="AK91" i="2"/>
  <c r="AI92" i="2"/>
  <c r="AJ92" i="2"/>
  <c r="AK92" i="2"/>
  <c r="AI93" i="2"/>
  <c r="AJ93" i="2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I98" i="2"/>
  <c r="AJ98" i="2"/>
  <c r="AK98" i="2"/>
  <c r="AI99" i="2"/>
  <c r="AJ99" i="2"/>
  <c r="AK99" i="2"/>
  <c r="AI100" i="2"/>
  <c r="AJ100" i="2"/>
  <c r="AK100" i="2"/>
  <c r="AI101" i="2"/>
  <c r="AJ101" i="2"/>
  <c r="AK101" i="2"/>
  <c r="AI102" i="2"/>
  <c r="AJ102" i="2"/>
  <c r="AK102" i="2"/>
  <c r="AI103" i="2"/>
  <c r="AJ103" i="2"/>
  <c r="AK103" i="2"/>
  <c r="AI104" i="2"/>
  <c r="AJ104" i="2"/>
  <c r="AK104" i="2"/>
  <c r="AI105" i="2"/>
  <c r="AJ105" i="2"/>
  <c r="AK105" i="2"/>
  <c r="AI106" i="2"/>
  <c r="AJ106" i="2"/>
  <c r="AK106" i="2"/>
  <c r="AI107" i="2"/>
  <c r="AJ107" i="2"/>
  <c r="AK107" i="2"/>
  <c r="AI108" i="2"/>
  <c r="AJ108" i="2"/>
  <c r="AK108" i="2"/>
  <c r="AI109" i="2"/>
  <c r="AJ109" i="2"/>
  <c r="AK109" i="2"/>
  <c r="AI110" i="2"/>
  <c r="AJ110" i="2"/>
  <c r="AK110" i="2"/>
  <c r="AI111" i="2"/>
  <c r="AJ111" i="2"/>
  <c r="AK111" i="2"/>
  <c r="AI112" i="2"/>
  <c r="AJ112" i="2"/>
  <c r="AK112" i="2"/>
  <c r="AI113" i="2"/>
  <c r="AJ113" i="2"/>
  <c r="AK113" i="2"/>
  <c r="AI114" i="2"/>
  <c r="AJ114" i="2"/>
  <c r="AK114" i="2"/>
  <c r="AI115" i="2"/>
  <c r="AJ115" i="2"/>
  <c r="AK115" i="2"/>
  <c r="AI116" i="2"/>
  <c r="AJ116" i="2"/>
  <c r="AK116" i="2"/>
  <c r="AI117" i="2"/>
  <c r="AJ117" i="2"/>
  <c r="AK117" i="2"/>
  <c r="AI118" i="2"/>
  <c r="AJ118" i="2"/>
  <c r="AK118" i="2"/>
  <c r="AI119" i="2"/>
  <c r="AJ119" i="2"/>
  <c r="AK119" i="2"/>
  <c r="AI120" i="2"/>
  <c r="AJ120" i="2"/>
  <c r="AK120" i="2"/>
  <c r="AI121" i="2"/>
  <c r="AJ121" i="2"/>
  <c r="AK121" i="2"/>
  <c r="AI122" i="2"/>
  <c r="AJ122" i="2"/>
  <c r="AK122" i="2"/>
  <c r="AI123" i="2"/>
  <c r="AJ123" i="2"/>
  <c r="AK123" i="2"/>
  <c r="AI124" i="2"/>
  <c r="AJ124" i="2"/>
  <c r="AK124" i="2"/>
  <c r="AI125" i="2"/>
  <c r="AJ125" i="2"/>
  <c r="AK125" i="2"/>
  <c r="AI126" i="2"/>
  <c r="AJ126" i="2"/>
  <c r="AK126" i="2"/>
  <c r="AI127" i="2"/>
  <c r="AJ127" i="2"/>
  <c r="AK127" i="2"/>
  <c r="AI128" i="2"/>
  <c r="AJ128" i="2"/>
  <c r="AK128" i="2"/>
  <c r="AI129" i="2"/>
  <c r="AJ129" i="2"/>
  <c r="AK129" i="2"/>
  <c r="AI130" i="2"/>
  <c r="AJ130" i="2"/>
  <c r="AK130" i="2"/>
  <c r="AI131" i="2"/>
  <c r="AJ131" i="2"/>
  <c r="AK131" i="2"/>
  <c r="AI132" i="2"/>
  <c r="AJ132" i="2"/>
  <c r="AK132" i="2"/>
  <c r="AI133" i="2"/>
  <c r="AJ133" i="2"/>
  <c r="AK133" i="2"/>
  <c r="AI134" i="2"/>
  <c r="AJ134" i="2"/>
  <c r="AK134" i="2"/>
  <c r="AI135" i="2"/>
  <c r="AJ135" i="2"/>
  <c r="AK135" i="2"/>
  <c r="AI136" i="2"/>
  <c r="AJ136" i="2"/>
  <c r="AK136" i="2"/>
  <c r="AI137" i="2"/>
  <c r="AJ137" i="2"/>
  <c r="AK137" i="2"/>
  <c r="AI138" i="2"/>
  <c r="AJ138" i="2"/>
  <c r="AK138" i="2"/>
  <c r="AJ2" i="2"/>
  <c r="AK2" i="2"/>
  <c r="AI2" i="2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2" i="8"/>
  <c r="B12" i="7"/>
  <c r="B13" i="7"/>
  <c r="B14" i="7"/>
  <c r="C12" i="7"/>
  <c r="C13" i="7"/>
  <c r="C14" i="7"/>
  <c r="D12" i="7"/>
  <c r="D13" i="7"/>
  <c r="D14" i="7"/>
  <c r="E14" i="7"/>
  <c r="E15" i="7"/>
  <c r="E16" i="7"/>
  <c r="E17" i="7"/>
  <c r="E18" i="7"/>
  <c r="D17" i="7"/>
  <c r="D16" i="7"/>
  <c r="C17" i="7"/>
  <c r="C16" i="7"/>
  <c r="B17" i="7"/>
  <c r="B16" i="7"/>
  <c r="B4" i="7"/>
  <c r="B2" i="7"/>
  <c r="C2" i="7"/>
  <c r="B5" i="7"/>
  <c r="B3" i="7"/>
  <c r="B13" i="6"/>
  <c r="C14" i="6"/>
  <c r="B14" i="6"/>
  <c r="C13" i="6"/>
  <c r="K14" i="6"/>
  <c r="J14" i="6"/>
  <c r="E14" i="6"/>
  <c r="K13" i="6"/>
  <c r="J13" i="6"/>
  <c r="E13" i="6"/>
  <c r="B5" i="6"/>
  <c r="C5" i="6"/>
  <c r="D5" i="6"/>
  <c r="C4" i="6"/>
  <c r="C6" i="6"/>
  <c r="B4" i="6"/>
  <c r="D4" i="6"/>
  <c r="D6" i="6"/>
  <c r="K5" i="6"/>
  <c r="B6" i="6"/>
  <c r="J5" i="6"/>
  <c r="K4" i="6"/>
  <c r="J4" i="6"/>
  <c r="H181" i="1"/>
  <c r="E180" i="1"/>
  <c r="D183" i="1"/>
  <c r="E179" i="1"/>
  <c r="E181" i="1"/>
  <c r="E182" i="1"/>
  <c r="E183" i="1"/>
  <c r="D184" i="1"/>
  <c r="L180" i="1"/>
  <c r="C183" i="1"/>
  <c r="C184" i="1"/>
  <c r="K180" i="1"/>
  <c r="L179" i="1"/>
  <c r="K179" i="1"/>
  <c r="F181" i="1"/>
  <c r="F180" i="1"/>
  <c r="F179" i="1"/>
  <c r="D62" i="1"/>
  <c r="L60" i="1"/>
  <c r="C62" i="1"/>
  <c r="K60" i="1"/>
  <c r="L59" i="1"/>
  <c r="K59" i="1"/>
  <c r="F60" i="1"/>
  <c r="F59" i="1"/>
  <c r="F50" i="1"/>
  <c r="F49" i="1"/>
  <c r="I25" i="4"/>
  <c r="H25" i="4"/>
  <c r="F25" i="4"/>
  <c r="G25" i="4"/>
  <c r="F76" i="5"/>
  <c r="E76" i="5"/>
  <c r="F182" i="1"/>
  <c r="D76" i="5"/>
  <c r="C35" i="5"/>
  <c r="C34" i="5"/>
  <c r="C33" i="5"/>
  <c r="C49" i="5"/>
  <c r="C63" i="5"/>
  <c r="C62" i="5"/>
  <c r="C76" i="5"/>
  <c r="C20" i="5"/>
  <c r="C19" i="5"/>
  <c r="H63" i="5"/>
  <c r="I63" i="5"/>
  <c r="J63" i="5"/>
  <c r="E68" i="5"/>
  <c r="F63" i="5"/>
  <c r="G63" i="5"/>
  <c r="D68" i="5"/>
  <c r="D63" i="5"/>
  <c r="E63" i="5"/>
  <c r="C68" i="5"/>
  <c r="H62" i="5"/>
  <c r="I62" i="5"/>
  <c r="J62" i="5"/>
  <c r="E67" i="5"/>
  <c r="F62" i="5"/>
  <c r="G62" i="5"/>
  <c r="D67" i="5"/>
  <c r="D62" i="5"/>
  <c r="E62" i="5"/>
  <c r="C67" i="5"/>
  <c r="D34" i="5"/>
  <c r="D35" i="5"/>
  <c r="D50" i="5"/>
  <c r="E34" i="5"/>
  <c r="E35" i="5"/>
  <c r="E50" i="5"/>
  <c r="F34" i="5"/>
  <c r="F35" i="5"/>
  <c r="F50" i="5"/>
  <c r="G34" i="5"/>
  <c r="G35" i="5"/>
  <c r="G50" i="5"/>
  <c r="H34" i="5"/>
  <c r="H35" i="5"/>
  <c r="H50" i="5"/>
  <c r="I34" i="5"/>
  <c r="I35" i="5"/>
  <c r="I50" i="5"/>
  <c r="J34" i="5"/>
  <c r="J35" i="5"/>
  <c r="J50" i="5"/>
  <c r="C50" i="5"/>
  <c r="E55" i="5"/>
  <c r="D55" i="5"/>
  <c r="C55" i="5"/>
  <c r="H49" i="5"/>
  <c r="I49" i="5"/>
  <c r="J49" i="5"/>
  <c r="E54" i="5"/>
  <c r="F49" i="5"/>
  <c r="G49" i="5"/>
  <c r="D54" i="5"/>
  <c r="D49" i="5"/>
  <c r="E49" i="5"/>
  <c r="C54" i="5"/>
  <c r="E41" i="5"/>
  <c r="D41" i="5"/>
  <c r="C41" i="5"/>
  <c r="E40" i="5"/>
  <c r="D40" i="5"/>
  <c r="C40" i="5"/>
  <c r="H33" i="5"/>
  <c r="I33" i="5"/>
  <c r="J33" i="5"/>
  <c r="E39" i="5"/>
  <c r="F33" i="5"/>
  <c r="G33" i="5"/>
  <c r="D39" i="5"/>
  <c r="D33" i="5"/>
  <c r="E33" i="5"/>
  <c r="C39" i="5"/>
  <c r="H5" i="5"/>
  <c r="I5" i="5"/>
  <c r="J5" i="5"/>
  <c r="E25" i="5"/>
  <c r="H4" i="5"/>
  <c r="I4" i="5"/>
  <c r="J4" i="5"/>
  <c r="E24" i="5"/>
  <c r="F5" i="5"/>
  <c r="G5" i="5"/>
  <c r="D25" i="5"/>
  <c r="F4" i="5"/>
  <c r="G4" i="5"/>
  <c r="D24" i="5"/>
  <c r="D5" i="5"/>
  <c r="E5" i="5"/>
  <c r="C25" i="5"/>
  <c r="D4" i="5"/>
  <c r="E4" i="5"/>
  <c r="C24" i="5"/>
  <c r="F24" i="5"/>
  <c r="F25" i="5"/>
  <c r="F26" i="5"/>
  <c r="E26" i="5"/>
  <c r="D26" i="5"/>
  <c r="C26" i="5"/>
  <c r="J20" i="5"/>
  <c r="I20" i="5"/>
  <c r="H20" i="5"/>
  <c r="G20" i="5"/>
  <c r="F20" i="5"/>
  <c r="E20" i="5"/>
  <c r="D20" i="5"/>
  <c r="J19" i="5"/>
  <c r="I19" i="5"/>
  <c r="H19" i="5"/>
  <c r="G19" i="5"/>
  <c r="F19" i="5"/>
  <c r="E19" i="5"/>
  <c r="D19" i="5"/>
  <c r="C9" i="5"/>
  <c r="D9" i="5"/>
  <c r="E9" i="5"/>
  <c r="F9" i="5"/>
  <c r="C10" i="5"/>
  <c r="D10" i="5"/>
  <c r="E10" i="5"/>
  <c r="F10" i="5"/>
  <c r="F11" i="5"/>
  <c r="D11" i="5"/>
  <c r="E11" i="5"/>
  <c r="C11" i="5"/>
  <c r="C5" i="5"/>
  <c r="C4" i="5"/>
  <c r="O268" i="3"/>
  <c r="P268" i="3"/>
  <c r="N268" i="3"/>
  <c r="O267" i="3"/>
  <c r="P267" i="3"/>
  <c r="N267" i="3"/>
  <c r="D270" i="3"/>
  <c r="E270" i="3"/>
  <c r="C270" i="3"/>
  <c r="O260" i="3"/>
  <c r="P260" i="3"/>
  <c r="Q260" i="3"/>
  <c r="N260" i="3"/>
  <c r="O259" i="3"/>
  <c r="P259" i="3"/>
  <c r="Q259" i="3"/>
  <c r="N259" i="3"/>
  <c r="F269" i="3"/>
  <c r="F268" i="3"/>
  <c r="F267" i="3"/>
  <c r="D269" i="3"/>
  <c r="E269" i="3"/>
  <c r="C269" i="3"/>
  <c r="D262" i="3"/>
  <c r="E262" i="3"/>
  <c r="F262" i="3"/>
  <c r="C262" i="3"/>
  <c r="G261" i="3"/>
  <c r="G260" i="3"/>
  <c r="G259" i="3"/>
  <c r="F261" i="3"/>
  <c r="E261" i="3"/>
  <c r="D261" i="3"/>
  <c r="C261" i="3"/>
  <c r="D224" i="3"/>
  <c r="E224" i="3"/>
  <c r="C224" i="3"/>
  <c r="F223" i="3"/>
  <c r="F222" i="3"/>
  <c r="F221" i="3"/>
  <c r="E223" i="3"/>
  <c r="D223" i="3"/>
  <c r="C223" i="3"/>
  <c r="D216" i="3"/>
  <c r="E216" i="3"/>
  <c r="F216" i="3"/>
  <c r="C216" i="3"/>
  <c r="G215" i="3"/>
  <c r="D215" i="3"/>
  <c r="E215" i="3"/>
  <c r="F215" i="3"/>
  <c r="C215" i="3"/>
  <c r="G214" i="3"/>
  <c r="G213" i="3"/>
  <c r="D151" i="3"/>
  <c r="D153" i="3"/>
  <c r="C151" i="3"/>
  <c r="E151" i="3"/>
  <c r="F151" i="3"/>
  <c r="F152" i="3"/>
  <c r="F153" i="3"/>
  <c r="D154" i="3"/>
  <c r="E153" i="3"/>
  <c r="E154" i="3"/>
  <c r="C153" i="3"/>
  <c r="C154" i="3"/>
  <c r="D144" i="3"/>
  <c r="D145" i="3"/>
  <c r="D146" i="3"/>
  <c r="C144" i="3"/>
  <c r="E144" i="3"/>
  <c r="G144" i="3"/>
  <c r="C145" i="3"/>
  <c r="E145" i="3"/>
  <c r="G145" i="3"/>
  <c r="G146" i="3"/>
  <c r="D147" i="3"/>
  <c r="E146" i="3"/>
  <c r="E147" i="3"/>
  <c r="F146" i="3"/>
  <c r="F147" i="3"/>
  <c r="C146" i="3"/>
  <c r="C147" i="3"/>
  <c r="C119" i="3"/>
  <c r="C120" i="3"/>
  <c r="D118" i="3"/>
  <c r="D120" i="3"/>
  <c r="E118" i="3"/>
  <c r="E119" i="3"/>
  <c r="E120" i="3"/>
  <c r="F120" i="3"/>
  <c r="F119" i="3"/>
  <c r="F118" i="3"/>
  <c r="C112" i="3"/>
  <c r="D112" i="3"/>
  <c r="E112" i="3"/>
  <c r="F112" i="3"/>
  <c r="G112" i="3"/>
  <c r="D111" i="3"/>
  <c r="D113" i="3"/>
  <c r="C111" i="3"/>
  <c r="E111" i="3"/>
  <c r="F111" i="3"/>
  <c r="G111" i="3"/>
  <c r="G113" i="3"/>
  <c r="D114" i="3"/>
  <c r="O112" i="3"/>
  <c r="E113" i="3"/>
  <c r="E114" i="3"/>
  <c r="P112" i="3"/>
  <c r="F113" i="3"/>
  <c r="F114" i="3"/>
  <c r="Q112" i="3"/>
  <c r="C113" i="3"/>
  <c r="C114" i="3"/>
  <c r="N112" i="3"/>
  <c r="O111" i="3"/>
  <c r="P111" i="3"/>
  <c r="Q111" i="3"/>
  <c r="N111" i="3"/>
  <c r="C85" i="3"/>
  <c r="D85" i="3"/>
  <c r="E85" i="3"/>
  <c r="F85" i="3"/>
  <c r="D84" i="3"/>
  <c r="D86" i="3"/>
  <c r="D87" i="3"/>
  <c r="O85" i="3"/>
  <c r="E84" i="3"/>
  <c r="E86" i="3"/>
  <c r="E87" i="3"/>
  <c r="P85" i="3"/>
  <c r="C84" i="3"/>
  <c r="C86" i="3"/>
  <c r="C87" i="3"/>
  <c r="N85" i="3"/>
  <c r="F84" i="3"/>
  <c r="O84" i="3"/>
  <c r="P84" i="3"/>
  <c r="N84" i="3"/>
  <c r="F86" i="3"/>
  <c r="C77" i="3"/>
  <c r="C78" i="3"/>
  <c r="C79" i="3"/>
  <c r="D77" i="3"/>
  <c r="D78" i="3"/>
  <c r="D79" i="3"/>
  <c r="E77" i="3"/>
  <c r="E78" i="3"/>
  <c r="E79" i="3"/>
  <c r="F77" i="3"/>
  <c r="F78" i="3"/>
  <c r="F79" i="3"/>
  <c r="G79" i="3"/>
  <c r="G78" i="3"/>
  <c r="D80" i="3"/>
  <c r="O78" i="3"/>
  <c r="E80" i="3"/>
  <c r="P78" i="3"/>
  <c r="F80" i="3"/>
  <c r="Q78" i="3"/>
  <c r="C80" i="3"/>
  <c r="N78" i="3"/>
  <c r="G77" i="3"/>
  <c r="Q77" i="3"/>
  <c r="P77" i="3"/>
  <c r="O77" i="3"/>
  <c r="N77" i="3"/>
  <c r="C62" i="3"/>
  <c r="C64" i="3"/>
  <c r="D64" i="3"/>
  <c r="E62" i="3"/>
  <c r="E64" i="3"/>
  <c r="F64" i="3"/>
  <c r="F63" i="3"/>
  <c r="F62" i="3"/>
  <c r="C55" i="3"/>
  <c r="E55" i="3"/>
  <c r="F55" i="3"/>
  <c r="G55" i="3"/>
  <c r="G56" i="3"/>
  <c r="G57" i="3"/>
  <c r="F57" i="3"/>
  <c r="E57" i="3"/>
  <c r="D57" i="3"/>
  <c r="C57" i="3"/>
  <c r="F31" i="3"/>
  <c r="C32" i="3"/>
  <c r="D32" i="3"/>
  <c r="E32" i="3"/>
  <c r="F30" i="3"/>
  <c r="F29" i="3"/>
  <c r="G23" i="3"/>
  <c r="G24" i="3"/>
  <c r="F25" i="3"/>
  <c r="E25" i="3"/>
  <c r="D25" i="3"/>
  <c r="C25" i="3"/>
  <c r="G22" i="3"/>
  <c r="D173" i="1"/>
  <c r="L171" i="1"/>
  <c r="C173" i="1"/>
  <c r="K171" i="1"/>
  <c r="L170" i="1"/>
  <c r="K170" i="1"/>
  <c r="L169" i="1"/>
  <c r="K169" i="1"/>
  <c r="L168" i="1"/>
  <c r="K168" i="1"/>
  <c r="D160" i="1"/>
  <c r="L158" i="1"/>
  <c r="C160" i="1"/>
  <c r="K158" i="1"/>
  <c r="L157" i="1"/>
  <c r="K157" i="1"/>
  <c r="L156" i="1"/>
  <c r="K156" i="1"/>
  <c r="D143" i="1"/>
  <c r="D144" i="1"/>
  <c r="L142" i="1"/>
  <c r="C143" i="1"/>
  <c r="C144" i="1"/>
  <c r="K142" i="1"/>
  <c r="L141" i="1"/>
  <c r="K141" i="1"/>
  <c r="L140" i="1"/>
  <c r="K140" i="1"/>
  <c r="D134" i="1"/>
  <c r="C134" i="1"/>
  <c r="E134" i="1"/>
  <c r="D135" i="1"/>
  <c r="L133" i="1"/>
  <c r="C135" i="1"/>
  <c r="K133" i="1"/>
  <c r="L132" i="1"/>
  <c r="K132" i="1"/>
  <c r="L125" i="1"/>
  <c r="K125" i="1"/>
  <c r="L124" i="1"/>
  <c r="K124" i="1"/>
  <c r="L89" i="1"/>
  <c r="K89" i="1"/>
  <c r="L88" i="1"/>
  <c r="K88" i="1"/>
  <c r="D19" i="1"/>
  <c r="L17" i="1"/>
  <c r="C19" i="1"/>
  <c r="K17" i="1"/>
  <c r="L16" i="1"/>
  <c r="K16" i="1"/>
  <c r="D28" i="1"/>
  <c r="L26" i="1"/>
  <c r="C28" i="1"/>
  <c r="K26" i="1"/>
  <c r="L25" i="1"/>
  <c r="K25" i="1"/>
  <c r="L24" i="1"/>
  <c r="K24" i="1"/>
  <c r="D7" i="1"/>
  <c r="L4" i="1"/>
  <c r="K4" i="1"/>
  <c r="L5" i="1"/>
  <c r="K5" i="1"/>
  <c r="C243" i="3"/>
  <c r="C244" i="3"/>
  <c r="C251" i="3"/>
  <c r="C245" i="3"/>
  <c r="C252" i="3"/>
  <c r="C253" i="3"/>
  <c r="D243" i="3"/>
  <c r="D244" i="3"/>
  <c r="D251" i="3"/>
  <c r="D245" i="3"/>
  <c r="D252" i="3"/>
  <c r="D253" i="3"/>
  <c r="E243" i="3"/>
  <c r="E244" i="3"/>
  <c r="E251" i="3"/>
  <c r="E245" i="3"/>
  <c r="E252" i="3"/>
  <c r="E253" i="3"/>
  <c r="F243" i="3"/>
  <c r="F244" i="3"/>
  <c r="F251" i="3"/>
  <c r="F245" i="3"/>
  <c r="F252" i="3"/>
  <c r="F253" i="3"/>
  <c r="G243" i="3"/>
  <c r="G244" i="3"/>
  <c r="G251" i="3"/>
  <c r="G245" i="3"/>
  <c r="G252" i="3"/>
  <c r="G253" i="3"/>
  <c r="H253" i="3"/>
  <c r="H255" i="3"/>
  <c r="H252" i="3"/>
  <c r="H251" i="3"/>
  <c r="G233" i="3"/>
  <c r="G232" i="3"/>
  <c r="G234" i="3"/>
  <c r="F232" i="3"/>
  <c r="F233" i="3"/>
  <c r="F234" i="3"/>
  <c r="E232" i="3"/>
  <c r="E233" i="3"/>
  <c r="E234" i="3"/>
  <c r="D232" i="3"/>
  <c r="D233" i="3"/>
  <c r="D234" i="3"/>
  <c r="C233" i="3"/>
  <c r="C234" i="3"/>
  <c r="C246" i="3"/>
  <c r="D246" i="3"/>
  <c r="E246" i="3"/>
  <c r="F246" i="3"/>
  <c r="G246" i="3"/>
  <c r="H246" i="3"/>
  <c r="H248" i="3"/>
  <c r="H245" i="3"/>
  <c r="H244" i="3"/>
  <c r="H243" i="3"/>
  <c r="G230" i="3"/>
  <c r="G231" i="3"/>
  <c r="G235" i="3"/>
  <c r="C230" i="3"/>
  <c r="C231" i="3"/>
  <c r="C232" i="3"/>
  <c r="C235" i="3"/>
  <c r="D230" i="3"/>
  <c r="D231" i="3"/>
  <c r="D235" i="3"/>
  <c r="E230" i="3"/>
  <c r="E231" i="3"/>
  <c r="E235" i="3"/>
  <c r="F230" i="3"/>
  <c r="F231" i="3"/>
  <c r="F235" i="3"/>
  <c r="H235" i="3"/>
  <c r="H231" i="3"/>
  <c r="H232" i="3"/>
  <c r="H233" i="3"/>
  <c r="H234" i="3"/>
  <c r="H230" i="3"/>
  <c r="G207" i="3"/>
  <c r="F207" i="3"/>
  <c r="H208" i="3"/>
  <c r="H207" i="3"/>
  <c r="D194" i="3"/>
  <c r="D195" i="3"/>
  <c r="D196" i="3"/>
  <c r="D197" i="3"/>
  <c r="E194" i="3"/>
  <c r="E195" i="3"/>
  <c r="E196" i="3"/>
  <c r="E197" i="3"/>
  <c r="F194" i="3"/>
  <c r="F195" i="3"/>
  <c r="F196" i="3"/>
  <c r="F197" i="3"/>
  <c r="G194" i="3"/>
  <c r="G195" i="3"/>
  <c r="G196" i="3"/>
  <c r="G197" i="3"/>
  <c r="C194" i="3"/>
  <c r="C195" i="3"/>
  <c r="C196" i="3"/>
  <c r="C197" i="3"/>
  <c r="H195" i="3"/>
  <c r="H196" i="3"/>
  <c r="H194" i="3"/>
  <c r="C178" i="3"/>
  <c r="E171" i="3"/>
  <c r="C171" i="3"/>
  <c r="H171" i="3"/>
  <c r="C160" i="3"/>
  <c r="C161" i="3"/>
  <c r="C162" i="3"/>
  <c r="D160" i="3"/>
  <c r="D161" i="3"/>
  <c r="D162" i="3"/>
  <c r="E160" i="3"/>
  <c r="E161" i="3"/>
  <c r="E162" i="3"/>
  <c r="F160" i="3"/>
  <c r="F161" i="3"/>
  <c r="F162" i="3"/>
  <c r="G160" i="3"/>
  <c r="G161" i="3"/>
  <c r="G162" i="3"/>
  <c r="H162" i="3"/>
  <c r="H161" i="3"/>
  <c r="H160" i="3"/>
  <c r="C135" i="3"/>
  <c r="C136" i="3"/>
  <c r="C137" i="3"/>
  <c r="D135" i="3"/>
  <c r="D136" i="3"/>
  <c r="D137" i="3"/>
  <c r="E135" i="3"/>
  <c r="E136" i="3"/>
  <c r="E137" i="3"/>
  <c r="F135" i="3"/>
  <c r="F136" i="3"/>
  <c r="F137" i="3"/>
  <c r="G135" i="3"/>
  <c r="G136" i="3"/>
  <c r="G137" i="3"/>
  <c r="H137" i="3"/>
  <c r="H136" i="3"/>
  <c r="H135" i="3"/>
  <c r="C127" i="3"/>
  <c r="C128" i="3"/>
  <c r="C129" i="3"/>
  <c r="D127" i="3"/>
  <c r="D128" i="3"/>
  <c r="D129" i="3"/>
  <c r="E127" i="3"/>
  <c r="E128" i="3"/>
  <c r="E129" i="3"/>
  <c r="F127" i="3"/>
  <c r="F128" i="3"/>
  <c r="F129" i="3"/>
  <c r="G127" i="3"/>
  <c r="G128" i="3"/>
  <c r="G129" i="3"/>
  <c r="H129" i="3"/>
  <c r="H128" i="3"/>
  <c r="H127" i="3"/>
  <c r="G103" i="3"/>
  <c r="G104" i="3"/>
  <c r="F104" i="3"/>
  <c r="C104" i="3"/>
  <c r="D104" i="3"/>
  <c r="E104" i="3"/>
  <c r="H104" i="3"/>
  <c r="C103" i="3"/>
  <c r="D103" i="3"/>
  <c r="E103" i="3"/>
  <c r="F103" i="3"/>
  <c r="H103" i="3"/>
  <c r="H105" i="3"/>
  <c r="D105" i="3"/>
  <c r="E105" i="3"/>
  <c r="F105" i="3"/>
  <c r="G105" i="3"/>
  <c r="C105" i="3"/>
  <c r="C93" i="3"/>
  <c r="D93" i="3"/>
  <c r="E93" i="3"/>
  <c r="F93" i="3"/>
  <c r="G93" i="3"/>
  <c r="H93" i="3"/>
  <c r="C94" i="3"/>
  <c r="D94" i="3"/>
  <c r="E94" i="3"/>
  <c r="F94" i="3"/>
  <c r="G94" i="3"/>
  <c r="H94" i="3"/>
  <c r="H95" i="3"/>
  <c r="H97" i="3"/>
  <c r="G95" i="3"/>
  <c r="F95" i="3"/>
  <c r="E95" i="3"/>
  <c r="D95" i="3"/>
  <c r="C95" i="3"/>
  <c r="G71" i="3"/>
  <c r="F71" i="3"/>
  <c r="E71" i="3"/>
  <c r="D71" i="3"/>
  <c r="C71" i="3"/>
  <c r="F70" i="3"/>
  <c r="C70" i="3"/>
  <c r="D70" i="3"/>
  <c r="E70" i="3"/>
  <c r="G70" i="3"/>
  <c r="H70" i="3"/>
  <c r="H71" i="3"/>
  <c r="H72" i="3"/>
  <c r="D72" i="3"/>
  <c r="E72" i="3"/>
  <c r="F72" i="3"/>
  <c r="G72" i="3"/>
  <c r="C72" i="3"/>
  <c r="C47" i="3"/>
  <c r="E47" i="3"/>
  <c r="F47" i="3"/>
  <c r="G47" i="3"/>
  <c r="H47" i="3"/>
  <c r="H48" i="3"/>
  <c r="H49" i="3"/>
  <c r="G49" i="3"/>
  <c r="F49" i="3"/>
  <c r="E49" i="3"/>
  <c r="D49" i="3"/>
  <c r="C49" i="3"/>
  <c r="C38" i="3"/>
  <c r="D38" i="3"/>
  <c r="E38" i="3"/>
  <c r="F38" i="3"/>
  <c r="G38" i="3"/>
  <c r="H38" i="3"/>
  <c r="C39" i="3"/>
  <c r="D39" i="3"/>
  <c r="G16" i="3"/>
  <c r="G39" i="3"/>
  <c r="H39" i="3"/>
  <c r="H40" i="3"/>
  <c r="H41" i="3"/>
  <c r="D41" i="3"/>
  <c r="E41" i="3"/>
  <c r="F41" i="3"/>
  <c r="G41" i="3"/>
  <c r="C41" i="3"/>
  <c r="C17" i="3"/>
  <c r="D17" i="3"/>
  <c r="E17" i="3"/>
  <c r="F17" i="3"/>
  <c r="G17" i="3"/>
  <c r="H17" i="3"/>
  <c r="C16" i="3"/>
  <c r="D16" i="3"/>
  <c r="E16" i="3"/>
  <c r="F16" i="3"/>
  <c r="H16" i="3"/>
  <c r="C18" i="3"/>
  <c r="D18" i="3"/>
  <c r="E18" i="3"/>
  <c r="F18" i="3"/>
  <c r="G18" i="3"/>
  <c r="H18" i="3"/>
  <c r="C4" i="3"/>
  <c r="D4" i="3"/>
  <c r="E4" i="3"/>
  <c r="F4" i="3"/>
  <c r="G4" i="3"/>
  <c r="H4" i="3"/>
  <c r="C5" i="3"/>
  <c r="D5" i="3"/>
  <c r="E5" i="3"/>
  <c r="F5" i="3"/>
  <c r="G5" i="3"/>
  <c r="H5" i="3"/>
  <c r="H6" i="3"/>
  <c r="C6" i="3"/>
  <c r="D6" i="3"/>
  <c r="E6" i="3"/>
  <c r="F6" i="3"/>
  <c r="G6" i="3"/>
  <c r="H139" i="3"/>
  <c r="E144" i="1"/>
  <c r="E145" i="1"/>
  <c r="E148" i="1"/>
  <c r="E146" i="1"/>
  <c r="E147" i="1"/>
  <c r="E149" i="1"/>
  <c r="C118" i="1"/>
  <c r="D118" i="1"/>
  <c r="E118" i="1"/>
  <c r="E100" i="1"/>
  <c r="C82" i="1"/>
  <c r="D82" i="1"/>
  <c r="E82" i="1"/>
  <c r="C51" i="1"/>
  <c r="D51" i="1"/>
  <c r="E51" i="1"/>
  <c r="E53" i="1"/>
  <c r="D42" i="1"/>
  <c r="C42" i="1"/>
  <c r="D41" i="1"/>
  <c r="C41" i="1"/>
  <c r="C43" i="1"/>
  <c r="D43" i="1"/>
  <c r="E43" i="1"/>
  <c r="E42" i="1"/>
  <c r="E41" i="1"/>
  <c r="C35" i="1"/>
  <c r="D35" i="1"/>
  <c r="E35" i="1"/>
</calcChain>
</file>

<file path=xl/comments1.xml><?xml version="1.0" encoding="utf-8"?>
<comments xmlns="http://schemas.openxmlformats.org/spreadsheetml/2006/main">
  <authors>
    <author>Gul Calikli</author>
    <author>Blaine Price</author>
  </authors>
  <commentList>
    <comment ref="C24" authorId="0">
      <text>
        <r>
          <rPr>
            <b/>
            <sz val="9"/>
            <color indexed="81"/>
            <rFont val="Calibri"/>
            <family val="2"/>
          </rPr>
          <t>Gul Calikli:</t>
        </r>
        <r>
          <rPr>
            <sz val="9"/>
            <color indexed="81"/>
            <rFont val="Calibri"/>
            <family val="2"/>
          </rPr>
          <t xml:space="preserve">
RECODE visible ones.</t>
        </r>
      </text>
    </comment>
    <comment ref="B77" authorId="0">
      <text>
        <r>
          <rPr>
            <b/>
            <sz val="9"/>
            <color indexed="81"/>
            <rFont val="Calibri"/>
            <family val="2"/>
          </rPr>
          <t>Gul Calikli:</t>
        </r>
        <r>
          <rPr>
            <sz val="9"/>
            <color indexed="81"/>
            <rFont val="Calibri"/>
            <family val="2"/>
          </rPr>
          <t xml:space="preserve">
CHECK!!!\
</t>
        </r>
      </text>
    </comment>
    <comment ref="E125" authorId="1">
      <text>
        <r>
          <rPr>
            <b/>
            <sz val="9"/>
            <color indexed="81"/>
            <rFont val="Calibri"/>
            <family val="2"/>
          </rPr>
          <t>Blaine Price:</t>
        </r>
        <r>
          <rPr>
            <sz val="9"/>
            <color indexed="81"/>
            <rFont val="Calibri"/>
            <family val="2"/>
          </rPr>
          <t xml:space="preserve">
are there 999 photos with other people where no alcohol is visible?</t>
        </r>
      </text>
    </comment>
    <comment ref="E133" authorId="1">
      <text>
        <r>
          <rPr>
            <b/>
            <sz val="9"/>
            <color indexed="81"/>
            <rFont val="Calibri"/>
            <family val="2"/>
          </rPr>
          <t>Blaine Price:</t>
        </r>
        <r>
          <rPr>
            <sz val="9"/>
            <color indexed="81"/>
            <rFont val="Calibri"/>
            <family val="2"/>
          </rPr>
          <t xml:space="preserve">
does this mean there are 398 photos with visble faces but no aclohol</t>
        </r>
      </text>
    </comment>
  </commentList>
</comments>
</file>

<file path=xl/sharedStrings.xml><?xml version="1.0" encoding="utf-8"?>
<sst xmlns="http://schemas.openxmlformats.org/spreadsheetml/2006/main" count="131356" uniqueCount="9790">
  <si>
    <t>indoors vs. outdoors</t>
  </si>
  <si>
    <t>Everyone</t>
  </si>
  <si>
    <t>NOT Everyone</t>
  </si>
  <si>
    <t>indoors</t>
  </si>
  <si>
    <t>outdoors</t>
  </si>
  <si>
    <t>("unknown" value for "indoors/outdoors" field)</t>
  </si>
  <si>
    <t>total number of CORRUPT photos (out of photos with "unknown" value for "indoors/outdoors" field)</t>
  </si>
  <si>
    <t>presence of screen: Yes vs. No</t>
  </si>
  <si>
    <t>screen</t>
  </si>
  <si>
    <t>NO screen</t>
  </si>
  <si>
    <t>presence of screen: Yes vs. Yes (invisible) vs. No</t>
  </si>
  <si>
    <t>screen (invisible)</t>
  </si>
  <si>
    <t>screen (NO)</t>
  </si>
  <si>
    <t>Invisible or NO screen</t>
  </si>
  <si>
    <t>coder</t>
  </si>
  <si>
    <t>round</t>
  </si>
  <si>
    <t>pptid</t>
  </si>
  <si>
    <t>dayofimageid</t>
  </si>
  <si>
    <t>imgname</t>
  </si>
  <si>
    <t>Activity</t>
  </si>
  <si>
    <t>Activitycategory</t>
  </si>
  <si>
    <t>Noofotherpeoplepresent</t>
  </si>
  <si>
    <t>Novisiblefaces</t>
  </si>
  <si>
    <t>Noinvisiblefaces</t>
  </si>
  <si>
    <t>Selfie</t>
  </si>
  <si>
    <t>Othersactivity</t>
  </si>
  <si>
    <t>Othersinteractingwithparticipant</t>
  </si>
  <si>
    <t>Outdoorsindoors</t>
  </si>
  <si>
    <t>Location</t>
  </si>
  <si>
    <t>Locationcategory</t>
  </si>
  <si>
    <t>Presenceofscreen</t>
  </si>
  <si>
    <t>screenvisible</t>
  </si>
  <si>
    <t>Presenceofparticipant</t>
  </si>
  <si>
    <t>whatpartofparticipant</t>
  </si>
  <si>
    <t>Presenceofanotherparticipant</t>
  </si>
  <si>
    <t>Identifyingobject</t>
  </si>
  <si>
    <t>Documents</t>
  </si>
  <si>
    <t>docvisible</t>
  </si>
  <si>
    <t>Alcoholcigarettesothervices</t>
  </si>
  <si>
    <t>Foodanddrink</t>
  </si>
  <si>
    <t>Otherdetail</t>
  </si>
  <si>
    <t>CloseFriendShare</t>
  </si>
  <si>
    <t>OtherFamilyShare</t>
  </si>
  <si>
    <t>AcquaintanceShare</t>
  </si>
  <si>
    <t>WouldShare.with.Everyone.1</t>
  </si>
  <si>
    <t>Embarrassed</t>
  </si>
  <si>
    <t>Angry</t>
  </si>
  <si>
    <t>Flash</t>
  </si>
  <si>
    <t>Corrupt</t>
  </si>
  <si>
    <t>Inappropriate</t>
  </si>
  <si>
    <t>NewActivity</t>
  </si>
  <si>
    <t>NewLocation</t>
  </si>
  <si>
    <t>Gul</t>
  </si>
  <si>
    <t>12_17_58</t>
  </si>
  <si>
    <t>no discernible objects</t>
  </si>
  <si>
    <t>NA</t>
  </si>
  <si>
    <t>no</t>
  </si>
  <si>
    <t xml:space="preserve"> </t>
  </si>
  <si>
    <t>bedroom</t>
  </si>
  <si>
    <t>unknown activity</t>
  </si>
  <si>
    <t>12_27_58</t>
  </si>
  <si>
    <t>12_32_58</t>
  </si>
  <si>
    <t>12_57_58</t>
  </si>
  <si>
    <t>13_27_58</t>
  </si>
  <si>
    <t>13_37_58</t>
  </si>
  <si>
    <t>13_47_58</t>
  </si>
  <si>
    <t>13_49_10</t>
  </si>
  <si>
    <t>classroom</t>
  </si>
  <si>
    <t>yes</t>
  </si>
  <si>
    <t>13_52_58</t>
  </si>
  <si>
    <t>14_04_10</t>
  </si>
  <si>
    <t>listening to lecture</t>
  </si>
  <si>
    <t>listening to lecture and</t>
  </si>
  <si>
    <t>mobile phone and notebook</t>
  </si>
  <si>
    <t>attending class</t>
  </si>
  <si>
    <t>14_46_30</t>
  </si>
  <si>
    <t>walking</t>
  </si>
  <si>
    <t>university campus</t>
  </si>
  <si>
    <t>campus</t>
  </si>
  <si>
    <t>15_07_34</t>
  </si>
  <si>
    <t>unclear</t>
  </si>
  <si>
    <t>15_21_01</t>
  </si>
  <si>
    <t>corridor</t>
  </si>
  <si>
    <t>15_26_01</t>
  </si>
  <si>
    <t>motor cycling</t>
  </si>
  <si>
    <t>motor-cycle front panel</t>
  </si>
  <si>
    <t>travelling</t>
  </si>
  <si>
    <t>15_31_01</t>
  </si>
  <si>
    <t>15_36_01</t>
  </si>
  <si>
    <t>standing</t>
  </si>
  <si>
    <t>street</t>
  </si>
  <si>
    <t>town/city</t>
  </si>
  <si>
    <t>15_41_01</t>
  </si>
  <si>
    <t>sidewalk</t>
  </si>
  <si>
    <t>15_49_34</t>
  </si>
  <si>
    <t>15_54_34</t>
  </si>
  <si>
    <t>completely fuzzy</t>
  </si>
  <si>
    <t>unknown</t>
  </si>
  <si>
    <t>15_59_34</t>
  </si>
  <si>
    <t>shopping at supermarket</t>
  </si>
  <si>
    <t>supermarket</t>
  </si>
  <si>
    <t>services</t>
  </si>
  <si>
    <t>shop</t>
  </si>
  <si>
    <t>16_04_34</t>
  </si>
  <si>
    <t>parking motorcycle</t>
  </si>
  <si>
    <t>motor-cycle (partially)</t>
  </si>
  <si>
    <t>16_14_34</t>
  </si>
  <si>
    <t>16_19_34</t>
  </si>
  <si>
    <t>motorcycling</t>
  </si>
  <si>
    <t>18_58_02</t>
  </si>
  <si>
    <t>19_03_02</t>
  </si>
  <si>
    <t>19_08_02</t>
  </si>
  <si>
    <t>19_23_02</t>
  </si>
  <si>
    <t>working out</t>
  </si>
  <si>
    <t>gym</t>
  </si>
  <si>
    <t>exercise</t>
  </si>
  <si>
    <t>indoor public space</t>
  </si>
  <si>
    <t>19_38_02</t>
  </si>
  <si>
    <t>19_43_02</t>
  </si>
  <si>
    <t>19_58_02</t>
  </si>
  <si>
    <t>20_03_02</t>
  </si>
  <si>
    <t>20_08_02</t>
  </si>
  <si>
    <t>20_13_02</t>
  </si>
  <si>
    <t>20_18_02</t>
  </si>
  <si>
    <t>20_23_02</t>
  </si>
  <si>
    <t>20_28_02</t>
  </si>
  <si>
    <t>22_39_09</t>
  </si>
  <si>
    <t>23_49_09</t>
  </si>
  <si>
    <t>12_26_33</t>
  </si>
  <si>
    <t>12_31_32</t>
  </si>
  <si>
    <t>12_36_32</t>
  </si>
  <si>
    <t>17_12_24</t>
  </si>
  <si>
    <t>fuzzy</t>
  </si>
  <si>
    <t>18_42_24</t>
  </si>
  <si>
    <t>18_47_24</t>
  </si>
  <si>
    <t>18_52_24</t>
  </si>
  <si>
    <t>18_57_24</t>
  </si>
  <si>
    <t>19_48_02</t>
  </si>
  <si>
    <t>19_53_02</t>
  </si>
  <si>
    <t>22_05_53</t>
  </si>
  <si>
    <t>kitchen</t>
  </si>
  <si>
    <t>living area/flat or kitchen</t>
  </si>
  <si>
    <t>22_40_53</t>
  </si>
  <si>
    <t>01_53_12</t>
  </si>
  <si>
    <t>dorm room</t>
  </si>
  <si>
    <t>01_58_11</t>
  </si>
  <si>
    <t>sitting at desk</t>
  </si>
  <si>
    <t>sitting/lying</t>
  </si>
  <si>
    <t>02_03_11</t>
  </si>
  <si>
    <t>13_22_46</t>
  </si>
  <si>
    <t>13_27_46</t>
  </si>
  <si>
    <t>13_32_46</t>
  </si>
  <si>
    <t>13_37_46</t>
  </si>
  <si>
    <t>13_42_46</t>
  </si>
  <si>
    <t>13_47_46</t>
  </si>
  <si>
    <t>13_52_46</t>
  </si>
  <si>
    <t>13_57_46</t>
  </si>
  <si>
    <t>15_25_43</t>
  </si>
  <si>
    <t>15_30_43</t>
  </si>
  <si>
    <t>15_35_43</t>
  </si>
  <si>
    <t>15_40_43</t>
  </si>
  <si>
    <t>15_45_44</t>
  </si>
  <si>
    <t>15_50_44</t>
  </si>
  <si>
    <t>15_55_44</t>
  </si>
  <si>
    <t>16_00_44</t>
  </si>
  <si>
    <t>16_05_44</t>
  </si>
  <si>
    <t>16_10_44</t>
  </si>
  <si>
    <t>16_15_44</t>
  </si>
  <si>
    <t>sitting in the classroo</t>
  </si>
  <si>
    <t>16_20_44</t>
  </si>
  <si>
    <t>17_55_52</t>
  </si>
  <si>
    <t>19_30_52</t>
  </si>
  <si>
    <t>toilet</t>
  </si>
  <si>
    <t>existance of toilet in the photo</t>
  </si>
  <si>
    <t>bathroom</t>
  </si>
  <si>
    <t>20_00_52</t>
  </si>
  <si>
    <t>20_05_53</t>
  </si>
  <si>
    <t>22_30_53</t>
  </si>
  <si>
    <t>22_35_53</t>
  </si>
  <si>
    <t>22_45_53</t>
  </si>
  <si>
    <t>22_50_53</t>
  </si>
  <si>
    <t>22_55_53</t>
  </si>
  <si>
    <t>00_25_54</t>
  </si>
  <si>
    <t>00_30_54</t>
  </si>
  <si>
    <t>00_35_54</t>
  </si>
  <si>
    <t>00_55_54</t>
  </si>
  <si>
    <t>01_00_54</t>
  </si>
  <si>
    <t>13_24_10</t>
  </si>
  <si>
    <t>13_29_10</t>
  </si>
  <si>
    <t>university corrid</t>
  </si>
  <si>
    <t>13_34_10</t>
  </si>
  <si>
    <t>13_39_10</t>
  </si>
  <si>
    <t>13_44_10</t>
  </si>
  <si>
    <t>13_54_10</t>
  </si>
  <si>
    <t>13_59_10</t>
  </si>
  <si>
    <t>14_09_10</t>
  </si>
  <si>
    <t>14_14_11</t>
  </si>
  <si>
    <t>14_19_11</t>
  </si>
  <si>
    <t>14_24_11</t>
  </si>
  <si>
    <t>writing on whiteboard</t>
  </si>
  <si>
    <t>14_31_30</t>
  </si>
  <si>
    <t>posing to camera</t>
  </si>
  <si>
    <t>camera related</t>
  </si>
  <si>
    <t>14_36_30</t>
  </si>
  <si>
    <t>14_41_30</t>
  </si>
  <si>
    <t>14_51_30</t>
  </si>
  <si>
    <t>15_57_25</t>
  </si>
  <si>
    <t>16_02_25</t>
  </si>
  <si>
    <t>chatting on facebook</t>
  </si>
  <si>
    <t>using computer</t>
  </si>
  <si>
    <t>16_07_25</t>
  </si>
  <si>
    <t>looking at laptop scree</t>
  </si>
  <si>
    <t>16_12_25</t>
  </si>
  <si>
    <t>16_17_25</t>
  </si>
  <si>
    <t>checking out at superma</t>
  </si>
  <si>
    <t>16_09_34</t>
  </si>
  <si>
    <t>18_22_24</t>
  </si>
  <si>
    <t>sitting</t>
  </si>
  <si>
    <t>dorm room/bedroom</t>
  </si>
  <si>
    <t>sitting, listening to t</t>
  </si>
  <si>
    <t>sitting, listening to th</t>
  </si>
  <si>
    <t>lecturing</t>
  </si>
  <si>
    <t>dormroom</t>
  </si>
  <si>
    <t>20_25_53</t>
  </si>
  <si>
    <t>21_45_53</t>
  </si>
  <si>
    <t>00_00_54</t>
  </si>
  <si>
    <t>00_05_54</t>
  </si>
  <si>
    <t>00_10_54</t>
  </si>
  <si>
    <t>00_15_54</t>
  </si>
  <si>
    <t>13_24_18</t>
  </si>
  <si>
    <t>13_29_17</t>
  </si>
  <si>
    <t>13_39_17</t>
  </si>
  <si>
    <t>16_22_25</t>
  </si>
  <si>
    <t>14_44_35</t>
  </si>
  <si>
    <t>14_49_34</t>
  </si>
  <si>
    <t>14_54_33</t>
  </si>
  <si>
    <t>14_59_33</t>
  </si>
  <si>
    <t>15_04_33</t>
  </si>
  <si>
    <t>15_09_32</t>
  </si>
  <si>
    <t>17_40_01</t>
  </si>
  <si>
    <t>17_49_59</t>
  </si>
  <si>
    <t>20_10_48</t>
  </si>
  <si>
    <t>20_15_48</t>
  </si>
  <si>
    <t>20_20_47</t>
  </si>
  <si>
    <t>20_50_45</t>
  </si>
  <si>
    <t>20_55_44</t>
  </si>
  <si>
    <t>21_00_44</t>
  </si>
  <si>
    <t>21_05_44</t>
  </si>
  <si>
    <t>21_10_43</t>
  </si>
  <si>
    <t>21_15_43</t>
  </si>
  <si>
    <t>21_20_42</t>
  </si>
  <si>
    <t>21_25_42</t>
  </si>
  <si>
    <t>21_37_47</t>
  </si>
  <si>
    <t>22_07_45</t>
  </si>
  <si>
    <t>22_12_44</t>
  </si>
  <si>
    <t>23_07_40</t>
  </si>
  <si>
    <t>23_12_40</t>
  </si>
  <si>
    <t>23_17_39</t>
  </si>
  <si>
    <t>23_32_38</t>
  </si>
  <si>
    <t>22_47_57</t>
  </si>
  <si>
    <t>22_52_57</t>
  </si>
  <si>
    <t>22_57_56</t>
  </si>
  <si>
    <t>23_02_56</t>
  </si>
  <si>
    <t>23_07_56</t>
  </si>
  <si>
    <t>23_12_55</t>
  </si>
  <si>
    <t>23_17_55</t>
  </si>
  <si>
    <t>23_22_54</t>
  </si>
  <si>
    <t>23_27_54</t>
  </si>
  <si>
    <t>23_32_54</t>
  </si>
  <si>
    <t>00_27_49</t>
  </si>
  <si>
    <t>15_04_18</t>
  </si>
  <si>
    <t>15_44_16</t>
  </si>
  <si>
    <t>lying In bed</t>
  </si>
  <si>
    <t>15_49_15</t>
  </si>
  <si>
    <t>16_44_12</t>
  </si>
  <si>
    <t>watching TV</t>
  </si>
  <si>
    <t>17_34_10</t>
  </si>
  <si>
    <t>17_49_09</t>
  </si>
  <si>
    <t>17_54_09</t>
  </si>
  <si>
    <t>15_54_48</t>
  </si>
  <si>
    <t>16_14_47</t>
  </si>
  <si>
    <t>shopping</t>
  </si>
  <si>
    <t>16_29_46</t>
  </si>
  <si>
    <t>16_34_46</t>
  </si>
  <si>
    <t>16_54_45</t>
  </si>
  <si>
    <t>16_59_44</t>
  </si>
  <si>
    <t>17_09_44</t>
  </si>
  <si>
    <t>17_29_43</t>
  </si>
  <si>
    <t>cycling</t>
  </si>
  <si>
    <t>18_14_40</t>
  </si>
  <si>
    <t>18_59_38</t>
  </si>
  <si>
    <t>19_29_36</t>
  </si>
  <si>
    <t>openning refrigirator</t>
  </si>
  <si>
    <t>kitchen/house related</t>
  </si>
  <si>
    <t>19_54_35</t>
  </si>
  <si>
    <t>eating pizza</t>
  </si>
  <si>
    <t>studying</t>
  </si>
  <si>
    <t>living room</t>
  </si>
  <si>
    <t>eating/drinking</t>
  </si>
  <si>
    <t>20_04_34</t>
  </si>
  <si>
    <t>study</t>
  </si>
  <si>
    <t>Vikram</t>
  </si>
  <si>
    <t>16_43_31</t>
  </si>
  <si>
    <t>16_48_30</t>
  </si>
  <si>
    <t>16_53_30</t>
  </si>
  <si>
    <t>playing videogame and ea</t>
  </si>
  <si>
    <t>enjoying the evening with a friend.  The participant himself is probably playing video game. He has a bike.</t>
  </si>
  <si>
    <t>17_03_29</t>
  </si>
  <si>
    <t>22_51_39</t>
  </si>
  <si>
    <t>may be he is dancing or walking inside the room</t>
  </si>
  <si>
    <t>23_01_39</t>
  </si>
  <si>
    <t>17_49_42</t>
  </si>
  <si>
    <t>17_54_42</t>
  </si>
  <si>
    <t>washing hands/utensils</t>
  </si>
  <si>
    <t>17_59_42</t>
  </si>
  <si>
    <t>18_04_41</t>
  </si>
  <si>
    <t>washing room</t>
  </si>
  <si>
    <t>18_09_41</t>
  </si>
  <si>
    <t>18_14_41</t>
  </si>
  <si>
    <t>working on laptop</t>
  </si>
  <si>
    <t>18_19_41</t>
  </si>
  <si>
    <t>using facebook on lapto</t>
  </si>
  <si>
    <t>18_24_41</t>
  </si>
  <si>
    <t>18_29_40</t>
  </si>
  <si>
    <t>18_34_40</t>
  </si>
  <si>
    <t>18_39_40</t>
  </si>
  <si>
    <t>checking mails</t>
  </si>
  <si>
    <t>18_44_40</t>
  </si>
  <si>
    <t>18_49_39</t>
  </si>
  <si>
    <t>18_54_39</t>
  </si>
  <si>
    <t>18_59_39</t>
  </si>
  <si>
    <t>19_04_39</t>
  </si>
  <si>
    <t>19_09_39</t>
  </si>
  <si>
    <t>19_14_38</t>
  </si>
  <si>
    <t>working in kitchen</t>
  </si>
  <si>
    <t>19_19_38</t>
  </si>
  <si>
    <t>19_24_38</t>
  </si>
  <si>
    <t>19_29_38</t>
  </si>
  <si>
    <t>19_34_37</t>
  </si>
  <si>
    <t>19_39_37</t>
  </si>
  <si>
    <t>19_44_37</t>
  </si>
  <si>
    <t>19_59_36</t>
  </si>
  <si>
    <t>reading article on rela</t>
  </si>
  <si>
    <t>reading or writing</t>
  </si>
  <si>
    <t>20_04_36</t>
  </si>
  <si>
    <t>20_09_36</t>
  </si>
  <si>
    <t>20_19_35</t>
  </si>
  <si>
    <t>20_24_35</t>
  </si>
  <si>
    <t>20_29_35</t>
  </si>
  <si>
    <t>13_57_25</t>
  </si>
  <si>
    <t>14_02_24</t>
  </si>
  <si>
    <t>14_07_24</t>
  </si>
  <si>
    <t>road</t>
  </si>
  <si>
    <t>14_12_24</t>
  </si>
  <si>
    <t>traveling in tube</t>
  </si>
  <si>
    <t>inside tube</t>
  </si>
  <si>
    <t>train/bus</t>
  </si>
  <si>
    <t>14_22_23</t>
  </si>
  <si>
    <t>14_27_23</t>
  </si>
  <si>
    <t>sitting, talking</t>
  </si>
  <si>
    <t>14_32_23</t>
  </si>
  <si>
    <t>14_37_23</t>
  </si>
  <si>
    <t>14_42_22</t>
  </si>
  <si>
    <t>walking on platform 12</t>
  </si>
  <si>
    <t>station paltform</t>
  </si>
  <si>
    <t>14_47_22</t>
  </si>
  <si>
    <t>14_52_22</t>
  </si>
  <si>
    <t>14_57_22</t>
  </si>
  <si>
    <t>15_02_22</t>
  </si>
  <si>
    <t>15_07_21</t>
  </si>
  <si>
    <t>22_49_46</t>
  </si>
  <si>
    <t>reading</t>
  </si>
  <si>
    <t>Blaine</t>
  </si>
  <si>
    <t>17_17_53</t>
  </si>
  <si>
    <t>Campus</t>
  </si>
  <si>
    <t>17_27_52</t>
  </si>
  <si>
    <t>17_52_50</t>
  </si>
  <si>
    <t>socialising/entertainme</t>
  </si>
  <si>
    <t>socialising/entertainmen</t>
  </si>
  <si>
    <t>socialising/entertainment</t>
  </si>
  <si>
    <t>18_12_48</t>
  </si>
  <si>
    <t>18_42_46</t>
  </si>
  <si>
    <t>13_24_06</t>
  </si>
  <si>
    <t>Cafe/restaurant</t>
  </si>
  <si>
    <t>cafe/restaurant</t>
  </si>
  <si>
    <t>13_34_05</t>
  </si>
  <si>
    <t>13_54_04</t>
  </si>
  <si>
    <t>14_14_02</t>
  </si>
  <si>
    <t>photos on wall, laptop</t>
  </si>
  <si>
    <t>14_48_25</t>
  </si>
  <si>
    <t>travel</t>
  </si>
  <si>
    <t>Car</t>
  </si>
  <si>
    <t>car</t>
  </si>
  <si>
    <t>15_43_21</t>
  </si>
  <si>
    <t>18_53_59</t>
  </si>
  <si>
    <t>bottom of plate</t>
  </si>
  <si>
    <t>19_03_58</t>
  </si>
  <si>
    <t>19_23_57</t>
  </si>
  <si>
    <t>20_05_02</t>
  </si>
  <si>
    <t>20_10_02</t>
  </si>
  <si>
    <t>11_57_35</t>
  </si>
  <si>
    <t>jacket potato and salad</t>
  </si>
  <si>
    <t>12_07_34</t>
  </si>
  <si>
    <t>12_12_34</t>
  </si>
  <si>
    <t>12_19_32</t>
  </si>
  <si>
    <t>12_44_30</t>
  </si>
  <si>
    <t>Train/bus</t>
  </si>
  <si>
    <t>platform 5 and 6</t>
  </si>
  <si>
    <t>14_09_52</t>
  </si>
  <si>
    <t>15_42_42</t>
  </si>
  <si>
    <t>15_47_41</t>
  </si>
  <si>
    <t>15_52_41</t>
  </si>
  <si>
    <t>Oyster ticket machine</t>
  </si>
  <si>
    <t>16_02_40</t>
  </si>
  <si>
    <t>16_07_40</t>
  </si>
  <si>
    <t>16_17_39</t>
  </si>
  <si>
    <t>17_12_34</t>
  </si>
  <si>
    <t>Living area/flat</t>
  </si>
  <si>
    <t>19_00_30</t>
  </si>
  <si>
    <t>11_12_57</t>
  </si>
  <si>
    <t>11_27_56</t>
  </si>
  <si>
    <t>11_42_54</t>
  </si>
  <si>
    <t>watching tv</t>
  </si>
  <si>
    <t>TV</t>
  </si>
  <si>
    <t>11_47_54</t>
  </si>
  <si>
    <t>12_12_52</t>
  </si>
  <si>
    <t>on phone</t>
  </si>
  <si>
    <t>12_27_51</t>
  </si>
  <si>
    <t>12_32_51</t>
  </si>
  <si>
    <t>12_37_50</t>
  </si>
  <si>
    <t>14_07_01</t>
  </si>
  <si>
    <t>15_53_23</t>
  </si>
  <si>
    <t>restaurant</t>
  </si>
  <si>
    <t>16_03_22</t>
  </si>
  <si>
    <t>Town/city</t>
  </si>
  <si>
    <t>16_08_22</t>
  </si>
  <si>
    <t>16_13_21</t>
  </si>
  <si>
    <t>16_28_20</t>
  </si>
  <si>
    <t>cake</t>
  </si>
  <si>
    <t>16_43_19</t>
  </si>
  <si>
    <t>16_53_18</t>
  </si>
  <si>
    <t>16_58_18</t>
  </si>
  <si>
    <t>17_13_17</t>
  </si>
  <si>
    <t>17_18_16</t>
  </si>
  <si>
    <t xml:space="preserve"> no</t>
  </si>
  <si>
    <t>._17_18_</t>
  </si>
  <si>
    <t>._17_58_</t>
  </si>
  <si>
    <t>._18_33_</t>
  </si>
  <si>
    <t>17_12_22</t>
  </si>
  <si>
    <t>17_18_59</t>
  </si>
  <si>
    <t>17_23_59</t>
  </si>
  <si>
    <t>17_28_59</t>
  </si>
  <si>
    <t>17_33_58</t>
  </si>
  <si>
    <t>17_38_58</t>
  </si>
  <si>
    <t>17_43_58</t>
  </si>
  <si>
    <t>17_48_58</t>
  </si>
  <si>
    <t>Corridor</t>
  </si>
  <si>
    <t>17_53_57</t>
  </si>
  <si>
    <t>17_58_57</t>
  </si>
  <si>
    <t>18_03_57</t>
  </si>
  <si>
    <t>18_08_57</t>
  </si>
  <si>
    <t>18_13_57</t>
  </si>
  <si>
    <t>messy</t>
  </si>
  <si>
    <t>18_18_56</t>
  </si>
  <si>
    <t>18_23_56</t>
  </si>
  <si>
    <t>18_28_56</t>
  </si>
  <si>
    <t>18_33_56</t>
  </si>
  <si>
    <t>18_38_55</t>
  </si>
  <si>
    <t>18_43_55</t>
  </si>
  <si>
    <t>18_48_55</t>
  </si>
  <si>
    <t>19_24_51</t>
  </si>
  <si>
    <t>19_29_51</t>
  </si>
  <si>
    <t>13_11_35</t>
  </si>
  <si>
    <t>13_16_35</t>
  </si>
  <si>
    <t>13_21_35</t>
  </si>
  <si>
    <t>13_31_34</t>
  </si>
  <si>
    <t>13_41_34</t>
  </si>
  <si>
    <t>13_46_33</t>
  </si>
  <si>
    <t>13_51_33</t>
  </si>
  <si>
    <t>13_56_33</t>
  </si>
  <si>
    <t>14_06_33</t>
  </si>
  <si>
    <t>photos</t>
  </si>
  <si>
    <t>14_16_32</t>
  </si>
  <si>
    <t>14_21_32</t>
  </si>
  <si>
    <t>fac</t>
  </si>
  <si>
    <t>14_31_31</t>
  </si>
  <si>
    <t>14_56_30</t>
  </si>
  <si>
    <t>15_11_30</t>
  </si>
  <si>
    <t>18_27_50</t>
  </si>
  <si>
    <t>18_32_49</t>
  </si>
  <si>
    <t>18_37_49</t>
  </si>
  <si>
    <t>18_52_48</t>
  </si>
  <si>
    <t>19_02_48</t>
  </si>
  <si>
    <t>cup</t>
  </si>
  <si>
    <t>19_17_47</t>
  </si>
  <si>
    <t>19_32_47</t>
  </si>
  <si>
    <t>19_37_46</t>
  </si>
  <si>
    <t>19_42_46</t>
  </si>
  <si>
    <t>11_49_58</t>
  </si>
  <si>
    <t>11_54_58</t>
  </si>
  <si>
    <t>12_14_57</t>
  </si>
  <si>
    <t>12_19_56</t>
  </si>
  <si>
    <t>12_34_56</t>
  </si>
  <si>
    <t>12_44_55</t>
  </si>
  <si>
    <t>12_49_55</t>
  </si>
  <si>
    <t>12_54_55</t>
  </si>
  <si>
    <t>12_59_55</t>
  </si>
  <si>
    <t>13_04_54</t>
  </si>
  <si>
    <t>13_09_54</t>
  </si>
  <si>
    <t>13_14_54</t>
  </si>
  <si>
    <t>13_29_53</t>
  </si>
  <si>
    <t>13_34_53</t>
  </si>
  <si>
    <t>13_39_53</t>
  </si>
  <si>
    <t>13_44_53</t>
  </si>
  <si>
    <t>13_54_52</t>
  </si>
  <si>
    <t>13_59_52</t>
  </si>
  <si>
    <t>20_41_58</t>
  </si>
  <si>
    <t>20_46_58</t>
  </si>
  <si>
    <t>20_51_58</t>
  </si>
  <si>
    <t>20_56_57</t>
  </si>
  <si>
    <t>21_01_57</t>
  </si>
  <si>
    <t>21_06_57</t>
  </si>
  <si>
    <t>21_11_57</t>
  </si>
  <si>
    <t>22_23_20</t>
  </si>
  <si>
    <t>22_29_16</t>
  </si>
  <si>
    <t>using computing</t>
  </si>
  <si>
    <t>22_34_16</t>
  </si>
  <si>
    <t>22_39_15</t>
  </si>
  <si>
    <t>22_44_15</t>
  </si>
  <si>
    <t>15_48_51</t>
  </si>
  <si>
    <t>16_18_49</t>
  </si>
  <si>
    <t>16_23_49</t>
  </si>
  <si>
    <t>16_28_49</t>
  </si>
  <si>
    <t>16_33_48</t>
  </si>
  <si>
    <t>16_38_48</t>
  </si>
  <si>
    <t>16_43_48</t>
  </si>
  <si>
    <t>19_26_35</t>
  </si>
  <si>
    <t>19_36_34</t>
  </si>
  <si>
    <t>Bar/pub</t>
  </si>
  <si>
    <t>bar/pub</t>
  </si>
  <si>
    <t>19_41_34</t>
  </si>
  <si>
    <t>19_46_34</t>
  </si>
  <si>
    <t>19_56_34</t>
  </si>
  <si>
    <t>17_34_18</t>
  </si>
  <si>
    <t>17_39_18</t>
  </si>
  <si>
    <t>17_44_17</t>
  </si>
  <si>
    <t>18_08_38</t>
  </si>
  <si>
    <t>18_13_38</t>
  </si>
  <si>
    <t>18_18_38</t>
  </si>
  <si>
    <t>18_23_37</t>
  </si>
  <si>
    <t>18_28_37</t>
  </si>
  <si>
    <t>18_33_37</t>
  </si>
  <si>
    <t>14_25_54</t>
  </si>
  <si>
    <t>14_35_53</t>
  </si>
  <si>
    <t>14_40_53</t>
  </si>
  <si>
    <t>14_45_52</t>
  </si>
  <si>
    <t>14_50_52</t>
  </si>
  <si>
    <t>15_00_52</t>
  </si>
  <si>
    <t>15_05_51</t>
  </si>
  <si>
    <t>15_10_51</t>
  </si>
  <si>
    <t>15_15_51</t>
  </si>
  <si>
    <t>15_20_51</t>
  </si>
  <si>
    <t>15_25_50</t>
  </si>
  <si>
    <t>at computer</t>
  </si>
  <si>
    <t>15_30_50</t>
  </si>
  <si>
    <t>15_35_50</t>
  </si>
  <si>
    <t>15_40_50</t>
  </si>
  <si>
    <t>15_45_49</t>
  </si>
  <si>
    <t>19_21_40</t>
  </si>
  <si>
    <t>19_26_39</t>
  </si>
  <si>
    <t>unc</t>
  </si>
  <si>
    <t>19_31_39</t>
  </si>
  <si>
    <t>19_36_39</t>
  </si>
  <si>
    <t>19_46_38</t>
  </si>
  <si>
    <t>20_51_35</t>
  </si>
  <si>
    <t>14_15_54</t>
  </si>
  <si>
    <t>19_51_38</t>
  </si>
  <si>
    <t>19_56_38</t>
  </si>
  <si>
    <t>20_01_38</t>
  </si>
  <si>
    <t>20_06_37</t>
  </si>
  <si>
    <t>20_16_37</t>
  </si>
  <si>
    <t>20_21_37</t>
  </si>
  <si>
    <t>20_26_36</t>
  </si>
  <si>
    <t>20_31_36</t>
  </si>
  <si>
    <t>20_36_36</t>
  </si>
  <si>
    <t>20_41_36</t>
  </si>
  <si>
    <t>20_46_35</t>
  </si>
  <si>
    <t>14_25_32</t>
  </si>
  <si>
    <t>bedroom/bathroom relate</t>
  </si>
  <si>
    <t>bedroom/bathroom related</t>
  </si>
  <si>
    <t>14_30_31</t>
  </si>
  <si>
    <t>14_35_31</t>
  </si>
  <si>
    <t>alcohol shop</t>
  </si>
  <si>
    <t>alcohol off-license</t>
  </si>
  <si>
    <t>14_40_30</t>
  </si>
  <si>
    <t>17_48_20</t>
  </si>
  <si>
    <t>using laptop</t>
  </si>
  <si>
    <t>18_08_20</t>
  </si>
  <si>
    <t>watching youtube</t>
  </si>
  <si>
    <t>18_13_20</t>
  </si>
  <si>
    <t>18_18_20</t>
  </si>
  <si>
    <t>18_23_20</t>
  </si>
  <si>
    <t>18_58_20</t>
  </si>
  <si>
    <t>19_03_20</t>
  </si>
  <si>
    <t>eating food</t>
  </si>
  <si>
    <t>sitting, walking</t>
  </si>
  <si>
    <t>caf‰/eating place</t>
  </si>
  <si>
    <t>19_08_20</t>
  </si>
  <si>
    <t>eating and talking</t>
  </si>
  <si>
    <t>19_13_20</t>
  </si>
  <si>
    <t>19_18_20</t>
  </si>
  <si>
    <t>19_23_20</t>
  </si>
  <si>
    <t>eating</t>
  </si>
  <si>
    <t>19_28_20</t>
  </si>
  <si>
    <t>19_33_20</t>
  </si>
  <si>
    <t>19_38_20</t>
  </si>
  <si>
    <t>19_43_20</t>
  </si>
  <si>
    <t>12_57_02</t>
  </si>
  <si>
    <t>talking</t>
  </si>
  <si>
    <t>13_02_02</t>
  </si>
  <si>
    <t>15_59_12</t>
  </si>
  <si>
    <t>16_04_12</t>
  </si>
  <si>
    <t>16_09_12</t>
  </si>
  <si>
    <t>16_14_12</t>
  </si>
  <si>
    <t>16_19_12</t>
  </si>
  <si>
    <t>16_24_12</t>
  </si>
  <si>
    <t>16_29_12</t>
  </si>
  <si>
    <t>16_34_12</t>
  </si>
  <si>
    <t>16_39_12</t>
  </si>
  <si>
    <t>16_49_12</t>
  </si>
  <si>
    <t>live concert</t>
  </si>
  <si>
    <t>singing, listening</t>
  </si>
  <si>
    <t>16_54_12</t>
  </si>
  <si>
    <t>16_59_12</t>
  </si>
  <si>
    <t>17_04_12</t>
  </si>
  <si>
    <t>17_09_13</t>
  </si>
  <si>
    <t>17_14_13</t>
  </si>
  <si>
    <t>17_19_13</t>
  </si>
  <si>
    <t>17_24_13</t>
  </si>
  <si>
    <t>17_29_13</t>
  </si>
  <si>
    <t>17_34_13</t>
  </si>
  <si>
    <t>17_39_13</t>
  </si>
  <si>
    <t>17_44_13</t>
  </si>
  <si>
    <t>17_49_13</t>
  </si>
  <si>
    <t>17_54_13</t>
  </si>
  <si>
    <t>17_59_13</t>
  </si>
  <si>
    <t>18_04_13</t>
  </si>
  <si>
    <t>18_09_13</t>
  </si>
  <si>
    <t>18_14_13</t>
  </si>
  <si>
    <t>18_19_13</t>
  </si>
  <si>
    <t>18_24_13</t>
  </si>
  <si>
    <t>18_27_02</t>
  </si>
  <si>
    <t>18_32_02</t>
  </si>
  <si>
    <t>18_36_30</t>
  </si>
  <si>
    <t>18_41_30</t>
  </si>
  <si>
    <t>18_46_30</t>
  </si>
  <si>
    <t>18_51_30</t>
  </si>
  <si>
    <t>18_56_30</t>
  </si>
  <si>
    <t>19_01_30</t>
  </si>
  <si>
    <t>19_06_30</t>
  </si>
  <si>
    <t>19_11_30</t>
  </si>
  <si>
    <t>19_16_30</t>
  </si>
  <si>
    <t>19_21_30</t>
  </si>
  <si>
    <t>20_06_32</t>
  </si>
  <si>
    <t>20_11_32</t>
  </si>
  <si>
    <t>20_16_32</t>
  </si>
  <si>
    <t>20_21_32</t>
  </si>
  <si>
    <t>20_26_32</t>
  </si>
  <si>
    <t>20_31_32</t>
  </si>
  <si>
    <t>posing</t>
  </si>
  <si>
    <t>20_36_32</t>
  </si>
  <si>
    <t>20_41_32</t>
  </si>
  <si>
    <t>21_20_21</t>
  </si>
  <si>
    <t>09_45_03</t>
  </si>
  <si>
    <t>15_46_49</t>
  </si>
  <si>
    <t>15_51_49</t>
  </si>
  <si>
    <t>15_56_49</t>
  </si>
  <si>
    <t>16_01_49</t>
  </si>
  <si>
    <t>16_06_49</t>
  </si>
  <si>
    <t>16_11_49</t>
  </si>
  <si>
    <t>22_17_02</t>
  </si>
  <si>
    <t>sitting/talking</t>
  </si>
  <si>
    <t>22_22_03</t>
  </si>
  <si>
    <t>may be partying with friends</t>
  </si>
  <si>
    <t>22_37_03</t>
  </si>
  <si>
    <t>22_52_03</t>
  </si>
  <si>
    <t>22_57_03</t>
  </si>
  <si>
    <t>23_02_03</t>
  </si>
  <si>
    <t>23_23_53</t>
  </si>
  <si>
    <t>23_28_53</t>
  </si>
  <si>
    <t>08_33_38</t>
  </si>
  <si>
    <t>08_38_37</t>
  </si>
  <si>
    <t>08_43_37</t>
  </si>
  <si>
    <t>08_48_37</t>
  </si>
  <si>
    <t>checking mobile in clas</t>
  </si>
  <si>
    <t>attending lecture</t>
  </si>
  <si>
    <t>08_53_37</t>
  </si>
  <si>
    <t>08_58_37</t>
  </si>
  <si>
    <t>09_03_37</t>
  </si>
  <si>
    <t>09_08_37</t>
  </si>
  <si>
    <t>09_13_37</t>
  </si>
  <si>
    <t>09_18_37</t>
  </si>
  <si>
    <t>09_23_37</t>
  </si>
  <si>
    <t>09_28_37</t>
  </si>
  <si>
    <t>11_11_40</t>
  </si>
  <si>
    <t>attending a workshop/co</t>
  </si>
  <si>
    <t>attending/presenting a w</t>
  </si>
  <si>
    <t>hall</t>
  </si>
  <si>
    <t>11_16_40</t>
  </si>
  <si>
    <t>fuzzy text on board</t>
  </si>
  <si>
    <t>11_26_40</t>
  </si>
  <si>
    <t>11_31_40</t>
  </si>
  <si>
    <t>walking/driving</t>
  </si>
  <si>
    <t>17_08_21</t>
  </si>
  <si>
    <t>17_13_21</t>
  </si>
  <si>
    <t>walking, talking</t>
  </si>
  <si>
    <t>17_23_21</t>
  </si>
  <si>
    <t>17_29_15</t>
  </si>
  <si>
    <t>avelie</t>
  </si>
  <si>
    <t>15_53_51</t>
  </si>
  <si>
    <t>smiling</t>
  </si>
  <si>
    <t>it appears to be a video call, can see small pic of participant in right hand corner of laptop screen</t>
  </si>
  <si>
    <t>15_58_51</t>
  </si>
  <si>
    <t>17_46_38</t>
  </si>
  <si>
    <t>common room</t>
  </si>
  <si>
    <t>two people sitting next to each other at table with their laptops. Looks like maybe Facebook open on ppts screen.</t>
  </si>
  <si>
    <t>18_55_38</t>
  </si>
  <si>
    <t>other people sitting around table with laptops, can't make out what is on screen, gingerbread cookies</t>
  </si>
  <si>
    <t>19_00_37</t>
  </si>
  <si>
    <t>19_05_37</t>
  </si>
  <si>
    <t>19_10_37</t>
  </si>
  <si>
    <t>playing game</t>
  </si>
  <si>
    <t>water glass</t>
  </si>
  <si>
    <t>19_16_23</t>
  </si>
  <si>
    <t>19_21_23</t>
  </si>
  <si>
    <t>19_26_22</t>
  </si>
  <si>
    <t>19_36_22</t>
  </si>
  <si>
    <t>other person appears to be reading (rules?)</t>
  </si>
  <si>
    <t>20_01_20</t>
  </si>
  <si>
    <t>20_26_18</t>
  </si>
  <si>
    <t>the same other person in most of the photos</t>
  </si>
  <si>
    <t>20_31_17</t>
  </si>
  <si>
    <t>20_36_17</t>
  </si>
  <si>
    <t>20_41_16</t>
  </si>
  <si>
    <t>unreadable documents. Another ppt &amp; camera in shot.</t>
  </si>
  <si>
    <t>20_46_16</t>
  </si>
  <si>
    <t>other participant has camera on table in front of her</t>
  </si>
  <si>
    <t>20_51_16</t>
  </si>
  <si>
    <t>20_56_15</t>
  </si>
  <si>
    <t>another ppt &amp; camera in shot</t>
  </si>
  <si>
    <t>21_01_15</t>
  </si>
  <si>
    <t>21_06_14</t>
  </si>
  <si>
    <t>21_21_13</t>
  </si>
  <si>
    <t>21_26_13</t>
  </si>
  <si>
    <t>21_31_12</t>
  </si>
  <si>
    <t>21_51_11</t>
  </si>
  <si>
    <t>21_56_10</t>
  </si>
  <si>
    <t>22_01_10</t>
  </si>
  <si>
    <t>empty glass</t>
  </si>
  <si>
    <t>22_06_10</t>
  </si>
  <si>
    <t>a big red blob that could a be crisp packet?? Also an empty glass</t>
  </si>
  <si>
    <t>22_11_09</t>
  </si>
  <si>
    <t>ppts hand is in picture, drawing on the game board</t>
  </si>
  <si>
    <t>22_16_09</t>
  </si>
  <si>
    <t>22_31_08</t>
  </si>
  <si>
    <t>22_41_07</t>
  </si>
  <si>
    <t>22_46_07</t>
  </si>
  <si>
    <t>23_01_05</t>
  </si>
  <si>
    <t>23_16_04</t>
  </si>
  <si>
    <t>screen off/documents unreadable. Ppt kept lots of photos of this game.</t>
  </si>
  <si>
    <t>23_21_04</t>
  </si>
  <si>
    <t>other person smiling</t>
  </si>
  <si>
    <t>23_36_03</t>
  </si>
  <si>
    <t>participant copied and renamed some of these game photos and left them on the sd card- including the other persons name.</t>
  </si>
  <si>
    <t>15_40_23</t>
  </si>
  <si>
    <t>document is just a drawing</t>
  </si>
  <si>
    <t>15_45_23</t>
  </si>
  <si>
    <t>identifying object is the tattoo on participants arm</t>
  </si>
  <si>
    <t>16_05_21</t>
  </si>
  <si>
    <t>16_10_21</t>
  </si>
  <si>
    <t>16_15_20</t>
  </si>
  <si>
    <t>16_20_20</t>
  </si>
  <si>
    <t>16_25_20</t>
  </si>
  <si>
    <t>watching screen in class</t>
  </si>
  <si>
    <t>other person is watching something in the classroom, makes me wonder if it is the teacher or if they are not in class?</t>
  </si>
  <si>
    <t>16_30_19</t>
  </si>
  <si>
    <t>checking phone</t>
  </si>
  <si>
    <t>phone screen off</t>
  </si>
  <si>
    <t>16_35_19</t>
  </si>
  <si>
    <t>other person is reading something</t>
  </si>
  <si>
    <t>16_40_18</t>
  </si>
  <si>
    <t>16_55_17</t>
  </si>
  <si>
    <t>same scene, clearer picture</t>
  </si>
  <si>
    <t>17_00_17</t>
  </si>
  <si>
    <t>screen is the standard class room one, nothing on it. Documents look blank.</t>
  </si>
  <si>
    <t>17_05_17</t>
  </si>
  <si>
    <t>screen standard uni one</t>
  </si>
  <si>
    <t>17_15_16</t>
  </si>
  <si>
    <t>10_59_13</t>
  </si>
  <si>
    <t>unsure if they know each other</t>
  </si>
  <si>
    <t>11_04_12</t>
  </si>
  <si>
    <t>one person looks bored</t>
  </si>
  <si>
    <t>11_09_12</t>
  </si>
  <si>
    <t>one person looking down reading</t>
  </si>
  <si>
    <t>11_14_12</t>
  </si>
  <si>
    <t>11_19_11</t>
  </si>
  <si>
    <t>one person looking at the other, who might be talking?</t>
  </si>
  <si>
    <t>11_24_11</t>
  </si>
  <si>
    <t>11_29_10</t>
  </si>
  <si>
    <t>participant holding own phone in front of camera, but screen off</t>
  </si>
  <si>
    <t>17_24_24</t>
  </si>
  <si>
    <t>Can't make out screen, looks like blank document open</t>
  </si>
  <si>
    <t>17_29_23</t>
  </si>
  <si>
    <t>17_34_23</t>
  </si>
  <si>
    <t>17_39_23</t>
  </si>
  <si>
    <t>Google open</t>
  </si>
  <si>
    <t>17_44_22</t>
  </si>
  <si>
    <t>playing computer game</t>
  </si>
  <si>
    <t>The text on screen reveals participant is playing Danganronpa on a laptop</t>
  </si>
  <si>
    <t>17_49_22</t>
  </si>
  <si>
    <t>identifying objects is a photo of people, document is a post-it note. Game on screen says Chapter 1 Daytime</t>
  </si>
  <si>
    <t>19_35_06</t>
  </si>
  <si>
    <t>sign on wall, look like sport on screen, cant tell whats in glass</t>
  </si>
  <si>
    <t>19_40_06</t>
  </si>
  <si>
    <t>looks like a DS? Extra small screen in front of the big screen, participants hand is in photo</t>
  </si>
  <si>
    <t>20_15_03</t>
  </si>
  <si>
    <t>jumble of stuff on a table</t>
  </si>
  <si>
    <t>20_20_03</t>
  </si>
  <si>
    <t>ritz crackers</t>
  </si>
  <si>
    <t>20_35_02</t>
  </si>
  <si>
    <t>eating and watching tv while sitting at table</t>
  </si>
  <si>
    <t>20_40_01</t>
  </si>
  <si>
    <t>20_45_01</t>
  </si>
  <si>
    <t>21_04_59</t>
  </si>
  <si>
    <t>21_09_59</t>
  </si>
  <si>
    <t>open crisp packet</t>
  </si>
  <si>
    <t>21_14_59</t>
  </si>
  <si>
    <t>sitting at table</t>
  </si>
  <si>
    <t>sitting next to person at table</t>
  </si>
  <si>
    <t>21_24_58</t>
  </si>
  <si>
    <t>other person is sitting with mouth open</t>
  </si>
  <si>
    <t>21_34_57</t>
  </si>
  <si>
    <t>participant on their phone/device and interacting with another person</t>
  </si>
  <si>
    <t>11_54_48</t>
  </si>
  <si>
    <t>11_59_47</t>
  </si>
  <si>
    <t>12_04_47</t>
  </si>
  <si>
    <t>12_34_45</t>
  </si>
  <si>
    <t>sitting/walking</t>
  </si>
  <si>
    <t>if camera quality better other people would be visible</t>
  </si>
  <si>
    <t>12_39_44</t>
  </si>
  <si>
    <t>town</t>
  </si>
  <si>
    <t>if camera quality better car plate would be visible</t>
  </si>
  <si>
    <t>12_44_44</t>
  </si>
  <si>
    <t>12_49_43</t>
  </si>
  <si>
    <t>getting in car</t>
  </si>
  <si>
    <t>residential street</t>
  </si>
  <si>
    <t>12_54_43</t>
  </si>
  <si>
    <t>they are in the shopping area of town, lots of bystanders</t>
  </si>
  <si>
    <t>12_59_42</t>
  </si>
  <si>
    <t>13_09_42</t>
  </si>
  <si>
    <t>park</t>
  </si>
  <si>
    <t>outdoor public space</t>
  </si>
  <si>
    <t>13_28_18</t>
  </si>
  <si>
    <t>shopping area</t>
  </si>
  <si>
    <t>13_33_17</t>
  </si>
  <si>
    <t>13_38_17</t>
  </si>
  <si>
    <t>walking close together but unclear if they know each other</t>
  </si>
  <si>
    <t>13_43_16</t>
  </si>
  <si>
    <t>one person looks like they could be interacting with participant</t>
  </si>
  <si>
    <t>13_48_16</t>
  </si>
  <si>
    <t>13_53_15</t>
  </si>
  <si>
    <t>13_58_15</t>
  </si>
  <si>
    <t>._01_35_</t>
  </si>
  <si>
    <t>01_15_53</t>
  </si>
  <si>
    <t>queing</t>
  </si>
  <si>
    <t>at food van on campus</t>
  </si>
  <si>
    <t>01_25_54</t>
  </si>
  <si>
    <t>01_30_53</t>
  </si>
  <si>
    <t>01_40_54</t>
  </si>
  <si>
    <t>other person is eating</t>
  </si>
  <si>
    <t>01_45_54</t>
  </si>
  <si>
    <t>01_50_54</t>
  </si>
  <si>
    <t>01_55_54</t>
  </si>
  <si>
    <t>01_05_53</t>
  </si>
  <si>
    <t>library</t>
  </si>
  <si>
    <t>very blurry</t>
  </si>
  <si>
    <t>01_05_54</t>
  </si>
  <si>
    <t>01_10_53</t>
  </si>
  <si>
    <t>01_10_54</t>
  </si>
  <si>
    <t>01_15_54</t>
  </si>
  <si>
    <t>on screen is 'books on prescription'</t>
  </si>
  <si>
    <t>01_20_53</t>
  </si>
  <si>
    <t>01_25_53</t>
  </si>
  <si>
    <t>01_30_54</t>
  </si>
  <si>
    <t>articles/texts open on laptop</t>
  </si>
  <si>
    <t>01_40_53</t>
  </si>
  <si>
    <t>01_45_53</t>
  </si>
  <si>
    <t>Facebook open - if better camera could probably read name</t>
  </si>
  <si>
    <t>01_55_53</t>
  </si>
  <si>
    <t>02_00_54</t>
  </si>
  <si>
    <t>02_05_53</t>
  </si>
  <si>
    <t>02_15_53</t>
  </si>
  <si>
    <t>02_20_54</t>
  </si>
  <si>
    <t>02_25_53</t>
  </si>
  <si>
    <t>02_30_54</t>
  </si>
  <si>
    <t>02_35_53</t>
  </si>
  <si>
    <t>02_40_54</t>
  </si>
  <si>
    <t>02_45_53</t>
  </si>
  <si>
    <t>02_50_54</t>
  </si>
  <si>
    <t>looking at pinup board?</t>
  </si>
  <si>
    <t>02_55_53</t>
  </si>
  <si>
    <t>03_05_53</t>
  </si>
  <si>
    <t>03_10_53</t>
  </si>
  <si>
    <t>03_25_53</t>
  </si>
  <si>
    <t>03_30_53</t>
  </si>
  <si>
    <t>03_45_53</t>
  </si>
  <si>
    <t>03_50_53</t>
  </si>
  <si>
    <t>participant is putting bowl in microwave</t>
  </si>
  <si>
    <t>01_20_54</t>
  </si>
  <si>
    <t>participant is cleaning their off computer</t>
  </si>
  <si>
    <t>02_45_54</t>
  </si>
  <si>
    <t>02_55_54</t>
  </si>
  <si>
    <t>03_00_54</t>
  </si>
  <si>
    <t>participant lying in bed with glare of screen reflecting on glasses</t>
  </si>
  <si>
    <t>03_30_54</t>
  </si>
  <si>
    <t>03_40_54</t>
  </si>
  <si>
    <t>03_45_54</t>
  </si>
  <si>
    <t>03_50_54</t>
  </si>
  <si>
    <t>03_55_54</t>
  </si>
  <si>
    <t>04_00_54</t>
  </si>
  <si>
    <t>04_05_54</t>
  </si>
  <si>
    <t>04_10_54</t>
  </si>
  <si>
    <t>04_25_54</t>
  </si>
  <si>
    <t>eating food at table?</t>
  </si>
  <si>
    <t>pouring sauce</t>
  </si>
  <si>
    <t>pouring sauce onto a spoon</t>
  </si>
  <si>
    <t>02_05_54</t>
  </si>
  <si>
    <t>02_10_54</t>
  </si>
  <si>
    <t>Facebook is open - can't quite read anything</t>
  </si>
  <si>
    <t>02_15_54</t>
  </si>
  <si>
    <t>02_25_54</t>
  </si>
  <si>
    <t>in kitchen</t>
  </si>
  <si>
    <t>can see blender, fairy liquid, chopping boards</t>
  </si>
  <si>
    <t>._01_25_</t>
  </si>
  <si>
    <t>window to outside</t>
  </si>
  <si>
    <t>participant is eating on windowsill looking outside</t>
  </si>
  <si>
    <t>scene on the screen from movie?  Empty plastic cup on table</t>
  </si>
  <si>
    <t>03_05_54</t>
  </si>
  <si>
    <t>03_15_54</t>
  </si>
  <si>
    <t>05_10_54</t>
  </si>
  <si>
    <t>05_15_54</t>
  </si>
  <si>
    <t>lying in bed again, probably not a very flattering photo</t>
  </si>
  <si>
    <t>05_20_54</t>
  </si>
  <si>
    <t>05_50_54</t>
  </si>
  <si>
    <t>09_41_03</t>
  </si>
  <si>
    <t>09_51_02</t>
  </si>
  <si>
    <t>using cellphone</t>
  </si>
  <si>
    <t>09_56_02</t>
  </si>
  <si>
    <t>09_57_53</t>
  </si>
  <si>
    <t>10_02_53</t>
  </si>
  <si>
    <t>10_07_52</t>
  </si>
  <si>
    <t>10_12_52</t>
  </si>
  <si>
    <t>10_37_51</t>
  </si>
  <si>
    <t>10_42_51</t>
  </si>
  <si>
    <t>11_07_50</t>
  </si>
  <si>
    <t>11_12_49</t>
  </si>
  <si>
    <t>11_17_49</t>
  </si>
  <si>
    <t>11_27_49</t>
  </si>
  <si>
    <t>11_32_48</t>
  </si>
  <si>
    <t>11_37_48</t>
  </si>
  <si>
    <t>11_42_48</t>
  </si>
  <si>
    <t>11_47_48</t>
  </si>
  <si>
    <t>11_52_47</t>
  </si>
  <si>
    <t>11_57_47</t>
  </si>
  <si>
    <t>standing in queue to or</t>
  </si>
  <si>
    <t>12_07_47</t>
  </si>
  <si>
    <t>eating burger</t>
  </si>
  <si>
    <t>drinking</t>
  </si>
  <si>
    <t>12_17_46</t>
  </si>
  <si>
    <t>pouring drink in glass</t>
  </si>
  <si>
    <t>macdonalds</t>
  </si>
  <si>
    <t>12_22_46</t>
  </si>
  <si>
    <t>12_27_46</t>
  </si>
  <si>
    <t>eating/checking cellpho</t>
  </si>
  <si>
    <t>sitting, eating</t>
  </si>
  <si>
    <t>12_32_45</t>
  </si>
  <si>
    <t>12_37_45</t>
  </si>
  <si>
    <t>12_42_45</t>
  </si>
  <si>
    <t>using some automated ma</t>
  </si>
  <si>
    <t>12_47_45</t>
  </si>
  <si>
    <t>12_52_44</t>
  </si>
  <si>
    <t>12_57_44</t>
  </si>
  <si>
    <t>13_02_44</t>
  </si>
  <si>
    <t>13_07_44</t>
  </si>
  <si>
    <t>13_12_44</t>
  </si>
  <si>
    <t>13_17_43</t>
  </si>
  <si>
    <t>ice skating</t>
  </si>
  <si>
    <t>ice skating arena</t>
  </si>
  <si>
    <t>13_22_43</t>
  </si>
  <si>
    <t>13_27_43</t>
  </si>
  <si>
    <t>13_32_43</t>
  </si>
  <si>
    <t>13_37_42</t>
  </si>
  <si>
    <t>13_42_42</t>
  </si>
  <si>
    <t>13_47_42</t>
  </si>
  <si>
    <t>13_52_42</t>
  </si>
  <si>
    <t>13_57_41</t>
  </si>
  <si>
    <t>14_02_41</t>
  </si>
  <si>
    <t>14_07_41</t>
  </si>
  <si>
    <t>14_12_41</t>
  </si>
  <si>
    <t>14_17_40</t>
  </si>
  <si>
    <t>14_22_40</t>
  </si>
  <si>
    <t>14_27_40</t>
  </si>
  <si>
    <t>14_37_39</t>
  </si>
  <si>
    <t>14_42_39</t>
  </si>
  <si>
    <t>14_47_39</t>
  </si>
  <si>
    <t>10_30_48</t>
  </si>
  <si>
    <t>10_35_48</t>
  </si>
  <si>
    <t>10_40_48</t>
  </si>
  <si>
    <t>10_45_47</t>
  </si>
  <si>
    <t>10_50_47</t>
  </si>
  <si>
    <t>walkin inside the entra</t>
  </si>
  <si>
    <t>11_20_46</t>
  </si>
  <si>
    <t>11_25_45</t>
  </si>
  <si>
    <t>11_30_45</t>
  </si>
  <si>
    <t>11_35_45</t>
  </si>
  <si>
    <t>11_40_45</t>
  </si>
  <si>
    <t>11_45_45</t>
  </si>
  <si>
    <t>sitting and holding han</t>
  </si>
  <si>
    <t>caf‰</t>
  </si>
  <si>
    <t>11_50_44</t>
  </si>
  <si>
    <t>wearing coat</t>
  </si>
  <si>
    <t>11_55_44</t>
  </si>
  <si>
    <t>12_00_44</t>
  </si>
  <si>
    <t>10_29_26</t>
  </si>
  <si>
    <t>working with laptop</t>
  </si>
  <si>
    <t>10_34_26</t>
  </si>
  <si>
    <t>10_44_26</t>
  </si>
  <si>
    <t>10_49_26</t>
  </si>
  <si>
    <t>10_54_25</t>
  </si>
  <si>
    <t>10_59_25</t>
  </si>
  <si>
    <t>facebook</t>
  </si>
  <si>
    <t>11_09_25</t>
  </si>
  <si>
    <t>11_14_24</t>
  </si>
  <si>
    <t>attending lecture, read</t>
  </si>
  <si>
    <t>11_19_24</t>
  </si>
  <si>
    <t>attending lecture, usin</t>
  </si>
  <si>
    <t>11_24_24</t>
  </si>
  <si>
    <t>facebook , attending le</t>
  </si>
  <si>
    <t>11_29_24</t>
  </si>
  <si>
    <t>lecture over - walking</t>
  </si>
  <si>
    <t>11_34_24</t>
  </si>
  <si>
    <t>11_39_23</t>
  </si>
  <si>
    <t>11_44_23</t>
  </si>
  <si>
    <t>11_49_23</t>
  </si>
  <si>
    <t>11_54_23</t>
  </si>
  <si>
    <t>11_59_23</t>
  </si>
  <si>
    <t>12_04_22</t>
  </si>
  <si>
    <t>12_09_22</t>
  </si>
  <si>
    <t>12_14_22</t>
  </si>
  <si>
    <t>12_19_22</t>
  </si>
  <si>
    <t>12_24_21</t>
  </si>
  <si>
    <t>12_29_21</t>
  </si>
  <si>
    <t>12_34_21</t>
  </si>
  <si>
    <t>12_39_21</t>
  </si>
  <si>
    <t>attending a presentatio</t>
  </si>
  <si>
    <t>12_44_21</t>
  </si>
  <si>
    <t>12_49_20</t>
  </si>
  <si>
    <t>12_54_20</t>
  </si>
  <si>
    <t>12_59_20</t>
  </si>
  <si>
    <t>13_04_20</t>
  </si>
  <si>
    <t>13_34_18</t>
  </si>
  <si>
    <t>walking out</t>
  </si>
  <si>
    <t>13_39_18</t>
  </si>
  <si>
    <t>13_44_18</t>
  </si>
  <si>
    <t>13_54_17</t>
  </si>
  <si>
    <t>13_59_17</t>
  </si>
  <si>
    <t>14_04_17</t>
  </si>
  <si>
    <t>14_09_17</t>
  </si>
  <si>
    <t>14_14_17</t>
  </si>
  <si>
    <t>14_19_16</t>
  </si>
  <si>
    <t>14_24_16</t>
  </si>
  <si>
    <t>14_29_16</t>
  </si>
  <si>
    <t>14_34_16</t>
  </si>
  <si>
    <t>standing, talking</t>
  </si>
  <si>
    <t>14_54_15</t>
  </si>
  <si>
    <t>14_59_15</t>
  </si>
  <si>
    <t>15_04_14</t>
  </si>
  <si>
    <t>studying, discussing</t>
  </si>
  <si>
    <t>15_09_14</t>
  </si>
  <si>
    <t>15_14_14</t>
  </si>
  <si>
    <t>15_19_14</t>
  </si>
  <si>
    <t>15_24_14</t>
  </si>
  <si>
    <t>15_29_13</t>
  </si>
  <si>
    <t>15_34_13</t>
  </si>
  <si>
    <t>15_39_13</t>
  </si>
  <si>
    <t>15_49_12</t>
  </si>
  <si>
    <t>15_54_12</t>
  </si>
  <si>
    <t>16_29_11</t>
  </si>
  <si>
    <t>working at the desk</t>
  </si>
  <si>
    <t>16_34_10</t>
  </si>
  <si>
    <t>16_39_10</t>
  </si>
  <si>
    <t>16_49_10</t>
  </si>
  <si>
    <t>discussing</t>
  </si>
  <si>
    <t>17_09_09</t>
  </si>
  <si>
    <t>17_24_08</t>
  </si>
  <si>
    <t>17_34_08</t>
  </si>
  <si>
    <t>17_39_08</t>
  </si>
  <si>
    <t>17_44_07</t>
  </si>
  <si>
    <t>walking/running</t>
  </si>
  <si>
    <t>17_49_07</t>
  </si>
  <si>
    <t>08_08_31</t>
  </si>
  <si>
    <t>08_13_30</t>
  </si>
  <si>
    <t>08_18_30</t>
  </si>
  <si>
    <t>08_23_29</t>
  </si>
  <si>
    <t>08_28_29</t>
  </si>
  <si>
    <t>08_33_29</t>
  </si>
  <si>
    <t>08_38_29</t>
  </si>
  <si>
    <t>talking, walking</t>
  </si>
  <si>
    <t>08_43_28</t>
  </si>
  <si>
    <t>08_48_28</t>
  </si>
  <si>
    <t>08_53_28</t>
  </si>
  <si>
    <t>08_58_28</t>
  </si>
  <si>
    <t>09_03_27</t>
  </si>
  <si>
    <t>09_08_27</t>
  </si>
  <si>
    <t>09_13_27</t>
  </si>
  <si>
    <t>09_18_27</t>
  </si>
  <si>
    <t>09_23_27</t>
  </si>
  <si>
    <t>09_28_26</t>
  </si>
  <si>
    <t>09_33_26</t>
  </si>
  <si>
    <t>09_38_26</t>
  </si>
  <si>
    <t>shopping in supermarket</t>
  </si>
  <si>
    <t>09_43_26</t>
  </si>
  <si>
    <t>09_48_25</t>
  </si>
  <si>
    <t>09_53_25</t>
  </si>
  <si>
    <t>09_58_25</t>
  </si>
  <si>
    <t>10_03_25</t>
  </si>
  <si>
    <t>10_08_24</t>
  </si>
  <si>
    <t>10_13_24</t>
  </si>
  <si>
    <t>10_18_24</t>
  </si>
  <si>
    <t>bar/restaurant</t>
  </si>
  <si>
    <t>10_23_24</t>
  </si>
  <si>
    <t>10_28_24</t>
  </si>
  <si>
    <t>10_33_23</t>
  </si>
  <si>
    <t>10_38_23</t>
  </si>
  <si>
    <t>10_43_23</t>
  </si>
  <si>
    <t>10_48_23</t>
  </si>
  <si>
    <t>10_53_22</t>
  </si>
  <si>
    <t>11_08_22</t>
  </si>
  <si>
    <t>talking with friend</t>
  </si>
  <si>
    <t>head on the table</t>
  </si>
  <si>
    <t>11_13_21</t>
  </si>
  <si>
    <t>11_18_21</t>
  </si>
  <si>
    <t>11_23_21</t>
  </si>
  <si>
    <t>11_28_21</t>
  </si>
  <si>
    <t>11_33_20</t>
  </si>
  <si>
    <t>11_38_20</t>
  </si>
  <si>
    <t>11_43_20</t>
  </si>
  <si>
    <t>11_48_20</t>
  </si>
  <si>
    <t>11_53_20</t>
  </si>
  <si>
    <t>12_08_19</t>
  </si>
  <si>
    <t>eating with friend</t>
  </si>
  <si>
    <t>13_35_27</t>
  </si>
  <si>
    <t>13_40_27</t>
  </si>
  <si>
    <t>13_45_27</t>
  </si>
  <si>
    <t>13_50_26</t>
  </si>
  <si>
    <t>13_55_26</t>
  </si>
  <si>
    <t>14_00_26</t>
  </si>
  <si>
    <t>14_05_26</t>
  </si>
  <si>
    <t>14_10_25</t>
  </si>
  <si>
    <t>14_15_25</t>
  </si>
  <si>
    <t>14_20_25</t>
  </si>
  <si>
    <t>14_25_25</t>
  </si>
  <si>
    <t>14_35_24</t>
  </si>
  <si>
    <t>14_40_24</t>
  </si>
  <si>
    <t>14_45_24</t>
  </si>
  <si>
    <t>11_49_18</t>
  </si>
  <si>
    <t>11_54_18</t>
  </si>
  <si>
    <t>11_59_17</t>
  </si>
  <si>
    <t>12_09_17</t>
  </si>
  <si>
    <t>12_19_16</t>
  </si>
  <si>
    <t>12_29_16</t>
  </si>
  <si>
    <t>12_44_15</t>
  </si>
  <si>
    <t>laughing, talking</t>
  </si>
  <si>
    <t>19_49_37</t>
  </si>
  <si>
    <t>19_54_37</t>
  </si>
  <si>
    <t>20_14_36</t>
  </si>
  <si>
    <t>20_34_35</t>
  </si>
  <si>
    <t>20_39_35</t>
  </si>
  <si>
    <t>using scissors</t>
  </si>
  <si>
    <t>20_44_34</t>
  </si>
  <si>
    <t>20_49_34</t>
  </si>
  <si>
    <t>20_54_34</t>
  </si>
  <si>
    <t>20_59_34</t>
  </si>
  <si>
    <t>21_04_33</t>
  </si>
  <si>
    <t>21_09_33</t>
  </si>
  <si>
    <t>21_14_33</t>
  </si>
  <si>
    <t>playing</t>
  </si>
  <si>
    <t>21_19_33</t>
  </si>
  <si>
    <t>21_24_32</t>
  </si>
  <si>
    <t>21_29_32</t>
  </si>
  <si>
    <t>21_34_32</t>
  </si>
  <si>
    <t>21_39_32</t>
  </si>
  <si>
    <t>21_44_32</t>
  </si>
  <si>
    <t>21_54_31</t>
  </si>
  <si>
    <t>21_59_31</t>
  </si>
  <si>
    <t>22_04_31</t>
  </si>
  <si>
    <t>22_09_30</t>
  </si>
  <si>
    <t>22_19_30</t>
  </si>
  <si>
    <t>22_24_30</t>
  </si>
  <si>
    <t>22_29_29</t>
  </si>
  <si>
    <t>22_34_29</t>
  </si>
  <si>
    <t>22_39_29</t>
  </si>
  <si>
    <t>22_44_29</t>
  </si>
  <si>
    <t>22_54_28</t>
  </si>
  <si>
    <t>22_59_28</t>
  </si>
  <si>
    <t>23_04_28</t>
  </si>
  <si>
    <t>23_09_28</t>
  </si>
  <si>
    <t>23_14_27</t>
  </si>
  <si>
    <t>23_19_27</t>
  </si>
  <si>
    <t>23_24_27</t>
  </si>
  <si>
    <t>23_29_27</t>
  </si>
  <si>
    <t>23_34_27</t>
  </si>
  <si>
    <t>23_39_26</t>
  </si>
  <si>
    <t>polly</t>
  </si>
  <si>
    <t>13_56_11</t>
  </si>
  <si>
    <t>14_01_11</t>
  </si>
  <si>
    <t>seems cold</t>
  </si>
  <si>
    <t>14_06_11</t>
  </si>
  <si>
    <t>14_11_11</t>
  </si>
  <si>
    <t>lecture room</t>
  </si>
  <si>
    <t>lecture theatre</t>
  </si>
  <si>
    <t>14_16_10</t>
  </si>
  <si>
    <t>[activity: participant could be eating or texting]</t>
  </si>
  <si>
    <t>14_21_10</t>
  </si>
  <si>
    <t>in class</t>
  </si>
  <si>
    <t>14_26_10</t>
  </si>
  <si>
    <t>campus building</t>
  </si>
  <si>
    <t>14_31_10</t>
  </si>
  <si>
    <t>14_36_09</t>
  </si>
  <si>
    <t>group discussion?</t>
  </si>
  <si>
    <t>14_41_09</t>
  </si>
  <si>
    <t>writing</t>
  </si>
  <si>
    <t>14_46_09</t>
  </si>
  <si>
    <t>working</t>
  </si>
  <si>
    <t>14_56_08</t>
  </si>
  <si>
    <t>15_01_08</t>
  </si>
  <si>
    <t>15_06_08</t>
  </si>
  <si>
    <t>15_11_08</t>
  </si>
  <si>
    <t>15_16_07</t>
  </si>
  <si>
    <t>15_26_07</t>
  </si>
  <si>
    <t>interacting</t>
  </si>
  <si>
    <t>15_31_07</t>
  </si>
  <si>
    <t>15_36_06</t>
  </si>
  <si>
    <t>15_41_06</t>
  </si>
  <si>
    <t>15_46_06</t>
  </si>
  <si>
    <t>15_51_06</t>
  </si>
  <si>
    <t>15_56_05</t>
  </si>
  <si>
    <t>16_01_05</t>
  </si>
  <si>
    <t>listening</t>
  </si>
  <si>
    <t>16_06_05</t>
  </si>
  <si>
    <t>16_11_05</t>
  </si>
  <si>
    <t>16_16_04</t>
  </si>
  <si>
    <t>16_26_04</t>
  </si>
  <si>
    <t>16_31_04</t>
  </si>
  <si>
    <t>16_36_03</t>
  </si>
  <si>
    <t>16_41_03</t>
  </si>
  <si>
    <t>16_46_03</t>
  </si>
  <si>
    <t>16_51_03</t>
  </si>
  <si>
    <t>16_56_02</t>
  </si>
  <si>
    <t>17_01_02</t>
  </si>
  <si>
    <t>discussing/reading</t>
  </si>
  <si>
    <t>17_06_02</t>
  </si>
  <si>
    <t>17_11_02</t>
  </si>
  <si>
    <t>17_16_02</t>
  </si>
  <si>
    <t>17_21_01</t>
  </si>
  <si>
    <t>17_26_01</t>
  </si>
  <si>
    <t>17_31_01</t>
  </si>
  <si>
    <t>17_36_01</t>
  </si>
  <si>
    <t>17_41_00</t>
  </si>
  <si>
    <t>17_46_00</t>
  </si>
  <si>
    <t>17_51_00</t>
  </si>
  <si>
    <t>tidying</t>
  </si>
  <si>
    <t>17_56_00</t>
  </si>
  <si>
    <t>18_00_59</t>
  </si>
  <si>
    <t>18_10_59</t>
  </si>
  <si>
    <t>station</t>
  </si>
  <si>
    <t>18_15_58</t>
  </si>
  <si>
    <t>18_20_58</t>
  </si>
  <si>
    <t>18_25_58</t>
  </si>
  <si>
    <t>waiting for train</t>
  </si>
  <si>
    <t>18_30_58</t>
  </si>
  <si>
    <t>18_35_57</t>
  </si>
  <si>
    <t>18_40_57</t>
  </si>
  <si>
    <t>train</t>
  </si>
  <si>
    <t>18_45_57</t>
  </si>
  <si>
    <t>18_50_57</t>
  </si>
  <si>
    <t>on train</t>
  </si>
  <si>
    <t>18_55_56</t>
  </si>
  <si>
    <t>19_00_56</t>
  </si>
  <si>
    <t>19_05_56</t>
  </si>
  <si>
    <t>19_10_56</t>
  </si>
  <si>
    <t>19_15_55</t>
  </si>
  <si>
    <t>19_20_55</t>
  </si>
  <si>
    <t>19_25_55</t>
  </si>
  <si>
    <t>19_35_54</t>
  </si>
  <si>
    <t>19_40_54</t>
  </si>
  <si>
    <t>19_55_53</t>
  </si>
  <si>
    <t>20_00_53</t>
  </si>
  <si>
    <t>20_10_52</t>
  </si>
  <si>
    <t>20_15_52</t>
  </si>
  <si>
    <t>20_20_52</t>
  </si>
  <si>
    <t>20_25_52</t>
  </si>
  <si>
    <t>20_30_51</t>
  </si>
  <si>
    <t>20_35_51</t>
  </si>
  <si>
    <t>20_40_51</t>
  </si>
  <si>
    <t>20_45_51</t>
  </si>
  <si>
    <t>20_50_50</t>
  </si>
  <si>
    <t>20_55_50</t>
  </si>
  <si>
    <t>at station</t>
  </si>
  <si>
    <t>21_00_50</t>
  </si>
  <si>
    <t>21_05_50</t>
  </si>
  <si>
    <t>21_10_49</t>
  </si>
  <si>
    <t>21_15_49</t>
  </si>
  <si>
    <t>21_30_48</t>
  </si>
  <si>
    <t>cooking</t>
  </si>
  <si>
    <t>21_35_48</t>
  </si>
  <si>
    <t>home</t>
  </si>
  <si>
    <t>21_40_48</t>
  </si>
  <si>
    <t>16_41_48</t>
  </si>
  <si>
    <t>16_46_47</t>
  </si>
  <si>
    <t>16_51_46</t>
  </si>
  <si>
    <t>16_56_46</t>
  </si>
  <si>
    <t>bridge</t>
  </si>
  <si>
    <t>17_01_46</t>
  </si>
  <si>
    <t>17_06_45</t>
  </si>
  <si>
    <t>17_11_45</t>
  </si>
  <si>
    <t>caf‰ / library</t>
  </si>
  <si>
    <t>17_16_45</t>
  </si>
  <si>
    <t>ordering</t>
  </si>
  <si>
    <t>17_21_45</t>
  </si>
  <si>
    <t>17_26_44</t>
  </si>
  <si>
    <t>17_31_44</t>
  </si>
  <si>
    <t>17_36_44</t>
  </si>
  <si>
    <t>17_41_44</t>
  </si>
  <si>
    <t>17_46_43</t>
  </si>
  <si>
    <t>17_51_43</t>
  </si>
  <si>
    <t>on street</t>
  </si>
  <si>
    <t>17_56_43</t>
  </si>
  <si>
    <t>18_01_43</t>
  </si>
  <si>
    <t>18_06_42</t>
  </si>
  <si>
    <t>18_11_42</t>
  </si>
  <si>
    <t>18_16_42</t>
  </si>
  <si>
    <t>18_21_42</t>
  </si>
  <si>
    <t>18_26_41</t>
  </si>
  <si>
    <t>18_31_41</t>
  </si>
  <si>
    <t>18_36_41</t>
  </si>
  <si>
    <t>18_41_41</t>
  </si>
  <si>
    <t>18_46_40</t>
  </si>
  <si>
    <t>18_51_40</t>
  </si>
  <si>
    <t>18_56_40</t>
  </si>
  <si>
    <t>19_01_40</t>
  </si>
  <si>
    <t>19_06_39</t>
  </si>
  <si>
    <t>19_11_39</t>
  </si>
  <si>
    <t>19_16_39</t>
  </si>
  <si>
    <t>19_21_39</t>
  </si>
  <si>
    <t>19_26_38</t>
  </si>
  <si>
    <t>19_31_38</t>
  </si>
  <si>
    <t>19_36_38</t>
  </si>
  <si>
    <t>19_41_38</t>
  </si>
  <si>
    <t>19_46_37</t>
  </si>
  <si>
    <t>19_51_37</t>
  </si>
  <si>
    <t>19_56_37</t>
  </si>
  <si>
    <t>20_01_37</t>
  </si>
  <si>
    <t>20_06_36</t>
  </si>
  <si>
    <t>20_11_36</t>
  </si>
  <si>
    <t>20_16_36</t>
  </si>
  <si>
    <t>20_21_36</t>
  </si>
  <si>
    <t>20_26_35</t>
  </si>
  <si>
    <t>20_31_35</t>
  </si>
  <si>
    <t>20_36_35</t>
  </si>
  <si>
    <t>20_41_35</t>
  </si>
  <si>
    <t>20_46_34</t>
  </si>
  <si>
    <t>20_51_34</t>
  </si>
  <si>
    <t>20_56_34</t>
  </si>
  <si>
    <t>21_01_34</t>
  </si>
  <si>
    <t>21_06_33</t>
  </si>
  <si>
    <t>21_11_33</t>
  </si>
  <si>
    <t>socialising</t>
  </si>
  <si>
    <t>21_16_33</t>
  </si>
  <si>
    <t>21_21_33</t>
  </si>
  <si>
    <t>21_26_32</t>
  </si>
  <si>
    <t>eating /socialising</t>
  </si>
  <si>
    <t>21_31_32</t>
  </si>
  <si>
    <t>21_36_32</t>
  </si>
  <si>
    <t>21_41_32</t>
  </si>
  <si>
    <t>21_46_31</t>
  </si>
  <si>
    <t>21_51_31</t>
  </si>
  <si>
    <t>21_56_31</t>
  </si>
  <si>
    <t>22_01_31</t>
  </si>
  <si>
    <t>22_06_30</t>
  </si>
  <si>
    <t>22_11_30</t>
  </si>
  <si>
    <t>22_16_30</t>
  </si>
  <si>
    <t>22_21_30</t>
  </si>
  <si>
    <t>22_26_29</t>
  </si>
  <si>
    <t>22_31_29</t>
  </si>
  <si>
    <t>socialisng</t>
  </si>
  <si>
    <t>22_36_29</t>
  </si>
  <si>
    <t>22_41_29</t>
  </si>
  <si>
    <t>22_46_28</t>
  </si>
  <si>
    <t>22_51_28</t>
  </si>
  <si>
    <t>22_56_28</t>
  </si>
  <si>
    <t>23_01_28</t>
  </si>
  <si>
    <t>23_06_27</t>
  </si>
  <si>
    <t>23_11_27</t>
  </si>
  <si>
    <t>23_16_27</t>
  </si>
  <si>
    <t>23_21_27</t>
  </si>
  <si>
    <t>23_26_26</t>
  </si>
  <si>
    <t>23_31_26</t>
  </si>
  <si>
    <t>23_36_26</t>
  </si>
  <si>
    <t>23_41_26</t>
  </si>
  <si>
    <t>23_46_26</t>
  </si>
  <si>
    <t>23_51_25</t>
  </si>
  <si>
    <t>23_56_25</t>
  </si>
  <si>
    <t>00_01_25</t>
  </si>
  <si>
    <t>00_06_25</t>
  </si>
  <si>
    <t>00_11_24</t>
  </si>
  <si>
    <t>00_16_24</t>
  </si>
  <si>
    <t>00_21_24</t>
  </si>
  <si>
    <t>00_26_24</t>
  </si>
  <si>
    <t>00_31_23</t>
  </si>
  <si>
    <t>00_36_23</t>
  </si>
  <si>
    <t>00_41_23</t>
  </si>
  <si>
    <t>00_46_23</t>
  </si>
  <si>
    <t>00_51_22</t>
  </si>
  <si>
    <t>00_56_22</t>
  </si>
  <si>
    <t>16_28_02</t>
  </si>
  <si>
    <t>16_33_02</t>
  </si>
  <si>
    <t>16_38_02</t>
  </si>
  <si>
    <t>16_43_02</t>
  </si>
  <si>
    <t>16_48_01</t>
  </si>
  <si>
    <t>16_53_01</t>
  </si>
  <si>
    <t>16_58_01</t>
  </si>
  <si>
    <t>17_03_00</t>
  </si>
  <si>
    <t>17_08_00</t>
  </si>
  <si>
    <t>17_13_00</t>
  </si>
  <si>
    <t>17_18_00</t>
  </si>
  <si>
    <t>paying</t>
  </si>
  <si>
    <t>17_22_59</t>
  </si>
  <si>
    <t>17_27_59</t>
  </si>
  <si>
    <t>17_32_59</t>
  </si>
  <si>
    <t>17_37_59</t>
  </si>
  <si>
    <t>17_42_58</t>
  </si>
  <si>
    <t>17_47_58</t>
  </si>
  <si>
    <t>17_52_58</t>
  </si>
  <si>
    <t>17_57_58</t>
  </si>
  <si>
    <t>18_02_57</t>
  </si>
  <si>
    <t>18_07_57</t>
  </si>
  <si>
    <t>18_12_57</t>
  </si>
  <si>
    <t>18_17_57</t>
  </si>
  <si>
    <t>18_22_56</t>
  </si>
  <si>
    <t>18_27_56</t>
  </si>
  <si>
    <t>18_32_56</t>
  </si>
  <si>
    <t>18_37_55</t>
  </si>
  <si>
    <t>cleaning</t>
  </si>
  <si>
    <t>18_42_55</t>
  </si>
  <si>
    <t>18_47_55</t>
  </si>
  <si>
    <t>18_52_55</t>
  </si>
  <si>
    <t>18_57_54</t>
  </si>
  <si>
    <t>19_02_54</t>
  </si>
  <si>
    <t>19_07_54</t>
  </si>
  <si>
    <t>19_12_54</t>
  </si>
  <si>
    <t>19_17_53</t>
  </si>
  <si>
    <t>19_22_53</t>
  </si>
  <si>
    <t>19_27_53</t>
  </si>
  <si>
    <t>19_32_53</t>
  </si>
  <si>
    <t>19_37_52</t>
  </si>
  <si>
    <t>19_42_52</t>
  </si>
  <si>
    <t>19_47_52</t>
  </si>
  <si>
    <t>does skype count?</t>
  </si>
  <si>
    <t>19_52_52</t>
  </si>
  <si>
    <t>19_57_51</t>
  </si>
  <si>
    <t>20_02_51</t>
  </si>
  <si>
    <t>20_07_51</t>
  </si>
  <si>
    <t>20_12_51</t>
  </si>
  <si>
    <t>20_17_50</t>
  </si>
  <si>
    <t>20_22_50</t>
  </si>
  <si>
    <t>20_27_50</t>
  </si>
  <si>
    <t>20_32_50</t>
  </si>
  <si>
    <t>20_37_49</t>
  </si>
  <si>
    <t>20_42_49</t>
  </si>
  <si>
    <t>20_47_49</t>
  </si>
  <si>
    <t>20_52_49</t>
  </si>
  <si>
    <t>20_57_48</t>
  </si>
  <si>
    <t>21_02_48</t>
  </si>
  <si>
    <t>21_07_48</t>
  </si>
  <si>
    <t>21_12_48</t>
  </si>
  <si>
    <t>21_17_47</t>
  </si>
  <si>
    <t>21_22_47</t>
  </si>
  <si>
    <t>21_27_47</t>
  </si>
  <si>
    <t>21_32_47</t>
  </si>
  <si>
    <t>21_37_46</t>
  </si>
  <si>
    <t>21_42_46</t>
  </si>
  <si>
    <t>21_47_46</t>
  </si>
  <si>
    <t>21_52_46</t>
  </si>
  <si>
    <t>21_57_45</t>
  </si>
  <si>
    <t>22_02_45</t>
  </si>
  <si>
    <t>22_12_45</t>
  </si>
  <si>
    <t>22_17_44</t>
  </si>
  <si>
    <t>22_22_44</t>
  </si>
  <si>
    <t>22_27_44</t>
  </si>
  <si>
    <t>22_32_44</t>
  </si>
  <si>
    <t>22_37_43</t>
  </si>
  <si>
    <t>22_42_43</t>
  </si>
  <si>
    <t>22_47_43</t>
  </si>
  <si>
    <t>22_52_43</t>
  </si>
  <si>
    <t>22_57_43</t>
  </si>
  <si>
    <t>23_02_42</t>
  </si>
  <si>
    <t>23_07_42</t>
  </si>
  <si>
    <t>23_12_42</t>
  </si>
  <si>
    <t>23_17_42</t>
  </si>
  <si>
    <t>23_22_41</t>
  </si>
  <si>
    <t>23_27_41</t>
  </si>
  <si>
    <t>23_32_41</t>
  </si>
  <si>
    <t>23_37_41</t>
  </si>
  <si>
    <t>23_42_40</t>
  </si>
  <si>
    <t>23_47_40</t>
  </si>
  <si>
    <t>23_52_40</t>
  </si>
  <si>
    <t>23_57_40</t>
  </si>
  <si>
    <t>00_02_40</t>
  </si>
  <si>
    <t>00_07_39</t>
  </si>
  <si>
    <t>00_12_39</t>
  </si>
  <si>
    <t>00_17_39</t>
  </si>
  <si>
    <t>00_22_38</t>
  </si>
  <si>
    <t>00_27_38</t>
  </si>
  <si>
    <t>00_32_38</t>
  </si>
  <si>
    <t>00_37_38</t>
  </si>
  <si>
    <t>00_42_37</t>
  </si>
  <si>
    <t>00_47_37</t>
  </si>
  <si>
    <t>00_52_37</t>
  </si>
  <si>
    <t>00_57_37</t>
  </si>
  <si>
    <t>01_02_36</t>
  </si>
  <si>
    <t>01_07_36</t>
  </si>
  <si>
    <t>01_12_36</t>
  </si>
  <si>
    <t>01_17_36</t>
  </si>
  <si>
    <t>09_35_04</t>
  </si>
  <si>
    <t>09_40_04</t>
  </si>
  <si>
    <t>09_45_04</t>
  </si>
  <si>
    <t>09_50_03</t>
  </si>
  <si>
    <t>09_55_03</t>
  </si>
  <si>
    <t>10_00_03</t>
  </si>
  <si>
    <t>10_05_02</t>
  </si>
  <si>
    <t>10_10_02</t>
  </si>
  <si>
    <t>10_15_02</t>
  </si>
  <si>
    <t>10_20_02</t>
  </si>
  <si>
    <t>10_25_01</t>
  </si>
  <si>
    <t>10_30_01</t>
  </si>
  <si>
    <t>10_35_01</t>
  </si>
  <si>
    <t>10_40_01</t>
  </si>
  <si>
    <t>10_45_00</t>
  </si>
  <si>
    <t>10_50_00</t>
  </si>
  <si>
    <t>10_55_00</t>
  </si>
  <si>
    <t>11_00_00</t>
  </si>
  <si>
    <t>11_04_59</t>
  </si>
  <si>
    <t>11_09_59</t>
  </si>
  <si>
    <t>11_14_59</t>
  </si>
  <si>
    <t>11_19_59</t>
  </si>
  <si>
    <t>11_24_58</t>
  </si>
  <si>
    <t>11_29_58</t>
  </si>
  <si>
    <t>11_34_58</t>
  </si>
  <si>
    <t>11_39_58</t>
  </si>
  <si>
    <t>11_44_57</t>
  </si>
  <si>
    <t>11_49_57</t>
  </si>
  <si>
    <t>11_54_57</t>
  </si>
  <si>
    <t>11_59_57</t>
  </si>
  <si>
    <t>12_04_56</t>
  </si>
  <si>
    <t>12_09_56</t>
  </si>
  <si>
    <t>12_14_56</t>
  </si>
  <si>
    <t>12_24_55</t>
  </si>
  <si>
    <t>12_29_55</t>
  </si>
  <si>
    <t>12_34_55</t>
  </si>
  <si>
    <t>12_39_55</t>
  </si>
  <si>
    <t>12_44_54</t>
  </si>
  <si>
    <t>12_49_54</t>
  </si>
  <si>
    <t>12_54_54</t>
  </si>
  <si>
    <t>12_59_53</t>
  </si>
  <si>
    <t>13_04_53</t>
  </si>
  <si>
    <t>13_09_53</t>
  </si>
  <si>
    <t>13_14_53</t>
  </si>
  <si>
    <t>13_19_52</t>
  </si>
  <si>
    <t>13_24_52</t>
  </si>
  <si>
    <t>13_29_52</t>
  </si>
  <si>
    <t>13_34_51</t>
  </si>
  <si>
    <t>13_39_51</t>
  </si>
  <si>
    <t>13_44_51</t>
  </si>
  <si>
    <t>13_49_51</t>
  </si>
  <si>
    <t>13_54_50</t>
  </si>
  <si>
    <t>13_59_50</t>
  </si>
  <si>
    <t>14_04_50</t>
  </si>
  <si>
    <t>14_09_50</t>
  </si>
  <si>
    <t>14_14_49</t>
  </si>
  <si>
    <t>14_19_49</t>
  </si>
  <si>
    <t>14_24_49</t>
  </si>
  <si>
    <t>14_29_49</t>
  </si>
  <si>
    <t>14_34_48</t>
  </si>
  <si>
    <t>mixed</t>
  </si>
  <si>
    <t>14_39_48</t>
  </si>
  <si>
    <t>14_44_48</t>
  </si>
  <si>
    <t>14_49_48</t>
  </si>
  <si>
    <t>14_54_47</t>
  </si>
  <si>
    <t>14_59_47</t>
  </si>
  <si>
    <t>15_04_47</t>
  </si>
  <si>
    <t>15_09_47</t>
  </si>
  <si>
    <t>waiting</t>
  </si>
  <si>
    <t>15_14_46</t>
  </si>
  <si>
    <t>15_19_46</t>
  </si>
  <si>
    <t>15_24_46</t>
  </si>
  <si>
    <t>15_29_46</t>
  </si>
  <si>
    <t>15_34_45</t>
  </si>
  <si>
    <t>15_39_45</t>
  </si>
  <si>
    <t>15_44_45</t>
  </si>
  <si>
    <t>15_49_45</t>
  </si>
  <si>
    <t>15_54_44</t>
  </si>
  <si>
    <t>15_59_44</t>
  </si>
  <si>
    <t>16_04_44</t>
  </si>
  <si>
    <t>16_09_44</t>
  </si>
  <si>
    <t>16_14_43</t>
  </si>
  <si>
    <t>16_19_43</t>
  </si>
  <si>
    <t>16_24_43</t>
  </si>
  <si>
    <t>16_29_42</t>
  </si>
  <si>
    <t>16_34_42</t>
  </si>
  <si>
    <t>16_39_42</t>
  </si>
  <si>
    <t>16_44_42</t>
  </si>
  <si>
    <t>very interesting photo</t>
  </si>
  <si>
    <t>16_49_41</t>
  </si>
  <si>
    <t>someone is looking at the camera from afar</t>
  </si>
  <si>
    <t>16_54_41</t>
  </si>
  <si>
    <t>16_59_41</t>
  </si>
  <si>
    <t>17_04_41</t>
  </si>
  <si>
    <t>17_09_40</t>
  </si>
  <si>
    <t>17_14_40</t>
  </si>
  <si>
    <t>17_19_40</t>
  </si>
  <si>
    <t>working / socialising</t>
  </si>
  <si>
    <t>17_24_40</t>
  </si>
  <si>
    <t>17_29_39</t>
  </si>
  <si>
    <t>17_34_39</t>
  </si>
  <si>
    <t>17_39_39</t>
  </si>
  <si>
    <t>17_44_39</t>
  </si>
  <si>
    <t>17_49_38</t>
  </si>
  <si>
    <t>17_54_38</t>
  </si>
  <si>
    <t>17_59_38</t>
  </si>
  <si>
    <t>18_04_38</t>
  </si>
  <si>
    <t>18_09_37</t>
  </si>
  <si>
    <t>18_14_37</t>
  </si>
  <si>
    <t>Indirect 'others interaction' because they are lecturing?</t>
  </si>
  <si>
    <t>18_19_37</t>
  </si>
  <si>
    <t>18_24_37</t>
  </si>
  <si>
    <t>18_29_36</t>
  </si>
  <si>
    <t>18_34_36</t>
  </si>
  <si>
    <t>18_39_36</t>
  </si>
  <si>
    <t>18_44_36</t>
  </si>
  <si>
    <t>18_49_35</t>
  </si>
  <si>
    <t>18_54_35</t>
  </si>
  <si>
    <t>18_59_35</t>
  </si>
  <si>
    <t>19_04_35</t>
  </si>
  <si>
    <t>19_09_34</t>
  </si>
  <si>
    <t>19_14_34</t>
  </si>
  <si>
    <t>19_19_34</t>
  </si>
  <si>
    <t>19_24_33</t>
  </si>
  <si>
    <t>19_29_33</t>
  </si>
  <si>
    <t>19_34_33</t>
  </si>
  <si>
    <t>19_39_33</t>
  </si>
  <si>
    <t>19_44_32</t>
  </si>
  <si>
    <t>19_49_32</t>
  </si>
  <si>
    <t>19_54_32</t>
  </si>
  <si>
    <t>11_11_09</t>
  </si>
  <si>
    <t>11_16_08</t>
  </si>
  <si>
    <t>11_21_08</t>
  </si>
  <si>
    <t>11_26_07</t>
  </si>
  <si>
    <t>11_31_07</t>
  </si>
  <si>
    <t>11_36_07</t>
  </si>
  <si>
    <t>11_41_07</t>
  </si>
  <si>
    <t>11_46_06</t>
  </si>
  <si>
    <t>11_51_06</t>
  </si>
  <si>
    <t>11_56_06</t>
  </si>
  <si>
    <t>12_01_06</t>
  </si>
  <si>
    <t>12_06_05</t>
  </si>
  <si>
    <t>12_11_05</t>
  </si>
  <si>
    <t>12_16_05</t>
  </si>
  <si>
    <t>12_21_05</t>
  </si>
  <si>
    <t>12_26_04</t>
  </si>
  <si>
    <t>12_31_04</t>
  </si>
  <si>
    <t>12_36_04</t>
  </si>
  <si>
    <t>12_41_04</t>
  </si>
  <si>
    <t>cantine</t>
  </si>
  <si>
    <t>12_46_03</t>
  </si>
  <si>
    <t>12_51_03</t>
  </si>
  <si>
    <t>12_56_03</t>
  </si>
  <si>
    <t>13_01_03</t>
  </si>
  <si>
    <t>13_06_02</t>
  </si>
  <si>
    <t>13_11_02</t>
  </si>
  <si>
    <t>13_16_02</t>
  </si>
  <si>
    <t>13_21_02</t>
  </si>
  <si>
    <t>13_26_01</t>
  </si>
  <si>
    <t>13_31_01</t>
  </si>
  <si>
    <t>facebook profile? Identifying?</t>
  </si>
  <si>
    <t>13_36_01</t>
  </si>
  <si>
    <t>13_41_01</t>
  </si>
  <si>
    <t>13_46_00</t>
  </si>
  <si>
    <t>13_51_00</t>
  </si>
  <si>
    <t>13_56_00</t>
  </si>
  <si>
    <t>14_01_00</t>
  </si>
  <si>
    <t>14_05_59</t>
  </si>
  <si>
    <t>12_49_47</t>
  </si>
  <si>
    <t>office</t>
  </si>
  <si>
    <t>12_59_46</t>
  </si>
  <si>
    <t>13_04_45</t>
  </si>
  <si>
    <t>snacking</t>
  </si>
  <si>
    <t>sitting at computer</t>
  </si>
  <si>
    <t>seems to be taking a break from work</t>
  </si>
  <si>
    <t>13_09_45</t>
  </si>
  <si>
    <t>texting</t>
  </si>
  <si>
    <t>14_43_06</t>
  </si>
  <si>
    <t>internet browsing</t>
  </si>
  <si>
    <t>identifying object could be their screen name if it was clear</t>
  </si>
  <si>
    <t>14_53_06</t>
  </si>
  <si>
    <t>14_58_05</t>
  </si>
  <si>
    <t>identifying object could be their user name if it was clear</t>
  </si>
  <si>
    <t>16_31_15</t>
  </si>
  <si>
    <t>16_46_14</t>
  </si>
  <si>
    <t>17_01_12</t>
  </si>
  <si>
    <t>17_06_12</t>
  </si>
  <si>
    <t>17_41_09</t>
  </si>
  <si>
    <t>18_06_07</t>
  </si>
  <si>
    <t>18_11_07</t>
  </si>
  <si>
    <t>it seems like a rather lonely photo, where the participant is alone and viewing a group of friends (activity: not eviden</t>
  </si>
  <si>
    <t>18_16_07</t>
  </si>
  <si>
    <t>identifying object could be the other tabs open if it was clear</t>
  </si>
  <si>
    <t>18_21_06</t>
  </si>
  <si>
    <t>camere angle suggests they may be drinking something</t>
  </si>
  <si>
    <t>14_09_29</t>
  </si>
  <si>
    <t>14_14_28</t>
  </si>
  <si>
    <t>14_19_28</t>
  </si>
  <si>
    <t>14_24_28</t>
  </si>
  <si>
    <t>14_29_27</t>
  </si>
  <si>
    <t>I am assuming that if it is a bed post, that?s where the head of the bed is, yet the participant seems to be sat on the</t>
  </si>
  <si>
    <t>14_44_26</t>
  </si>
  <si>
    <t>14_49_26</t>
  </si>
  <si>
    <t>14_54_25</t>
  </si>
  <si>
    <t>14_59_25</t>
  </si>
  <si>
    <t>16_59_52</t>
  </si>
  <si>
    <t>[id object: pic is fuzzy but I think there is a mirror / reflection]</t>
  </si>
  <si>
    <t>17_04_52</t>
  </si>
  <si>
    <t>17_09_51</t>
  </si>
  <si>
    <t>17_14_51</t>
  </si>
  <si>
    <t>speaking</t>
  </si>
  <si>
    <t>not sure if relevant, but there are three types of visuals: phone screen, other screen (laptop) and poster on the wall)</t>
  </si>
  <si>
    <t>18_00_21</t>
  </si>
  <si>
    <t>18_03_43</t>
  </si>
  <si>
    <t>18_08_42</t>
  </si>
  <si>
    <t>house</t>
  </si>
  <si>
    <t>[id object: tabs in browser]</t>
  </si>
  <si>
    <t>18_13_42</t>
  </si>
  <si>
    <t>18_18_42</t>
  </si>
  <si>
    <t>18_23_41</t>
  </si>
  <si>
    <t>18_28_41</t>
  </si>
  <si>
    <t>18_33_40</t>
  </si>
  <si>
    <t>19_33_11</t>
  </si>
  <si>
    <t>19_38_10</t>
  </si>
  <si>
    <t>watching a film</t>
  </si>
  <si>
    <t>19_43_10</t>
  </si>
  <si>
    <t>13_22_13</t>
  </si>
  <si>
    <t>13_27_12</t>
  </si>
  <si>
    <t>13_32_11</t>
  </si>
  <si>
    <t>13_37_11</t>
  </si>
  <si>
    <t>13_42_11</t>
  </si>
  <si>
    <t>13_47_10</t>
  </si>
  <si>
    <t>13_52_10</t>
  </si>
  <si>
    <t>13_57_10</t>
  </si>
  <si>
    <t>14_02_09</t>
  </si>
  <si>
    <t>14_07_09</t>
  </si>
  <si>
    <t>14_12_08</t>
  </si>
  <si>
    <t>lying down</t>
  </si>
  <si>
    <t>participant personalised space a lot, I would guess this is not a first year student, seems well travelled - [Id: pictur</t>
  </si>
  <si>
    <t>14_17_08</t>
  </si>
  <si>
    <t>14_22_08</t>
  </si>
  <si>
    <t>14_27_07</t>
  </si>
  <si>
    <t>14_32_07</t>
  </si>
  <si>
    <t>14_37_07</t>
  </si>
  <si>
    <t>14_42_06</t>
  </si>
  <si>
    <t>on computer</t>
  </si>
  <si>
    <t>14_47_06</t>
  </si>
  <si>
    <t>14_52_05</t>
  </si>
  <si>
    <t>14_57_05</t>
  </si>
  <si>
    <t>15_02_05</t>
  </si>
  <si>
    <t>15_07_04</t>
  </si>
  <si>
    <t>15_12_04</t>
  </si>
  <si>
    <t>15_17_03</t>
  </si>
  <si>
    <t>[activity: browsing for books]  [Id: pictures in the background]</t>
  </si>
  <si>
    <t>15_22_03</t>
  </si>
  <si>
    <t>15_27_03</t>
  </si>
  <si>
    <t>15_32_02</t>
  </si>
  <si>
    <t>15_37_02</t>
  </si>
  <si>
    <t>15_42_02</t>
  </si>
  <si>
    <t>15_47_01</t>
  </si>
  <si>
    <t>15_52_01</t>
  </si>
  <si>
    <t>15_57_00</t>
  </si>
  <si>
    <t>16_02_00</t>
  </si>
  <si>
    <t>16_07_00</t>
  </si>
  <si>
    <t>16_11_59</t>
  </si>
  <si>
    <t>16_16_59</t>
  </si>
  <si>
    <t>16_21_58</t>
  </si>
  <si>
    <t>16_26_58</t>
  </si>
  <si>
    <t>16_31_58</t>
  </si>
  <si>
    <t>16_36_57</t>
  </si>
  <si>
    <t>16_41_57</t>
  </si>
  <si>
    <t>16_46_57</t>
  </si>
  <si>
    <t>16_51_56</t>
  </si>
  <si>
    <t>12_15_36</t>
  </si>
  <si>
    <t>12_20_36</t>
  </si>
  <si>
    <t>12_25_36</t>
  </si>
  <si>
    <t>[id: picture in convo on phone]</t>
  </si>
  <si>
    <t>12_30_35</t>
  </si>
  <si>
    <t>12_35_35</t>
  </si>
  <si>
    <t>12_40_34</t>
  </si>
  <si>
    <t>12_45_34</t>
  </si>
  <si>
    <t>12_50_34</t>
  </si>
  <si>
    <t>12_55_33</t>
  </si>
  <si>
    <t>13_00_33</t>
  </si>
  <si>
    <t>13_05_32</t>
  </si>
  <si>
    <t>cooking/cleaning</t>
  </si>
  <si>
    <t>13_10_32</t>
  </si>
  <si>
    <t>13_15_32</t>
  </si>
  <si>
    <t>13_20_31</t>
  </si>
  <si>
    <t>13_25_31</t>
  </si>
  <si>
    <t>13_30_30</t>
  </si>
  <si>
    <t>13_35_30</t>
  </si>
  <si>
    <t>13_40_30</t>
  </si>
  <si>
    <t>13_45_29</t>
  </si>
  <si>
    <t>13_50_29</t>
  </si>
  <si>
    <t>13_55_29</t>
  </si>
  <si>
    <t>14_00_28</t>
  </si>
  <si>
    <t>14_05_28</t>
  </si>
  <si>
    <t>14_10_27</t>
  </si>
  <si>
    <t>14_15_27</t>
  </si>
  <si>
    <t>14_20_27</t>
  </si>
  <si>
    <t>14_25_26</t>
  </si>
  <si>
    <t>[id: tabs]</t>
  </si>
  <si>
    <t>14_30_26</t>
  </si>
  <si>
    <t>14_35_25</t>
  </si>
  <si>
    <t>14_40_25</t>
  </si>
  <si>
    <t>16_17_14</t>
  </si>
  <si>
    <t>16_22_14</t>
  </si>
  <si>
    <t>16_27_13</t>
  </si>
  <si>
    <t>16_32_13</t>
  </si>
  <si>
    <t>commuting</t>
  </si>
  <si>
    <t>on a bus</t>
  </si>
  <si>
    <t>16_37_12</t>
  </si>
  <si>
    <t>[id: photo background on phone]</t>
  </si>
  <si>
    <t>16_42_12</t>
  </si>
  <si>
    <t>16_47_12</t>
  </si>
  <si>
    <t>queing and working</t>
  </si>
  <si>
    <t>in a shop (CEX)</t>
  </si>
  <si>
    <t>16_52_11</t>
  </si>
  <si>
    <t>[lots of screens]</t>
  </si>
  <si>
    <t>16_57_11</t>
  </si>
  <si>
    <t>in a shop</t>
  </si>
  <si>
    <t>17_02_10</t>
  </si>
  <si>
    <t>17_07_10</t>
  </si>
  <si>
    <t>high street</t>
  </si>
  <si>
    <t>17_12_10</t>
  </si>
  <si>
    <t>in tesco</t>
  </si>
  <si>
    <t>17_17_09</t>
  </si>
  <si>
    <t>17_20_51</t>
  </si>
  <si>
    <t>17_25_51</t>
  </si>
  <si>
    <t>17_30_50</t>
  </si>
  <si>
    <t>17_35_50</t>
  </si>
  <si>
    <t>17_40_50</t>
  </si>
  <si>
    <t>18_18_45</t>
  </si>
  <si>
    <t>18_23_45</t>
  </si>
  <si>
    <t>18_28_44</t>
  </si>
  <si>
    <t>18_33_44</t>
  </si>
  <si>
    <t>18_38_43</t>
  </si>
  <si>
    <t>18_43_43</t>
  </si>
  <si>
    <t>18_48_43</t>
  </si>
  <si>
    <t>18_53_42</t>
  </si>
  <si>
    <t>18_58_42</t>
  </si>
  <si>
    <t>19_03_41</t>
  </si>
  <si>
    <t>19_08_41</t>
  </si>
  <si>
    <t>19_13_41</t>
  </si>
  <si>
    <t>19_18_40</t>
  </si>
  <si>
    <t>19_23_40</t>
  </si>
  <si>
    <t>19_28_40</t>
  </si>
  <si>
    <t>19_33_39</t>
  </si>
  <si>
    <t>19_38_39</t>
  </si>
  <si>
    <t>09_51_45</t>
  </si>
  <si>
    <t>09_56_44</t>
  </si>
  <si>
    <t>10_01_44</t>
  </si>
  <si>
    <t>12_32_00</t>
  </si>
  <si>
    <t>12_37_00</t>
  </si>
  <si>
    <t>12_41_59</t>
  </si>
  <si>
    <t>charging</t>
  </si>
  <si>
    <t>12_46_59</t>
  </si>
  <si>
    <t>12_51_58</t>
  </si>
  <si>
    <t>12_56_58</t>
  </si>
  <si>
    <t>13_25_00</t>
  </si>
  <si>
    <t>smiling?</t>
  </si>
  <si>
    <t>13_30_00</t>
  </si>
  <si>
    <t>13_34_59</t>
  </si>
  <si>
    <t>13_54_53</t>
  </si>
  <si>
    <t>socialsiing</t>
  </si>
  <si>
    <t>person in the photo, seems to be pointing at camera and discussing, facial expression seems happy / intrigued</t>
  </si>
  <si>
    <t>it?s a nice photo</t>
  </si>
  <si>
    <t>11_37_38</t>
  </si>
  <si>
    <t>picture of a wall:?</t>
  </si>
  <si>
    <t>11_42_37</t>
  </si>
  <si>
    <t>11_47_37</t>
  </si>
  <si>
    <t>picture of the back of screen and phone</t>
  </si>
  <si>
    <t>12_02_37</t>
  </si>
  <si>
    <t>bike stand</t>
  </si>
  <si>
    <t>12_07_37</t>
  </si>
  <si>
    <t>14_04_49</t>
  </si>
  <si>
    <t>14_09_49</t>
  </si>
  <si>
    <t>picture of window</t>
  </si>
  <si>
    <t>17_55_57</t>
  </si>
  <si>
    <t>20_07_32</t>
  </si>
  <si>
    <t>20_17_32</t>
  </si>
  <si>
    <t>20_22_32</t>
  </si>
  <si>
    <t>at compurer</t>
  </si>
  <si>
    <t>11_37_08</t>
  </si>
  <si>
    <t>lecturer room</t>
  </si>
  <si>
    <t>11_42_08</t>
  </si>
  <si>
    <t>at desk</t>
  </si>
  <si>
    <t>12_02_08</t>
  </si>
  <si>
    <t>although don?t know if projector screen counts [id. Bracelet - not sure]</t>
  </si>
  <si>
    <t>12_07_08</t>
  </si>
  <si>
    <t>12_12_08</t>
  </si>
  <si>
    <t>12_22_08</t>
  </si>
  <si>
    <t>12_27_08</t>
  </si>
  <si>
    <t>althought there is a name on the document</t>
  </si>
  <si>
    <t>15_39_40</t>
  </si>
  <si>
    <t>16_00_20</t>
  </si>
  <si>
    <t>16_05_20</t>
  </si>
  <si>
    <t>16_10_20</t>
  </si>
  <si>
    <t>16_20_19</t>
  </si>
  <si>
    <t>crisps</t>
  </si>
  <si>
    <t>16_25_19</t>
  </si>
  <si>
    <t>18_52_51</t>
  </si>
  <si>
    <t>18_57_51</t>
  </si>
  <si>
    <t>19_02_50</t>
  </si>
  <si>
    <t>19_07_50</t>
  </si>
  <si>
    <t>19_12_50</t>
  </si>
  <si>
    <t>19_17_50</t>
  </si>
  <si>
    <t>19_22_49</t>
  </si>
  <si>
    <t>19_32_49</t>
  </si>
  <si>
    <t>19_37_48</t>
  </si>
  <si>
    <t>19_42_48</t>
  </si>
  <si>
    <t>19_47_48</t>
  </si>
  <si>
    <t>19_52_48</t>
  </si>
  <si>
    <t>19_57_47</t>
  </si>
  <si>
    <t>20_02_47</t>
  </si>
  <si>
    <t>20_07_47</t>
  </si>
  <si>
    <t>20_12_47</t>
  </si>
  <si>
    <t>20_17_46</t>
  </si>
  <si>
    <t>20_37_45</t>
  </si>
  <si>
    <t>20_42_45</t>
  </si>
  <si>
    <t>20_47_45</t>
  </si>
  <si>
    <t>20_52_44</t>
  </si>
  <si>
    <t>20_57_44</t>
  </si>
  <si>
    <t>21_02_44</t>
  </si>
  <si>
    <t>21_07_44</t>
  </si>
  <si>
    <t>21_12_43</t>
  </si>
  <si>
    <t>21_17_43</t>
  </si>
  <si>
    <t>21_22_43</t>
  </si>
  <si>
    <t>21_27_43</t>
  </si>
  <si>
    <t>21_42_42</t>
  </si>
  <si>
    <t>21_47_42</t>
  </si>
  <si>
    <t>21_52_41</t>
  </si>
  <si>
    <t>21_57_41</t>
  </si>
  <si>
    <t>22_02_41</t>
  </si>
  <si>
    <t>22_07_41</t>
  </si>
  <si>
    <t>22_17_40</t>
  </si>
  <si>
    <t>22_22_40</t>
  </si>
  <si>
    <t>22_27_40</t>
  </si>
  <si>
    <t>22_32_39</t>
  </si>
  <si>
    <t>22_42_39</t>
  </si>
  <si>
    <t>22_47_39</t>
  </si>
  <si>
    <t>22_52_38</t>
  </si>
  <si>
    <t>22_57_38</t>
  </si>
  <si>
    <t>23_02_38</t>
  </si>
  <si>
    <t>23_07_38</t>
  </si>
  <si>
    <t>23_12_37</t>
  </si>
  <si>
    <t>23_17_37</t>
  </si>
  <si>
    <t>23_32_36</t>
  </si>
  <si>
    <t>23_37_36</t>
  </si>
  <si>
    <t>23_57_35</t>
  </si>
  <si>
    <t>11_26_58</t>
  </si>
  <si>
    <t>11_31_58</t>
  </si>
  <si>
    <t>11_36_57</t>
  </si>
  <si>
    <t>11_46_57</t>
  </si>
  <si>
    <t>11_51_56</t>
  </si>
  <si>
    <t>11_56_56</t>
  </si>
  <si>
    <t>12_01_56</t>
  </si>
  <si>
    <t>12_06_56</t>
  </si>
  <si>
    <t>12_21_55</t>
  </si>
  <si>
    <t>12_31_54</t>
  </si>
  <si>
    <t>12_41_54</t>
  </si>
  <si>
    <t>17_44_02</t>
  </si>
  <si>
    <t>18_04_00</t>
  </si>
  <si>
    <t>18_09_00</t>
  </si>
  <si>
    <t>18_14_00</t>
  </si>
  <si>
    <t>18_19_00</t>
  </si>
  <si>
    <t>18_23_59</t>
  </si>
  <si>
    <t>18_28_59</t>
  </si>
  <si>
    <t>18_33_59</t>
  </si>
  <si>
    <t>18_38_59</t>
  </si>
  <si>
    <t>Shop</t>
  </si>
  <si>
    <t>18_43_58</t>
  </si>
  <si>
    <t>18_48_58</t>
  </si>
  <si>
    <t>18_53_58</t>
  </si>
  <si>
    <t>18_58_57</t>
  </si>
  <si>
    <t>19_03_57</t>
  </si>
  <si>
    <t>19_08_57</t>
  </si>
  <si>
    <t>19_18_56</t>
  </si>
  <si>
    <t>19_28_56</t>
  </si>
  <si>
    <t>19_58_54</t>
  </si>
  <si>
    <t>20_03_54</t>
  </si>
  <si>
    <t>20_08_53</t>
  </si>
  <si>
    <t>20_13_53</t>
  </si>
  <si>
    <t>20_18_53</t>
  </si>
  <si>
    <t>20_23_52</t>
  </si>
  <si>
    <t>20_33_52</t>
  </si>
  <si>
    <t>23_48_41</t>
  </si>
  <si>
    <t>11_04_20</t>
  </si>
  <si>
    <t>11_14_19</t>
  </si>
  <si>
    <t>11_24_18</t>
  </si>
  <si>
    <t>11_29_18</t>
  </si>
  <si>
    <t>11_34_18</t>
  </si>
  <si>
    <t>11_39_18</t>
  </si>
  <si>
    <t>13_19_11</t>
  </si>
  <si>
    <t>Park</t>
  </si>
  <si>
    <t>13_54_09</t>
  </si>
  <si>
    <t>14_04_09</t>
  </si>
  <si>
    <t>14_09_08</t>
  </si>
  <si>
    <t>14_14_08</t>
  </si>
  <si>
    <t>14_19_08</t>
  </si>
  <si>
    <t>14_24_07</t>
  </si>
  <si>
    <t>16_48_38</t>
  </si>
  <si>
    <t>16_53_38</t>
  </si>
  <si>
    <t>16_58_37</t>
  </si>
  <si>
    <t>17_03_37</t>
  </si>
  <si>
    <t>17_08_37</t>
  </si>
  <si>
    <t>17_13_36</t>
  </si>
  <si>
    <t>17_18_36</t>
  </si>
  <si>
    <t>17_23_36</t>
  </si>
  <si>
    <t>17_33_35</t>
  </si>
  <si>
    <t>17_38_35</t>
  </si>
  <si>
    <t>17_43_35</t>
  </si>
  <si>
    <t>17_48_34</t>
  </si>
  <si>
    <t>17_53_34</t>
  </si>
  <si>
    <t>17_58_34</t>
  </si>
  <si>
    <t>18_18_33</t>
  </si>
  <si>
    <t>18_43_31</t>
  </si>
  <si>
    <t>19_08_30</t>
  </si>
  <si>
    <t>19_13_30</t>
  </si>
  <si>
    <t>20_03_27</t>
  </si>
  <si>
    <t>21_08_23</t>
  </si>
  <si>
    <t>21_38_21</t>
  </si>
  <si>
    <t>22_23_19</t>
  </si>
  <si>
    <t>Gym</t>
  </si>
  <si>
    <t>22_43_18</t>
  </si>
  <si>
    <t>22_53_17</t>
  </si>
  <si>
    <t>14_55_45</t>
  </si>
  <si>
    <t>15_05_45</t>
  </si>
  <si>
    <t>15_10_44</t>
  </si>
  <si>
    <t>15_15_44</t>
  </si>
  <si>
    <t>19_30_48</t>
  </si>
  <si>
    <t>19_35_48</t>
  </si>
  <si>
    <t>19_40_48</t>
  </si>
  <si>
    <t>19_45_47</t>
  </si>
  <si>
    <t>19_50_47</t>
  </si>
  <si>
    <t>19_55_47</t>
  </si>
  <si>
    <t>20_35_44</t>
  </si>
  <si>
    <t>14_56_41</t>
  </si>
  <si>
    <t>laughing, standing</t>
  </si>
  <si>
    <t>university buildi</t>
  </si>
  <si>
    <t>15_01_40</t>
  </si>
  <si>
    <t>sidewalk/street</t>
  </si>
  <si>
    <t>15_06_40</t>
  </si>
  <si>
    <t>15_11_39</t>
  </si>
  <si>
    <t>15_16_39</t>
  </si>
  <si>
    <t>looking at his mobile p</t>
  </si>
  <si>
    <t>15_21_38</t>
  </si>
  <si>
    <t>15_26_38</t>
  </si>
  <si>
    <t>15_31_38</t>
  </si>
  <si>
    <t>15_36_37</t>
  </si>
  <si>
    <t>15_41_37</t>
  </si>
  <si>
    <t>15_46_36</t>
  </si>
  <si>
    <t>dorm building cor</t>
  </si>
  <si>
    <t>16_26_33</t>
  </si>
  <si>
    <t>looking outside from wi</t>
  </si>
  <si>
    <t>dorm building</t>
  </si>
  <si>
    <t>16_31_33</t>
  </si>
  <si>
    <t>16_36_32</t>
  </si>
  <si>
    <t>it is strange that the weather is dark, but bright on the next photos</t>
  </si>
  <si>
    <t>16_41_32</t>
  </si>
  <si>
    <t>16_46_31</t>
  </si>
  <si>
    <t>16_51_31</t>
  </si>
  <si>
    <t>16_56_30</t>
  </si>
  <si>
    <t>17_01_30</t>
  </si>
  <si>
    <t>17_06_30</t>
  </si>
  <si>
    <t>17_11_29</t>
  </si>
  <si>
    <t>17_16_29</t>
  </si>
  <si>
    <t>17_21_28</t>
  </si>
  <si>
    <t>17_26_28</t>
  </si>
  <si>
    <t>17_31_27</t>
  </si>
  <si>
    <t>17_36_27</t>
  </si>
  <si>
    <t>17_41_27</t>
  </si>
  <si>
    <t>19_51_56</t>
  </si>
  <si>
    <t>19_56_56</t>
  </si>
  <si>
    <t>20_01_55</t>
  </si>
  <si>
    <t>20_06_55</t>
  </si>
  <si>
    <t>20_11_54</t>
  </si>
  <si>
    <t>20_17_20</t>
  </si>
  <si>
    <t>restaurant/caf‰</t>
  </si>
  <si>
    <t>20_18_26</t>
  </si>
  <si>
    <t>20_23_25</t>
  </si>
  <si>
    <t>sitting, standing</t>
  </si>
  <si>
    <t>20_28_25</t>
  </si>
  <si>
    <t>sitting, standing, walki</t>
  </si>
  <si>
    <t>20_33_24</t>
  </si>
  <si>
    <t>sitting, eating, standin</t>
  </si>
  <si>
    <t>20_38_24</t>
  </si>
  <si>
    <t>20_43_23</t>
  </si>
  <si>
    <t>20_48_23</t>
  </si>
  <si>
    <t>20_53_23</t>
  </si>
  <si>
    <t>21_03_22</t>
  </si>
  <si>
    <t>21_13_21</t>
  </si>
  <si>
    <t>21_18_21</t>
  </si>
  <si>
    <t>21_23_20</t>
  </si>
  <si>
    <t>21_28_20</t>
  </si>
  <si>
    <t>14_41_20</t>
  </si>
  <si>
    <t>14_46_19</t>
  </si>
  <si>
    <t>14_51_19</t>
  </si>
  <si>
    <t>14_56_18</t>
  </si>
  <si>
    <t>sitting, looking at lapt</t>
  </si>
  <si>
    <t>dorm kitchen/loun</t>
  </si>
  <si>
    <t>15_01_18</t>
  </si>
  <si>
    <t>15_06_18</t>
  </si>
  <si>
    <t>15_11_17</t>
  </si>
  <si>
    <t>15_16_17</t>
  </si>
  <si>
    <t>15_21_16</t>
  </si>
  <si>
    <t>15_26_16</t>
  </si>
  <si>
    <t>15_31_16</t>
  </si>
  <si>
    <t>15_36_15</t>
  </si>
  <si>
    <t>15_41_15</t>
  </si>
  <si>
    <t>15_51_14</t>
  </si>
  <si>
    <t>15_56_14</t>
  </si>
  <si>
    <t>16_23_33</t>
  </si>
  <si>
    <t>16_28_33</t>
  </si>
  <si>
    <t>16_33_33</t>
  </si>
  <si>
    <t>16_38_32</t>
  </si>
  <si>
    <t>16_43_32</t>
  </si>
  <si>
    <t>16_48_31</t>
  </si>
  <si>
    <t>16_53_31</t>
  </si>
  <si>
    <t>16_58_31</t>
  </si>
  <si>
    <t>17_03_30</t>
  </si>
  <si>
    <t>17_08_30</t>
  </si>
  <si>
    <t>17_13_29</t>
  </si>
  <si>
    <t>sitting (in car)</t>
  </si>
  <si>
    <t>driving</t>
  </si>
  <si>
    <t>17_18_29</t>
  </si>
  <si>
    <t>sitting, looking at mob</t>
  </si>
  <si>
    <t>17_23_29</t>
  </si>
  <si>
    <t>17_28_28</t>
  </si>
  <si>
    <t>17_33_28</t>
  </si>
  <si>
    <t>17_38_27</t>
  </si>
  <si>
    <t>17_43_27</t>
  </si>
  <si>
    <t>playing golf</t>
  </si>
  <si>
    <t>golf course</t>
  </si>
  <si>
    <t>17_48_27</t>
  </si>
  <si>
    <t>17_53_26</t>
  </si>
  <si>
    <t>17_58_26</t>
  </si>
  <si>
    <t>18_03_25</t>
  </si>
  <si>
    <t>18_08_25</t>
  </si>
  <si>
    <t>standing, giving a jacke</t>
  </si>
  <si>
    <t>18_13_24</t>
  </si>
  <si>
    <t>18_18_24</t>
  </si>
  <si>
    <t>18_23_24</t>
  </si>
  <si>
    <t>18_28_23</t>
  </si>
  <si>
    <t>18_33_23</t>
  </si>
  <si>
    <t>18_38_22</t>
  </si>
  <si>
    <t>18_43_22</t>
  </si>
  <si>
    <t>18_48_22</t>
  </si>
  <si>
    <t>18_53_21</t>
  </si>
  <si>
    <t>18_58_21</t>
  </si>
  <si>
    <t>sitting, watching TV, ea</t>
  </si>
  <si>
    <t>19_13_19</t>
  </si>
  <si>
    <t>sitting, watching TV</t>
  </si>
  <si>
    <t>there is the reflection of another person, that's why I I wrote 1 to number of other people present</t>
  </si>
  <si>
    <t>19_18_19</t>
  </si>
  <si>
    <t>19_23_19</t>
  </si>
  <si>
    <t xml:space="preserve"> sitting, watching TV</t>
  </si>
  <si>
    <t>19_28_18</t>
  </si>
  <si>
    <t xml:space="preserve"> sitting, watching TV, s</t>
  </si>
  <si>
    <t>19_33_18</t>
  </si>
  <si>
    <t>19_38_17</t>
  </si>
  <si>
    <t>19_43_17</t>
  </si>
  <si>
    <t>19_48_17</t>
  </si>
  <si>
    <t>19_53_16</t>
  </si>
  <si>
    <t>19_58_16</t>
  </si>
  <si>
    <t>20_03_15</t>
  </si>
  <si>
    <t>20_08_15</t>
  </si>
  <si>
    <t>20_13_15</t>
  </si>
  <si>
    <t>lying on couch</t>
  </si>
  <si>
    <t>20_18_14</t>
  </si>
  <si>
    <t>20_23_14</t>
  </si>
  <si>
    <t>20_28_13</t>
  </si>
  <si>
    <t>lying on couch, looking</t>
  </si>
  <si>
    <t>20_33_13</t>
  </si>
  <si>
    <t>20_38_13</t>
  </si>
  <si>
    <t>lying on couch, sitting</t>
  </si>
  <si>
    <t>20_43_12</t>
  </si>
  <si>
    <t>20_48_12</t>
  </si>
  <si>
    <t>20_53_11</t>
  </si>
  <si>
    <t>20_58_11</t>
  </si>
  <si>
    <t>21_03_11</t>
  </si>
  <si>
    <t>21_08_10</t>
  </si>
  <si>
    <t>21_13_10</t>
  </si>
  <si>
    <t>21_18_09</t>
  </si>
  <si>
    <t>21_23_09</t>
  </si>
  <si>
    <t>21_28_08</t>
  </si>
  <si>
    <t>21_33_08</t>
  </si>
  <si>
    <t>21_38_08</t>
  </si>
  <si>
    <t>21_43_07</t>
  </si>
  <si>
    <t>21_48_07</t>
  </si>
  <si>
    <t>21_53_06</t>
  </si>
  <si>
    <t>21_58_06</t>
  </si>
  <si>
    <t>22_03_06</t>
  </si>
  <si>
    <t>22_08_05</t>
  </si>
  <si>
    <t>22_13_05</t>
  </si>
  <si>
    <t>22_18_04</t>
  </si>
  <si>
    <t>22_23_04</t>
  </si>
  <si>
    <t>22_28_04</t>
  </si>
  <si>
    <t>22_33_03</t>
  </si>
  <si>
    <t>22_38_03</t>
  </si>
  <si>
    <t>22_43_02</t>
  </si>
  <si>
    <t>22_48_02</t>
  </si>
  <si>
    <t>22_53_02</t>
  </si>
  <si>
    <t>22_58_01</t>
  </si>
  <si>
    <t>23_03_01</t>
  </si>
  <si>
    <t>23_08_00</t>
  </si>
  <si>
    <t>11_11_21</t>
  </si>
  <si>
    <t>11_16_20</t>
  </si>
  <si>
    <t>11_21_19</t>
  </si>
  <si>
    <t>11_26_19</t>
  </si>
  <si>
    <t>11_31_19</t>
  </si>
  <si>
    <t>11_36_18</t>
  </si>
  <si>
    <t>11_41_18</t>
  </si>
  <si>
    <t>11_46_17</t>
  </si>
  <si>
    <t>11_51_17</t>
  </si>
  <si>
    <t>11_56_17</t>
  </si>
  <si>
    <t>12_01_16</t>
  </si>
  <si>
    <t>12_06_16</t>
  </si>
  <si>
    <t>12_11_15</t>
  </si>
  <si>
    <t>12_16_15</t>
  </si>
  <si>
    <t>12_21_15</t>
  </si>
  <si>
    <t>12_26_14</t>
  </si>
  <si>
    <t>12_31_14</t>
  </si>
  <si>
    <t>12_36_13</t>
  </si>
  <si>
    <t>12_41_13</t>
  </si>
  <si>
    <t>12_46_13</t>
  </si>
  <si>
    <t>12_51_12</t>
  </si>
  <si>
    <t>12_56_12</t>
  </si>
  <si>
    <t>13_01_11</t>
  </si>
  <si>
    <t>13_06_11</t>
  </si>
  <si>
    <t>13_11_11</t>
  </si>
  <si>
    <t>13_16_10</t>
  </si>
  <si>
    <t>14_53_21</t>
  </si>
  <si>
    <t>14_58_20</t>
  </si>
  <si>
    <t>15_03_20</t>
  </si>
  <si>
    <t>15_08_19</t>
  </si>
  <si>
    <t>15_13_19</t>
  </si>
  <si>
    <t>15_18_19</t>
  </si>
  <si>
    <t>15_23_18</t>
  </si>
  <si>
    <t>15_28_18</t>
  </si>
  <si>
    <t>15_33_17</t>
  </si>
  <si>
    <t>15_38_17</t>
  </si>
  <si>
    <t>looking outside thorugh</t>
  </si>
  <si>
    <t>15_43_17</t>
  </si>
  <si>
    <t>15_48_16</t>
  </si>
  <si>
    <t>15_53_16</t>
  </si>
  <si>
    <t>15_58_15</t>
  </si>
  <si>
    <t>16_03_15</t>
  </si>
  <si>
    <t>16_08_14</t>
  </si>
  <si>
    <t>16_13_14</t>
  </si>
  <si>
    <t>16_18_14</t>
  </si>
  <si>
    <t>16_23_13</t>
  </si>
  <si>
    <t>16_28_13</t>
  </si>
  <si>
    <t>16_33_12</t>
  </si>
  <si>
    <t>16_38_12</t>
  </si>
  <si>
    <t>19_37_12</t>
  </si>
  <si>
    <t>19_42_12</t>
  </si>
  <si>
    <t>19_47_11</t>
  </si>
  <si>
    <t>19_52_11</t>
  </si>
  <si>
    <t>19_57_10</t>
  </si>
  <si>
    <t>20_02_10</t>
  </si>
  <si>
    <t>sitting, looking at mobi</t>
  </si>
  <si>
    <t>20_07_10</t>
  </si>
  <si>
    <t>20_12_09</t>
  </si>
  <si>
    <t>20_17_09</t>
  </si>
  <si>
    <t>20_22_08</t>
  </si>
  <si>
    <t>there is one person who is not seen in the photo, but the one other person in the photo is talking to sb. Who is on his</t>
  </si>
  <si>
    <t>20_27_08</t>
  </si>
  <si>
    <t>20_32_08</t>
  </si>
  <si>
    <t>20_37_07</t>
  </si>
  <si>
    <t>20_42_07</t>
  </si>
  <si>
    <t>20_47_06</t>
  </si>
  <si>
    <t>11_59_11</t>
  </si>
  <si>
    <t>12_04_11</t>
  </si>
  <si>
    <t>12_09_10</t>
  </si>
  <si>
    <t>12_14_10</t>
  </si>
  <si>
    <t>12_19_09</t>
  </si>
  <si>
    <t>12_24_09</t>
  </si>
  <si>
    <t>12_29_09</t>
  </si>
  <si>
    <t>12_34_08</t>
  </si>
  <si>
    <t>looking through the win</t>
  </si>
  <si>
    <t>12_39_08</t>
  </si>
  <si>
    <t>12_44_07</t>
  </si>
  <si>
    <t>12_49_07</t>
  </si>
  <si>
    <t>12_54_07</t>
  </si>
  <si>
    <t>12_59_06</t>
  </si>
  <si>
    <t>13_04_06</t>
  </si>
  <si>
    <t>13_09_05</t>
  </si>
  <si>
    <t>13_14_05</t>
  </si>
  <si>
    <t>13_19_05</t>
  </si>
  <si>
    <t>13_24_04</t>
  </si>
  <si>
    <t>13_29_04</t>
  </si>
  <si>
    <t>13_34_04</t>
  </si>
  <si>
    <t>13_39_03</t>
  </si>
  <si>
    <t>13_44_03</t>
  </si>
  <si>
    <t>13_49_02</t>
  </si>
  <si>
    <t>13_54_02</t>
  </si>
  <si>
    <t>13_59_02</t>
  </si>
  <si>
    <t>14_04_01</t>
  </si>
  <si>
    <t>14_09_01</t>
  </si>
  <si>
    <t>14_14_00</t>
  </si>
  <si>
    <t>14_19_00</t>
  </si>
  <si>
    <t>14_24_00</t>
  </si>
  <si>
    <t>14_28_59</t>
  </si>
  <si>
    <t>14_33_59</t>
  </si>
  <si>
    <t>14_38_58</t>
  </si>
  <si>
    <t>14_43_58</t>
  </si>
  <si>
    <t>14_48_58</t>
  </si>
  <si>
    <t>looking outside through</t>
  </si>
  <si>
    <t>14_53_57</t>
  </si>
  <si>
    <t>14_58_57</t>
  </si>
  <si>
    <t>the weather got darker instanly -- probably the subject covered the camera with a cloth</t>
  </si>
  <si>
    <t>15_03_56</t>
  </si>
  <si>
    <t>15_08_56</t>
  </si>
  <si>
    <t>15_13_56</t>
  </si>
  <si>
    <t>15_18_55</t>
  </si>
  <si>
    <t>15_23_55</t>
  </si>
  <si>
    <t>15_28_55</t>
  </si>
  <si>
    <t>15_33_54</t>
  </si>
  <si>
    <t>15_38_54</t>
  </si>
  <si>
    <t>15_43_53</t>
  </si>
  <si>
    <t>15_48_53</t>
  </si>
  <si>
    <t>15_53_53</t>
  </si>
  <si>
    <t>15_58_52</t>
  </si>
  <si>
    <t>16_03_52</t>
  </si>
  <si>
    <t>16_08_51</t>
  </si>
  <si>
    <t>16_13_51</t>
  </si>
  <si>
    <t>16_18_51</t>
  </si>
  <si>
    <t>16_23_50</t>
  </si>
  <si>
    <t>16_28_50</t>
  </si>
  <si>
    <t>16_33_49</t>
  </si>
  <si>
    <t>16_38_49</t>
  </si>
  <si>
    <t>16_43_49</t>
  </si>
  <si>
    <t>16_48_48</t>
  </si>
  <si>
    <t>16_53_48</t>
  </si>
  <si>
    <t>16_58_48</t>
  </si>
  <si>
    <t>17_03_47</t>
  </si>
  <si>
    <t>17_08_47</t>
  </si>
  <si>
    <t>17_13_46</t>
  </si>
  <si>
    <t>17_18_46</t>
  </si>
  <si>
    <t>17_23_46</t>
  </si>
  <si>
    <t>17_28_45</t>
  </si>
  <si>
    <t>17_33_45</t>
  </si>
  <si>
    <t>17_38_44</t>
  </si>
  <si>
    <t>17_43_44</t>
  </si>
  <si>
    <t>17_48_44</t>
  </si>
  <si>
    <t>17_53_43</t>
  </si>
  <si>
    <t>17_58_43</t>
  </si>
  <si>
    <t>18_03_42</t>
  </si>
  <si>
    <t>18_18_41</t>
  </si>
  <si>
    <t>18_28_40</t>
  </si>
  <si>
    <t>18_38_40</t>
  </si>
  <si>
    <t>18_43_39</t>
  </si>
  <si>
    <t>18_48_39</t>
  </si>
  <si>
    <t>18_53_39</t>
  </si>
  <si>
    <t>18_58_38</t>
  </si>
  <si>
    <t>19_03_38</t>
  </si>
  <si>
    <t>19_13_37</t>
  </si>
  <si>
    <t>19_18_36</t>
  </si>
  <si>
    <t>19_23_36</t>
  </si>
  <si>
    <t>19_28_36</t>
  </si>
  <si>
    <t>19_33_35</t>
  </si>
  <si>
    <t>dorm corridor</t>
  </si>
  <si>
    <t>19_38_35</t>
  </si>
  <si>
    <t>19_43_34</t>
  </si>
  <si>
    <t>19_48_34</t>
  </si>
  <si>
    <t>19_53_34</t>
  </si>
  <si>
    <t>20_02_00</t>
  </si>
  <si>
    <t>20_07_00</t>
  </si>
  <si>
    <t>20_11_59</t>
  </si>
  <si>
    <t>22_04_08</t>
  </si>
  <si>
    <t>22_09_07</t>
  </si>
  <si>
    <t>22_14_07</t>
  </si>
  <si>
    <t>22_19_07</t>
  </si>
  <si>
    <t>22_24_06</t>
  </si>
  <si>
    <t>22_29_06</t>
  </si>
  <si>
    <t>22_34_05</t>
  </si>
  <si>
    <t>22_39_05</t>
  </si>
  <si>
    <t>22_44_05</t>
  </si>
  <si>
    <t>22_49_04</t>
  </si>
  <si>
    <t>22_54_04</t>
  </si>
  <si>
    <t>22_59_03</t>
  </si>
  <si>
    <t>23_09_03</t>
  </si>
  <si>
    <t>23_14_02</t>
  </si>
  <si>
    <t>23_19_02</t>
  </si>
  <si>
    <t>23_24_01</t>
  </si>
  <si>
    <t>23_29_01</t>
  </si>
  <si>
    <t>23_34_00</t>
  </si>
  <si>
    <t>23_39_00</t>
  </si>
  <si>
    <t>23_44_00</t>
  </si>
  <si>
    <t>23_48_59</t>
  </si>
  <si>
    <t>23_53_59</t>
  </si>
  <si>
    <t>23_58_58</t>
  </si>
  <si>
    <t>08_42_27</t>
  </si>
  <si>
    <t>08_47_26</t>
  </si>
  <si>
    <t>08_52_25</t>
  </si>
  <si>
    <t>08_57_25</t>
  </si>
  <si>
    <t>09_02_24</t>
  </si>
  <si>
    <t>09_07_24</t>
  </si>
  <si>
    <t>09_12_23</t>
  </si>
  <si>
    <t>09_17_23</t>
  </si>
  <si>
    <t>09_22_22</t>
  </si>
  <si>
    <t>09_27_22</t>
  </si>
  <si>
    <t>09_32_22</t>
  </si>
  <si>
    <t>09_37_21</t>
  </si>
  <si>
    <t>09_42_21</t>
  </si>
  <si>
    <t>09_47_20</t>
  </si>
  <si>
    <t>09_52_20</t>
  </si>
  <si>
    <t>09_57_19</t>
  </si>
  <si>
    <t>10_02_19</t>
  </si>
  <si>
    <t>10_07_19</t>
  </si>
  <si>
    <t>10_12_18</t>
  </si>
  <si>
    <t>10_17_00</t>
  </si>
  <si>
    <t>15_22_47</t>
  </si>
  <si>
    <t>15_27_46</t>
  </si>
  <si>
    <t>photos on wall</t>
  </si>
  <si>
    <t>15_32_47</t>
  </si>
  <si>
    <t>15_37_47</t>
  </si>
  <si>
    <t>18_11_23</t>
  </si>
  <si>
    <t>18_48_25</t>
  </si>
  <si>
    <t>19_08_25</t>
  </si>
  <si>
    <t>20_19_16</t>
  </si>
  <si>
    <t>13_56_29</t>
  </si>
  <si>
    <t>14_16_29</t>
  </si>
  <si>
    <t>14_31_29</t>
  </si>
  <si>
    <t>14_36_29</t>
  </si>
  <si>
    <t>14_41_29</t>
  </si>
  <si>
    <t>14_51_29</t>
  </si>
  <si>
    <t>16_54_09</t>
  </si>
  <si>
    <t>16_59_09</t>
  </si>
  <si>
    <t>17_04_09</t>
  </si>
  <si>
    <t>11_11_33</t>
  </si>
  <si>
    <t>laptop and smartphone</t>
  </si>
  <si>
    <t>11_17_18</t>
  </si>
  <si>
    <t>11_22_18</t>
  </si>
  <si>
    <t>11_53_52</t>
  </si>
  <si>
    <t>11_58_52</t>
  </si>
  <si>
    <t>13_44_56</t>
  </si>
  <si>
    <t>14_23_11</t>
  </si>
  <si>
    <t>14_33_11</t>
  </si>
  <si>
    <t>17_17_33</t>
  </si>
  <si>
    <t>17_22_33</t>
  </si>
  <si>
    <t>15_03_14</t>
  </si>
  <si>
    <t>15_08_14</t>
  </si>
  <si>
    <t>15_28_13</t>
  </si>
  <si>
    <t>watching tv on computer</t>
  </si>
  <si>
    <t>13_32_29</t>
  </si>
  <si>
    <t>cake, coffee cups</t>
  </si>
  <si>
    <t>16_54_34</t>
  </si>
  <si>
    <t>17_04_33</t>
  </si>
  <si>
    <t>10_42_31</t>
  </si>
  <si>
    <t>10_52_30</t>
  </si>
  <si>
    <t>11_07_30</t>
  </si>
  <si>
    <t>11_12_29</t>
  </si>
  <si>
    <t>15_01_04</t>
  </si>
  <si>
    <t>corrupt</t>
  </si>
  <si>
    <t>08_31_37</t>
  </si>
  <si>
    <t>blurry</t>
  </si>
  <si>
    <t>08_36_37</t>
  </si>
  <si>
    <t>rubber gloves</t>
  </si>
  <si>
    <t>15_07_06</t>
  </si>
  <si>
    <t>15_12_06</t>
  </si>
  <si>
    <t>person pulling funny face, facebook open, photos on wall</t>
  </si>
  <si>
    <t>15_17_06</t>
  </si>
  <si>
    <t>bed, photos on wall</t>
  </si>
  <si>
    <t>15_22_06</t>
  </si>
  <si>
    <t>15_27_05</t>
  </si>
  <si>
    <t>someones hands, part of laptop</t>
  </si>
  <si>
    <t>15_37_05</t>
  </si>
  <si>
    <t>15_42_05</t>
  </si>
  <si>
    <t>15_47_05</t>
  </si>
  <si>
    <t>clearer shot of one other person, documents are photos on wall behind</t>
  </si>
  <si>
    <t>15_52_04</t>
  </si>
  <si>
    <t>less flattering picture</t>
  </si>
  <si>
    <t>15_57_04</t>
  </si>
  <si>
    <t>12_59_51</t>
  </si>
  <si>
    <t>13_04_51</t>
  </si>
  <si>
    <t>13_09_50</t>
  </si>
  <si>
    <t>13_14_50</t>
  </si>
  <si>
    <t>13_19_50</t>
  </si>
  <si>
    <t>texting on mobile phone</t>
  </si>
  <si>
    <t>13_24_50</t>
  </si>
  <si>
    <t>eating fried patatoes,</t>
  </si>
  <si>
    <t>13_29_50</t>
  </si>
  <si>
    <t>eating fried patatoes</t>
  </si>
  <si>
    <t>13_34_49</t>
  </si>
  <si>
    <t>13_39_49</t>
  </si>
  <si>
    <t>eating, sitting</t>
  </si>
  <si>
    <t>13_44_49</t>
  </si>
  <si>
    <t>sitting, eating, drinki</t>
  </si>
  <si>
    <t>sitting, eating, drinkin</t>
  </si>
  <si>
    <t>13_49_49</t>
  </si>
  <si>
    <t xml:space="preserve"> sitting, eating, drinki</t>
  </si>
  <si>
    <t>13_54_48</t>
  </si>
  <si>
    <t>13_59_48</t>
  </si>
  <si>
    <t>14_04_48</t>
  </si>
  <si>
    <t>14_09_48</t>
  </si>
  <si>
    <t>14_14_48</t>
  </si>
  <si>
    <t>14_19_47</t>
  </si>
  <si>
    <t>14_24_47</t>
  </si>
  <si>
    <t>14_29_47</t>
  </si>
  <si>
    <t>14_34_47</t>
  </si>
  <si>
    <t>14_39_46</t>
  </si>
  <si>
    <t>looking at mobile phone</t>
  </si>
  <si>
    <t>14_44_46</t>
  </si>
  <si>
    <t>14_49_46</t>
  </si>
  <si>
    <t>14_54_46</t>
  </si>
  <si>
    <t>using laptop's touchpad</t>
  </si>
  <si>
    <t>14_59_45</t>
  </si>
  <si>
    <t>15_04_45</t>
  </si>
  <si>
    <t>15_09_45</t>
  </si>
  <si>
    <t>15_14_45</t>
  </si>
  <si>
    <t>15_19_45</t>
  </si>
  <si>
    <t>15_24_44</t>
  </si>
  <si>
    <t>using laptop's keyboard</t>
  </si>
  <si>
    <t>15_29_44</t>
  </si>
  <si>
    <t>writing on the mobile p</t>
  </si>
  <si>
    <t>15_34_44</t>
  </si>
  <si>
    <t>openning Facebook on mo</t>
  </si>
  <si>
    <t>15_39_44</t>
  </si>
  <si>
    <t>browsing on the Interne</t>
  </si>
  <si>
    <t>15_44_43</t>
  </si>
  <si>
    <t>15_49_43</t>
  </si>
  <si>
    <t>15_54_43</t>
  </si>
  <si>
    <t>15_59_43</t>
  </si>
  <si>
    <t>16_04_43</t>
  </si>
  <si>
    <t>16_09_42</t>
  </si>
  <si>
    <t>16_14_42</t>
  </si>
  <si>
    <t>16_19_42</t>
  </si>
  <si>
    <t>16_24_42</t>
  </si>
  <si>
    <t>16_29_41</t>
  </si>
  <si>
    <t>16_34_41</t>
  </si>
  <si>
    <t>16_39_41</t>
  </si>
  <si>
    <t>16_44_41</t>
  </si>
  <si>
    <t>bedroom/dorm room</t>
  </si>
  <si>
    <t>16_54_40</t>
  </si>
  <si>
    <t>16_59_40</t>
  </si>
  <si>
    <t>17_04_40</t>
  </si>
  <si>
    <t>17_14_39</t>
  </si>
  <si>
    <t>18_07_53</t>
  </si>
  <si>
    <t>18_12_53</t>
  </si>
  <si>
    <t>pouring water into bott</t>
  </si>
  <si>
    <t>participant's mirror reflection is present in the photo</t>
  </si>
  <si>
    <t>18_17_52</t>
  </si>
  <si>
    <t>18_22_52</t>
  </si>
  <si>
    <t>18_27_52</t>
  </si>
  <si>
    <t>18_32_52</t>
  </si>
  <si>
    <t>18_37_51</t>
  </si>
  <si>
    <t>doing makeup</t>
  </si>
  <si>
    <t>18_42_51</t>
  </si>
  <si>
    <t>18_47_51</t>
  </si>
  <si>
    <t>holding a sock</t>
  </si>
  <si>
    <t>19_27_49</t>
  </si>
  <si>
    <t>19_37_49</t>
  </si>
  <si>
    <t>19_42_49</t>
  </si>
  <si>
    <t>19_57_48</t>
  </si>
  <si>
    <t>20_05_23</t>
  </si>
  <si>
    <t>20_10_22</t>
  </si>
  <si>
    <t>20_15_22</t>
  </si>
  <si>
    <t>20_20_22</t>
  </si>
  <si>
    <t>20_25_22</t>
  </si>
  <si>
    <t>20_30_21</t>
  </si>
  <si>
    <t>20_35_21</t>
  </si>
  <si>
    <t>20_40_21</t>
  </si>
  <si>
    <t>10_36_56</t>
  </si>
  <si>
    <t>10_41_55</t>
  </si>
  <si>
    <t>10_46_55</t>
  </si>
  <si>
    <t>10_51_54</t>
  </si>
  <si>
    <t>10_56_54</t>
  </si>
  <si>
    <t>11_01_54</t>
  </si>
  <si>
    <t>11_06_54</t>
  </si>
  <si>
    <t>11_11_54</t>
  </si>
  <si>
    <t>11_16_53</t>
  </si>
  <si>
    <t>11_21_53</t>
  </si>
  <si>
    <t>12_07_32</t>
  </si>
  <si>
    <t>12_12_32</t>
  </si>
  <si>
    <t>12_17_32</t>
  </si>
  <si>
    <t>12_22_32</t>
  </si>
  <si>
    <t>12_27_31</t>
  </si>
  <si>
    <t>12_32_31</t>
  </si>
  <si>
    <t>12_37_31</t>
  </si>
  <si>
    <t>12_42_31</t>
  </si>
  <si>
    <t>12_47_31</t>
  </si>
  <si>
    <t>12_52_30</t>
  </si>
  <si>
    <t>12_57_30</t>
  </si>
  <si>
    <t>13_02_30</t>
  </si>
  <si>
    <t>13_07_30</t>
  </si>
  <si>
    <t>using mobile phone</t>
  </si>
  <si>
    <t>13_12_29</t>
  </si>
  <si>
    <t>13_17_29</t>
  </si>
  <si>
    <t>13_22_29</t>
  </si>
  <si>
    <t>standing, looking at th</t>
  </si>
  <si>
    <t>participant's mirror reflection (partial) is present in the photo, her face is not shown</t>
  </si>
  <si>
    <t>13_27_29</t>
  </si>
  <si>
    <t>13_37_28</t>
  </si>
  <si>
    <t>13_42_28</t>
  </si>
  <si>
    <t>13_47_28</t>
  </si>
  <si>
    <t>13_52_28</t>
  </si>
  <si>
    <t>13_57_27</t>
  </si>
  <si>
    <t>14_02_27</t>
  </si>
  <si>
    <t>participant's shadow is in the photo</t>
  </si>
  <si>
    <t>14_07_27</t>
  </si>
  <si>
    <t>waiting for the train</t>
  </si>
  <si>
    <t>train station</t>
  </si>
  <si>
    <t>14_12_27</t>
  </si>
  <si>
    <t>14_17_27</t>
  </si>
  <si>
    <t>14_22_26</t>
  </si>
  <si>
    <t>14_27_26</t>
  </si>
  <si>
    <t>14_42_29</t>
  </si>
  <si>
    <t>16_16_20</t>
  </si>
  <si>
    <t>16_21_20</t>
  </si>
  <si>
    <t>16_26_20</t>
  </si>
  <si>
    <t>16_31_20</t>
  </si>
  <si>
    <t>16_36_19</t>
  </si>
  <si>
    <t>16_41_19</t>
  </si>
  <si>
    <t>standing, sitting, readi</t>
  </si>
  <si>
    <t>16_46_19</t>
  </si>
  <si>
    <t>16_51_19</t>
  </si>
  <si>
    <t>standing, sitting</t>
  </si>
  <si>
    <t>16_56_18</t>
  </si>
  <si>
    <t>leaving train</t>
  </si>
  <si>
    <t>17_01_18</t>
  </si>
  <si>
    <t>17_06_18</t>
  </si>
  <si>
    <t>17_11_18</t>
  </si>
  <si>
    <t>17_16_18</t>
  </si>
  <si>
    <t>17_21_17</t>
  </si>
  <si>
    <t>19_34_36</t>
  </si>
  <si>
    <t>13_20_35</t>
  </si>
  <si>
    <t>13_25_34</t>
  </si>
  <si>
    <t>13_30_34</t>
  </si>
  <si>
    <t>13_35_34</t>
  </si>
  <si>
    <t>13_40_33</t>
  </si>
  <si>
    <t>13_45_33</t>
  </si>
  <si>
    <t>13_50_33</t>
  </si>
  <si>
    <t>13_55_33</t>
  </si>
  <si>
    <t>14_00_32</t>
  </si>
  <si>
    <t>14_05_32</t>
  </si>
  <si>
    <t>16_00_19</t>
  </si>
  <si>
    <t>16_05_19</t>
  </si>
  <si>
    <t>standing, walking</t>
  </si>
  <si>
    <t>16_10_19</t>
  </si>
  <si>
    <t>16_15_18</t>
  </si>
  <si>
    <t>street/sidewalk</t>
  </si>
  <si>
    <t>16_20_18</t>
  </si>
  <si>
    <t>watching football match</t>
  </si>
  <si>
    <t>16_25_18</t>
  </si>
  <si>
    <t>16_30_18</t>
  </si>
  <si>
    <t>16_35_18</t>
  </si>
  <si>
    <t>16_40_17</t>
  </si>
  <si>
    <t>22_34_51</t>
  </si>
  <si>
    <t>22_39_50</t>
  </si>
  <si>
    <t>22_44_50</t>
  </si>
  <si>
    <t>22_49_50</t>
  </si>
  <si>
    <t>22_54_49</t>
  </si>
  <si>
    <t>22_59_49</t>
  </si>
  <si>
    <t>23_04_49</t>
  </si>
  <si>
    <t>pouring a drink</t>
  </si>
  <si>
    <t>23_09_49</t>
  </si>
  <si>
    <t>23_14_49</t>
  </si>
  <si>
    <t>23_19_48</t>
  </si>
  <si>
    <t>11_12_09</t>
  </si>
  <si>
    <t>11_17_09</t>
  </si>
  <si>
    <t>11_22_08</t>
  </si>
  <si>
    <t>11_27_08</t>
  </si>
  <si>
    <t>11_32_08</t>
  </si>
  <si>
    <t>11_42_07</t>
  </si>
  <si>
    <t>11_47_07</t>
  </si>
  <si>
    <t>11_52_07</t>
  </si>
  <si>
    <t>11_57_07</t>
  </si>
  <si>
    <t>12_02_07</t>
  </si>
  <si>
    <t>12_07_06</t>
  </si>
  <si>
    <t>12_12_06</t>
  </si>
  <si>
    <t>12_17_06</t>
  </si>
  <si>
    <t>12_22_06</t>
  </si>
  <si>
    <t>12_27_05</t>
  </si>
  <si>
    <t>12_32_05</t>
  </si>
  <si>
    <t>12_37_05</t>
  </si>
  <si>
    <t>12_42_05</t>
  </si>
  <si>
    <t>12_47_05</t>
  </si>
  <si>
    <t>12_52_04</t>
  </si>
  <si>
    <t>12_57_04</t>
  </si>
  <si>
    <t>13_02_04</t>
  </si>
  <si>
    <t>13_07_04</t>
  </si>
  <si>
    <t>13_12_04</t>
  </si>
  <si>
    <t>13_17_03</t>
  </si>
  <si>
    <t>13_32_03</t>
  </si>
  <si>
    <t>13_37_02</t>
  </si>
  <si>
    <t>13_44_14</t>
  </si>
  <si>
    <t>13_49_14</t>
  </si>
  <si>
    <t>13_54_14</t>
  </si>
  <si>
    <t>13_59_13</t>
  </si>
  <si>
    <t>14_04_13</t>
  </si>
  <si>
    <t>14_09_13</t>
  </si>
  <si>
    <t>14_14_13</t>
  </si>
  <si>
    <t>14_19_13</t>
  </si>
  <si>
    <t>14_24_12</t>
  </si>
  <si>
    <t>14_29_12</t>
  </si>
  <si>
    <t>14_34_12</t>
  </si>
  <si>
    <t>14_39_12</t>
  </si>
  <si>
    <t>14_44_12</t>
  </si>
  <si>
    <t>14_49_11</t>
  </si>
  <si>
    <t>it is not clear whether the participant is Skyping with someone or watching something on her laptop --&gt; I have decided t</t>
  </si>
  <si>
    <t>14_54_11</t>
  </si>
  <si>
    <t>14_59_11</t>
  </si>
  <si>
    <t>15_04_11</t>
  </si>
  <si>
    <t>15_09_10</t>
  </si>
  <si>
    <t>playing game on mobile</t>
  </si>
  <si>
    <t>15_14_10</t>
  </si>
  <si>
    <t>15_19_10</t>
  </si>
  <si>
    <t>15_24_10</t>
  </si>
  <si>
    <t>15_29_10</t>
  </si>
  <si>
    <t>15_34_09</t>
  </si>
  <si>
    <t>15_39_09</t>
  </si>
  <si>
    <t>15_44_09</t>
  </si>
  <si>
    <t>15_49_09</t>
  </si>
  <si>
    <t>13_01_18</t>
  </si>
  <si>
    <t>13_06_18</t>
  </si>
  <si>
    <t>being briefed by experimenter</t>
  </si>
  <si>
    <t>13_11_17</t>
  </si>
  <si>
    <t>13_16_17</t>
  </si>
  <si>
    <t>13_21_17</t>
  </si>
  <si>
    <t>13_36_15</t>
  </si>
  <si>
    <t>13_41_15</t>
  </si>
  <si>
    <t>13_46_15</t>
  </si>
  <si>
    <t>13_51_14</t>
  </si>
  <si>
    <t>13_56_14</t>
  </si>
  <si>
    <t>14_01_13</t>
  </si>
  <si>
    <t>14_06_13</t>
  </si>
  <si>
    <t>14_11_32</t>
  </si>
  <si>
    <t>homework?</t>
  </si>
  <si>
    <t>14_26_31</t>
  </si>
  <si>
    <t>14_56_29</t>
  </si>
  <si>
    <t>papers on wall, person on screen</t>
  </si>
  <si>
    <t>15_01_28</t>
  </si>
  <si>
    <t>15_06_28</t>
  </si>
  <si>
    <t>15_11_28</t>
  </si>
  <si>
    <t>watching TV programme on laptop?</t>
  </si>
  <si>
    <t>15_16_27</t>
  </si>
  <si>
    <t>15_21_27</t>
  </si>
  <si>
    <t>looking out window</t>
  </si>
  <si>
    <t>15_26_27</t>
  </si>
  <si>
    <t>15_31_26</t>
  </si>
  <si>
    <t>15_36_26</t>
  </si>
  <si>
    <t>15_41_25</t>
  </si>
  <si>
    <t>15_55_27</t>
  </si>
  <si>
    <t>16_00_26</t>
  </si>
  <si>
    <t>16_05_26</t>
  </si>
  <si>
    <t>16_15_25</t>
  </si>
  <si>
    <t>17_22_15</t>
  </si>
  <si>
    <t>17_27_14</t>
  </si>
  <si>
    <t>17_32_14</t>
  </si>
  <si>
    <t>17_42_13</t>
  </si>
  <si>
    <t>17_47_13</t>
  </si>
  <si>
    <t>17_57_12</t>
  </si>
  <si>
    <t>19_14_49</t>
  </si>
  <si>
    <t>19_22_03</t>
  </si>
  <si>
    <t>19_27_02</t>
  </si>
  <si>
    <t>19_57_00</t>
  </si>
  <si>
    <t>watching TV on laptop</t>
  </si>
  <si>
    <t>looking at smartphone</t>
  </si>
  <si>
    <t>20_06_59</t>
  </si>
  <si>
    <t>plaing game on phone, watching TV on laptop</t>
  </si>
  <si>
    <t>20_16_59</t>
  </si>
  <si>
    <t>20_21_58</t>
  </si>
  <si>
    <t>11_48_28</t>
  </si>
  <si>
    <t>typing on laptop</t>
  </si>
  <si>
    <t>facebook chat</t>
  </si>
  <si>
    <t>11_58_28</t>
  </si>
  <si>
    <t>12_03_27</t>
  </si>
  <si>
    <t>12_12_26</t>
  </si>
  <si>
    <t>12_17_26</t>
  </si>
  <si>
    <t>12_27_25</t>
  </si>
  <si>
    <t>12_32_25</t>
  </si>
  <si>
    <t>12_37_24</t>
  </si>
  <si>
    <t>12_42_24</t>
  </si>
  <si>
    <t>12_47_23</t>
  </si>
  <si>
    <t>12_52_23</t>
  </si>
  <si>
    <t>12_57_23</t>
  </si>
  <si>
    <t>13_02_22</t>
  </si>
  <si>
    <t>13_07_22</t>
  </si>
  <si>
    <t>13_12_21</t>
  </si>
  <si>
    <t>13_17_21</t>
  </si>
  <si>
    <t>13_37_19</t>
  </si>
  <si>
    <t>13_42_19</t>
  </si>
  <si>
    <t>13_47_18</t>
  </si>
  <si>
    <t>13_52_18</t>
  </si>
  <si>
    <t>checklist of things done and to do</t>
  </si>
  <si>
    <t>13_57_18</t>
  </si>
  <si>
    <t>14_02_17</t>
  </si>
  <si>
    <t>14_07_17</t>
  </si>
  <si>
    <t>smartphone also visible</t>
  </si>
  <si>
    <t>14_12_16</t>
  </si>
  <si>
    <t>14_17_16</t>
  </si>
  <si>
    <t>14_22_16</t>
  </si>
  <si>
    <t>14_27_15</t>
  </si>
  <si>
    <t>14_32_15</t>
  </si>
  <si>
    <t>clinique makeup</t>
  </si>
  <si>
    <t>14_37_15</t>
  </si>
  <si>
    <t>pasta salad</t>
  </si>
  <si>
    <t>14_42_14</t>
  </si>
  <si>
    <t>14_47_14</t>
  </si>
  <si>
    <t>14_52_13</t>
  </si>
  <si>
    <t>14_57_13</t>
  </si>
  <si>
    <t>15_02_13</t>
  </si>
  <si>
    <t>15_07_12</t>
  </si>
  <si>
    <t>15_12_12</t>
  </si>
  <si>
    <t>15_17_12</t>
  </si>
  <si>
    <t>18_31_06</t>
  </si>
  <si>
    <t>18_36_05</t>
  </si>
  <si>
    <t>18_41_05</t>
  </si>
  <si>
    <t>18_46_05</t>
  </si>
  <si>
    <t>18_51_04</t>
  </si>
  <si>
    <t>18_56_04</t>
  </si>
  <si>
    <t>19_06_03</t>
  </si>
  <si>
    <t>19_11_03</t>
  </si>
  <si>
    <t>sitting/lying in kitche</t>
  </si>
  <si>
    <t>19_16_02</t>
  </si>
  <si>
    <t>spice jar</t>
  </si>
  <si>
    <t>19_21_02</t>
  </si>
  <si>
    <t>19_26_02</t>
  </si>
  <si>
    <t>13_13_35</t>
  </si>
  <si>
    <t>13_18_34</t>
  </si>
  <si>
    <t>13_28_33</t>
  </si>
  <si>
    <t>13_38_32</t>
  </si>
  <si>
    <t>smartphone and laptop screen both visible</t>
  </si>
  <si>
    <t>13_43_32</t>
  </si>
  <si>
    <t>13_48_32</t>
  </si>
  <si>
    <t>13_58_31</t>
  </si>
  <si>
    <t>16_59_13</t>
  </si>
  <si>
    <t>Bathroom</t>
  </si>
  <si>
    <t>17_09_12</t>
  </si>
  <si>
    <t>17_14_11</t>
  </si>
  <si>
    <t>17_19_11</t>
  </si>
  <si>
    <t>17_24_10</t>
  </si>
  <si>
    <t>17_29_10</t>
  </si>
  <si>
    <t>17_39_09</t>
  </si>
  <si>
    <t>17_44_09</t>
  </si>
  <si>
    <t>spices</t>
  </si>
  <si>
    <t>17_59_08</t>
  </si>
  <si>
    <t>18_09_07</t>
  </si>
  <si>
    <t>18_14_07</t>
  </si>
  <si>
    <t>18_19_06</t>
  </si>
  <si>
    <t>18_24_06</t>
  </si>
  <si>
    <t>18_29_05</t>
  </si>
  <si>
    <t>18_34_05</t>
  </si>
  <si>
    <t>18_39_05</t>
  </si>
  <si>
    <t>18_44_04</t>
  </si>
  <si>
    <t>18_49_04</t>
  </si>
  <si>
    <t>18_54_04</t>
  </si>
  <si>
    <t>18_59_03</t>
  </si>
  <si>
    <t>playing Cards Against Humanity party game</t>
  </si>
  <si>
    <t>21_43_21</t>
  </si>
  <si>
    <t>21_48_21</t>
  </si>
  <si>
    <t>21_53_20</t>
  </si>
  <si>
    <t>21_58_20</t>
  </si>
  <si>
    <t>22_03_19</t>
  </si>
  <si>
    <t>22_08_19</t>
  </si>
  <si>
    <t>22_13_19</t>
  </si>
  <si>
    <t>22_18_18</t>
  </si>
  <si>
    <t>22_23_18</t>
  </si>
  <si>
    <t>22_28_17</t>
  </si>
  <si>
    <t>22_33_17</t>
  </si>
  <si>
    <t>22_38_17</t>
  </si>
  <si>
    <t>22_43_16</t>
  </si>
  <si>
    <t>22_48_16</t>
  </si>
  <si>
    <t>22_53_15</t>
  </si>
  <si>
    <t>22_58_15</t>
  </si>
  <si>
    <t>23_03_15</t>
  </si>
  <si>
    <t>23_08_14</t>
  </si>
  <si>
    <t>23_13_14</t>
  </si>
  <si>
    <t>01_58_00</t>
  </si>
  <si>
    <t>02_03_00</t>
  </si>
  <si>
    <t>11_56_52</t>
  </si>
  <si>
    <t>12_01_52</t>
  </si>
  <si>
    <t>12_06_52</t>
  </si>
  <si>
    <t>12_11_51</t>
  </si>
  <si>
    <t>12_16_51</t>
  </si>
  <si>
    <t>12_21_50</t>
  </si>
  <si>
    <t>12_26_50</t>
  </si>
  <si>
    <t>12_31_50</t>
  </si>
  <si>
    <t>12_36_49</t>
  </si>
  <si>
    <t>12_41_49</t>
  </si>
  <si>
    <t>15_38_26</t>
  </si>
  <si>
    <t>15_43_26</t>
  </si>
  <si>
    <t>15_48_25</t>
  </si>
  <si>
    <t>15_53_25</t>
  </si>
  <si>
    <t>15_58_24</t>
  </si>
  <si>
    <t>16_03_24</t>
  </si>
  <si>
    <t>16_08_24</t>
  </si>
  <si>
    <t>16_13_23</t>
  </si>
  <si>
    <t>16_18_23</t>
  </si>
  <si>
    <t>16_23_22</t>
  </si>
  <si>
    <t>16_28_22</t>
  </si>
  <si>
    <t>cleaning up</t>
  </si>
  <si>
    <t>16_33_22</t>
  </si>
  <si>
    <t>16_38_21</t>
  </si>
  <si>
    <t>18_07_17</t>
  </si>
  <si>
    <t>laptop and smartphone screen</t>
  </si>
  <si>
    <t>18_12_17</t>
  </si>
  <si>
    <t>19_26_28</t>
  </si>
  <si>
    <t>19_31_28</t>
  </si>
  <si>
    <t>19_36_27</t>
  </si>
  <si>
    <t>19_41_27</t>
  </si>
  <si>
    <t>19_46_27</t>
  </si>
  <si>
    <t>20_51_14</t>
  </si>
  <si>
    <t>20_56_13</t>
  </si>
  <si>
    <t>21_01_13</t>
  </si>
  <si>
    <t>21_06_13</t>
  </si>
  <si>
    <t>21_11_12</t>
  </si>
  <si>
    <t>21_16_12</t>
  </si>
  <si>
    <t>21_21_11</t>
  </si>
  <si>
    <t>10_06_29</t>
  </si>
  <si>
    <t>10_11_28</t>
  </si>
  <si>
    <t>10_16_28</t>
  </si>
  <si>
    <t>10_21_27</t>
  </si>
  <si>
    <t>To Do list</t>
  </si>
  <si>
    <t>10_26_27</t>
  </si>
  <si>
    <t>10_31_27</t>
  </si>
  <si>
    <t>10_36_26</t>
  </si>
  <si>
    <t>10_41_26</t>
  </si>
  <si>
    <t>10_46_25</t>
  </si>
  <si>
    <t>10_52_48</t>
  </si>
  <si>
    <t>10_57_48</t>
  </si>
  <si>
    <t>11_02_47</t>
  </si>
  <si>
    <t>11_07_47</t>
  </si>
  <si>
    <t>11_12_46</t>
  </si>
  <si>
    <t>11_17_46</t>
  </si>
  <si>
    <t>11_22_46</t>
  </si>
  <si>
    <t>11_27_45</t>
  </si>
  <si>
    <t>11_32_45</t>
  </si>
  <si>
    <t>Lecture theatre</t>
  </si>
  <si>
    <t>11_37_44</t>
  </si>
  <si>
    <t>11_42_44</t>
  </si>
  <si>
    <t>11_47_44</t>
  </si>
  <si>
    <t>11_52_43</t>
  </si>
  <si>
    <t>11_57_43</t>
  </si>
  <si>
    <t>12_02_43</t>
  </si>
  <si>
    <t>12_07_42</t>
  </si>
  <si>
    <t>12_12_42</t>
  </si>
  <si>
    <t>12_17_41</t>
  </si>
  <si>
    <t>12_22_41</t>
  </si>
  <si>
    <t>12_27_41</t>
  </si>
  <si>
    <t>12_32_40</t>
  </si>
  <si>
    <t>12_37_40</t>
  </si>
  <si>
    <t>12_42_39</t>
  </si>
  <si>
    <t>12_47_39</t>
  </si>
  <si>
    <t>12_52_39</t>
  </si>
  <si>
    <t>12_57_38</t>
  </si>
  <si>
    <t>13_02_38</t>
  </si>
  <si>
    <t>13_07_37</t>
  </si>
  <si>
    <t>13_12_37</t>
  </si>
  <si>
    <t>13_17_37</t>
  </si>
  <si>
    <t>13_22_36</t>
  </si>
  <si>
    <t>13_27_36</t>
  </si>
  <si>
    <t>13_32_35</t>
  </si>
  <si>
    <t>13_37_35</t>
  </si>
  <si>
    <t>13_42_35</t>
  </si>
  <si>
    <t>13_47_34</t>
  </si>
  <si>
    <t>13_52_34</t>
  </si>
  <si>
    <t>13_57_33</t>
  </si>
  <si>
    <t>14_02_33</t>
  </si>
  <si>
    <t>14_07_33</t>
  </si>
  <si>
    <t>14_12_32</t>
  </si>
  <si>
    <t>14_17_32</t>
  </si>
  <si>
    <t>14_22_32</t>
  </si>
  <si>
    <t>14_27_31</t>
  </si>
  <si>
    <t>14_32_31</t>
  </si>
  <si>
    <t>14_37_30</t>
  </si>
  <si>
    <t>14_42_30</t>
  </si>
  <si>
    <t>14_47_30</t>
  </si>
  <si>
    <t>14_52_29</t>
  </si>
  <si>
    <t>14_57_29</t>
  </si>
  <si>
    <t>15_02_29</t>
  </si>
  <si>
    <t>15_07_28</t>
  </si>
  <si>
    <t>15_12_28</t>
  </si>
  <si>
    <t>15_17_27</t>
  </si>
  <si>
    <t>15_22_27</t>
  </si>
  <si>
    <t>15_27_27</t>
  </si>
  <si>
    <t>15_32_26</t>
  </si>
  <si>
    <t>15_44_18</t>
  </si>
  <si>
    <t>15_49_18</t>
  </si>
  <si>
    <t>15_54_17</t>
  </si>
  <si>
    <t>15_59_17</t>
  </si>
  <si>
    <t>16_04_16</t>
  </si>
  <si>
    <t>16_09_16</t>
  </si>
  <si>
    <t>16_14_16</t>
  </si>
  <si>
    <t>16_19_15</t>
  </si>
  <si>
    <t>16_24_15</t>
  </si>
  <si>
    <t>16_29_15</t>
  </si>
  <si>
    <t>16_34_14</t>
  </si>
  <si>
    <t>16_39_14</t>
  </si>
  <si>
    <t>13_53_53</t>
  </si>
  <si>
    <t>13_58_53</t>
  </si>
  <si>
    <t>14_03_52</t>
  </si>
  <si>
    <t>14_08_52</t>
  </si>
  <si>
    <t>14_13_52</t>
  </si>
  <si>
    <t>14_18_52</t>
  </si>
  <si>
    <t>possibly just drinking soda, phone is partially visible, another participant part visible</t>
  </si>
  <si>
    <t>14_23_51</t>
  </si>
  <si>
    <t>14_28_51</t>
  </si>
  <si>
    <t>other particiapnt eating apple</t>
  </si>
  <si>
    <t>14_33_51</t>
  </si>
  <si>
    <t>soda?</t>
  </si>
  <si>
    <t>14_38_51</t>
  </si>
  <si>
    <t>two other participants, one holding a pose, the other one drinking</t>
  </si>
  <si>
    <t>14_43_50</t>
  </si>
  <si>
    <t>14_48_50</t>
  </si>
  <si>
    <t>two other participants, both pulling faces</t>
  </si>
  <si>
    <t>14_53_50</t>
  </si>
  <si>
    <t>taking photo</t>
  </si>
  <si>
    <t>one other participant looks like they may be taking a photo of this participant with her phone, glass on table</t>
  </si>
  <si>
    <t>14_58_50</t>
  </si>
  <si>
    <t>15_03_49</t>
  </si>
  <si>
    <t>sky/tree</t>
  </si>
  <si>
    <t>15_08_49</t>
  </si>
  <si>
    <t>15_13_49</t>
  </si>
  <si>
    <t>15_32_22</t>
  </si>
  <si>
    <t>15_42_22</t>
  </si>
  <si>
    <t>document on screen</t>
  </si>
  <si>
    <t>15_47_22</t>
  </si>
  <si>
    <t>15_52_21</t>
  </si>
  <si>
    <t>probably flatmate in photo, waving at camera</t>
  </si>
  <si>
    <t>15_57_21</t>
  </si>
  <si>
    <t>16_02_21</t>
  </si>
  <si>
    <t>16_07_21</t>
  </si>
  <si>
    <t>16_12_20</t>
  </si>
  <si>
    <t>16_17_20</t>
  </si>
  <si>
    <t>16_22_20</t>
  </si>
  <si>
    <t>see a bit more of kitchen</t>
  </si>
  <si>
    <t>16_27_20</t>
  </si>
  <si>
    <t>16_32_19</t>
  </si>
  <si>
    <t>16_37_19</t>
  </si>
  <si>
    <t>16_42_19</t>
  </si>
  <si>
    <t>can see participants reflection on screen</t>
  </si>
  <si>
    <t>16_47_19</t>
  </si>
  <si>
    <t>16_52_18</t>
  </si>
  <si>
    <t>16_57_18</t>
  </si>
  <si>
    <t>17_02_18</t>
  </si>
  <si>
    <t>17_07_18</t>
  </si>
  <si>
    <t>hallway</t>
  </si>
  <si>
    <t>fuzzy pic but can still make out person quite well</t>
  </si>
  <si>
    <t>17_12_17</t>
  </si>
  <si>
    <t>17_17_17</t>
  </si>
  <si>
    <t>17_22_17</t>
  </si>
  <si>
    <t>17_27_17</t>
  </si>
  <si>
    <t>quite clear photo</t>
  </si>
  <si>
    <t>17_32_16</t>
  </si>
  <si>
    <t>laughing</t>
  </si>
  <si>
    <t>17_37_16</t>
  </si>
  <si>
    <t>drawing</t>
  </si>
  <si>
    <t>from other photos they are either playing a game or doing some group project</t>
  </si>
  <si>
    <t>17_42_16</t>
  </si>
  <si>
    <t>17_47_16</t>
  </si>
  <si>
    <t>17_52_15</t>
  </si>
  <si>
    <t>coffee cup. One person screwing up nose.</t>
  </si>
  <si>
    <t>17_57_15</t>
  </si>
  <si>
    <t>18_02_15</t>
  </si>
  <si>
    <t>mug</t>
  </si>
  <si>
    <t>18_07_15</t>
  </si>
  <si>
    <t>18_12_14</t>
  </si>
  <si>
    <t>now they just seem to be talking</t>
  </si>
  <si>
    <t>18_17_14</t>
  </si>
  <si>
    <t>18_22_14</t>
  </si>
  <si>
    <t>18_27_14</t>
  </si>
  <si>
    <t>18_32_13</t>
  </si>
  <si>
    <t>other person screwing up face a bit</t>
  </si>
  <si>
    <t>18_37_13</t>
  </si>
  <si>
    <t>probaby flatmate?</t>
  </si>
  <si>
    <t>18_42_13</t>
  </si>
  <si>
    <t>18_47_13</t>
  </si>
  <si>
    <t>18_52_12</t>
  </si>
  <si>
    <t>gone back to the activity</t>
  </si>
  <si>
    <t>18_57_12</t>
  </si>
  <si>
    <t>participant arm</t>
  </si>
  <si>
    <t>19_02_12</t>
  </si>
  <si>
    <t>19_07_12</t>
  </si>
  <si>
    <t>same scene</t>
  </si>
  <si>
    <t>19_12_12</t>
  </si>
  <si>
    <t>drinking from tea cups</t>
  </si>
  <si>
    <t>19_17_11</t>
  </si>
  <si>
    <t>juice, eating</t>
  </si>
  <si>
    <t>19_22_11</t>
  </si>
  <si>
    <t>19_27_11</t>
  </si>
  <si>
    <t>19_32_11</t>
  </si>
  <si>
    <t>19_37_10</t>
  </si>
  <si>
    <t>19_42_10</t>
  </si>
  <si>
    <t>19_47_10</t>
  </si>
  <si>
    <t>19_52_10</t>
  </si>
  <si>
    <t>tea cup</t>
  </si>
  <si>
    <t>19_57_09</t>
  </si>
  <si>
    <t>two people standing up</t>
  </si>
  <si>
    <t>20_02_09</t>
  </si>
  <si>
    <t>same scene, now people eating</t>
  </si>
  <si>
    <t>20_07_09</t>
  </si>
  <si>
    <t>same scene, different person in view now</t>
  </si>
  <si>
    <t>20_17_08</t>
  </si>
  <si>
    <t>can't read text on phone, mug on table</t>
  </si>
  <si>
    <t>20_47_07</t>
  </si>
  <si>
    <t>20_52_17</t>
  </si>
  <si>
    <t>20_54_29</t>
  </si>
  <si>
    <t>20_59_29</t>
  </si>
  <si>
    <t>21_04_28</t>
  </si>
  <si>
    <t>different setting/room, person holding drink</t>
  </si>
  <si>
    <t>21_09_28</t>
  </si>
  <si>
    <t>lampshade</t>
  </si>
  <si>
    <t>21_14_28</t>
  </si>
  <si>
    <t>hanging out</t>
  </si>
  <si>
    <t>21_19_28</t>
  </si>
  <si>
    <t>21_24_27</t>
  </si>
  <si>
    <t>13_36_14</t>
  </si>
  <si>
    <t>13_41_14</t>
  </si>
  <si>
    <t>13_52_39</t>
  </si>
  <si>
    <t>13_57_39</t>
  </si>
  <si>
    <t>14_04_46</t>
  </si>
  <si>
    <t>14_09_46</t>
  </si>
  <si>
    <t>14_14_45</t>
  </si>
  <si>
    <t>14_19_45</t>
  </si>
  <si>
    <t>14_24_45</t>
  </si>
  <si>
    <t>14_29_45</t>
  </si>
  <si>
    <t>14_34_44</t>
  </si>
  <si>
    <t>very close up shot, I think its another participant</t>
  </si>
  <si>
    <t>14_39_44</t>
  </si>
  <si>
    <t>14_44_44</t>
  </si>
  <si>
    <t>14_49_44</t>
  </si>
  <si>
    <t>looks like a powerpoint presentation</t>
  </si>
  <si>
    <t>14_54_43</t>
  </si>
  <si>
    <t>14_59_43</t>
  </si>
  <si>
    <t>presentation says "telephone cbt", participant hand in photo</t>
  </si>
  <si>
    <t>15_04_43</t>
  </si>
  <si>
    <t>15_09_43</t>
  </si>
  <si>
    <t>15_14_42</t>
  </si>
  <si>
    <t>can almost make out text</t>
  </si>
  <si>
    <t>15_19_42</t>
  </si>
  <si>
    <t>15_24_42</t>
  </si>
  <si>
    <t>15_29_42</t>
  </si>
  <si>
    <t>15_34_41</t>
  </si>
  <si>
    <t>15_39_41</t>
  </si>
  <si>
    <t>15_44_41</t>
  </si>
  <si>
    <t>15_49_41</t>
  </si>
  <si>
    <t>15_54_40</t>
  </si>
  <si>
    <t>15_59_40</t>
  </si>
  <si>
    <t>16_04_40</t>
  </si>
  <si>
    <t>16_09_40</t>
  </si>
  <si>
    <t>16_14_39</t>
  </si>
  <si>
    <t>16_19_39</t>
  </si>
  <si>
    <t>16_24_39</t>
  </si>
  <si>
    <t>16_29_39</t>
  </si>
  <si>
    <t>16_34_38</t>
  </si>
  <si>
    <t>16_39_38</t>
  </si>
  <si>
    <t>16_44_38</t>
  </si>
  <si>
    <t>16_49_38</t>
  </si>
  <si>
    <t>16_54_37</t>
  </si>
  <si>
    <t>16_59_37</t>
  </si>
  <si>
    <t>17_04_37</t>
  </si>
  <si>
    <t>17_09_37</t>
  </si>
  <si>
    <t>17_14_36</t>
  </si>
  <si>
    <t>17_19_36</t>
  </si>
  <si>
    <t>17_24_36</t>
  </si>
  <si>
    <t>19_35_42</t>
  </si>
  <si>
    <t>19_40_42</t>
  </si>
  <si>
    <t>same other person as in some previous photos-maybe flatmate</t>
  </si>
  <si>
    <t>19_45_42</t>
  </si>
  <si>
    <t>19_50_42</t>
  </si>
  <si>
    <t>19_55_41</t>
  </si>
  <si>
    <t>20_00_41</t>
  </si>
  <si>
    <t>20_05_41</t>
  </si>
  <si>
    <t>20_10_41</t>
  </si>
  <si>
    <t>20_15_40</t>
  </si>
  <si>
    <t>possibly flatmates lying around on a bed?</t>
  </si>
  <si>
    <t>20_20_40</t>
  </si>
  <si>
    <t>20_25_40</t>
  </si>
  <si>
    <t>20_30_39</t>
  </si>
  <si>
    <t>20_35_39</t>
  </si>
  <si>
    <t>20_40_39</t>
  </si>
  <si>
    <t>20_45_39</t>
  </si>
  <si>
    <t>20_50_38</t>
  </si>
  <si>
    <t>20_55_38</t>
  </si>
  <si>
    <t>21_00_38</t>
  </si>
  <si>
    <t>21_05_38</t>
  </si>
  <si>
    <t>21_10_38</t>
  </si>
  <si>
    <t>21_15_37</t>
  </si>
  <si>
    <t>similar to previous</t>
  </si>
  <si>
    <t>21_20_37</t>
  </si>
  <si>
    <t>guy from other photos eating noodles-flatmate</t>
  </si>
  <si>
    <t>21_25_37</t>
  </si>
  <si>
    <t>no food visible, but simliar to previous photo</t>
  </si>
  <si>
    <t>21_30_36</t>
  </si>
  <si>
    <t>21_35_36</t>
  </si>
  <si>
    <t>21_40_36</t>
  </si>
  <si>
    <t>smoking</t>
  </si>
  <si>
    <t>participant is blowing smoke rings?</t>
  </si>
  <si>
    <t>21_45_36</t>
  </si>
  <si>
    <t>21_50_35</t>
  </si>
  <si>
    <t>21_55_35</t>
  </si>
  <si>
    <t>other person is posing for camera with beer in hand</t>
  </si>
  <si>
    <t>22_00_35</t>
  </si>
  <si>
    <t>22_04_37</t>
  </si>
  <si>
    <t>22_09_36</t>
  </si>
  <si>
    <t>22_14_36</t>
  </si>
  <si>
    <t>22_19_36</t>
  </si>
  <si>
    <t>22_24_36</t>
  </si>
  <si>
    <t>22_29_35</t>
  </si>
  <si>
    <t>google scholar open</t>
  </si>
  <si>
    <t>22_34_35</t>
  </si>
  <si>
    <t>22_39_35</t>
  </si>
  <si>
    <t>22_44_35</t>
  </si>
  <si>
    <t>22_49_34</t>
  </si>
  <si>
    <t>22_54_34</t>
  </si>
  <si>
    <t>22_59_34</t>
  </si>
  <si>
    <t>11_44_42</t>
  </si>
  <si>
    <t>11_49_41</t>
  </si>
  <si>
    <t>11_54_41</t>
  </si>
  <si>
    <t>16_20_11</t>
  </si>
  <si>
    <t>16_25_11</t>
  </si>
  <si>
    <t>16_34_05</t>
  </si>
  <si>
    <t>16_39_05</t>
  </si>
  <si>
    <t>16_44_05</t>
  </si>
  <si>
    <t>other person tablet open/not visible, orange juice?</t>
  </si>
  <si>
    <t>16_49_04</t>
  </si>
  <si>
    <t>other person looking down</t>
  </si>
  <si>
    <t>16_54_04</t>
  </si>
  <si>
    <t>can't see food just fork</t>
  </si>
  <si>
    <t>16_59_04</t>
  </si>
  <si>
    <t>17_04_04</t>
  </si>
  <si>
    <t>17_09_03</t>
  </si>
  <si>
    <t>17_14_03</t>
  </si>
  <si>
    <t>17_19_03</t>
  </si>
  <si>
    <t>17_24_03</t>
  </si>
  <si>
    <t>17_29_03</t>
  </si>
  <si>
    <t>15_43_03</t>
  </si>
  <si>
    <t>15_48_03</t>
  </si>
  <si>
    <t>15_53_02</t>
  </si>
  <si>
    <t>16_09_30</t>
  </si>
  <si>
    <t>16_14_30</t>
  </si>
  <si>
    <t>16_19_30</t>
  </si>
  <si>
    <t>walkinq</t>
  </si>
  <si>
    <t>16_24_30</t>
  </si>
  <si>
    <t>16_29_29</t>
  </si>
  <si>
    <t>16_34_29</t>
  </si>
  <si>
    <t>16_39_29</t>
  </si>
  <si>
    <t>16_44_28</t>
  </si>
  <si>
    <t>16_49_28</t>
  </si>
  <si>
    <t>16_54_28</t>
  </si>
  <si>
    <t>walking dog</t>
  </si>
  <si>
    <t>lots of fur</t>
  </si>
  <si>
    <t>16_59_28</t>
  </si>
  <si>
    <t>17_04_27</t>
  </si>
  <si>
    <t>17_09_27</t>
  </si>
  <si>
    <t>17_14_27</t>
  </si>
  <si>
    <t>17_19_26</t>
  </si>
  <si>
    <t>17_24_26</t>
  </si>
  <si>
    <t>17_29_26</t>
  </si>
  <si>
    <t>two people standing close, others playing a game</t>
  </si>
  <si>
    <t>17_34_26</t>
  </si>
  <si>
    <t>17_39_25</t>
  </si>
  <si>
    <t>17_44_25</t>
  </si>
  <si>
    <t>17_49_25</t>
  </si>
  <si>
    <t>17_54_25</t>
  </si>
  <si>
    <t>17_59_24</t>
  </si>
  <si>
    <t>18_04_24</t>
  </si>
  <si>
    <t>18_08_45</t>
  </si>
  <si>
    <t>18_13_45</t>
  </si>
  <si>
    <t>new people</t>
  </si>
  <si>
    <t>only tops of heads visible</t>
  </si>
  <si>
    <t>18_38_44</t>
  </si>
  <si>
    <t>18_43_44</t>
  </si>
  <si>
    <t>finished eating</t>
  </si>
  <si>
    <t>looking at phone</t>
  </si>
  <si>
    <t>food on table and water</t>
  </si>
  <si>
    <t>18_53_43</t>
  </si>
  <si>
    <t>sitting/eating</t>
  </si>
  <si>
    <t>on person eating, others looking elsewhere</t>
  </si>
  <si>
    <t>18_58_43</t>
  </si>
  <si>
    <t>19_03_43</t>
  </si>
  <si>
    <t>19_08_42</t>
  </si>
  <si>
    <t>19_13_42</t>
  </si>
  <si>
    <t>19_18_42</t>
  </si>
  <si>
    <t>19_23_42</t>
  </si>
  <si>
    <t>19_28_41</t>
  </si>
  <si>
    <t>flat</t>
  </si>
  <si>
    <t>other guy is putting something in his mouth</t>
  </si>
  <si>
    <t>19_33_41</t>
  </si>
  <si>
    <t>19_38_41</t>
  </si>
  <si>
    <t>19_43_41</t>
  </si>
  <si>
    <t>19_48_40</t>
  </si>
  <si>
    <t>19_53_40</t>
  </si>
  <si>
    <t>19_58_40</t>
  </si>
  <si>
    <t>girl holding water jug</t>
  </si>
  <si>
    <t>20_03_03</t>
  </si>
  <si>
    <t>20_08_03</t>
  </si>
  <si>
    <t>20_13_03</t>
  </si>
  <si>
    <t>20_14_48</t>
  </si>
  <si>
    <t>20_19_48</t>
  </si>
  <si>
    <t>20_24_48</t>
  </si>
  <si>
    <t>20_29_48</t>
  </si>
  <si>
    <t>20_34_27</t>
  </si>
  <si>
    <t>20_39_27</t>
  </si>
  <si>
    <t>21_13_35</t>
  </si>
  <si>
    <t>21_18_35</t>
  </si>
  <si>
    <t>21_23_34</t>
  </si>
  <si>
    <t>21_28_34</t>
  </si>
  <si>
    <t>21_33_34</t>
  </si>
  <si>
    <t>21_38_34</t>
  </si>
  <si>
    <t>21_43_33</t>
  </si>
  <si>
    <t>21_48_33</t>
  </si>
  <si>
    <t>21_53_33</t>
  </si>
  <si>
    <t>21_58_33</t>
  </si>
  <si>
    <t>22_03_32</t>
  </si>
  <si>
    <t>22_08_32</t>
  </si>
  <si>
    <t>pub</t>
  </si>
  <si>
    <t>appear to be sitting around near window. One person is another participant</t>
  </si>
  <si>
    <t>22_13_32</t>
  </si>
  <si>
    <t>22_18_32</t>
  </si>
  <si>
    <t>22_23_31</t>
  </si>
  <si>
    <t>22_28_31</t>
  </si>
  <si>
    <t>another participant present</t>
  </si>
  <si>
    <t>22_33_31</t>
  </si>
  <si>
    <t>22_38_31</t>
  </si>
  <si>
    <t>22_43_30</t>
  </si>
  <si>
    <t>22_48_30</t>
  </si>
  <si>
    <t>22_53_30</t>
  </si>
  <si>
    <t>22_58_30</t>
  </si>
  <si>
    <t>23_03_29</t>
  </si>
  <si>
    <t>23_08_29</t>
  </si>
  <si>
    <t>23_13_29</t>
  </si>
  <si>
    <t>23_18_29</t>
  </si>
  <si>
    <t>23_23_29</t>
  </si>
  <si>
    <t>23_33_53</t>
  </si>
  <si>
    <t>23_38_53</t>
  </si>
  <si>
    <t>23_43_53</t>
  </si>
  <si>
    <t>23_48_52</t>
  </si>
  <si>
    <t>23_53_52</t>
  </si>
  <si>
    <t>23_58_52</t>
  </si>
  <si>
    <t>better quality than the similar others</t>
  </si>
  <si>
    <t>00_03_52</t>
  </si>
  <si>
    <t>00_08_51</t>
  </si>
  <si>
    <t>00_13_51</t>
  </si>
  <si>
    <t>00_18_51</t>
  </si>
  <si>
    <t>00_23_51</t>
  </si>
  <si>
    <t>00_28_51</t>
  </si>
  <si>
    <t>00_33_50</t>
  </si>
  <si>
    <t>00_38_50</t>
  </si>
  <si>
    <t>00_43_50</t>
  </si>
  <si>
    <t>00_48_50</t>
  </si>
  <si>
    <t>11_02_13</t>
  </si>
  <si>
    <t>11_07_13</t>
  </si>
  <si>
    <t>11_12_13</t>
  </si>
  <si>
    <t>11_15_04</t>
  </si>
  <si>
    <t>11_20_04</t>
  </si>
  <si>
    <t>sky/trees</t>
  </si>
  <si>
    <t>11_25_03</t>
  </si>
  <si>
    <t>11_30_03</t>
  </si>
  <si>
    <t>11_35_03</t>
  </si>
  <si>
    <t>11_40_03</t>
  </si>
  <si>
    <t>11_45_02</t>
  </si>
  <si>
    <t>11_50_02</t>
  </si>
  <si>
    <t>participant cup in front of camera, notes and phone on table</t>
  </si>
  <si>
    <t>11_55_02</t>
  </si>
  <si>
    <t>12_00_02</t>
  </si>
  <si>
    <t>similar scene, all studying. Phone on desk, off tv.</t>
  </si>
  <si>
    <t>12_05_01</t>
  </si>
  <si>
    <t>12_10_01</t>
  </si>
  <si>
    <t>12_15_01</t>
  </si>
  <si>
    <t>12_20_01</t>
  </si>
  <si>
    <t>12_25_00</t>
  </si>
  <si>
    <t>12_30_00</t>
  </si>
  <si>
    <t>13_15_40</t>
  </si>
  <si>
    <t>13_20_39</t>
  </si>
  <si>
    <t>13_25_39</t>
  </si>
  <si>
    <t>13_30_39</t>
  </si>
  <si>
    <t>13_35_39</t>
  </si>
  <si>
    <t>13_40_38</t>
  </si>
  <si>
    <t>13_45_38</t>
  </si>
  <si>
    <t>13_50_38</t>
  </si>
  <si>
    <t>13_55_37</t>
  </si>
  <si>
    <t>14_00_37</t>
  </si>
  <si>
    <t>14_05_37</t>
  </si>
  <si>
    <t>sitting/standing</t>
  </si>
  <si>
    <t>14_10_37</t>
  </si>
  <si>
    <t>participant eating banana</t>
  </si>
  <si>
    <t>14_15_36</t>
  </si>
  <si>
    <t>14_20_36</t>
  </si>
  <si>
    <t>14_25_36</t>
  </si>
  <si>
    <t>14_30_36</t>
  </si>
  <si>
    <t>14_35_35</t>
  </si>
  <si>
    <t>14_40_35</t>
  </si>
  <si>
    <t>14_45_35</t>
  </si>
  <si>
    <t>14_50_35</t>
  </si>
  <si>
    <t>14_55_34</t>
  </si>
  <si>
    <t>15_00_34</t>
  </si>
  <si>
    <t>15_05_34</t>
  </si>
  <si>
    <t>15_10_34</t>
  </si>
  <si>
    <t>15_15_33</t>
  </si>
  <si>
    <t>15_22_20</t>
  </si>
  <si>
    <t>15_27_19</t>
  </si>
  <si>
    <t>15_32_19</t>
  </si>
  <si>
    <t>other person may be the teacher</t>
  </si>
  <si>
    <t>15_37_19</t>
  </si>
  <si>
    <t>15_42_19</t>
  </si>
  <si>
    <t>15_47_18</t>
  </si>
  <si>
    <t>15_52_18</t>
  </si>
  <si>
    <t>16_33_39</t>
  </si>
  <si>
    <t>16_38_39</t>
  </si>
  <si>
    <t>16_43_39</t>
  </si>
  <si>
    <t>16_58_38</t>
  </si>
  <si>
    <t>17_03_38</t>
  </si>
  <si>
    <t>17_08_38</t>
  </si>
  <si>
    <t>17_13_37</t>
  </si>
  <si>
    <t>17_18_37</t>
  </si>
  <si>
    <t>17_23_37</t>
  </si>
  <si>
    <t>17_28_36</t>
  </si>
  <si>
    <t>17_33_36</t>
  </si>
  <si>
    <t>17_38_36</t>
  </si>
  <si>
    <t>17_43_36</t>
  </si>
  <si>
    <t>17_48_35</t>
  </si>
  <si>
    <t>17_53_35</t>
  </si>
  <si>
    <t>17_58_35</t>
  </si>
  <si>
    <t>18_03_35</t>
  </si>
  <si>
    <t>18_08_34</t>
  </si>
  <si>
    <t>18_13_34</t>
  </si>
  <si>
    <t>18_18_34</t>
  </si>
  <si>
    <t>18_23_34</t>
  </si>
  <si>
    <t>18_28_33</t>
  </si>
  <si>
    <t>18_33_33</t>
  </si>
  <si>
    <t>18_38_33</t>
  </si>
  <si>
    <t>18_43_33</t>
  </si>
  <si>
    <t>18_48_32</t>
  </si>
  <si>
    <t>18_53_32</t>
  </si>
  <si>
    <t>18_58_32</t>
  </si>
  <si>
    <t>19_03_32</t>
  </si>
  <si>
    <t>19_08_31</t>
  </si>
  <si>
    <t>19_13_31</t>
  </si>
  <si>
    <t>19_18_31</t>
  </si>
  <si>
    <t>19_19_51</t>
  </si>
  <si>
    <t>19_24_50</t>
  </si>
  <si>
    <t>at home with male flatmate?</t>
  </si>
  <si>
    <t>19_29_50</t>
  </si>
  <si>
    <t>19_34_50</t>
  </si>
  <si>
    <t>19_39_50</t>
  </si>
  <si>
    <t>at home with female flatmate?</t>
  </si>
  <si>
    <t>19_44_49</t>
  </si>
  <si>
    <t>19_49_49</t>
  </si>
  <si>
    <t>watching screen</t>
  </si>
  <si>
    <t>male and female flatmate watching something together</t>
  </si>
  <si>
    <t>19_54_49</t>
  </si>
  <si>
    <t>19_59_49</t>
  </si>
  <si>
    <t>20_04_48</t>
  </si>
  <si>
    <t>20_09_48</t>
  </si>
  <si>
    <t>juice bottle</t>
  </si>
  <si>
    <t>20_24_47</t>
  </si>
  <si>
    <t>20_29_47</t>
  </si>
  <si>
    <t>20_34_47</t>
  </si>
  <si>
    <t>male flatmate cooking in kitchen</t>
  </si>
  <si>
    <t>20_39_47</t>
  </si>
  <si>
    <t>20_44_46</t>
  </si>
  <si>
    <t>20_49_46</t>
  </si>
  <si>
    <t>20_54_46</t>
  </si>
  <si>
    <t>20_59_46</t>
  </si>
  <si>
    <t>21_04_45</t>
  </si>
  <si>
    <t>21_09_45</t>
  </si>
  <si>
    <t>21_14_45</t>
  </si>
  <si>
    <t>21_19_45</t>
  </si>
  <si>
    <t>21_24_44</t>
  </si>
  <si>
    <t>21_29_44</t>
  </si>
  <si>
    <t>21_34_44</t>
  </si>
  <si>
    <t>an new lady leaning over</t>
  </si>
  <si>
    <t>21_39_44</t>
  </si>
  <si>
    <t>21_44_43</t>
  </si>
  <si>
    <t>water glass, watching movie/tv on computer, female flatmate nearby</t>
  </si>
  <si>
    <t>21_49_43</t>
  </si>
  <si>
    <t>21_54_43</t>
  </si>
  <si>
    <t>21_59_43</t>
  </si>
  <si>
    <t>12_10_36</t>
  </si>
  <si>
    <t>starting study</t>
  </si>
  <si>
    <t>researcher office</t>
  </si>
  <si>
    <t>other participant funny face</t>
  </si>
  <si>
    <t>commencing research study</t>
  </si>
  <si>
    <t>12_30_36</t>
  </si>
  <si>
    <t>12_35_36</t>
  </si>
  <si>
    <t>other participant mouth open</t>
  </si>
  <si>
    <t>12_40_36</t>
  </si>
  <si>
    <t>12_45_36</t>
  </si>
  <si>
    <t>12_50_36</t>
  </si>
  <si>
    <t>12_55_36</t>
  </si>
  <si>
    <t>glass obstructing image</t>
  </si>
  <si>
    <t>13_00_36</t>
  </si>
  <si>
    <t>13_05_36</t>
  </si>
  <si>
    <t>empty glasses?</t>
  </si>
  <si>
    <t>13_10_36</t>
  </si>
  <si>
    <t>snack food</t>
  </si>
  <si>
    <t>13_15_36</t>
  </si>
  <si>
    <t>13_20_36</t>
  </si>
  <si>
    <t>13_25_36</t>
  </si>
  <si>
    <t>13_30_36</t>
  </si>
  <si>
    <t>13_35_36</t>
  </si>
  <si>
    <t>youtube video</t>
  </si>
  <si>
    <t>13_40_37</t>
  </si>
  <si>
    <t>tea cup. Notes on whiteboard.</t>
  </si>
  <si>
    <t>13_45_37</t>
  </si>
  <si>
    <t>writing assignment?</t>
  </si>
  <si>
    <t>13_50_37</t>
  </si>
  <si>
    <t>14_15_37</t>
  </si>
  <si>
    <t>14_20_37</t>
  </si>
  <si>
    <t>14_25_37</t>
  </si>
  <si>
    <t>14_30_37</t>
  </si>
  <si>
    <t>14_35_37</t>
  </si>
  <si>
    <t>14_40_37</t>
  </si>
  <si>
    <t>14_45_37</t>
  </si>
  <si>
    <t>14_50_37</t>
  </si>
  <si>
    <t>14_55_37</t>
  </si>
  <si>
    <t>15_00_37</t>
  </si>
  <si>
    <t>15_05_37</t>
  </si>
  <si>
    <t>15_10_37</t>
  </si>
  <si>
    <t>15_15_37</t>
  </si>
  <si>
    <t>15_20_37</t>
  </si>
  <si>
    <t>15_25_37</t>
  </si>
  <si>
    <t>15_30_37</t>
  </si>
  <si>
    <t>15_35_37</t>
  </si>
  <si>
    <t>15_40_37</t>
  </si>
  <si>
    <t>15_45_37</t>
  </si>
  <si>
    <t>15_50_37</t>
  </si>
  <si>
    <t>15_55_38</t>
  </si>
  <si>
    <t>just wall, some bottles, plastic bag</t>
  </si>
  <si>
    <t>16_00_38</t>
  </si>
  <si>
    <t>checking phone and at c</t>
  </si>
  <si>
    <t>can make out some detail on screens but a bit fuzzy</t>
  </si>
  <si>
    <t>16_05_38</t>
  </si>
  <si>
    <t>16_10_38</t>
  </si>
  <si>
    <t>cup/spoon</t>
  </si>
  <si>
    <t>16_15_38</t>
  </si>
  <si>
    <t>looking at some graphs?</t>
  </si>
  <si>
    <t>16_20_38</t>
  </si>
  <si>
    <t>16_25_38</t>
  </si>
  <si>
    <t>lecture slides</t>
  </si>
  <si>
    <t>16_30_38</t>
  </si>
  <si>
    <t>reading lecture slides - on consciousness. Hand visible.</t>
  </si>
  <si>
    <t>16_35_38</t>
  </si>
  <si>
    <t>lecture slides, writing notes, hand visible</t>
  </si>
  <si>
    <t>16_40_38</t>
  </si>
  <si>
    <t>hand writing</t>
  </si>
  <si>
    <t>16_45_38</t>
  </si>
  <si>
    <t>16_50_38</t>
  </si>
  <si>
    <t>16_55_38</t>
  </si>
  <si>
    <t>17_00_38</t>
  </si>
  <si>
    <t>camera pointing up at ceiling</t>
  </si>
  <si>
    <t>17_05_38</t>
  </si>
  <si>
    <t>17_10_38</t>
  </si>
  <si>
    <t>writing notes</t>
  </si>
  <si>
    <t>17_15_38</t>
  </si>
  <si>
    <t>17_20_38</t>
  </si>
  <si>
    <t>hand</t>
  </si>
  <si>
    <t>17_25_38</t>
  </si>
  <si>
    <t>see more of desk and bed</t>
  </si>
  <si>
    <t>17_30_38</t>
  </si>
  <si>
    <t>part hand, screen almost in shot</t>
  </si>
  <si>
    <t>17_35_38</t>
  </si>
  <si>
    <t>watching episode 5 of a tv show, phone also in shot with hands</t>
  </si>
  <si>
    <t>17_40_38</t>
  </si>
  <si>
    <t>17_45_38</t>
  </si>
  <si>
    <t>towel rail, glass backing visible</t>
  </si>
  <si>
    <t>17_50_38</t>
  </si>
  <si>
    <t>looking in mirror</t>
  </si>
  <si>
    <t>17_55_38</t>
  </si>
  <si>
    <t>in bathroom</t>
  </si>
  <si>
    <t>participant in mirror looking down</t>
  </si>
  <si>
    <t>18_00_38</t>
  </si>
  <si>
    <t>18_05_39</t>
  </si>
  <si>
    <t>participant reflection in oven door very clear</t>
  </si>
  <si>
    <t>18_10_39</t>
  </si>
  <si>
    <t>clock, pencils. Clock pointing to 6.55.</t>
  </si>
  <si>
    <t>18_15_39</t>
  </si>
  <si>
    <t>18_20_39</t>
  </si>
  <si>
    <t>eggs and coffee on sill - but not really in use</t>
  </si>
  <si>
    <t>18_25_39</t>
  </si>
  <si>
    <t>texting on phone, Watching "adventure call" - Limmy's show</t>
  </si>
  <si>
    <t>18_30_39</t>
  </si>
  <si>
    <t>eating food in front of</t>
  </si>
  <si>
    <t>eating food in front of computer</t>
  </si>
  <si>
    <t>18_35_39</t>
  </si>
  <si>
    <t>in bedroom</t>
  </si>
  <si>
    <t>objects on bookshelf</t>
  </si>
  <si>
    <t>18_40_39</t>
  </si>
  <si>
    <t>18_45_39</t>
  </si>
  <si>
    <t>18_50_39</t>
  </si>
  <si>
    <t>18_55_39</t>
  </si>
  <si>
    <t>youtube. Hand visible.</t>
  </si>
  <si>
    <t>19_00_39</t>
  </si>
  <si>
    <t>Limmy's show "adventure call". Something in front of computer not sure what</t>
  </si>
  <si>
    <t>19_05_39</t>
  </si>
  <si>
    <t>tub of something - icecream?</t>
  </si>
  <si>
    <t>19_10_39</t>
  </si>
  <si>
    <t>object - not sure what</t>
  </si>
  <si>
    <t>19_15_39</t>
  </si>
  <si>
    <t>19_20_39</t>
  </si>
  <si>
    <t>19_25_39</t>
  </si>
  <si>
    <t>19_30_39</t>
  </si>
  <si>
    <t>painting fingernails</t>
  </si>
  <si>
    <t>hands visible</t>
  </si>
  <si>
    <t>19_35_39</t>
  </si>
  <si>
    <t>19_40_39</t>
  </si>
  <si>
    <t>document open</t>
  </si>
  <si>
    <t>19_45_39</t>
  </si>
  <si>
    <t>19_50_39</t>
  </si>
  <si>
    <t>19_55_39</t>
  </si>
  <si>
    <t>20_00_39</t>
  </si>
  <si>
    <t>screen not really in shot</t>
  </si>
  <si>
    <t>20_05_39</t>
  </si>
  <si>
    <t>holding something - not sure what</t>
  </si>
  <si>
    <t>20_10_39</t>
  </si>
  <si>
    <t>drinking water from glass</t>
  </si>
  <si>
    <t>wall/doorway</t>
  </si>
  <si>
    <t>Facebook. Hands.</t>
  </si>
  <si>
    <t>10_09_30</t>
  </si>
  <si>
    <t>hands, hot cross bun, facebook</t>
  </si>
  <si>
    <t>10_14_30</t>
  </si>
  <si>
    <t>hand, knife</t>
  </si>
  <si>
    <t>10_19_30</t>
  </si>
  <si>
    <t>empty plate, knife, finger, youtube</t>
  </si>
  <si>
    <t>10_24_30</t>
  </si>
  <si>
    <t>male flatmate?</t>
  </si>
  <si>
    <t>11_38_42</t>
  </si>
  <si>
    <t>plant, curtain</t>
  </si>
  <si>
    <t>11_43_42</t>
  </si>
  <si>
    <t>tea, hand pick up tea bag, female flatmate eating</t>
  </si>
  <si>
    <t>11_48_42</t>
  </si>
  <si>
    <t>top of head of female flatmate?</t>
  </si>
  <si>
    <t>11_53_42</t>
  </si>
  <si>
    <t>female flatmate eating toast</t>
  </si>
  <si>
    <t>12_12_58</t>
  </si>
  <si>
    <t>pinup board, shelves</t>
  </si>
  <si>
    <t>14_04_33</t>
  </si>
  <si>
    <t>drink bottle, whiteboard with writing</t>
  </si>
  <si>
    <t>16_25_59</t>
  </si>
  <si>
    <t>16_30_59</t>
  </si>
  <si>
    <t>male flatmate</t>
  </si>
  <si>
    <t>16_35_59</t>
  </si>
  <si>
    <t>16_40_59</t>
  </si>
  <si>
    <t>16_50_59</t>
  </si>
  <si>
    <t>male flatmate (?) with hand in crisp packet, probably watching something on screen</t>
  </si>
  <si>
    <t>16_55_59</t>
  </si>
  <si>
    <t>pinup board. Male flatmate part visible</t>
  </si>
  <si>
    <t>17_05_59</t>
  </si>
  <si>
    <t>only slight part of male flatmates head, crisp packet</t>
  </si>
  <si>
    <t>13_05_39</t>
  </si>
  <si>
    <t>13_10_38</t>
  </si>
  <si>
    <t>13_15_38</t>
  </si>
  <si>
    <t>drinking in front of co</t>
  </si>
  <si>
    <t>tea cup hand</t>
  </si>
  <si>
    <t>reflection in glass backing</t>
  </si>
  <si>
    <t>15_08_20</t>
  </si>
  <si>
    <t>15_13_20</t>
  </si>
  <si>
    <t>15_18_20</t>
  </si>
  <si>
    <t>tea towel visible, blurry photo</t>
  </si>
  <si>
    <t>15_23_20</t>
  </si>
  <si>
    <t>15_33_21</t>
  </si>
  <si>
    <t>washing clothes</t>
  </si>
  <si>
    <t>washing machine user guide, bag visible</t>
  </si>
  <si>
    <t>15_38_21</t>
  </si>
  <si>
    <t>16_01_19</t>
  </si>
  <si>
    <t>16_26_01</t>
  </si>
  <si>
    <t>16_31_01</t>
  </si>
  <si>
    <t>washing machine</t>
  </si>
  <si>
    <t>18_50_44</t>
  </si>
  <si>
    <t>curtains. Blurry photo.</t>
  </si>
  <si>
    <t>18_55_44</t>
  </si>
  <si>
    <t>cooking, talking</t>
  </si>
  <si>
    <t>crisps, male and female flatmate. Later photo reveals can is cider.</t>
  </si>
  <si>
    <t>19_00_44</t>
  </si>
  <si>
    <t>cider can in front of camera</t>
  </si>
  <si>
    <t>19_05_44</t>
  </si>
  <si>
    <t>eggs, chopping board. Hand in photo.</t>
  </si>
  <si>
    <t>19_10_44</t>
  </si>
  <si>
    <t>top of head of male with blond hair</t>
  </si>
  <si>
    <t>19_15_44</t>
  </si>
  <si>
    <t>cider, crisps</t>
  </si>
  <si>
    <t>12_53_14</t>
  </si>
  <si>
    <t>half face of male</t>
  </si>
  <si>
    <t>18_37_03</t>
  </si>
  <si>
    <t>20_01_28</t>
  </si>
  <si>
    <t>20_36_28</t>
  </si>
  <si>
    <t>20_41_28</t>
  </si>
  <si>
    <t>20_56_28</t>
  </si>
  <si>
    <t>21_06_28</t>
  </si>
  <si>
    <t>21_41_50</t>
  </si>
  <si>
    <t>purchasing drink</t>
  </si>
  <si>
    <t>serving</t>
  </si>
  <si>
    <t>22_19_48</t>
  </si>
  <si>
    <t>11_11_11</t>
  </si>
  <si>
    <t>12_04_58</t>
  </si>
  <si>
    <t>wardrobe, drawing</t>
  </si>
  <si>
    <t>12_09_58</t>
  </si>
  <si>
    <t>12_19_58</t>
  </si>
  <si>
    <t>12_24_59</t>
  </si>
  <si>
    <t>12_29_59</t>
  </si>
  <si>
    <t>13_12_34</t>
  </si>
  <si>
    <t>possibly lying on floor, photo from low down</t>
  </si>
  <si>
    <t>13_17_34</t>
  </si>
  <si>
    <t>16_53_34</t>
  </si>
  <si>
    <t>16_57_42</t>
  </si>
  <si>
    <t>11_29_40</t>
  </si>
  <si>
    <t>11_34_40</t>
  </si>
  <si>
    <t>11_39_40</t>
  </si>
  <si>
    <t>11_44_40</t>
  </si>
  <si>
    <t>11_49_40</t>
  </si>
  <si>
    <t>11_54_40</t>
  </si>
  <si>
    <t>11_59_40</t>
  </si>
  <si>
    <t>lunch</t>
  </si>
  <si>
    <t>12_04_40</t>
  </si>
  <si>
    <t>12_09_40</t>
  </si>
  <si>
    <t>12_14_40</t>
  </si>
  <si>
    <t>12_19_40</t>
  </si>
  <si>
    <t>12_24_40</t>
  </si>
  <si>
    <t>another camera wearer - not sure</t>
  </si>
  <si>
    <t>12_29_41</t>
  </si>
  <si>
    <t>12_34_41</t>
  </si>
  <si>
    <t>12_39_41</t>
  </si>
  <si>
    <t>could be identifyed from calendar?</t>
  </si>
  <si>
    <t>12_44_41</t>
  </si>
  <si>
    <t>12_49_41</t>
  </si>
  <si>
    <t>*alcohol in picture - not sure if that counts</t>
  </si>
  <si>
    <t>12_54_41</t>
  </si>
  <si>
    <t>12_59_41</t>
  </si>
  <si>
    <t>13_04_41</t>
  </si>
  <si>
    <t>13_09_41</t>
  </si>
  <si>
    <t>about to eat</t>
  </si>
  <si>
    <t>13_14_41</t>
  </si>
  <si>
    <t>13_19_41</t>
  </si>
  <si>
    <t>13_24_42</t>
  </si>
  <si>
    <t>13_29_42</t>
  </si>
  <si>
    <t>13_34_42</t>
  </si>
  <si>
    <t>13_39_42</t>
  </si>
  <si>
    <t>13_44_42</t>
  </si>
  <si>
    <t>13_49_42</t>
  </si>
  <si>
    <t>13_54_42</t>
  </si>
  <si>
    <t>13_59_42</t>
  </si>
  <si>
    <t>14_04_42</t>
  </si>
  <si>
    <t>14_09_42</t>
  </si>
  <si>
    <t>14_14_43</t>
  </si>
  <si>
    <t>14_19_43</t>
  </si>
  <si>
    <t>14_24_43</t>
  </si>
  <si>
    <t>14_29_43</t>
  </si>
  <si>
    <t>14_34_43</t>
  </si>
  <si>
    <t>14_39_43</t>
  </si>
  <si>
    <t>14_44_43</t>
  </si>
  <si>
    <t>14_49_43</t>
  </si>
  <si>
    <t>15_09_44</t>
  </si>
  <si>
    <t>15_14_44</t>
  </si>
  <si>
    <t>15_19_44</t>
  </si>
  <si>
    <t>15_44_44</t>
  </si>
  <si>
    <t>15_49_44</t>
  </si>
  <si>
    <t>15_59_45</t>
  </si>
  <si>
    <t>16_04_45</t>
  </si>
  <si>
    <t>16_09_45</t>
  </si>
  <si>
    <t>16_14_45</t>
  </si>
  <si>
    <t>16_19_45</t>
  </si>
  <si>
    <t>16_24_45</t>
  </si>
  <si>
    <t>16_29_45</t>
  </si>
  <si>
    <t>16_34_45</t>
  </si>
  <si>
    <t>16_39_45</t>
  </si>
  <si>
    <t>16_44_45</t>
  </si>
  <si>
    <t>16_49_45</t>
  </si>
  <si>
    <t>16_54_46</t>
  </si>
  <si>
    <t>16_59_46</t>
  </si>
  <si>
    <t>17_04_46</t>
  </si>
  <si>
    <t>17_09_46</t>
  </si>
  <si>
    <t>17_14_46</t>
  </si>
  <si>
    <t>not sure if that is a head of hair (and hence another person)</t>
  </si>
  <si>
    <t>17_19_46</t>
  </si>
  <si>
    <t>17_24_46</t>
  </si>
  <si>
    <t>17_29_46</t>
  </si>
  <si>
    <t>17_34_46</t>
  </si>
  <si>
    <t>17_39_46</t>
  </si>
  <si>
    <t>17_44_47</t>
  </si>
  <si>
    <t>17_49_47</t>
  </si>
  <si>
    <t>17_54_47</t>
  </si>
  <si>
    <t>17_59_47</t>
  </si>
  <si>
    <t>18_04_47</t>
  </si>
  <si>
    <t>18_09_47</t>
  </si>
  <si>
    <t>18_14_47</t>
  </si>
  <si>
    <t>18_19_47</t>
  </si>
  <si>
    <t>18_24_47</t>
  </si>
  <si>
    <t>18_29_47</t>
  </si>
  <si>
    <t>18_34_48</t>
  </si>
  <si>
    <t>18_39_48</t>
  </si>
  <si>
    <t>18_44_48</t>
  </si>
  <si>
    <t>18_49_48</t>
  </si>
  <si>
    <t>18_54_48</t>
  </si>
  <si>
    <t>18_59_48</t>
  </si>
  <si>
    <t>19_04_48</t>
  </si>
  <si>
    <t>19_09_48</t>
  </si>
  <si>
    <t>19_14_48</t>
  </si>
  <si>
    <t>19_19_49</t>
  </si>
  <si>
    <t>19_24_49</t>
  </si>
  <si>
    <t>19_29_49</t>
  </si>
  <si>
    <t>09_46_10</t>
  </si>
  <si>
    <t>09_51_09</t>
  </si>
  <si>
    <t>makeup</t>
  </si>
  <si>
    <t>09_56_09</t>
  </si>
  <si>
    <t>10_01_09</t>
  </si>
  <si>
    <t>10_06_09</t>
  </si>
  <si>
    <t>10_11_09</t>
  </si>
  <si>
    <t>10_16_09</t>
  </si>
  <si>
    <t>10_21_10</t>
  </si>
  <si>
    <t>10_26_10</t>
  </si>
  <si>
    <t>11_38_33</t>
  </si>
  <si>
    <t>11_43_33</t>
  </si>
  <si>
    <t>11_48_34</t>
  </si>
  <si>
    <t>11_53_34</t>
  </si>
  <si>
    <t>11_58_34</t>
  </si>
  <si>
    <t>12_03_34</t>
  </si>
  <si>
    <t>15_06_01</t>
  </si>
  <si>
    <t>15_11_01</t>
  </si>
  <si>
    <t>15_16_01</t>
  </si>
  <si>
    <t>15_46_01</t>
  </si>
  <si>
    <t>on tablet</t>
  </si>
  <si>
    <t>15_51_01</t>
  </si>
  <si>
    <t>15_56_01</t>
  </si>
  <si>
    <t>16_01_01</t>
  </si>
  <si>
    <t>16_06_02</t>
  </si>
  <si>
    <t>16_11_02</t>
  </si>
  <si>
    <t>16_16_02</t>
  </si>
  <si>
    <t>16_21_02</t>
  </si>
  <si>
    <t>16_26_02</t>
  </si>
  <si>
    <t>16_31_02</t>
  </si>
  <si>
    <t>16_36_02</t>
  </si>
  <si>
    <t>16_41_02</t>
  </si>
  <si>
    <t>16_46_02</t>
  </si>
  <si>
    <t>16_51_02</t>
  </si>
  <si>
    <t>16_56_03</t>
  </si>
  <si>
    <t>17_01_03</t>
  </si>
  <si>
    <t>17_06_03</t>
  </si>
  <si>
    <t>17_11_03</t>
  </si>
  <si>
    <t>17_16_03</t>
  </si>
  <si>
    <t>17_21_03</t>
  </si>
  <si>
    <t>17_26_03</t>
  </si>
  <si>
    <t>17_31_03</t>
  </si>
  <si>
    <t>17_36_03</t>
  </si>
  <si>
    <t>17_41_03</t>
  </si>
  <si>
    <t>19_44_04</t>
  </si>
  <si>
    <t>19_49_04</t>
  </si>
  <si>
    <t>19_54_04</t>
  </si>
  <si>
    <t>19_59_04</t>
  </si>
  <si>
    <t>20_04_04</t>
  </si>
  <si>
    <t>20_09_04</t>
  </si>
  <si>
    <t>20_14_04</t>
  </si>
  <si>
    <t>20_19_05</t>
  </si>
  <si>
    <t>20_24_05</t>
  </si>
  <si>
    <t>20_29_05</t>
  </si>
  <si>
    <t>20_34_05</t>
  </si>
  <si>
    <t>20_39_05</t>
  </si>
  <si>
    <t>20_44_05</t>
  </si>
  <si>
    <t>20_49_05</t>
  </si>
  <si>
    <t>20_54_05</t>
  </si>
  <si>
    <t>20_59_05</t>
  </si>
  <si>
    <t>21_04_05</t>
  </si>
  <si>
    <t>20_08_25</t>
  </si>
  <si>
    <t>if selfie - otherwise its someone else</t>
  </si>
  <si>
    <t>20_13_25</t>
  </si>
  <si>
    <t>20_18_25</t>
  </si>
  <si>
    <t>20_33_25</t>
  </si>
  <si>
    <t>20_38_25</t>
  </si>
  <si>
    <t>20_43_25</t>
  </si>
  <si>
    <t>20_48_25</t>
  </si>
  <si>
    <t>20_53_25</t>
  </si>
  <si>
    <t>20_58_25</t>
  </si>
  <si>
    <t>21_03_26</t>
  </si>
  <si>
    <t>21_08_26</t>
  </si>
  <si>
    <t>21_13_26</t>
  </si>
  <si>
    <t>19_23_28</t>
  </si>
  <si>
    <t>19_28_28</t>
  </si>
  <si>
    <t>19_33_28</t>
  </si>
  <si>
    <t>19_38_28</t>
  </si>
  <si>
    <t>19_43_28</t>
  </si>
  <si>
    <t>19_48_28</t>
  </si>
  <si>
    <t>19_53_28</t>
  </si>
  <si>
    <t>19_58_28</t>
  </si>
  <si>
    <t>20_03_28</t>
  </si>
  <si>
    <t>20_08_28</t>
  </si>
  <si>
    <t>photo on chat</t>
  </si>
  <si>
    <t>20_13_28</t>
  </si>
  <si>
    <t>20_18_28</t>
  </si>
  <si>
    <t>20_23_29</t>
  </si>
  <si>
    <t>20_28_29</t>
  </si>
  <si>
    <t>20_33_29</t>
  </si>
  <si>
    <t>20_38_29</t>
  </si>
  <si>
    <t>20_43_29</t>
  </si>
  <si>
    <t>20_48_29</t>
  </si>
  <si>
    <t>20_53_29</t>
  </si>
  <si>
    <t>20_58_29</t>
  </si>
  <si>
    <t>21_03_29</t>
  </si>
  <si>
    <t>21_08_29</t>
  </si>
  <si>
    <t>21_13_30</t>
  </si>
  <si>
    <t>21_18_30</t>
  </si>
  <si>
    <t>21_23_30</t>
  </si>
  <si>
    <t>21_28_30</t>
  </si>
  <si>
    <t>21_33_30</t>
  </si>
  <si>
    <t>21_38_30</t>
  </si>
  <si>
    <t>21_43_30</t>
  </si>
  <si>
    <t>21_48_30</t>
  </si>
  <si>
    <t>21_53_30</t>
  </si>
  <si>
    <t>21_58_30</t>
  </si>
  <si>
    <t>22_03_31</t>
  </si>
  <si>
    <t>22_08_31</t>
  </si>
  <si>
    <t>22_13_31</t>
  </si>
  <si>
    <t>22_18_31</t>
  </si>
  <si>
    <t>13_40_26</t>
  </si>
  <si>
    <t>13_45_26</t>
  </si>
  <si>
    <t>16_09_25</t>
  </si>
  <si>
    <t>16_29_26</t>
  </si>
  <si>
    <t>16_39_26</t>
  </si>
  <si>
    <t>17_29_27</t>
  </si>
  <si>
    <t>19_24_29</t>
  </si>
  <si>
    <t>12_56_51</t>
  </si>
  <si>
    <t>13_01_50</t>
  </si>
  <si>
    <t>13_06_50</t>
  </si>
  <si>
    <t>13_11_50</t>
  </si>
  <si>
    <t>13_16_50</t>
  </si>
  <si>
    <t>eating/drinking with fr</t>
  </si>
  <si>
    <t>eating/drinking with fri</t>
  </si>
  <si>
    <t>caf‰/bar/restaura</t>
  </si>
  <si>
    <t>13_21_49</t>
  </si>
  <si>
    <t>13_26_49</t>
  </si>
  <si>
    <t>13_31_49</t>
  </si>
  <si>
    <t>13_36_49</t>
  </si>
  <si>
    <t>13_41_49</t>
  </si>
  <si>
    <t>13_46_49</t>
  </si>
  <si>
    <t>13_51_48</t>
  </si>
  <si>
    <t>13_56_48</t>
  </si>
  <si>
    <t>14_01_48</t>
  </si>
  <si>
    <t>14_11_48</t>
  </si>
  <si>
    <t>14_22_06</t>
  </si>
  <si>
    <t>14_27_05</t>
  </si>
  <si>
    <t>putting makeup on</t>
  </si>
  <si>
    <t>flashing camera</t>
  </si>
  <si>
    <t>14_32_05</t>
  </si>
  <si>
    <t>14_37_05</t>
  </si>
  <si>
    <t>14_39_58</t>
  </si>
  <si>
    <t>14_49_58</t>
  </si>
  <si>
    <t>14_54_58</t>
  </si>
  <si>
    <t>14_59_58</t>
  </si>
  <si>
    <t>15_04_57</t>
  </si>
  <si>
    <t>15_09_57</t>
  </si>
  <si>
    <t>15_14_57</t>
  </si>
  <si>
    <t>15_19_57</t>
  </si>
  <si>
    <t>15_24_57</t>
  </si>
  <si>
    <t>15_29_57</t>
  </si>
  <si>
    <t>15_34_56</t>
  </si>
  <si>
    <t>15_39_56</t>
  </si>
  <si>
    <t>15_44_56</t>
  </si>
  <si>
    <t>15_49_56</t>
  </si>
  <si>
    <t>15_54_56</t>
  </si>
  <si>
    <t>15_59_55</t>
  </si>
  <si>
    <t>16_04_55</t>
  </si>
  <si>
    <t>16_09_55</t>
  </si>
  <si>
    <t>16_14_55</t>
  </si>
  <si>
    <t>16_33_24</t>
  </si>
  <si>
    <t>16_38_23</t>
  </si>
  <si>
    <t>16_43_23</t>
  </si>
  <si>
    <t>16_45_59</t>
  </si>
  <si>
    <t>checking mobile</t>
  </si>
  <si>
    <t>17_00_58</t>
  </si>
  <si>
    <t>eating, cooking</t>
  </si>
  <si>
    <t>17_05_58</t>
  </si>
  <si>
    <t>17_10_58</t>
  </si>
  <si>
    <t>17_15_58</t>
  </si>
  <si>
    <t>17_20_58</t>
  </si>
  <si>
    <t>17_25_58</t>
  </si>
  <si>
    <t>study desk</t>
  </si>
  <si>
    <t>17_30_57</t>
  </si>
  <si>
    <t>17_35_57</t>
  </si>
  <si>
    <t>17_40_57</t>
  </si>
  <si>
    <t>checking cellphone</t>
  </si>
  <si>
    <t>17_45_57</t>
  </si>
  <si>
    <t>17_50_57</t>
  </si>
  <si>
    <t>18_00_56</t>
  </si>
  <si>
    <t>18_05_56</t>
  </si>
  <si>
    <t>18_10_56</t>
  </si>
  <si>
    <t>18_15_56</t>
  </si>
  <si>
    <t>18_20_56</t>
  </si>
  <si>
    <t>18_25_56</t>
  </si>
  <si>
    <t>18_30_55</t>
  </si>
  <si>
    <t>18_35_55</t>
  </si>
  <si>
    <t>18_40_55</t>
  </si>
  <si>
    <t>18_45_55</t>
  </si>
  <si>
    <t>18_50_55</t>
  </si>
  <si>
    <t>18_55_55</t>
  </si>
  <si>
    <t>19_00_54</t>
  </si>
  <si>
    <t>19_05_54</t>
  </si>
  <si>
    <t>19_10_54</t>
  </si>
  <si>
    <t>19_15_54</t>
  </si>
  <si>
    <t>19_20_54</t>
  </si>
  <si>
    <t>19_25_54</t>
  </si>
  <si>
    <t>19_30_53</t>
  </si>
  <si>
    <t>19_35_53</t>
  </si>
  <si>
    <t>19_40_53</t>
  </si>
  <si>
    <t>19_45_53</t>
  </si>
  <si>
    <t>19_50_53</t>
  </si>
  <si>
    <t>20_05_52</t>
  </si>
  <si>
    <t>11_20_03</t>
  </si>
  <si>
    <t>watching game of throne</t>
  </si>
  <si>
    <t>11_30_02</t>
  </si>
  <si>
    <t>11_35_02</t>
  </si>
  <si>
    <t>11_40_02</t>
  </si>
  <si>
    <t>12_00_32</t>
  </si>
  <si>
    <t>12_05_31</t>
  </si>
  <si>
    <t>12_10_31</t>
  </si>
  <si>
    <t>12_15_31</t>
  </si>
  <si>
    <t>12_20_31</t>
  </si>
  <si>
    <t>youtube</t>
  </si>
  <si>
    <t>12_25_31</t>
  </si>
  <si>
    <t>12_30_30</t>
  </si>
  <si>
    <t>medicine as drinks</t>
  </si>
  <si>
    <t>12_35_30</t>
  </si>
  <si>
    <t>12_40_30</t>
  </si>
  <si>
    <t>12_45_30</t>
  </si>
  <si>
    <t>12_50_30</t>
  </si>
  <si>
    <t>12_55_55</t>
  </si>
  <si>
    <t>12_58_11</t>
  </si>
  <si>
    <t>13_03_11</t>
  </si>
  <si>
    <t>13_08_11</t>
  </si>
  <si>
    <t>13_13_10</t>
  </si>
  <si>
    <t>13_18_10</t>
  </si>
  <si>
    <t>13_23_10</t>
  </si>
  <si>
    <t>13_28_10</t>
  </si>
  <si>
    <t>walking and checking mo</t>
  </si>
  <si>
    <t>13_33_10</t>
  </si>
  <si>
    <t>attending lecture, talki</t>
  </si>
  <si>
    <t>13_38_09</t>
  </si>
  <si>
    <t>walking and using phone</t>
  </si>
  <si>
    <t>13_43_09</t>
  </si>
  <si>
    <t>13_58_09</t>
  </si>
  <si>
    <t>14_02_59</t>
  </si>
  <si>
    <t>14_07_59</t>
  </si>
  <si>
    <t>14_12_58</t>
  </si>
  <si>
    <t>14_17_58</t>
  </si>
  <si>
    <t>07_44_17</t>
  </si>
  <si>
    <t>07_49_16</t>
  </si>
  <si>
    <t>08_11_11</t>
  </si>
  <si>
    <t>08_27_47</t>
  </si>
  <si>
    <t>08_32_47</t>
  </si>
  <si>
    <t>08_37_47</t>
  </si>
  <si>
    <t>08_42_46</t>
  </si>
  <si>
    <t>08_47_46</t>
  </si>
  <si>
    <t>08_52_46</t>
  </si>
  <si>
    <t>08_57_46</t>
  </si>
  <si>
    <t>09_02_46</t>
  </si>
  <si>
    <t>09_07_46</t>
  </si>
  <si>
    <t>09_12_45</t>
  </si>
  <si>
    <t>09_17_45</t>
  </si>
  <si>
    <t>09_22_45</t>
  </si>
  <si>
    <t>09_27_45</t>
  </si>
  <si>
    <t>in bed</t>
  </si>
  <si>
    <t>09_32_45</t>
  </si>
  <si>
    <t>09_37_45</t>
  </si>
  <si>
    <t>09_42_44</t>
  </si>
  <si>
    <t>watching videos on lapt</t>
  </si>
  <si>
    <t>09_47_44</t>
  </si>
  <si>
    <t>09_52_44</t>
  </si>
  <si>
    <t>09_57_44</t>
  </si>
  <si>
    <t>10_02_44</t>
  </si>
  <si>
    <t>10_07_44</t>
  </si>
  <si>
    <t>10_19_59</t>
  </si>
  <si>
    <t>12_00_19</t>
  </si>
  <si>
    <t>12_05_19</t>
  </si>
  <si>
    <t>12_10_18</t>
  </si>
  <si>
    <t>12_15_18</t>
  </si>
  <si>
    <t>12_20_18</t>
  </si>
  <si>
    <t>12_25_18</t>
  </si>
  <si>
    <t>12_30_18</t>
  </si>
  <si>
    <t>12_35_17</t>
  </si>
  <si>
    <t>12_40_17</t>
  </si>
  <si>
    <t>12_45_17</t>
  </si>
  <si>
    <t>12_50_17</t>
  </si>
  <si>
    <t>12_55_17</t>
  </si>
  <si>
    <t>13_00_17</t>
  </si>
  <si>
    <t>13_05_17</t>
  </si>
  <si>
    <t>playing video game on c</t>
  </si>
  <si>
    <t>13_10_16</t>
  </si>
  <si>
    <t>13_15_16</t>
  </si>
  <si>
    <t>13_20_16</t>
  </si>
  <si>
    <t>13_25_16</t>
  </si>
  <si>
    <t>13_30_16</t>
  </si>
  <si>
    <t>13_35_15</t>
  </si>
  <si>
    <t>13_40_15</t>
  </si>
  <si>
    <t>13_45_15</t>
  </si>
  <si>
    <t>13_50_15</t>
  </si>
  <si>
    <t>shopping store</t>
  </si>
  <si>
    <t>13_55_15</t>
  </si>
  <si>
    <t>14_00_15</t>
  </si>
  <si>
    <t>14_05_14</t>
  </si>
  <si>
    <t>14_10_14</t>
  </si>
  <si>
    <t>14_15_14</t>
  </si>
  <si>
    <t>14_20_14</t>
  </si>
  <si>
    <t>14_25_14</t>
  </si>
  <si>
    <t>14_30_13</t>
  </si>
  <si>
    <t>14_35_13</t>
  </si>
  <si>
    <t>14_40_13</t>
  </si>
  <si>
    <t>14_45_13</t>
  </si>
  <si>
    <t>14_50_13</t>
  </si>
  <si>
    <t>14_55_12</t>
  </si>
  <si>
    <t>15_00_12</t>
  </si>
  <si>
    <t>15_05_12</t>
  </si>
  <si>
    <t>15_10_12</t>
  </si>
  <si>
    <t>15_15_12</t>
  </si>
  <si>
    <t>15_20_12</t>
  </si>
  <si>
    <t>parking</t>
  </si>
  <si>
    <t>15_25_11</t>
  </si>
  <si>
    <t>billing</t>
  </si>
  <si>
    <t>15_30_11</t>
  </si>
  <si>
    <t>15_35_11</t>
  </si>
  <si>
    <t>fuzzz</t>
  </si>
  <si>
    <t>15_40_11</t>
  </si>
  <si>
    <t>15_45_11</t>
  </si>
  <si>
    <t>15_50_10</t>
  </si>
  <si>
    <t>15_55_10</t>
  </si>
  <si>
    <t>16_00_10</t>
  </si>
  <si>
    <t>16_05_10</t>
  </si>
  <si>
    <t>16_10_10</t>
  </si>
  <si>
    <t>16_15_10</t>
  </si>
  <si>
    <t>16_20_09</t>
  </si>
  <si>
    <t>16_27_39</t>
  </si>
  <si>
    <t>16_32_39</t>
  </si>
  <si>
    <t>16_40_03</t>
  </si>
  <si>
    <t>16_51_44</t>
  </si>
  <si>
    <t>17_06_05</t>
  </si>
  <si>
    <t>17_23_25</t>
  </si>
  <si>
    <t>17_44_32</t>
  </si>
  <si>
    <t>19_05_48</t>
  </si>
  <si>
    <t>19_10_48</t>
  </si>
  <si>
    <t>19_15_48</t>
  </si>
  <si>
    <t>19_20_47</t>
  </si>
  <si>
    <t>19_25_47</t>
  </si>
  <si>
    <t>19_30_47</t>
  </si>
  <si>
    <t>19_35_47</t>
  </si>
  <si>
    <t>19_37_41</t>
  </si>
  <si>
    <t>19_42_41</t>
  </si>
  <si>
    <t>19_47_41</t>
  </si>
  <si>
    <t>having beer and chattin</t>
  </si>
  <si>
    <t>19_52_41</t>
  </si>
  <si>
    <t>having beer and chatting</t>
  </si>
  <si>
    <t>19_57_41</t>
  </si>
  <si>
    <t>sitting with friends</t>
  </si>
  <si>
    <t>20_02_40</t>
  </si>
  <si>
    <t>20_07_40</t>
  </si>
  <si>
    <t>20_12_40</t>
  </si>
  <si>
    <t>20_17_40</t>
  </si>
  <si>
    <t>20_22_40</t>
  </si>
  <si>
    <t>20_27_40</t>
  </si>
  <si>
    <t>20_32_39</t>
  </si>
  <si>
    <t>20_37_39</t>
  </si>
  <si>
    <t>20_42_39</t>
  </si>
  <si>
    <t>20_47_39</t>
  </si>
  <si>
    <t>20_52_39</t>
  </si>
  <si>
    <t>20_57_39</t>
  </si>
  <si>
    <t>21_02_38</t>
  </si>
  <si>
    <t>21_03_25</t>
  </si>
  <si>
    <t>21_08_25</t>
  </si>
  <si>
    <t>21_22_40</t>
  </si>
  <si>
    <t>21_23_12</t>
  </si>
  <si>
    <t>11_51_47</t>
  </si>
  <si>
    <t>11_56_46</t>
  </si>
  <si>
    <t>12_01_46</t>
  </si>
  <si>
    <t>12_06_46</t>
  </si>
  <si>
    <t>12_11_46</t>
  </si>
  <si>
    <t>12_16_46</t>
  </si>
  <si>
    <t>12_21_46</t>
  </si>
  <si>
    <t>12_26_45</t>
  </si>
  <si>
    <t>12_36_45</t>
  </si>
  <si>
    <t>12_41_45</t>
  </si>
  <si>
    <t>12_46_45</t>
  </si>
  <si>
    <t>12_51_44</t>
  </si>
  <si>
    <t>12_56_44</t>
  </si>
  <si>
    <t>watching youtube videos</t>
  </si>
  <si>
    <t>study room</t>
  </si>
  <si>
    <t>13_01_44</t>
  </si>
  <si>
    <t>13_06_44</t>
  </si>
  <si>
    <t>13_11_44</t>
  </si>
  <si>
    <t>13_16_44</t>
  </si>
  <si>
    <t>13_21_44</t>
  </si>
  <si>
    <t>13_26_43</t>
  </si>
  <si>
    <t>13_31_43</t>
  </si>
  <si>
    <t>13_36_43</t>
  </si>
  <si>
    <t>13_41_43</t>
  </si>
  <si>
    <t>13_46_43</t>
  </si>
  <si>
    <t>13_51_42</t>
  </si>
  <si>
    <t>13_56_42</t>
  </si>
  <si>
    <t>13_58_23</t>
  </si>
  <si>
    <t>14_03_23</t>
  </si>
  <si>
    <t>14_08_23</t>
  </si>
  <si>
    <t>14_13_22</t>
  </si>
  <si>
    <t>14_18_22</t>
  </si>
  <si>
    <t>14_23_22</t>
  </si>
  <si>
    <t>14_28_22</t>
  </si>
  <si>
    <t>14_33_22</t>
  </si>
  <si>
    <t>14_48_21</t>
  </si>
  <si>
    <t>14_58_21</t>
  </si>
  <si>
    <t>15_28_19</t>
  </si>
  <si>
    <t>boarding the bus</t>
  </si>
  <si>
    <t>bus</t>
  </si>
  <si>
    <t>15_33_19</t>
  </si>
  <si>
    <t>15_38_19</t>
  </si>
  <si>
    <t>15_43_19</t>
  </si>
  <si>
    <t>15_48_19</t>
  </si>
  <si>
    <t>15_53_18</t>
  </si>
  <si>
    <t>15_58_18</t>
  </si>
  <si>
    <t>16_03_18</t>
  </si>
  <si>
    <t>16_08_18</t>
  </si>
  <si>
    <t>in front of mirror</t>
  </si>
  <si>
    <t>16_13_18</t>
  </si>
  <si>
    <t>16_18_18</t>
  </si>
  <si>
    <t>16_23_17</t>
  </si>
  <si>
    <t>16_28_17</t>
  </si>
  <si>
    <t>16_44_07</t>
  </si>
  <si>
    <t>16_49_34</t>
  </si>
  <si>
    <t>16_59_34</t>
  </si>
  <si>
    <t>picnic</t>
  </si>
  <si>
    <t>eating popcorn</t>
  </si>
  <si>
    <t>ground</t>
  </si>
  <si>
    <t>17_20_40</t>
  </si>
  <si>
    <t>17_25_40</t>
  </si>
  <si>
    <t>17_30_39</t>
  </si>
  <si>
    <t>17_40_39</t>
  </si>
  <si>
    <t>getting ready</t>
  </si>
  <si>
    <t>washroom</t>
  </si>
  <si>
    <t>17_45_39</t>
  </si>
  <si>
    <t>online tesco shopping</t>
  </si>
  <si>
    <t>online sainsbury shoppi</t>
  </si>
  <si>
    <t>18_05_38</t>
  </si>
  <si>
    <t>18_10_38</t>
  </si>
  <si>
    <t>18_15_38</t>
  </si>
  <si>
    <t>18_20_37</t>
  </si>
  <si>
    <t>18_33_13</t>
  </si>
  <si>
    <t>18_38_13</t>
  </si>
  <si>
    <t>18_43_13</t>
  </si>
  <si>
    <t>18_48_12</t>
  </si>
  <si>
    <t>18_53_12</t>
  </si>
  <si>
    <t>18_58_12</t>
  </si>
  <si>
    <t>19_03_12</t>
  </si>
  <si>
    <t>19_08_12</t>
  </si>
  <si>
    <t>19_13_12</t>
  </si>
  <si>
    <t>19_18_11</t>
  </si>
  <si>
    <t>19_23_11</t>
  </si>
  <si>
    <t>19_28_11</t>
  </si>
  <si>
    <t>having food</t>
  </si>
  <si>
    <t>19_38_11</t>
  </si>
  <si>
    <t>19_43_11</t>
  </si>
  <si>
    <t>19_48_10</t>
  </si>
  <si>
    <t>19_53_10</t>
  </si>
  <si>
    <t>19_58_10</t>
  </si>
  <si>
    <t>20_03_10</t>
  </si>
  <si>
    <t>20_08_10</t>
  </si>
  <si>
    <t>watching youtube and us</t>
  </si>
  <si>
    <t>20_13_10</t>
  </si>
  <si>
    <t>20_18_09</t>
  </si>
  <si>
    <t>going for bath</t>
  </si>
  <si>
    <t>20_23_09</t>
  </si>
  <si>
    <t>20_28_09</t>
  </si>
  <si>
    <t>20_33_09</t>
  </si>
  <si>
    <t>20_38_09</t>
  </si>
  <si>
    <t>00_07_42</t>
  </si>
  <si>
    <t>10_37_36</t>
  </si>
  <si>
    <t>11_30_53</t>
  </si>
  <si>
    <t>11_31_12</t>
  </si>
  <si>
    <t>11_31_21</t>
  </si>
  <si>
    <t>11_32_40</t>
  </si>
  <si>
    <t>11_32_54</t>
  </si>
  <si>
    <t>11_33_00</t>
  </si>
  <si>
    <t>11_33_03</t>
  </si>
  <si>
    <t>11_33_10</t>
  </si>
  <si>
    <t>11_33_18</t>
  </si>
  <si>
    <t>11_33_52</t>
  </si>
  <si>
    <t>11_34_16</t>
  </si>
  <si>
    <t>11_34_29</t>
  </si>
  <si>
    <t>11_35_08</t>
  </si>
  <si>
    <t>11_35_25</t>
  </si>
  <si>
    <t>11_36_16</t>
  </si>
  <si>
    <t>11_36_33</t>
  </si>
  <si>
    <t>11_36_44</t>
  </si>
  <si>
    <t>11_36_52</t>
  </si>
  <si>
    <t>11_41_35</t>
  </si>
  <si>
    <t>11_42_10</t>
  </si>
  <si>
    <t>14_44_47</t>
  </si>
  <si>
    <t>14_50_36</t>
  </si>
  <si>
    <t>14_52_12</t>
  </si>
  <si>
    <t>14_55_59</t>
  </si>
  <si>
    <t>14_56_40</t>
  </si>
  <si>
    <t>15_11_40</t>
  </si>
  <si>
    <t>15_16_40</t>
  </si>
  <si>
    <t>15_21_39</t>
  </si>
  <si>
    <t>15_26_39</t>
  </si>
  <si>
    <t>15_31_39</t>
  </si>
  <si>
    <t>15_36_39</t>
  </si>
  <si>
    <t>15_41_39</t>
  </si>
  <si>
    <t>15_46_39</t>
  </si>
  <si>
    <t>15_51_38</t>
  </si>
  <si>
    <t>15_56_38</t>
  </si>
  <si>
    <t>16_01_38</t>
  </si>
  <si>
    <t>16_06_38</t>
  </si>
  <si>
    <t>16_11_38</t>
  </si>
  <si>
    <t>16_16_38</t>
  </si>
  <si>
    <t>16_21_37</t>
  </si>
  <si>
    <t>16_26_37</t>
  </si>
  <si>
    <t>16_31_37</t>
  </si>
  <si>
    <t>16_36_37</t>
  </si>
  <si>
    <t>16_41_37</t>
  </si>
  <si>
    <t>16_46_37</t>
  </si>
  <si>
    <t>16_50_13</t>
  </si>
  <si>
    <t>16_55_13</t>
  </si>
  <si>
    <t>17_00_13</t>
  </si>
  <si>
    <t>17_05_13</t>
  </si>
  <si>
    <t>17_10_13</t>
  </si>
  <si>
    <t>17_15_13</t>
  </si>
  <si>
    <t>17_20_12</t>
  </si>
  <si>
    <t>17_25_12</t>
  </si>
  <si>
    <t>17_30_12</t>
  </si>
  <si>
    <t>17_35_12</t>
  </si>
  <si>
    <t>17_40_12</t>
  </si>
  <si>
    <t>17_45_12</t>
  </si>
  <si>
    <t>17_50_11</t>
  </si>
  <si>
    <t>17_55_11</t>
  </si>
  <si>
    <t>18_00_11</t>
  </si>
  <si>
    <t>18_05_11</t>
  </si>
  <si>
    <t>18_10_11</t>
  </si>
  <si>
    <t>18_15_10</t>
  </si>
  <si>
    <t>18_20_10</t>
  </si>
  <si>
    <t>18_25_10</t>
  </si>
  <si>
    <t>18_30_10</t>
  </si>
  <si>
    <t>18_35_10</t>
  </si>
  <si>
    <t>18_40_10</t>
  </si>
  <si>
    <t>18_45_09</t>
  </si>
  <si>
    <t>18_50_09</t>
  </si>
  <si>
    <t>18_55_09</t>
  </si>
  <si>
    <t>19_00_09</t>
  </si>
  <si>
    <t>19_05_09</t>
  </si>
  <si>
    <t>19_10_09</t>
  </si>
  <si>
    <t>19_15_09</t>
  </si>
  <si>
    <t>19_20_08</t>
  </si>
  <si>
    <t>19_25_08</t>
  </si>
  <si>
    <t>19_30_08</t>
  </si>
  <si>
    <t>19_35_08</t>
  </si>
  <si>
    <t>19_40_08</t>
  </si>
  <si>
    <t>19_45_08</t>
  </si>
  <si>
    <t>19_50_07</t>
  </si>
  <si>
    <t>19_55_07</t>
  </si>
  <si>
    <t>20_00_07</t>
  </si>
  <si>
    <t>20_05_07</t>
  </si>
  <si>
    <t>20_10_07</t>
  </si>
  <si>
    <t>20_15_07</t>
  </si>
  <si>
    <t>20_20_06</t>
  </si>
  <si>
    <t>20_25_06</t>
  </si>
  <si>
    <t>20_30_06</t>
  </si>
  <si>
    <t>20_35_06</t>
  </si>
  <si>
    <t>20_40_06</t>
  </si>
  <si>
    <t>20_45_06</t>
  </si>
  <si>
    <t>20_50_05</t>
  </si>
  <si>
    <t>20_55_05</t>
  </si>
  <si>
    <t>21_00_05</t>
  </si>
  <si>
    <t>21_05_05</t>
  </si>
  <si>
    <t>21_10_05</t>
  </si>
  <si>
    <t>21_15_05</t>
  </si>
  <si>
    <t>playing candy crush</t>
  </si>
  <si>
    <t>21_20_04</t>
  </si>
  <si>
    <t>21_25_04</t>
  </si>
  <si>
    <t>21_30_04</t>
  </si>
  <si>
    <t>21_35_04</t>
  </si>
  <si>
    <t>21_40_04</t>
  </si>
  <si>
    <t>21_45_04</t>
  </si>
  <si>
    <t>21_50_03</t>
  </si>
  <si>
    <t>21_55_03</t>
  </si>
  <si>
    <t>22_00_03</t>
  </si>
  <si>
    <t>22_05_03</t>
  </si>
  <si>
    <t>22_10_03</t>
  </si>
  <si>
    <t>22_15_03</t>
  </si>
  <si>
    <t>22_20_02</t>
  </si>
  <si>
    <t>22_25_02</t>
  </si>
  <si>
    <t>22_30_02</t>
  </si>
  <si>
    <t>22_35_02</t>
  </si>
  <si>
    <t>22_40_02</t>
  </si>
  <si>
    <t>presence of screen: Yes vs. NO (invisible screen or No screen)</t>
  </si>
  <si>
    <t>presence of participant: Yes vs. No</t>
  </si>
  <si>
    <t>presence of participant</t>
  </si>
  <si>
    <t>NO presence of participant</t>
  </si>
  <si>
    <t>presence of another participant: Yes vs. No</t>
  </si>
  <si>
    <t>presence of another participant</t>
  </si>
  <si>
    <t>NO presence of another participant</t>
  </si>
  <si>
    <t>corrupt  photo</t>
  </si>
  <si>
    <t>visible faces vs. NO visible faces (among photos with other people present)</t>
  </si>
  <si>
    <t>visible faces</t>
  </si>
  <si>
    <t>NO visible faces</t>
  </si>
  <si>
    <t>alcohol vs. NO alcohol</t>
  </si>
  <si>
    <t>alcohol</t>
  </si>
  <si>
    <t>NO alcohol</t>
  </si>
  <si>
    <t>interaction vs. NO interaction (among photos with oither people present)</t>
  </si>
  <si>
    <t>interaction</t>
  </si>
  <si>
    <t>NO interaction</t>
  </si>
  <si>
    <t>"NoOf OtherPeoplePresent" field is &gt;0, but "Othersinteractingwithparticipant" field is blank</t>
  </si>
  <si>
    <t>total number of photos with other people present in them</t>
  </si>
  <si>
    <t>interaction vs. NO interaction (among photos with oither people present and there is at least one visible face)</t>
  </si>
  <si>
    <t>"Noofotherpeoplepresent" field is &gt;0 but "Othersinteractingwithparticipant" field is blank</t>
  </si>
  <si>
    <t>total number of photos with other people present in them and there is at east one visible face</t>
  </si>
  <si>
    <t>interaction vs. NO interaction (among photos with oither people present and there is at least one visible face and there is alcohol in the photos)</t>
  </si>
  <si>
    <t>alcohol vs. NO alcohol (among photos with other people)</t>
  </si>
  <si>
    <t>alcohol vs. NO alcohol (among photos with other people and there is at leat one visible face)</t>
  </si>
  <si>
    <t>New Location Category</t>
  </si>
  <si>
    <t>outdoor public</t>
  </si>
  <si>
    <t>indoor public</t>
  </si>
  <si>
    <t>home  vs outdoor public vs indoor public</t>
  </si>
  <si>
    <t>total number of photos</t>
  </si>
  <si>
    <t>number of delected photos</t>
  </si>
  <si>
    <t>total number of corrupt photos</t>
  </si>
  <si>
    <t>total number of photos with "unclear" location</t>
  </si>
  <si>
    <t>total number of photos with "clear" location</t>
  </si>
  <si>
    <t>bathroom+bedroom</t>
  </si>
  <si>
    <t>other locations</t>
  </si>
  <si>
    <t>bedroom+bathroom  vs off-alcohol license + bar/pub vs other locations</t>
  </si>
  <si>
    <t>off-alcohol license + bar/pub</t>
  </si>
  <si>
    <t>1 photo has "NA" value in "wouldShare" field instead of "Everyone" or "NOT Everyone"</t>
  </si>
  <si>
    <t>Close Friends and Family</t>
  </si>
  <si>
    <t>Friends and Family</t>
  </si>
  <si>
    <t>Co-workers, Acquaintances, Classmates</t>
  </si>
  <si>
    <t>CFF</t>
  </si>
  <si>
    <t>FF</t>
  </si>
  <si>
    <t>Co-w</t>
  </si>
  <si>
    <t>E</t>
  </si>
  <si>
    <t>FF + Co-w</t>
  </si>
  <si>
    <t>CFF + Co-w</t>
  </si>
  <si>
    <t>CFF+FF+Co-w</t>
  </si>
  <si>
    <t>CFF+FF</t>
  </si>
  <si>
    <t>More photos are shared with everyone in both inindoors and outdoors</t>
  </si>
  <si>
    <t>Close Friends and Family+ Friends and Family</t>
  </si>
  <si>
    <t>Close Friends and Family + Co-workers, Classmates and Acquaintances</t>
  </si>
  <si>
    <t>Friends and Family + Co-workers, Classmates and Acquaintances</t>
  </si>
  <si>
    <t>Close Friends and Family + Friends and Family + Co-workers, Classmates and Acquaintances</t>
  </si>
  <si>
    <t>screen (NO + invisible)</t>
  </si>
  <si>
    <t>paticipant present</t>
  </si>
  <si>
    <t>NO participant present</t>
  </si>
  <si>
    <t>NO another participant present</t>
  </si>
  <si>
    <t>anotherpaticipant present</t>
  </si>
  <si>
    <t xml:space="preserve">off-alcohol license </t>
  </si>
  <si>
    <t>not share Co-w</t>
  </si>
  <si>
    <t>not share Friends</t>
  </si>
  <si>
    <t>not share close friends and family</t>
  </si>
  <si>
    <t>public</t>
  </si>
  <si>
    <t>http://www.quantpsy.org/chisq/chisq.htm</t>
  </si>
  <si>
    <t>Chi square</t>
  </si>
  <si>
    <t>df</t>
  </si>
  <si>
    <t>p</t>
  </si>
  <si>
    <t>Expected Distributions</t>
  </si>
  <si>
    <t>including "Everyone" category</t>
  </si>
  <si>
    <t>excluding "Everyone" category</t>
  </si>
  <si>
    <t>expected results (including "Everyone" category)</t>
  </si>
  <si>
    <t>1-2</t>
  </si>
  <si>
    <t>3-4</t>
  </si>
  <si>
    <t>5-7</t>
  </si>
  <si>
    <t>No screen</t>
  </si>
  <si>
    <t>screen (visible)</t>
  </si>
  <si>
    <t>presence of screen: Yes vs. Yes (invisible) and. No</t>
  </si>
  <si>
    <t>screen (invisible)+ NO screen</t>
  </si>
  <si>
    <t>screen (invisible + NO screen)</t>
  </si>
  <si>
    <t>NewLocation_2</t>
  </si>
  <si>
    <t>replacing some "bedroom" category with "dorm room"</t>
  </si>
  <si>
    <t>presence of other people: Yes vs. No</t>
  </si>
  <si>
    <t>presence of other people</t>
  </si>
  <si>
    <t>NO presence of other people</t>
  </si>
  <si>
    <t>NO another participant is present</t>
  </si>
  <si>
    <t>Embarassed</t>
  </si>
  <si>
    <t>NOT Embarassed</t>
  </si>
  <si>
    <t>Feature</t>
  </si>
  <si>
    <t>Count</t>
  </si>
  <si>
    <t>Indoors</t>
  </si>
  <si>
    <t>Outdoors</t>
  </si>
  <si>
    <t>People present</t>
  </si>
  <si>
    <t>No people present</t>
  </si>
  <si>
    <t>Computer monitor visible</t>
  </si>
  <si>
    <t>Computer monitor not visible</t>
  </si>
  <si>
    <t>% Shared with Everyone</t>
  </si>
  <si>
    <t>Shared with</t>
  </si>
  <si>
    <t>some groups</t>
  </si>
  <si>
    <t>everyone</t>
  </si>
  <si>
    <t>Alcohol and vices present</t>
  </si>
  <si>
    <t>Alcohol and vices not present</t>
  </si>
  <si>
    <t>imgnamestripped[i]</t>
  </si>
  <si>
    <t>closefriendshare</t>
  </si>
  <si>
    <t>acquaintanceshare</t>
  </si>
  <si>
    <t>othershare</t>
  </si>
  <si>
    <t>everyoneshare</t>
  </si>
  <si>
    <t>wrong_closefriendshare</t>
  </si>
  <si>
    <t>wrong_acquaintanceshare</t>
  </si>
  <si>
    <t>wrong_othershare</t>
  </si>
  <si>
    <t>dif_closefriendshare</t>
  </si>
  <si>
    <t>dif_othershare</t>
  </si>
  <si>
    <t>dif_acquaintanceshare</t>
  </si>
  <si>
    <t>dif_everyoneshare</t>
  </si>
  <si>
    <t>temp_dataset$images$corrupt[i]</t>
  </si>
  <si>
    <t>temp_dataset$images$inappropriate[i]</t>
  </si>
  <si>
    <t>temp_dataset$images$wouldShare[i]</t>
  </si>
  <si>
    <t>participantid</t>
  </si>
  <si>
    <t>20_30_53</t>
  </si>
  <si>
    <t>13_06_36</t>
  </si>
  <si>
    <t>21_22_49</t>
  </si>
  <si>
    <t>21_27_48</t>
  </si>
  <si>
    <t>21_42_47</t>
  </si>
  <si>
    <t>22_22_43</t>
  </si>
  <si>
    <t>22_27_43</t>
  </si>
  <si>
    <t>22_32_43</t>
  </si>
  <si>
    <t>22_37_42</t>
  </si>
  <si>
    <t>22_42_42</t>
  </si>
  <si>
    <t>22_47_42</t>
  </si>
  <si>
    <t>22_52_41</t>
  </si>
  <si>
    <t>22_57_41</t>
  </si>
  <si>
    <t>23_02_40</t>
  </si>
  <si>
    <t>23_22_39</t>
  </si>
  <si>
    <t>23_27_38</t>
  </si>
  <si>
    <t>22_42_58</t>
  </si>
  <si>
    <t>23_37_53</t>
  </si>
  <si>
    <t>23_42_53</t>
  </si>
  <si>
    <t>23_47_52</t>
  </si>
  <si>
    <t>23_52_52</t>
  </si>
  <si>
    <t>23_57_52</t>
  </si>
  <si>
    <t>00_02_52</t>
  </si>
  <si>
    <t>00_07_51</t>
  </si>
  <si>
    <t>00_12_50</t>
  </si>
  <si>
    <t>00_17_50</t>
  </si>
  <si>
    <t>00_22_50</t>
  </si>
  <si>
    <t>14_37_20</t>
  </si>
  <si>
    <t>14_54_18</t>
  </si>
  <si>
    <t>14_59_18</t>
  </si>
  <si>
    <t>15_09_18</t>
  </si>
  <si>
    <t>15_14_17</t>
  </si>
  <si>
    <t>15_19_17</t>
  </si>
  <si>
    <t>15_24_17</t>
  </si>
  <si>
    <t>15_29_16</t>
  </si>
  <si>
    <t>15_34_16</t>
  </si>
  <si>
    <t>15_39_16</t>
  </si>
  <si>
    <t>15_54_15</t>
  </si>
  <si>
    <t>15_59_15</t>
  </si>
  <si>
    <t>16_04_15</t>
  </si>
  <si>
    <t>16_09_14</t>
  </si>
  <si>
    <t>16_14_14</t>
  </si>
  <si>
    <t>16_19_14</t>
  </si>
  <si>
    <t>16_24_13</t>
  </si>
  <si>
    <t>16_29_13</t>
  </si>
  <si>
    <t>16_34_13</t>
  </si>
  <si>
    <t>16_39_13</t>
  </si>
  <si>
    <t>16_59_11</t>
  </si>
  <si>
    <t>17_04_11</t>
  </si>
  <si>
    <t>17_09_11</t>
  </si>
  <si>
    <t>17_19_10</t>
  </si>
  <si>
    <t>18_04_08</t>
  </si>
  <si>
    <t>18_09_08</t>
  </si>
  <si>
    <t>18_14_08</t>
  </si>
  <si>
    <t>18_19_07</t>
  </si>
  <si>
    <t>18_24_07</t>
  </si>
  <si>
    <t>18_29_07</t>
  </si>
  <si>
    <t>18_34_06</t>
  </si>
  <si>
    <t>18_39_06</t>
  </si>
  <si>
    <t>18_44_06</t>
  </si>
  <si>
    <t>18_49_06</t>
  </si>
  <si>
    <t>18_54_05</t>
  </si>
  <si>
    <t>18_59_05</t>
  </si>
  <si>
    <t>19_04_05</t>
  </si>
  <si>
    <t>19_09_05</t>
  </si>
  <si>
    <t>19_14_04</t>
  </si>
  <si>
    <t>19_19_04</t>
  </si>
  <si>
    <t>19_24_04</t>
  </si>
  <si>
    <t>19_29_03</t>
  </si>
  <si>
    <t>15_39_49</t>
  </si>
  <si>
    <t>15_44_49</t>
  </si>
  <si>
    <t>15_49_48</t>
  </si>
  <si>
    <t>16_04_47</t>
  </si>
  <si>
    <t>16_09_47</t>
  </si>
  <si>
    <t>16_24_46</t>
  </si>
  <si>
    <t>17_14_43</t>
  </si>
  <si>
    <t>17_19_43</t>
  </si>
  <si>
    <t>17_24_43</t>
  </si>
  <si>
    <t>17_34_42</t>
  </si>
  <si>
    <t>17_44_42</t>
  </si>
  <si>
    <t>17_49_41</t>
  </si>
  <si>
    <t>17_54_41</t>
  </si>
  <si>
    <t>17_59_41</t>
  </si>
  <si>
    <t>18_09_40</t>
  </si>
  <si>
    <t>18_24_40</t>
  </si>
  <si>
    <t>18_29_39</t>
  </si>
  <si>
    <t>18_34_39</t>
  </si>
  <si>
    <t>18_39_39</t>
  </si>
  <si>
    <t>18_49_38</t>
  </si>
  <si>
    <t>18_54_38</t>
  </si>
  <si>
    <t>19_04_37</t>
  </si>
  <si>
    <t>19_14_37</t>
  </si>
  <si>
    <t>19_19_37</t>
  </si>
  <si>
    <t>19_39_36</t>
  </si>
  <si>
    <t>19_44_35</t>
  </si>
  <si>
    <t>19_49_35</t>
  </si>
  <si>
    <t>19_59_35</t>
  </si>
  <si>
    <t>20_09_34</t>
  </si>
  <si>
    <t>20_14_34</t>
  </si>
  <si>
    <t>20_19_34</t>
  </si>
  <si>
    <t>20_24_33</t>
  </si>
  <si>
    <t>20_29_33</t>
  </si>
  <si>
    <t>20_39_33</t>
  </si>
  <si>
    <t>20_44_32</t>
  </si>
  <si>
    <t>20_49_32</t>
  </si>
  <si>
    <t>20_59_32</t>
  </si>
  <si>
    <t>21_04_31</t>
  </si>
  <si>
    <t>21_14_31</t>
  </si>
  <si>
    <t>21_19_31</t>
  </si>
  <si>
    <t>22_33_23</t>
  </si>
  <si>
    <t>22_38_22</t>
  </si>
  <si>
    <t>22_43_22</t>
  </si>
  <si>
    <t>22_48_22</t>
  </si>
  <si>
    <t>22_53_22</t>
  </si>
  <si>
    <t>23_03_21</t>
  </si>
  <si>
    <t>23_08_21</t>
  </si>
  <si>
    <t>23_13_21</t>
  </si>
  <si>
    <t>23_18_20</t>
  </si>
  <si>
    <t>23_28_20</t>
  </si>
  <si>
    <t>23_33_19</t>
  </si>
  <si>
    <t>23_38_19</t>
  </si>
  <si>
    <t>23_43_19</t>
  </si>
  <si>
    <t>23_48_19</t>
  </si>
  <si>
    <t>23_53_18</t>
  </si>
  <si>
    <t>23_58_18</t>
  </si>
  <si>
    <t>17_34_43</t>
  </si>
  <si>
    <t>17_39_43</t>
  </si>
  <si>
    <t>14_17_24</t>
  </si>
  <si>
    <t>22_44_46</t>
  </si>
  <si>
    <t>17_11_17</t>
  </si>
  <si>
    <t>21_41_07</t>
  </si>
  <si>
    <t>21_41_14</t>
  </si>
  <si>
    <t>21_41_20</t>
  </si>
  <si>
    <t>17_43_14</t>
  </si>
  <si>
    <t>13_26_34</t>
  </si>
  <si>
    <t>13_36_34</t>
  </si>
  <si>
    <t>14_01_33</t>
  </si>
  <si>
    <t>14_26_32</t>
  </si>
  <si>
    <t>14_36_31</t>
  </si>
  <si>
    <t>14_41_31</t>
  </si>
  <si>
    <t>14_46_31</t>
  </si>
  <si>
    <t>15_01_30</t>
  </si>
  <si>
    <t>15_06_30</t>
  </si>
  <si>
    <t>15_16_29</t>
  </si>
  <si>
    <t>15_50_51</t>
  </si>
  <si>
    <t>18_42_49</t>
  </si>
  <si>
    <t>18_47_49</t>
  </si>
  <si>
    <t>18_57_48</t>
  </si>
  <si>
    <t>19_07_48</t>
  </si>
  <si>
    <t>19_12_48</t>
  </si>
  <si>
    <t>19_22_47</t>
  </si>
  <si>
    <t>19_27_47</t>
  </si>
  <si>
    <t>03_09_03</t>
  </si>
  <si>
    <t>03_09_06</t>
  </si>
  <si>
    <t>03_09_15</t>
  </si>
  <si>
    <t>03_09_23</t>
  </si>
  <si>
    <t>03_09_30</t>
  </si>
  <si>
    <t>11_44_58</t>
  </si>
  <si>
    <t>12_04_57</t>
  </si>
  <si>
    <t>12_09_57</t>
  </si>
  <si>
    <t>12_24_56</t>
  </si>
  <si>
    <t>12_29_56</t>
  </si>
  <si>
    <t>12_39_56</t>
  </si>
  <si>
    <t>13_19_54</t>
  </si>
  <si>
    <t>13_24_53</t>
  </si>
  <si>
    <t>13_49_52</t>
  </si>
  <si>
    <t>20_31_59</t>
  </si>
  <si>
    <t>20_36_58</t>
  </si>
  <si>
    <t>22_28_19</t>
  </si>
  <si>
    <t>22_49_15</t>
  </si>
  <si>
    <t>22_54_15</t>
  </si>
  <si>
    <t>22_59_15</t>
  </si>
  <si>
    <t>23_04_14</t>
  </si>
  <si>
    <t>15_53_50</t>
  </si>
  <si>
    <t>15_58_50</t>
  </si>
  <si>
    <t>16_03_50</t>
  </si>
  <si>
    <t>16_08_50</t>
  </si>
  <si>
    <t>16_13_49</t>
  </si>
  <si>
    <t>19_31_35</t>
  </si>
  <si>
    <t>19_51_34</t>
  </si>
  <si>
    <t>20_01_33</t>
  </si>
  <si>
    <t>10_58_19</t>
  </si>
  <si>
    <t>17_29_18</t>
  </si>
  <si>
    <t>14_10_55</t>
  </si>
  <si>
    <t>19_41_39</t>
  </si>
  <si>
    <t>17_11_54</t>
  </si>
  <si>
    <t>17_18_23</t>
  </si>
  <si>
    <t>17_33_23</t>
  </si>
  <si>
    <t>17_43_23</t>
  </si>
  <si>
    <t>17_53_20</t>
  </si>
  <si>
    <t>17_58_20</t>
  </si>
  <si>
    <t>18_03_20</t>
  </si>
  <si>
    <t>18_28_20</t>
  </si>
  <si>
    <t>18_33_20</t>
  </si>
  <si>
    <t>18_38_20</t>
  </si>
  <si>
    <t>18_43_20</t>
  </si>
  <si>
    <t>18_48_20</t>
  </si>
  <si>
    <t>19_48_20</t>
  </si>
  <si>
    <t>19_53_21</t>
  </si>
  <si>
    <t>19_58_21</t>
  </si>
  <si>
    <t>20_03_21</t>
  </si>
  <si>
    <t>20_08_21</t>
  </si>
  <si>
    <t>20_13_21</t>
  </si>
  <si>
    <t>20_18_21</t>
  </si>
  <si>
    <t>20_23_21</t>
  </si>
  <si>
    <t>20_28_21</t>
  </si>
  <si>
    <t>20_58_21</t>
  </si>
  <si>
    <t>21_03_21</t>
  </si>
  <si>
    <t>21_08_21</t>
  </si>
  <si>
    <t>21_23_21</t>
  </si>
  <si>
    <t>21_28_21</t>
  </si>
  <si>
    <t>21_33_21</t>
  </si>
  <si>
    <t>21_53_21</t>
  </si>
  <si>
    <t>21_58_21</t>
  </si>
  <si>
    <t>22_03_21</t>
  </si>
  <si>
    <t>22_08_21</t>
  </si>
  <si>
    <t>22_13_21</t>
  </si>
  <si>
    <t>22_18_22</t>
  </si>
  <si>
    <t>22_23_22</t>
  </si>
  <si>
    <t>22_28_22</t>
  </si>
  <si>
    <t>22_33_22</t>
  </si>
  <si>
    <t>02_37_51</t>
  </si>
  <si>
    <t>02_42_50</t>
  </si>
  <si>
    <t>02_47_50</t>
  </si>
  <si>
    <t>02_52_50</t>
  </si>
  <si>
    <t>02_57_51</t>
  </si>
  <si>
    <t>03_02_51</t>
  </si>
  <si>
    <t>03_07_51</t>
  </si>
  <si>
    <t>03_12_51</t>
  </si>
  <si>
    <t>03_17_51</t>
  </si>
  <si>
    <t>03_22_51</t>
  </si>
  <si>
    <t>03_27_51</t>
  </si>
  <si>
    <t>03_32_51</t>
  </si>
  <si>
    <t>03_37_51</t>
  </si>
  <si>
    <t>03_42_51</t>
  </si>
  <si>
    <t>03_47_51</t>
  </si>
  <si>
    <t>03_52_51</t>
  </si>
  <si>
    <t>03_57_51</t>
  </si>
  <si>
    <t>04_02_51</t>
  </si>
  <si>
    <t>04_07_51</t>
  </si>
  <si>
    <t>04_12_51</t>
  </si>
  <si>
    <t>04_17_51</t>
  </si>
  <si>
    <t>04_22_51</t>
  </si>
  <si>
    <t>04_27_51</t>
  </si>
  <si>
    <t>04_32_51</t>
  </si>
  <si>
    <t>04_37_51</t>
  </si>
  <si>
    <t>04_42_51</t>
  </si>
  <si>
    <t>04_47_51</t>
  </si>
  <si>
    <t>04_52_51</t>
  </si>
  <si>
    <t>04_57_51</t>
  </si>
  <si>
    <t>05_02_51</t>
  </si>
  <si>
    <t>05_07_52</t>
  </si>
  <si>
    <t>05_12_52</t>
  </si>
  <si>
    <t>05_17_52</t>
  </si>
  <si>
    <t>05_22_52</t>
  </si>
  <si>
    <t>05_27_52</t>
  </si>
  <si>
    <t>05_32_52</t>
  </si>
  <si>
    <t>05_37_52</t>
  </si>
  <si>
    <t>05_42_52</t>
  </si>
  <si>
    <t>05_47_52</t>
  </si>
  <si>
    <t>05_52_52</t>
  </si>
  <si>
    <t>05_57_52</t>
  </si>
  <si>
    <t>06_02_52</t>
  </si>
  <si>
    <t>06_07_52</t>
  </si>
  <si>
    <t>06_12_52</t>
  </si>
  <si>
    <t>06_17_52</t>
  </si>
  <si>
    <t>06_22_52</t>
  </si>
  <si>
    <t>06_27_52</t>
  </si>
  <si>
    <t>06_32_52</t>
  </si>
  <si>
    <t>06_37_52</t>
  </si>
  <si>
    <t>06_42_52</t>
  </si>
  <si>
    <t>06_47_52</t>
  </si>
  <si>
    <t>06_52_52</t>
  </si>
  <si>
    <t>06_57_53</t>
  </si>
  <si>
    <t>07_02_53</t>
  </si>
  <si>
    <t>07_07_53</t>
  </si>
  <si>
    <t>08_43_15</t>
  </si>
  <si>
    <t>08_48_15</t>
  </si>
  <si>
    <t>10_31_55</t>
  </si>
  <si>
    <t>21_44_09</t>
  </si>
  <si>
    <t>21_49_09</t>
  </si>
  <si>
    <t>12_52_03</t>
  </si>
  <si>
    <t>07_50_02</t>
  </si>
  <si>
    <t>07_55_02</t>
  </si>
  <si>
    <t>08_00_02</t>
  </si>
  <si>
    <t>08_05_02</t>
  </si>
  <si>
    <t>08_10_02</t>
  </si>
  <si>
    <t>08_15_02</t>
  </si>
  <si>
    <t>08_20_02</t>
  </si>
  <si>
    <t>08_25_02</t>
  </si>
  <si>
    <t>08_30_02</t>
  </si>
  <si>
    <t>08_35_02</t>
  </si>
  <si>
    <t>08_40_02</t>
  </si>
  <si>
    <t>08_45_02</t>
  </si>
  <si>
    <t>08_50_02</t>
  </si>
  <si>
    <t>08_55_02</t>
  </si>
  <si>
    <t>09_00_02</t>
  </si>
  <si>
    <t>09_05_02</t>
  </si>
  <si>
    <t>09_10_02</t>
  </si>
  <si>
    <t>09_15_02</t>
  </si>
  <si>
    <t>09_20_02</t>
  </si>
  <si>
    <t>09_25_02</t>
  </si>
  <si>
    <t>09_30_03</t>
  </si>
  <si>
    <t>09_35_03</t>
  </si>
  <si>
    <t>09_40_03</t>
  </si>
  <si>
    <t>10_05_03</t>
  </si>
  <si>
    <t>10_10_03</t>
  </si>
  <si>
    <t>10_15_03</t>
  </si>
  <si>
    <t>10_20_03</t>
  </si>
  <si>
    <t>10_25_03</t>
  </si>
  <si>
    <t>10_30_03</t>
  </si>
  <si>
    <t>10_35_03</t>
  </si>
  <si>
    <t>10_40_03</t>
  </si>
  <si>
    <t>10_45_03</t>
  </si>
  <si>
    <t>10_50_03</t>
  </si>
  <si>
    <t>10_55_03</t>
  </si>
  <si>
    <t>11_00_03</t>
  </si>
  <si>
    <t>11_05_03</t>
  </si>
  <si>
    <t>11_10_03</t>
  </si>
  <si>
    <t>11_15_03</t>
  </si>
  <si>
    <t>16_16_49</t>
  </si>
  <si>
    <t>16_47_10</t>
  </si>
  <si>
    <t>16_52_10</t>
  </si>
  <si>
    <t>22_00_49</t>
  </si>
  <si>
    <t>22_02_02</t>
  </si>
  <si>
    <t>22_07_02</t>
  </si>
  <si>
    <t>22_12_02</t>
  </si>
  <si>
    <t>22_27_03</t>
  </si>
  <si>
    <t>22_32_03</t>
  </si>
  <si>
    <t>22_42_03</t>
  </si>
  <si>
    <t>22_47_03</t>
  </si>
  <si>
    <t>23_07_03</t>
  </si>
  <si>
    <t>23_12_03</t>
  </si>
  <si>
    <t>23_17_03</t>
  </si>
  <si>
    <t>23_22_03</t>
  </si>
  <si>
    <t>10_36_40</t>
  </si>
  <si>
    <t>10_41_40</t>
  </si>
  <si>
    <t>10_46_40</t>
  </si>
  <si>
    <t>10_51_40</t>
  </si>
  <si>
    <t>10_56_40</t>
  </si>
  <si>
    <t>11_01_40</t>
  </si>
  <si>
    <t>11_06_40</t>
  </si>
  <si>
    <t>11_21_40</t>
  </si>
  <si>
    <t>17_00_27</t>
  </si>
  <si>
    <t>17_03_21</t>
  </si>
  <si>
    <t>17_18_21</t>
  </si>
  <si>
    <t>17_24_15</t>
  </si>
  <si>
    <t>15_28_54</t>
  </si>
  <si>
    <t>15_33_53</t>
  </si>
  <si>
    <t>15_38_52</t>
  </si>
  <si>
    <t>15_43_52</t>
  </si>
  <si>
    <t>15_48_52</t>
  </si>
  <si>
    <t>16_28_48</t>
  </si>
  <si>
    <t>16_38_47</t>
  </si>
  <si>
    <t>16_43_47</t>
  </si>
  <si>
    <t>16_48_47</t>
  </si>
  <si>
    <t>16_53_46</t>
  </si>
  <si>
    <t>16_58_46</t>
  </si>
  <si>
    <t>17_03_45</t>
  </si>
  <si>
    <t>17_51_38</t>
  </si>
  <si>
    <t>19_31_22</t>
  </si>
  <si>
    <t>19_41_21</t>
  </si>
  <si>
    <t>19_46_21</t>
  </si>
  <si>
    <t>19_51_20</t>
  </si>
  <si>
    <t>19_56_20</t>
  </si>
  <si>
    <t>20_06_19</t>
  </si>
  <si>
    <t>20_11_19</t>
  </si>
  <si>
    <t>20_16_18</t>
  </si>
  <si>
    <t>20_21_18</t>
  </si>
  <si>
    <t>21_11_14</t>
  </si>
  <si>
    <t>21_16_14</t>
  </si>
  <si>
    <t>21_36_12</t>
  </si>
  <si>
    <t>21_41_12</t>
  </si>
  <si>
    <t>21_46_11</t>
  </si>
  <si>
    <t>22_21_08</t>
  </si>
  <si>
    <t>22_26_08</t>
  </si>
  <si>
    <t>22_36_07</t>
  </si>
  <si>
    <t>22_51_06</t>
  </si>
  <si>
    <t>22_56_06</t>
  </si>
  <si>
    <t>23_06_05</t>
  </si>
  <si>
    <t>23_11_05</t>
  </si>
  <si>
    <t>23_26_03</t>
  </si>
  <si>
    <t>23_31_03</t>
  </si>
  <si>
    <t>23_41_02</t>
  </si>
  <si>
    <t>15_35_24</t>
  </si>
  <si>
    <t>15_50_22</t>
  </si>
  <si>
    <t>15_55_22</t>
  </si>
  <si>
    <t>16_00_21</t>
  </si>
  <si>
    <t>16_45_18</t>
  </si>
  <si>
    <t>16_50_18</t>
  </si>
  <si>
    <t>17_10_16</t>
  </si>
  <si>
    <t>17_20_16</t>
  </si>
  <si>
    <t>17_25_15</t>
  </si>
  <si>
    <t>10_34_15</t>
  </si>
  <si>
    <t>10_39_15</t>
  </si>
  <si>
    <t>10_44_14</t>
  </si>
  <si>
    <t>10_49_14</t>
  </si>
  <si>
    <t>10_54_13</t>
  </si>
  <si>
    <t>11_34_10</t>
  </si>
  <si>
    <t>11_39_10</t>
  </si>
  <si>
    <t>11_44_09</t>
  </si>
  <si>
    <t>11_49_09</t>
  </si>
  <si>
    <t>11_54_08</t>
  </si>
  <si>
    <t>17_54_21</t>
  </si>
  <si>
    <t>17_59_21</t>
  </si>
  <si>
    <t>18_04_21</t>
  </si>
  <si>
    <t>18_09_20</t>
  </si>
  <si>
    <t>19_15_08</t>
  </si>
  <si>
    <t>19_20_07</t>
  </si>
  <si>
    <t>19_25_07</t>
  </si>
  <si>
    <t>19_30_07</t>
  </si>
  <si>
    <t>19_45_05</t>
  </si>
  <si>
    <t>19_50_05</t>
  </si>
  <si>
    <t>19_55_05</t>
  </si>
  <si>
    <t>20_00_04</t>
  </si>
  <si>
    <t>20_05_04</t>
  </si>
  <si>
    <t>20_10_03</t>
  </si>
  <si>
    <t>20_25_02</t>
  </si>
  <si>
    <t>20_30_02</t>
  </si>
  <si>
    <t>20_50_00</t>
  </si>
  <si>
    <t>20_55_00</t>
  </si>
  <si>
    <t>21_00_00</t>
  </si>
  <si>
    <t>21_19_58</t>
  </si>
  <si>
    <t>21_29_57</t>
  </si>
  <si>
    <t>12_09_46</t>
  </si>
  <si>
    <t>12_14_46</t>
  </si>
  <si>
    <t>12_19_46</t>
  </si>
  <si>
    <t>12_24_45</t>
  </si>
  <si>
    <t>12_29_45</t>
  </si>
  <si>
    <t>13_04_42</t>
  </si>
  <si>
    <t>01_35_54</t>
  </si>
  <si>
    <t>02_35_54</t>
  </si>
  <si>
    <t>03_10_54</t>
  </si>
  <si>
    <t>03_20_54</t>
  </si>
  <si>
    <t>03_25_54</t>
  </si>
  <si>
    <t>03_35_54</t>
  </si>
  <si>
    <t>04_15_54</t>
  </si>
  <si>
    <t>04_20_54</t>
  </si>
  <si>
    <t>04_30_54</t>
  </si>
  <si>
    <t>04_35_54</t>
  </si>
  <si>
    <t>04_40_54</t>
  </si>
  <si>
    <t>04_45_54</t>
  </si>
  <si>
    <t>04_50_54</t>
  </si>
  <si>
    <t>04_55_54</t>
  </si>
  <si>
    <t>05_00_54</t>
  </si>
  <si>
    <t>05_05_54</t>
  </si>
  <si>
    <t>05_25_54</t>
  </si>
  <si>
    <t>05_30_54</t>
  </si>
  <si>
    <t>05_35_54</t>
  </si>
  <si>
    <t>05_40_54</t>
  </si>
  <si>
    <t>05_45_54</t>
  </si>
  <si>
    <t>09_46_02</t>
  </si>
  <si>
    <t>10_17_52</t>
  </si>
  <si>
    <t>10_22_52</t>
  </si>
  <si>
    <t>10_27_51</t>
  </si>
  <si>
    <t>10_32_51</t>
  </si>
  <si>
    <t>10_47_50</t>
  </si>
  <si>
    <t>10_52_50</t>
  </si>
  <si>
    <t>10_57_50</t>
  </si>
  <si>
    <t>11_02_50</t>
  </si>
  <si>
    <t>11_22_49</t>
  </si>
  <si>
    <t>12_02_47</t>
  </si>
  <si>
    <t>12_12_46</t>
  </si>
  <si>
    <t>14_32_40</t>
  </si>
  <si>
    <t>14_52_39</t>
  </si>
  <si>
    <t>14_57_38</t>
  </si>
  <si>
    <t>10_25_49</t>
  </si>
  <si>
    <t>10_55_47</t>
  </si>
  <si>
    <t>11_00_47</t>
  </si>
  <si>
    <t>11_05_46</t>
  </si>
  <si>
    <t>11_10_46</t>
  </si>
  <si>
    <t>11_15_46</t>
  </si>
  <si>
    <t>12_05_44</t>
  </si>
  <si>
    <t>09_49_29</t>
  </si>
  <si>
    <t>09_54_28</t>
  </si>
  <si>
    <t>09_59_28</t>
  </si>
  <si>
    <t>10_04_28</t>
  </si>
  <si>
    <t>10_09_27</t>
  </si>
  <si>
    <t>10_14_27</t>
  </si>
  <si>
    <t>10_19_27</t>
  </si>
  <si>
    <t>10_24_27</t>
  </si>
  <si>
    <t>10_39_26</t>
  </si>
  <si>
    <t>11_04_25</t>
  </si>
  <si>
    <t>13_09_19</t>
  </si>
  <si>
    <t>13_14_19</t>
  </si>
  <si>
    <t>13_19_19</t>
  </si>
  <si>
    <t>13_24_19</t>
  </si>
  <si>
    <t>13_29_19</t>
  </si>
  <si>
    <t>13_49_18</t>
  </si>
  <si>
    <t>15_44_13</t>
  </si>
  <si>
    <t>16_14_11</t>
  </si>
  <si>
    <t>16_19_11</t>
  </si>
  <si>
    <t>16_24_11</t>
  </si>
  <si>
    <t>16_44_10</t>
  </si>
  <si>
    <t>16_54_10</t>
  </si>
  <si>
    <t>17_14_09</t>
  </si>
  <si>
    <t>17_19_08</t>
  </si>
  <si>
    <t>17_29_08</t>
  </si>
  <si>
    <t>10_58_22</t>
  </si>
  <si>
    <t>11_03_22</t>
  </si>
  <si>
    <t>11_58_19</t>
  </si>
  <si>
    <t>12_03_19</t>
  </si>
  <si>
    <t>12_13_19</t>
  </si>
  <si>
    <t>12_18_18</t>
  </si>
  <si>
    <t>12_23_18</t>
  </si>
  <si>
    <t>12_28_18</t>
  </si>
  <si>
    <t>12_33_18</t>
  </si>
  <si>
    <t>12_38_18</t>
  </si>
  <si>
    <t>13_30_27</t>
  </si>
  <si>
    <t>14_30_24</t>
  </si>
  <si>
    <t>12_04_17</t>
  </si>
  <si>
    <t>12_14_16</t>
  </si>
  <si>
    <t>12_24_16</t>
  </si>
  <si>
    <t>12_34_16</t>
  </si>
  <si>
    <t>12_39_15</t>
  </si>
  <si>
    <t>21_49_31</t>
  </si>
  <si>
    <t>22_14_30</t>
  </si>
  <si>
    <t>22_49_29</t>
  </si>
  <si>
    <t>14_51_09</t>
  </si>
  <si>
    <t>15_21_07</t>
  </si>
  <si>
    <t>16_21_04</t>
  </si>
  <si>
    <t>18_05_59</t>
  </si>
  <si>
    <t>19_30_55</t>
  </si>
  <si>
    <t>19_45_54</t>
  </si>
  <si>
    <t>19_50_54</t>
  </si>
  <si>
    <t>21_20_49</t>
  </si>
  <si>
    <t>21_25_49</t>
  </si>
  <si>
    <t>21_45_47</t>
  </si>
  <si>
    <t>21_50_47</t>
  </si>
  <si>
    <t>21_55_47</t>
  </si>
  <si>
    <t>22_00_47</t>
  </si>
  <si>
    <t>22_05_46</t>
  </si>
  <si>
    <t>12_54_46</t>
  </si>
  <si>
    <t>13_14_44</t>
  </si>
  <si>
    <t>13_19_44</t>
  </si>
  <si>
    <t>13_24_44</t>
  </si>
  <si>
    <t>14_23_08</t>
  </si>
  <si>
    <t>14_28_08</t>
  </si>
  <si>
    <t>14_33_07</t>
  </si>
  <si>
    <t>14_38_07</t>
  </si>
  <si>
    <t>14_48_06</t>
  </si>
  <si>
    <t>16_11_16</t>
  </si>
  <si>
    <t>16_16_16</t>
  </si>
  <si>
    <t>16_21_15</t>
  </si>
  <si>
    <t>16_26_15</t>
  </si>
  <si>
    <t>16_36_14</t>
  </si>
  <si>
    <t>16_41_14</t>
  </si>
  <si>
    <t>16_51_13</t>
  </si>
  <si>
    <t>16_56_13</t>
  </si>
  <si>
    <t>17_11_12</t>
  </si>
  <si>
    <t>17_16_11</t>
  </si>
  <si>
    <t>17_21_11</t>
  </si>
  <si>
    <t>17_26_10</t>
  </si>
  <si>
    <t>17_31_10</t>
  </si>
  <si>
    <t>17_36_10</t>
  </si>
  <si>
    <t>17_46_09</t>
  </si>
  <si>
    <t>17_51_09</t>
  </si>
  <si>
    <t>17_56_08</t>
  </si>
  <si>
    <t>18_01_08</t>
  </si>
  <si>
    <t>12_15_26</t>
  </si>
  <si>
    <t>20_12_32</t>
  </si>
  <si>
    <t>01_27_27</t>
  </si>
  <si>
    <t>11_47_08</t>
  </si>
  <si>
    <t>11_52_08</t>
  </si>
  <si>
    <t>11_57_08</t>
  </si>
  <si>
    <t>12_17_08</t>
  </si>
  <si>
    <t>16_15_19</t>
  </si>
  <si>
    <t>22_12_40</t>
  </si>
  <si>
    <t>22_37_39</t>
  </si>
  <si>
    <t>00_01_03</t>
  </si>
  <si>
    <t>00_06_02</t>
  </si>
  <si>
    <t>00_11_02</t>
  </si>
  <si>
    <t>00_16_01</t>
  </si>
  <si>
    <t>00_21_01</t>
  </si>
  <si>
    <t>00_26_01</t>
  </si>
  <si>
    <t>00_31_01</t>
  </si>
  <si>
    <t>00_36_00</t>
  </si>
  <si>
    <t>00_41_00</t>
  </si>
  <si>
    <t>00_46_00</t>
  </si>
  <si>
    <t>00_51_00</t>
  </si>
  <si>
    <t>00_55_59</t>
  </si>
  <si>
    <t>01_00_59</t>
  </si>
  <si>
    <t>01_05_59</t>
  </si>
  <si>
    <t>01_10_59</t>
  </si>
  <si>
    <t>01_15_58</t>
  </si>
  <si>
    <t>01_20_58</t>
  </si>
  <si>
    <t>01_25_58</t>
  </si>
  <si>
    <t>01_30_58</t>
  </si>
  <si>
    <t>01_35_57</t>
  </si>
  <si>
    <t>01_40_57</t>
  </si>
  <si>
    <t>01_45_57</t>
  </si>
  <si>
    <t>01_50_57</t>
  </si>
  <si>
    <t>01_55_56</t>
  </si>
  <si>
    <t>02_00_56</t>
  </si>
  <si>
    <t>02_05_56</t>
  </si>
  <si>
    <t>02_10_56</t>
  </si>
  <si>
    <t>02_15_55</t>
  </si>
  <si>
    <t>02_20_55</t>
  </si>
  <si>
    <t>02_25_55</t>
  </si>
  <si>
    <t>02_30_55</t>
  </si>
  <si>
    <t>11_21_58</t>
  </si>
  <si>
    <t>12_11_55</t>
  </si>
  <si>
    <t>12_16_55</t>
  </si>
  <si>
    <t>12_36_54</t>
  </si>
  <si>
    <t>12_46_53</t>
  </si>
  <si>
    <t>12_51_53</t>
  </si>
  <si>
    <t>12_56_53</t>
  </si>
  <si>
    <t>13_01_53</t>
  </si>
  <si>
    <t>13_06_52</t>
  </si>
  <si>
    <t>13_11_52</t>
  </si>
  <si>
    <t>13_16_52</t>
  </si>
  <si>
    <t>13_21_52</t>
  </si>
  <si>
    <t>13_26_51</t>
  </si>
  <si>
    <t>17_49_01</t>
  </si>
  <si>
    <t>17_54_01</t>
  </si>
  <si>
    <t>17_59_01</t>
  </si>
  <si>
    <t>19_33_55</t>
  </si>
  <si>
    <t>19_38_55</t>
  </si>
  <si>
    <t>19_43_55</t>
  </si>
  <si>
    <t>19_48_54</t>
  </si>
  <si>
    <t>19_53_54</t>
  </si>
  <si>
    <t>20_38_52</t>
  </si>
  <si>
    <t>20_43_51</t>
  </si>
  <si>
    <t>20_48_51</t>
  </si>
  <si>
    <t>20_53_51</t>
  </si>
  <si>
    <t>20_58_51</t>
  </si>
  <si>
    <t>21_03_50</t>
  </si>
  <si>
    <t>21_08_50</t>
  </si>
  <si>
    <t>21_13_50</t>
  </si>
  <si>
    <t>21_18_49</t>
  </si>
  <si>
    <t>21_23_49</t>
  </si>
  <si>
    <t>21_28_49</t>
  </si>
  <si>
    <t>21_33_49</t>
  </si>
  <si>
    <t>21_38_48</t>
  </si>
  <si>
    <t>21_43_48</t>
  </si>
  <si>
    <t>21_48_48</t>
  </si>
  <si>
    <t>21_53_48</t>
  </si>
  <si>
    <t>21_58_47</t>
  </si>
  <si>
    <t>22_03_47</t>
  </si>
  <si>
    <t>22_08_47</t>
  </si>
  <si>
    <t>22_13_47</t>
  </si>
  <si>
    <t>22_18_46</t>
  </si>
  <si>
    <t>22_23_46</t>
  </si>
  <si>
    <t>22_28_46</t>
  </si>
  <si>
    <t>22_33_45</t>
  </si>
  <si>
    <t>22_38_45</t>
  </si>
  <si>
    <t>22_43_45</t>
  </si>
  <si>
    <t>22_48_45</t>
  </si>
  <si>
    <t>22_53_44</t>
  </si>
  <si>
    <t>22_58_44</t>
  </si>
  <si>
    <t>23_03_44</t>
  </si>
  <si>
    <t>23_08_44</t>
  </si>
  <si>
    <t>23_13_43</t>
  </si>
  <si>
    <t>23_18_43</t>
  </si>
  <si>
    <t>23_23_43</t>
  </si>
  <si>
    <t>23_28_42</t>
  </si>
  <si>
    <t>23_33_42</t>
  </si>
  <si>
    <t>23_38_42</t>
  </si>
  <si>
    <t>23_43_42</t>
  </si>
  <si>
    <t>10_44_21</t>
  </si>
  <si>
    <t>10_49_20</t>
  </si>
  <si>
    <t>10_54_20</t>
  </si>
  <si>
    <t>10_59_20</t>
  </si>
  <si>
    <t>11_09_19</t>
  </si>
  <si>
    <t>11_19_19</t>
  </si>
  <si>
    <t>11_44_17</t>
  </si>
  <si>
    <t>11_49_17</t>
  </si>
  <si>
    <t>11_54_17</t>
  </si>
  <si>
    <t>11_59_16</t>
  </si>
  <si>
    <t>12_04_16</t>
  </si>
  <si>
    <t>12_09_16</t>
  </si>
  <si>
    <t>12_19_15</t>
  </si>
  <si>
    <t>12_24_15</t>
  </si>
  <si>
    <t>12_29_15</t>
  </si>
  <si>
    <t>12_34_14</t>
  </si>
  <si>
    <t>12_39_14</t>
  </si>
  <si>
    <t>12_44_14</t>
  </si>
  <si>
    <t>12_49_13</t>
  </si>
  <si>
    <t>12_54_13</t>
  </si>
  <si>
    <t>12_59_13</t>
  </si>
  <si>
    <t>13_04_12</t>
  </si>
  <si>
    <t>13_09_12</t>
  </si>
  <si>
    <t>13_14_12</t>
  </si>
  <si>
    <t>13_24_11</t>
  </si>
  <si>
    <t>13_29_11</t>
  </si>
  <si>
    <t>13_49_09</t>
  </si>
  <si>
    <t>13_59_09</t>
  </si>
  <si>
    <t>14_29_07</t>
  </si>
  <si>
    <t>16_38_38</t>
  </si>
  <si>
    <t>16_43_38</t>
  </si>
  <si>
    <t>18_03_34</t>
  </si>
  <si>
    <t>18_08_33</t>
  </si>
  <si>
    <t>18_13_33</t>
  </si>
  <si>
    <t>18_23_32</t>
  </si>
  <si>
    <t>18_28_32</t>
  </si>
  <si>
    <t>18_33_32</t>
  </si>
  <si>
    <t>18_38_32</t>
  </si>
  <si>
    <t>18_48_31</t>
  </si>
  <si>
    <t>18_53_31</t>
  </si>
  <si>
    <t>18_58_31</t>
  </si>
  <si>
    <t>19_03_30</t>
  </si>
  <si>
    <t>19_18_29</t>
  </si>
  <si>
    <t>19_23_29</t>
  </si>
  <si>
    <t>19_28_29</t>
  </si>
  <si>
    <t>19_53_27</t>
  </si>
  <si>
    <t>19_58_27</t>
  </si>
  <si>
    <t>20_08_26</t>
  </si>
  <si>
    <t>20_13_26</t>
  </si>
  <si>
    <t>20_43_24</t>
  </si>
  <si>
    <t>20_48_24</t>
  </si>
  <si>
    <t>20_53_24</t>
  </si>
  <si>
    <t>20_58_23</t>
  </si>
  <si>
    <t>21_03_23</t>
  </si>
  <si>
    <t>21_13_23</t>
  </si>
  <si>
    <t>21_18_22</t>
  </si>
  <si>
    <t>21_23_22</t>
  </si>
  <si>
    <t>21_28_22</t>
  </si>
  <si>
    <t>22_03_20</t>
  </si>
  <si>
    <t>22_18_19</t>
  </si>
  <si>
    <t>22_38_18</t>
  </si>
  <si>
    <t>22_48_17</t>
  </si>
  <si>
    <t>22_58_17</t>
  </si>
  <si>
    <t>13_10_51</t>
  </si>
  <si>
    <t>13_15_51</t>
  </si>
  <si>
    <t>13_20_50</t>
  </si>
  <si>
    <t>13_25_50</t>
  </si>
  <si>
    <t>13_30_50</t>
  </si>
  <si>
    <t>13_35_50</t>
  </si>
  <si>
    <t>13_40_49</t>
  </si>
  <si>
    <t>13_45_49</t>
  </si>
  <si>
    <t>13_50_49</t>
  </si>
  <si>
    <t>13_55_48</t>
  </si>
  <si>
    <t>14_00_48</t>
  </si>
  <si>
    <t>14_05_48</t>
  </si>
  <si>
    <t>14_10_48</t>
  </si>
  <si>
    <t>14_15_47</t>
  </si>
  <si>
    <t>14_20_47</t>
  </si>
  <si>
    <t>14_25_47</t>
  </si>
  <si>
    <t>14_30_47</t>
  </si>
  <si>
    <t>14_35_46</t>
  </si>
  <si>
    <t>14_40_46</t>
  </si>
  <si>
    <t>14_45_46</t>
  </si>
  <si>
    <t>14_50_45</t>
  </si>
  <si>
    <t>15_00_45</t>
  </si>
  <si>
    <t>15_20_44</t>
  </si>
  <si>
    <t>15_45_42</t>
  </si>
  <si>
    <t>15_50_42</t>
  </si>
  <si>
    <t>15_55_42</t>
  </si>
  <si>
    <t>16_00_41</t>
  </si>
  <si>
    <t>16_05_41</t>
  </si>
  <si>
    <t>16_10_41</t>
  </si>
  <si>
    <t>16_15_41</t>
  </si>
  <si>
    <t>16_20_40</t>
  </si>
  <si>
    <t>16_25_40</t>
  </si>
  <si>
    <t>16_30_40</t>
  </si>
  <si>
    <t>16_35_40</t>
  </si>
  <si>
    <t>20_00_46</t>
  </si>
  <si>
    <t>20_05_46</t>
  </si>
  <si>
    <t>20_10_46</t>
  </si>
  <si>
    <t>20_15_45</t>
  </si>
  <si>
    <t>20_20_45</t>
  </si>
  <si>
    <t>20_25_45</t>
  </si>
  <si>
    <t>20_30_45</t>
  </si>
  <si>
    <t>15_51_36</t>
  </si>
  <si>
    <t>15_56_36</t>
  </si>
  <si>
    <t>16_01_35</t>
  </si>
  <si>
    <t>16_06_35</t>
  </si>
  <si>
    <t>16_11_34</t>
  </si>
  <si>
    <t>16_16_34</t>
  </si>
  <si>
    <t>16_21_33</t>
  </si>
  <si>
    <t>20_58_22</t>
  </si>
  <si>
    <t>15_46_14</t>
  </si>
  <si>
    <t>01_04_08</t>
  </si>
  <si>
    <t>01_04_23</t>
  </si>
  <si>
    <t>01_04_29</t>
  </si>
  <si>
    <t>19_08_37</t>
  </si>
  <si>
    <t>15_42_47</t>
  </si>
  <si>
    <t>15_47_47</t>
  </si>
  <si>
    <t>15_52_47</t>
  </si>
  <si>
    <t>15_57_47</t>
  </si>
  <si>
    <t>16_02_47</t>
  </si>
  <si>
    <t>16_07_47</t>
  </si>
  <si>
    <t>16_12_47</t>
  </si>
  <si>
    <t>16_17_47</t>
  </si>
  <si>
    <t>16_22_47</t>
  </si>
  <si>
    <t>16_27_47</t>
  </si>
  <si>
    <t>16_32_47</t>
  </si>
  <si>
    <t>16_37_47</t>
  </si>
  <si>
    <t>16_42_47</t>
  </si>
  <si>
    <t>16_47_47</t>
  </si>
  <si>
    <t>16_52_47</t>
  </si>
  <si>
    <t>16_57_47</t>
  </si>
  <si>
    <t>17_02_47</t>
  </si>
  <si>
    <t>17_07_47</t>
  </si>
  <si>
    <t>17_12_47</t>
  </si>
  <si>
    <t>17_17_47</t>
  </si>
  <si>
    <t>17_22_47</t>
  </si>
  <si>
    <t>17_27_47</t>
  </si>
  <si>
    <t>17_32_47</t>
  </si>
  <si>
    <t>17_37_47</t>
  </si>
  <si>
    <t>17_42_47</t>
  </si>
  <si>
    <t>17_47_47</t>
  </si>
  <si>
    <t>17_52_47</t>
  </si>
  <si>
    <t>17_57_47</t>
  </si>
  <si>
    <t>18_02_47</t>
  </si>
  <si>
    <t>19_23_25</t>
  </si>
  <si>
    <t>19_28_25</t>
  </si>
  <si>
    <t>13_51_29</t>
  </si>
  <si>
    <t>14_01_29</t>
  </si>
  <si>
    <t>14_06_29</t>
  </si>
  <si>
    <t>14_11_29</t>
  </si>
  <si>
    <t>14_21_29</t>
  </si>
  <si>
    <t>14_26_29</t>
  </si>
  <si>
    <t>14_46_29</t>
  </si>
  <si>
    <t>15_01_29</t>
  </si>
  <si>
    <t>15_06_29</t>
  </si>
  <si>
    <t>15_11_29</t>
  </si>
  <si>
    <t>15_21_29</t>
  </si>
  <si>
    <t>15_26_29</t>
  </si>
  <si>
    <t>15_31_29</t>
  </si>
  <si>
    <t>15_36_29</t>
  </si>
  <si>
    <t>15_41_29</t>
  </si>
  <si>
    <t>15_46_29</t>
  </si>
  <si>
    <t>15_51_29</t>
  </si>
  <si>
    <t>15_56_29</t>
  </si>
  <si>
    <t>16_01_29</t>
  </si>
  <si>
    <t>16_06_29</t>
  </si>
  <si>
    <t>16_11_29</t>
  </si>
  <si>
    <t>16_16_29</t>
  </si>
  <si>
    <t>16_49_09</t>
  </si>
  <si>
    <t>17_19_09</t>
  </si>
  <si>
    <t>17_24_09</t>
  </si>
  <si>
    <t>17_29_09</t>
  </si>
  <si>
    <t>17_34_09</t>
  </si>
  <si>
    <t>18_14_09</t>
  </si>
  <si>
    <t>18_19_09</t>
  </si>
  <si>
    <t>18_24_09</t>
  </si>
  <si>
    <t>10_52_52</t>
  </si>
  <si>
    <t>11_06_33</t>
  </si>
  <si>
    <t>11_12_18</t>
  </si>
  <si>
    <t>11_27_18</t>
  </si>
  <si>
    <t>11_32_18</t>
  </si>
  <si>
    <t>11_37_18</t>
  </si>
  <si>
    <t>11_42_18</t>
  </si>
  <si>
    <t>11_48_52</t>
  </si>
  <si>
    <t>12_03_52</t>
  </si>
  <si>
    <t>12_08_52</t>
  </si>
  <si>
    <t>14_28_28</t>
  </si>
  <si>
    <t>14_45_00</t>
  </si>
  <si>
    <t>14_01_43</t>
  </si>
  <si>
    <t>14_28_11</t>
  </si>
  <si>
    <t>16_22_33</t>
  </si>
  <si>
    <t>16_27_33</t>
  </si>
  <si>
    <t>16_32_33</t>
  </si>
  <si>
    <t>16_37_33</t>
  </si>
  <si>
    <t>16_42_33</t>
  </si>
  <si>
    <t>16_47_33</t>
  </si>
  <si>
    <t>16_52_33</t>
  </si>
  <si>
    <t>16_57_33</t>
  </si>
  <si>
    <t>17_02_33</t>
  </si>
  <si>
    <t>17_07_33</t>
  </si>
  <si>
    <t>17_12_33</t>
  </si>
  <si>
    <t>17_27_33</t>
  </si>
  <si>
    <t>17_32_33</t>
  </si>
  <si>
    <t>17_37_33</t>
  </si>
  <si>
    <t>17_42_33</t>
  </si>
  <si>
    <t>17_47_33</t>
  </si>
  <si>
    <t>17_52_33</t>
  </si>
  <si>
    <t>17_57_33</t>
  </si>
  <si>
    <t>18_02_33</t>
  </si>
  <si>
    <t>18_07_33</t>
  </si>
  <si>
    <t>18_12_33</t>
  </si>
  <si>
    <t>18_17_33</t>
  </si>
  <si>
    <t>18_22_33</t>
  </si>
  <si>
    <t>18_27_33</t>
  </si>
  <si>
    <t>18_32_33</t>
  </si>
  <si>
    <t>18_37_33</t>
  </si>
  <si>
    <t>18_42_33</t>
  </si>
  <si>
    <t>18_47_33</t>
  </si>
  <si>
    <t>18_52_33</t>
  </si>
  <si>
    <t>18_57_33</t>
  </si>
  <si>
    <t>19_02_33</t>
  </si>
  <si>
    <t>19_07_33</t>
  </si>
  <si>
    <t>19_12_33</t>
  </si>
  <si>
    <t>19_17_33</t>
  </si>
  <si>
    <t>19_22_33</t>
  </si>
  <si>
    <t>19_27_33</t>
  </si>
  <si>
    <t>19_32_34</t>
  </si>
  <si>
    <t>19_37_34</t>
  </si>
  <si>
    <t>19_42_34</t>
  </si>
  <si>
    <t>19_47_34</t>
  </si>
  <si>
    <t>19_52_34</t>
  </si>
  <si>
    <t>19_57_34</t>
  </si>
  <si>
    <t>20_02_34</t>
  </si>
  <si>
    <t>20_07_34</t>
  </si>
  <si>
    <t>20_12_34</t>
  </si>
  <si>
    <t>20_17_34</t>
  </si>
  <si>
    <t>20_22_34</t>
  </si>
  <si>
    <t>20_27_34</t>
  </si>
  <si>
    <t>20_32_34</t>
  </si>
  <si>
    <t>20_37_34</t>
  </si>
  <si>
    <t>20_42_34</t>
  </si>
  <si>
    <t>20_47_34</t>
  </si>
  <si>
    <t>20_52_34</t>
  </si>
  <si>
    <t>20_57_34</t>
  </si>
  <si>
    <t>21_02_34</t>
  </si>
  <si>
    <t>21_07_34</t>
  </si>
  <si>
    <t>21_12_34</t>
  </si>
  <si>
    <t>21_17_34</t>
  </si>
  <si>
    <t>21_22_34</t>
  </si>
  <si>
    <t>21_27_34</t>
  </si>
  <si>
    <t>21_32_34</t>
  </si>
  <si>
    <t>21_37_34</t>
  </si>
  <si>
    <t>21_42_34</t>
  </si>
  <si>
    <t>21_47_34</t>
  </si>
  <si>
    <t>21_52_34</t>
  </si>
  <si>
    <t>21_57_34</t>
  </si>
  <si>
    <t>22_02_34</t>
  </si>
  <si>
    <t>22_07_34</t>
  </si>
  <si>
    <t>22_12_34</t>
  </si>
  <si>
    <t>22_17_34</t>
  </si>
  <si>
    <t>22_22_34</t>
  </si>
  <si>
    <t>22_27_34</t>
  </si>
  <si>
    <t>22_32_34</t>
  </si>
  <si>
    <t>22_37_34</t>
  </si>
  <si>
    <t>22_42_34</t>
  </si>
  <si>
    <t>22_47_34</t>
  </si>
  <si>
    <t>22_52_34</t>
  </si>
  <si>
    <t>22_57_34</t>
  </si>
  <si>
    <t>23_02_34</t>
  </si>
  <si>
    <t>23_07_34</t>
  </si>
  <si>
    <t>23_12_34</t>
  </si>
  <si>
    <t>23_17_34</t>
  </si>
  <si>
    <t>23_22_34</t>
  </si>
  <si>
    <t>23_27_34</t>
  </si>
  <si>
    <t>23_32_34</t>
  </si>
  <si>
    <t>23_37_34</t>
  </si>
  <si>
    <t>23_42_34</t>
  </si>
  <si>
    <t>23_47_34</t>
  </si>
  <si>
    <t>23_52_34</t>
  </si>
  <si>
    <t>23_57_34</t>
  </si>
  <si>
    <t>00_02_35</t>
  </si>
  <si>
    <t>00_07_34</t>
  </si>
  <si>
    <t>00_12_34</t>
  </si>
  <si>
    <t>00_17_34</t>
  </si>
  <si>
    <t>00_22_34</t>
  </si>
  <si>
    <t>00_27_34</t>
  </si>
  <si>
    <t>00_32_34</t>
  </si>
  <si>
    <t>00_37_34</t>
  </si>
  <si>
    <t>00_42_34</t>
  </si>
  <si>
    <t>00_47_34</t>
  </si>
  <si>
    <t>00_52_34</t>
  </si>
  <si>
    <t>00_57_34</t>
  </si>
  <si>
    <t>01_02_35</t>
  </si>
  <si>
    <t>01_07_35</t>
  </si>
  <si>
    <t>01_12_35</t>
  </si>
  <si>
    <t>01_17_35</t>
  </si>
  <si>
    <t>01_22_35</t>
  </si>
  <si>
    <t>01_27_35</t>
  </si>
  <si>
    <t>01_32_35</t>
  </si>
  <si>
    <t>01_37_35</t>
  </si>
  <si>
    <t>01_42_35</t>
  </si>
  <si>
    <t>01_47_35</t>
  </si>
  <si>
    <t>01_52_35</t>
  </si>
  <si>
    <t>01_57_35</t>
  </si>
  <si>
    <t>02_02_35</t>
  </si>
  <si>
    <t>02_07_35</t>
  </si>
  <si>
    <t>14_58_15</t>
  </si>
  <si>
    <t>15_13_14</t>
  </si>
  <si>
    <t>15_18_14</t>
  </si>
  <si>
    <t>15_23_13</t>
  </si>
  <si>
    <t>15_33_13</t>
  </si>
  <si>
    <t>15_38_13</t>
  </si>
  <si>
    <t>15_58_12</t>
  </si>
  <si>
    <t>16_03_12</t>
  </si>
  <si>
    <t>16_08_11</t>
  </si>
  <si>
    <t>16_13_11</t>
  </si>
  <si>
    <t>16_18_11</t>
  </si>
  <si>
    <t>10_22_38</t>
  </si>
  <si>
    <t>10_27_38</t>
  </si>
  <si>
    <t>10_32_38</t>
  </si>
  <si>
    <t>10_47_37</t>
  </si>
  <si>
    <t>11_02_36</t>
  </si>
  <si>
    <t>11_12_36</t>
  </si>
  <si>
    <t>11_17_36</t>
  </si>
  <si>
    <t>11_32_35</t>
  </si>
  <si>
    <t>11_47_34</t>
  </si>
  <si>
    <t>11_52_34</t>
  </si>
  <si>
    <t>11_57_34</t>
  </si>
  <si>
    <t>12_02_34</t>
  </si>
  <si>
    <t>12_07_33</t>
  </si>
  <si>
    <t>12_12_33</t>
  </si>
  <si>
    <t>12_27_32</t>
  </si>
  <si>
    <t>12_32_32</t>
  </si>
  <si>
    <t>12_42_32</t>
  </si>
  <si>
    <t>12_47_32</t>
  </si>
  <si>
    <t>13_02_31</t>
  </si>
  <si>
    <t>13_12_30</t>
  </si>
  <si>
    <t>13_27_30</t>
  </si>
  <si>
    <t>13_37_29</t>
  </si>
  <si>
    <t>13_42_29</t>
  </si>
  <si>
    <t>13_47_29</t>
  </si>
  <si>
    <t>10_37_32</t>
  </si>
  <si>
    <t>10_47_31</t>
  </si>
  <si>
    <t>10_57_30</t>
  </si>
  <si>
    <t>11_02_30</t>
  </si>
  <si>
    <t>11_17_29</t>
  </si>
  <si>
    <t>14_41_05</t>
  </si>
  <si>
    <t>14_46_05</t>
  </si>
  <si>
    <t>14_51_04</t>
  </si>
  <si>
    <t>14_56_04</t>
  </si>
  <si>
    <t>22_20_31</t>
  </si>
  <si>
    <t>22_25_30</t>
  </si>
  <si>
    <t>22_30_30</t>
  </si>
  <si>
    <t>22_35_30</t>
  </si>
  <si>
    <t>22_40_30</t>
  </si>
  <si>
    <t>22_45_29</t>
  </si>
  <si>
    <t>22_50_29</t>
  </si>
  <si>
    <t>22_55_29</t>
  </si>
  <si>
    <t>23_00_29</t>
  </si>
  <si>
    <t>23_05_28</t>
  </si>
  <si>
    <t>23_10_28</t>
  </si>
  <si>
    <t>08_26_38</t>
  </si>
  <si>
    <t>15_02_07</t>
  </si>
  <si>
    <t>15_32_05</t>
  </si>
  <si>
    <t>16_02_04</t>
  </si>
  <si>
    <t>16_07_04</t>
  </si>
  <si>
    <t>16_12_03</t>
  </si>
  <si>
    <t>16_17_03</t>
  </si>
  <si>
    <t>16_22_03</t>
  </si>
  <si>
    <t>16_27_03</t>
  </si>
  <si>
    <t>16_32_02</t>
  </si>
  <si>
    <t>16_37_02</t>
  </si>
  <si>
    <t>16_42_02</t>
  </si>
  <si>
    <t>16_47_02</t>
  </si>
  <si>
    <t>16_52_02</t>
  </si>
  <si>
    <t>16_57_01</t>
  </si>
  <si>
    <t>17_02_01</t>
  </si>
  <si>
    <t>17_07_01</t>
  </si>
  <si>
    <t>17_12_01</t>
  </si>
  <si>
    <t>17_17_00</t>
  </si>
  <si>
    <t>17_22_00</t>
  </si>
  <si>
    <t>17_27_00</t>
  </si>
  <si>
    <t>17_32_00</t>
  </si>
  <si>
    <t>17_37_00</t>
  </si>
  <si>
    <t>17_41_59</t>
  </si>
  <si>
    <t>17_46_59</t>
  </si>
  <si>
    <t>17_51_59</t>
  </si>
  <si>
    <t>17_56_59</t>
  </si>
  <si>
    <t>18_01_58</t>
  </si>
  <si>
    <t>18_06_58</t>
  </si>
  <si>
    <t>18_11_58</t>
  </si>
  <si>
    <t>18_16_58</t>
  </si>
  <si>
    <t>18_21_58</t>
  </si>
  <si>
    <t>18_26_57</t>
  </si>
  <si>
    <t>18_31_57</t>
  </si>
  <si>
    <t>18_36_57</t>
  </si>
  <si>
    <t>18_41_57</t>
  </si>
  <si>
    <t>18_46_56</t>
  </si>
  <si>
    <t>18_51_56</t>
  </si>
  <si>
    <t>18_56_56</t>
  </si>
  <si>
    <t>19_01_56</t>
  </si>
  <si>
    <t>19_06_55</t>
  </si>
  <si>
    <t>19_11_55</t>
  </si>
  <si>
    <t>19_16_55</t>
  </si>
  <si>
    <t>19_21_55</t>
  </si>
  <si>
    <t>19_26_55</t>
  </si>
  <si>
    <t>19_31_54</t>
  </si>
  <si>
    <t>12_51_19</t>
  </si>
  <si>
    <t>12_56_18</t>
  </si>
  <si>
    <t>13_26_16</t>
  </si>
  <si>
    <t>13_31_16</t>
  </si>
  <si>
    <t>15_50_27</t>
  </si>
  <si>
    <t>16_10_25</t>
  </si>
  <si>
    <t>17_37_14</t>
  </si>
  <si>
    <t>17_52_12</t>
  </si>
  <si>
    <t>19_04_50</t>
  </si>
  <si>
    <t>19_09_50</t>
  </si>
  <si>
    <t>19_32_02</t>
  </si>
  <si>
    <t>19_37_02</t>
  </si>
  <si>
    <t>19_42_01</t>
  </si>
  <si>
    <t>19_47_01</t>
  </si>
  <si>
    <t>19_52_00</t>
  </si>
  <si>
    <t>20_26_58</t>
  </si>
  <si>
    <t>20_31_57</t>
  </si>
  <si>
    <t>11_43_29</t>
  </si>
  <si>
    <t>11_53_28</t>
  </si>
  <si>
    <t>13_23_33</t>
  </si>
  <si>
    <t>17_54_08</t>
  </si>
  <si>
    <t>18_04_07</t>
  </si>
  <si>
    <t>23_18_13</t>
  </si>
  <si>
    <t>23_23_13</t>
  </si>
  <si>
    <t>23_28_13</t>
  </si>
  <si>
    <t>23_33_12</t>
  </si>
  <si>
    <t>23_38_12</t>
  </si>
  <si>
    <t>23_43_11</t>
  </si>
  <si>
    <t>23_48_11</t>
  </si>
  <si>
    <t>23_53_11</t>
  </si>
  <si>
    <t>23_58_10</t>
  </si>
  <si>
    <t>00_03_10</t>
  </si>
  <si>
    <t>00_08_09</t>
  </si>
  <si>
    <t>00_13_09</t>
  </si>
  <si>
    <t>00_18_09</t>
  </si>
  <si>
    <t>00_23_08</t>
  </si>
  <si>
    <t>00_28_08</t>
  </si>
  <si>
    <t>00_33_07</t>
  </si>
  <si>
    <t>00_38_07</t>
  </si>
  <si>
    <t>00_43_06</t>
  </si>
  <si>
    <t>00_48_06</t>
  </si>
  <si>
    <t>00_53_06</t>
  </si>
  <si>
    <t>00_58_05</t>
  </si>
  <si>
    <t>01_03_05</t>
  </si>
  <si>
    <t>01_08_04</t>
  </si>
  <si>
    <t>01_13_04</t>
  </si>
  <si>
    <t>01_18_04</t>
  </si>
  <si>
    <t>01_23_03</t>
  </si>
  <si>
    <t>01_28_03</t>
  </si>
  <si>
    <t>01_38_02</t>
  </si>
  <si>
    <t>01_43_02</t>
  </si>
  <si>
    <t>01_48_01</t>
  </si>
  <si>
    <t>01_53_01</t>
  </si>
  <si>
    <t>18_17_17</t>
  </si>
  <si>
    <t>20_46_14</t>
  </si>
  <si>
    <t>11_58_42</t>
  </si>
  <si>
    <t>12_03_42</t>
  </si>
  <si>
    <t>12_08_42</t>
  </si>
  <si>
    <t>12_24_44</t>
  </si>
  <si>
    <t>12_29_44</t>
  </si>
  <si>
    <t>12_34_44</t>
  </si>
  <si>
    <t>14_21_03</t>
  </si>
  <si>
    <t>14_43_03</t>
  </si>
  <si>
    <t>17_00_59</t>
  </si>
  <si>
    <t>17_20_34</t>
  </si>
  <si>
    <t>17_25_34</t>
  </si>
  <si>
    <t>14_43_20</t>
  </si>
  <si>
    <t>14_48_20</t>
  </si>
  <si>
    <t>14_53_20</t>
  </si>
  <si>
    <t>15_26_24</t>
  </si>
  <si>
    <t>15_31_06</t>
  </si>
  <si>
    <t>16_21_01</t>
  </si>
  <si>
    <t>00_13_28</t>
  </si>
  <si>
    <t>00_18_28</t>
  </si>
  <si>
    <t>00_23_28</t>
  </si>
  <si>
    <t>00_28_28</t>
  </si>
  <si>
    <t>00_33_28</t>
  </si>
  <si>
    <t>00_38_28</t>
  </si>
  <si>
    <t>00_43_28</t>
  </si>
  <si>
    <t>00_48_28</t>
  </si>
  <si>
    <t>00_53_28</t>
  </si>
  <si>
    <t>00_58_28</t>
  </si>
  <si>
    <t>01_03_28</t>
  </si>
  <si>
    <t>01_08_28</t>
  </si>
  <si>
    <t>01_13_28</t>
  </si>
  <si>
    <t>01_18_28</t>
  </si>
  <si>
    <t>01_23_28</t>
  </si>
  <si>
    <t>01_28_28</t>
  </si>
  <si>
    <t>01_33_28</t>
  </si>
  <si>
    <t>01_38_28</t>
  </si>
  <si>
    <t>01_43_28</t>
  </si>
  <si>
    <t>01_48_28</t>
  </si>
  <si>
    <t>01_53_28</t>
  </si>
  <si>
    <t>01_58_28</t>
  </si>
  <si>
    <t>02_03_28</t>
  </si>
  <si>
    <t>02_08_28</t>
  </si>
  <si>
    <t>02_13_28</t>
  </si>
  <si>
    <t>02_18_28</t>
  </si>
  <si>
    <t>02_23_28</t>
  </si>
  <si>
    <t>02_28_28</t>
  </si>
  <si>
    <t>02_33_28</t>
  </si>
  <si>
    <t>02_38_28</t>
  </si>
  <si>
    <t>02_43_28</t>
  </si>
  <si>
    <t>02_48_28</t>
  </si>
  <si>
    <t>02_53_28</t>
  </si>
  <si>
    <t>02_58_28</t>
  </si>
  <si>
    <t>03_03_29</t>
  </si>
  <si>
    <t>03_08_29</t>
  </si>
  <si>
    <t>03_13_29</t>
  </si>
  <si>
    <t>03_18_29</t>
  </si>
  <si>
    <t>03_23_29</t>
  </si>
  <si>
    <t>03_28_29</t>
  </si>
  <si>
    <t>03_33_29</t>
  </si>
  <si>
    <t>03_38_29</t>
  </si>
  <si>
    <t>03_43_29</t>
  </si>
  <si>
    <t>03_48_29</t>
  </si>
  <si>
    <t>03_53_29</t>
  </si>
  <si>
    <t>03_58_29</t>
  </si>
  <si>
    <t>04_03_29</t>
  </si>
  <si>
    <t>04_08_29</t>
  </si>
  <si>
    <t>04_13_29</t>
  </si>
  <si>
    <t>04_18_29</t>
  </si>
  <si>
    <t>04_23_29</t>
  </si>
  <si>
    <t>04_28_29</t>
  </si>
  <si>
    <t>04_33_29</t>
  </si>
  <si>
    <t>04_38_29</t>
  </si>
  <si>
    <t>04_43_29</t>
  </si>
  <si>
    <t>04_48_29</t>
  </si>
  <si>
    <t>04_53_29</t>
  </si>
  <si>
    <t>04_58_29</t>
  </si>
  <si>
    <t>05_03_29</t>
  </si>
  <si>
    <t>05_08_29</t>
  </si>
  <si>
    <t>05_13_29</t>
  </si>
  <si>
    <t>05_18_29</t>
  </si>
  <si>
    <t>05_23_29</t>
  </si>
  <si>
    <t>05_28_30</t>
  </si>
  <si>
    <t>05_33_30</t>
  </si>
  <si>
    <t>05_38_30</t>
  </si>
  <si>
    <t>05_43_30</t>
  </si>
  <si>
    <t>05_48_30</t>
  </si>
  <si>
    <t>05_53_30</t>
  </si>
  <si>
    <t>05_58_30</t>
  </si>
  <si>
    <t>06_03_30</t>
  </si>
  <si>
    <t>06_08_30</t>
  </si>
  <si>
    <t>06_13_30</t>
  </si>
  <si>
    <t>06_18_30</t>
  </si>
  <si>
    <t>06_23_30</t>
  </si>
  <si>
    <t>06_28_30</t>
  </si>
  <si>
    <t>06_33_30</t>
  </si>
  <si>
    <t>06_38_30</t>
  </si>
  <si>
    <t>06_43_30</t>
  </si>
  <si>
    <t>06_48_30</t>
  </si>
  <si>
    <t>06_53_30</t>
  </si>
  <si>
    <t>06_58_30</t>
  </si>
  <si>
    <t>07_03_30</t>
  </si>
  <si>
    <t>07_08_30</t>
  </si>
  <si>
    <t>07_13_30</t>
  </si>
  <si>
    <t>07_18_30</t>
  </si>
  <si>
    <t>07_23_30</t>
  </si>
  <si>
    <t>07_28_30</t>
  </si>
  <si>
    <t>07_33_30</t>
  </si>
  <si>
    <t>07_38_30</t>
  </si>
  <si>
    <t>07_43_30</t>
  </si>
  <si>
    <t>07_48_31</t>
  </si>
  <si>
    <t>07_53_31</t>
  </si>
  <si>
    <t>07_58_31</t>
  </si>
  <si>
    <t>08_03_31</t>
  </si>
  <si>
    <t>08_13_31</t>
  </si>
  <si>
    <t>08_18_31</t>
  </si>
  <si>
    <t>08_23_31</t>
  </si>
  <si>
    <t>08_28_31</t>
  </si>
  <si>
    <t>08_33_31</t>
  </si>
  <si>
    <t>08_38_31</t>
  </si>
  <si>
    <t>08_43_31</t>
  </si>
  <si>
    <t>08_48_31</t>
  </si>
  <si>
    <t>08_53_31</t>
  </si>
  <si>
    <t>08_58_31</t>
  </si>
  <si>
    <t>18_52_47</t>
  </si>
  <si>
    <t>18_57_47</t>
  </si>
  <si>
    <t>19_07_24</t>
  </si>
  <si>
    <t>19_51_27</t>
  </si>
  <si>
    <t>19_56_28</t>
  </si>
  <si>
    <t>20_06_28</t>
  </si>
  <si>
    <t>20_11_28</t>
  </si>
  <si>
    <t>20_16_28</t>
  </si>
  <si>
    <t>20_21_28</t>
  </si>
  <si>
    <t>20_26_28</t>
  </si>
  <si>
    <t>20_31_28</t>
  </si>
  <si>
    <t>20_46_28</t>
  </si>
  <si>
    <t>20_51_28</t>
  </si>
  <si>
    <t>21_01_28</t>
  </si>
  <si>
    <t>21_16_50</t>
  </si>
  <si>
    <t>21_21_50</t>
  </si>
  <si>
    <t>21_26_50</t>
  </si>
  <si>
    <t>21_31_50</t>
  </si>
  <si>
    <t>21_36_50</t>
  </si>
  <si>
    <t>21_46_50</t>
  </si>
  <si>
    <t>21_51_50</t>
  </si>
  <si>
    <t>22_14_48</t>
  </si>
  <si>
    <t>22_24_48</t>
  </si>
  <si>
    <t>22_29_48</t>
  </si>
  <si>
    <t>22_34_48</t>
  </si>
  <si>
    <t>11_06_11</t>
  </si>
  <si>
    <t>11_59_58</t>
  </si>
  <si>
    <t>12_14_58</t>
  </si>
  <si>
    <t>13_22_34</t>
  </si>
  <si>
    <t>17_02_42</t>
  </si>
  <si>
    <t>17_07_42</t>
  </si>
  <si>
    <t>17_12_42</t>
  </si>
  <si>
    <t>16_14_26</t>
  </si>
  <si>
    <t>16_19_26</t>
  </si>
  <si>
    <t>16_24_26</t>
  </si>
  <si>
    <t>16_34_26</t>
  </si>
  <si>
    <t>16_44_26</t>
  </si>
  <si>
    <t>16_49_26</t>
  </si>
  <si>
    <t>16_54_26</t>
  </si>
  <si>
    <t>16_59_26</t>
  </si>
  <si>
    <t>17_04_26</t>
  </si>
  <si>
    <t>17_09_26</t>
  </si>
  <si>
    <t>17_14_26</t>
  </si>
  <si>
    <t>17_19_27</t>
  </si>
  <si>
    <t>17_24_27</t>
  </si>
  <si>
    <t>17_34_27</t>
  </si>
  <si>
    <t>17_39_27</t>
  </si>
  <si>
    <t>17_44_27</t>
  </si>
  <si>
    <t>17_49_27</t>
  </si>
  <si>
    <t>17_54_27</t>
  </si>
  <si>
    <t>17_59_27</t>
  </si>
  <si>
    <t>18_04_27</t>
  </si>
  <si>
    <t>18_09_27</t>
  </si>
  <si>
    <t>18_14_27</t>
  </si>
  <si>
    <t>18_19_27</t>
  </si>
  <si>
    <t>18_24_28</t>
  </si>
  <si>
    <t>18_29_28</t>
  </si>
  <si>
    <t>18_34_28</t>
  </si>
  <si>
    <t>18_39_28</t>
  </si>
  <si>
    <t>18_44_28</t>
  </si>
  <si>
    <t>18_49_28</t>
  </si>
  <si>
    <t>18_54_28</t>
  </si>
  <si>
    <t>18_59_28</t>
  </si>
  <si>
    <t>19_04_28</t>
  </si>
  <si>
    <t>19_09_28</t>
  </si>
  <si>
    <t>19_14_28</t>
  </si>
  <si>
    <t>19_19_28</t>
  </si>
  <si>
    <t>19_29_29</t>
  </si>
  <si>
    <t>19_34_29</t>
  </si>
  <si>
    <t>19_39_29</t>
  </si>
  <si>
    <t>19_44_29</t>
  </si>
  <si>
    <t>12_31_45</t>
  </si>
  <si>
    <t>17_35_39</t>
  </si>
  <si>
    <t>KEY</t>
  </si>
  <si>
    <t>1-201601181-12_17_58</t>
  </si>
  <si>
    <t>1-201601181-12_27_58</t>
  </si>
  <si>
    <t>1-201601181-12_32_58</t>
  </si>
  <si>
    <t>1-201601181-12_57_58</t>
  </si>
  <si>
    <t>1-201601181-13_27_58</t>
  </si>
  <si>
    <t>1-201601181-13_37_58</t>
  </si>
  <si>
    <t>1-201601181-13_47_58</t>
  </si>
  <si>
    <t>1-201601181-13_49_10</t>
  </si>
  <si>
    <t>1-201601181-13_52_58</t>
  </si>
  <si>
    <t>1-201601181-14_04_10</t>
  </si>
  <si>
    <t>1-201601181-14_46_30</t>
  </si>
  <si>
    <t>1-201601181-15_07_34</t>
  </si>
  <si>
    <t>1-201601191-15_21_01</t>
  </si>
  <si>
    <t>1-201601191-15_26_01</t>
  </si>
  <si>
    <t>1-201601191-15_31_01</t>
  </si>
  <si>
    <t>1-201601191-15_36_01</t>
  </si>
  <si>
    <t>1-201601191-15_41_01</t>
  </si>
  <si>
    <t>1-201601191-15_49_34</t>
  </si>
  <si>
    <t>1-201601191-15_54_34</t>
  </si>
  <si>
    <t>1-201601191-15_59_34</t>
  </si>
  <si>
    <t>1-201601191-16_04_34</t>
  </si>
  <si>
    <t>1-201601191-16_14_34</t>
  </si>
  <si>
    <t>1-201601191-16_19_34</t>
  </si>
  <si>
    <t>1-201601191-18_58_02</t>
  </si>
  <si>
    <t>1-201601191-19_03_02</t>
  </si>
  <si>
    <t>1-201601191-19_08_02</t>
  </si>
  <si>
    <t>1-201601191-19_23_02</t>
  </si>
  <si>
    <t>1-201601191-19_38_02</t>
  </si>
  <si>
    <t>1-201601191-19_43_02</t>
  </si>
  <si>
    <t>1-201601191-19_58_02</t>
  </si>
  <si>
    <t>1-201601191-20_03_02</t>
  </si>
  <si>
    <t>1-201601191-20_08_02</t>
  </si>
  <si>
    <t>1-201601191-20_13_02</t>
  </si>
  <si>
    <t>1-201601191-20_18_02</t>
  </si>
  <si>
    <t>1-201601191-20_23_02</t>
  </si>
  <si>
    <t>1-201601191-20_28_02</t>
  </si>
  <si>
    <t>1-201601191-22_39_09</t>
  </si>
  <si>
    <t>1-201601191-23_49_09</t>
  </si>
  <si>
    <t>1-201601201-12_26_33</t>
  </si>
  <si>
    <t>1-201601201-12_31_32</t>
  </si>
  <si>
    <t>1-201601201-12_36_32</t>
  </si>
  <si>
    <t>1-201601201-15_36_01</t>
  </si>
  <si>
    <t>1-201601201-16_14_34</t>
  </si>
  <si>
    <t>1-201601201-17_12_24</t>
  </si>
  <si>
    <t>1-201601201-18_42_24</t>
  </si>
  <si>
    <t>1-201601201-18_47_24</t>
  </si>
  <si>
    <t>1-201601201-18_52_24</t>
  </si>
  <si>
    <t>1-201601201-18_57_24</t>
  </si>
  <si>
    <t>1-201601201-19_48_02</t>
  </si>
  <si>
    <t>1-201601201-19_53_02</t>
  </si>
  <si>
    <t>1-201601201-20_28_02</t>
  </si>
  <si>
    <t>1-201601201-22_05_53</t>
  </si>
  <si>
    <t>1-201601201-22_40_53</t>
  </si>
  <si>
    <t>1-201601211-01_53_12</t>
  </si>
  <si>
    <t>1-201601211-01_58_11</t>
  </si>
  <si>
    <t>1-201601211-02_03_11</t>
  </si>
  <si>
    <t>1-201601211-13_22_46</t>
  </si>
  <si>
    <t>1-201601211-13_27_46</t>
  </si>
  <si>
    <t>1-201601211-13_32_46</t>
  </si>
  <si>
    <t>1-201601211-13_37_46</t>
  </si>
  <si>
    <t>1-201601211-13_42_46</t>
  </si>
  <si>
    <t>1-201601211-13_47_46</t>
  </si>
  <si>
    <t>1-201601211-13_52_46</t>
  </si>
  <si>
    <t>1-201601211-13_57_46</t>
  </si>
  <si>
    <t>1-201601211-15_25_43</t>
  </si>
  <si>
    <t>1-201601211-15_30_43</t>
  </si>
  <si>
    <t>1-201601211-15_35_43</t>
  </si>
  <si>
    <t>1-201601211-15_40_43</t>
  </si>
  <si>
    <t>1-201601211-15_45_44</t>
  </si>
  <si>
    <t>1-201601211-15_50_44</t>
  </si>
  <si>
    <t>1-201601211-15_55_44</t>
  </si>
  <si>
    <t>1-201601211-16_00_44</t>
  </si>
  <si>
    <t>1-201601211-16_05_44</t>
  </si>
  <si>
    <t>1-201601211-16_10_44</t>
  </si>
  <si>
    <t>1-201601211-16_15_44</t>
  </si>
  <si>
    <t>1-201601211-16_20_44</t>
  </si>
  <si>
    <t>1-201601211-17_55_52</t>
  </si>
  <si>
    <t>1-201601211-19_30_52</t>
  </si>
  <si>
    <t>1-201601211-20_00_52</t>
  </si>
  <si>
    <t>1-201601211-20_05_53</t>
  </si>
  <si>
    <t>1-201601211-22_30_53</t>
  </si>
  <si>
    <t>1-201601211-22_35_53</t>
  </si>
  <si>
    <t>1-201601211-22_40_53</t>
  </si>
  <si>
    <t>1-201601211-22_45_53</t>
  </si>
  <si>
    <t>1-201601211-22_50_53</t>
  </si>
  <si>
    <t>1-201601211-22_55_53</t>
  </si>
  <si>
    <t>1-201601221-00_25_54</t>
  </si>
  <si>
    <t>1-201601221-00_30_54</t>
  </si>
  <si>
    <t>1-201601221-00_35_54</t>
  </si>
  <si>
    <t>1-201601221-00_55_54</t>
  </si>
  <si>
    <t>1-201601221-01_00_54</t>
  </si>
  <si>
    <t>1-201601221-13_24_10</t>
  </si>
  <si>
    <t>1-201601221-13_29_10</t>
  </si>
  <si>
    <t>1-201601221-13_34_10</t>
  </si>
  <si>
    <t>1-201601221-13_39_10</t>
  </si>
  <si>
    <t>1-201601221-13_44_10</t>
  </si>
  <si>
    <t>1-201601221-13_49_10</t>
  </si>
  <si>
    <t>1-201601221-13_54_10</t>
  </si>
  <si>
    <t>1-201601221-13_59_10</t>
  </si>
  <si>
    <t>1-201601221-14_04_10</t>
  </si>
  <si>
    <t>1-201601221-14_09_10</t>
  </si>
  <si>
    <t>1-201601221-14_14_11</t>
  </si>
  <si>
    <t>1-201601221-14_19_11</t>
  </si>
  <si>
    <t>1-201601221-14_24_11</t>
  </si>
  <si>
    <t>1-201601221-14_31_30</t>
  </si>
  <si>
    <t>1-201601221-14_36_30</t>
  </si>
  <si>
    <t>1-201601221-14_41_30</t>
  </si>
  <si>
    <t>1-201601221-14_46_30</t>
  </si>
  <si>
    <t>1-201601221-14_51_30</t>
  </si>
  <si>
    <t>1-201601221-15_57_25</t>
  </si>
  <si>
    <t>1-201601221-16_02_25</t>
  </si>
  <si>
    <t>1-201601221-16_07_25</t>
  </si>
  <si>
    <t>1-201601221-16_12_25</t>
  </si>
  <si>
    <t>1-201601221-16_17_25</t>
  </si>
  <si>
    <t>2-201601182-12_17_58</t>
  </si>
  <si>
    <t>2-201601182-12_27_58</t>
  </si>
  <si>
    <t>2-201601182-12_32_58</t>
  </si>
  <si>
    <t>2-201601182-13_49_10</t>
  </si>
  <si>
    <t>2-201601182-13_52_58</t>
  </si>
  <si>
    <t>2-201601182-14_04_10</t>
  </si>
  <si>
    <t>2-201601182-14_46_30</t>
  </si>
  <si>
    <t>2-201601182-15_07_34</t>
  </si>
  <si>
    <t>2-201601192-15_36_01</t>
  </si>
  <si>
    <t>2-201601192-15_41_01</t>
  </si>
  <si>
    <t>2-201601192-15_49_34</t>
  </si>
  <si>
    <t>2-201601192-15_59_34</t>
  </si>
  <si>
    <t>2-201601192-16_04_34</t>
  </si>
  <si>
    <t>2-201601192-16_09_34</t>
  </si>
  <si>
    <t>2-201601192-16_14_34</t>
  </si>
  <si>
    <t>2-201601192-16_19_34</t>
  </si>
  <si>
    <t>2-201601192-19_23_02</t>
  </si>
  <si>
    <t>2-201601192-19_58_02</t>
  </si>
  <si>
    <t>2-201601192-20_13_02</t>
  </si>
  <si>
    <t>2-201601192-20_18_02</t>
  </si>
  <si>
    <t>2-201601192-20_23_02</t>
  </si>
  <si>
    <t>2-201601192-20_28_02</t>
  </si>
  <si>
    <t>2-201601192-22_39_09</t>
  </si>
  <si>
    <t>2-201601192-23_49_09</t>
  </si>
  <si>
    <t>2-201601202-12_26_33</t>
  </si>
  <si>
    <t>2-201601202-12_31_32</t>
  </si>
  <si>
    <t>2-201601202-15_36_01</t>
  </si>
  <si>
    <t>2-201601202-16_14_34</t>
  </si>
  <si>
    <t>2-201601202-17_12_24</t>
  </si>
  <si>
    <t>2-201601202-18_22_24</t>
  </si>
  <si>
    <t>2-201601202-19_48_02</t>
  </si>
  <si>
    <t>2-201601202-19_53_02</t>
  </si>
  <si>
    <t>2-201601202-20_28_02</t>
  </si>
  <si>
    <t>2-201601202-22_05_53</t>
  </si>
  <si>
    <t>2-201601202-22_40_53</t>
  </si>
  <si>
    <t>2-201601212-01_53_12</t>
  </si>
  <si>
    <t>2-201601212-01_58_11</t>
  </si>
  <si>
    <t>2-201601212-02_03_11</t>
  </si>
  <si>
    <t>2-201601212-13_22_46</t>
  </si>
  <si>
    <t>2-201601212-13_37_46</t>
  </si>
  <si>
    <t>2-201601212-13_52_46</t>
  </si>
  <si>
    <t>2-201601212-15_25_43</t>
  </si>
  <si>
    <t>2-201601212-15_40_43</t>
  </si>
  <si>
    <t>2-201601212-15_45_44</t>
  </si>
  <si>
    <t>2-201601212-16_00_44</t>
  </si>
  <si>
    <t>2-201601212-16_05_44</t>
  </si>
  <si>
    <t>2-201601212-16_15_44</t>
  </si>
  <si>
    <t>2-201601212-19_30_52</t>
  </si>
  <si>
    <t>2-201601212-20_00_52</t>
  </si>
  <si>
    <t>2-201601212-20_25_53</t>
  </si>
  <si>
    <t>2-201601212-21_45_53</t>
  </si>
  <si>
    <t>2-201601212-22_35_53</t>
  </si>
  <si>
    <t>2-201601212-22_40_53</t>
  </si>
  <si>
    <t>2-201601212-22_45_53</t>
  </si>
  <si>
    <t>2-201601212-22_50_53</t>
  </si>
  <si>
    <t>2-201601222-00_00_54</t>
  </si>
  <si>
    <t>2-201601222-00_05_54</t>
  </si>
  <si>
    <t>2-201601222-00_10_54</t>
  </si>
  <si>
    <t>2-201601222-00_15_54</t>
  </si>
  <si>
    <t>2-201601222-13_24_10</t>
  </si>
  <si>
    <t>2-201601222-13_24_18</t>
  </si>
  <si>
    <t>2-201601222-13_29_10</t>
  </si>
  <si>
    <t>2-201601222-13_29_17</t>
  </si>
  <si>
    <t>2-201601222-13_34_10</t>
  </si>
  <si>
    <t>2-201601222-13_39_10</t>
  </si>
  <si>
    <t>2-201601222-13_39_17</t>
  </si>
  <si>
    <t>2-201601222-13_44_10</t>
  </si>
  <si>
    <t>2-201601222-13_59_10</t>
  </si>
  <si>
    <t>2-201601222-14_04_10</t>
  </si>
  <si>
    <t>2-201601222-14_09_10</t>
  </si>
  <si>
    <t>2-201601222-14_14_11</t>
  </si>
  <si>
    <t>2-201601222-14_19_11</t>
  </si>
  <si>
    <t>2-201601222-14_24_11</t>
  </si>
  <si>
    <t>2-201601222-14_36_30</t>
  </si>
  <si>
    <t>2-201601222-14_41_30</t>
  </si>
  <si>
    <t>2-201601222-14_46_30</t>
  </si>
  <si>
    <t>2-201601222-14_51_30</t>
  </si>
  <si>
    <t>2-201601222-15_57_25</t>
  </si>
  <si>
    <t>2-201601222-16_17_25</t>
  </si>
  <si>
    <t>2-201601222-16_22_25</t>
  </si>
  <si>
    <t>3-201601253-14_44_35</t>
  </si>
  <si>
    <t>3-201601253-14_49_34</t>
  </si>
  <si>
    <t>3-201601253-14_54_33</t>
  </si>
  <si>
    <t>3-201601253-14_59_33</t>
  </si>
  <si>
    <t>3-201601253-15_04_33</t>
  </si>
  <si>
    <t>3-201601253-15_09_32</t>
  </si>
  <si>
    <t>3-201601263-17_40_01</t>
  </si>
  <si>
    <t>3-201601263-17_49_59</t>
  </si>
  <si>
    <t>3-201601263-20_10_48</t>
  </si>
  <si>
    <t>3-201601263-20_15_48</t>
  </si>
  <si>
    <t>3-201601263-20_20_47</t>
  </si>
  <si>
    <t>3-201601263-20_50_45</t>
  </si>
  <si>
    <t>3-201601263-20_55_44</t>
  </si>
  <si>
    <t>3-201601263-21_00_44</t>
  </si>
  <si>
    <t>3-201601263-21_05_44</t>
  </si>
  <si>
    <t>3-201601263-21_10_43</t>
  </si>
  <si>
    <t>3-201601263-21_15_43</t>
  </si>
  <si>
    <t>3-201601263-21_20_42</t>
  </si>
  <si>
    <t>3-201601263-21_25_42</t>
  </si>
  <si>
    <t>3-201601273-21_37_47</t>
  </si>
  <si>
    <t>3-201601273-22_07_45</t>
  </si>
  <si>
    <t>3-201601273-22_12_44</t>
  </si>
  <si>
    <t>3-201601273-23_07_40</t>
  </si>
  <si>
    <t>3-201601273-23_12_40</t>
  </si>
  <si>
    <t>3-201601273-23_17_39</t>
  </si>
  <si>
    <t>3-201601273-23_32_38</t>
  </si>
  <si>
    <t>3-201601283-22_47_57</t>
  </si>
  <si>
    <t>3-201601283-22_52_57</t>
  </si>
  <si>
    <t>3-201601283-22_57_56</t>
  </si>
  <si>
    <t>3-201601283-23_02_56</t>
  </si>
  <si>
    <t>3-201601283-23_07_56</t>
  </si>
  <si>
    <t>3-201601283-23_12_55</t>
  </si>
  <si>
    <t>3-201601283-23_17_55</t>
  </si>
  <si>
    <t>3-201601283-23_22_54</t>
  </si>
  <si>
    <t>3-201601283-23_27_54</t>
  </si>
  <si>
    <t>3-201601283-23_32_54</t>
  </si>
  <si>
    <t>3-201601293-00_27_49</t>
  </si>
  <si>
    <t>4-201601254-15_04_18</t>
  </si>
  <si>
    <t>4-201601254-15_44_16</t>
  </si>
  <si>
    <t>4-201601254-15_49_15</t>
  </si>
  <si>
    <t>4-201601254-16_44_12</t>
  </si>
  <si>
    <t>4-201601254-17_34_10</t>
  </si>
  <si>
    <t>4-201601254-17_49_09</t>
  </si>
  <si>
    <t>4-201601254-17_54_09</t>
  </si>
  <si>
    <t>4-201601264-15_54_48</t>
  </si>
  <si>
    <t>4-201601264-16_14_47</t>
  </si>
  <si>
    <t>4-201601264-16_29_46</t>
  </si>
  <si>
    <t>4-201601264-16_34_46</t>
  </si>
  <si>
    <t>4-201601264-16_54_45</t>
  </si>
  <si>
    <t>4-201601264-16_59_44</t>
  </si>
  <si>
    <t>4-201601264-17_09_44</t>
  </si>
  <si>
    <t>4-201601264-17_29_43</t>
  </si>
  <si>
    <t>4-201601264-18_14_40</t>
  </si>
  <si>
    <t>4-201601264-18_59_38</t>
  </si>
  <si>
    <t>4-201601264-19_29_36</t>
  </si>
  <si>
    <t>4-201601264-19_54_35</t>
  </si>
  <si>
    <t>4-201601264-20_04_34</t>
  </si>
  <si>
    <t>5-201601255-16_43_31</t>
  </si>
  <si>
    <t>5-201601255-16_48_30</t>
  </si>
  <si>
    <t>5-201601255-16_53_30</t>
  </si>
  <si>
    <t>5-201601255-17_03_29</t>
  </si>
  <si>
    <t>5-201601255-22_51_39</t>
  </si>
  <si>
    <t>5-201601255-23_01_39</t>
  </si>
  <si>
    <t>5-201601265-17_29_43</t>
  </si>
  <si>
    <t>5-201601265-17_49_42</t>
  </si>
  <si>
    <t>5-201601265-17_54_42</t>
  </si>
  <si>
    <t>5-201601265-17_59_42</t>
  </si>
  <si>
    <t>5-201601265-18_04_41</t>
  </si>
  <si>
    <t>5-201601265-18_09_41</t>
  </si>
  <si>
    <t>5-201601265-18_14_41</t>
  </si>
  <si>
    <t>5-201601265-18_19_41</t>
  </si>
  <si>
    <t>5-201601265-18_24_41</t>
  </si>
  <si>
    <t>5-201601265-18_29_40</t>
  </si>
  <si>
    <t>5-201601265-18_34_40</t>
  </si>
  <si>
    <t>5-201601265-18_39_40</t>
  </si>
  <si>
    <t>5-201601265-18_44_40</t>
  </si>
  <si>
    <t>5-201601265-18_49_39</t>
  </si>
  <si>
    <t>5-201601265-18_54_39</t>
  </si>
  <si>
    <t>5-201601265-18_59_39</t>
  </si>
  <si>
    <t>5-201601265-19_04_39</t>
  </si>
  <si>
    <t>5-201601265-19_09_39</t>
  </si>
  <si>
    <t>5-201601265-19_14_38</t>
  </si>
  <si>
    <t>5-201601265-19_19_38</t>
  </si>
  <si>
    <t>5-201601265-19_24_38</t>
  </si>
  <si>
    <t>5-201601265-19_29_38</t>
  </si>
  <si>
    <t>5-201601265-19_34_37</t>
  </si>
  <si>
    <t>5-201601265-19_39_37</t>
  </si>
  <si>
    <t>5-201601265-19_44_37</t>
  </si>
  <si>
    <t>5-201601265-19_59_36</t>
  </si>
  <si>
    <t>5-201601265-20_04_36</t>
  </si>
  <si>
    <t>5-201601265-20_09_36</t>
  </si>
  <si>
    <t>5-201601265-20_19_35</t>
  </si>
  <si>
    <t>5-201601265-20_24_35</t>
  </si>
  <si>
    <t>5-201601265-20_29_35</t>
  </si>
  <si>
    <t>5-201601285-13_57_25</t>
  </si>
  <si>
    <t>5-201601285-14_02_24</t>
  </si>
  <si>
    <t>5-201601285-14_07_24</t>
  </si>
  <si>
    <t>5-201601285-14_12_24</t>
  </si>
  <si>
    <t>5-201601285-14_22_23</t>
  </si>
  <si>
    <t>5-201601285-14_27_23</t>
  </si>
  <si>
    <t>5-201601285-14_32_23</t>
  </si>
  <si>
    <t>5-201601285-14_37_23</t>
  </si>
  <si>
    <t>5-201601285-14_42_22</t>
  </si>
  <si>
    <t>5-201601285-14_47_22</t>
  </si>
  <si>
    <t>5-201601285-14_52_22</t>
  </si>
  <si>
    <t>5-201601285-14_57_22</t>
  </si>
  <si>
    <t>5-201601285-15_02_22</t>
  </si>
  <si>
    <t>5-201601285-15_07_21</t>
  </si>
  <si>
    <t>5-201601285-22_49_46</t>
  </si>
  <si>
    <t>6-201602056-17_17_53</t>
  </si>
  <si>
    <t>6-201602056-17_27_52</t>
  </si>
  <si>
    <t>6-201602056-17_52_50</t>
  </si>
  <si>
    <t>6-201602056-18_12_48</t>
  </si>
  <si>
    <t>6-201602056-18_42_46</t>
  </si>
  <si>
    <t>6-201602066-13_24_06</t>
  </si>
  <si>
    <t>6-201602066-13_34_05</t>
  </si>
  <si>
    <t>6-201602066-13_54_04</t>
  </si>
  <si>
    <t>6-201602066-14_14_02</t>
  </si>
  <si>
    <t>6-201602066-14_48_25</t>
  </si>
  <si>
    <t>6-201602066-15_43_21</t>
  </si>
  <si>
    <t>6-201602066-18_53_59</t>
  </si>
  <si>
    <t>6-201602066-19_03_58</t>
  </si>
  <si>
    <t>6-201602066-19_23_57</t>
  </si>
  <si>
    <t>6-201602066-20_05_02</t>
  </si>
  <si>
    <t>6-201602066-20_10_02</t>
  </si>
  <si>
    <t>6-201602076-11_57_35</t>
  </si>
  <si>
    <t>6-201602076-12_07_34</t>
  </si>
  <si>
    <t>6-201602076-12_12_34</t>
  </si>
  <si>
    <t>6-201602076-12_19_32</t>
  </si>
  <si>
    <t>6-201602076-12_44_30</t>
  </si>
  <si>
    <t>6-201602076-14_09_52</t>
  </si>
  <si>
    <t>6-201602076-15_42_42</t>
  </si>
  <si>
    <t>6-201602076-15_47_41</t>
  </si>
  <si>
    <t>6-201602076-15_52_41</t>
  </si>
  <si>
    <t>6-201602076-16_02_40</t>
  </si>
  <si>
    <t>6-201602076-16_07_40</t>
  </si>
  <si>
    <t>6-201602076-16_17_39</t>
  </si>
  <si>
    <t>6-201602076-17_12_34</t>
  </si>
  <si>
    <t>6-201602076-19_00_30</t>
  </si>
  <si>
    <t>6-201602086-11_12_57</t>
  </si>
  <si>
    <t>6-201602086-11_27_56</t>
  </si>
  <si>
    <t>6-201602086-11_42_54</t>
  </si>
  <si>
    <t>6-201602086-11_47_54</t>
  </si>
  <si>
    <t>6-201602086-12_12_52</t>
  </si>
  <si>
    <t>6-201602086-12_27_51</t>
  </si>
  <si>
    <t>6-201602086-12_32_51</t>
  </si>
  <si>
    <t>6-201602086-12_37_50</t>
  </si>
  <si>
    <t>6-201602096-14_07_01</t>
  </si>
  <si>
    <t>6-201602096-15_53_23</t>
  </si>
  <si>
    <t>6-201602096-16_03_22</t>
  </si>
  <si>
    <t>6-201602096-16_08_22</t>
  </si>
  <si>
    <t>6-201602096-16_13_21</t>
  </si>
  <si>
    <t>6-201602096-16_28_20</t>
  </si>
  <si>
    <t>6-201602096-16_43_19</t>
  </si>
  <si>
    <t>6-201602096-16_53_18</t>
  </si>
  <si>
    <t>6-201602096-16_58_18</t>
  </si>
  <si>
    <t>6-201602096-17_13_17</t>
  </si>
  <si>
    <t>6-201602096-17_18_16</t>
  </si>
  <si>
    <t>7-201602057-._17_18_</t>
  </si>
  <si>
    <t>7-201602057-._17_58_</t>
  </si>
  <si>
    <t>7-201602057-._18_33_</t>
  </si>
  <si>
    <t>7-201602057-17_12_22</t>
  </si>
  <si>
    <t>7-201602057-17_18_59</t>
  </si>
  <si>
    <t>7-201602057-17_23_59</t>
  </si>
  <si>
    <t>7-201602057-17_28_59</t>
  </si>
  <si>
    <t>7-201602057-17_33_58</t>
  </si>
  <si>
    <t>7-201602057-17_38_58</t>
  </si>
  <si>
    <t>7-201602057-17_43_58</t>
  </si>
  <si>
    <t>7-201602057-17_48_58</t>
  </si>
  <si>
    <t>7-201602057-17_53_57</t>
  </si>
  <si>
    <t>7-201602057-17_58_57</t>
  </si>
  <si>
    <t>7-201602057-18_03_57</t>
  </si>
  <si>
    <t>7-201602057-18_08_57</t>
  </si>
  <si>
    <t>7-201602057-18_13_57</t>
  </si>
  <si>
    <t>7-201602057-18_18_56</t>
  </si>
  <si>
    <t>7-201602057-18_23_56</t>
  </si>
  <si>
    <t>7-201602057-18_28_56</t>
  </si>
  <si>
    <t>7-201602057-18_33_56</t>
  </si>
  <si>
    <t>7-201602057-18_38_55</t>
  </si>
  <si>
    <t>7-201602057-18_43_55</t>
  </si>
  <si>
    <t>7-201602057-18_48_55</t>
  </si>
  <si>
    <t>7-201602057-19_24_51</t>
  </si>
  <si>
    <t>7-201602057-19_29_51</t>
  </si>
  <si>
    <t>7-201602067-13_11_35</t>
  </si>
  <si>
    <t>7-201602067-13_16_35</t>
  </si>
  <si>
    <t>7-201602067-13_21_35</t>
  </si>
  <si>
    <t>7-201602067-13_31_34</t>
  </si>
  <si>
    <t>7-201602067-13_41_34</t>
  </si>
  <si>
    <t>7-201602067-13_46_33</t>
  </si>
  <si>
    <t>7-201602067-13_51_33</t>
  </si>
  <si>
    <t>7-201602067-13_56_33</t>
  </si>
  <si>
    <t>7-201602067-14_06_33</t>
  </si>
  <si>
    <t>7-201602067-14_16_32</t>
  </si>
  <si>
    <t>7-201602067-14_21_32</t>
  </si>
  <si>
    <t>7-201602067-14_31_31</t>
  </si>
  <si>
    <t>7-201602067-14_56_30</t>
  </si>
  <si>
    <t>7-201602067-15_11_30</t>
  </si>
  <si>
    <t>7-201602067-18_27_50</t>
  </si>
  <si>
    <t>7-201602067-18_32_49</t>
  </si>
  <si>
    <t>7-201602067-18_37_49</t>
  </si>
  <si>
    <t>7-201602067-18_52_48</t>
  </si>
  <si>
    <t>7-201602067-19_02_48</t>
  </si>
  <si>
    <t>7-201602067-19_17_47</t>
  </si>
  <si>
    <t>7-201602067-19_32_47</t>
  </si>
  <si>
    <t>7-201602067-19_37_46</t>
  </si>
  <si>
    <t>7-201602067-19_42_46</t>
  </si>
  <si>
    <t>7-201602077-11_49_58</t>
  </si>
  <si>
    <t>7-201602077-11_54_58</t>
  </si>
  <si>
    <t>7-201602077-12_14_57</t>
  </si>
  <si>
    <t>7-201602077-12_19_56</t>
  </si>
  <si>
    <t>7-201602077-12_34_56</t>
  </si>
  <si>
    <t>7-201602077-12_44_55</t>
  </si>
  <si>
    <t>7-201602077-12_49_55</t>
  </si>
  <si>
    <t>7-201602077-12_54_55</t>
  </si>
  <si>
    <t>7-201602077-12_59_55</t>
  </si>
  <si>
    <t>7-201602077-13_04_54</t>
  </si>
  <si>
    <t>7-201602077-13_09_54</t>
  </si>
  <si>
    <t>7-201602077-13_14_54</t>
  </si>
  <si>
    <t>7-201602077-13_29_53</t>
  </si>
  <si>
    <t>7-201602077-13_34_53</t>
  </si>
  <si>
    <t>7-201602077-13_39_53</t>
  </si>
  <si>
    <t>7-201602077-13_44_53</t>
  </si>
  <si>
    <t>7-201602077-13_54_52</t>
  </si>
  <si>
    <t>7-201602077-13_59_52</t>
  </si>
  <si>
    <t>7-201602077-20_41_58</t>
  </si>
  <si>
    <t>7-201602077-20_46_58</t>
  </si>
  <si>
    <t>7-201602077-20_51_58</t>
  </si>
  <si>
    <t>7-201602077-20_56_57</t>
  </si>
  <si>
    <t>7-201602077-21_01_57</t>
  </si>
  <si>
    <t>7-201602077-21_06_57</t>
  </si>
  <si>
    <t>7-201602077-21_11_57</t>
  </si>
  <si>
    <t>7-201602077-22_23_20</t>
  </si>
  <si>
    <t>7-201602077-22_29_16</t>
  </si>
  <si>
    <t>7-201602077-22_34_16</t>
  </si>
  <si>
    <t>7-201602077-22_39_15</t>
  </si>
  <si>
    <t>7-201602077-22_44_15</t>
  </si>
  <si>
    <t>7-201602087-15_48_51</t>
  </si>
  <si>
    <t>7-201602087-16_18_49</t>
  </si>
  <si>
    <t>7-201602087-16_23_49</t>
  </si>
  <si>
    <t>7-201602087-16_28_49</t>
  </si>
  <si>
    <t>7-201602087-16_33_48</t>
  </si>
  <si>
    <t>7-201602087-16_38_48</t>
  </si>
  <si>
    <t>7-201602087-16_43_48</t>
  </si>
  <si>
    <t>7-201602087-19_26_35</t>
  </si>
  <si>
    <t>7-201602087-19_36_34</t>
  </si>
  <si>
    <t>7-201602087-19_41_34</t>
  </si>
  <si>
    <t>7-201602087-19_46_34</t>
  </si>
  <si>
    <t>7-201602087-19_56_34</t>
  </si>
  <si>
    <t>7-201602097-17_34_18</t>
  </si>
  <si>
    <t>7-201602097-17_39_18</t>
  </si>
  <si>
    <t>7-201602097-17_44_17</t>
  </si>
  <si>
    <t>7-201602097-18_08_38</t>
  </si>
  <si>
    <t>7-201602097-18_13_38</t>
  </si>
  <si>
    <t>7-201602097-18_18_38</t>
  </si>
  <si>
    <t>7-201602097-18_23_37</t>
  </si>
  <si>
    <t>7-201602097-18_28_37</t>
  </si>
  <si>
    <t>7-201602097-18_33_37</t>
  </si>
  <si>
    <t>8-201602078-14_25_54</t>
  </si>
  <si>
    <t>8-201602078-14_35_53</t>
  </si>
  <si>
    <t>8-201602078-14_40_53</t>
  </si>
  <si>
    <t>8-201602078-14_45_52</t>
  </si>
  <si>
    <t>8-201602078-14_50_52</t>
  </si>
  <si>
    <t>8-201602078-15_00_52</t>
  </si>
  <si>
    <t>8-201602078-15_05_51</t>
  </si>
  <si>
    <t>8-201602078-15_10_51</t>
  </si>
  <si>
    <t>8-201602078-15_15_51</t>
  </si>
  <si>
    <t>8-201602078-15_20_51</t>
  </si>
  <si>
    <t>8-201602078-15_25_50</t>
  </si>
  <si>
    <t>8-201602078-15_30_50</t>
  </si>
  <si>
    <t>8-201602078-15_35_50</t>
  </si>
  <si>
    <t>8-201602078-15_40_50</t>
  </si>
  <si>
    <t>8-201602078-15_45_49</t>
  </si>
  <si>
    <t>8-201602078-19_21_40</t>
  </si>
  <si>
    <t>8-201602078-19_26_39</t>
  </si>
  <si>
    <t>8-201602078-19_31_39</t>
  </si>
  <si>
    <t>8-201602078-19_36_39</t>
  </si>
  <si>
    <t>8-201602078-19_46_38</t>
  </si>
  <si>
    <t>8-201602078-20_51_35</t>
  </si>
  <si>
    <t>8-201602088-14_15_54</t>
  </si>
  <si>
    <t>8-201602088-19_51_38</t>
  </si>
  <si>
    <t>8-201602088-19_56_38</t>
  </si>
  <si>
    <t>8-201602088-20_01_38</t>
  </si>
  <si>
    <t>8-201602088-20_06_37</t>
  </si>
  <si>
    <t>8-201602088-20_16_37</t>
  </si>
  <si>
    <t>8-201602088-20_21_37</t>
  </si>
  <si>
    <t>8-201602088-20_26_36</t>
  </si>
  <si>
    <t>8-201602088-20_31_36</t>
  </si>
  <si>
    <t>8-201602088-20_36_36</t>
  </si>
  <si>
    <t>8-201602088-20_41_36</t>
  </si>
  <si>
    <t>8-201602088-20_46_35</t>
  </si>
  <si>
    <t>8-201602098-14_25_32</t>
  </si>
  <si>
    <t>8-201602098-14_30_31</t>
  </si>
  <si>
    <t>8-201602098-14_35_31</t>
  </si>
  <si>
    <t>8-201602098-14_40_30</t>
  </si>
  <si>
    <t>9-201602059-17_48_20</t>
  </si>
  <si>
    <t>9-201602059-18_08_20</t>
  </si>
  <si>
    <t>9-201602059-18_13_20</t>
  </si>
  <si>
    <t>9-201602059-18_18_20</t>
  </si>
  <si>
    <t>9-201602059-18_23_20</t>
  </si>
  <si>
    <t>9-201602059-18_58_20</t>
  </si>
  <si>
    <t>9-201602059-19_03_20</t>
  </si>
  <si>
    <t>9-201602059-19_08_20</t>
  </si>
  <si>
    <t>9-201602059-19_13_20</t>
  </si>
  <si>
    <t>9-201602059-19_18_20</t>
  </si>
  <si>
    <t>9-201602059-19_23_20</t>
  </si>
  <si>
    <t>9-201602059-19_28_20</t>
  </si>
  <si>
    <t>9-201602059-19_33_20</t>
  </si>
  <si>
    <t>9-201602059-19_38_20</t>
  </si>
  <si>
    <t>9-201602059-19_43_20</t>
  </si>
  <si>
    <t>9-201602079-12_57_02</t>
  </si>
  <si>
    <t>9-201602079-13_02_02</t>
  </si>
  <si>
    <t>9-201602079-15_59_12</t>
  </si>
  <si>
    <t>9-201602079-16_04_12</t>
  </si>
  <si>
    <t>9-201602079-16_09_12</t>
  </si>
  <si>
    <t>9-201602079-16_14_12</t>
  </si>
  <si>
    <t>9-201602079-16_19_12</t>
  </si>
  <si>
    <t>9-201602079-16_24_12</t>
  </si>
  <si>
    <t>9-201602079-16_29_12</t>
  </si>
  <si>
    <t>9-201602079-16_34_12</t>
  </si>
  <si>
    <t>9-201602079-16_39_12</t>
  </si>
  <si>
    <t>9-201602079-16_44_12</t>
  </si>
  <si>
    <t>9-201602079-16_49_12</t>
  </si>
  <si>
    <t>9-201602079-16_54_12</t>
  </si>
  <si>
    <t>9-201602079-16_59_12</t>
  </si>
  <si>
    <t>9-201602079-17_04_12</t>
  </si>
  <si>
    <t>9-201602079-17_09_13</t>
  </si>
  <si>
    <t>9-201602079-17_14_13</t>
  </si>
  <si>
    <t>9-201602079-17_19_13</t>
  </si>
  <si>
    <t>9-201602079-17_24_13</t>
  </si>
  <si>
    <t>9-201602079-17_29_13</t>
  </si>
  <si>
    <t>9-201602079-17_34_13</t>
  </si>
  <si>
    <t>9-201602079-17_39_13</t>
  </si>
  <si>
    <t>9-201602079-17_44_13</t>
  </si>
  <si>
    <t>9-201602079-17_49_13</t>
  </si>
  <si>
    <t>9-201602079-17_54_13</t>
  </si>
  <si>
    <t>9-201602079-17_59_13</t>
  </si>
  <si>
    <t>9-201602079-18_04_13</t>
  </si>
  <si>
    <t>9-201602079-18_09_13</t>
  </si>
  <si>
    <t>9-201602079-18_14_13</t>
  </si>
  <si>
    <t>9-201602079-18_19_13</t>
  </si>
  <si>
    <t>9-201602079-18_24_13</t>
  </si>
  <si>
    <t>9-201602079-18_27_02</t>
  </si>
  <si>
    <t>9-201602079-18_32_02</t>
  </si>
  <si>
    <t>9-201602079-18_36_30</t>
  </si>
  <si>
    <t>9-201602079-18_41_30</t>
  </si>
  <si>
    <t>9-201602079-18_46_30</t>
  </si>
  <si>
    <t>9-201602079-18_51_30</t>
  </si>
  <si>
    <t>9-201602079-18_56_30</t>
  </si>
  <si>
    <t>9-201602079-19_01_30</t>
  </si>
  <si>
    <t>9-201602079-19_06_30</t>
  </si>
  <si>
    <t>9-201602079-19_11_30</t>
  </si>
  <si>
    <t>9-201602079-19_16_30</t>
  </si>
  <si>
    <t>9-201602079-19_21_30</t>
  </si>
  <si>
    <t>9-201602079-20_06_32</t>
  </si>
  <si>
    <t>9-201602079-20_11_32</t>
  </si>
  <si>
    <t>9-201602079-20_16_32</t>
  </si>
  <si>
    <t>9-201602079-20_21_32</t>
  </si>
  <si>
    <t>9-201602079-20_26_32</t>
  </si>
  <si>
    <t>9-201602079-20_31_32</t>
  </si>
  <si>
    <t>9-201602079-20_36_32</t>
  </si>
  <si>
    <t>9-201602079-20_41_32</t>
  </si>
  <si>
    <t>9-201602079-21_20_21</t>
  </si>
  <si>
    <t>9-201602089-09_45_03</t>
  </si>
  <si>
    <t>9-201602089-15_46_49</t>
  </si>
  <si>
    <t>9-201602089-15_51_49</t>
  </si>
  <si>
    <t>9-201602089-15_56_49</t>
  </si>
  <si>
    <t>9-201602089-16_01_49</t>
  </si>
  <si>
    <t>9-201602089-16_06_49</t>
  </si>
  <si>
    <t>9-201602089-16_11_49</t>
  </si>
  <si>
    <t>9-201602089-22_17_02</t>
  </si>
  <si>
    <t>9-201602089-22_22_03</t>
  </si>
  <si>
    <t>9-201602089-22_37_03</t>
  </si>
  <si>
    <t>9-201602089-22_52_03</t>
  </si>
  <si>
    <t>9-201602089-22_57_03</t>
  </si>
  <si>
    <t>9-201602089-23_02_03</t>
  </si>
  <si>
    <t>9-201602089-23_23_53</t>
  </si>
  <si>
    <t>9-201602089-23_28_53</t>
  </si>
  <si>
    <t>9-201602099-08_33_38</t>
  </si>
  <si>
    <t>9-201602099-08_38_37</t>
  </si>
  <si>
    <t>9-201602099-08_43_37</t>
  </si>
  <si>
    <t>9-201602099-08_48_37</t>
  </si>
  <si>
    <t>9-201602099-08_53_37</t>
  </si>
  <si>
    <t>9-201602099-08_58_37</t>
  </si>
  <si>
    <t>9-201602099-09_03_37</t>
  </si>
  <si>
    <t>9-201602099-09_08_37</t>
  </si>
  <si>
    <t>9-201602099-09_13_37</t>
  </si>
  <si>
    <t>9-201602099-09_18_37</t>
  </si>
  <si>
    <t>9-201602099-09_23_37</t>
  </si>
  <si>
    <t>9-201602099-09_28_37</t>
  </si>
  <si>
    <t>9-201602099-11_11_40</t>
  </si>
  <si>
    <t>9-201602099-11_16_40</t>
  </si>
  <si>
    <t>9-201602099-11_26_40</t>
  </si>
  <si>
    <t>9-201602099-11_31_40</t>
  </si>
  <si>
    <t>9-201602099-17_08_21</t>
  </si>
  <si>
    <t>9-201602099-17_13_21</t>
  </si>
  <si>
    <t>9-201602099-17_23_21</t>
  </si>
  <si>
    <t>9-201602099-17_29_15</t>
  </si>
  <si>
    <t>10-2016021710-15_53_51</t>
  </si>
  <si>
    <t>10-2016021710-15_58_51</t>
  </si>
  <si>
    <t>10-2016021710-17_46_38</t>
  </si>
  <si>
    <t>10-2016021710-18_55_38</t>
  </si>
  <si>
    <t>10-2016021710-19_00_37</t>
  </si>
  <si>
    <t>10-2016021710-19_05_37</t>
  </si>
  <si>
    <t>10-2016021710-19_10_37</t>
  </si>
  <si>
    <t>10-2016021710-19_16_23</t>
  </si>
  <si>
    <t>10-2016021710-19_21_23</t>
  </si>
  <si>
    <t>10-2016021710-19_26_22</t>
  </si>
  <si>
    <t>10-2016021710-19_36_22</t>
  </si>
  <si>
    <t>10-2016021710-20_01_20</t>
  </si>
  <si>
    <t>10-2016021710-20_26_18</t>
  </si>
  <si>
    <t>10-2016021710-20_31_17</t>
  </si>
  <si>
    <t>10-2016021710-20_36_17</t>
  </si>
  <si>
    <t>10-2016021710-20_41_16</t>
  </si>
  <si>
    <t>10-2016021710-20_46_16</t>
  </si>
  <si>
    <t>10-2016021710-20_51_16</t>
  </si>
  <si>
    <t>10-2016021710-20_56_15</t>
  </si>
  <si>
    <t>10-2016021710-21_01_15</t>
  </si>
  <si>
    <t>10-2016021710-21_06_14</t>
  </si>
  <si>
    <t>10-2016021710-21_21_13</t>
  </si>
  <si>
    <t>10-2016021710-21_26_13</t>
  </si>
  <si>
    <t>10-2016021710-21_31_12</t>
  </si>
  <si>
    <t>10-2016021710-21_51_11</t>
  </si>
  <si>
    <t>10-2016021710-21_56_10</t>
  </si>
  <si>
    <t>10-2016021710-22_01_10</t>
  </si>
  <si>
    <t>10-2016021710-22_06_10</t>
  </si>
  <si>
    <t>10-2016021710-22_11_09</t>
  </si>
  <si>
    <t>10-2016021710-22_16_09</t>
  </si>
  <si>
    <t>10-2016021710-22_31_08</t>
  </si>
  <si>
    <t>10-2016021710-22_41_07</t>
  </si>
  <si>
    <t>10-2016021710-22_46_07</t>
  </si>
  <si>
    <t>10-2016021710-23_01_05</t>
  </si>
  <si>
    <t>10-2016021710-23_16_04</t>
  </si>
  <si>
    <t>10-2016021710-23_21_04</t>
  </si>
  <si>
    <t>10-2016021710-23_36_03</t>
  </si>
  <si>
    <t>10-2016021810-15_40_23</t>
  </si>
  <si>
    <t>10-2016021810-15_45_23</t>
  </si>
  <si>
    <t>10-2016021810-16_05_21</t>
  </si>
  <si>
    <t>10-2016021810-16_10_21</t>
  </si>
  <si>
    <t>10-2016021810-16_15_20</t>
  </si>
  <si>
    <t>10-2016021810-16_20_20</t>
  </si>
  <si>
    <t>10-2016021810-16_25_20</t>
  </si>
  <si>
    <t>10-2016021810-16_30_19</t>
  </si>
  <si>
    <t>10-2016021810-16_35_19</t>
  </si>
  <si>
    <t>10-2016021810-16_40_18</t>
  </si>
  <si>
    <t>10-2016021810-16_55_17</t>
  </si>
  <si>
    <t>10-2016021810-17_00_17</t>
  </si>
  <si>
    <t>10-2016021810-17_05_17</t>
  </si>
  <si>
    <t>10-2016021810-17_15_16</t>
  </si>
  <si>
    <t>10-2016021910-10_59_13</t>
  </si>
  <si>
    <t>10-2016021910-11_04_12</t>
  </si>
  <si>
    <t>10-2016021910-11_09_12</t>
  </si>
  <si>
    <t>10-2016021910-11_14_12</t>
  </si>
  <si>
    <t>10-2016021910-11_19_11</t>
  </si>
  <si>
    <t>10-2016021910-11_24_11</t>
  </si>
  <si>
    <t>10-2016021910-11_29_10</t>
  </si>
  <si>
    <t>10-2016021910-17_24_24</t>
  </si>
  <si>
    <t>10-2016021910-17_29_23</t>
  </si>
  <si>
    <t>10-2016021910-17_34_23</t>
  </si>
  <si>
    <t>10-2016021910-17_39_23</t>
  </si>
  <si>
    <t>10-2016021910-17_44_22</t>
  </si>
  <si>
    <t>10-2016021910-17_49_22</t>
  </si>
  <si>
    <t>10-2016021910-19_35_06</t>
  </si>
  <si>
    <t>10-2016021910-19_40_06</t>
  </si>
  <si>
    <t>10-2016021910-20_15_03</t>
  </si>
  <si>
    <t>10-2016021910-20_20_03</t>
  </si>
  <si>
    <t>10-2016021910-20_35_02</t>
  </si>
  <si>
    <t>10-2016021910-20_40_01</t>
  </si>
  <si>
    <t>10-2016021910-20_45_01</t>
  </si>
  <si>
    <t>10-2016021910-21_04_59</t>
  </si>
  <si>
    <t>10-2016021910-21_09_59</t>
  </si>
  <si>
    <t>10-2016021910-21_14_59</t>
  </si>
  <si>
    <t>10-2016021910-21_24_58</t>
  </si>
  <si>
    <t>10-2016021910-21_34_57</t>
  </si>
  <si>
    <t>10-2016022010-11_54_48</t>
  </si>
  <si>
    <t>10-2016022010-11_59_47</t>
  </si>
  <si>
    <t>10-2016022010-12_04_47</t>
  </si>
  <si>
    <t>10-2016022010-12_34_45</t>
  </si>
  <si>
    <t>10-2016022010-12_39_44</t>
  </si>
  <si>
    <t>10-2016022010-12_44_44</t>
  </si>
  <si>
    <t>10-2016022010-12_49_43</t>
  </si>
  <si>
    <t>10-2016022010-12_54_43</t>
  </si>
  <si>
    <t>10-2016022010-12_59_42</t>
  </si>
  <si>
    <t>10-2016022010-13_09_42</t>
  </si>
  <si>
    <t>10-2016022010-13_28_18</t>
  </si>
  <si>
    <t>10-2016022010-13_33_17</t>
  </si>
  <si>
    <t>10-2016022010-13_38_17</t>
  </si>
  <si>
    <t>10-2016022010-13_43_16</t>
  </si>
  <si>
    <t>10-2016022010-13_48_16</t>
  </si>
  <si>
    <t>10-2016022010-13_53_15</t>
  </si>
  <si>
    <t>10-2016022010-13_58_15</t>
  </si>
  <si>
    <t>11-2016021711-._01_35_</t>
  </si>
  <si>
    <t>11-2016021711-01_15_53</t>
  </si>
  <si>
    <t>11-2016021711-01_25_54</t>
  </si>
  <si>
    <t>11-2016021711-01_30_53</t>
  </si>
  <si>
    <t>11-2016021711-01_40_54</t>
  </si>
  <si>
    <t>11-2016021711-01_45_54</t>
  </si>
  <si>
    <t>11-2016021711-01_50_54</t>
  </si>
  <si>
    <t>11-2016021711-01_55_54</t>
  </si>
  <si>
    <t>11-2016021811-01_05_53</t>
  </si>
  <si>
    <t>11-2016021811-01_05_54</t>
  </si>
  <si>
    <t>11-2016021811-01_10_53</t>
  </si>
  <si>
    <t>11-2016021811-01_10_54</t>
  </si>
  <si>
    <t>11-2016021811-01_15_54</t>
  </si>
  <si>
    <t>11-2016021811-01_20_53</t>
  </si>
  <si>
    <t>11-2016021811-01_25_53</t>
  </si>
  <si>
    <t>11-2016021811-01_25_54</t>
  </si>
  <si>
    <t>11-2016021811-01_30_54</t>
  </si>
  <si>
    <t>11-2016021811-01_40_53</t>
  </si>
  <si>
    <t>11-2016021811-01_45_53</t>
  </si>
  <si>
    <t>11-2016021811-01_50_54</t>
  </si>
  <si>
    <t>11-2016021811-01_55_53</t>
  </si>
  <si>
    <t>11-2016021811-02_00_54</t>
  </si>
  <si>
    <t>11-2016021811-02_05_53</t>
  </si>
  <si>
    <t>11-2016021811-02_15_53</t>
  </si>
  <si>
    <t>11-2016021811-02_20_54</t>
  </si>
  <si>
    <t>11-2016021811-02_25_53</t>
  </si>
  <si>
    <t>11-2016021811-02_30_54</t>
  </si>
  <si>
    <t>11-2016021811-02_35_53</t>
  </si>
  <si>
    <t>11-2016021811-02_40_54</t>
  </si>
  <si>
    <t>11-2016021811-02_45_53</t>
  </si>
  <si>
    <t>11-2016021811-02_50_54</t>
  </si>
  <si>
    <t>11-2016021811-02_55_53</t>
  </si>
  <si>
    <t>11-2016021811-03_05_53</t>
  </si>
  <si>
    <t>11-2016021811-03_10_53</t>
  </si>
  <si>
    <t>11-2016021811-03_25_53</t>
  </si>
  <si>
    <t>11-2016021811-03_30_53</t>
  </si>
  <si>
    <t>11-2016021811-03_45_53</t>
  </si>
  <si>
    <t>11-2016021811-03_50_53</t>
  </si>
  <si>
    <t>11-2016021911-01_10_54</t>
  </si>
  <si>
    <t>11-2016021911-01_15_54</t>
  </si>
  <si>
    <t>11-2016021911-01_20_54</t>
  </si>
  <si>
    <t>11-2016021911-01_30_54</t>
  </si>
  <si>
    <t>11-2016021911-02_45_54</t>
  </si>
  <si>
    <t>11-2016021911-02_55_54</t>
  </si>
  <si>
    <t>11-2016021911-03_00_54</t>
  </si>
  <si>
    <t>11-2016021911-03_30_54</t>
  </si>
  <si>
    <t>11-2016021911-03_40_54</t>
  </si>
  <si>
    <t>11-2016021911-03_45_54</t>
  </si>
  <si>
    <t>11-2016021911-03_50_54</t>
  </si>
  <si>
    <t>11-2016021911-03_55_54</t>
  </si>
  <si>
    <t>11-2016021911-04_00_54</t>
  </si>
  <si>
    <t>11-2016021911-04_05_54</t>
  </si>
  <si>
    <t>11-2016021911-04_10_54</t>
  </si>
  <si>
    <t>11-2016021911-04_25_54</t>
  </si>
  <si>
    <t>11-2016022011-01_10_54</t>
  </si>
  <si>
    <t>11-2016022011-01_15_54</t>
  </si>
  <si>
    <t>11-2016022011-01_20_54</t>
  </si>
  <si>
    <t>11-2016022011-01_45_54</t>
  </si>
  <si>
    <t>11-2016022011-01_50_54</t>
  </si>
  <si>
    <t>11-2016022011-02_05_54</t>
  </si>
  <si>
    <t>11-2016022011-02_10_54</t>
  </si>
  <si>
    <t>11-2016022011-02_15_54</t>
  </si>
  <si>
    <t>11-2016022011-02_25_54</t>
  </si>
  <si>
    <t>11-2016022111-._01_25_</t>
  </si>
  <si>
    <t>11-2016022111-01_10_54</t>
  </si>
  <si>
    <t>11-2016022111-01_15_54</t>
  </si>
  <si>
    <t>11-2016022111-01_20_54</t>
  </si>
  <si>
    <t>11-2016022111-01_25_54</t>
  </si>
  <si>
    <t>11-2016022111-01_30_54</t>
  </si>
  <si>
    <t>11-2016022111-01_45_54</t>
  </si>
  <si>
    <t>11-2016022111-01_50_54</t>
  </si>
  <si>
    <t>11-2016022111-02_25_54</t>
  </si>
  <si>
    <t>11-2016022111-02_55_54</t>
  </si>
  <si>
    <t>11-2016022111-03_00_54</t>
  </si>
  <si>
    <t>11-2016022111-03_05_54</t>
  </si>
  <si>
    <t>11-2016022111-03_15_54</t>
  </si>
  <si>
    <t>11-2016022111-03_40_54</t>
  </si>
  <si>
    <t>11-2016022111-03_55_54</t>
  </si>
  <si>
    <t>11-2016022111-04_10_54</t>
  </si>
  <si>
    <t>11-2016022111-05_10_54</t>
  </si>
  <si>
    <t>11-2016022111-05_15_54</t>
  </si>
  <si>
    <t>11-2016022111-05_20_54</t>
  </si>
  <si>
    <t>11-2016022111-05_50_54</t>
  </si>
  <si>
    <t>13-2016021313-09_41_03</t>
  </si>
  <si>
    <t>13-2016021313-09_51_02</t>
  </si>
  <si>
    <t>13-2016021313-09_56_02</t>
  </si>
  <si>
    <t>13-2016021313-09_57_53</t>
  </si>
  <si>
    <t>13-2016021313-10_02_53</t>
  </si>
  <si>
    <t>13-2016021313-10_07_52</t>
  </si>
  <si>
    <t>13-2016021313-10_12_52</t>
  </si>
  <si>
    <t>13-2016021313-10_37_51</t>
  </si>
  <si>
    <t>13-2016021313-10_42_51</t>
  </si>
  <si>
    <t>13-2016021313-11_07_50</t>
  </si>
  <si>
    <t>13-2016021313-11_12_49</t>
  </si>
  <si>
    <t>13-2016021313-11_17_49</t>
  </si>
  <si>
    <t>13-2016021313-11_27_49</t>
  </si>
  <si>
    <t>13-2016021313-11_32_48</t>
  </si>
  <si>
    <t>13-2016021313-11_37_48</t>
  </si>
  <si>
    <t>13-2016021313-11_42_48</t>
  </si>
  <si>
    <t>13-2016021313-11_47_48</t>
  </si>
  <si>
    <t>13-2016021313-11_52_47</t>
  </si>
  <si>
    <t>13-2016021313-11_57_47</t>
  </si>
  <si>
    <t>13-2016021313-12_07_47</t>
  </si>
  <si>
    <t>13-2016021313-12_17_46</t>
  </si>
  <si>
    <t>13-2016021313-12_22_46</t>
  </si>
  <si>
    <t>13-2016021313-12_27_46</t>
  </si>
  <si>
    <t>13-2016021313-12_32_45</t>
  </si>
  <si>
    <t>13-2016021313-12_37_45</t>
  </si>
  <si>
    <t>13-2016021313-12_42_45</t>
  </si>
  <si>
    <t>13-2016021313-12_47_45</t>
  </si>
  <si>
    <t>13-2016021313-12_52_44</t>
  </si>
  <si>
    <t>13-2016021313-12_57_44</t>
  </si>
  <si>
    <t>13-2016021313-13_02_44</t>
  </si>
  <si>
    <t>13-2016021313-13_07_44</t>
  </si>
  <si>
    <t>13-2016021313-13_12_44</t>
  </si>
  <si>
    <t>13-2016021313-13_17_43</t>
  </si>
  <si>
    <t>13-2016021313-13_22_43</t>
  </si>
  <si>
    <t>13-2016021313-13_27_43</t>
  </si>
  <si>
    <t>13-2016021313-13_32_43</t>
  </si>
  <si>
    <t>13-2016021313-13_37_42</t>
  </si>
  <si>
    <t>13-2016021313-13_42_42</t>
  </si>
  <si>
    <t>13-2016021313-13_47_42</t>
  </si>
  <si>
    <t>13-2016021313-13_52_42</t>
  </si>
  <si>
    <t>13-2016021313-13_57_41</t>
  </si>
  <si>
    <t>13-2016021313-14_02_41</t>
  </si>
  <si>
    <t>13-2016021313-14_07_41</t>
  </si>
  <si>
    <t>13-2016021313-14_12_41</t>
  </si>
  <si>
    <t>13-2016021313-14_17_40</t>
  </si>
  <si>
    <t>13-2016021313-14_22_40</t>
  </si>
  <si>
    <t>13-2016021313-14_27_40</t>
  </si>
  <si>
    <t>13-2016021313-14_37_39</t>
  </si>
  <si>
    <t>13-2016021313-14_42_39</t>
  </si>
  <si>
    <t>13-2016021313-14_47_39</t>
  </si>
  <si>
    <t>13-2016021413-10_30_48</t>
  </si>
  <si>
    <t>13-2016021413-10_35_48</t>
  </si>
  <si>
    <t>13-2016021413-10_40_48</t>
  </si>
  <si>
    <t>13-2016021413-10_45_47</t>
  </si>
  <si>
    <t>13-2016021413-10_50_47</t>
  </si>
  <si>
    <t>13-2016021413-11_20_46</t>
  </si>
  <si>
    <t>13-2016021413-11_25_45</t>
  </si>
  <si>
    <t>13-2016021413-11_30_45</t>
  </si>
  <si>
    <t>13-2016021413-11_35_45</t>
  </si>
  <si>
    <t>13-2016021413-11_40_45</t>
  </si>
  <si>
    <t>13-2016021413-11_45_45</t>
  </si>
  <si>
    <t>13-2016021413-11_50_44</t>
  </si>
  <si>
    <t>13-2016021413-11_55_44</t>
  </si>
  <si>
    <t>13-2016021413-12_00_44</t>
  </si>
  <si>
    <t>13-2016021513-10_29_26</t>
  </si>
  <si>
    <t>13-2016021513-10_34_26</t>
  </si>
  <si>
    <t>13-2016021513-10_44_26</t>
  </si>
  <si>
    <t>13-2016021513-10_49_26</t>
  </si>
  <si>
    <t>13-2016021513-10_54_25</t>
  </si>
  <si>
    <t>13-2016021513-10_59_25</t>
  </si>
  <si>
    <t>13-2016021513-11_09_25</t>
  </si>
  <si>
    <t>13-2016021513-11_14_24</t>
  </si>
  <si>
    <t>13-2016021513-11_19_24</t>
  </si>
  <si>
    <t>13-2016021513-11_24_24</t>
  </si>
  <si>
    <t>13-2016021513-11_29_24</t>
  </si>
  <si>
    <t>13-2016021513-11_34_24</t>
  </si>
  <si>
    <t>13-2016021513-11_39_23</t>
  </si>
  <si>
    <t>13-2016021513-11_44_23</t>
  </si>
  <si>
    <t>13-2016021513-11_49_23</t>
  </si>
  <si>
    <t>13-2016021513-11_54_23</t>
  </si>
  <si>
    <t>13-2016021513-11_59_23</t>
  </si>
  <si>
    <t>13-2016021513-12_04_22</t>
  </si>
  <si>
    <t>13-2016021513-12_09_22</t>
  </si>
  <si>
    <t>13-2016021513-12_14_22</t>
  </si>
  <si>
    <t>13-2016021513-12_19_22</t>
  </si>
  <si>
    <t>13-2016021513-12_24_21</t>
  </si>
  <si>
    <t>13-2016021513-12_29_21</t>
  </si>
  <si>
    <t>13-2016021513-12_34_21</t>
  </si>
  <si>
    <t>13-2016021513-12_39_21</t>
  </si>
  <si>
    <t>13-2016021513-12_44_21</t>
  </si>
  <si>
    <t>13-2016021513-12_49_20</t>
  </si>
  <si>
    <t>13-2016021513-12_54_20</t>
  </si>
  <si>
    <t>13-2016021513-12_59_20</t>
  </si>
  <si>
    <t>13-2016021513-13_04_20</t>
  </si>
  <si>
    <t>13-2016021513-13_34_18</t>
  </si>
  <si>
    <t>13-2016021513-13_39_18</t>
  </si>
  <si>
    <t>13-2016021513-13_44_18</t>
  </si>
  <si>
    <t>13-2016021513-13_54_17</t>
  </si>
  <si>
    <t>13-2016021513-13_59_17</t>
  </si>
  <si>
    <t>13-2016021513-14_04_17</t>
  </si>
  <si>
    <t>13-2016021513-14_09_17</t>
  </si>
  <si>
    <t>13-2016021513-14_14_17</t>
  </si>
  <si>
    <t>13-2016021513-14_19_16</t>
  </si>
  <si>
    <t>13-2016021513-14_24_16</t>
  </si>
  <si>
    <t>13-2016021513-14_29_16</t>
  </si>
  <si>
    <t>13-2016021513-14_34_16</t>
  </si>
  <si>
    <t>13-2016021513-14_54_15</t>
  </si>
  <si>
    <t>13-2016021513-14_59_15</t>
  </si>
  <si>
    <t>13-2016021513-15_04_14</t>
  </si>
  <si>
    <t>13-2016021513-15_09_14</t>
  </si>
  <si>
    <t>13-2016021513-15_14_14</t>
  </si>
  <si>
    <t>13-2016021513-15_19_14</t>
  </si>
  <si>
    <t>13-2016021513-15_24_14</t>
  </si>
  <si>
    <t>13-2016021513-15_29_13</t>
  </si>
  <si>
    <t>13-2016021513-15_34_13</t>
  </si>
  <si>
    <t>13-2016021513-15_39_13</t>
  </si>
  <si>
    <t>13-2016021513-15_49_12</t>
  </si>
  <si>
    <t>13-2016021513-15_54_12</t>
  </si>
  <si>
    <t>13-2016021513-16_29_11</t>
  </si>
  <si>
    <t>13-2016021513-16_34_10</t>
  </si>
  <si>
    <t>13-2016021513-16_39_10</t>
  </si>
  <si>
    <t>13-2016021513-16_49_10</t>
  </si>
  <si>
    <t>13-2016021513-17_09_09</t>
  </si>
  <si>
    <t>13-2016021513-17_24_08</t>
  </si>
  <si>
    <t>13-2016021513-17_34_08</t>
  </si>
  <si>
    <t>13-2016021513-17_39_08</t>
  </si>
  <si>
    <t>13-2016021513-17_44_07</t>
  </si>
  <si>
    <t>13-2016021513-17_49_07</t>
  </si>
  <si>
    <t>13-2016021613-08_08_31</t>
  </si>
  <si>
    <t>13-2016021613-08_13_30</t>
  </si>
  <si>
    <t>13-2016021613-08_18_30</t>
  </si>
  <si>
    <t>13-2016021613-08_23_29</t>
  </si>
  <si>
    <t>13-2016021613-08_28_29</t>
  </si>
  <si>
    <t>13-2016021613-08_33_29</t>
  </si>
  <si>
    <t>13-2016021613-08_38_29</t>
  </si>
  <si>
    <t>13-2016021613-08_43_28</t>
  </si>
  <si>
    <t>13-2016021613-08_48_28</t>
  </si>
  <si>
    <t>13-2016021613-08_53_28</t>
  </si>
  <si>
    <t>13-2016021613-08_58_28</t>
  </si>
  <si>
    <t>13-2016021613-09_03_27</t>
  </si>
  <si>
    <t>13-2016021613-09_08_27</t>
  </si>
  <si>
    <t>13-2016021613-09_13_27</t>
  </si>
  <si>
    <t>13-2016021613-09_18_27</t>
  </si>
  <si>
    <t>13-2016021613-09_23_27</t>
  </si>
  <si>
    <t>13-2016021613-09_28_26</t>
  </si>
  <si>
    <t>13-2016021613-09_33_26</t>
  </si>
  <si>
    <t>13-2016021613-09_38_26</t>
  </si>
  <si>
    <t>13-2016021613-09_43_26</t>
  </si>
  <si>
    <t>13-2016021613-09_48_25</t>
  </si>
  <si>
    <t>13-2016021613-09_53_25</t>
  </si>
  <si>
    <t>13-2016021613-09_58_25</t>
  </si>
  <si>
    <t>13-2016021613-10_03_25</t>
  </si>
  <si>
    <t>13-2016021613-10_08_24</t>
  </si>
  <si>
    <t>13-2016021613-10_13_24</t>
  </si>
  <si>
    <t>13-2016021613-10_18_24</t>
  </si>
  <si>
    <t>13-2016021613-10_23_24</t>
  </si>
  <si>
    <t>13-2016021613-10_28_24</t>
  </si>
  <si>
    <t>13-2016021613-10_33_23</t>
  </si>
  <si>
    <t>13-2016021613-10_38_23</t>
  </si>
  <si>
    <t>13-2016021613-10_43_23</t>
  </si>
  <si>
    <t>13-2016021613-10_48_23</t>
  </si>
  <si>
    <t>13-2016021613-10_53_22</t>
  </si>
  <si>
    <t>13-2016021613-11_08_22</t>
  </si>
  <si>
    <t>13-2016021613-11_13_21</t>
  </si>
  <si>
    <t>13-2016021613-11_18_21</t>
  </si>
  <si>
    <t>13-2016021613-11_23_21</t>
  </si>
  <si>
    <t>13-2016021613-11_28_21</t>
  </si>
  <si>
    <t>13-2016021613-11_33_20</t>
  </si>
  <si>
    <t>13-2016021613-11_38_20</t>
  </si>
  <si>
    <t>13-2016021613-11_43_20</t>
  </si>
  <si>
    <t>13-2016021613-11_48_20</t>
  </si>
  <si>
    <t>13-2016021613-11_53_20</t>
  </si>
  <si>
    <t>13-2016021613-12_08_19</t>
  </si>
  <si>
    <t>13-2016021613-13_35_27</t>
  </si>
  <si>
    <t>13-2016021613-13_40_27</t>
  </si>
  <si>
    <t>13-2016021613-13_45_27</t>
  </si>
  <si>
    <t>13-2016021613-13_50_26</t>
  </si>
  <si>
    <t>13-2016021613-13_55_26</t>
  </si>
  <si>
    <t>13-2016021613-14_00_26</t>
  </si>
  <si>
    <t>13-2016021613-14_05_26</t>
  </si>
  <si>
    <t>13-2016021613-14_10_25</t>
  </si>
  <si>
    <t>13-2016021613-14_15_25</t>
  </si>
  <si>
    <t>13-2016021613-14_20_25</t>
  </si>
  <si>
    <t>13-2016021613-14_25_25</t>
  </si>
  <si>
    <t>13-2016021613-14_35_24</t>
  </si>
  <si>
    <t>13-2016021613-14_40_24</t>
  </si>
  <si>
    <t>13-2016021613-14_45_24</t>
  </si>
  <si>
    <t>13-2016021713-11_49_18</t>
  </si>
  <si>
    <t>13-2016021713-11_54_18</t>
  </si>
  <si>
    <t>13-2016021713-11_59_17</t>
  </si>
  <si>
    <t>13-2016021713-12_09_17</t>
  </si>
  <si>
    <t>13-2016021713-12_19_16</t>
  </si>
  <si>
    <t>13-2016021713-12_29_16</t>
  </si>
  <si>
    <t>13-2016021713-12_44_15</t>
  </si>
  <si>
    <t>13-2016021713-18_59_39</t>
  </si>
  <si>
    <t>13-2016021713-19_04_39</t>
  </si>
  <si>
    <t>13-2016021713-19_09_39</t>
  </si>
  <si>
    <t>13-2016021713-19_14_38</t>
  </si>
  <si>
    <t>13-2016021713-19_19_38</t>
  </si>
  <si>
    <t>13-2016021713-19_24_38</t>
  </si>
  <si>
    <t>13-2016021713-19_29_38</t>
  </si>
  <si>
    <t>13-2016021713-19_34_37</t>
  </si>
  <si>
    <t>13-2016021713-19_39_37</t>
  </si>
  <si>
    <t>13-2016021713-19_44_37</t>
  </si>
  <si>
    <t>13-2016021713-19_49_37</t>
  </si>
  <si>
    <t>13-2016021713-19_54_37</t>
  </si>
  <si>
    <t>13-2016021713-19_59_36</t>
  </si>
  <si>
    <t>13-2016021713-20_04_36</t>
  </si>
  <si>
    <t>13-2016021713-20_09_36</t>
  </si>
  <si>
    <t>13-2016021713-20_14_36</t>
  </si>
  <si>
    <t>13-2016021713-20_19_35</t>
  </si>
  <si>
    <t>13-2016021713-20_24_35</t>
  </si>
  <si>
    <t>13-2016021713-20_29_35</t>
  </si>
  <si>
    <t>13-2016021713-20_34_35</t>
  </si>
  <si>
    <t>13-2016021713-20_39_35</t>
  </si>
  <si>
    <t>13-2016021713-20_44_34</t>
  </si>
  <si>
    <t>13-2016021713-20_49_34</t>
  </si>
  <si>
    <t>13-2016021713-20_54_34</t>
  </si>
  <si>
    <t>13-2016021713-20_59_34</t>
  </si>
  <si>
    <t>13-2016021713-21_04_33</t>
  </si>
  <si>
    <t>13-2016021713-21_09_33</t>
  </si>
  <si>
    <t>13-2016021713-21_14_33</t>
  </si>
  <si>
    <t>13-2016021713-21_19_33</t>
  </si>
  <si>
    <t>13-2016021713-21_24_32</t>
  </si>
  <si>
    <t>13-2016021713-21_29_32</t>
  </si>
  <si>
    <t>13-2016021713-21_34_32</t>
  </si>
  <si>
    <t>13-2016021713-21_39_32</t>
  </si>
  <si>
    <t>13-2016021713-21_44_32</t>
  </si>
  <si>
    <t>13-2016021713-21_54_31</t>
  </si>
  <si>
    <t>13-2016021713-21_59_31</t>
  </si>
  <si>
    <t>13-2016021713-22_04_31</t>
  </si>
  <si>
    <t>13-2016021713-22_09_30</t>
  </si>
  <si>
    <t>13-2016021713-22_19_30</t>
  </si>
  <si>
    <t>13-2016021713-22_24_30</t>
  </si>
  <si>
    <t>13-2016021713-22_29_29</t>
  </si>
  <si>
    <t>13-2016021713-22_34_29</t>
  </si>
  <si>
    <t>13-2016021713-22_39_29</t>
  </si>
  <si>
    <t>13-2016021713-22_44_29</t>
  </si>
  <si>
    <t>13-2016021713-22_54_28</t>
  </si>
  <si>
    <t>13-2016021713-22_59_28</t>
  </si>
  <si>
    <t>13-2016021713-23_04_28</t>
  </si>
  <si>
    <t>13-2016021713-23_09_28</t>
  </si>
  <si>
    <t>13-2016021713-23_14_27</t>
  </si>
  <si>
    <t>13-2016021713-23_19_27</t>
  </si>
  <si>
    <t>13-2016021713-23_24_27</t>
  </si>
  <si>
    <t>13-2016021713-23_29_27</t>
  </si>
  <si>
    <t>13-2016021713-23_34_27</t>
  </si>
  <si>
    <t>13-2016021713-23_39_26</t>
  </si>
  <si>
    <t>14-2016022614-13_56_11</t>
  </si>
  <si>
    <t>14-2016022614-14_01_11</t>
  </si>
  <si>
    <t>14-2016022614-14_06_11</t>
  </si>
  <si>
    <t>14-2016022614-14_11_11</t>
  </si>
  <si>
    <t>14-2016022614-14_16_10</t>
  </si>
  <si>
    <t>14-2016022614-14_21_10</t>
  </si>
  <si>
    <t>14-2016022614-14_26_10</t>
  </si>
  <si>
    <t>14-2016022614-14_31_10</t>
  </si>
  <si>
    <t>14-2016022614-14_36_09</t>
  </si>
  <si>
    <t>14-2016022614-14_41_09</t>
  </si>
  <si>
    <t>14-2016022614-14_46_09</t>
  </si>
  <si>
    <t>14-2016022614-14_56_08</t>
  </si>
  <si>
    <t>14-2016022614-15_01_08</t>
  </si>
  <si>
    <t>14-2016022614-15_06_08</t>
  </si>
  <si>
    <t>14-2016022614-15_11_08</t>
  </si>
  <si>
    <t>14-2016022614-15_16_07</t>
  </si>
  <si>
    <t>14-2016022614-15_26_07</t>
  </si>
  <si>
    <t>14-2016022614-15_31_07</t>
  </si>
  <si>
    <t>14-2016022614-15_36_06</t>
  </si>
  <si>
    <t>14-2016022614-15_41_06</t>
  </si>
  <si>
    <t>14-2016022614-15_46_06</t>
  </si>
  <si>
    <t>14-2016022614-15_51_06</t>
  </si>
  <si>
    <t>14-2016022614-15_56_05</t>
  </si>
  <si>
    <t>14-2016022614-16_01_05</t>
  </si>
  <si>
    <t>14-2016022614-16_06_05</t>
  </si>
  <si>
    <t>14-2016022614-16_11_05</t>
  </si>
  <si>
    <t>14-2016022614-16_16_04</t>
  </si>
  <si>
    <t>14-2016022614-16_26_04</t>
  </si>
  <si>
    <t>14-2016022614-16_31_04</t>
  </si>
  <si>
    <t>14-2016022614-16_36_03</t>
  </si>
  <si>
    <t>14-2016022614-16_41_03</t>
  </si>
  <si>
    <t>14-2016022614-16_46_03</t>
  </si>
  <si>
    <t>14-2016022614-16_51_03</t>
  </si>
  <si>
    <t>14-2016022614-16_56_02</t>
  </si>
  <si>
    <t>14-2016022614-17_01_02</t>
  </si>
  <si>
    <t>14-2016022614-17_06_02</t>
  </si>
  <si>
    <t>14-2016022614-17_11_02</t>
  </si>
  <si>
    <t>14-2016022614-17_16_02</t>
  </si>
  <si>
    <t>14-2016022614-17_21_01</t>
  </si>
  <si>
    <t>14-2016022614-17_26_01</t>
  </si>
  <si>
    <t>14-2016022614-17_31_01</t>
  </si>
  <si>
    <t>14-2016022614-17_36_01</t>
  </si>
  <si>
    <t>14-2016022614-17_41_00</t>
  </si>
  <si>
    <t>14-2016022614-17_46_00</t>
  </si>
  <si>
    <t>14-2016022614-17_51_00</t>
  </si>
  <si>
    <t>14-2016022614-17_56_00</t>
  </si>
  <si>
    <t>14-2016022614-18_00_59</t>
  </si>
  <si>
    <t>14-2016022614-18_10_59</t>
  </si>
  <si>
    <t>14-2016022614-18_15_58</t>
  </si>
  <si>
    <t>14-2016022614-18_20_58</t>
  </si>
  <si>
    <t>14-2016022614-18_25_58</t>
  </si>
  <si>
    <t>14-2016022614-18_30_58</t>
  </si>
  <si>
    <t>14-2016022614-18_35_57</t>
  </si>
  <si>
    <t>14-2016022614-18_40_57</t>
  </si>
  <si>
    <t>14-2016022614-18_45_57</t>
  </si>
  <si>
    <t>14-2016022614-18_50_57</t>
  </si>
  <si>
    <t>14-2016022614-18_55_56</t>
  </si>
  <si>
    <t>14-2016022614-19_00_56</t>
  </si>
  <si>
    <t>14-2016022614-19_05_56</t>
  </si>
  <si>
    <t>14-2016022614-19_10_56</t>
  </si>
  <si>
    <t>14-2016022614-19_15_55</t>
  </si>
  <si>
    <t>14-2016022614-19_20_55</t>
  </si>
  <si>
    <t>14-2016022614-19_25_55</t>
  </si>
  <si>
    <t>14-2016022614-19_35_54</t>
  </si>
  <si>
    <t>14-2016022614-19_40_54</t>
  </si>
  <si>
    <t>14-2016022614-19_55_53</t>
  </si>
  <si>
    <t>14-2016022614-20_00_53</t>
  </si>
  <si>
    <t>14-2016022614-20_05_53</t>
  </si>
  <si>
    <t>14-2016022614-20_10_52</t>
  </si>
  <si>
    <t>14-2016022614-20_15_52</t>
  </si>
  <si>
    <t>14-2016022614-20_20_52</t>
  </si>
  <si>
    <t>14-2016022614-20_25_52</t>
  </si>
  <si>
    <t>14-2016022614-20_30_51</t>
  </si>
  <si>
    <t>14-2016022614-20_35_51</t>
  </si>
  <si>
    <t>14-2016022614-20_40_51</t>
  </si>
  <si>
    <t>14-2016022614-20_45_51</t>
  </si>
  <si>
    <t>14-2016022614-20_50_50</t>
  </si>
  <si>
    <t>14-2016022614-20_55_50</t>
  </si>
  <si>
    <t>14-2016022614-21_00_50</t>
  </si>
  <si>
    <t>14-2016022614-21_05_50</t>
  </si>
  <si>
    <t>14-2016022614-21_10_49</t>
  </si>
  <si>
    <t>14-2016022614-21_15_49</t>
  </si>
  <si>
    <t>14-2016022614-21_30_48</t>
  </si>
  <si>
    <t>14-2016022614-21_35_48</t>
  </si>
  <si>
    <t>14-2016022614-21_40_48</t>
  </si>
  <si>
    <t>14-2016022714-16_41_48</t>
  </si>
  <si>
    <t>14-2016022714-16_46_47</t>
  </si>
  <si>
    <t>14-2016022714-16_51_46</t>
  </si>
  <si>
    <t>14-2016022714-16_56_46</t>
  </si>
  <si>
    <t>14-2016022714-17_01_46</t>
  </si>
  <si>
    <t>14-2016022714-17_06_45</t>
  </si>
  <si>
    <t>14-2016022714-17_11_45</t>
  </si>
  <si>
    <t>14-2016022714-17_16_45</t>
  </si>
  <si>
    <t>14-2016022714-17_21_45</t>
  </si>
  <si>
    <t>14-2016022714-17_26_44</t>
  </si>
  <si>
    <t>14-2016022714-17_31_44</t>
  </si>
  <si>
    <t>14-2016022714-17_36_44</t>
  </si>
  <si>
    <t>14-2016022714-17_41_44</t>
  </si>
  <si>
    <t>14-2016022714-17_46_43</t>
  </si>
  <si>
    <t>14-2016022714-17_51_43</t>
  </si>
  <si>
    <t>14-2016022714-17_56_43</t>
  </si>
  <si>
    <t>14-2016022714-18_01_43</t>
  </si>
  <si>
    <t>14-2016022714-18_06_42</t>
  </si>
  <si>
    <t>14-2016022714-18_11_42</t>
  </si>
  <si>
    <t>14-2016022714-18_16_42</t>
  </si>
  <si>
    <t>14-2016022714-18_21_42</t>
  </si>
  <si>
    <t>14-2016022714-18_26_41</t>
  </si>
  <si>
    <t>14-2016022714-18_31_41</t>
  </si>
  <si>
    <t>14-2016022714-18_36_41</t>
  </si>
  <si>
    <t>14-2016022714-18_41_41</t>
  </si>
  <si>
    <t>14-2016022714-18_46_40</t>
  </si>
  <si>
    <t>14-2016022714-18_51_40</t>
  </si>
  <si>
    <t>14-2016022714-18_56_40</t>
  </si>
  <si>
    <t>14-2016022714-19_01_40</t>
  </si>
  <si>
    <t>14-2016022714-19_06_39</t>
  </si>
  <si>
    <t>14-2016022714-19_11_39</t>
  </si>
  <si>
    <t>14-2016022714-19_16_39</t>
  </si>
  <si>
    <t>14-2016022714-19_21_39</t>
  </si>
  <si>
    <t>14-2016022714-19_26_38</t>
  </si>
  <si>
    <t>14-2016022714-19_31_38</t>
  </si>
  <si>
    <t>14-2016022714-19_36_38</t>
  </si>
  <si>
    <t>14-2016022714-19_41_38</t>
  </si>
  <si>
    <t>14-2016022714-19_46_37</t>
  </si>
  <si>
    <t>14-2016022714-19_51_37</t>
  </si>
  <si>
    <t>14-2016022714-19_56_37</t>
  </si>
  <si>
    <t>14-2016022714-20_01_37</t>
  </si>
  <si>
    <t>14-2016022714-20_06_36</t>
  </si>
  <si>
    <t>14-2016022714-20_11_36</t>
  </si>
  <si>
    <t>14-2016022714-20_16_36</t>
  </si>
  <si>
    <t>14-2016022714-20_21_36</t>
  </si>
  <si>
    <t>14-2016022714-20_26_35</t>
  </si>
  <si>
    <t>14-2016022714-20_31_35</t>
  </si>
  <si>
    <t>14-2016022714-20_36_35</t>
  </si>
  <si>
    <t>14-2016022714-20_41_35</t>
  </si>
  <si>
    <t>14-2016022714-20_46_34</t>
  </si>
  <si>
    <t>14-2016022714-20_51_34</t>
  </si>
  <si>
    <t>14-2016022714-20_56_34</t>
  </si>
  <si>
    <t>14-2016022714-21_01_34</t>
  </si>
  <si>
    <t>14-2016022714-21_06_33</t>
  </si>
  <si>
    <t>14-2016022714-21_11_33</t>
  </si>
  <si>
    <t>14-2016022714-21_16_33</t>
  </si>
  <si>
    <t>14-2016022714-21_21_33</t>
  </si>
  <si>
    <t>14-2016022714-21_26_32</t>
  </si>
  <si>
    <t>14-2016022714-21_31_32</t>
  </si>
  <si>
    <t>14-2016022714-21_36_32</t>
  </si>
  <si>
    <t>14-2016022714-21_41_32</t>
  </si>
  <si>
    <t>14-2016022714-21_46_31</t>
  </si>
  <si>
    <t>14-2016022714-21_51_31</t>
  </si>
  <si>
    <t>14-2016022714-21_56_31</t>
  </si>
  <si>
    <t>14-2016022714-22_01_31</t>
  </si>
  <si>
    <t>14-2016022714-22_06_30</t>
  </si>
  <si>
    <t>14-2016022714-22_11_30</t>
  </si>
  <si>
    <t>14-2016022714-22_16_30</t>
  </si>
  <si>
    <t>14-2016022714-22_21_30</t>
  </si>
  <si>
    <t>14-2016022714-22_26_29</t>
  </si>
  <si>
    <t>14-2016022714-22_31_29</t>
  </si>
  <si>
    <t>14-2016022714-22_36_29</t>
  </si>
  <si>
    <t>14-2016022714-22_41_29</t>
  </si>
  <si>
    <t>14-2016022714-22_46_28</t>
  </si>
  <si>
    <t>14-2016022714-22_51_28</t>
  </si>
  <si>
    <t>14-2016022714-22_56_28</t>
  </si>
  <si>
    <t>14-2016022714-23_01_28</t>
  </si>
  <si>
    <t>14-2016022714-23_06_27</t>
  </si>
  <si>
    <t>14-2016022714-23_11_27</t>
  </si>
  <si>
    <t>14-2016022714-23_16_27</t>
  </si>
  <si>
    <t>14-2016022714-23_21_27</t>
  </si>
  <si>
    <t>14-2016022714-23_26_26</t>
  </si>
  <si>
    <t>14-2016022714-23_31_26</t>
  </si>
  <si>
    <t>14-2016022714-23_36_26</t>
  </si>
  <si>
    <t>14-2016022714-23_41_26</t>
  </si>
  <si>
    <t>14-2016022714-23_46_26</t>
  </si>
  <si>
    <t>14-2016022714-23_51_25</t>
  </si>
  <si>
    <t>14-2016022714-23_56_25</t>
  </si>
  <si>
    <t>14-2016022814-00_01_25</t>
  </si>
  <si>
    <t>14-2016022814-00_06_25</t>
  </si>
  <si>
    <t>14-2016022814-00_11_24</t>
  </si>
  <si>
    <t>14-2016022814-00_16_24</t>
  </si>
  <si>
    <t>14-2016022814-00_21_24</t>
  </si>
  <si>
    <t>14-2016022814-00_26_24</t>
  </si>
  <si>
    <t>14-2016022814-00_31_23</t>
  </si>
  <si>
    <t>14-2016022814-00_36_23</t>
  </si>
  <si>
    <t>14-2016022814-00_41_23</t>
  </si>
  <si>
    <t>14-2016022814-00_46_23</t>
  </si>
  <si>
    <t>14-2016022814-00_51_22</t>
  </si>
  <si>
    <t>14-2016022814-00_56_22</t>
  </si>
  <si>
    <t>14-2016022814-16_28_02</t>
  </si>
  <si>
    <t>14-2016022814-16_33_02</t>
  </si>
  <si>
    <t>14-2016022814-16_38_02</t>
  </si>
  <si>
    <t>14-2016022814-16_43_02</t>
  </si>
  <si>
    <t>14-2016022814-16_48_01</t>
  </si>
  <si>
    <t>14-2016022814-16_53_01</t>
  </si>
  <si>
    <t>14-2016022814-16_58_01</t>
  </si>
  <si>
    <t>14-2016022814-17_03_00</t>
  </si>
  <si>
    <t>14-2016022814-17_08_00</t>
  </si>
  <si>
    <t>14-2016022814-17_13_00</t>
  </si>
  <si>
    <t>14-2016022814-17_18_00</t>
  </si>
  <si>
    <t>14-2016022814-17_22_59</t>
  </si>
  <si>
    <t>14-2016022814-17_27_59</t>
  </si>
  <si>
    <t>14-2016022814-17_32_59</t>
  </si>
  <si>
    <t>14-2016022814-17_37_59</t>
  </si>
  <si>
    <t>14-2016022814-17_42_58</t>
  </si>
  <si>
    <t>14-2016022814-17_47_58</t>
  </si>
  <si>
    <t>14-2016022814-17_52_58</t>
  </si>
  <si>
    <t>14-2016022814-17_57_58</t>
  </si>
  <si>
    <t>14-2016022814-18_02_57</t>
  </si>
  <si>
    <t>14-2016022814-18_07_57</t>
  </si>
  <si>
    <t>14-2016022814-18_12_57</t>
  </si>
  <si>
    <t>14-2016022814-18_17_57</t>
  </si>
  <si>
    <t>14-2016022814-18_22_56</t>
  </si>
  <si>
    <t>14-2016022814-18_27_56</t>
  </si>
  <si>
    <t>14-2016022814-18_32_56</t>
  </si>
  <si>
    <t>14-2016022814-18_37_55</t>
  </si>
  <si>
    <t>14-2016022814-18_42_55</t>
  </si>
  <si>
    <t>14-2016022814-18_47_55</t>
  </si>
  <si>
    <t>14-2016022814-18_52_55</t>
  </si>
  <si>
    <t>14-2016022814-18_57_54</t>
  </si>
  <si>
    <t>14-2016022814-19_02_54</t>
  </si>
  <si>
    <t>14-2016022814-19_07_54</t>
  </si>
  <si>
    <t>14-2016022814-19_12_54</t>
  </si>
  <si>
    <t>14-2016022814-19_17_53</t>
  </si>
  <si>
    <t>14-2016022814-19_22_53</t>
  </si>
  <si>
    <t>14-2016022814-19_27_53</t>
  </si>
  <si>
    <t>14-2016022814-19_32_53</t>
  </si>
  <si>
    <t>14-2016022814-19_37_52</t>
  </si>
  <si>
    <t>14-2016022814-19_42_52</t>
  </si>
  <si>
    <t>14-2016022814-19_47_52</t>
  </si>
  <si>
    <t>14-2016022814-19_52_52</t>
  </si>
  <si>
    <t>14-2016022814-19_57_51</t>
  </si>
  <si>
    <t>14-2016022814-20_02_51</t>
  </si>
  <si>
    <t>14-2016022814-20_07_51</t>
  </si>
  <si>
    <t>14-2016022814-20_12_51</t>
  </si>
  <si>
    <t>14-2016022814-20_17_50</t>
  </si>
  <si>
    <t>14-2016022814-20_22_50</t>
  </si>
  <si>
    <t>14-2016022814-20_27_50</t>
  </si>
  <si>
    <t>14-2016022814-20_32_50</t>
  </si>
  <si>
    <t>14-2016022814-20_37_49</t>
  </si>
  <si>
    <t>14-2016022814-20_42_49</t>
  </si>
  <si>
    <t>14-2016022814-20_47_49</t>
  </si>
  <si>
    <t>14-2016022814-20_52_49</t>
  </si>
  <si>
    <t>14-2016022814-20_57_48</t>
  </si>
  <si>
    <t>14-2016022814-21_02_48</t>
  </si>
  <si>
    <t>14-2016022814-21_07_48</t>
  </si>
  <si>
    <t>14-2016022814-21_12_48</t>
  </si>
  <si>
    <t>14-2016022814-21_17_47</t>
  </si>
  <si>
    <t>14-2016022814-21_22_47</t>
  </si>
  <si>
    <t>14-2016022814-21_27_47</t>
  </si>
  <si>
    <t>14-2016022814-21_32_47</t>
  </si>
  <si>
    <t>14-2016022814-21_37_46</t>
  </si>
  <si>
    <t>14-2016022814-21_42_46</t>
  </si>
  <si>
    <t>14-2016022814-21_47_46</t>
  </si>
  <si>
    <t>14-2016022814-21_52_46</t>
  </si>
  <si>
    <t>14-2016022814-21_57_45</t>
  </si>
  <si>
    <t>14-2016022814-22_02_45</t>
  </si>
  <si>
    <t>14-2016022814-22_07_45</t>
  </si>
  <si>
    <t>14-2016022814-22_12_45</t>
  </si>
  <si>
    <t>14-2016022814-22_17_44</t>
  </si>
  <si>
    <t>14-2016022814-22_22_44</t>
  </si>
  <si>
    <t>14-2016022814-22_27_44</t>
  </si>
  <si>
    <t>14-2016022814-22_32_44</t>
  </si>
  <si>
    <t>14-2016022814-22_37_43</t>
  </si>
  <si>
    <t>14-2016022814-22_42_43</t>
  </si>
  <si>
    <t>14-2016022814-22_47_43</t>
  </si>
  <si>
    <t>14-2016022814-22_52_43</t>
  </si>
  <si>
    <t>14-2016022814-22_57_43</t>
  </si>
  <si>
    <t>14-2016022814-23_02_42</t>
  </si>
  <si>
    <t>14-2016022814-23_07_42</t>
  </si>
  <si>
    <t>14-2016022814-23_12_42</t>
  </si>
  <si>
    <t>14-2016022814-23_17_42</t>
  </si>
  <si>
    <t>14-2016022814-23_22_41</t>
  </si>
  <si>
    <t>14-2016022814-23_27_41</t>
  </si>
  <si>
    <t>14-2016022814-23_32_41</t>
  </si>
  <si>
    <t>14-2016022814-23_37_41</t>
  </si>
  <si>
    <t>14-2016022814-23_42_40</t>
  </si>
  <si>
    <t>14-2016022814-23_47_40</t>
  </si>
  <si>
    <t>14-2016022814-23_52_40</t>
  </si>
  <si>
    <t>14-2016022814-23_57_40</t>
  </si>
  <si>
    <t>14-2016022914-00_02_40</t>
  </si>
  <si>
    <t>14-2016022914-00_07_39</t>
  </si>
  <si>
    <t>14-2016022914-00_12_39</t>
  </si>
  <si>
    <t>14-2016022914-00_17_39</t>
  </si>
  <si>
    <t>14-2016022914-00_22_38</t>
  </si>
  <si>
    <t>14-2016022914-00_27_38</t>
  </si>
  <si>
    <t>14-2016022914-00_32_38</t>
  </si>
  <si>
    <t>14-2016022914-00_37_38</t>
  </si>
  <si>
    <t>14-2016022914-00_42_37</t>
  </si>
  <si>
    <t>14-2016022914-00_47_37</t>
  </si>
  <si>
    <t>14-2016022914-00_52_37</t>
  </si>
  <si>
    <t>14-2016022914-00_57_37</t>
  </si>
  <si>
    <t>14-2016022914-01_02_36</t>
  </si>
  <si>
    <t>14-2016022914-01_07_36</t>
  </si>
  <si>
    <t>14-2016022914-01_12_36</t>
  </si>
  <si>
    <t>14-2016022914-01_17_36</t>
  </si>
  <si>
    <t>14-2016022914-09_35_04</t>
  </si>
  <si>
    <t>14-2016022914-09_40_04</t>
  </si>
  <si>
    <t>14-2016022914-09_45_04</t>
  </si>
  <si>
    <t>14-2016022914-09_50_03</t>
  </si>
  <si>
    <t>14-2016022914-09_55_03</t>
  </si>
  <si>
    <t>14-2016022914-10_00_03</t>
  </si>
  <si>
    <t>14-2016022914-10_05_02</t>
  </si>
  <si>
    <t>14-2016022914-10_10_02</t>
  </si>
  <si>
    <t>14-2016022914-10_15_02</t>
  </si>
  <si>
    <t>14-2016022914-10_20_02</t>
  </si>
  <si>
    <t>14-2016022914-10_25_01</t>
  </si>
  <si>
    <t>14-2016022914-10_30_01</t>
  </si>
  <si>
    <t>14-2016022914-10_35_01</t>
  </si>
  <si>
    <t>14-2016022914-10_40_01</t>
  </si>
  <si>
    <t>14-2016022914-10_45_00</t>
  </si>
  <si>
    <t>14-2016022914-10_50_00</t>
  </si>
  <si>
    <t>14-2016022914-10_55_00</t>
  </si>
  <si>
    <t>14-2016022914-11_00_00</t>
  </si>
  <si>
    <t>14-2016022914-11_04_59</t>
  </si>
  <si>
    <t>14-2016022914-11_09_59</t>
  </si>
  <si>
    <t>14-2016022914-11_14_59</t>
  </si>
  <si>
    <t>14-2016022914-11_19_59</t>
  </si>
  <si>
    <t>14-2016022914-11_24_58</t>
  </si>
  <si>
    <t>14-2016022914-11_29_58</t>
  </si>
  <si>
    <t>14-2016022914-11_34_58</t>
  </si>
  <si>
    <t>14-2016022914-11_39_58</t>
  </si>
  <si>
    <t>14-2016022914-11_44_57</t>
  </si>
  <si>
    <t>14-2016022914-11_49_57</t>
  </si>
  <si>
    <t>14-2016022914-11_54_57</t>
  </si>
  <si>
    <t>14-2016022914-11_59_57</t>
  </si>
  <si>
    <t>14-2016022914-12_04_56</t>
  </si>
  <si>
    <t>14-2016022914-12_09_56</t>
  </si>
  <si>
    <t>14-2016022914-12_14_56</t>
  </si>
  <si>
    <t>14-2016022914-12_19_56</t>
  </si>
  <si>
    <t>14-2016022914-12_24_55</t>
  </si>
  <si>
    <t>14-2016022914-12_29_55</t>
  </si>
  <si>
    <t>14-2016022914-12_34_55</t>
  </si>
  <si>
    <t>14-2016022914-12_39_55</t>
  </si>
  <si>
    <t>14-2016022914-12_44_54</t>
  </si>
  <si>
    <t>14-2016022914-12_49_54</t>
  </si>
  <si>
    <t>14-2016022914-12_54_54</t>
  </si>
  <si>
    <t>14-2016022914-12_59_53</t>
  </si>
  <si>
    <t>14-2016022914-13_04_53</t>
  </si>
  <si>
    <t>14-2016022914-13_09_53</t>
  </si>
  <si>
    <t>14-2016022914-13_14_53</t>
  </si>
  <si>
    <t>14-2016022914-13_19_52</t>
  </si>
  <si>
    <t>14-2016022914-13_24_52</t>
  </si>
  <si>
    <t>14-2016022914-13_29_52</t>
  </si>
  <si>
    <t>14-2016022914-13_34_51</t>
  </si>
  <si>
    <t>14-2016022914-13_39_51</t>
  </si>
  <si>
    <t>14-2016022914-13_44_51</t>
  </si>
  <si>
    <t>14-2016022914-13_49_51</t>
  </si>
  <si>
    <t>14-2016022914-13_54_50</t>
  </si>
  <si>
    <t>14-2016022914-13_59_50</t>
  </si>
  <si>
    <t>14-2016022914-14_04_50</t>
  </si>
  <si>
    <t>14-2016022914-14_09_50</t>
  </si>
  <si>
    <t>14-2016022914-14_14_49</t>
  </si>
  <si>
    <t>14-2016022914-14_19_49</t>
  </si>
  <si>
    <t>14-2016022914-14_24_49</t>
  </si>
  <si>
    <t>14-2016022914-14_29_49</t>
  </si>
  <si>
    <t>14-2016022914-14_34_48</t>
  </si>
  <si>
    <t>14-2016022914-14_39_48</t>
  </si>
  <si>
    <t>14-2016022914-14_44_48</t>
  </si>
  <si>
    <t>14-2016022914-14_49_48</t>
  </si>
  <si>
    <t>14-2016022914-14_54_47</t>
  </si>
  <si>
    <t>14-2016022914-14_59_47</t>
  </si>
  <si>
    <t>14-2016022914-15_04_47</t>
  </si>
  <si>
    <t>14-2016022914-15_09_47</t>
  </si>
  <si>
    <t>14-2016022914-15_14_46</t>
  </si>
  <si>
    <t>14-2016022914-15_19_46</t>
  </si>
  <si>
    <t>14-2016022914-15_24_46</t>
  </si>
  <si>
    <t>14-2016022914-15_29_46</t>
  </si>
  <si>
    <t>14-2016022914-15_34_45</t>
  </si>
  <si>
    <t>14-2016022914-15_39_45</t>
  </si>
  <si>
    <t>14-2016022914-15_44_45</t>
  </si>
  <si>
    <t>14-2016022914-15_49_45</t>
  </si>
  <si>
    <t>14-2016022914-15_54_44</t>
  </si>
  <si>
    <t>14-2016022914-15_59_44</t>
  </si>
  <si>
    <t>14-2016022914-16_04_44</t>
  </si>
  <si>
    <t>14-2016022914-16_09_44</t>
  </si>
  <si>
    <t>14-2016022914-16_14_43</t>
  </si>
  <si>
    <t>14-2016022914-16_19_43</t>
  </si>
  <si>
    <t>14-2016022914-16_24_43</t>
  </si>
  <si>
    <t>14-2016022914-16_29_42</t>
  </si>
  <si>
    <t>14-2016022914-16_34_42</t>
  </si>
  <si>
    <t>14-2016022914-16_39_42</t>
  </si>
  <si>
    <t>14-2016022914-16_44_42</t>
  </si>
  <si>
    <t>14-2016022914-16_49_41</t>
  </si>
  <si>
    <t>14-2016022914-16_54_41</t>
  </si>
  <si>
    <t>14-2016022914-16_59_41</t>
  </si>
  <si>
    <t>14-2016022914-17_04_41</t>
  </si>
  <si>
    <t>14-2016022914-17_09_40</t>
  </si>
  <si>
    <t>14-2016022914-17_14_40</t>
  </si>
  <si>
    <t>14-2016022914-17_19_40</t>
  </si>
  <si>
    <t>14-2016022914-17_24_40</t>
  </si>
  <si>
    <t>14-2016022914-17_29_39</t>
  </si>
  <si>
    <t>14-2016022914-17_34_39</t>
  </si>
  <si>
    <t>14-2016022914-17_39_39</t>
  </si>
  <si>
    <t>14-2016022914-17_44_39</t>
  </si>
  <si>
    <t>14-2016022914-17_49_38</t>
  </si>
  <si>
    <t>14-2016022914-17_54_38</t>
  </si>
  <si>
    <t>14-2016022914-17_59_38</t>
  </si>
  <si>
    <t>14-2016022914-18_04_38</t>
  </si>
  <si>
    <t>14-2016022914-18_09_37</t>
  </si>
  <si>
    <t>14-2016022914-18_14_37</t>
  </si>
  <si>
    <t>14-2016022914-18_19_37</t>
  </si>
  <si>
    <t>14-2016022914-18_24_37</t>
  </si>
  <si>
    <t>14-2016022914-18_29_36</t>
  </si>
  <si>
    <t>14-2016022914-18_34_36</t>
  </si>
  <si>
    <t>14-2016022914-18_39_36</t>
  </si>
  <si>
    <t>14-2016022914-18_44_36</t>
  </si>
  <si>
    <t>14-2016022914-18_49_35</t>
  </si>
  <si>
    <t>14-2016022914-18_54_35</t>
  </si>
  <si>
    <t>14-2016022914-18_59_35</t>
  </si>
  <si>
    <t>14-2016022914-19_04_35</t>
  </si>
  <si>
    <t>14-2016022914-19_09_34</t>
  </si>
  <si>
    <t>14-2016022914-19_14_34</t>
  </si>
  <si>
    <t>14-2016022914-19_19_34</t>
  </si>
  <si>
    <t>14-2016022914-19_24_33</t>
  </si>
  <si>
    <t>14-2016022914-19_29_33</t>
  </si>
  <si>
    <t>14-2016022914-19_34_33</t>
  </si>
  <si>
    <t>14-2016022914-19_39_33</t>
  </si>
  <si>
    <t>14-2016022914-19_44_32</t>
  </si>
  <si>
    <t>14-2016022914-19_49_32</t>
  </si>
  <si>
    <t>14-2016022914-19_54_32</t>
  </si>
  <si>
    <t>14-2016030114-11_11_09</t>
  </si>
  <si>
    <t>14-2016030114-11_16_08</t>
  </si>
  <si>
    <t>14-2016030114-11_21_08</t>
  </si>
  <si>
    <t>14-2016030114-11_26_07</t>
  </si>
  <si>
    <t>14-2016030114-11_31_07</t>
  </si>
  <si>
    <t>14-2016030114-11_36_07</t>
  </si>
  <si>
    <t>14-2016030114-11_41_07</t>
  </si>
  <si>
    <t>14-2016030114-11_46_06</t>
  </si>
  <si>
    <t>14-2016030114-11_51_06</t>
  </si>
  <si>
    <t>14-2016030114-11_56_06</t>
  </si>
  <si>
    <t>14-2016030114-12_01_06</t>
  </si>
  <si>
    <t>14-2016030114-12_06_05</t>
  </si>
  <si>
    <t>14-2016030114-12_11_05</t>
  </si>
  <si>
    <t>14-2016030114-12_16_05</t>
  </si>
  <si>
    <t>14-2016030114-12_21_05</t>
  </si>
  <si>
    <t>14-2016030114-12_26_04</t>
  </si>
  <si>
    <t>14-2016030114-12_31_04</t>
  </si>
  <si>
    <t>14-2016030114-12_36_04</t>
  </si>
  <si>
    <t>14-2016030114-12_41_04</t>
  </si>
  <si>
    <t>14-2016030114-12_46_03</t>
  </si>
  <si>
    <t>14-2016030114-12_51_03</t>
  </si>
  <si>
    <t>14-2016030114-12_56_03</t>
  </si>
  <si>
    <t>14-2016030114-13_01_03</t>
  </si>
  <si>
    <t>14-2016030114-13_06_02</t>
  </si>
  <si>
    <t>14-2016030114-13_11_02</t>
  </si>
  <si>
    <t>14-2016030114-13_16_02</t>
  </si>
  <si>
    <t>14-2016030114-13_21_02</t>
  </si>
  <si>
    <t>14-2016030114-13_26_01</t>
  </si>
  <si>
    <t>14-2016030114-13_31_01</t>
  </si>
  <si>
    <t>14-2016030114-13_36_01</t>
  </si>
  <si>
    <t>14-2016030114-13_41_01</t>
  </si>
  <si>
    <t>14-2016030114-13_46_00</t>
  </si>
  <si>
    <t>14-2016030114-13_51_00</t>
  </si>
  <si>
    <t>14-2016030114-13_56_00</t>
  </si>
  <si>
    <t>14-2016030114-14_01_00</t>
  </si>
  <si>
    <t>14-2016030114-14_05_59</t>
  </si>
  <si>
    <t>15-2016022615-12_49_47</t>
  </si>
  <si>
    <t>15-2016022615-12_59_46</t>
  </si>
  <si>
    <t>15-2016022615-13_04_45</t>
  </si>
  <si>
    <t>15-2016022615-13_09_45</t>
  </si>
  <si>
    <t>15-2016022615-14_43_06</t>
  </si>
  <si>
    <t>15-2016022615-14_53_06</t>
  </si>
  <si>
    <t>15-2016022615-14_58_05</t>
  </si>
  <si>
    <t>15-2016022615-16_31_15</t>
  </si>
  <si>
    <t>15-2016022615-16_46_14</t>
  </si>
  <si>
    <t>15-2016022615-17_01_12</t>
  </si>
  <si>
    <t>15-2016022615-17_06_12</t>
  </si>
  <si>
    <t>15-2016022615-17_41_09</t>
  </si>
  <si>
    <t>15-2016022615-18_06_07</t>
  </si>
  <si>
    <t>15-2016022615-18_11_07</t>
  </si>
  <si>
    <t>15-2016022615-18_16_07</t>
  </si>
  <si>
    <t>15-2016022615-18_21_06</t>
  </si>
  <si>
    <t>15-2016022715-14_09_29</t>
  </si>
  <si>
    <t>15-2016022715-14_14_28</t>
  </si>
  <si>
    <t>15-2016022715-14_19_28</t>
  </si>
  <si>
    <t>15-2016022715-14_24_28</t>
  </si>
  <si>
    <t>15-2016022715-14_29_27</t>
  </si>
  <si>
    <t>15-2016022715-14_44_26</t>
  </si>
  <si>
    <t>15-2016022715-14_49_26</t>
  </si>
  <si>
    <t>15-2016022715-14_54_25</t>
  </si>
  <si>
    <t>15-2016022715-14_59_25</t>
  </si>
  <si>
    <t>15-2016022715-16_59_52</t>
  </si>
  <si>
    <t>15-2016022715-17_04_52</t>
  </si>
  <si>
    <t>15-2016022715-17_09_51</t>
  </si>
  <si>
    <t>15-2016022715-17_14_51</t>
  </si>
  <si>
    <t>15-2016022715-18_00_21</t>
  </si>
  <si>
    <t>15-2016022715-18_03_43</t>
  </si>
  <si>
    <t>15-2016022715-18_08_42</t>
  </si>
  <si>
    <t>15-2016022715-18_13_42</t>
  </si>
  <si>
    <t>15-2016022715-18_18_42</t>
  </si>
  <si>
    <t>15-2016022715-18_23_41</t>
  </si>
  <si>
    <t>15-2016022715-18_28_41</t>
  </si>
  <si>
    <t>15-2016022715-18_33_40</t>
  </si>
  <si>
    <t>15-2016022715-19_33_11</t>
  </si>
  <si>
    <t>15-2016022715-19_38_10</t>
  </si>
  <si>
    <t>15-2016022715-19_43_10</t>
  </si>
  <si>
    <t>15-2016022815-13_22_13</t>
  </si>
  <si>
    <t>15-2016022815-13_27_12</t>
  </si>
  <si>
    <t>15-2016022815-13_32_11</t>
  </si>
  <si>
    <t>15-2016022815-13_37_11</t>
  </si>
  <si>
    <t>15-2016022815-13_42_11</t>
  </si>
  <si>
    <t>15-2016022815-13_47_10</t>
  </si>
  <si>
    <t>15-2016022815-13_52_10</t>
  </si>
  <si>
    <t>15-2016022815-13_57_10</t>
  </si>
  <si>
    <t>15-2016022815-14_02_09</t>
  </si>
  <si>
    <t>15-2016022815-14_07_09</t>
  </si>
  <si>
    <t>15-2016022815-14_12_08</t>
  </si>
  <si>
    <t>15-2016022815-14_17_08</t>
  </si>
  <si>
    <t>15-2016022815-14_22_08</t>
  </si>
  <si>
    <t>15-2016022815-14_27_07</t>
  </si>
  <si>
    <t>15-2016022815-14_32_07</t>
  </si>
  <si>
    <t>15-2016022815-14_37_07</t>
  </si>
  <si>
    <t>15-2016022815-14_42_06</t>
  </si>
  <si>
    <t>15-2016022815-14_47_06</t>
  </si>
  <si>
    <t>15-2016022815-14_52_05</t>
  </si>
  <si>
    <t>15-2016022815-14_57_05</t>
  </si>
  <si>
    <t>15-2016022815-15_02_05</t>
  </si>
  <si>
    <t>15-2016022815-15_07_04</t>
  </si>
  <si>
    <t>15-2016022815-15_12_04</t>
  </si>
  <si>
    <t>15-2016022815-15_17_03</t>
  </si>
  <si>
    <t>15-2016022815-15_22_03</t>
  </si>
  <si>
    <t>15-2016022815-15_27_03</t>
  </si>
  <si>
    <t>15-2016022815-15_32_02</t>
  </si>
  <si>
    <t>15-2016022815-15_37_02</t>
  </si>
  <si>
    <t>15-2016022815-15_42_02</t>
  </si>
  <si>
    <t>15-2016022815-15_47_01</t>
  </si>
  <si>
    <t>15-2016022815-15_52_01</t>
  </si>
  <si>
    <t>15-2016022815-15_57_00</t>
  </si>
  <si>
    <t>15-2016022815-16_02_00</t>
  </si>
  <si>
    <t>15-2016022815-16_07_00</t>
  </si>
  <si>
    <t>15-2016022815-16_11_59</t>
  </si>
  <si>
    <t>15-2016022815-16_16_59</t>
  </si>
  <si>
    <t>15-2016022815-16_21_58</t>
  </si>
  <si>
    <t>15-2016022815-16_26_58</t>
  </si>
  <si>
    <t>15-2016022815-16_31_58</t>
  </si>
  <si>
    <t>15-2016022815-16_36_57</t>
  </si>
  <si>
    <t>15-2016022815-16_41_57</t>
  </si>
  <si>
    <t>15-2016022815-16_46_57</t>
  </si>
  <si>
    <t>15-2016022815-16_51_56</t>
  </si>
  <si>
    <t>15-2016022915-12_15_36</t>
  </si>
  <si>
    <t>15-2016022915-12_20_36</t>
  </si>
  <si>
    <t>15-2016022915-12_25_36</t>
  </si>
  <si>
    <t>15-2016022915-12_30_35</t>
  </si>
  <si>
    <t>15-2016022915-12_35_35</t>
  </si>
  <si>
    <t>15-2016022915-12_40_34</t>
  </si>
  <si>
    <t>15-2016022915-12_45_34</t>
  </si>
  <si>
    <t>15-2016022915-12_50_34</t>
  </si>
  <si>
    <t>15-2016022915-12_55_33</t>
  </si>
  <si>
    <t>15-2016022915-13_00_33</t>
  </si>
  <si>
    <t>15-2016022915-13_05_32</t>
  </si>
  <si>
    <t>15-2016022915-13_10_32</t>
  </si>
  <si>
    <t>15-2016022915-13_15_32</t>
  </si>
  <si>
    <t>15-2016022915-13_20_31</t>
  </si>
  <si>
    <t>15-2016022915-13_25_31</t>
  </si>
  <si>
    <t>15-2016022915-13_30_30</t>
  </si>
  <si>
    <t>15-2016022915-13_35_30</t>
  </si>
  <si>
    <t>15-2016022915-13_40_30</t>
  </si>
  <si>
    <t>15-2016022915-13_45_29</t>
  </si>
  <si>
    <t>15-2016022915-13_50_29</t>
  </si>
  <si>
    <t>15-2016022915-13_55_29</t>
  </si>
  <si>
    <t>15-2016022915-14_00_28</t>
  </si>
  <si>
    <t>15-2016022915-14_05_28</t>
  </si>
  <si>
    <t>15-2016022915-14_10_27</t>
  </si>
  <si>
    <t>15-2016022915-14_15_27</t>
  </si>
  <si>
    <t>15-2016022915-14_20_27</t>
  </si>
  <si>
    <t>15-2016022915-14_25_26</t>
  </si>
  <si>
    <t>15-2016022915-14_30_26</t>
  </si>
  <si>
    <t>15-2016022915-14_35_25</t>
  </si>
  <si>
    <t>15-2016022915-14_40_25</t>
  </si>
  <si>
    <t>15-2016022915-16_17_14</t>
  </si>
  <si>
    <t>15-2016022915-16_22_14</t>
  </si>
  <si>
    <t>15-2016022915-16_27_13</t>
  </si>
  <si>
    <t>15-2016022915-16_32_13</t>
  </si>
  <si>
    <t>15-2016022915-16_37_12</t>
  </si>
  <si>
    <t>15-2016022915-16_42_12</t>
  </si>
  <si>
    <t>15-2016022915-16_47_12</t>
  </si>
  <si>
    <t>15-2016022915-16_52_11</t>
  </si>
  <si>
    <t>15-2016022915-16_57_11</t>
  </si>
  <si>
    <t>15-2016022915-17_02_10</t>
  </si>
  <si>
    <t>15-2016022915-17_07_10</t>
  </si>
  <si>
    <t>15-2016022915-17_12_10</t>
  </si>
  <si>
    <t>15-2016022915-17_17_09</t>
  </si>
  <si>
    <t>15-2016022915-17_20_51</t>
  </si>
  <si>
    <t>15-2016022915-17_25_51</t>
  </si>
  <si>
    <t>15-2016022915-17_30_50</t>
  </si>
  <si>
    <t>15-2016022915-17_35_50</t>
  </si>
  <si>
    <t>15-2016022915-17_40_50</t>
  </si>
  <si>
    <t>15-2016022915-18_18_45</t>
  </si>
  <si>
    <t>15-2016022915-18_23_45</t>
  </si>
  <si>
    <t>15-2016022915-18_28_44</t>
  </si>
  <si>
    <t>15-2016022915-18_33_44</t>
  </si>
  <si>
    <t>15-2016022915-18_38_43</t>
  </si>
  <si>
    <t>15-2016022915-18_43_43</t>
  </si>
  <si>
    <t>15-2016022915-18_48_43</t>
  </si>
  <si>
    <t>15-2016022915-18_53_42</t>
  </si>
  <si>
    <t>15-2016022915-18_58_42</t>
  </si>
  <si>
    <t>15-2016022915-19_03_41</t>
  </si>
  <si>
    <t>15-2016022915-19_08_41</t>
  </si>
  <si>
    <t>15-2016022915-19_13_41</t>
  </si>
  <si>
    <t>15-2016022915-19_18_40</t>
  </si>
  <si>
    <t>15-2016022915-19_23_40</t>
  </si>
  <si>
    <t>15-2016022915-19_28_40</t>
  </si>
  <si>
    <t>15-2016022915-19_33_39</t>
  </si>
  <si>
    <t>15-2016022915-19_38_39</t>
  </si>
  <si>
    <t>15-2016030115-09_51_45</t>
  </si>
  <si>
    <t>15-2016030115-09_56_44</t>
  </si>
  <si>
    <t>15-2016030115-10_01_44</t>
  </si>
  <si>
    <t>15-2016030115-12_32_00</t>
  </si>
  <si>
    <t>15-2016030115-12_37_00</t>
  </si>
  <si>
    <t>15-2016030115-12_41_59</t>
  </si>
  <si>
    <t>15-2016030115-12_46_59</t>
  </si>
  <si>
    <t>15-2016030115-12_51_58</t>
  </si>
  <si>
    <t>15-2016030115-12_56_58</t>
  </si>
  <si>
    <t>15-2016030115-13_25_00</t>
  </si>
  <si>
    <t>15-2016030115-13_30_00</t>
  </si>
  <si>
    <t>15-2016030115-13_34_59</t>
  </si>
  <si>
    <t>15-2016030115-13_54_53</t>
  </si>
  <si>
    <t>15-2016030115-13_59_52</t>
  </si>
  <si>
    <t>16-2016022916-11_37_38</t>
  </si>
  <si>
    <t>16-2016022916-11_42_37</t>
  </si>
  <si>
    <t>16-2016022916-11_47_37</t>
  </si>
  <si>
    <t>16-2016022916-12_02_37</t>
  </si>
  <si>
    <t>16-2016022916-12_07_37</t>
  </si>
  <si>
    <t>16-2016022916-14_04_49</t>
  </si>
  <si>
    <t>16-2016022916-14_09_49</t>
  </si>
  <si>
    <t>16-2016022916-14_14_49</t>
  </si>
  <si>
    <t>16-2016022916-17_55_57</t>
  </si>
  <si>
    <t>16-2016022916-20_07_32</t>
  </si>
  <si>
    <t>16-2016022916-20_17_32</t>
  </si>
  <si>
    <t>16-2016022916-20_22_32</t>
  </si>
  <si>
    <t>16-2016030116-11_37_08</t>
  </si>
  <si>
    <t>16-2016030116-11_42_08</t>
  </si>
  <si>
    <t>16-2016030116-12_02_08</t>
  </si>
  <si>
    <t>16-2016030116-12_07_08</t>
  </si>
  <si>
    <t>16-2016030116-12_12_08</t>
  </si>
  <si>
    <t>16-2016030116-12_22_08</t>
  </si>
  <si>
    <t>16-2016030116-12_27_08</t>
  </si>
  <si>
    <t>16-2016030116-14_07_41</t>
  </si>
  <si>
    <t>17-2016030417-15_39_40</t>
  </si>
  <si>
    <t>17-2016030417-16_00_20</t>
  </si>
  <si>
    <t>17-2016030417-16_05_20</t>
  </si>
  <si>
    <t>17-2016030417-16_10_20</t>
  </si>
  <si>
    <t>17-2016030417-16_20_19</t>
  </si>
  <si>
    <t>17-2016030417-16_25_19</t>
  </si>
  <si>
    <t>17-2016030417-18_52_51</t>
  </si>
  <si>
    <t>17-2016030417-18_57_51</t>
  </si>
  <si>
    <t>17-2016030417-19_02_50</t>
  </si>
  <si>
    <t>17-2016030417-19_07_50</t>
  </si>
  <si>
    <t>17-2016030417-19_12_50</t>
  </si>
  <si>
    <t>17-2016030417-19_17_50</t>
  </si>
  <si>
    <t>17-2016030417-19_22_49</t>
  </si>
  <si>
    <t>17-2016030417-19_32_49</t>
  </si>
  <si>
    <t>17-2016030417-19_37_48</t>
  </si>
  <si>
    <t>17-2016030417-19_42_48</t>
  </si>
  <si>
    <t>17-2016030417-19_47_48</t>
  </si>
  <si>
    <t>17-2016030417-19_52_48</t>
  </si>
  <si>
    <t>17-2016030417-19_57_47</t>
  </si>
  <si>
    <t>17-2016030417-20_02_47</t>
  </si>
  <si>
    <t>17-2016030417-20_07_47</t>
  </si>
  <si>
    <t>17-2016030417-20_12_47</t>
  </si>
  <si>
    <t>17-2016030417-20_17_46</t>
  </si>
  <si>
    <t>17-2016030417-20_37_45</t>
  </si>
  <si>
    <t>17-2016030417-20_42_45</t>
  </si>
  <si>
    <t>17-2016030417-20_47_45</t>
  </si>
  <si>
    <t>17-2016030417-20_52_44</t>
  </si>
  <si>
    <t>17-2016030417-20_57_44</t>
  </si>
  <si>
    <t>17-2016030417-21_02_44</t>
  </si>
  <si>
    <t>17-2016030417-21_07_44</t>
  </si>
  <si>
    <t>17-2016030417-21_12_43</t>
  </si>
  <si>
    <t>17-2016030417-21_17_43</t>
  </si>
  <si>
    <t>17-2016030417-21_22_43</t>
  </si>
  <si>
    <t>17-2016030417-21_27_43</t>
  </si>
  <si>
    <t>17-2016030417-21_42_42</t>
  </si>
  <si>
    <t>17-2016030417-21_47_42</t>
  </si>
  <si>
    <t>17-2016030417-21_52_41</t>
  </si>
  <si>
    <t>17-2016030417-21_57_41</t>
  </si>
  <si>
    <t>17-2016030417-22_02_41</t>
  </si>
  <si>
    <t>17-2016030417-22_07_41</t>
  </si>
  <si>
    <t>17-2016030417-22_17_40</t>
  </si>
  <si>
    <t>17-2016030417-22_22_40</t>
  </si>
  <si>
    <t>17-2016030417-22_27_40</t>
  </si>
  <si>
    <t>17-2016030417-22_32_39</t>
  </si>
  <si>
    <t>17-2016030417-22_42_39</t>
  </si>
  <si>
    <t>17-2016030417-22_47_39</t>
  </si>
  <si>
    <t>17-2016030417-22_52_38</t>
  </si>
  <si>
    <t>17-2016030417-22_57_38</t>
  </si>
  <si>
    <t>17-2016030417-23_02_38</t>
  </si>
  <si>
    <t>17-2016030417-23_07_38</t>
  </si>
  <si>
    <t>17-2016030417-23_12_37</t>
  </si>
  <si>
    <t>17-2016030417-23_17_37</t>
  </si>
  <si>
    <t>17-2016030417-23_32_36</t>
  </si>
  <si>
    <t>17-2016030417-23_37_36</t>
  </si>
  <si>
    <t>17-2016030417-23_57_35</t>
  </si>
  <si>
    <t>17-2016030517-11_26_58</t>
  </si>
  <si>
    <t>17-2016030517-11_31_58</t>
  </si>
  <si>
    <t>17-2016030517-11_36_57</t>
  </si>
  <si>
    <t>17-2016030517-11_46_57</t>
  </si>
  <si>
    <t>17-2016030517-11_51_56</t>
  </si>
  <si>
    <t>17-2016030517-11_56_56</t>
  </si>
  <si>
    <t>17-2016030517-12_01_56</t>
  </si>
  <si>
    <t>17-2016030517-12_06_56</t>
  </si>
  <si>
    <t>17-2016030517-12_21_55</t>
  </si>
  <si>
    <t>17-2016030517-12_31_54</t>
  </si>
  <si>
    <t>17-2016030517-12_41_54</t>
  </si>
  <si>
    <t>17-2016030517-17_44_02</t>
  </si>
  <si>
    <t>17-2016030517-18_04_00</t>
  </si>
  <si>
    <t>17-2016030517-18_09_00</t>
  </si>
  <si>
    <t>17-2016030517-18_14_00</t>
  </si>
  <si>
    <t>17-2016030517-18_19_00</t>
  </si>
  <si>
    <t>17-2016030517-18_23_59</t>
  </si>
  <si>
    <t>17-2016030517-18_28_59</t>
  </si>
  <si>
    <t>17-2016030517-18_33_59</t>
  </si>
  <si>
    <t>17-2016030517-18_38_59</t>
  </si>
  <si>
    <t>17-2016030517-18_43_58</t>
  </si>
  <si>
    <t>17-2016030517-18_48_58</t>
  </si>
  <si>
    <t>17-2016030517-18_53_58</t>
  </si>
  <si>
    <t>17-2016030517-18_58_57</t>
  </si>
  <si>
    <t>17-2016030517-19_03_57</t>
  </si>
  <si>
    <t>17-2016030517-19_08_57</t>
  </si>
  <si>
    <t>17-2016030517-19_18_56</t>
  </si>
  <si>
    <t>17-2016030517-19_28_56</t>
  </si>
  <si>
    <t>17-2016030517-19_58_54</t>
  </si>
  <si>
    <t>17-2016030517-20_03_54</t>
  </si>
  <si>
    <t>17-2016030517-20_08_53</t>
  </si>
  <si>
    <t>17-2016030517-20_13_53</t>
  </si>
  <si>
    <t>17-2016030517-20_18_53</t>
  </si>
  <si>
    <t>17-2016030517-20_23_52</t>
  </si>
  <si>
    <t>17-2016030517-20_33_52</t>
  </si>
  <si>
    <t>17-2016030517-23_48_41</t>
  </si>
  <si>
    <t>17-2016030617-11_04_20</t>
  </si>
  <si>
    <t>17-2016030617-11_14_19</t>
  </si>
  <si>
    <t>17-2016030617-11_24_18</t>
  </si>
  <si>
    <t>17-2016030617-11_29_18</t>
  </si>
  <si>
    <t>17-2016030617-11_34_18</t>
  </si>
  <si>
    <t>17-2016030617-11_39_18</t>
  </si>
  <si>
    <t>17-2016030617-13_19_11</t>
  </si>
  <si>
    <t>17-2016030617-13_54_09</t>
  </si>
  <si>
    <t>17-2016030617-14_04_09</t>
  </si>
  <si>
    <t>17-2016030617-14_09_08</t>
  </si>
  <si>
    <t>17-2016030617-14_14_08</t>
  </si>
  <si>
    <t>17-2016030617-14_19_08</t>
  </si>
  <si>
    <t>17-2016030617-14_24_07</t>
  </si>
  <si>
    <t>17-2016030617-16_48_38</t>
  </si>
  <si>
    <t>17-2016030617-16_53_38</t>
  </si>
  <si>
    <t>17-2016030617-16_58_37</t>
  </si>
  <si>
    <t>17-2016030617-17_03_37</t>
  </si>
  <si>
    <t>17-2016030617-17_08_37</t>
  </si>
  <si>
    <t>17-2016030617-17_13_36</t>
  </si>
  <si>
    <t>17-2016030617-17_18_36</t>
  </si>
  <si>
    <t>17-2016030617-17_23_36</t>
  </si>
  <si>
    <t>17-2016030617-17_33_35</t>
  </si>
  <si>
    <t>17-2016030617-17_38_35</t>
  </si>
  <si>
    <t>17-2016030617-17_43_35</t>
  </si>
  <si>
    <t>17-2016030617-17_48_34</t>
  </si>
  <si>
    <t>17-2016030617-17_53_34</t>
  </si>
  <si>
    <t>17-2016030617-17_58_34</t>
  </si>
  <si>
    <t>17-2016030617-18_18_33</t>
  </si>
  <si>
    <t>17-2016030617-18_43_31</t>
  </si>
  <si>
    <t>17-2016030617-19_08_30</t>
  </si>
  <si>
    <t>17-2016030617-19_13_30</t>
  </si>
  <si>
    <t>17-2016030617-20_03_27</t>
  </si>
  <si>
    <t>17-2016030617-21_08_23</t>
  </si>
  <si>
    <t>17-2016030617-21_38_21</t>
  </si>
  <si>
    <t>17-2016030617-22_23_19</t>
  </si>
  <si>
    <t>17-2016030617-22_43_18</t>
  </si>
  <si>
    <t>17-2016030617-22_53_17</t>
  </si>
  <si>
    <t>17-2016030717-14_55_45</t>
  </si>
  <si>
    <t>17-2016030717-15_05_45</t>
  </si>
  <si>
    <t>17-2016030717-15_10_44</t>
  </si>
  <si>
    <t>17-2016030717-15_15_44</t>
  </si>
  <si>
    <t>17-2016030717-19_30_48</t>
  </si>
  <si>
    <t>17-2016030717-19_35_48</t>
  </si>
  <si>
    <t>17-2016030717-19_40_48</t>
  </si>
  <si>
    <t>17-2016030717-19_45_47</t>
  </si>
  <si>
    <t>17-2016030717-19_50_47</t>
  </si>
  <si>
    <t>17-2016030717-19_55_47</t>
  </si>
  <si>
    <t>17-2016030717-20_35_44</t>
  </si>
  <si>
    <t>18-2016030418-14_56_41</t>
  </si>
  <si>
    <t>18-2016030418-15_01_40</t>
  </si>
  <si>
    <t>18-2016030418-15_06_40</t>
  </si>
  <si>
    <t>18-2016030418-15_11_39</t>
  </si>
  <si>
    <t>18-2016030418-15_16_39</t>
  </si>
  <si>
    <t>18-2016030418-15_21_38</t>
  </si>
  <si>
    <t>18-2016030418-15_26_38</t>
  </si>
  <si>
    <t>18-2016030418-15_31_38</t>
  </si>
  <si>
    <t>18-2016030418-15_36_37</t>
  </si>
  <si>
    <t>18-2016030418-15_41_37</t>
  </si>
  <si>
    <t>18-2016030418-15_46_36</t>
  </si>
  <si>
    <t>18-2016030418-16_26_33</t>
  </si>
  <si>
    <t>18-2016030418-16_31_33</t>
  </si>
  <si>
    <t>18-2016030418-16_36_32</t>
  </si>
  <si>
    <t>18-2016030418-16_41_32</t>
  </si>
  <si>
    <t>18-2016030418-16_46_31</t>
  </si>
  <si>
    <t>18-2016030418-16_51_31</t>
  </si>
  <si>
    <t>18-2016030418-16_56_30</t>
  </si>
  <si>
    <t>18-2016030418-17_01_30</t>
  </si>
  <si>
    <t>18-2016030418-17_06_30</t>
  </si>
  <si>
    <t>18-2016030418-17_11_29</t>
  </si>
  <si>
    <t>18-2016030418-17_16_29</t>
  </si>
  <si>
    <t>18-2016030418-17_21_28</t>
  </si>
  <si>
    <t>18-2016030418-17_26_28</t>
  </si>
  <si>
    <t>18-2016030418-17_31_27</t>
  </si>
  <si>
    <t>18-2016030418-17_36_27</t>
  </si>
  <si>
    <t>18-2016030418-17_41_27</t>
  </si>
  <si>
    <t>18-2016030418-19_51_56</t>
  </si>
  <si>
    <t>18-2016030418-19_56_56</t>
  </si>
  <si>
    <t>18-2016030418-20_01_55</t>
  </si>
  <si>
    <t>18-2016030418-20_06_55</t>
  </si>
  <si>
    <t>18-2016030418-20_11_54</t>
  </si>
  <si>
    <t>18-2016030418-20_17_20</t>
  </si>
  <si>
    <t>18-2016030418-20_18_26</t>
  </si>
  <si>
    <t>18-2016030418-20_23_25</t>
  </si>
  <si>
    <t>18-2016030418-20_28_25</t>
  </si>
  <si>
    <t>18-2016030418-20_33_24</t>
  </si>
  <si>
    <t>18-2016030418-20_38_24</t>
  </si>
  <si>
    <t>18-2016030418-20_43_23</t>
  </si>
  <si>
    <t>18-2016030418-20_48_23</t>
  </si>
  <si>
    <t>18-2016030418-20_53_23</t>
  </si>
  <si>
    <t>18-2016030418-21_03_22</t>
  </si>
  <si>
    <t>18-2016030418-21_13_21</t>
  </si>
  <si>
    <t>18-2016030418-21_18_21</t>
  </si>
  <si>
    <t>18-2016030418-21_23_20</t>
  </si>
  <si>
    <t>18-2016030418-21_28_20</t>
  </si>
  <si>
    <t>18-2016030518-13_55_29</t>
  </si>
  <si>
    <t>18-2016030518-14_05_28</t>
  </si>
  <si>
    <t>18-2016030518-14_15_27</t>
  </si>
  <si>
    <t>18-2016030518-14_20_27</t>
  </si>
  <si>
    <t>18-2016030518-14_41_20</t>
  </si>
  <si>
    <t>18-2016030518-14_46_19</t>
  </si>
  <si>
    <t>18-2016030518-14_51_19</t>
  </si>
  <si>
    <t>18-2016030518-14_56_18</t>
  </si>
  <si>
    <t>18-2016030518-15_01_18</t>
  </si>
  <si>
    <t>18-2016030518-15_06_18</t>
  </si>
  <si>
    <t>18-2016030518-15_11_17</t>
  </si>
  <si>
    <t>18-2016030518-15_16_17</t>
  </si>
  <si>
    <t>18-2016030518-15_21_16</t>
  </si>
  <si>
    <t>18-2016030518-15_26_16</t>
  </si>
  <si>
    <t>18-2016030518-15_31_16</t>
  </si>
  <si>
    <t>18-2016030518-15_36_15</t>
  </si>
  <si>
    <t>18-2016030518-15_41_15</t>
  </si>
  <si>
    <t>18-2016030518-15_51_14</t>
  </si>
  <si>
    <t>18-2016030518-15_56_14</t>
  </si>
  <si>
    <t>18-2016030518-16_23_33</t>
  </si>
  <si>
    <t>18-2016030518-16_28_33</t>
  </si>
  <si>
    <t>18-2016030518-16_33_33</t>
  </si>
  <si>
    <t>18-2016030518-16_38_32</t>
  </si>
  <si>
    <t>18-2016030518-16_43_32</t>
  </si>
  <si>
    <t>18-2016030518-16_48_31</t>
  </si>
  <si>
    <t>18-2016030518-16_53_31</t>
  </si>
  <si>
    <t>18-2016030518-16_58_31</t>
  </si>
  <si>
    <t>18-2016030518-17_03_30</t>
  </si>
  <si>
    <t>18-2016030518-17_08_30</t>
  </si>
  <si>
    <t>18-2016030518-17_13_29</t>
  </si>
  <si>
    <t>18-2016030518-17_18_29</t>
  </si>
  <si>
    <t>18-2016030518-17_23_29</t>
  </si>
  <si>
    <t>18-2016030518-17_28_28</t>
  </si>
  <si>
    <t>18-2016030518-17_33_28</t>
  </si>
  <si>
    <t>18-2016030518-17_38_27</t>
  </si>
  <si>
    <t>18-2016030518-17_43_27</t>
  </si>
  <si>
    <t>18-2016030518-17_48_27</t>
  </si>
  <si>
    <t>18-2016030518-17_53_26</t>
  </si>
  <si>
    <t>18-2016030518-17_58_26</t>
  </si>
  <si>
    <t>18-2016030518-18_03_25</t>
  </si>
  <si>
    <t>18-2016030518-18_08_25</t>
  </si>
  <si>
    <t>18-2016030518-18_13_24</t>
  </si>
  <si>
    <t>18-2016030518-18_18_24</t>
  </si>
  <si>
    <t>18-2016030518-18_23_24</t>
  </si>
  <si>
    <t>18-2016030518-18_28_23</t>
  </si>
  <si>
    <t>18-2016030518-18_33_23</t>
  </si>
  <si>
    <t>18-2016030518-18_38_22</t>
  </si>
  <si>
    <t>18-2016030518-18_43_22</t>
  </si>
  <si>
    <t>18-2016030518-18_48_22</t>
  </si>
  <si>
    <t>18-2016030518-18_53_21</t>
  </si>
  <si>
    <t>18-2016030518-18_58_21</t>
  </si>
  <si>
    <t>18-2016030518-19_03_20</t>
  </si>
  <si>
    <t>18-2016030518-19_08_20</t>
  </si>
  <si>
    <t>18-2016030518-19_13_19</t>
  </si>
  <si>
    <t>18-2016030518-19_18_19</t>
  </si>
  <si>
    <t>18-2016030518-19_23_19</t>
  </si>
  <si>
    <t>18-2016030518-19_28_18</t>
  </si>
  <si>
    <t>18-2016030518-19_33_18</t>
  </si>
  <si>
    <t>18-2016030518-19_38_17</t>
  </si>
  <si>
    <t>18-2016030518-19_43_17</t>
  </si>
  <si>
    <t>18-2016030518-19_48_17</t>
  </si>
  <si>
    <t>18-2016030518-19_53_16</t>
  </si>
  <si>
    <t>18-2016030518-19_58_16</t>
  </si>
  <si>
    <t>18-2016030518-20_03_15</t>
  </si>
  <si>
    <t>18-2016030518-20_08_15</t>
  </si>
  <si>
    <t>18-2016030518-20_13_15</t>
  </si>
  <si>
    <t>18-2016030518-20_18_14</t>
  </si>
  <si>
    <t>18-2016030518-20_23_14</t>
  </si>
  <si>
    <t>18-2016030518-20_28_13</t>
  </si>
  <si>
    <t>18-2016030518-20_33_13</t>
  </si>
  <si>
    <t>18-2016030518-20_38_13</t>
  </si>
  <si>
    <t>18-2016030518-20_43_12</t>
  </si>
  <si>
    <t>18-2016030518-20_48_12</t>
  </si>
  <si>
    <t>18-2016030518-20_53_11</t>
  </si>
  <si>
    <t>18-2016030518-20_58_11</t>
  </si>
  <si>
    <t>18-2016030518-21_03_11</t>
  </si>
  <si>
    <t>18-2016030518-21_08_10</t>
  </si>
  <si>
    <t>18-2016030518-21_13_10</t>
  </si>
  <si>
    <t>18-2016030518-21_18_09</t>
  </si>
  <si>
    <t>18-2016030518-21_23_09</t>
  </si>
  <si>
    <t>18-2016030518-21_28_08</t>
  </si>
  <si>
    <t>18-2016030518-21_33_08</t>
  </si>
  <si>
    <t>18-2016030518-21_38_08</t>
  </si>
  <si>
    <t>18-2016030518-21_43_07</t>
  </si>
  <si>
    <t>18-2016030518-21_48_07</t>
  </si>
  <si>
    <t>18-2016030518-21_53_06</t>
  </si>
  <si>
    <t>18-2016030518-21_58_06</t>
  </si>
  <si>
    <t>18-2016030518-22_03_06</t>
  </si>
  <si>
    <t>18-2016030518-22_08_05</t>
  </si>
  <si>
    <t>18-2016030518-22_13_05</t>
  </si>
  <si>
    <t>18-2016030518-22_18_04</t>
  </si>
  <si>
    <t>18-2016030518-22_23_04</t>
  </si>
  <si>
    <t>18-2016030518-22_28_04</t>
  </si>
  <si>
    <t>18-2016030518-22_33_03</t>
  </si>
  <si>
    <t>18-2016030518-22_38_03</t>
  </si>
  <si>
    <t>18-2016030518-22_43_02</t>
  </si>
  <si>
    <t>18-2016030518-22_48_02</t>
  </si>
  <si>
    <t>18-2016030518-22_53_02</t>
  </si>
  <si>
    <t>18-2016030518-22_58_01</t>
  </si>
  <si>
    <t>18-2016030518-23_03_01</t>
  </si>
  <si>
    <t>18-2016030518-23_08_00</t>
  </si>
  <si>
    <t>18-2016030618-11_11_21</t>
  </si>
  <si>
    <t>18-2016030618-11_16_20</t>
  </si>
  <si>
    <t>18-2016030618-11_21_19</t>
  </si>
  <si>
    <t>18-2016030618-11_26_19</t>
  </si>
  <si>
    <t>18-2016030618-11_31_19</t>
  </si>
  <si>
    <t>18-2016030618-11_36_18</t>
  </si>
  <si>
    <t>18-2016030618-11_41_18</t>
  </si>
  <si>
    <t>18-2016030618-11_46_17</t>
  </si>
  <si>
    <t>18-2016030618-11_51_17</t>
  </si>
  <si>
    <t>18-2016030618-11_56_17</t>
  </si>
  <si>
    <t>18-2016030618-12_01_16</t>
  </si>
  <si>
    <t>18-2016030618-12_06_16</t>
  </si>
  <si>
    <t>18-2016030618-12_11_15</t>
  </si>
  <si>
    <t>18-2016030618-12_16_15</t>
  </si>
  <si>
    <t>18-2016030618-12_21_15</t>
  </si>
  <si>
    <t>18-2016030618-12_26_14</t>
  </si>
  <si>
    <t>18-2016030618-12_31_14</t>
  </si>
  <si>
    <t>18-2016030618-12_36_13</t>
  </si>
  <si>
    <t>18-2016030618-12_41_13</t>
  </si>
  <si>
    <t>18-2016030618-12_46_13</t>
  </si>
  <si>
    <t>18-2016030618-12_51_12</t>
  </si>
  <si>
    <t>18-2016030618-12_56_12</t>
  </si>
  <si>
    <t>18-2016030618-13_01_11</t>
  </si>
  <si>
    <t>18-2016030618-13_06_11</t>
  </si>
  <si>
    <t>18-2016030618-13_11_11</t>
  </si>
  <si>
    <t>18-2016030618-13_16_10</t>
  </si>
  <si>
    <t>18-2016030618-14_53_21</t>
  </si>
  <si>
    <t>18-2016030618-14_58_20</t>
  </si>
  <si>
    <t>18-2016030618-15_03_20</t>
  </si>
  <si>
    <t>18-2016030618-15_08_19</t>
  </si>
  <si>
    <t>18-2016030618-15_13_19</t>
  </si>
  <si>
    <t>18-2016030618-15_18_19</t>
  </si>
  <si>
    <t>18-2016030618-15_23_18</t>
  </si>
  <si>
    <t>18-2016030618-15_28_18</t>
  </si>
  <si>
    <t>18-2016030618-15_33_17</t>
  </si>
  <si>
    <t>18-2016030618-15_38_17</t>
  </si>
  <si>
    <t>18-2016030618-15_43_17</t>
  </si>
  <si>
    <t>18-2016030618-15_48_16</t>
  </si>
  <si>
    <t>18-2016030618-15_53_16</t>
  </si>
  <si>
    <t>18-2016030618-15_58_15</t>
  </si>
  <si>
    <t>18-2016030618-16_03_15</t>
  </si>
  <si>
    <t>18-2016030618-16_08_14</t>
  </si>
  <si>
    <t>18-2016030618-16_13_14</t>
  </si>
  <si>
    <t>18-2016030618-16_18_14</t>
  </si>
  <si>
    <t>18-2016030618-16_23_13</t>
  </si>
  <si>
    <t>18-2016030618-16_28_13</t>
  </si>
  <si>
    <t>18-2016030618-16_33_12</t>
  </si>
  <si>
    <t>18-2016030618-16_38_12</t>
  </si>
  <si>
    <t>18-2016030618-19_37_12</t>
  </si>
  <si>
    <t>18-2016030618-19_42_12</t>
  </si>
  <si>
    <t>18-2016030618-19_47_11</t>
  </si>
  <si>
    <t>18-2016030618-19_52_11</t>
  </si>
  <si>
    <t>18-2016030618-19_57_10</t>
  </si>
  <si>
    <t>18-2016030618-20_02_10</t>
  </si>
  <si>
    <t>18-2016030618-20_07_10</t>
  </si>
  <si>
    <t>18-2016030618-20_12_09</t>
  </si>
  <si>
    <t>18-2016030618-20_17_09</t>
  </si>
  <si>
    <t>18-2016030618-20_22_08</t>
  </si>
  <si>
    <t>18-2016030618-20_27_08</t>
  </si>
  <si>
    <t>18-2016030618-20_32_08</t>
  </si>
  <si>
    <t>18-2016030618-20_37_07</t>
  </si>
  <si>
    <t>18-2016030618-20_42_07</t>
  </si>
  <si>
    <t>18-2016030618-20_47_06</t>
  </si>
  <si>
    <t>18-2016030718-11_59_11</t>
  </si>
  <si>
    <t>18-2016030718-12_04_11</t>
  </si>
  <si>
    <t>18-2016030718-12_09_10</t>
  </si>
  <si>
    <t>18-2016030718-12_14_10</t>
  </si>
  <si>
    <t>18-2016030718-12_19_09</t>
  </si>
  <si>
    <t>18-2016030718-12_24_09</t>
  </si>
  <si>
    <t>18-2016030718-12_29_09</t>
  </si>
  <si>
    <t>18-2016030718-12_34_08</t>
  </si>
  <si>
    <t>18-2016030718-12_39_08</t>
  </si>
  <si>
    <t>18-2016030718-12_44_07</t>
  </si>
  <si>
    <t>18-2016030718-12_49_07</t>
  </si>
  <si>
    <t>18-2016030718-12_54_07</t>
  </si>
  <si>
    <t>18-2016030718-12_59_06</t>
  </si>
  <si>
    <t>18-2016030718-13_04_06</t>
  </si>
  <si>
    <t>18-2016030718-13_09_05</t>
  </si>
  <si>
    <t>18-2016030718-13_14_05</t>
  </si>
  <si>
    <t>18-2016030718-13_19_05</t>
  </si>
  <si>
    <t>18-2016030718-13_24_04</t>
  </si>
  <si>
    <t>18-2016030718-13_29_04</t>
  </si>
  <si>
    <t>18-2016030718-13_34_04</t>
  </si>
  <si>
    <t>18-2016030718-13_39_03</t>
  </si>
  <si>
    <t>18-2016030718-13_44_03</t>
  </si>
  <si>
    <t>18-2016030718-13_49_02</t>
  </si>
  <si>
    <t>18-2016030718-13_54_02</t>
  </si>
  <si>
    <t>18-2016030718-13_59_02</t>
  </si>
  <si>
    <t>18-2016030718-14_04_01</t>
  </si>
  <si>
    <t>18-2016030718-14_09_01</t>
  </si>
  <si>
    <t>18-2016030718-14_14_00</t>
  </si>
  <si>
    <t>18-2016030718-14_19_00</t>
  </si>
  <si>
    <t>18-2016030718-14_24_00</t>
  </si>
  <si>
    <t>18-2016030718-14_28_59</t>
  </si>
  <si>
    <t>18-2016030718-14_33_59</t>
  </si>
  <si>
    <t>18-2016030718-14_38_58</t>
  </si>
  <si>
    <t>18-2016030718-14_43_58</t>
  </si>
  <si>
    <t>18-2016030718-14_48_58</t>
  </si>
  <si>
    <t>18-2016030718-14_53_57</t>
  </si>
  <si>
    <t>18-2016030718-14_58_57</t>
  </si>
  <si>
    <t>18-2016030718-15_03_56</t>
  </si>
  <si>
    <t>18-2016030718-15_08_56</t>
  </si>
  <si>
    <t>18-2016030718-15_13_56</t>
  </si>
  <si>
    <t>18-2016030718-15_18_55</t>
  </si>
  <si>
    <t>18-2016030718-15_23_55</t>
  </si>
  <si>
    <t>18-2016030718-15_28_55</t>
  </si>
  <si>
    <t>18-2016030718-15_33_54</t>
  </si>
  <si>
    <t>18-2016030718-15_38_54</t>
  </si>
  <si>
    <t>18-2016030718-15_43_53</t>
  </si>
  <si>
    <t>18-2016030718-15_48_53</t>
  </si>
  <si>
    <t>18-2016030718-15_53_53</t>
  </si>
  <si>
    <t>18-2016030718-15_58_52</t>
  </si>
  <si>
    <t>18-2016030718-16_03_52</t>
  </si>
  <si>
    <t>18-2016030718-16_08_51</t>
  </si>
  <si>
    <t>18-2016030718-16_13_51</t>
  </si>
  <si>
    <t>18-2016030718-16_18_51</t>
  </si>
  <si>
    <t>18-2016030718-16_23_50</t>
  </si>
  <si>
    <t>18-2016030718-16_28_50</t>
  </si>
  <si>
    <t>18-2016030718-16_33_49</t>
  </si>
  <si>
    <t>18-2016030718-16_38_49</t>
  </si>
  <si>
    <t>18-2016030718-16_43_49</t>
  </si>
  <si>
    <t>18-2016030718-16_48_48</t>
  </si>
  <si>
    <t>18-2016030718-16_53_48</t>
  </si>
  <si>
    <t>18-2016030718-16_58_48</t>
  </si>
  <si>
    <t>18-2016030718-17_03_47</t>
  </si>
  <si>
    <t>18-2016030718-17_08_47</t>
  </si>
  <si>
    <t>18-2016030718-17_13_46</t>
  </si>
  <si>
    <t>18-2016030718-17_18_46</t>
  </si>
  <si>
    <t>18-2016030718-17_23_46</t>
  </si>
  <si>
    <t>18-2016030718-17_28_45</t>
  </si>
  <si>
    <t>18-2016030718-17_33_45</t>
  </si>
  <si>
    <t>18-2016030718-17_38_44</t>
  </si>
  <si>
    <t>18-2016030718-17_43_44</t>
  </si>
  <si>
    <t>18-2016030718-17_48_44</t>
  </si>
  <si>
    <t>18-2016030718-17_53_43</t>
  </si>
  <si>
    <t>18-2016030718-17_58_43</t>
  </si>
  <si>
    <t>18-2016030718-18_03_42</t>
  </si>
  <si>
    <t>18-2016030718-18_08_42</t>
  </si>
  <si>
    <t>18-2016030718-18_13_42</t>
  </si>
  <si>
    <t>18-2016030718-18_18_41</t>
  </si>
  <si>
    <t>18-2016030718-18_23_41</t>
  </si>
  <si>
    <t>18-2016030718-18_28_40</t>
  </si>
  <si>
    <t>18-2016030718-18_33_40</t>
  </si>
  <si>
    <t>18-2016030718-18_38_40</t>
  </si>
  <si>
    <t>18-2016030718-18_43_39</t>
  </si>
  <si>
    <t>18-2016030718-18_48_39</t>
  </si>
  <si>
    <t>18-2016030718-18_53_39</t>
  </si>
  <si>
    <t>18-2016030718-18_58_38</t>
  </si>
  <si>
    <t>18-2016030718-19_03_38</t>
  </si>
  <si>
    <t>18-2016030718-19_13_37</t>
  </si>
  <si>
    <t>18-2016030718-19_18_36</t>
  </si>
  <si>
    <t>18-2016030718-19_23_36</t>
  </si>
  <si>
    <t>18-2016030718-19_28_36</t>
  </si>
  <si>
    <t>18-2016030718-19_33_35</t>
  </si>
  <si>
    <t>18-2016030718-19_38_35</t>
  </si>
  <si>
    <t>18-2016030718-19_43_34</t>
  </si>
  <si>
    <t>18-2016030718-19_48_34</t>
  </si>
  <si>
    <t>18-2016030718-19_53_34</t>
  </si>
  <si>
    <t>18-2016030718-20_02_00</t>
  </si>
  <si>
    <t>18-2016030718-20_07_00</t>
  </si>
  <si>
    <t>18-2016030718-20_11_59</t>
  </si>
  <si>
    <t>18-2016030718-22_04_08</t>
  </si>
  <si>
    <t>18-2016030718-22_09_07</t>
  </si>
  <si>
    <t>18-2016030718-22_14_07</t>
  </si>
  <si>
    <t>18-2016030718-22_19_07</t>
  </si>
  <si>
    <t>18-2016030718-22_24_06</t>
  </si>
  <si>
    <t>18-2016030718-22_29_06</t>
  </si>
  <si>
    <t>18-2016030718-22_34_05</t>
  </si>
  <si>
    <t>18-2016030718-22_39_05</t>
  </si>
  <si>
    <t>18-2016030718-22_44_05</t>
  </si>
  <si>
    <t>18-2016030718-22_49_04</t>
  </si>
  <si>
    <t>18-2016030718-22_54_04</t>
  </si>
  <si>
    <t>18-2016030718-22_59_03</t>
  </si>
  <si>
    <t>18-2016030718-23_09_03</t>
  </si>
  <si>
    <t>18-2016030718-23_14_02</t>
  </si>
  <si>
    <t>18-2016030718-23_19_02</t>
  </si>
  <si>
    <t>18-2016030718-23_24_01</t>
  </si>
  <si>
    <t>18-2016030718-23_29_01</t>
  </si>
  <si>
    <t>18-2016030718-23_34_00</t>
  </si>
  <si>
    <t>18-2016030718-23_39_00</t>
  </si>
  <si>
    <t>18-2016030718-23_44_00</t>
  </si>
  <si>
    <t>18-2016030718-23_48_59</t>
  </si>
  <si>
    <t>18-2016030718-23_53_59</t>
  </si>
  <si>
    <t>18-2016030718-23_58_58</t>
  </si>
  <si>
    <t>18-2016030818-08_42_27</t>
  </si>
  <si>
    <t>18-2016030818-08_47_26</t>
  </si>
  <si>
    <t>18-2016030818-08_52_25</t>
  </si>
  <si>
    <t>18-2016030818-08_57_25</t>
  </si>
  <si>
    <t>18-2016030818-09_02_24</t>
  </si>
  <si>
    <t>18-2016030818-09_07_24</t>
  </si>
  <si>
    <t>18-2016030818-09_12_23</t>
  </si>
  <si>
    <t>18-2016030818-09_17_23</t>
  </si>
  <si>
    <t>18-2016030818-09_22_22</t>
  </si>
  <si>
    <t>18-2016030818-09_27_22</t>
  </si>
  <si>
    <t>18-2016030818-09_32_22</t>
  </si>
  <si>
    <t>18-2016030818-09_37_21</t>
  </si>
  <si>
    <t>18-2016030818-09_42_21</t>
  </si>
  <si>
    <t>18-2016030818-09_47_20</t>
  </si>
  <si>
    <t>18-2016030818-09_52_20</t>
  </si>
  <si>
    <t>18-2016030818-09_57_19</t>
  </si>
  <si>
    <t>18-2016030818-10_02_19</t>
  </si>
  <si>
    <t>18-2016030818-10_07_19</t>
  </si>
  <si>
    <t>18-2016030818-10_12_18</t>
  </si>
  <si>
    <t>18-2016030818-10_17_00</t>
  </si>
  <si>
    <t>19-2016030419-15_22_47</t>
  </si>
  <si>
    <t>19-2016030419-15_27_46</t>
  </si>
  <si>
    <t>19-2016030419-15_32_47</t>
  </si>
  <si>
    <t>19-2016030419-15_37_47</t>
  </si>
  <si>
    <t>19-2016030419-18_11_23</t>
  </si>
  <si>
    <t>19-2016030419-18_48_25</t>
  </si>
  <si>
    <t>19-2016030419-19_08_25</t>
  </si>
  <si>
    <t>19-2016030419-20_19_16</t>
  </si>
  <si>
    <t>19-2016030519-13_56_29</t>
  </si>
  <si>
    <t>19-2016030519-14_16_29</t>
  </si>
  <si>
    <t>19-2016030519-14_31_29</t>
  </si>
  <si>
    <t>19-2016030519-14_36_29</t>
  </si>
  <si>
    <t>19-2016030519-14_41_29</t>
  </si>
  <si>
    <t>19-2016030519-14_51_29</t>
  </si>
  <si>
    <t>19-2016030519-16_54_09</t>
  </si>
  <si>
    <t>19-2016030519-16_59_09</t>
  </si>
  <si>
    <t>19-2016030519-17_04_09</t>
  </si>
  <si>
    <t>19-2016030619-11_11_33</t>
  </si>
  <si>
    <t>19-2016030619-11_17_18</t>
  </si>
  <si>
    <t>19-2016030619-11_22_18</t>
  </si>
  <si>
    <t>19-2016030619-11_53_52</t>
  </si>
  <si>
    <t>19-2016030619-11_58_52</t>
  </si>
  <si>
    <t>19-2016030619-13_44_56</t>
  </si>
  <si>
    <t>19-2016030719-14_23_11</t>
  </si>
  <si>
    <t>19-2016030719-14_33_11</t>
  </si>
  <si>
    <t>19-2016030719-17_17_33</t>
  </si>
  <si>
    <t>19-2016030719-17_22_33</t>
  </si>
  <si>
    <t>20-2016030420-15_03_14</t>
  </si>
  <si>
    <t>20-2016030420-15_08_14</t>
  </si>
  <si>
    <t>20-2016030420-15_28_13</t>
  </si>
  <si>
    <t>20-2016030520-13_32_29</t>
  </si>
  <si>
    <t>20-2016030520-16_54_34</t>
  </si>
  <si>
    <t>20-2016030520-17_04_33</t>
  </si>
  <si>
    <t>20-2016030620-10_42_31</t>
  </si>
  <si>
    <t>20-2016030620-10_52_30</t>
  </si>
  <si>
    <t>20-2016030620-11_07_30</t>
  </si>
  <si>
    <t>20-2016030620-11_12_29</t>
  </si>
  <si>
    <t>20-2016030620-15_01_04</t>
  </si>
  <si>
    <t>20-2016030720-08_31_37</t>
  </si>
  <si>
    <t>20-2016030720-08_36_37</t>
  </si>
  <si>
    <t>20-2016030720-15_07_06</t>
  </si>
  <si>
    <t>20-2016030720-15_12_06</t>
  </si>
  <si>
    <t>20-2016030720-15_17_06</t>
  </si>
  <si>
    <t>20-2016030720-15_22_06</t>
  </si>
  <si>
    <t>20-2016030720-15_27_05</t>
  </si>
  <si>
    <t>20-2016030720-15_37_05</t>
  </si>
  <si>
    <t>20-2016030720-15_42_05</t>
  </si>
  <si>
    <t>20-2016030720-15_47_05</t>
  </si>
  <si>
    <t>20-2016030720-15_52_04</t>
  </si>
  <si>
    <t>20-2016030720-15_57_04</t>
  </si>
  <si>
    <t>21-2016031021-12_59_51</t>
  </si>
  <si>
    <t>21-2016031021-13_04_51</t>
  </si>
  <si>
    <t>21-2016031021-13_09_50</t>
  </si>
  <si>
    <t>21-2016031021-13_14_50</t>
  </si>
  <si>
    <t>21-2016031021-13_19_50</t>
  </si>
  <si>
    <t>21-2016031021-13_24_50</t>
  </si>
  <si>
    <t>21-2016031021-13_29_50</t>
  </si>
  <si>
    <t>21-2016031021-13_34_49</t>
  </si>
  <si>
    <t>21-2016031021-13_39_49</t>
  </si>
  <si>
    <t>21-2016031021-13_44_49</t>
  </si>
  <si>
    <t>21-2016031021-13_49_49</t>
  </si>
  <si>
    <t>21-2016031021-13_54_48</t>
  </si>
  <si>
    <t>21-2016031021-13_59_48</t>
  </si>
  <si>
    <t>21-2016031021-14_04_48</t>
  </si>
  <si>
    <t>21-2016031021-14_09_48</t>
  </si>
  <si>
    <t>21-2016031021-14_14_48</t>
  </si>
  <si>
    <t>21-2016031021-14_19_47</t>
  </si>
  <si>
    <t>21-2016031021-14_24_47</t>
  </si>
  <si>
    <t>21-2016031021-14_29_47</t>
  </si>
  <si>
    <t>21-2016031021-14_34_47</t>
  </si>
  <si>
    <t>21-2016031021-14_39_46</t>
  </si>
  <si>
    <t>21-2016031021-14_44_46</t>
  </si>
  <si>
    <t>21-2016031021-14_49_46</t>
  </si>
  <si>
    <t>21-2016031021-14_54_46</t>
  </si>
  <si>
    <t>21-2016031021-14_59_45</t>
  </si>
  <si>
    <t>21-2016031021-15_04_45</t>
  </si>
  <si>
    <t>21-2016031021-15_09_45</t>
  </si>
  <si>
    <t>21-2016031021-15_14_45</t>
  </si>
  <si>
    <t>21-2016031021-15_19_45</t>
  </si>
  <si>
    <t>21-2016031021-15_24_44</t>
  </si>
  <si>
    <t>21-2016031021-15_29_44</t>
  </si>
  <si>
    <t>21-2016031021-15_34_44</t>
  </si>
  <si>
    <t>21-2016031021-15_39_44</t>
  </si>
  <si>
    <t>21-2016031021-15_44_43</t>
  </si>
  <si>
    <t>21-2016031021-15_49_43</t>
  </si>
  <si>
    <t>21-2016031021-15_54_43</t>
  </si>
  <si>
    <t>21-2016031021-15_59_43</t>
  </si>
  <si>
    <t>21-2016031021-16_04_43</t>
  </si>
  <si>
    <t>21-2016031021-16_09_42</t>
  </si>
  <si>
    <t>21-2016031021-16_14_42</t>
  </si>
  <si>
    <t>21-2016031021-16_19_42</t>
  </si>
  <si>
    <t>21-2016031021-16_24_42</t>
  </si>
  <si>
    <t>21-2016031021-16_29_41</t>
  </si>
  <si>
    <t>21-2016031021-16_34_41</t>
  </si>
  <si>
    <t>21-2016031021-16_39_41</t>
  </si>
  <si>
    <t>21-2016031021-16_44_41</t>
  </si>
  <si>
    <t>21-2016031021-16_49_41</t>
  </si>
  <si>
    <t>21-2016031021-16_54_40</t>
  </si>
  <si>
    <t>21-2016031021-16_59_40</t>
  </si>
  <si>
    <t>21-2016031021-17_04_40</t>
  </si>
  <si>
    <t>21-2016031021-17_09_40</t>
  </si>
  <si>
    <t>21-2016031021-17_14_39</t>
  </si>
  <si>
    <t>21-2016031021-18_07_53</t>
  </si>
  <si>
    <t>21-2016031021-18_12_53</t>
  </si>
  <si>
    <t>21-2016031021-18_17_52</t>
  </si>
  <si>
    <t>21-2016031021-18_22_52</t>
  </si>
  <si>
    <t>21-2016031021-18_27_52</t>
  </si>
  <si>
    <t>21-2016031021-18_32_52</t>
  </si>
  <si>
    <t>21-2016031021-18_37_51</t>
  </si>
  <si>
    <t>21-2016031021-18_42_51</t>
  </si>
  <si>
    <t>21-2016031021-18_47_51</t>
  </si>
  <si>
    <t>21-2016031021-18_52_51</t>
  </si>
  <si>
    <t>21-2016031021-18_57_51</t>
  </si>
  <si>
    <t>21-2016031021-19_02_50</t>
  </si>
  <si>
    <t>21-2016031021-19_07_50</t>
  </si>
  <si>
    <t>21-2016031021-19_12_50</t>
  </si>
  <si>
    <t>21-2016031021-19_17_50</t>
  </si>
  <si>
    <t>21-2016031021-19_22_49</t>
  </si>
  <si>
    <t>21-2016031021-19_27_49</t>
  </si>
  <si>
    <t>21-2016031021-19_32_49</t>
  </si>
  <si>
    <t>21-2016031021-19_37_49</t>
  </si>
  <si>
    <t>21-2016031021-19_42_49</t>
  </si>
  <si>
    <t>21-2016031021-19_47_48</t>
  </si>
  <si>
    <t>21-2016031021-19_52_48</t>
  </si>
  <si>
    <t>21-2016031021-19_57_48</t>
  </si>
  <si>
    <t>21-2016031021-20_05_23</t>
  </si>
  <si>
    <t>21-2016031021-20_10_22</t>
  </si>
  <si>
    <t>21-2016031021-20_15_22</t>
  </si>
  <si>
    <t>21-2016031021-20_20_22</t>
  </si>
  <si>
    <t>21-2016031021-20_25_22</t>
  </si>
  <si>
    <t>21-2016031021-20_30_21</t>
  </si>
  <si>
    <t>21-2016031021-20_35_21</t>
  </si>
  <si>
    <t>21-2016031021-20_40_21</t>
  </si>
  <si>
    <t>21-2016031121-10_36_56</t>
  </si>
  <si>
    <t>21-2016031121-10_41_55</t>
  </si>
  <si>
    <t>21-2016031121-10_46_55</t>
  </si>
  <si>
    <t>21-2016031121-10_51_54</t>
  </si>
  <si>
    <t>21-2016031121-10_56_54</t>
  </si>
  <si>
    <t>21-2016031121-11_01_54</t>
  </si>
  <si>
    <t>21-2016031121-11_06_54</t>
  </si>
  <si>
    <t>21-2016031121-11_11_54</t>
  </si>
  <si>
    <t>21-2016031121-11_16_53</t>
  </si>
  <si>
    <t>21-2016031121-11_21_53</t>
  </si>
  <si>
    <t>21-2016031121-12_07_32</t>
  </si>
  <si>
    <t>21-2016031121-12_12_32</t>
  </si>
  <si>
    <t>21-2016031121-12_17_32</t>
  </si>
  <si>
    <t>21-2016031121-12_22_32</t>
  </si>
  <si>
    <t>21-2016031121-12_27_31</t>
  </si>
  <si>
    <t>21-2016031121-12_32_31</t>
  </si>
  <si>
    <t>21-2016031121-12_37_31</t>
  </si>
  <si>
    <t>21-2016031121-12_42_31</t>
  </si>
  <si>
    <t>21-2016031121-12_47_31</t>
  </si>
  <si>
    <t>21-2016031121-12_52_30</t>
  </si>
  <si>
    <t>21-2016031121-12_57_30</t>
  </si>
  <si>
    <t>21-2016031121-13_02_30</t>
  </si>
  <si>
    <t>21-2016031121-13_07_30</t>
  </si>
  <si>
    <t>21-2016031121-13_12_29</t>
  </si>
  <si>
    <t>21-2016031121-13_17_29</t>
  </si>
  <si>
    <t>21-2016031121-13_22_29</t>
  </si>
  <si>
    <t>21-2016031121-13_27_29</t>
  </si>
  <si>
    <t>21-2016031121-13_32_29</t>
  </si>
  <si>
    <t>21-2016031121-13_37_28</t>
  </si>
  <si>
    <t>21-2016031121-13_42_28</t>
  </si>
  <si>
    <t>21-2016031121-13_47_28</t>
  </si>
  <si>
    <t>21-2016031121-13_52_28</t>
  </si>
  <si>
    <t>21-2016031121-13_57_27</t>
  </si>
  <si>
    <t>21-2016031121-14_02_27</t>
  </si>
  <si>
    <t>21-2016031121-14_07_27</t>
  </si>
  <si>
    <t>21-2016031121-14_12_27</t>
  </si>
  <si>
    <t>21-2016031121-14_17_27</t>
  </si>
  <si>
    <t>21-2016031121-14_22_26</t>
  </si>
  <si>
    <t>21-2016031121-14_27_26</t>
  </si>
  <si>
    <t>21-2016031121-14_42_29</t>
  </si>
  <si>
    <t>21-2016031121-16_16_20</t>
  </si>
  <si>
    <t>21-2016031121-16_21_20</t>
  </si>
  <si>
    <t>21-2016031121-16_26_20</t>
  </si>
  <si>
    <t>21-2016031121-16_31_20</t>
  </si>
  <si>
    <t>21-2016031121-16_36_19</t>
  </si>
  <si>
    <t>21-2016031121-16_41_19</t>
  </si>
  <si>
    <t>21-2016031121-16_46_19</t>
  </si>
  <si>
    <t>21-2016031121-16_51_19</t>
  </si>
  <si>
    <t>21-2016031121-16_56_18</t>
  </si>
  <si>
    <t>21-2016031121-17_01_18</t>
  </si>
  <si>
    <t>21-2016031121-17_06_18</t>
  </si>
  <si>
    <t>21-2016031121-17_11_18</t>
  </si>
  <si>
    <t>21-2016031121-17_16_18</t>
  </si>
  <si>
    <t>21-2016031121-17_21_17</t>
  </si>
  <si>
    <t>21-2016031121-19_34_36</t>
  </si>
  <si>
    <t>21-2016031221-13_20_35</t>
  </si>
  <si>
    <t>21-2016031221-13_25_34</t>
  </si>
  <si>
    <t>21-2016031221-13_30_34</t>
  </si>
  <si>
    <t>21-2016031221-13_35_34</t>
  </si>
  <si>
    <t>21-2016031221-13_40_33</t>
  </si>
  <si>
    <t>21-2016031221-13_45_33</t>
  </si>
  <si>
    <t>21-2016031221-13_50_33</t>
  </si>
  <si>
    <t>21-2016031221-13_55_33</t>
  </si>
  <si>
    <t>21-2016031221-14_00_32</t>
  </si>
  <si>
    <t>21-2016031221-14_05_32</t>
  </si>
  <si>
    <t>21-2016031221-16_00_19</t>
  </si>
  <si>
    <t>21-2016031221-16_05_19</t>
  </si>
  <si>
    <t>21-2016031221-16_10_19</t>
  </si>
  <si>
    <t>21-2016031221-16_15_18</t>
  </si>
  <si>
    <t>21-2016031221-16_20_18</t>
  </si>
  <si>
    <t>21-2016031221-16_25_18</t>
  </si>
  <si>
    <t>21-2016031221-16_30_18</t>
  </si>
  <si>
    <t>21-2016031221-16_35_18</t>
  </si>
  <si>
    <t>21-2016031221-16_40_17</t>
  </si>
  <si>
    <t>21-2016031321-22_34_51</t>
  </si>
  <si>
    <t>21-2016031321-22_39_50</t>
  </si>
  <si>
    <t>21-2016031321-22_44_50</t>
  </si>
  <si>
    <t>21-2016031321-22_49_50</t>
  </si>
  <si>
    <t>21-2016031321-22_54_49</t>
  </si>
  <si>
    <t>21-2016031321-22_59_49</t>
  </si>
  <si>
    <t>21-2016031321-23_04_49</t>
  </si>
  <si>
    <t>21-2016031321-23_09_49</t>
  </si>
  <si>
    <t>21-2016031321-23_14_49</t>
  </si>
  <si>
    <t>21-2016031321-23_19_48</t>
  </si>
  <si>
    <t>21-2016031421-11_12_09</t>
  </si>
  <si>
    <t>21-2016031421-11_17_09</t>
  </si>
  <si>
    <t>21-2016031421-11_22_08</t>
  </si>
  <si>
    <t>21-2016031421-11_27_08</t>
  </si>
  <si>
    <t>21-2016031421-11_32_08</t>
  </si>
  <si>
    <t>21-2016031421-11_37_08</t>
  </si>
  <si>
    <t>21-2016031421-11_42_07</t>
  </si>
  <si>
    <t>21-2016031421-11_47_07</t>
  </si>
  <si>
    <t>21-2016031421-11_52_07</t>
  </si>
  <si>
    <t>21-2016031421-11_57_07</t>
  </si>
  <si>
    <t>21-2016031421-12_02_07</t>
  </si>
  <si>
    <t>21-2016031421-12_07_06</t>
  </si>
  <si>
    <t>21-2016031421-12_12_06</t>
  </si>
  <si>
    <t>21-2016031421-12_17_06</t>
  </si>
  <si>
    <t>21-2016031421-12_22_06</t>
  </si>
  <si>
    <t>21-2016031421-12_27_05</t>
  </si>
  <si>
    <t>21-2016031421-12_32_05</t>
  </si>
  <si>
    <t>21-2016031421-12_37_05</t>
  </si>
  <si>
    <t>21-2016031421-12_42_05</t>
  </si>
  <si>
    <t>21-2016031421-12_47_05</t>
  </si>
  <si>
    <t>21-2016031421-12_52_04</t>
  </si>
  <si>
    <t>21-2016031421-12_57_04</t>
  </si>
  <si>
    <t>21-2016031421-13_02_04</t>
  </si>
  <si>
    <t>21-2016031421-13_07_04</t>
  </si>
  <si>
    <t>21-2016031421-13_12_04</t>
  </si>
  <si>
    <t>21-2016031421-13_17_03</t>
  </si>
  <si>
    <t>21-2016031421-13_32_03</t>
  </si>
  <si>
    <t>21-2016031421-13_37_02</t>
  </si>
  <si>
    <t>21-2016031421-13_44_14</t>
  </si>
  <si>
    <t>21-2016031421-13_49_14</t>
  </si>
  <si>
    <t>21-2016031421-13_54_14</t>
  </si>
  <si>
    <t>21-2016031421-13_59_13</t>
  </si>
  <si>
    <t>21-2016031421-14_04_13</t>
  </si>
  <si>
    <t>21-2016031421-14_09_13</t>
  </si>
  <si>
    <t>21-2016031421-14_14_13</t>
  </si>
  <si>
    <t>21-2016031421-14_19_13</t>
  </si>
  <si>
    <t>21-2016031421-14_24_12</t>
  </si>
  <si>
    <t>21-2016031421-14_29_12</t>
  </si>
  <si>
    <t>21-2016031421-14_34_12</t>
  </si>
  <si>
    <t>21-2016031421-14_39_12</t>
  </si>
  <si>
    <t>21-2016031421-14_44_12</t>
  </si>
  <si>
    <t>21-2016031421-14_49_11</t>
  </si>
  <si>
    <t>21-2016031421-14_54_11</t>
  </si>
  <si>
    <t>21-2016031421-14_59_11</t>
  </si>
  <si>
    <t>21-2016031421-15_04_11</t>
  </si>
  <si>
    <t>21-2016031421-15_09_10</t>
  </si>
  <si>
    <t>21-2016031421-15_14_10</t>
  </si>
  <si>
    <t>21-2016031421-15_19_10</t>
  </si>
  <si>
    <t>21-2016031421-15_24_10</t>
  </si>
  <si>
    <t>21-2016031421-15_29_10</t>
  </si>
  <si>
    <t>21-2016031421-15_34_09</t>
  </si>
  <si>
    <t>21-2016031421-15_39_09</t>
  </si>
  <si>
    <t>21-2016031421-15_44_09</t>
  </si>
  <si>
    <t>21-2016031421-15_49_09</t>
  </si>
  <si>
    <t>22-2016031022-13_01_18</t>
  </si>
  <si>
    <t>22-2016031022-13_06_18</t>
  </si>
  <si>
    <t>22-2016031022-13_11_17</t>
  </si>
  <si>
    <t>22-2016031022-13_16_17</t>
  </si>
  <si>
    <t>22-2016031022-13_21_17</t>
  </si>
  <si>
    <t>22-2016031022-13_36_15</t>
  </si>
  <si>
    <t>22-2016031022-13_41_15</t>
  </si>
  <si>
    <t>22-2016031022-13_46_15</t>
  </si>
  <si>
    <t>22-2016031022-13_51_14</t>
  </si>
  <si>
    <t>22-2016031022-13_56_14</t>
  </si>
  <si>
    <t>22-2016031022-14_01_13</t>
  </si>
  <si>
    <t>22-2016031022-14_06_13</t>
  </si>
  <si>
    <t>22-2016031022-14_11_32</t>
  </si>
  <si>
    <t>22-2016031022-14_16_32</t>
  </si>
  <si>
    <t>22-2016031022-14_21_32</t>
  </si>
  <si>
    <t>22-2016031022-14_26_31</t>
  </si>
  <si>
    <t>22-2016031022-14_41_30</t>
  </si>
  <si>
    <t>22-2016031022-14_46_30</t>
  </si>
  <si>
    <t>22-2016031022-14_51_29</t>
  </si>
  <si>
    <t>22-2016031022-14_56_29</t>
  </si>
  <si>
    <t>22-2016031022-15_01_28</t>
  </si>
  <si>
    <t>22-2016031022-15_06_28</t>
  </si>
  <si>
    <t>22-2016031022-15_11_28</t>
  </si>
  <si>
    <t>22-2016031022-15_16_27</t>
  </si>
  <si>
    <t>22-2016031022-15_21_27</t>
  </si>
  <si>
    <t>22-2016031022-15_26_27</t>
  </si>
  <si>
    <t>22-2016031022-15_31_26</t>
  </si>
  <si>
    <t>22-2016031022-15_36_26</t>
  </si>
  <si>
    <t>22-2016031022-15_41_25</t>
  </si>
  <si>
    <t>22-2016031022-15_55_27</t>
  </si>
  <si>
    <t>22-2016031022-16_00_26</t>
  </si>
  <si>
    <t>22-2016031022-16_05_26</t>
  </si>
  <si>
    <t>22-2016031022-16_15_25</t>
  </si>
  <si>
    <t>22-2016031022-17_22_15</t>
  </si>
  <si>
    <t>22-2016031022-17_27_14</t>
  </si>
  <si>
    <t>22-2016031022-17_32_14</t>
  </si>
  <si>
    <t>22-2016031022-17_42_13</t>
  </si>
  <si>
    <t>22-2016031022-17_47_13</t>
  </si>
  <si>
    <t>22-2016031022-17_57_12</t>
  </si>
  <si>
    <t>22-2016031022-19_14_49</t>
  </si>
  <si>
    <t>22-2016031022-19_22_03</t>
  </si>
  <si>
    <t>22-2016031022-19_27_02</t>
  </si>
  <si>
    <t>22-2016031022-19_57_00</t>
  </si>
  <si>
    <t>22-2016031022-20_02_00</t>
  </si>
  <si>
    <t>22-2016031022-20_06_59</t>
  </si>
  <si>
    <t>22-2016031022-20_11_59</t>
  </si>
  <si>
    <t>22-2016031022-20_16_59</t>
  </si>
  <si>
    <t>22-2016031022-20_21_58</t>
  </si>
  <si>
    <t>22-2016031122-11_48_28</t>
  </si>
  <si>
    <t>22-2016031122-11_58_28</t>
  </si>
  <si>
    <t>22-2016031122-12_03_27</t>
  </si>
  <si>
    <t>22-2016031122-12_12_26</t>
  </si>
  <si>
    <t>22-2016031122-12_17_26</t>
  </si>
  <si>
    <t>22-2016031122-12_27_25</t>
  </si>
  <si>
    <t>22-2016031122-12_32_25</t>
  </si>
  <si>
    <t>22-2016031122-12_37_24</t>
  </si>
  <si>
    <t>22-2016031122-12_42_24</t>
  </si>
  <si>
    <t>22-2016031122-12_47_23</t>
  </si>
  <si>
    <t>22-2016031122-12_52_23</t>
  </si>
  <si>
    <t>22-2016031122-12_57_23</t>
  </si>
  <si>
    <t>22-2016031122-13_02_22</t>
  </si>
  <si>
    <t>22-2016031122-13_07_22</t>
  </si>
  <si>
    <t>22-2016031122-13_12_21</t>
  </si>
  <si>
    <t>22-2016031122-13_17_21</t>
  </si>
  <si>
    <t>22-2016031122-13_37_19</t>
  </si>
  <si>
    <t>22-2016031122-13_42_19</t>
  </si>
  <si>
    <t>22-2016031122-13_47_18</t>
  </si>
  <si>
    <t>22-2016031122-13_52_18</t>
  </si>
  <si>
    <t>22-2016031122-13_57_18</t>
  </si>
  <si>
    <t>22-2016031122-14_02_17</t>
  </si>
  <si>
    <t>22-2016031122-14_07_17</t>
  </si>
  <si>
    <t>22-2016031122-14_12_16</t>
  </si>
  <si>
    <t>22-2016031122-14_17_16</t>
  </si>
  <si>
    <t>22-2016031122-14_22_16</t>
  </si>
  <si>
    <t>22-2016031122-14_27_15</t>
  </si>
  <si>
    <t>22-2016031122-14_32_15</t>
  </si>
  <si>
    <t>22-2016031122-14_37_15</t>
  </si>
  <si>
    <t>22-2016031122-14_42_14</t>
  </si>
  <si>
    <t>22-2016031122-14_47_14</t>
  </si>
  <si>
    <t>22-2016031122-14_52_13</t>
  </si>
  <si>
    <t>22-2016031122-14_57_13</t>
  </si>
  <si>
    <t>22-2016031122-15_02_13</t>
  </si>
  <si>
    <t>22-2016031122-15_07_12</t>
  </si>
  <si>
    <t>22-2016031122-15_12_12</t>
  </si>
  <si>
    <t>22-2016031122-15_17_12</t>
  </si>
  <si>
    <t>22-2016031122-18_31_06</t>
  </si>
  <si>
    <t>22-2016031122-18_36_05</t>
  </si>
  <si>
    <t>22-2016031122-18_41_05</t>
  </si>
  <si>
    <t>22-2016031122-18_46_05</t>
  </si>
  <si>
    <t>22-2016031122-18_51_04</t>
  </si>
  <si>
    <t>22-2016031122-18_56_04</t>
  </si>
  <si>
    <t>22-2016031122-19_06_03</t>
  </si>
  <si>
    <t>22-2016031122-19_11_03</t>
  </si>
  <si>
    <t>22-2016031122-19_16_02</t>
  </si>
  <si>
    <t>22-2016031122-19_21_02</t>
  </si>
  <si>
    <t>22-2016031122-19_26_02</t>
  </si>
  <si>
    <t>22-2016031222-13_13_35</t>
  </si>
  <si>
    <t>22-2016031222-13_18_34</t>
  </si>
  <si>
    <t>22-2016031222-13_28_33</t>
  </si>
  <si>
    <t>22-2016031222-13_38_32</t>
  </si>
  <si>
    <t>22-2016031222-13_43_32</t>
  </si>
  <si>
    <t>22-2016031222-13_48_32</t>
  </si>
  <si>
    <t>22-2016031222-13_58_31</t>
  </si>
  <si>
    <t>22-2016031222-16_59_13</t>
  </si>
  <si>
    <t>22-2016031222-17_04_12</t>
  </si>
  <si>
    <t>22-2016031222-17_09_12</t>
  </si>
  <si>
    <t>22-2016031222-17_14_11</t>
  </si>
  <si>
    <t>22-2016031222-17_19_11</t>
  </si>
  <si>
    <t>22-2016031222-17_24_10</t>
  </si>
  <si>
    <t>22-2016031222-17_29_10</t>
  </si>
  <si>
    <t>22-2016031222-17_34_10</t>
  </si>
  <si>
    <t>22-2016031222-17_39_09</t>
  </si>
  <si>
    <t>22-2016031222-17_44_09</t>
  </si>
  <si>
    <t>22-2016031222-17_49_09</t>
  </si>
  <si>
    <t>22-2016031222-17_59_08</t>
  </si>
  <si>
    <t>22-2016031222-18_09_07</t>
  </si>
  <si>
    <t>22-2016031222-18_14_07</t>
  </si>
  <si>
    <t>22-2016031222-18_19_06</t>
  </si>
  <si>
    <t>22-2016031222-18_24_06</t>
  </si>
  <si>
    <t>22-2016031222-18_29_05</t>
  </si>
  <si>
    <t>22-2016031222-18_34_05</t>
  </si>
  <si>
    <t>22-2016031222-18_39_05</t>
  </si>
  <si>
    <t>22-2016031222-18_44_04</t>
  </si>
  <si>
    <t>22-2016031222-18_49_04</t>
  </si>
  <si>
    <t>22-2016031222-18_54_04</t>
  </si>
  <si>
    <t>22-2016031222-18_59_03</t>
  </si>
  <si>
    <t>22-2016031222-21_38_21</t>
  </si>
  <si>
    <t>22-2016031222-21_43_21</t>
  </si>
  <si>
    <t>22-2016031222-21_48_21</t>
  </si>
  <si>
    <t>22-2016031222-21_53_20</t>
  </si>
  <si>
    <t>22-2016031222-21_58_20</t>
  </si>
  <si>
    <t>22-2016031222-22_03_19</t>
  </si>
  <si>
    <t>22-2016031222-22_08_19</t>
  </si>
  <si>
    <t>22-2016031222-22_13_19</t>
  </si>
  <si>
    <t>22-2016031222-22_18_18</t>
  </si>
  <si>
    <t>22-2016031222-22_23_18</t>
  </si>
  <si>
    <t>22-2016031222-22_28_17</t>
  </si>
  <si>
    <t>22-2016031222-22_33_17</t>
  </si>
  <si>
    <t>22-2016031222-22_38_17</t>
  </si>
  <si>
    <t>22-2016031222-22_43_16</t>
  </si>
  <si>
    <t>22-2016031222-22_48_16</t>
  </si>
  <si>
    <t>22-2016031222-22_53_15</t>
  </si>
  <si>
    <t>22-2016031222-22_58_15</t>
  </si>
  <si>
    <t>22-2016031222-23_03_15</t>
  </si>
  <si>
    <t>22-2016031222-23_08_14</t>
  </si>
  <si>
    <t>22-2016031222-23_13_14</t>
  </si>
  <si>
    <t>22-2016031322-01_58_00</t>
  </si>
  <si>
    <t>22-2016031322-02_03_00</t>
  </si>
  <si>
    <t>22-2016031322-11_56_52</t>
  </si>
  <si>
    <t>22-2016031322-12_01_52</t>
  </si>
  <si>
    <t>22-2016031322-12_06_52</t>
  </si>
  <si>
    <t>22-2016031322-12_11_51</t>
  </si>
  <si>
    <t>22-2016031322-12_16_51</t>
  </si>
  <si>
    <t>22-2016031322-12_21_50</t>
  </si>
  <si>
    <t>22-2016031322-12_26_50</t>
  </si>
  <si>
    <t>22-2016031322-12_31_50</t>
  </si>
  <si>
    <t>22-2016031322-12_36_49</t>
  </si>
  <si>
    <t>22-2016031322-12_41_49</t>
  </si>
  <si>
    <t>22-2016031322-15_38_26</t>
  </si>
  <si>
    <t>22-2016031322-15_43_26</t>
  </si>
  <si>
    <t>22-2016031322-15_48_25</t>
  </si>
  <si>
    <t>22-2016031322-15_53_25</t>
  </si>
  <si>
    <t>22-2016031322-15_58_24</t>
  </si>
  <si>
    <t>22-2016031322-16_03_24</t>
  </si>
  <si>
    <t>22-2016031322-16_08_24</t>
  </si>
  <si>
    <t>22-2016031322-16_13_23</t>
  </si>
  <si>
    <t>22-2016031322-16_18_23</t>
  </si>
  <si>
    <t>22-2016031322-16_23_22</t>
  </si>
  <si>
    <t>22-2016031322-16_28_22</t>
  </si>
  <si>
    <t>22-2016031322-16_33_22</t>
  </si>
  <si>
    <t>22-2016031322-16_38_21</t>
  </si>
  <si>
    <t>22-2016031322-18_07_17</t>
  </si>
  <si>
    <t>22-2016031322-18_12_17</t>
  </si>
  <si>
    <t>22-2016031322-19_26_28</t>
  </si>
  <si>
    <t>22-2016031322-19_31_28</t>
  </si>
  <si>
    <t>22-2016031322-19_36_27</t>
  </si>
  <si>
    <t>22-2016031322-19_41_27</t>
  </si>
  <si>
    <t>22-2016031322-19_46_27</t>
  </si>
  <si>
    <t>22-2016031322-20_51_14</t>
  </si>
  <si>
    <t>22-2016031322-20_56_13</t>
  </si>
  <si>
    <t>22-2016031322-21_01_13</t>
  </si>
  <si>
    <t>22-2016031322-21_06_13</t>
  </si>
  <si>
    <t>22-2016031322-21_11_12</t>
  </si>
  <si>
    <t>22-2016031322-21_16_12</t>
  </si>
  <si>
    <t>22-2016031322-21_21_11</t>
  </si>
  <si>
    <t>22-2016031422-10_06_29</t>
  </si>
  <si>
    <t>22-2016031422-10_11_28</t>
  </si>
  <si>
    <t>22-2016031422-10_16_28</t>
  </si>
  <si>
    <t>22-2016031422-10_21_27</t>
  </si>
  <si>
    <t>22-2016031422-10_26_27</t>
  </si>
  <si>
    <t>22-2016031422-10_31_27</t>
  </si>
  <si>
    <t>22-2016031422-10_36_26</t>
  </si>
  <si>
    <t>22-2016031422-10_41_26</t>
  </si>
  <si>
    <t>22-2016031422-10_46_25</t>
  </si>
  <si>
    <t>22-2016031422-10_52_48</t>
  </si>
  <si>
    <t>22-2016031422-10_57_48</t>
  </si>
  <si>
    <t>22-2016031422-11_02_47</t>
  </si>
  <si>
    <t>22-2016031422-11_07_47</t>
  </si>
  <si>
    <t>22-2016031422-11_12_46</t>
  </si>
  <si>
    <t>22-2016031422-11_17_46</t>
  </si>
  <si>
    <t>22-2016031422-11_22_46</t>
  </si>
  <si>
    <t>22-2016031422-11_27_45</t>
  </si>
  <si>
    <t>22-2016031422-11_32_45</t>
  </si>
  <si>
    <t>22-2016031422-11_37_44</t>
  </si>
  <si>
    <t>22-2016031422-11_42_44</t>
  </si>
  <si>
    <t>22-2016031422-11_47_44</t>
  </si>
  <si>
    <t>22-2016031422-11_52_43</t>
  </si>
  <si>
    <t>22-2016031422-11_57_43</t>
  </si>
  <si>
    <t>22-2016031422-12_02_43</t>
  </si>
  <si>
    <t>22-2016031422-12_07_42</t>
  </si>
  <si>
    <t>22-2016031422-12_12_42</t>
  </si>
  <si>
    <t>22-2016031422-12_17_41</t>
  </si>
  <si>
    <t>22-2016031422-12_22_41</t>
  </si>
  <si>
    <t>22-2016031422-12_27_41</t>
  </si>
  <si>
    <t>22-2016031422-12_32_40</t>
  </si>
  <si>
    <t>22-2016031422-12_37_40</t>
  </si>
  <si>
    <t>22-2016031422-12_42_39</t>
  </si>
  <si>
    <t>22-2016031422-12_47_39</t>
  </si>
  <si>
    <t>22-2016031422-12_52_39</t>
  </si>
  <si>
    <t>22-2016031422-12_57_38</t>
  </si>
  <si>
    <t>22-2016031422-13_02_38</t>
  </si>
  <si>
    <t>22-2016031422-13_07_37</t>
  </si>
  <si>
    <t>22-2016031422-13_12_37</t>
  </si>
  <si>
    <t>22-2016031422-13_17_37</t>
  </si>
  <si>
    <t>22-2016031422-13_22_36</t>
  </si>
  <si>
    <t>22-2016031422-13_27_36</t>
  </si>
  <si>
    <t>22-2016031422-13_32_35</t>
  </si>
  <si>
    <t>22-2016031422-13_37_35</t>
  </si>
  <si>
    <t>22-2016031422-13_42_35</t>
  </si>
  <si>
    <t>22-2016031422-13_47_34</t>
  </si>
  <si>
    <t>22-2016031422-13_52_34</t>
  </si>
  <si>
    <t>22-2016031422-13_57_33</t>
  </si>
  <si>
    <t>22-2016031422-14_02_33</t>
  </si>
  <si>
    <t>22-2016031422-14_07_33</t>
  </si>
  <si>
    <t>22-2016031422-14_12_32</t>
  </si>
  <si>
    <t>22-2016031422-14_17_32</t>
  </si>
  <si>
    <t>22-2016031422-14_22_32</t>
  </si>
  <si>
    <t>22-2016031422-14_27_31</t>
  </si>
  <si>
    <t>22-2016031422-14_32_31</t>
  </si>
  <si>
    <t>22-2016031422-14_37_30</t>
  </si>
  <si>
    <t>22-2016031422-14_42_30</t>
  </si>
  <si>
    <t>22-2016031422-14_47_30</t>
  </si>
  <si>
    <t>22-2016031422-14_52_29</t>
  </si>
  <si>
    <t>22-2016031422-14_57_29</t>
  </si>
  <si>
    <t>22-2016031422-15_02_29</t>
  </si>
  <si>
    <t>22-2016031422-15_07_28</t>
  </si>
  <si>
    <t>22-2016031422-15_12_28</t>
  </si>
  <si>
    <t>22-2016031422-15_17_27</t>
  </si>
  <si>
    <t>22-2016031422-15_22_27</t>
  </si>
  <si>
    <t>22-2016031422-15_27_27</t>
  </si>
  <si>
    <t>22-2016031422-15_32_26</t>
  </si>
  <si>
    <t>22-2016031422-15_44_18</t>
  </si>
  <si>
    <t>22-2016031422-15_49_18</t>
  </si>
  <si>
    <t>22-2016031422-15_54_17</t>
  </si>
  <si>
    <t>22-2016031422-15_59_17</t>
  </si>
  <si>
    <t>22-2016031422-16_04_16</t>
  </si>
  <si>
    <t>22-2016031422-16_09_16</t>
  </si>
  <si>
    <t>22-2016031422-16_14_16</t>
  </si>
  <si>
    <t>22-2016031422-16_19_15</t>
  </si>
  <si>
    <t>22-2016031422-16_24_15</t>
  </si>
  <si>
    <t>22-2016031422-16_29_15</t>
  </si>
  <si>
    <t>22-2016031422-16_34_14</t>
  </si>
  <si>
    <t>22-2016031422-16_39_14</t>
  </si>
  <si>
    <t>23-2016031023-13_53_53</t>
  </si>
  <si>
    <t>23-2016031023-13_58_53</t>
  </si>
  <si>
    <t>23-2016031023-14_03_52</t>
  </si>
  <si>
    <t>23-2016031023-14_08_52</t>
  </si>
  <si>
    <t>23-2016031023-14_13_52</t>
  </si>
  <si>
    <t>23-2016031023-14_18_52</t>
  </si>
  <si>
    <t>23-2016031023-14_23_51</t>
  </si>
  <si>
    <t>23-2016031023-14_28_51</t>
  </si>
  <si>
    <t>23-2016031023-14_33_51</t>
  </si>
  <si>
    <t>23-2016031023-14_38_51</t>
  </si>
  <si>
    <t>23-2016031023-14_43_50</t>
  </si>
  <si>
    <t>23-2016031023-14_48_50</t>
  </si>
  <si>
    <t>23-2016031023-14_53_50</t>
  </si>
  <si>
    <t>23-2016031023-14_58_50</t>
  </si>
  <si>
    <t>23-2016031023-15_03_49</t>
  </si>
  <si>
    <t>23-2016031023-15_08_49</t>
  </si>
  <si>
    <t>23-2016031023-15_13_49</t>
  </si>
  <si>
    <t>23-2016031023-15_32_22</t>
  </si>
  <si>
    <t>23-2016031023-15_42_22</t>
  </si>
  <si>
    <t>23-2016031023-15_47_22</t>
  </si>
  <si>
    <t>23-2016031023-15_52_21</t>
  </si>
  <si>
    <t>23-2016031023-15_57_21</t>
  </si>
  <si>
    <t>23-2016031023-16_02_21</t>
  </si>
  <si>
    <t>23-2016031023-16_07_21</t>
  </si>
  <si>
    <t>23-2016031023-16_12_20</t>
  </si>
  <si>
    <t>23-2016031023-16_17_20</t>
  </si>
  <si>
    <t>23-2016031023-16_22_20</t>
  </si>
  <si>
    <t>23-2016031023-16_27_20</t>
  </si>
  <si>
    <t>23-2016031023-16_32_19</t>
  </si>
  <si>
    <t>23-2016031023-16_37_19</t>
  </si>
  <si>
    <t>23-2016031023-16_42_19</t>
  </si>
  <si>
    <t>23-2016031023-16_47_19</t>
  </si>
  <si>
    <t>23-2016031023-16_52_18</t>
  </si>
  <si>
    <t>23-2016031023-16_57_18</t>
  </si>
  <si>
    <t>23-2016031023-17_02_18</t>
  </si>
  <si>
    <t>23-2016031023-17_07_18</t>
  </si>
  <si>
    <t>23-2016031023-17_12_17</t>
  </si>
  <si>
    <t>23-2016031023-17_17_17</t>
  </si>
  <si>
    <t>23-2016031023-17_22_17</t>
  </si>
  <si>
    <t>23-2016031023-17_27_17</t>
  </si>
  <si>
    <t>23-2016031023-17_32_16</t>
  </si>
  <si>
    <t>23-2016031023-17_37_16</t>
  </si>
  <si>
    <t>23-2016031023-17_42_16</t>
  </si>
  <si>
    <t>23-2016031023-17_47_16</t>
  </si>
  <si>
    <t>23-2016031023-17_52_15</t>
  </si>
  <si>
    <t>23-2016031023-17_57_15</t>
  </si>
  <si>
    <t>23-2016031023-18_02_15</t>
  </si>
  <si>
    <t>23-2016031023-18_07_15</t>
  </si>
  <si>
    <t>23-2016031023-18_12_14</t>
  </si>
  <si>
    <t>23-2016031023-18_17_14</t>
  </si>
  <si>
    <t>23-2016031023-18_22_14</t>
  </si>
  <si>
    <t>23-2016031023-18_27_14</t>
  </si>
  <si>
    <t>23-2016031023-18_32_13</t>
  </si>
  <si>
    <t>23-2016031023-18_37_13</t>
  </si>
  <si>
    <t>23-2016031023-18_42_13</t>
  </si>
  <si>
    <t>23-2016031023-18_47_13</t>
  </si>
  <si>
    <t>23-2016031023-18_52_12</t>
  </si>
  <si>
    <t>23-2016031023-18_57_12</t>
  </si>
  <si>
    <t>23-2016031023-19_02_12</t>
  </si>
  <si>
    <t>23-2016031023-19_07_12</t>
  </si>
  <si>
    <t>23-2016031023-19_12_12</t>
  </si>
  <si>
    <t>23-2016031023-19_17_11</t>
  </si>
  <si>
    <t>23-2016031023-19_22_11</t>
  </si>
  <si>
    <t>23-2016031023-19_27_11</t>
  </si>
  <si>
    <t>23-2016031023-19_32_11</t>
  </si>
  <si>
    <t>23-2016031023-19_37_10</t>
  </si>
  <si>
    <t>23-2016031023-19_42_10</t>
  </si>
  <si>
    <t>23-2016031023-19_47_10</t>
  </si>
  <si>
    <t>23-2016031023-19_52_10</t>
  </si>
  <si>
    <t>23-2016031023-19_57_09</t>
  </si>
  <si>
    <t>23-2016031023-20_02_09</t>
  </si>
  <si>
    <t>23-2016031023-20_07_09</t>
  </si>
  <si>
    <t>23-2016031023-20_12_09</t>
  </si>
  <si>
    <t>23-2016031023-20_17_08</t>
  </si>
  <si>
    <t>23-2016031023-20_22_08</t>
  </si>
  <si>
    <t>23-2016031023-20_27_08</t>
  </si>
  <si>
    <t>23-2016031023-20_32_08</t>
  </si>
  <si>
    <t>23-2016031023-20_37_07</t>
  </si>
  <si>
    <t>23-2016031023-20_42_07</t>
  </si>
  <si>
    <t>23-2016031023-20_47_07</t>
  </si>
  <si>
    <t>23-2016031023-20_52_17</t>
  </si>
  <si>
    <t>23-2016031023-20_54_29</t>
  </si>
  <si>
    <t>23-2016031023-20_59_29</t>
  </si>
  <si>
    <t>23-2016031023-21_04_28</t>
  </si>
  <si>
    <t>23-2016031023-21_09_28</t>
  </si>
  <si>
    <t>23-2016031023-21_14_28</t>
  </si>
  <si>
    <t>23-2016031023-21_19_28</t>
  </si>
  <si>
    <t>23-2016031023-21_24_27</t>
  </si>
  <si>
    <t>23-2016031123-13_36_14</t>
  </si>
  <si>
    <t>23-2016031123-13_41_14</t>
  </si>
  <si>
    <t>23-2016031123-13_52_39</t>
  </si>
  <si>
    <t>23-2016031123-13_57_39</t>
  </si>
  <si>
    <t>23-2016031123-14_04_46</t>
  </si>
  <si>
    <t>23-2016031123-14_09_46</t>
  </si>
  <si>
    <t>23-2016031123-14_14_45</t>
  </si>
  <si>
    <t>23-2016031123-14_19_45</t>
  </si>
  <si>
    <t>23-2016031123-14_24_45</t>
  </si>
  <si>
    <t>23-2016031123-14_29_45</t>
  </si>
  <si>
    <t>23-2016031123-14_34_44</t>
  </si>
  <si>
    <t>23-2016031123-14_39_44</t>
  </si>
  <si>
    <t>23-2016031123-14_44_44</t>
  </si>
  <si>
    <t>23-2016031123-14_49_44</t>
  </si>
  <si>
    <t>23-2016031123-14_54_43</t>
  </si>
  <si>
    <t>23-2016031123-14_59_43</t>
  </si>
  <si>
    <t>23-2016031123-15_04_43</t>
  </si>
  <si>
    <t>23-2016031123-15_09_43</t>
  </si>
  <si>
    <t>23-2016031123-15_14_42</t>
  </si>
  <si>
    <t>23-2016031123-15_19_42</t>
  </si>
  <si>
    <t>23-2016031123-15_24_42</t>
  </si>
  <si>
    <t>23-2016031123-15_29_42</t>
  </si>
  <si>
    <t>23-2016031123-15_34_41</t>
  </si>
  <si>
    <t>23-2016031123-15_39_41</t>
  </si>
  <si>
    <t>23-2016031123-15_44_41</t>
  </si>
  <si>
    <t>23-2016031123-15_49_41</t>
  </si>
  <si>
    <t>23-2016031123-15_54_40</t>
  </si>
  <si>
    <t>23-2016031123-15_59_40</t>
  </si>
  <si>
    <t>23-2016031123-16_04_40</t>
  </si>
  <si>
    <t>23-2016031123-16_09_40</t>
  </si>
  <si>
    <t>23-2016031123-16_14_39</t>
  </si>
  <si>
    <t>23-2016031123-16_19_39</t>
  </si>
  <si>
    <t>23-2016031123-16_24_39</t>
  </si>
  <si>
    <t>23-2016031123-16_29_39</t>
  </si>
  <si>
    <t>23-2016031123-16_34_38</t>
  </si>
  <si>
    <t>23-2016031123-16_39_38</t>
  </si>
  <si>
    <t>23-2016031123-16_44_38</t>
  </si>
  <si>
    <t>23-2016031123-16_49_38</t>
  </si>
  <si>
    <t>23-2016031123-16_54_37</t>
  </si>
  <si>
    <t>23-2016031123-16_59_37</t>
  </si>
  <si>
    <t>23-2016031123-17_04_37</t>
  </si>
  <si>
    <t>23-2016031123-17_09_37</t>
  </si>
  <si>
    <t>23-2016031123-17_14_36</t>
  </si>
  <si>
    <t>23-2016031123-17_19_36</t>
  </si>
  <si>
    <t>23-2016031123-17_24_36</t>
  </si>
  <si>
    <t>23-2016031123-19_35_42</t>
  </si>
  <si>
    <t>23-2016031123-19_40_42</t>
  </si>
  <si>
    <t>23-2016031123-19_45_42</t>
  </si>
  <si>
    <t>23-2016031123-19_50_42</t>
  </si>
  <si>
    <t>23-2016031123-19_55_41</t>
  </si>
  <si>
    <t>23-2016031123-20_00_41</t>
  </si>
  <si>
    <t>23-2016031123-20_05_41</t>
  </si>
  <si>
    <t>23-2016031123-20_10_41</t>
  </si>
  <si>
    <t>23-2016031123-20_15_40</t>
  </si>
  <si>
    <t>23-2016031123-20_20_40</t>
  </si>
  <si>
    <t>23-2016031123-20_25_40</t>
  </si>
  <si>
    <t>23-2016031123-20_30_39</t>
  </si>
  <si>
    <t>23-2016031123-20_35_39</t>
  </si>
  <si>
    <t>23-2016031123-20_40_39</t>
  </si>
  <si>
    <t>23-2016031123-20_45_39</t>
  </si>
  <si>
    <t>23-2016031123-20_50_38</t>
  </si>
  <si>
    <t>23-2016031123-20_55_38</t>
  </si>
  <si>
    <t>23-2016031123-21_00_38</t>
  </si>
  <si>
    <t>23-2016031123-21_05_38</t>
  </si>
  <si>
    <t>23-2016031123-21_10_38</t>
  </si>
  <si>
    <t>23-2016031123-21_15_37</t>
  </si>
  <si>
    <t>23-2016031123-21_20_37</t>
  </si>
  <si>
    <t>23-2016031123-21_25_37</t>
  </si>
  <si>
    <t>23-2016031123-21_30_36</t>
  </si>
  <si>
    <t>23-2016031123-21_35_36</t>
  </si>
  <si>
    <t>23-2016031123-21_40_36</t>
  </si>
  <si>
    <t>23-2016031123-21_45_36</t>
  </si>
  <si>
    <t>23-2016031123-21_50_35</t>
  </si>
  <si>
    <t>23-2016031123-21_55_35</t>
  </si>
  <si>
    <t>23-2016031123-22_00_35</t>
  </si>
  <si>
    <t>23-2016031123-22_04_37</t>
  </si>
  <si>
    <t>23-2016031123-22_09_36</t>
  </si>
  <si>
    <t>23-2016031123-22_14_36</t>
  </si>
  <si>
    <t>23-2016031123-22_19_36</t>
  </si>
  <si>
    <t>23-2016031123-22_24_36</t>
  </si>
  <si>
    <t>23-2016031123-22_29_35</t>
  </si>
  <si>
    <t>23-2016031123-22_34_35</t>
  </si>
  <si>
    <t>23-2016031123-22_39_35</t>
  </si>
  <si>
    <t>23-2016031123-22_44_35</t>
  </si>
  <si>
    <t>23-2016031123-22_49_34</t>
  </si>
  <si>
    <t>23-2016031123-22_54_34</t>
  </si>
  <si>
    <t>23-2016031123-22_59_34</t>
  </si>
  <si>
    <t>23-2016031223-11_44_42</t>
  </si>
  <si>
    <t>23-2016031223-11_49_41</t>
  </si>
  <si>
    <t>23-2016031223-11_54_41</t>
  </si>
  <si>
    <t>23-2016031223-16_20_11</t>
  </si>
  <si>
    <t>23-2016031223-16_25_11</t>
  </si>
  <si>
    <t>23-2016031223-16_34_05</t>
  </si>
  <si>
    <t>23-2016031223-16_39_05</t>
  </si>
  <si>
    <t>23-2016031223-16_44_05</t>
  </si>
  <si>
    <t>23-2016031223-16_49_04</t>
  </si>
  <si>
    <t>23-2016031223-16_54_04</t>
  </si>
  <si>
    <t>23-2016031223-16_59_04</t>
  </si>
  <si>
    <t>23-2016031223-17_04_04</t>
  </si>
  <si>
    <t>23-2016031223-17_09_03</t>
  </si>
  <si>
    <t>23-2016031223-17_14_03</t>
  </si>
  <si>
    <t>23-2016031223-17_19_03</t>
  </si>
  <si>
    <t>23-2016031223-17_24_03</t>
  </si>
  <si>
    <t>23-2016031223-17_29_03</t>
  </si>
  <si>
    <t>23-2016031323-15_43_03</t>
  </si>
  <si>
    <t>23-2016031323-15_48_03</t>
  </si>
  <si>
    <t>23-2016031323-15_53_02</t>
  </si>
  <si>
    <t>23-2016031323-16_09_30</t>
  </si>
  <si>
    <t>23-2016031323-16_14_30</t>
  </si>
  <si>
    <t>23-2016031323-16_19_30</t>
  </si>
  <si>
    <t>23-2016031323-16_24_30</t>
  </si>
  <si>
    <t>23-2016031323-16_29_29</t>
  </si>
  <si>
    <t>23-2016031323-16_34_29</t>
  </si>
  <si>
    <t>23-2016031323-16_39_29</t>
  </si>
  <si>
    <t>23-2016031323-16_44_28</t>
  </si>
  <si>
    <t>23-2016031323-16_49_28</t>
  </si>
  <si>
    <t>23-2016031323-16_54_28</t>
  </si>
  <si>
    <t>23-2016031323-16_59_28</t>
  </si>
  <si>
    <t>23-2016031323-17_04_27</t>
  </si>
  <si>
    <t>23-2016031323-17_09_27</t>
  </si>
  <si>
    <t>23-2016031323-17_14_27</t>
  </si>
  <si>
    <t>23-2016031323-17_19_26</t>
  </si>
  <si>
    <t>23-2016031323-17_24_26</t>
  </si>
  <si>
    <t>23-2016031323-17_29_26</t>
  </si>
  <si>
    <t>23-2016031323-17_34_26</t>
  </si>
  <si>
    <t>23-2016031323-17_39_25</t>
  </si>
  <si>
    <t>23-2016031323-17_44_25</t>
  </si>
  <si>
    <t>23-2016031323-17_49_25</t>
  </si>
  <si>
    <t>23-2016031323-17_54_25</t>
  </si>
  <si>
    <t>23-2016031323-17_59_24</t>
  </si>
  <si>
    <t>23-2016031323-18_04_24</t>
  </si>
  <si>
    <t>23-2016031323-18_08_45</t>
  </si>
  <si>
    <t>23-2016031323-18_13_45</t>
  </si>
  <si>
    <t>23-2016031323-18_18_45</t>
  </si>
  <si>
    <t>23-2016031323-18_23_45</t>
  </si>
  <si>
    <t>23-2016031323-18_28_44</t>
  </si>
  <si>
    <t>23-2016031323-18_33_44</t>
  </si>
  <si>
    <t>23-2016031323-18_38_44</t>
  </si>
  <si>
    <t>23-2016031323-18_43_44</t>
  </si>
  <si>
    <t>23-2016031323-18_48_43</t>
  </si>
  <si>
    <t>23-2016031323-18_53_43</t>
  </si>
  <si>
    <t>23-2016031323-18_58_43</t>
  </si>
  <si>
    <t>23-2016031323-19_03_43</t>
  </si>
  <si>
    <t>23-2016031323-19_08_42</t>
  </si>
  <si>
    <t>23-2016031323-19_13_42</t>
  </si>
  <si>
    <t>23-2016031323-19_18_42</t>
  </si>
  <si>
    <t>23-2016031323-19_23_42</t>
  </si>
  <si>
    <t>23-2016031323-19_28_41</t>
  </si>
  <si>
    <t>23-2016031323-19_33_41</t>
  </si>
  <si>
    <t>23-2016031323-19_38_41</t>
  </si>
  <si>
    <t>23-2016031323-19_43_41</t>
  </si>
  <si>
    <t>23-2016031323-19_48_40</t>
  </si>
  <si>
    <t>23-2016031323-19_53_40</t>
  </si>
  <si>
    <t>23-2016031323-19_58_40</t>
  </si>
  <si>
    <t>23-2016031323-20_03_03</t>
  </si>
  <si>
    <t>23-2016031323-20_08_03</t>
  </si>
  <si>
    <t>23-2016031323-20_13_03</t>
  </si>
  <si>
    <t>23-2016031323-20_14_48</t>
  </si>
  <si>
    <t>23-2016031323-20_19_48</t>
  </si>
  <si>
    <t>23-2016031323-20_24_48</t>
  </si>
  <si>
    <t>23-2016031323-20_29_48</t>
  </si>
  <si>
    <t>23-2016031323-20_34_27</t>
  </si>
  <si>
    <t>23-2016031323-20_39_27</t>
  </si>
  <si>
    <t>23-2016031323-21_13_35</t>
  </si>
  <si>
    <t>23-2016031323-21_18_35</t>
  </si>
  <si>
    <t>23-2016031323-21_23_34</t>
  </si>
  <si>
    <t>23-2016031323-21_28_34</t>
  </si>
  <si>
    <t>23-2016031323-21_33_34</t>
  </si>
  <si>
    <t>23-2016031323-21_38_34</t>
  </si>
  <si>
    <t>23-2016031323-21_43_33</t>
  </si>
  <si>
    <t>23-2016031323-21_48_33</t>
  </si>
  <si>
    <t>23-2016031323-21_53_33</t>
  </si>
  <si>
    <t>23-2016031323-21_58_33</t>
  </si>
  <si>
    <t>23-2016031323-22_03_32</t>
  </si>
  <si>
    <t>23-2016031323-22_08_32</t>
  </si>
  <si>
    <t>23-2016031323-22_13_32</t>
  </si>
  <si>
    <t>23-2016031323-22_18_32</t>
  </si>
  <si>
    <t>23-2016031323-22_23_31</t>
  </si>
  <si>
    <t>23-2016031323-22_28_31</t>
  </si>
  <si>
    <t>23-2016031323-22_33_31</t>
  </si>
  <si>
    <t>23-2016031323-22_38_31</t>
  </si>
  <si>
    <t>23-2016031323-22_43_30</t>
  </si>
  <si>
    <t>23-2016031323-22_48_30</t>
  </si>
  <si>
    <t>23-2016031323-22_53_30</t>
  </si>
  <si>
    <t>23-2016031323-22_58_30</t>
  </si>
  <si>
    <t>23-2016031323-23_03_29</t>
  </si>
  <si>
    <t>23-2016031323-23_08_29</t>
  </si>
  <si>
    <t>23-2016031323-23_13_29</t>
  </si>
  <si>
    <t>23-2016031323-23_18_29</t>
  </si>
  <si>
    <t>23-2016031323-23_23_29</t>
  </si>
  <si>
    <t>23-2016031323-23_28_53</t>
  </si>
  <si>
    <t>23-2016031323-23_33_53</t>
  </si>
  <si>
    <t>23-2016031323-23_38_53</t>
  </si>
  <si>
    <t>23-2016031323-23_43_53</t>
  </si>
  <si>
    <t>23-2016031323-23_48_52</t>
  </si>
  <si>
    <t>23-2016031323-23_53_52</t>
  </si>
  <si>
    <t>23-2016031323-23_58_52</t>
  </si>
  <si>
    <t>23-2016031423-00_03_52</t>
  </si>
  <si>
    <t>23-2016031423-00_08_51</t>
  </si>
  <si>
    <t>23-2016031423-00_13_51</t>
  </si>
  <si>
    <t>23-2016031423-00_18_51</t>
  </si>
  <si>
    <t>23-2016031423-00_23_51</t>
  </si>
  <si>
    <t>23-2016031423-00_28_51</t>
  </si>
  <si>
    <t>23-2016031423-00_33_50</t>
  </si>
  <si>
    <t>23-2016031423-00_38_50</t>
  </si>
  <si>
    <t>23-2016031423-00_43_50</t>
  </si>
  <si>
    <t>23-2016031423-00_48_50</t>
  </si>
  <si>
    <t>23-2016031423-11_02_13</t>
  </si>
  <si>
    <t>23-2016031423-11_07_13</t>
  </si>
  <si>
    <t>23-2016031423-11_12_13</t>
  </si>
  <si>
    <t>23-2016031423-11_15_04</t>
  </si>
  <si>
    <t>23-2016031423-11_20_04</t>
  </si>
  <si>
    <t>23-2016031423-11_25_03</t>
  </si>
  <si>
    <t>23-2016031423-11_30_03</t>
  </si>
  <si>
    <t>23-2016031423-11_35_03</t>
  </si>
  <si>
    <t>23-2016031423-11_40_03</t>
  </si>
  <si>
    <t>23-2016031423-11_45_02</t>
  </si>
  <si>
    <t>23-2016031423-11_50_02</t>
  </si>
  <si>
    <t>23-2016031423-11_55_02</t>
  </si>
  <si>
    <t>23-2016031423-12_00_02</t>
  </si>
  <si>
    <t>23-2016031423-12_05_01</t>
  </si>
  <si>
    <t>23-2016031423-12_10_01</t>
  </si>
  <si>
    <t>23-2016031423-12_15_01</t>
  </si>
  <si>
    <t>23-2016031423-12_20_01</t>
  </si>
  <si>
    <t>23-2016031423-12_25_00</t>
  </si>
  <si>
    <t>23-2016031423-12_30_00</t>
  </si>
  <si>
    <t>23-2016031423-13_15_40</t>
  </si>
  <si>
    <t>23-2016031423-13_20_39</t>
  </si>
  <si>
    <t>23-2016031423-13_25_39</t>
  </si>
  <si>
    <t>23-2016031423-13_30_39</t>
  </si>
  <si>
    <t>23-2016031423-13_35_39</t>
  </si>
  <si>
    <t>23-2016031423-13_40_38</t>
  </si>
  <si>
    <t>23-2016031423-13_45_38</t>
  </si>
  <si>
    <t>23-2016031423-13_50_38</t>
  </si>
  <si>
    <t>23-2016031423-13_55_37</t>
  </si>
  <si>
    <t>23-2016031423-14_00_37</t>
  </si>
  <si>
    <t>23-2016031423-14_05_37</t>
  </si>
  <si>
    <t>23-2016031423-14_10_37</t>
  </si>
  <si>
    <t>23-2016031423-14_15_36</t>
  </si>
  <si>
    <t>23-2016031423-14_20_36</t>
  </si>
  <si>
    <t>23-2016031423-14_25_36</t>
  </si>
  <si>
    <t>23-2016031423-14_30_36</t>
  </si>
  <si>
    <t>23-2016031423-14_35_35</t>
  </si>
  <si>
    <t>23-2016031423-14_40_35</t>
  </si>
  <si>
    <t>23-2016031423-14_45_35</t>
  </si>
  <si>
    <t>23-2016031423-14_50_35</t>
  </si>
  <si>
    <t>23-2016031423-14_55_34</t>
  </si>
  <si>
    <t>23-2016031423-15_00_34</t>
  </si>
  <si>
    <t>23-2016031423-15_05_34</t>
  </si>
  <si>
    <t>23-2016031423-15_10_34</t>
  </si>
  <si>
    <t>23-2016031423-15_15_33</t>
  </si>
  <si>
    <t>23-2016031423-15_22_20</t>
  </si>
  <si>
    <t>23-2016031423-15_27_19</t>
  </si>
  <si>
    <t>23-2016031423-15_32_19</t>
  </si>
  <si>
    <t>23-2016031423-15_37_19</t>
  </si>
  <si>
    <t>23-2016031423-15_42_19</t>
  </si>
  <si>
    <t>23-2016031423-15_47_18</t>
  </si>
  <si>
    <t>23-2016031423-15_52_18</t>
  </si>
  <si>
    <t>23-2016031423-16_33_39</t>
  </si>
  <si>
    <t>23-2016031423-16_38_39</t>
  </si>
  <si>
    <t>23-2016031423-16_43_39</t>
  </si>
  <si>
    <t>23-2016031423-16_48_38</t>
  </si>
  <si>
    <t>23-2016031423-16_53_38</t>
  </si>
  <si>
    <t>23-2016031423-16_58_38</t>
  </si>
  <si>
    <t>23-2016031423-17_03_38</t>
  </si>
  <si>
    <t>23-2016031423-17_08_38</t>
  </si>
  <si>
    <t>23-2016031423-17_13_37</t>
  </si>
  <si>
    <t>23-2016031423-17_18_37</t>
  </si>
  <si>
    <t>23-2016031423-17_23_37</t>
  </si>
  <si>
    <t>23-2016031423-17_28_36</t>
  </si>
  <si>
    <t>23-2016031423-17_33_36</t>
  </si>
  <si>
    <t>23-2016031423-17_38_36</t>
  </si>
  <si>
    <t>23-2016031423-17_43_36</t>
  </si>
  <si>
    <t>23-2016031423-17_48_35</t>
  </si>
  <si>
    <t>23-2016031423-17_53_35</t>
  </si>
  <si>
    <t>23-2016031423-17_58_35</t>
  </si>
  <si>
    <t>23-2016031423-18_03_35</t>
  </si>
  <si>
    <t>23-2016031423-18_08_34</t>
  </si>
  <si>
    <t>23-2016031423-18_13_34</t>
  </si>
  <si>
    <t>23-2016031423-18_18_34</t>
  </si>
  <si>
    <t>23-2016031423-18_23_34</t>
  </si>
  <si>
    <t>23-2016031423-18_28_33</t>
  </si>
  <si>
    <t>23-2016031423-18_33_33</t>
  </si>
  <si>
    <t>23-2016031423-18_38_33</t>
  </si>
  <si>
    <t>23-2016031423-18_43_33</t>
  </si>
  <si>
    <t>23-2016031423-18_48_32</t>
  </si>
  <si>
    <t>23-2016031423-18_53_32</t>
  </si>
  <si>
    <t>23-2016031423-18_58_32</t>
  </si>
  <si>
    <t>23-2016031423-19_03_32</t>
  </si>
  <si>
    <t>23-2016031423-19_08_31</t>
  </si>
  <si>
    <t>23-2016031423-19_13_31</t>
  </si>
  <si>
    <t>23-2016031423-19_18_31</t>
  </si>
  <si>
    <t>23-2016031423-19_19_51</t>
  </si>
  <si>
    <t>23-2016031423-19_24_50</t>
  </si>
  <si>
    <t>23-2016031423-19_29_50</t>
  </si>
  <si>
    <t>23-2016031423-19_34_50</t>
  </si>
  <si>
    <t>23-2016031423-19_39_50</t>
  </si>
  <si>
    <t>23-2016031423-19_44_49</t>
  </si>
  <si>
    <t>23-2016031423-19_49_49</t>
  </si>
  <si>
    <t>23-2016031423-19_54_49</t>
  </si>
  <si>
    <t>23-2016031423-19_59_49</t>
  </si>
  <si>
    <t>23-2016031423-20_04_48</t>
  </si>
  <si>
    <t>23-2016031423-20_09_48</t>
  </si>
  <si>
    <t>23-2016031423-20_14_48</t>
  </si>
  <si>
    <t>23-2016031423-20_19_48</t>
  </si>
  <si>
    <t>23-2016031423-20_24_47</t>
  </si>
  <si>
    <t>23-2016031423-20_29_47</t>
  </si>
  <si>
    <t>23-2016031423-20_34_47</t>
  </si>
  <si>
    <t>23-2016031423-20_39_47</t>
  </si>
  <si>
    <t>23-2016031423-20_44_46</t>
  </si>
  <si>
    <t>23-2016031423-20_49_46</t>
  </si>
  <si>
    <t>23-2016031423-20_54_46</t>
  </si>
  <si>
    <t>23-2016031423-20_59_46</t>
  </si>
  <si>
    <t>23-2016031423-21_04_45</t>
  </si>
  <si>
    <t>23-2016031423-21_09_45</t>
  </si>
  <si>
    <t>23-2016031423-21_14_45</t>
  </si>
  <si>
    <t>23-2016031423-21_19_45</t>
  </si>
  <si>
    <t>23-2016031423-21_24_44</t>
  </si>
  <si>
    <t>23-2016031423-21_29_44</t>
  </si>
  <si>
    <t>23-2016031423-21_34_44</t>
  </si>
  <si>
    <t>23-2016031423-21_39_44</t>
  </si>
  <si>
    <t>23-2016031423-21_44_43</t>
  </si>
  <si>
    <t>23-2016031423-21_49_43</t>
  </si>
  <si>
    <t>23-2016031423-21_54_43</t>
  </si>
  <si>
    <t>23-2016031423-21_59_43</t>
  </si>
  <si>
    <t>24-2016031024-12_10_36</t>
  </si>
  <si>
    <t>24-2016031024-12_15_36</t>
  </si>
  <si>
    <t>24-2016031024-12_20_36</t>
  </si>
  <si>
    <t>24-2016031024-12_25_36</t>
  </si>
  <si>
    <t>24-2016031024-12_30_36</t>
  </si>
  <si>
    <t>24-2016031024-12_35_36</t>
  </si>
  <si>
    <t>24-2016031024-12_40_36</t>
  </si>
  <si>
    <t>24-2016031024-12_45_36</t>
  </si>
  <si>
    <t>24-2016031024-12_50_36</t>
  </si>
  <si>
    <t>24-2016031024-12_55_36</t>
  </si>
  <si>
    <t>24-2016031024-13_00_36</t>
  </si>
  <si>
    <t>24-2016031024-13_05_36</t>
  </si>
  <si>
    <t>24-2016031024-13_10_36</t>
  </si>
  <si>
    <t>24-2016031024-13_15_36</t>
  </si>
  <si>
    <t>24-2016031024-13_20_36</t>
  </si>
  <si>
    <t>24-2016031024-13_25_36</t>
  </si>
  <si>
    <t>24-2016031024-13_30_36</t>
  </si>
  <si>
    <t>24-2016031024-13_35_36</t>
  </si>
  <si>
    <t>24-2016031024-13_40_37</t>
  </si>
  <si>
    <t>24-2016031024-13_45_37</t>
  </si>
  <si>
    <t>24-2016031024-13_50_37</t>
  </si>
  <si>
    <t>24-2016031024-13_55_37</t>
  </si>
  <si>
    <t>24-2016031024-14_00_37</t>
  </si>
  <si>
    <t>24-2016031024-14_05_37</t>
  </si>
  <si>
    <t>24-2016031024-14_10_37</t>
  </si>
  <si>
    <t>24-2016031024-14_15_37</t>
  </si>
  <si>
    <t>24-2016031024-14_20_37</t>
  </si>
  <si>
    <t>24-2016031024-14_25_37</t>
  </si>
  <si>
    <t>24-2016031024-14_30_37</t>
  </si>
  <si>
    <t>24-2016031024-14_35_37</t>
  </si>
  <si>
    <t>24-2016031024-14_40_37</t>
  </si>
  <si>
    <t>24-2016031024-14_45_37</t>
  </si>
  <si>
    <t>24-2016031024-14_50_37</t>
  </si>
  <si>
    <t>24-2016031024-14_55_37</t>
  </si>
  <si>
    <t>24-2016031024-15_00_37</t>
  </si>
  <si>
    <t>24-2016031024-15_05_37</t>
  </si>
  <si>
    <t>24-2016031024-15_10_37</t>
  </si>
  <si>
    <t>24-2016031024-15_15_37</t>
  </si>
  <si>
    <t>24-2016031024-15_20_37</t>
  </si>
  <si>
    <t>24-2016031024-15_25_37</t>
  </si>
  <si>
    <t>24-2016031024-15_30_37</t>
  </si>
  <si>
    <t>24-2016031024-15_35_37</t>
  </si>
  <si>
    <t>24-2016031024-15_40_37</t>
  </si>
  <si>
    <t>24-2016031024-15_45_37</t>
  </si>
  <si>
    <t>24-2016031024-15_50_37</t>
  </si>
  <si>
    <t>24-2016031024-15_55_38</t>
  </si>
  <si>
    <t>24-2016031024-16_00_38</t>
  </si>
  <si>
    <t>24-2016031024-16_05_38</t>
  </si>
  <si>
    <t>24-2016031024-16_10_38</t>
  </si>
  <si>
    <t>24-2016031024-16_15_38</t>
  </si>
  <si>
    <t>24-2016031024-16_20_38</t>
  </si>
  <si>
    <t>24-2016031024-16_25_38</t>
  </si>
  <si>
    <t>24-2016031024-16_30_38</t>
  </si>
  <si>
    <t>24-2016031024-16_35_38</t>
  </si>
  <si>
    <t>24-2016031024-16_40_38</t>
  </si>
  <si>
    <t>24-2016031024-16_45_38</t>
  </si>
  <si>
    <t>24-2016031024-16_50_38</t>
  </si>
  <si>
    <t>24-2016031024-16_55_38</t>
  </si>
  <si>
    <t>24-2016031024-17_00_38</t>
  </si>
  <si>
    <t>24-2016031024-17_05_38</t>
  </si>
  <si>
    <t>24-2016031024-17_10_38</t>
  </si>
  <si>
    <t>24-2016031024-17_15_38</t>
  </si>
  <si>
    <t>24-2016031024-17_20_38</t>
  </si>
  <si>
    <t>24-2016031024-17_25_38</t>
  </si>
  <si>
    <t>24-2016031024-17_30_38</t>
  </si>
  <si>
    <t>24-2016031024-17_35_38</t>
  </si>
  <si>
    <t>24-2016031024-17_40_38</t>
  </si>
  <si>
    <t>24-2016031024-17_45_38</t>
  </si>
  <si>
    <t>24-2016031024-17_50_38</t>
  </si>
  <si>
    <t>24-2016031024-17_55_38</t>
  </si>
  <si>
    <t>24-2016031024-18_00_38</t>
  </si>
  <si>
    <t>24-2016031024-18_05_39</t>
  </si>
  <si>
    <t>24-2016031024-18_10_39</t>
  </si>
  <si>
    <t>24-2016031024-18_15_39</t>
  </si>
  <si>
    <t>24-2016031024-18_20_39</t>
  </si>
  <si>
    <t>24-2016031024-18_25_39</t>
  </si>
  <si>
    <t>24-2016031024-18_30_39</t>
  </si>
  <si>
    <t>24-2016031024-18_35_39</t>
  </si>
  <si>
    <t>24-2016031024-18_40_39</t>
  </si>
  <si>
    <t>24-2016031024-18_45_39</t>
  </si>
  <si>
    <t>24-2016031024-18_50_39</t>
  </si>
  <si>
    <t>24-2016031024-18_55_39</t>
  </si>
  <si>
    <t>24-2016031024-19_00_39</t>
  </si>
  <si>
    <t>24-2016031024-19_05_39</t>
  </si>
  <si>
    <t>24-2016031024-19_10_39</t>
  </si>
  <si>
    <t>24-2016031024-19_15_39</t>
  </si>
  <si>
    <t>24-2016031024-19_20_39</t>
  </si>
  <si>
    <t>24-2016031024-19_25_39</t>
  </si>
  <si>
    <t>24-2016031024-19_30_39</t>
  </si>
  <si>
    <t>24-2016031024-19_35_39</t>
  </si>
  <si>
    <t>24-2016031024-19_40_39</t>
  </si>
  <si>
    <t>24-2016031024-19_45_39</t>
  </si>
  <si>
    <t>24-2016031024-19_50_39</t>
  </si>
  <si>
    <t>24-2016031024-19_55_39</t>
  </si>
  <si>
    <t>24-2016031024-20_00_39</t>
  </si>
  <si>
    <t>24-2016031024-20_05_39</t>
  </si>
  <si>
    <t>24-2016031024-20_10_39</t>
  </si>
  <si>
    <t>24-2016031024-20_15_40</t>
  </si>
  <si>
    <t>24-2016031024-20_20_40</t>
  </si>
  <si>
    <t>24-2016031124-10_09_30</t>
  </si>
  <si>
    <t>24-2016031124-10_14_30</t>
  </si>
  <si>
    <t>24-2016031124-10_19_30</t>
  </si>
  <si>
    <t>24-2016031124-10_24_30</t>
  </si>
  <si>
    <t>24-2016031124-11_38_42</t>
  </si>
  <si>
    <t>24-2016031124-11_43_42</t>
  </si>
  <si>
    <t>24-2016031124-11_48_42</t>
  </si>
  <si>
    <t>24-2016031124-11_53_42</t>
  </si>
  <si>
    <t>24-2016031124-12_12_58</t>
  </si>
  <si>
    <t>24-2016031124-14_04_33</t>
  </si>
  <si>
    <t>24-2016031124-16_25_59</t>
  </si>
  <si>
    <t>24-2016031124-16_30_59</t>
  </si>
  <si>
    <t>24-2016031124-16_35_59</t>
  </si>
  <si>
    <t>24-2016031124-16_40_59</t>
  </si>
  <si>
    <t>24-2016031124-16_50_59</t>
  </si>
  <si>
    <t>24-2016031124-16_55_59</t>
  </si>
  <si>
    <t>24-2016031124-17_05_59</t>
  </si>
  <si>
    <t>24-2016031224-13_05_39</t>
  </si>
  <si>
    <t>24-2016031224-13_10_38</t>
  </si>
  <si>
    <t>24-2016031224-13_15_38</t>
  </si>
  <si>
    <t>24-2016031224-15_03_20</t>
  </si>
  <si>
    <t>24-2016031224-15_08_20</t>
  </si>
  <si>
    <t>24-2016031224-15_13_20</t>
  </si>
  <si>
    <t>24-2016031224-15_18_20</t>
  </si>
  <si>
    <t>24-2016031224-15_23_20</t>
  </si>
  <si>
    <t>24-2016031224-15_33_21</t>
  </si>
  <si>
    <t>24-2016031224-15_38_21</t>
  </si>
  <si>
    <t>24-2016031224-16_01_19</t>
  </si>
  <si>
    <t>24-2016031224-16_26_01</t>
  </si>
  <si>
    <t>24-2016031224-16_31_01</t>
  </si>
  <si>
    <t>24-2016031224-18_50_44</t>
  </si>
  <si>
    <t>24-2016031224-18_55_44</t>
  </si>
  <si>
    <t>24-2016031224-19_00_44</t>
  </si>
  <si>
    <t>24-2016031224-19_05_44</t>
  </si>
  <si>
    <t>24-2016031224-19_10_44</t>
  </si>
  <si>
    <t>24-2016031224-19_15_44</t>
  </si>
  <si>
    <t>24-2016031324-12_53_14</t>
  </si>
  <si>
    <t>24-2016031324-18_37_03</t>
  </si>
  <si>
    <t>24-2016031324-19_46_27</t>
  </si>
  <si>
    <t>24-2016031324-20_01_28</t>
  </si>
  <si>
    <t>24-2016031324-20_36_28</t>
  </si>
  <si>
    <t>24-2016031324-20_41_28</t>
  </si>
  <si>
    <t>24-2016031324-20_56_28</t>
  </si>
  <si>
    <t>24-2016031324-21_06_28</t>
  </si>
  <si>
    <t>24-2016031324-21_41_50</t>
  </si>
  <si>
    <t>24-2016031324-22_19_48</t>
  </si>
  <si>
    <t>24-2016031424-11_11_11</t>
  </si>
  <si>
    <t>24-2016031424-11_34_58</t>
  </si>
  <si>
    <t>24-2016031424-11_54_58</t>
  </si>
  <si>
    <t>24-2016031424-12_04_58</t>
  </si>
  <si>
    <t>24-2016031424-12_09_58</t>
  </si>
  <si>
    <t>24-2016031424-12_19_58</t>
  </si>
  <si>
    <t>24-2016031424-12_24_59</t>
  </si>
  <si>
    <t>24-2016031424-12_29_59</t>
  </si>
  <si>
    <t>24-2016031424-13_12_34</t>
  </si>
  <si>
    <t>24-2016031424-13_17_34</t>
  </si>
  <si>
    <t>24-2016031424-16_53_34</t>
  </si>
  <si>
    <t>24-2016031424-16_57_42</t>
  </si>
  <si>
    <t>25-2016031025-11_29_40</t>
  </si>
  <si>
    <t>25-2016031025-11_34_40</t>
  </si>
  <si>
    <t>25-2016031025-11_39_40</t>
  </si>
  <si>
    <t>25-2016031025-11_44_40</t>
  </si>
  <si>
    <t>25-2016031025-11_49_40</t>
  </si>
  <si>
    <t>25-2016031025-11_54_40</t>
  </si>
  <si>
    <t>25-2016031025-11_59_40</t>
  </si>
  <si>
    <t>25-2016031025-12_04_40</t>
  </si>
  <si>
    <t>25-2016031025-12_09_40</t>
  </si>
  <si>
    <t>25-2016031025-12_14_40</t>
  </si>
  <si>
    <t>25-2016031025-12_19_40</t>
  </si>
  <si>
    <t>25-2016031025-12_24_40</t>
  </si>
  <si>
    <t>25-2016031025-12_29_41</t>
  </si>
  <si>
    <t>25-2016031025-12_34_41</t>
  </si>
  <si>
    <t>25-2016031025-12_39_41</t>
  </si>
  <si>
    <t>25-2016031025-12_44_41</t>
  </si>
  <si>
    <t>25-2016031025-12_49_41</t>
  </si>
  <si>
    <t>25-2016031025-12_54_41</t>
  </si>
  <si>
    <t>25-2016031025-12_59_41</t>
  </si>
  <si>
    <t>25-2016031025-13_04_41</t>
  </si>
  <si>
    <t>25-2016031025-13_09_41</t>
  </si>
  <si>
    <t>25-2016031025-13_14_41</t>
  </si>
  <si>
    <t>25-2016031025-13_19_41</t>
  </si>
  <si>
    <t>25-2016031025-13_24_42</t>
  </si>
  <si>
    <t>25-2016031025-13_29_42</t>
  </si>
  <si>
    <t>25-2016031025-13_34_42</t>
  </si>
  <si>
    <t>25-2016031025-13_39_42</t>
  </si>
  <si>
    <t>25-2016031025-13_44_42</t>
  </si>
  <si>
    <t>25-2016031025-13_49_42</t>
  </si>
  <si>
    <t>25-2016031025-13_54_42</t>
  </si>
  <si>
    <t>25-2016031025-13_59_42</t>
  </si>
  <si>
    <t>25-2016031025-14_04_42</t>
  </si>
  <si>
    <t>25-2016031025-14_09_42</t>
  </si>
  <si>
    <t>25-2016031025-14_14_43</t>
  </si>
  <si>
    <t>25-2016031025-14_19_43</t>
  </si>
  <si>
    <t>25-2016031025-14_24_43</t>
  </si>
  <si>
    <t>25-2016031025-14_29_43</t>
  </si>
  <si>
    <t>25-2016031025-14_34_43</t>
  </si>
  <si>
    <t>25-2016031025-14_39_43</t>
  </si>
  <si>
    <t>25-2016031025-14_44_43</t>
  </si>
  <si>
    <t>25-2016031025-14_49_43</t>
  </si>
  <si>
    <t>25-2016031025-14_54_43</t>
  </si>
  <si>
    <t>25-2016031025-14_59_43</t>
  </si>
  <si>
    <t>25-2016031025-15_04_43</t>
  </si>
  <si>
    <t>25-2016031025-15_09_44</t>
  </si>
  <si>
    <t>25-2016031025-15_14_44</t>
  </si>
  <si>
    <t>25-2016031025-15_19_44</t>
  </si>
  <si>
    <t>25-2016031025-15_24_44</t>
  </si>
  <si>
    <t>25-2016031025-15_29_44</t>
  </si>
  <si>
    <t>25-2016031025-15_34_44</t>
  </si>
  <si>
    <t>25-2016031025-15_39_44</t>
  </si>
  <si>
    <t>25-2016031025-15_44_44</t>
  </si>
  <si>
    <t>25-2016031025-15_49_44</t>
  </si>
  <si>
    <t>25-2016031025-15_54_44</t>
  </si>
  <si>
    <t>25-2016031025-15_59_45</t>
  </si>
  <si>
    <t>25-2016031025-16_04_45</t>
  </si>
  <si>
    <t>25-2016031025-16_09_45</t>
  </si>
  <si>
    <t>25-2016031025-16_14_45</t>
  </si>
  <si>
    <t>25-2016031025-16_19_45</t>
  </si>
  <si>
    <t>25-2016031025-16_24_45</t>
  </si>
  <si>
    <t>25-2016031025-16_29_45</t>
  </si>
  <si>
    <t>25-2016031025-16_34_45</t>
  </si>
  <si>
    <t>25-2016031025-16_39_45</t>
  </si>
  <si>
    <t>25-2016031025-16_44_45</t>
  </si>
  <si>
    <t>25-2016031025-16_49_45</t>
  </si>
  <si>
    <t>25-2016031025-16_54_46</t>
  </si>
  <si>
    <t>25-2016031025-16_59_46</t>
  </si>
  <si>
    <t>25-2016031025-17_04_46</t>
  </si>
  <si>
    <t>25-2016031025-17_09_46</t>
  </si>
  <si>
    <t>25-2016031025-17_14_46</t>
  </si>
  <si>
    <t>25-2016031025-17_19_46</t>
  </si>
  <si>
    <t>25-2016031025-17_24_46</t>
  </si>
  <si>
    <t>25-2016031025-17_29_46</t>
  </si>
  <si>
    <t>25-2016031025-17_34_46</t>
  </si>
  <si>
    <t>25-2016031025-17_39_46</t>
  </si>
  <si>
    <t>25-2016031025-17_44_47</t>
  </si>
  <si>
    <t>25-2016031025-17_49_47</t>
  </si>
  <si>
    <t>25-2016031025-17_54_47</t>
  </si>
  <si>
    <t>25-2016031025-17_59_47</t>
  </si>
  <si>
    <t>25-2016031025-18_04_47</t>
  </si>
  <si>
    <t>25-2016031025-18_09_47</t>
  </si>
  <si>
    <t>25-2016031025-18_14_47</t>
  </si>
  <si>
    <t>25-2016031025-18_19_47</t>
  </si>
  <si>
    <t>25-2016031025-18_24_47</t>
  </si>
  <si>
    <t>25-2016031025-18_29_47</t>
  </si>
  <si>
    <t>25-2016031025-18_34_48</t>
  </si>
  <si>
    <t>25-2016031025-18_39_48</t>
  </si>
  <si>
    <t>25-2016031025-18_44_48</t>
  </si>
  <si>
    <t>25-2016031025-18_49_48</t>
  </si>
  <si>
    <t>25-2016031025-18_54_48</t>
  </si>
  <si>
    <t>25-2016031025-18_59_48</t>
  </si>
  <si>
    <t>25-2016031025-19_04_48</t>
  </si>
  <si>
    <t>25-2016031025-19_09_48</t>
  </si>
  <si>
    <t>25-2016031025-19_14_48</t>
  </si>
  <si>
    <t>25-2016031025-19_19_49</t>
  </si>
  <si>
    <t>25-2016031025-19_24_49</t>
  </si>
  <si>
    <t>25-2016031025-19_29_49</t>
  </si>
  <si>
    <t>25-2016031125-09_46_10</t>
  </si>
  <si>
    <t>25-2016031125-09_51_09</t>
  </si>
  <si>
    <t>25-2016031125-09_56_09</t>
  </si>
  <si>
    <t>25-2016031125-10_01_09</t>
  </si>
  <si>
    <t>25-2016031125-10_06_09</t>
  </si>
  <si>
    <t>25-2016031125-10_11_09</t>
  </si>
  <si>
    <t>25-2016031125-10_16_09</t>
  </si>
  <si>
    <t>25-2016031125-10_21_10</t>
  </si>
  <si>
    <t>25-2016031125-10_26_10</t>
  </si>
  <si>
    <t>25-2016031125-11_38_33</t>
  </si>
  <si>
    <t>25-2016031125-11_43_33</t>
  </si>
  <si>
    <t>25-2016031125-11_48_34</t>
  </si>
  <si>
    <t>25-2016031125-11_53_34</t>
  </si>
  <si>
    <t>25-2016031125-11_58_34</t>
  </si>
  <si>
    <t>25-2016031125-12_03_34</t>
  </si>
  <si>
    <t>25-2016031125-15_06_01</t>
  </si>
  <si>
    <t>25-2016031125-15_11_01</t>
  </si>
  <si>
    <t>25-2016031125-15_16_01</t>
  </si>
  <si>
    <t>25-2016031125-15_21_01</t>
  </si>
  <si>
    <t>25-2016031125-15_26_01</t>
  </si>
  <si>
    <t>25-2016031125-15_31_01</t>
  </si>
  <si>
    <t>25-2016031125-15_36_01</t>
  </si>
  <si>
    <t>25-2016031125-15_41_01</t>
  </si>
  <si>
    <t>25-2016031125-15_46_01</t>
  </si>
  <si>
    <t>25-2016031125-15_51_01</t>
  </si>
  <si>
    <t>25-2016031125-15_56_01</t>
  </si>
  <si>
    <t>25-2016031125-16_01_01</t>
  </si>
  <si>
    <t>25-2016031125-16_06_02</t>
  </si>
  <si>
    <t>25-2016031125-16_11_02</t>
  </si>
  <si>
    <t>25-2016031125-16_16_02</t>
  </si>
  <si>
    <t>25-2016031125-16_21_02</t>
  </si>
  <si>
    <t>25-2016031125-16_26_02</t>
  </si>
  <si>
    <t>25-2016031125-16_31_02</t>
  </si>
  <si>
    <t>25-2016031125-16_36_02</t>
  </si>
  <si>
    <t>25-2016031125-16_41_02</t>
  </si>
  <si>
    <t>25-2016031125-16_46_02</t>
  </si>
  <si>
    <t>25-2016031125-16_51_02</t>
  </si>
  <si>
    <t>25-2016031125-16_56_03</t>
  </si>
  <si>
    <t>25-2016031125-17_01_03</t>
  </si>
  <si>
    <t>25-2016031125-17_06_03</t>
  </si>
  <si>
    <t>25-2016031125-17_11_03</t>
  </si>
  <si>
    <t>25-2016031125-17_16_03</t>
  </si>
  <si>
    <t>25-2016031125-17_21_03</t>
  </si>
  <si>
    <t>25-2016031125-17_26_03</t>
  </si>
  <si>
    <t>25-2016031125-17_31_03</t>
  </si>
  <si>
    <t>25-2016031125-17_36_03</t>
  </si>
  <si>
    <t>25-2016031125-17_41_03</t>
  </si>
  <si>
    <t>25-2016031125-19_44_04</t>
  </si>
  <si>
    <t>25-2016031125-19_49_04</t>
  </si>
  <si>
    <t>25-2016031125-19_54_04</t>
  </si>
  <si>
    <t>25-2016031125-19_59_04</t>
  </si>
  <si>
    <t>25-2016031125-20_04_04</t>
  </si>
  <si>
    <t>25-2016031125-20_09_04</t>
  </si>
  <si>
    <t>25-2016031125-20_14_04</t>
  </si>
  <si>
    <t>25-2016031125-20_19_05</t>
  </si>
  <si>
    <t>25-2016031125-20_24_05</t>
  </si>
  <si>
    <t>25-2016031125-20_29_05</t>
  </si>
  <si>
    <t>25-2016031125-20_34_05</t>
  </si>
  <si>
    <t>25-2016031125-20_39_05</t>
  </si>
  <si>
    <t>25-2016031125-20_44_05</t>
  </si>
  <si>
    <t>25-2016031125-20_49_05</t>
  </si>
  <si>
    <t>25-2016031125-20_54_05</t>
  </si>
  <si>
    <t>25-2016031125-20_59_05</t>
  </si>
  <si>
    <t>25-2016031125-21_04_05</t>
  </si>
  <si>
    <t>25-2016031225-20_08_25</t>
  </si>
  <si>
    <t>25-2016031225-20_13_25</t>
  </si>
  <si>
    <t>25-2016031225-20_18_25</t>
  </si>
  <si>
    <t>25-2016031225-20_23_25</t>
  </si>
  <si>
    <t>25-2016031225-20_28_25</t>
  </si>
  <si>
    <t>25-2016031225-20_33_25</t>
  </si>
  <si>
    <t>25-2016031225-20_38_25</t>
  </si>
  <si>
    <t>25-2016031225-20_43_25</t>
  </si>
  <si>
    <t>25-2016031225-20_48_25</t>
  </si>
  <si>
    <t>25-2016031225-20_53_25</t>
  </si>
  <si>
    <t>25-2016031225-20_58_25</t>
  </si>
  <si>
    <t>25-2016031225-21_03_26</t>
  </si>
  <si>
    <t>25-2016031225-21_08_26</t>
  </si>
  <si>
    <t>25-2016031225-21_13_26</t>
  </si>
  <si>
    <t>25-2016031325-19_23_28</t>
  </si>
  <si>
    <t>25-2016031325-19_28_28</t>
  </si>
  <si>
    <t>25-2016031325-19_33_28</t>
  </si>
  <si>
    <t>25-2016031325-19_38_28</t>
  </si>
  <si>
    <t>25-2016031325-19_43_28</t>
  </si>
  <si>
    <t>25-2016031325-19_48_28</t>
  </si>
  <si>
    <t>25-2016031325-19_53_28</t>
  </si>
  <si>
    <t>25-2016031325-19_58_28</t>
  </si>
  <si>
    <t>25-2016031325-20_03_28</t>
  </si>
  <si>
    <t>25-2016031325-20_08_28</t>
  </si>
  <si>
    <t>25-2016031325-20_13_28</t>
  </si>
  <si>
    <t>25-2016031325-20_18_28</t>
  </si>
  <si>
    <t>25-2016031325-20_23_29</t>
  </si>
  <si>
    <t>25-2016031325-20_28_29</t>
  </si>
  <si>
    <t>25-2016031325-20_33_29</t>
  </si>
  <si>
    <t>25-2016031325-20_38_29</t>
  </si>
  <si>
    <t>25-2016031325-20_43_29</t>
  </si>
  <si>
    <t>25-2016031325-20_48_29</t>
  </si>
  <si>
    <t>25-2016031325-20_53_29</t>
  </si>
  <si>
    <t>25-2016031325-20_58_29</t>
  </si>
  <si>
    <t>25-2016031325-21_03_29</t>
  </si>
  <si>
    <t>25-2016031325-21_08_29</t>
  </si>
  <si>
    <t>25-2016031325-21_13_30</t>
  </si>
  <si>
    <t>25-2016031325-21_18_30</t>
  </si>
  <si>
    <t>25-2016031325-21_23_30</t>
  </si>
  <si>
    <t>25-2016031325-21_28_30</t>
  </si>
  <si>
    <t>25-2016031325-21_33_30</t>
  </si>
  <si>
    <t>25-2016031325-21_38_30</t>
  </si>
  <si>
    <t>25-2016031325-21_43_30</t>
  </si>
  <si>
    <t>25-2016031325-21_48_30</t>
  </si>
  <si>
    <t>25-2016031325-21_53_30</t>
  </si>
  <si>
    <t>25-2016031325-21_58_30</t>
  </si>
  <si>
    <t>25-2016031325-22_03_31</t>
  </si>
  <si>
    <t>25-2016031325-22_08_31</t>
  </si>
  <si>
    <t>25-2016031325-22_13_31</t>
  </si>
  <si>
    <t>25-2016031325-22_18_31</t>
  </si>
  <si>
    <t>25-2016031325-22_23_31</t>
  </si>
  <si>
    <t>25-2016031325-22_28_31</t>
  </si>
  <si>
    <t>25-2016031325-22_33_31</t>
  </si>
  <si>
    <t>25-2016031425-13_35_27</t>
  </si>
  <si>
    <t>25-2016031425-13_40_26</t>
  </si>
  <si>
    <t>25-2016031425-13_45_26</t>
  </si>
  <si>
    <t>25-2016031425-13_50_26</t>
  </si>
  <si>
    <t>25-2016031425-13_55_26</t>
  </si>
  <si>
    <t>25-2016031425-14_00_26</t>
  </si>
  <si>
    <t>25-2016031425-14_05_26</t>
  </si>
  <si>
    <t>25-2016031425-14_10_27</t>
  </si>
  <si>
    <t>25-2016031425-14_15_27</t>
  </si>
  <si>
    <t>25-2016031425-16_09_25</t>
  </si>
  <si>
    <t>25-2016031425-16_29_26</t>
  </si>
  <si>
    <t>25-2016031425-16_39_26</t>
  </si>
  <si>
    <t>25-2016031425-17_29_27</t>
  </si>
  <si>
    <t>25-2016031425-19_24_29</t>
  </si>
  <si>
    <t>26-2016031026-12_56_51</t>
  </si>
  <si>
    <t>26-2016031026-13_01_50</t>
  </si>
  <si>
    <t>26-2016031026-13_06_50</t>
  </si>
  <si>
    <t>26-2016031026-13_11_50</t>
  </si>
  <si>
    <t>26-2016031026-13_16_50</t>
  </si>
  <si>
    <t>26-2016031026-13_21_49</t>
  </si>
  <si>
    <t>26-2016031026-13_26_49</t>
  </si>
  <si>
    <t>26-2016031026-13_31_49</t>
  </si>
  <si>
    <t>26-2016031026-13_36_49</t>
  </si>
  <si>
    <t>26-2016031026-13_41_49</t>
  </si>
  <si>
    <t>26-2016031026-13_46_49</t>
  </si>
  <si>
    <t>26-2016031026-13_51_48</t>
  </si>
  <si>
    <t>26-2016031026-13_56_48</t>
  </si>
  <si>
    <t>26-2016031026-14_01_48</t>
  </si>
  <si>
    <t>26-2016031026-14_11_48</t>
  </si>
  <si>
    <t>26-2016031026-14_22_06</t>
  </si>
  <si>
    <t>26-2016031026-14_27_05</t>
  </si>
  <si>
    <t>26-2016031026-14_32_05</t>
  </si>
  <si>
    <t>26-2016031026-14_37_05</t>
  </si>
  <si>
    <t>26-2016031026-14_39_58</t>
  </si>
  <si>
    <t>26-2016031026-14_49_58</t>
  </si>
  <si>
    <t>26-2016031026-14_54_58</t>
  </si>
  <si>
    <t>26-2016031026-14_59_58</t>
  </si>
  <si>
    <t>26-2016031026-15_04_57</t>
  </si>
  <si>
    <t>26-2016031026-15_09_57</t>
  </si>
  <si>
    <t>26-2016031026-15_14_57</t>
  </si>
  <si>
    <t>26-2016031026-15_19_57</t>
  </si>
  <si>
    <t>26-2016031026-15_24_57</t>
  </si>
  <si>
    <t>26-2016031026-15_29_57</t>
  </si>
  <si>
    <t>26-2016031026-15_34_56</t>
  </si>
  <si>
    <t>26-2016031026-15_39_56</t>
  </si>
  <si>
    <t>26-2016031026-15_44_56</t>
  </si>
  <si>
    <t>26-2016031026-15_49_56</t>
  </si>
  <si>
    <t>26-2016031026-15_54_56</t>
  </si>
  <si>
    <t>26-2016031026-15_59_55</t>
  </si>
  <si>
    <t>26-2016031026-16_04_55</t>
  </si>
  <si>
    <t>26-2016031026-16_09_55</t>
  </si>
  <si>
    <t>26-2016031026-16_14_55</t>
  </si>
  <si>
    <t>26-2016031026-16_33_24</t>
  </si>
  <si>
    <t>26-2016031026-16_38_23</t>
  </si>
  <si>
    <t>26-2016031026-16_43_23</t>
  </si>
  <si>
    <t>26-2016031026-16_45_59</t>
  </si>
  <si>
    <t>26-2016031026-16_55_59</t>
  </si>
  <si>
    <t>26-2016031026-17_00_58</t>
  </si>
  <si>
    <t>26-2016031026-17_05_58</t>
  </si>
  <si>
    <t>26-2016031026-17_10_58</t>
  </si>
  <si>
    <t>26-2016031026-17_15_58</t>
  </si>
  <si>
    <t>26-2016031026-17_20_58</t>
  </si>
  <si>
    <t>26-2016031026-17_25_58</t>
  </si>
  <si>
    <t>26-2016031026-17_30_57</t>
  </si>
  <si>
    <t>26-2016031026-17_35_57</t>
  </si>
  <si>
    <t>26-2016031026-17_40_57</t>
  </si>
  <si>
    <t>26-2016031026-17_45_57</t>
  </si>
  <si>
    <t>26-2016031026-17_50_57</t>
  </si>
  <si>
    <t>26-2016031026-17_55_57</t>
  </si>
  <si>
    <t>26-2016031026-18_00_56</t>
  </si>
  <si>
    <t>26-2016031026-18_05_56</t>
  </si>
  <si>
    <t>26-2016031026-18_10_56</t>
  </si>
  <si>
    <t>26-2016031026-18_15_56</t>
  </si>
  <si>
    <t>26-2016031026-18_20_56</t>
  </si>
  <si>
    <t>26-2016031026-18_25_56</t>
  </si>
  <si>
    <t>26-2016031026-18_30_55</t>
  </si>
  <si>
    <t>26-2016031026-18_35_55</t>
  </si>
  <si>
    <t>26-2016031026-18_40_55</t>
  </si>
  <si>
    <t>26-2016031026-18_45_55</t>
  </si>
  <si>
    <t>26-2016031026-18_50_55</t>
  </si>
  <si>
    <t>26-2016031026-18_55_55</t>
  </si>
  <si>
    <t>26-2016031026-19_00_54</t>
  </si>
  <si>
    <t>26-2016031026-19_05_54</t>
  </si>
  <si>
    <t>26-2016031026-19_10_54</t>
  </si>
  <si>
    <t>26-2016031026-19_15_54</t>
  </si>
  <si>
    <t>26-2016031026-19_20_54</t>
  </si>
  <si>
    <t>26-2016031026-19_25_54</t>
  </si>
  <si>
    <t>26-2016031026-19_30_53</t>
  </si>
  <si>
    <t>26-2016031026-19_35_53</t>
  </si>
  <si>
    <t>26-2016031026-19_40_53</t>
  </si>
  <si>
    <t>26-2016031026-19_45_53</t>
  </si>
  <si>
    <t>26-2016031026-19_50_53</t>
  </si>
  <si>
    <t>26-2016031026-19_55_53</t>
  </si>
  <si>
    <t>26-2016031026-20_00_52</t>
  </si>
  <si>
    <t>26-2016031026-20_05_52</t>
  </si>
  <si>
    <t>26-2016031126-11_20_03</t>
  </si>
  <si>
    <t>26-2016031126-11_25_03</t>
  </si>
  <si>
    <t>26-2016031126-11_30_02</t>
  </si>
  <si>
    <t>26-2016031126-11_35_02</t>
  </si>
  <si>
    <t>26-2016031126-11_40_02</t>
  </si>
  <si>
    <t>26-2016031126-11_45_02</t>
  </si>
  <si>
    <t>26-2016031126-12_00_32</t>
  </si>
  <si>
    <t>26-2016031126-12_05_31</t>
  </si>
  <si>
    <t>26-2016031126-12_10_31</t>
  </si>
  <si>
    <t>26-2016031126-12_15_31</t>
  </si>
  <si>
    <t>26-2016031126-12_20_31</t>
  </si>
  <si>
    <t>26-2016031126-12_25_31</t>
  </si>
  <si>
    <t>26-2016031126-12_30_30</t>
  </si>
  <si>
    <t>26-2016031126-12_35_30</t>
  </si>
  <si>
    <t>26-2016031126-12_40_30</t>
  </si>
  <si>
    <t>26-2016031126-12_45_30</t>
  </si>
  <si>
    <t>26-2016031126-12_50_30</t>
  </si>
  <si>
    <t>26-2016031126-12_55_55</t>
  </si>
  <si>
    <t>26-2016031126-12_58_11</t>
  </si>
  <si>
    <t>26-2016031126-13_03_11</t>
  </si>
  <si>
    <t>26-2016031126-13_08_11</t>
  </si>
  <si>
    <t>26-2016031126-13_13_10</t>
  </si>
  <si>
    <t>26-2016031126-13_18_10</t>
  </si>
  <si>
    <t>26-2016031126-13_23_10</t>
  </si>
  <si>
    <t>26-2016031126-13_28_10</t>
  </si>
  <si>
    <t>26-2016031126-13_33_10</t>
  </si>
  <si>
    <t>26-2016031126-13_38_09</t>
  </si>
  <si>
    <t>26-2016031126-13_43_09</t>
  </si>
  <si>
    <t>26-2016031126-13_58_09</t>
  </si>
  <si>
    <t>26-2016031126-14_02_59</t>
  </si>
  <si>
    <t>26-2016031126-14_07_59</t>
  </si>
  <si>
    <t>26-2016031126-14_12_58</t>
  </si>
  <si>
    <t>26-2016031126-14_17_58</t>
  </si>
  <si>
    <t>26-2016031226-07_44_17</t>
  </si>
  <si>
    <t>26-2016031226-07_49_16</t>
  </si>
  <si>
    <t>26-2016031226-08_11_11</t>
  </si>
  <si>
    <t>26-2016031226-08_27_47</t>
  </si>
  <si>
    <t>26-2016031226-08_32_47</t>
  </si>
  <si>
    <t>26-2016031226-08_37_47</t>
  </si>
  <si>
    <t>26-2016031226-08_42_46</t>
  </si>
  <si>
    <t>26-2016031226-08_47_46</t>
  </si>
  <si>
    <t>26-2016031226-08_52_46</t>
  </si>
  <si>
    <t>26-2016031226-08_57_46</t>
  </si>
  <si>
    <t>26-2016031226-09_02_46</t>
  </si>
  <si>
    <t>26-2016031226-09_07_46</t>
  </si>
  <si>
    <t>26-2016031226-09_12_45</t>
  </si>
  <si>
    <t>26-2016031226-09_17_45</t>
  </si>
  <si>
    <t>26-2016031226-09_22_45</t>
  </si>
  <si>
    <t>26-2016031226-09_27_45</t>
  </si>
  <si>
    <t>26-2016031226-09_32_45</t>
  </si>
  <si>
    <t>26-2016031226-09_37_45</t>
  </si>
  <si>
    <t>26-2016031226-09_42_44</t>
  </si>
  <si>
    <t>26-2016031226-09_47_44</t>
  </si>
  <si>
    <t>26-2016031226-09_52_44</t>
  </si>
  <si>
    <t>26-2016031226-09_57_44</t>
  </si>
  <si>
    <t>26-2016031226-10_02_44</t>
  </si>
  <si>
    <t>26-2016031226-10_07_44</t>
  </si>
  <si>
    <t>26-2016031226-10_19_59</t>
  </si>
  <si>
    <t>26-2016031226-12_00_19</t>
  </si>
  <si>
    <t>26-2016031226-12_05_19</t>
  </si>
  <si>
    <t>26-2016031226-12_10_18</t>
  </si>
  <si>
    <t>26-2016031226-12_15_18</t>
  </si>
  <si>
    <t>26-2016031226-12_20_18</t>
  </si>
  <si>
    <t>26-2016031226-12_25_18</t>
  </si>
  <si>
    <t>26-2016031226-12_30_18</t>
  </si>
  <si>
    <t>26-2016031226-12_35_17</t>
  </si>
  <si>
    <t>26-2016031226-12_40_17</t>
  </si>
  <si>
    <t>26-2016031226-12_45_17</t>
  </si>
  <si>
    <t>26-2016031226-12_50_17</t>
  </si>
  <si>
    <t>26-2016031226-12_55_17</t>
  </si>
  <si>
    <t>26-2016031226-13_00_17</t>
  </si>
  <si>
    <t>26-2016031226-13_05_17</t>
  </si>
  <si>
    <t>26-2016031226-13_10_16</t>
  </si>
  <si>
    <t>26-2016031226-13_15_16</t>
  </si>
  <si>
    <t>26-2016031226-13_20_16</t>
  </si>
  <si>
    <t>26-2016031226-13_25_16</t>
  </si>
  <si>
    <t>26-2016031226-13_30_16</t>
  </si>
  <si>
    <t>26-2016031226-13_35_15</t>
  </si>
  <si>
    <t>26-2016031226-13_40_15</t>
  </si>
  <si>
    <t>26-2016031226-13_45_15</t>
  </si>
  <si>
    <t>26-2016031226-13_50_15</t>
  </si>
  <si>
    <t>26-2016031226-13_55_15</t>
  </si>
  <si>
    <t>26-2016031226-14_00_15</t>
  </si>
  <si>
    <t>26-2016031226-14_05_14</t>
  </si>
  <si>
    <t>26-2016031226-14_10_14</t>
  </si>
  <si>
    <t>26-2016031226-14_15_14</t>
  </si>
  <si>
    <t>26-2016031226-14_20_14</t>
  </si>
  <si>
    <t>26-2016031226-14_25_14</t>
  </si>
  <si>
    <t>26-2016031226-14_30_13</t>
  </si>
  <si>
    <t>26-2016031226-14_35_13</t>
  </si>
  <si>
    <t>26-2016031226-14_40_13</t>
  </si>
  <si>
    <t>26-2016031226-14_45_13</t>
  </si>
  <si>
    <t>26-2016031226-14_50_13</t>
  </si>
  <si>
    <t>26-2016031226-14_55_12</t>
  </si>
  <si>
    <t>26-2016031226-15_00_12</t>
  </si>
  <si>
    <t>26-2016031226-15_05_12</t>
  </si>
  <si>
    <t>26-2016031226-15_10_12</t>
  </si>
  <si>
    <t>26-2016031226-15_15_12</t>
  </si>
  <si>
    <t>26-2016031226-15_20_12</t>
  </si>
  <si>
    <t>26-2016031226-15_25_11</t>
  </si>
  <si>
    <t>26-2016031226-15_30_11</t>
  </si>
  <si>
    <t>26-2016031226-15_35_11</t>
  </si>
  <si>
    <t>26-2016031226-15_40_11</t>
  </si>
  <si>
    <t>26-2016031226-15_45_11</t>
  </si>
  <si>
    <t>26-2016031226-15_50_10</t>
  </si>
  <si>
    <t>26-2016031226-15_55_10</t>
  </si>
  <si>
    <t>26-2016031226-16_00_10</t>
  </si>
  <si>
    <t>26-2016031226-16_05_10</t>
  </si>
  <si>
    <t>26-2016031226-16_10_10</t>
  </si>
  <si>
    <t>26-2016031226-16_15_10</t>
  </si>
  <si>
    <t>26-2016031226-16_20_09</t>
  </si>
  <si>
    <t>26-2016031226-16_27_39</t>
  </si>
  <si>
    <t>26-2016031226-16_32_39</t>
  </si>
  <si>
    <t>26-2016031226-16_40_03</t>
  </si>
  <si>
    <t>26-2016031226-16_51_44</t>
  </si>
  <si>
    <t>26-2016031226-17_06_05</t>
  </si>
  <si>
    <t>26-2016031226-17_23_25</t>
  </si>
  <si>
    <t>26-2016031226-17_44_32</t>
  </si>
  <si>
    <t>26-2016031226-19_05_48</t>
  </si>
  <si>
    <t>26-2016031226-19_10_48</t>
  </si>
  <si>
    <t>26-2016031226-19_15_48</t>
  </si>
  <si>
    <t>26-2016031226-19_20_47</t>
  </si>
  <si>
    <t>26-2016031226-19_25_47</t>
  </si>
  <si>
    <t>26-2016031226-19_30_47</t>
  </si>
  <si>
    <t>26-2016031226-19_35_47</t>
  </si>
  <si>
    <t>26-2016031226-19_37_41</t>
  </si>
  <si>
    <t>26-2016031226-19_42_41</t>
  </si>
  <si>
    <t>26-2016031226-19_47_41</t>
  </si>
  <si>
    <t>26-2016031226-19_52_41</t>
  </si>
  <si>
    <t>26-2016031226-19_57_41</t>
  </si>
  <si>
    <t>26-2016031226-20_02_40</t>
  </si>
  <si>
    <t>26-2016031226-20_07_40</t>
  </si>
  <si>
    <t>26-2016031226-20_12_40</t>
  </si>
  <si>
    <t>26-2016031226-20_17_40</t>
  </si>
  <si>
    <t>26-2016031226-20_22_40</t>
  </si>
  <si>
    <t>26-2016031226-20_27_40</t>
  </si>
  <si>
    <t>26-2016031226-20_32_39</t>
  </si>
  <si>
    <t>26-2016031226-20_37_39</t>
  </si>
  <si>
    <t>26-2016031226-20_42_39</t>
  </si>
  <si>
    <t>26-2016031226-20_47_39</t>
  </si>
  <si>
    <t>26-2016031226-20_52_39</t>
  </si>
  <si>
    <t>26-2016031226-20_57_39</t>
  </si>
  <si>
    <t>26-2016031226-21_02_38</t>
  </si>
  <si>
    <t>26-2016031226-21_03_25</t>
  </si>
  <si>
    <t>26-2016031226-21_08_25</t>
  </si>
  <si>
    <t>26-2016031226-21_22_40</t>
  </si>
  <si>
    <t>26-2016031226-21_23_12</t>
  </si>
  <si>
    <t>26-2016031326-11_51_47</t>
  </si>
  <si>
    <t>26-2016031326-11_56_46</t>
  </si>
  <si>
    <t>26-2016031326-12_01_46</t>
  </si>
  <si>
    <t>26-2016031326-12_06_46</t>
  </si>
  <si>
    <t>26-2016031326-12_11_46</t>
  </si>
  <si>
    <t>26-2016031326-12_16_46</t>
  </si>
  <si>
    <t>26-2016031326-12_21_46</t>
  </si>
  <si>
    <t>26-2016031326-12_26_45</t>
  </si>
  <si>
    <t>26-2016031326-12_36_45</t>
  </si>
  <si>
    <t>26-2016031326-12_41_45</t>
  </si>
  <si>
    <t>26-2016031326-12_46_45</t>
  </si>
  <si>
    <t>26-2016031326-12_51_44</t>
  </si>
  <si>
    <t>26-2016031326-12_56_44</t>
  </si>
  <si>
    <t>26-2016031326-13_01_44</t>
  </si>
  <si>
    <t>26-2016031326-13_06_44</t>
  </si>
  <si>
    <t>26-2016031326-13_11_44</t>
  </si>
  <si>
    <t>26-2016031326-13_16_44</t>
  </si>
  <si>
    <t>26-2016031326-13_21_44</t>
  </si>
  <si>
    <t>26-2016031326-13_26_43</t>
  </si>
  <si>
    <t>26-2016031326-13_31_43</t>
  </si>
  <si>
    <t>26-2016031326-13_36_43</t>
  </si>
  <si>
    <t>26-2016031326-13_41_43</t>
  </si>
  <si>
    <t>26-2016031326-13_46_43</t>
  </si>
  <si>
    <t>26-2016031326-13_51_42</t>
  </si>
  <si>
    <t>26-2016031326-13_56_42</t>
  </si>
  <si>
    <t>26-2016031326-13_58_23</t>
  </si>
  <si>
    <t>26-2016031326-14_03_23</t>
  </si>
  <si>
    <t>26-2016031326-14_08_23</t>
  </si>
  <si>
    <t>26-2016031326-14_13_22</t>
  </si>
  <si>
    <t>26-2016031326-14_18_22</t>
  </si>
  <si>
    <t>26-2016031326-14_23_22</t>
  </si>
  <si>
    <t>26-2016031326-14_28_22</t>
  </si>
  <si>
    <t>26-2016031326-14_33_22</t>
  </si>
  <si>
    <t>26-2016031326-14_48_21</t>
  </si>
  <si>
    <t>26-2016031326-14_53_21</t>
  </si>
  <si>
    <t>26-2016031326-14_58_21</t>
  </si>
  <si>
    <t>26-2016031326-15_03_20</t>
  </si>
  <si>
    <t>26-2016031326-15_08_20</t>
  </si>
  <si>
    <t>26-2016031326-15_13_20</t>
  </si>
  <si>
    <t>26-2016031326-15_18_20</t>
  </si>
  <si>
    <t>26-2016031326-15_23_20</t>
  </si>
  <si>
    <t>26-2016031326-15_28_19</t>
  </si>
  <si>
    <t>26-2016031326-15_33_19</t>
  </si>
  <si>
    <t>26-2016031326-15_38_19</t>
  </si>
  <si>
    <t>26-2016031326-15_43_19</t>
  </si>
  <si>
    <t>26-2016031326-15_48_19</t>
  </si>
  <si>
    <t>26-2016031326-15_53_18</t>
  </si>
  <si>
    <t>26-2016031326-15_58_18</t>
  </si>
  <si>
    <t>26-2016031326-16_03_18</t>
  </si>
  <si>
    <t>26-2016031326-16_08_18</t>
  </si>
  <si>
    <t>26-2016031326-16_13_18</t>
  </si>
  <si>
    <t>26-2016031326-16_18_18</t>
  </si>
  <si>
    <t>26-2016031326-16_23_17</t>
  </si>
  <si>
    <t>26-2016031326-16_28_17</t>
  </si>
  <si>
    <t>26-2016031326-16_44_07</t>
  </si>
  <si>
    <t>26-2016031326-16_49_34</t>
  </si>
  <si>
    <t>26-2016031326-16_54_34</t>
  </si>
  <si>
    <t>26-2016031326-16_59_34</t>
  </si>
  <si>
    <t>26-2016031326-17_20_40</t>
  </si>
  <si>
    <t>26-2016031326-17_25_40</t>
  </si>
  <si>
    <t>26-2016031326-17_30_39</t>
  </si>
  <si>
    <t>26-2016031326-17_40_39</t>
  </si>
  <si>
    <t>26-2016031326-17_45_39</t>
  </si>
  <si>
    <t>26-2016031326-17_50_38</t>
  </si>
  <si>
    <t>26-2016031326-17_55_38</t>
  </si>
  <si>
    <t>26-2016031326-18_00_38</t>
  </si>
  <si>
    <t>26-2016031326-18_05_38</t>
  </si>
  <si>
    <t>26-2016031326-18_10_38</t>
  </si>
  <si>
    <t>26-2016031326-18_15_38</t>
  </si>
  <si>
    <t>26-2016031326-18_20_37</t>
  </si>
  <si>
    <t>26-2016031326-18_33_13</t>
  </si>
  <si>
    <t>26-2016031326-18_38_13</t>
  </si>
  <si>
    <t>26-2016031326-18_43_13</t>
  </si>
  <si>
    <t>26-2016031326-18_48_12</t>
  </si>
  <si>
    <t>26-2016031326-18_53_12</t>
  </si>
  <si>
    <t>26-2016031326-18_58_12</t>
  </si>
  <si>
    <t>26-2016031326-19_03_12</t>
  </si>
  <si>
    <t>26-2016031326-19_08_12</t>
  </si>
  <si>
    <t>26-2016031326-19_13_12</t>
  </si>
  <si>
    <t>26-2016031326-19_18_11</t>
  </si>
  <si>
    <t>26-2016031326-19_23_11</t>
  </si>
  <si>
    <t>26-2016031326-19_28_11</t>
  </si>
  <si>
    <t>26-2016031326-19_33_11</t>
  </si>
  <si>
    <t>26-2016031326-19_38_11</t>
  </si>
  <si>
    <t>26-2016031326-19_43_11</t>
  </si>
  <si>
    <t>26-2016031326-19_48_10</t>
  </si>
  <si>
    <t>26-2016031326-19_53_10</t>
  </si>
  <si>
    <t>26-2016031326-19_58_10</t>
  </si>
  <si>
    <t>26-2016031326-20_03_10</t>
  </si>
  <si>
    <t>26-2016031326-20_08_10</t>
  </si>
  <si>
    <t>26-2016031326-20_13_10</t>
  </si>
  <si>
    <t>26-2016031326-20_18_09</t>
  </si>
  <si>
    <t>26-2016031326-20_23_09</t>
  </si>
  <si>
    <t>26-2016031326-20_28_09</t>
  </si>
  <si>
    <t>26-2016031326-20_33_09</t>
  </si>
  <si>
    <t>26-2016031326-20_38_09</t>
  </si>
  <si>
    <t>26-2016031426-00_07_42</t>
  </si>
  <si>
    <t>26-2016031426-10_37_36</t>
  </si>
  <si>
    <t>26-2016031426-11_30_53</t>
  </si>
  <si>
    <t>26-2016031426-11_31_12</t>
  </si>
  <si>
    <t>26-2016031426-11_31_21</t>
  </si>
  <si>
    <t>26-2016031426-11_32_40</t>
  </si>
  <si>
    <t>26-2016031426-11_32_54</t>
  </si>
  <si>
    <t>26-2016031426-11_33_00</t>
  </si>
  <si>
    <t>26-2016031426-11_33_03</t>
  </si>
  <si>
    <t>26-2016031426-11_33_10</t>
  </si>
  <si>
    <t>26-2016031426-11_33_18</t>
  </si>
  <si>
    <t>26-2016031426-11_33_52</t>
  </si>
  <si>
    <t>26-2016031426-11_34_16</t>
  </si>
  <si>
    <t>26-2016031426-11_34_29</t>
  </si>
  <si>
    <t>26-2016031426-11_35_03</t>
  </si>
  <si>
    <t>26-2016031426-11_35_08</t>
  </si>
  <si>
    <t>26-2016031426-11_35_25</t>
  </si>
  <si>
    <t>26-2016031426-11_36_16</t>
  </si>
  <si>
    <t>26-2016031426-11_36_33</t>
  </si>
  <si>
    <t>26-2016031426-11_36_44</t>
  </si>
  <si>
    <t>26-2016031426-11_36_52</t>
  </si>
  <si>
    <t>26-2016031426-11_41_35</t>
  </si>
  <si>
    <t>26-2016031426-11_42_10</t>
  </si>
  <si>
    <t>26-2016031426-11_43_42</t>
  </si>
  <si>
    <t>26-2016031426-14_44_47</t>
  </si>
  <si>
    <t>26-2016031426-14_50_36</t>
  </si>
  <si>
    <t>26-2016031426-14_52_12</t>
  </si>
  <si>
    <t>26-2016031426-14_55_59</t>
  </si>
  <si>
    <t>26-2016031426-14_56_40</t>
  </si>
  <si>
    <t>26-2016031426-15_01_40</t>
  </si>
  <si>
    <t>26-2016031426-15_06_40</t>
  </si>
  <si>
    <t>26-2016031426-15_11_40</t>
  </si>
  <si>
    <t>26-2016031426-15_16_40</t>
  </si>
  <si>
    <t>26-2016031426-15_21_39</t>
  </si>
  <si>
    <t>26-2016031426-15_26_39</t>
  </si>
  <si>
    <t>26-2016031426-15_31_39</t>
  </si>
  <si>
    <t>26-2016031426-15_36_39</t>
  </si>
  <si>
    <t>26-2016031426-15_41_39</t>
  </si>
  <si>
    <t>26-2016031426-15_46_39</t>
  </si>
  <si>
    <t>26-2016031426-15_51_38</t>
  </si>
  <si>
    <t>26-2016031426-15_56_38</t>
  </si>
  <si>
    <t>26-2016031426-16_01_38</t>
  </si>
  <si>
    <t>26-2016031426-16_06_38</t>
  </si>
  <si>
    <t>26-2016031426-16_11_38</t>
  </si>
  <si>
    <t>26-2016031426-16_16_38</t>
  </si>
  <si>
    <t>26-2016031426-16_21_37</t>
  </si>
  <si>
    <t>26-2016031426-16_26_37</t>
  </si>
  <si>
    <t>26-2016031426-16_31_37</t>
  </si>
  <si>
    <t>26-2016031426-16_36_37</t>
  </si>
  <si>
    <t>26-2016031426-16_41_37</t>
  </si>
  <si>
    <t>26-2016031426-16_46_37</t>
  </si>
  <si>
    <t>26-2016031426-16_50_13</t>
  </si>
  <si>
    <t>26-2016031426-16_55_13</t>
  </si>
  <si>
    <t>26-2016031426-17_00_13</t>
  </si>
  <si>
    <t>26-2016031426-17_05_13</t>
  </si>
  <si>
    <t>26-2016031426-17_10_13</t>
  </si>
  <si>
    <t>26-2016031426-17_15_13</t>
  </si>
  <si>
    <t>26-2016031426-17_20_12</t>
  </si>
  <si>
    <t>26-2016031426-17_25_12</t>
  </si>
  <si>
    <t>26-2016031426-17_30_12</t>
  </si>
  <si>
    <t>26-2016031426-17_35_12</t>
  </si>
  <si>
    <t>26-2016031426-17_40_12</t>
  </si>
  <si>
    <t>26-2016031426-17_45_12</t>
  </si>
  <si>
    <t>26-2016031426-17_50_11</t>
  </si>
  <si>
    <t>26-2016031426-17_55_11</t>
  </si>
  <si>
    <t>26-2016031426-18_00_11</t>
  </si>
  <si>
    <t>26-2016031426-18_05_11</t>
  </si>
  <si>
    <t>26-2016031426-18_10_11</t>
  </si>
  <si>
    <t>26-2016031426-18_15_10</t>
  </si>
  <si>
    <t>26-2016031426-18_20_10</t>
  </si>
  <si>
    <t>26-2016031426-18_25_10</t>
  </si>
  <si>
    <t>26-2016031426-18_30_10</t>
  </si>
  <si>
    <t>26-2016031426-18_35_10</t>
  </si>
  <si>
    <t>26-2016031426-18_40_10</t>
  </si>
  <si>
    <t>26-2016031426-18_45_09</t>
  </si>
  <si>
    <t>26-2016031426-18_50_09</t>
  </si>
  <si>
    <t>26-2016031426-18_55_09</t>
  </si>
  <si>
    <t>26-2016031426-19_00_09</t>
  </si>
  <si>
    <t>26-2016031426-19_05_09</t>
  </si>
  <si>
    <t>26-2016031426-19_10_09</t>
  </si>
  <si>
    <t>26-2016031426-19_15_09</t>
  </si>
  <si>
    <t>26-2016031426-19_20_08</t>
  </si>
  <si>
    <t>26-2016031426-19_25_08</t>
  </si>
  <si>
    <t>26-2016031426-19_30_08</t>
  </si>
  <si>
    <t>26-2016031426-19_35_08</t>
  </si>
  <si>
    <t>26-2016031426-19_40_08</t>
  </si>
  <si>
    <t>26-2016031426-19_45_08</t>
  </si>
  <si>
    <t>26-2016031426-19_50_07</t>
  </si>
  <si>
    <t>26-2016031426-19_55_07</t>
  </si>
  <si>
    <t>26-2016031426-20_00_07</t>
  </si>
  <si>
    <t>26-2016031426-20_05_07</t>
  </si>
  <si>
    <t>26-2016031426-20_10_07</t>
  </si>
  <si>
    <t>26-2016031426-20_15_07</t>
  </si>
  <si>
    <t>26-2016031426-20_20_06</t>
  </si>
  <si>
    <t>26-2016031426-20_25_06</t>
  </si>
  <si>
    <t>26-2016031426-20_30_06</t>
  </si>
  <si>
    <t>26-2016031426-20_35_06</t>
  </si>
  <si>
    <t>26-2016031426-20_40_06</t>
  </si>
  <si>
    <t>26-2016031426-20_45_06</t>
  </si>
  <si>
    <t>26-2016031426-20_50_05</t>
  </si>
  <si>
    <t>26-2016031426-20_55_05</t>
  </si>
  <si>
    <t>26-2016031426-21_00_05</t>
  </si>
  <si>
    <t>26-2016031426-21_05_05</t>
  </si>
  <si>
    <t>26-2016031426-21_10_05</t>
  </si>
  <si>
    <t>26-2016031426-21_15_05</t>
  </si>
  <si>
    <t>26-2016031426-21_20_04</t>
  </si>
  <si>
    <t>26-2016031426-21_25_04</t>
  </si>
  <si>
    <t>26-2016031426-21_30_04</t>
  </si>
  <si>
    <t>26-2016031426-21_35_04</t>
  </si>
  <si>
    <t>26-2016031426-21_40_04</t>
  </si>
  <si>
    <t>26-2016031426-21_45_04</t>
  </si>
  <si>
    <t>26-2016031426-21_50_03</t>
  </si>
  <si>
    <t>26-2016031426-21_55_03</t>
  </si>
  <si>
    <t>26-2016031426-22_00_03</t>
  </si>
  <si>
    <t>26-2016031426-22_05_03</t>
  </si>
  <si>
    <t>26-2016031426-22_10_03</t>
  </si>
  <si>
    <t>26-2016031426-22_15_03</t>
  </si>
  <si>
    <t>26-2016031426-22_20_02</t>
  </si>
  <si>
    <t>26-2016031426-22_25_02</t>
  </si>
  <si>
    <t>26-2016031426-22_30_02</t>
  </si>
  <si>
    <t>26-2016031426-22_35_02</t>
  </si>
  <si>
    <t>26-2016031426-22_40_02</t>
  </si>
  <si>
    <t/>
  </si>
  <si>
    <t>NOT.closefriendshare</t>
  </si>
  <si>
    <t>NOT.othershare</t>
  </si>
  <si>
    <t>NOT.Acquaintanceshare</t>
  </si>
  <si>
    <t>alcohol vs. NO alcohol (among photos with other people and there is at least one visible face)</t>
  </si>
  <si>
    <t>5 photos are corrupt</t>
  </si>
  <si>
    <t>presence of people: Yes vs. No</t>
  </si>
  <si>
    <t>presence of  people</t>
  </si>
  <si>
    <t>NO presence of  people</t>
  </si>
  <si>
    <t>living area/flat</t>
  </si>
  <si>
    <t>NOT Angry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</si>
</sst>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scheme val="minor"/>
    </font>
    <font>
      <b/>
      <sz val="12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0" tint="-0.34998626667073579"/>
      <name val="Calibri"/>
      <scheme val="minor"/>
    </font>
    <font>
      <sz val="12"/>
      <name val="Calibri"/>
      <scheme val="minor"/>
    </font>
    <font>
      <sz val="12"/>
      <color rgb="FF3366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color rgb="FF660066"/>
      <name val="Calibri"/>
      <scheme val="minor"/>
    </font>
    <font>
      <b/>
      <sz val="12"/>
      <color rgb="FF660066"/>
      <name val="Calibri"/>
      <scheme val="minor"/>
    </font>
    <font>
      <sz val="12"/>
      <color rgb="FF0000FF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rgb="FFFF66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rgb="FFCCFFCC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65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90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1" xfId="0" applyFill="1" applyBorder="1"/>
    <xf numFmtId="0" fontId="3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6" fillId="3" borderId="0" xfId="0" applyFont="1" applyFill="1"/>
    <xf numFmtId="0" fontId="3" fillId="3" borderId="0" xfId="0" applyFont="1" applyFill="1"/>
    <xf numFmtId="0" fontId="3" fillId="0" borderId="0" xfId="0" applyFont="1" applyFill="1"/>
    <xf numFmtId="0" fontId="0" fillId="4" borderId="1" xfId="0" applyFill="1" applyBorder="1"/>
    <xf numFmtId="0" fontId="7" fillId="0" borderId="0" xfId="0" applyFont="1"/>
    <xf numFmtId="0" fontId="8" fillId="0" borderId="0" xfId="0" applyFont="1"/>
    <xf numFmtId="0" fontId="8" fillId="0" borderId="1" xfId="0" applyFont="1" applyBorder="1"/>
    <xf numFmtId="0" fontId="8" fillId="0" borderId="2" xfId="0" applyFont="1" applyBorder="1"/>
    <xf numFmtId="0" fontId="8" fillId="0" borderId="3" xfId="0" applyFont="1" applyBorder="1" applyAlignment="1">
      <alignment wrapText="1"/>
    </xf>
    <xf numFmtId="0" fontId="7" fillId="5" borderId="4" xfId="0" applyFont="1" applyFill="1" applyBorder="1"/>
    <xf numFmtId="0" fontId="7" fillId="0" borderId="0" xfId="0" applyFont="1" applyFill="1" applyBorder="1"/>
    <xf numFmtId="0" fontId="0" fillId="3" borderId="0" xfId="0" applyFill="1"/>
    <xf numFmtId="0" fontId="1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9" fillId="0" borderId="0" xfId="0" applyFont="1" applyFill="1"/>
    <xf numFmtId="0" fontId="0" fillId="0" borderId="0" xfId="0" applyFont="1"/>
    <xf numFmtId="0" fontId="2" fillId="3" borderId="0" xfId="0" applyFont="1" applyFill="1"/>
    <xf numFmtId="0" fontId="8" fillId="0" borderId="2" xfId="0" applyFont="1" applyBorder="1" applyAlignment="1">
      <alignment wrapText="1"/>
    </xf>
    <xf numFmtId="0" fontId="7" fillId="6" borderId="4" xfId="0" applyFont="1" applyFill="1" applyBorder="1"/>
    <xf numFmtId="0" fontId="7" fillId="7" borderId="4" xfId="0" applyFont="1" applyFill="1" applyBorder="1"/>
    <xf numFmtId="0" fontId="10" fillId="0" borderId="0" xfId="0" applyFont="1"/>
    <xf numFmtId="0" fontId="10" fillId="7" borderId="4" xfId="0" applyFont="1" applyFill="1" applyBorder="1"/>
    <xf numFmtId="0" fontId="0" fillId="0" borderId="1" xfId="0" applyBorder="1"/>
    <xf numFmtId="0" fontId="6" fillId="0" borderId="0" xfId="0" applyFont="1" applyFill="1"/>
    <xf numFmtId="0" fontId="0" fillId="0" borderId="0" xfId="0" applyFill="1"/>
    <xf numFmtId="0" fontId="1" fillId="0" borderId="0" xfId="0" applyFont="1" applyFill="1"/>
    <xf numFmtId="0" fontId="7" fillId="8" borderId="4" xfId="0" applyFont="1" applyFill="1" applyBorder="1"/>
    <xf numFmtId="0" fontId="0" fillId="9" borderId="1" xfId="0" applyFill="1" applyBorder="1"/>
    <xf numFmtId="0" fontId="10" fillId="8" borderId="4" xfId="0" applyFont="1" applyFill="1" applyBorder="1"/>
    <xf numFmtId="0" fontId="0" fillId="0" borderId="0" xfId="0" applyAlignment="1">
      <alignment wrapText="1"/>
    </xf>
    <xf numFmtId="0" fontId="0" fillId="0" borderId="1" xfId="0" applyFont="1" applyBorder="1"/>
    <xf numFmtId="0" fontId="3" fillId="3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/>
    <xf numFmtId="0" fontId="0" fillId="0" borderId="1" xfId="0" applyFill="1" applyBorder="1"/>
    <xf numFmtId="0" fontId="11" fillId="0" borderId="0" xfId="0" applyFont="1"/>
    <xf numFmtId="0" fontId="0" fillId="0" borderId="0" xfId="0" applyBorder="1"/>
    <xf numFmtId="0" fontId="7" fillId="0" borderId="2" xfId="0" applyFont="1" applyBorder="1"/>
    <xf numFmtId="0" fontId="8" fillId="0" borderId="3" xfId="0" applyFont="1" applyBorder="1"/>
    <xf numFmtId="0" fontId="7" fillId="0" borderId="4" xfId="0" applyFont="1" applyBorder="1"/>
    <xf numFmtId="0" fontId="6" fillId="0" borderId="1" xfId="0" applyFont="1" applyFill="1" applyBorder="1"/>
    <xf numFmtId="0" fontId="7" fillId="0" borderId="4" xfId="0" applyFont="1" applyFill="1" applyBorder="1"/>
    <xf numFmtId="0" fontId="8" fillId="10" borderId="3" xfId="0" applyFont="1" applyFill="1" applyBorder="1" applyAlignment="1">
      <alignment wrapText="1"/>
    </xf>
    <xf numFmtId="0" fontId="7" fillId="10" borderId="4" xfId="0" applyFont="1" applyFill="1" applyBorder="1"/>
    <xf numFmtId="0" fontId="10" fillId="0" borderId="1" xfId="0" applyFont="1" applyFill="1" applyBorder="1"/>
    <xf numFmtId="0" fontId="6" fillId="0" borderId="3" xfId="0" applyFont="1" applyBorder="1"/>
    <xf numFmtId="0" fontId="10" fillId="0" borderId="4" xfId="0" applyFont="1" applyBorder="1"/>
    <xf numFmtId="0" fontId="1" fillId="0" borderId="0" xfId="0" applyFont="1" applyBorder="1"/>
    <xf numFmtId="0" fontId="0" fillId="0" borderId="0" xfId="0" applyFont="1" applyBorder="1"/>
    <xf numFmtId="0" fontId="6" fillId="0" borderId="0" xfId="0" applyFont="1" applyFill="1" applyBorder="1"/>
    <xf numFmtId="0" fontId="10" fillId="0" borderId="0" xfId="0" applyFont="1" applyFill="1" applyBorder="1"/>
    <xf numFmtId="0" fontId="8" fillId="0" borderId="0" xfId="0" applyFont="1" applyBorder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0" xfId="0" applyFon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14" fillId="0" borderId="0" xfId="0" applyFont="1"/>
    <xf numFmtId="0" fontId="15" fillId="0" borderId="0" xfId="0" applyFont="1"/>
    <xf numFmtId="0" fontId="7" fillId="0" borderId="0" xfId="0" applyFont="1" applyAlignment="1">
      <alignment wrapText="1"/>
    </xf>
    <xf numFmtId="0" fontId="1" fillId="0" borderId="0" xfId="0" applyFont="1" applyFill="1" applyBorder="1"/>
    <xf numFmtId="0" fontId="0" fillId="0" borderId="0" xfId="0" applyFill="1" applyBorder="1"/>
    <xf numFmtId="0" fontId="15" fillId="0" borderId="0" xfId="0" applyFont="1" applyFill="1"/>
    <xf numFmtId="2" fontId="0" fillId="0" borderId="1" xfId="0" applyNumberFormat="1" applyBorder="1"/>
    <xf numFmtId="2" fontId="0" fillId="0" borderId="0" xfId="0" applyNumberFormat="1"/>
    <xf numFmtId="2" fontId="1" fillId="0" borderId="0" xfId="0" applyNumberFormat="1" applyFont="1"/>
    <xf numFmtId="2" fontId="0" fillId="0" borderId="0" xfId="0" applyNumberFormat="1" applyFont="1"/>
    <xf numFmtId="0" fontId="3" fillId="10" borderId="1" xfId="0" applyFont="1" applyFill="1" applyBorder="1"/>
    <xf numFmtId="11" fontId="3" fillId="3" borderId="1" xfId="0" applyNumberFormat="1" applyFont="1" applyFill="1" applyBorder="1"/>
    <xf numFmtId="0" fontId="8" fillId="0" borderId="3" xfId="0" applyFont="1" applyFill="1" applyBorder="1" applyAlignment="1">
      <alignment wrapText="1"/>
    </xf>
    <xf numFmtId="0" fontId="15" fillId="0" borderId="0" xfId="0" applyFont="1" applyAlignment="1">
      <alignment horizontal="left"/>
    </xf>
    <xf numFmtId="0" fontId="16" fillId="0" borderId="0" xfId="0" applyFont="1"/>
    <xf numFmtId="0" fontId="1" fillId="3" borderId="0" xfId="0" applyFont="1" applyFill="1"/>
    <xf numFmtId="0" fontId="2" fillId="10" borderId="0" xfId="0" applyFont="1" applyFill="1"/>
    <xf numFmtId="0" fontId="0" fillId="10" borderId="0" xfId="0" applyFill="1"/>
    <xf numFmtId="0" fontId="6" fillId="10" borderId="0" xfId="0" applyFont="1" applyFill="1"/>
    <xf numFmtId="0" fontId="7" fillId="10" borderId="0" xfId="0" applyFont="1" applyFill="1"/>
  </cellXfs>
  <cellStyles count="6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984"/>
  <sheetViews>
    <sheetView topLeftCell="X1" workbookViewId="0">
      <pane ySplit="1" topLeftCell="A2" activePane="bottomLeft" state="frozen"/>
      <selection pane="bottomLeft" activeCell="D3" sqref="D3"/>
    </sheetView>
  </sheetViews>
  <sheetFormatPr baseColWidth="10" defaultRowHeight="15" x14ac:dyDescent="0"/>
  <cols>
    <col min="1" max="1" width="22.33203125" customWidth="1"/>
    <col min="2" max="2" width="6.5" customWidth="1"/>
    <col min="3" max="5" width="10.83203125" customWidth="1"/>
    <col min="6" max="6" width="16.83203125" customWidth="1"/>
    <col min="7" max="34" width="10.83203125" customWidth="1"/>
    <col min="35" max="38" width="10.83203125" style="18" customWidth="1"/>
    <col min="39" max="46" width="10.83203125" customWidth="1"/>
    <col min="47" max="47" width="21.1640625" customWidth="1"/>
    <col min="48" max="48" width="24.6640625" customWidth="1"/>
    <col min="49" max="65" width="10.83203125" customWidth="1"/>
  </cols>
  <sheetData>
    <row r="1" spans="1:66">
      <c r="A1" t="s">
        <v>5860</v>
      </c>
      <c r="C1" s="1" t="s">
        <v>14</v>
      </c>
      <c r="D1" s="1" t="s">
        <v>15</v>
      </c>
      <c r="E1" s="1" t="s">
        <v>16</v>
      </c>
      <c r="F1" t="s">
        <v>17</v>
      </c>
      <c r="H1" s="1" t="s">
        <v>18</v>
      </c>
      <c r="I1" s="1" t="s">
        <v>19</v>
      </c>
      <c r="J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t="s">
        <v>35</v>
      </c>
      <c r="Z1" t="s">
        <v>36</v>
      </c>
      <c r="AA1" t="s">
        <v>37</v>
      </c>
      <c r="AB1" s="1" t="s">
        <v>38</v>
      </c>
      <c r="AC1" s="1" t="s">
        <v>39</v>
      </c>
      <c r="AD1" s="1" t="s">
        <v>40</v>
      </c>
      <c r="AE1" s="11" t="s">
        <v>9780</v>
      </c>
      <c r="AF1" s="11" t="s">
        <v>9781</v>
      </c>
      <c r="AG1" s="11" t="s">
        <v>9782</v>
      </c>
      <c r="AH1" s="11" t="s">
        <v>4530</v>
      </c>
      <c r="AI1" s="85" t="s">
        <v>41</v>
      </c>
      <c r="AJ1" s="85" t="s">
        <v>42</v>
      </c>
      <c r="AK1" s="85" t="s">
        <v>43</v>
      </c>
      <c r="AL1" s="85" t="s">
        <v>44</v>
      </c>
      <c r="AM1" s="1" t="s">
        <v>45</v>
      </c>
      <c r="AN1" s="1" t="s">
        <v>46</v>
      </c>
      <c r="AO1" t="s">
        <v>47</v>
      </c>
      <c r="AP1" t="s">
        <v>48</v>
      </c>
      <c r="AQ1" t="s">
        <v>49</v>
      </c>
      <c r="AR1" s="1" t="s">
        <v>50</v>
      </c>
      <c r="AS1" t="s">
        <v>51</v>
      </c>
      <c r="AT1" s="1" t="s">
        <v>4504</v>
      </c>
      <c r="AU1" s="1" t="s">
        <v>4448</v>
      </c>
      <c r="AV1" t="s">
        <v>5860</v>
      </c>
      <c r="AW1" s="11" t="s">
        <v>4526</v>
      </c>
      <c r="AX1" s="11" t="s">
        <v>4527</v>
      </c>
      <c r="AY1" s="11" t="s">
        <v>4528</v>
      </c>
      <c r="AZ1" s="11" t="s">
        <v>4529</v>
      </c>
      <c r="BA1" s="11" t="s">
        <v>4530</v>
      </c>
      <c r="BB1" s="11" t="s">
        <v>4531</v>
      </c>
      <c r="BC1" s="11" t="s">
        <v>4532</v>
      </c>
      <c r="BD1" s="11" t="s">
        <v>4533</v>
      </c>
      <c r="BE1" s="11" t="s">
        <v>4534</v>
      </c>
      <c r="BF1" s="11" t="s">
        <v>4535</v>
      </c>
      <c r="BG1" s="11" t="s">
        <v>4536</v>
      </c>
      <c r="BH1" s="11" t="s">
        <v>4537</v>
      </c>
      <c r="BI1" s="11" t="s">
        <v>4538</v>
      </c>
      <c r="BJ1" s="11" t="s">
        <v>4539</v>
      </c>
      <c r="BK1" s="11" t="s">
        <v>4540</v>
      </c>
      <c r="BL1" s="11" t="s">
        <v>17</v>
      </c>
      <c r="BM1" s="11" t="s">
        <v>4541</v>
      </c>
    </row>
    <row r="2" spans="1:66">
      <c r="A2" t="s">
        <v>5861</v>
      </c>
      <c r="B2">
        <v>1</v>
      </c>
      <c r="C2" t="s">
        <v>52</v>
      </c>
      <c r="D2">
        <v>1</v>
      </c>
      <c r="E2">
        <v>1</v>
      </c>
      <c r="F2">
        <v>201601181</v>
      </c>
      <c r="G2">
        <v>20160118</v>
      </c>
      <c r="H2" t="s">
        <v>53</v>
      </c>
      <c r="I2" t="s">
        <v>54</v>
      </c>
      <c r="J2" t="s">
        <v>55</v>
      </c>
      <c r="K2">
        <v>0</v>
      </c>
      <c r="L2">
        <v>0</v>
      </c>
      <c r="M2">
        <v>0</v>
      </c>
      <c r="N2" t="s">
        <v>56</v>
      </c>
      <c r="O2" t="s">
        <v>57</v>
      </c>
      <c r="P2" t="s">
        <v>57</v>
      </c>
      <c r="Q2" t="s">
        <v>3</v>
      </c>
      <c r="R2" t="s">
        <v>58</v>
      </c>
      <c r="S2" t="s">
        <v>55</v>
      </c>
      <c r="T2" t="s">
        <v>56</v>
      </c>
      <c r="U2" t="s">
        <v>56</v>
      </c>
      <c r="V2" t="s">
        <v>56</v>
      </c>
      <c r="W2" t="s">
        <v>55</v>
      </c>
      <c r="X2" t="s">
        <v>56</v>
      </c>
      <c r="Y2" t="s">
        <v>56</v>
      </c>
      <c r="Z2" t="s">
        <v>56</v>
      </c>
      <c r="AA2" t="s">
        <v>57</v>
      </c>
      <c r="AB2" t="s">
        <v>56</v>
      </c>
      <c r="AC2" t="s">
        <v>56</v>
      </c>
      <c r="AD2" t="s">
        <v>56</v>
      </c>
      <c r="AE2">
        <v>0</v>
      </c>
      <c r="AF2">
        <v>1</v>
      </c>
      <c r="AG2">
        <v>0</v>
      </c>
      <c r="AH2">
        <v>0</v>
      </c>
      <c r="AI2" s="18" t="str">
        <f>IF(ISERROR(FIND("0",AE2))=FALSE, "1", IF(ISERROR(FIND("1",AE2))=FALSE, "0"))</f>
        <v>1</v>
      </c>
      <c r="AJ2" s="18" t="str">
        <f t="shared" ref="AJ2:AK2" si="0">IF(ISERROR(FIND("0",AF2))=FALSE, "1", IF(ISERROR(FIND("1",AF2))=FALSE, "0"))</f>
        <v>0</v>
      </c>
      <c r="AK2" s="18" t="str">
        <f t="shared" si="0"/>
        <v>1</v>
      </c>
      <c r="AL2" s="18">
        <f>AH2</f>
        <v>0</v>
      </c>
      <c r="AM2" t="s">
        <v>55</v>
      </c>
      <c r="AN2" t="s">
        <v>55</v>
      </c>
      <c r="AO2">
        <v>0</v>
      </c>
      <c r="AP2">
        <v>0</v>
      </c>
      <c r="AQ2">
        <v>0</v>
      </c>
      <c r="AR2" t="s">
        <v>59</v>
      </c>
      <c r="AS2" t="s">
        <v>58</v>
      </c>
      <c r="AT2" t="s">
        <v>58</v>
      </c>
      <c r="AU2" t="s">
        <v>1326</v>
      </c>
      <c r="AV2" t="s">
        <v>5861</v>
      </c>
      <c r="AW2" t="s">
        <v>53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201601181</v>
      </c>
      <c r="BM2">
        <v>1</v>
      </c>
      <c r="BN2" t="s">
        <v>9779</v>
      </c>
    </row>
    <row r="3" spans="1:66">
      <c r="A3" t="s">
        <v>5862</v>
      </c>
      <c r="B3">
        <v>2</v>
      </c>
      <c r="C3" t="s">
        <v>52</v>
      </c>
      <c r="D3">
        <v>1</v>
      </c>
      <c r="E3">
        <v>1</v>
      </c>
      <c r="F3">
        <v>201601181</v>
      </c>
      <c r="G3">
        <v>20160118</v>
      </c>
      <c r="H3" t="s">
        <v>60</v>
      </c>
      <c r="I3" t="s">
        <v>54</v>
      </c>
      <c r="J3" t="s">
        <v>55</v>
      </c>
      <c r="K3">
        <v>0</v>
      </c>
      <c r="L3">
        <v>0</v>
      </c>
      <c r="M3">
        <v>0</v>
      </c>
      <c r="N3" t="s">
        <v>56</v>
      </c>
      <c r="O3" t="s">
        <v>57</v>
      </c>
      <c r="P3" t="s">
        <v>57</v>
      </c>
      <c r="Q3" t="s">
        <v>3</v>
      </c>
      <c r="R3" t="s">
        <v>58</v>
      </c>
      <c r="S3" t="s">
        <v>55</v>
      </c>
      <c r="T3" t="s">
        <v>56</v>
      </c>
      <c r="U3" t="s">
        <v>56</v>
      </c>
      <c r="V3" t="s">
        <v>56</v>
      </c>
      <c r="W3" t="s">
        <v>55</v>
      </c>
      <c r="X3" t="s">
        <v>56</v>
      </c>
      <c r="Y3" t="s">
        <v>56</v>
      </c>
      <c r="Z3" t="s">
        <v>56</v>
      </c>
      <c r="AA3" t="s">
        <v>57</v>
      </c>
      <c r="AB3" t="s">
        <v>56</v>
      </c>
      <c r="AC3" t="s">
        <v>56</v>
      </c>
      <c r="AD3" t="s">
        <v>56</v>
      </c>
      <c r="AE3">
        <v>1</v>
      </c>
      <c r="AF3">
        <v>0</v>
      </c>
      <c r="AG3">
        <v>0</v>
      </c>
      <c r="AH3">
        <v>0</v>
      </c>
      <c r="AI3" s="18" t="str">
        <f t="shared" ref="AI3:AI66" si="1">IF(ISERROR(FIND("0",AE3))=FALSE, "1", IF(ISERROR(FIND("1",AE3))=FALSE, "0"))</f>
        <v>0</v>
      </c>
      <c r="AJ3" s="18" t="str">
        <f t="shared" ref="AJ3:AJ66" si="2">IF(ISERROR(FIND("0",AF3))=FALSE, "1", IF(ISERROR(FIND("1",AF3))=FALSE, "0"))</f>
        <v>1</v>
      </c>
      <c r="AK3" s="18" t="str">
        <f t="shared" ref="AK3:AK66" si="3">IF(ISERROR(FIND("0",AG3))=FALSE, "1", IF(ISERROR(FIND("1",AG3))=FALSE, "0"))</f>
        <v>1</v>
      </c>
      <c r="AL3" s="18">
        <f t="shared" ref="AL3:AL66" si="4">AH3</f>
        <v>0</v>
      </c>
      <c r="AM3" t="s">
        <v>55</v>
      </c>
      <c r="AN3" t="s">
        <v>55</v>
      </c>
      <c r="AO3">
        <v>0</v>
      </c>
      <c r="AP3">
        <v>0</v>
      </c>
      <c r="AQ3">
        <v>0</v>
      </c>
      <c r="AR3" t="s">
        <v>59</v>
      </c>
      <c r="AS3" t="s">
        <v>58</v>
      </c>
      <c r="AT3" t="s">
        <v>58</v>
      </c>
      <c r="AU3" t="s">
        <v>1326</v>
      </c>
      <c r="AV3" t="s">
        <v>5862</v>
      </c>
      <c r="AW3" t="s">
        <v>60</v>
      </c>
      <c r="AX3">
        <v>1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201601181</v>
      </c>
      <c r="BM3">
        <v>1</v>
      </c>
      <c r="BN3" t="s">
        <v>9779</v>
      </c>
    </row>
    <row r="4" spans="1:66">
      <c r="A4" t="s">
        <v>5863</v>
      </c>
      <c r="B4">
        <v>3</v>
      </c>
      <c r="C4" t="s">
        <v>52</v>
      </c>
      <c r="D4">
        <v>1</v>
      </c>
      <c r="E4">
        <v>1</v>
      </c>
      <c r="F4">
        <v>201601181</v>
      </c>
      <c r="G4">
        <v>20160118</v>
      </c>
      <c r="H4" t="s">
        <v>61</v>
      </c>
      <c r="I4" t="s">
        <v>54</v>
      </c>
      <c r="J4" t="s">
        <v>55</v>
      </c>
      <c r="K4">
        <v>0</v>
      </c>
      <c r="L4">
        <v>0</v>
      </c>
      <c r="M4">
        <v>0</v>
      </c>
      <c r="N4" t="s">
        <v>56</v>
      </c>
      <c r="O4" t="s">
        <v>57</v>
      </c>
      <c r="P4" t="s">
        <v>57</v>
      </c>
      <c r="Q4" t="s">
        <v>3</v>
      </c>
      <c r="R4" t="s">
        <v>58</v>
      </c>
      <c r="S4" t="s">
        <v>55</v>
      </c>
      <c r="T4" t="s">
        <v>56</v>
      </c>
      <c r="U4" t="s">
        <v>56</v>
      </c>
      <c r="V4" t="s">
        <v>56</v>
      </c>
      <c r="W4" t="s">
        <v>55</v>
      </c>
      <c r="X4" t="s">
        <v>56</v>
      </c>
      <c r="Y4" t="s">
        <v>56</v>
      </c>
      <c r="Z4" t="s">
        <v>56</v>
      </c>
      <c r="AA4" t="s">
        <v>57</v>
      </c>
      <c r="AB4" t="s">
        <v>56</v>
      </c>
      <c r="AC4" t="s">
        <v>56</v>
      </c>
      <c r="AD4" t="s">
        <v>56</v>
      </c>
      <c r="AE4">
        <v>0</v>
      </c>
      <c r="AF4">
        <v>1</v>
      </c>
      <c r="AG4">
        <v>0</v>
      </c>
      <c r="AH4">
        <v>0</v>
      </c>
      <c r="AI4" s="18" t="str">
        <f t="shared" si="1"/>
        <v>1</v>
      </c>
      <c r="AJ4" s="18" t="str">
        <f t="shared" si="2"/>
        <v>0</v>
      </c>
      <c r="AK4" s="18" t="str">
        <f t="shared" si="3"/>
        <v>1</v>
      </c>
      <c r="AL4" s="18">
        <f t="shared" si="4"/>
        <v>0</v>
      </c>
      <c r="AM4" t="s">
        <v>55</v>
      </c>
      <c r="AN4" t="s">
        <v>55</v>
      </c>
      <c r="AO4">
        <v>0</v>
      </c>
      <c r="AP4">
        <v>0</v>
      </c>
      <c r="AQ4">
        <v>0</v>
      </c>
      <c r="AR4" t="s">
        <v>59</v>
      </c>
      <c r="AS4" t="s">
        <v>58</v>
      </c>
      <c r="AT4" t="s">
        <v>58</v>
      </c>
      <c r="AU4" t="s">
        <v>1326</v>
      </c>
      <c r="AV4" t="s">
        <v>5863</v>
      </c>
      <c r="AW4" t="s">
        <v>61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201601181</v>
      </c>
      <c r="BM4">
        <v>1</v>
      </c>
      <c r="BN4" t="s">
        <v>9779</v>
      </c>
    </row>
    <row r="5" spans="1:66">
      <c r="A5" t="s">
        <v>5864</v>
      </c>
      <c r="B5">
        <v>4</v>
      </c>
      <c r="C5" t="s">
        <v>52</v>
      </c>
      <c r="D5">
        <v>1</v>
      </c>
      <c r="E5">
        <v>1</v>
      </c>
      <c r="F5">
        <v>201601181</v>
      </c>
      <c r="G5">
        <v>20160118</v>
      </c>
      <c r="H5" t="s">
        <v>62</v>
      </c>
      <c r="I5" t="s">
        <v>54</v>
      </c>
      <c r="J5" t="s">
        <v>55</v>
      </c>
      <c r="K5">
        <v>0</v>
      </c>
      <c r="L5">
        <v>0</v>
      </c>
      <c r="M5">
        <v>0</v>
      </c>
      <c r="N5" t="s">
        <v>56</v>
      </c>
      <c r="O5" t="s">
        <v>57</v>
      </c>
      <c r="P5" t="s">
        <v>57</v>
      </c>
      <c r="Q5" t="s">
        <v>3</v>
      </c>
      <c r="R5" t="s">
        <v>58</v>
      </c>
      <c r="S5" t="s">
        <v>55</v>
      </c>
      <c r="T5" t="s">
        <v>56</v>
      </c>
      <c r="U5" t="s">
        <v>56</v>
      </c>
      <c r="V5" t="s">
        <v>56</v>
      </c>
      <c r="W5" t="s">
        <v>55</v>
      </c>
      <c r="X5" t="s">
        <v>56</v>
      </c>
      <c r="Y5" t="s">
        <v>56</v>
      </c>
      <c r="Z5" t="s">
        <v>56</v>
      </c>
      <c r="AA5" t="s">
        <v>57</v>
      </c>
      <c r="AB5" t="s">
        <v>56</v>
      </c>
      <c r="AC5" t="s">
        <v>56</v>
      </c>
      <c r="AD5" t="s">
        <v>56</v>
      </c>
      <c r="AE5">
        <v>0</v>
      </c>
      <c r="AF5">
        <v>0</v>
      </c>
      <c r="AG5">
        <v>1</v>
      </c>
      <c r="AH5">
        <v>0</v>
      </c>
      <c r="AI5" s="18" t="str">
        <f t="shared" si="1"/>
        <v>1</v>
      </c>
      <c r="AJ5" s="18" t="str">
        <f t="shared" si="2"/>
        <v>1</v>
      </c>
      <c r="AK5" s="18" t="str">
        <f t="shared" si="3"/>
        <v>0</v>
      </c>
      <c r="AL5" s="18">
        <f t="shared" si="4"/>
        <v>0</v>
      </c>
      <c r="AM5" t="s">
        <v>55</v>
      </c>
      <c r="AN5" t="s">
        <v>55</v>
      </c>
      <c r="AO5">
        <v>0</v>
      </c>
      <c r="AP5">
        <v>0</v>
      </c>
      <c r="AQ5">
        <v>0</v>
      </c>
      <c r="AR5" t="s">
        <v>59</v>
      </c>
      <c r="AS5" t="s">
        <v>58</v>
      </c>
      <c r="AT5" t="s">
        <v>58</v>
      </c>
      <c r="AU5" t="s">
        <v>1326</v>
      </c>
      <c r="AV5" t="s">
        <v>5864</v>
      </c>
      <c r="AW5" t="s">
        <v>62</v>
      </c>
      <c r="AX5">
        <v>0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201601181</v>
      </c>
      <c r="BM5">
        <v>1</v>
      </c>
      <c r="BN5" t="s">
        <v>9779</v>
      </c>
    </row>
    <row r="6" spans="1:66">
      <c r="A6" t="s">
        <v>5865</v>
      </c>
      <c r="B6">
        <v>5</v>
      </c>
      <c r="C6" t="s">
        <v>52</v>
      </c>
      <c r="D6">
        <v>1</v>
      </c>
      <c r="E6">
        <v>1</v>
      </c>
      <c r="F6">
        <v>201601181</v>
      </c>
      <c r="G6">
        <v>20160118</v>
      </c>
      <c r="H6" t="s">
        <v>63</v>
      </c>
      <c r="I6" t="s">
        <v>54</v>
      </c>
      <c r="J6" t="s">
        <v>55</v>
      </c>
      <c r="K6">
        <v>0</v>
      </c>
      <c r="L6">
        <v>0</v>
      </c>
      <c r="M6">
        <v>0</v>
      </c>
      <c r="N6" t="s">
        <v>56</v>
      </c>
      <c r="O6" t="s">
        <v>57</v>
      </c>
      <c r="P6" t="s">
        <v>57</v>
      </c>
      <c r="Q6" t="s">
        <v>3</v>
      </c>
      <c r="R6" t="s">
        <v>58</v>
      </c>
      <c r="S6" t="s">
        <v>55</v>
      </c>
      <c r="T6" t="s">
        <v>56</v>
      </c>
      <c r="U6" t="s">
        <v>56</v>
      </c>
      <c r="V6" t="s">
        <v>56</v>
      </c>
      <c r="W6" t="s">
        <v>55</v>
      </c>
      <c r="X6" t="s">
        <v>56</v>
      </c>
      <c r="Y6" t="s">
        <v>56</v>
      </c>
      <c r="Z6" t="s">
        <v>56</v>
      </c>
      <c r="AA6" t="s">
        <v>57</v>
      </c>
      <c r="AB6" t="s">
        <v>56</v>
      </c>
      <c r="AC6" t="s">
        <v>56</v>
      </c>
      <c r="AD6" t="s">
        <v>56</v>
      </c>
      <c r="AE6">
        <v>0</v>
      </c>
      <c r="AF6">
        <v>0</v>
      </c>
      <c r="AG6">
        <v>1</v>
      </c>
      <c r="AH6">
        <v>0</v>
      </c>
      <c r="AI6" s="18" t="str">
        <f t="shared" si="1"/>
        <v>1</v>
      </c>
      <c r="AJ6" s="18" t="str">
        <f t="shared" si="2"/>
        <v>1</v>
      </c>
      <c r="AK6" s="18" t="str">
        <f t="shared" si="3"/>
        <v>0</v>
      </c>
      <c r="AL6" s="18">
        <f t="shared" si="4"/>
        <v>0</v>
      </c>
      <c r="AM6" t="s">
        <v>55</v>
      </c>
      <c r="AN6" t="s">
        <v>55</v>
      </c>
      <c r="AO6">
        <v>0</v>
      </c>
      <c r="AP6">
        <v>0</v>
      </c>
      <c r="AQ6">
        <v>0</v>
      </c>
      <c r="AR6" t="s">
        <v>59</v>
      </c>
      <c r="AS6" t="s">
        <v>58</v>
      </c>
      <c r="AT6" t="s">
        <v>58</v>
      </c>
      <c r="AU6" t="s">
        <v>1326</v>
      </c>
      <c r="AV6" t="s">
        <v>5865</v>
      </c>
      <c r="AW6" t="s">
        <v>63</v>
      </c>
      <c r="AX6">
        <v>0</v>
      </c>
      <c r="AY6">
        <v>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201601181</v>
      </c>
      <c r="BM6">
        <v>1</v>
      </c>
      <c r="BN6" t="s">
        <v>9779</v>
      </c>
    </row>
    <row r="7" spans="1:66">
      <c r="A7" t="s">
        <v>5866</v>
      </c>
      <c r="B7">
        <v>6</v>
      </c>
      <c r="C7" t="s">
        <v>52</v>
      </c>
      <c r="D7">
        <v>1</v>
      </c>
      <c r="E7">
        <v>1</v>
      </c>
      <c r="F7">
        <v>201601181</v>
      </c>
      <c r="G7">
        <v>20160118</v>
      </c>
      <c r="H7" t="s">
        <v>64</v>
      </c>
      <c r="I7" t="s">
        <v>54</v>
      </c>
      <c r="J7" t="s">
        <v>55</v>
      </c>
      <c r="K7">
        <v>0</v>
      </c>
      <c r="L7">
        <v>0</v>
      </c>
      <c r="M7">
        <v>0</v>
      </c>
      <c r="N7" t="s">
        <v>56</v>
      </c>
      <c r="O7" t="s">
        <v>57</v>
      </c>
      <c r="P7" t="s">
        <v>57</v>
      </c>
      <c r="Q7" t="s">
        <v>3</v>
      </c>
      <c r="R7" t="s">
        <v>58</v>
      </c>
      <c r="S7" t="s">
        <v>55</v>
      </c>
      <c r="T7" t="s">
        <v>56</v>
      </c>
      <c r="U7" t="s">
        <v>56</v>
      </c>
      <c r="V7" t="s">
        <v>56</v>
      </c>
      <c r="W7" t="s">
        <v>55</v>
      </c>
      <c r="X7" t="s">
        <v>56</v>
      </c>
      <c r="Y7" t="s">
        <v>56</v>
      </c>
      <c r="Z7" t="s">
        <v>56</v>
      </c>
      <c r="AA7" t="s">
        <v>57</v>
      </c>
      <c r="AB7" t="s">
        <v>56</v>
      </c>
      <c r="AC7" t="s">
        <v>56</v>
      </c>
      <c r="AD7" t="s">
        <v>56</v>
      </c>
      <c r="AE7">
        <v>0</v>
      </c>
      <c r="AF7">
        <v>1</v>
      </c>
      <c r="AG7">
        <v>0</v>
      </c>
      <c r="AH7">
        <v>0</v>
      </c>
      <c r="AI7" s="18" t="str">
        <f t="shared" si="1"/>
        <v>1</v>
      </c>
      <c r="AJ7" s="18" t="str">
        <f t="shared" si="2"/>
        <v>0</v>
      </c>
      <c r="AK7" s="18" t="str">
        <f t="shared" si="3"/>
        <v>1</v>
      </c>
      <c r="AL7" s="18">
        <f t="shared" si="4"/>
        <v>0</v>
      </c>
      <c r="AM7" t="s">
        <v>55</v>
      </c>
      <c r="AN7" t="s">
        <v>55</v>
      </c>
      <c r="AO7">
        <v>0</v>
      </c>
      <c r="AP7">
        <v>0</v>
      </c>
      <c r="AQ7">
        <v>0</v>
      </c>
      <c r="AR7" t="s">
        <v>59</v>
      </c>
      <c r="AS7" t="s">
        <v>58</v>
      </c>
      <c r="AT7" t="s">
        <v>58</v>
      </c>
      <c r="AU7" t="s">
        <v>1326</v>
      </c>
      <c r="AV7" t="s">
        <v>5866</v>
      </c>
      <c r="AW7" t="s">
        <v>64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201601181</v>
      </c>
      <c r="BM7">
        <v>1</v>
      </c>
      <c r="BN7" t="s">
        <v>9779</v>
      </c>
    </row>
    <row r="8" spans="1:66">
      <c r="A8" t="s">
        <v>5867</v>
      </c>
      <c r="B8">
        <v>7</v>
      </c>
      <c r="C8" t="s">
        <v>52</v>
      </c>
      <c r="D8">
        <v>1</v>
      </c>
      <c r="E8">
        <v>1</v>
      </c>
      <c r="F8">
        <v>201601181</v>
      </c>
      <c r="G8">
        <v>20160118</v>
      </c>
      <c r="H8" t="s">
        <v>65</v>
      </c>
      <c r="I8" t="s">
        <v>54</v>
      </c>
      <c r="J8" t="s">
        <v>55</v>
      </c>
      <c r="K8">
        <v>0</v>
      </c>
      <c r="L8">
        <v>0</v>
      </c>
      <c r="M8">
        <v>0</v>
      </c>
      <c r="N8" t="s">
        <v>56</v>
      </c>
      <c r="O8" t="s">
        <v>57</v>
      </c>
      <c r="P8" t="s">
        <v>57</v>
      </c>
      <c r="Q8" t="s">
        <v>3</v>
      </c>
      <c r="R8" t="s">
        <v>58</v>
      </c>
      <c r="S8" t="s">
        <v>55</v>
      </c>
      <c r="T8" t="s">
        <v>56</v>
      </c>
      <c r="U8" t="s">
        <v>56</v>
      </c>
      <c r="V8" t="s">
        <v>56</v>
      </c>
      <c r="W8" t="s">
        <v>55</v>
      </c>
      <c r="X8" t="s">
        <v>56</v>
      </c>
      <c r="Y8" t="s">
        <v>56</v>
      </c>
      <c r="Z8" t="s">
        <v>56</v>
      </c>
      <c r="AA8" t="s">
        <v>57</v>
      </c>
      <c r="AB8" t="s">
        <v>56</v>
      </c>
      <c r="AC8" t="s">
        <v>56</v>
      </c>
      <c r="AD8" t="s">
        <v>56</v>
      </c>
      <c r="AE8">
        <v>1</v>
      </c>
      <c r="AF8">
        <v>0</v>
      </c>
      <c r="AG8">
        <v>0</v>
      </c>
      <c r="AH8">
        <v>0</v>
      </c>
      <c r="AI8" s="18" t="str">
        <f t="shared" si="1"/>
        <v>0</v>
      </c>
      <c r="AJ8" s="18" t="str">
        <f t="shared" si="2"/>
        <v>1</v>
      </c>
      <c r="AK8" s="18" t="str">
        <f t="shared" si="3"/>
        <v>1</v>
      </c>
      <c r="AL8" s="18">
        <f t="shared" si="4"/>
        <v>0</v>
      </c>
      <c r="AM8" t="s">
        <v>55</v>
      </c>
      <c r="AN8" t="s">
        <v>55</v>
      </c>
      <c r="AO8">
        <v>0</v>
      </c>
      <c r="AP8">
        <v>0</v>
      </c>
      <c r="AQ8">
        <v>0</v>
      </c>
      <c r="AR8" t="s">
        <v>59</v>
      </c>
      <c r="AS8" t="s">
        <v>58</v>
      </c>
      <c r="AT8" t="s">
        <v>58</v>
      </c>
      <c r="AU8" t="s">
        <v>1326</v>
      </c>
      <c r="AV8" t="s">
        <v>5867</v>
      </c>
      <c r="AW8" t="s">
        <v>65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201601181</v>
      </c>
      <c r="BM8">
        <v>1</v>
      </c>
      <c r="BN8" t="s">
        <v>9779</v>
      </c>
    </row>
    <row r="9" spans="1:66">
      <c r="A9" t="s">
        <v>5868</v>
      </c>
      <c r="B9">
        <v>8</v>
      </c>
      <c r="C9" t="s">
        <v>52</v>
      </c>
      <c r="D9">
        <v>1</v>
      </c>
      <c r="E9">
        <v>1</v>
      </c>
      <c r="F9">
        <v>201601181</v>
      </c>
      <c r="G9">
        <v>20160118</v>
      </c>
      <c r="H9" t="s">
        <v>66</v>
      </c>
      <c r="I9" t="s">
        <v>54</v>
      </c>
      <c r="J9" t="s">
        <v>55</v>
      </c>
      <c r="K9">
        <v>0</v>
      </c>
      <c r="L9">
        <v>0</v>
      </c>
      <c r="M9">
        <v>0</v>
      </c>
      <c r="N9" t="s">
        <v>56</v>
      </c>
      <c r="O9" t="s">
        <v>57</v>
      </c>
      <c r="P9" t="s">
        <v>57</v>
      </c>
      <c r="Q9" t="s">
        <v>3</v>
      </c>
      <c r="R9" t="s">
        <v>67</v>
      </c>
      <c r="S9" t="s">
        <v>55</v>
      </c>
      <c r="T9" t="s">
        <v>68</v>
      </c>
      <c r="U9" t="s">
        <v>68</v>
      </c>
      <c r="V9" t="s">
        <v>56</v>
      </c>
      <c r="W9" t="s">
        <v>55</v>
      </c>
      <c r="X9" t="s">
        <v>56</v>
      </c>
      <c r="Y9" t="s">
        <v>56</v>
      </c>
      <c r="Z9" t="s">
        <v>56</v>
      </c>
      <c r="AA9" t="s">
        <v>57</v>
      </c>
      <c r="AB9" t="s">
        <v>56</v>
      </c>
      <c r="AC9" t="s">
        <v>56</v>
      </c>
      <c r="AD9" t="s">
        <v>56</v>
      </c>
      <c r="AE9">
        <v>0</v>
      </c>
      <c r="AF9">
        <v>0</v>
      </c>
      <c r="AG9">
        <v>1</v>
      </c>
      <c r="AH9">
        <v>0</v>
      </c>
      <c r="AI9" s="18" t="str">
        <f t="shared" si="1"/>
        <v>1</v>
      </c>
      <c r="AJ9" s="18" t="str">
        <f t="shared" si="2"/>
        <v>1</v>
      </c>
      <c r="AK9" s="18" t="str">
        <f t="shared" si="3"/>
        <v>0</v>
      </c>
      <c r="AL9" s="18">
        <f t="shared" si="4"/>
        <v>0</v>
      </c>
      <c r="AM9" t="s">
        <v>55</v>
      </c>
      <c r="AN9" t="s">
        <v>55</v>
      </c>
      <c r="AO9">
        <v>0</v>
      </c>
      <c r="AP9">
        <v>0</v>
      </c>
      <c r="AQ9">
        <v>0</v>
      </c>
      <c r="AR9" t="s">
        <v>59</v>
      </c>
      <c r="AS9" t="s">
        <v>67</v>
      </c>
      <c r="AT9" t="s">
        <v>67</v>
      </c>
      <c r="AU9" t="s">
        <v>4450</v>
      </c>
      <c r="AV9" t="s">
        <v>5868</v>
      </c>
      <c r="AW9" t="s">
        <v>66</v>
      </c>
      <c r="AX9">
        <v>0</v>
      </c>
      <c r="AY9">
        <v>1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201601181</v>
      </c>
      <c r="BM9">
        <v>1</v>
      </c>
      <c r="BN9" t="s">
        <v>9779</v>
      </c>
    </row>
    <row r="10" spans="1:66">
      <c r="A10" t="s">
        <v>5869</v>
      </c>
      <c r="B10">
        <v>9</v>
      </c>
      <c r="C10" t="s">
        <v>52</v>
      </c>
      <c r="D10">
        <v>1</v>
      </c>
      <c r="E10">
        <v>1</v>
      </c>
      <c r="F10">
        <v>201601181</v>
      </c>
      <c r="G10">
        <v>20160118</v>
      </c>
      <c r="H10" t="s">
        <v>69</v>
      </c>
      <c r="I10" t="s">
        <v>54</v>
      </c>
      <c r="J10" t="s">
        <v>55</v>
      </c>
      <c r="K10">
        <v>0</v>
      </c>
      <c r="L10">
        <v>0</v>
      </c>
      <c r="M10">
        <v>0</v>
      </c>
      <c r="N10" t="s">
        <v>56</v>
      </c>
      <c r="O10" t="s">
        <v>57</v>
      </c>
      <c r="P10" t="s">
        <v>57</v>
      </c>
      <c r="Q10" t="s">
        <v>3</v>
      </c>
      <c r="R10" t="s">
        <v>58</v>
      </c>
      <c r="S10" t="s">
        <v>55</v>
      </c>
      <c r="T10" t="s">
        <v>56</v>
      </c>
      <c r="U10" t="s">
        <v>56</v>
      </c>
      <c r="V10" t="s">
        <v>56</v>
      </c>
      <c r="W10" t="s">
        <v>55</v>
      </c>
      <c r="X10" t="s">
        <v>56</v>
      </c>
      <c r="Y10" t="s">
        <v>56</v>
      </c>
      <c r="Z10" t="s">
        <v>56</v>
      </c>
      <c r="AA10" t="s">
        <v>57</v>
      </c>
      <c r="AB10" t="s">
        <v>56</v>
      </c>
      <c r="AC10" t="s">
        <v>56</v>
      </c>
      <c r="AD10" t="s">
        <v>56</v>
      </c>
      <c r="AE10">
        <v>0</v>
      </c>
      <c r="AF10">
        <v>1</v>
      </c>
      <c r="AG10">
        <v>0</v>
      </c>
      <c r="AH10">
        <v>0</v>
      </c>
      <c r="AI10" s="18" t="str">
        <f t="shared" si="1"/>
        <v>1</v>
      </c>
      <c r="AJ10" s="18" t="str">
        <f t="shared" si="2"/>
        <v>0</v>
      </c>
      <c r="AK10" s="18" t="str">
        <f t="shared" si="3"/>
        <v>1</v>
      </c>
      <c r="AL10" s="18">
        <f t="shared" si="4"/>
        <v>0</v>
      </c>
      <c r="AM10" t="s">
        <v>55</v>
      </c>
      <c r="AN10" t="s">
        <v>55</v>
      </c>
      <c r="AO10">
        <v>0</v>
      </c>
      <c r="AP10">
        <v>0</v>
      </c>
      <c r="AQ10">
        <v>0</v>
      </c>
      <c r="AR10" t="s">
        <v>59</v>
      </c>
      <c r="AS10" t="s">
        <v>58</v>
      </c>
      <c r="AT10" t="s">
        <v>58</v>
      </c>
      <c r="AU10" t="s">
        <v>1326</v>
      </c>
      <c r="AV10" t="s">
        <v>5869</v>
      </c>
      <c r="AW10" t="s">
        <v>69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201601181</v>
      </c>
      <c r="BM10">
        <v>1</v>
      </c>
    </row>
    <row r="11" spans="1:66">
      <c r="A11" t="s">
        <v>5870</v>
      </c>
      <c r="B11">
        <v>10</v>
      </c>
      <c r="C11" t="s">
        <v>52</v>
      </c>
      <c r="D11">
        <v>1</v>
      </c>
      <c r="E11">
        <v>1</v>
      </c>
      <c r="F11">
        <v>201601181</v>
      </c>
      <c r="G11">
        <v>20160118</v>
      </c>
      <c r="H11" t="s">
        <v>70</v>
      </c>
      <c r="I11" t="s">
        <v>71</v>
      </c>
      <c r="J11" t="s">
        <v>55</v>
      </c>
      <c r="K11">
        <v>4</v>
      </c>
      <c r="L11">
        <v>1</v>
      </c>
      <c r="M11">
        <v>3</v>
      </c>
      <c r="N11" t="s">
        <v>56</v>
      </c>
      <c r="O11" t="s">
        <v>72</v>
      </c>
      <c r="P11" t="s">
        <v>56</v>
      </c>
      <c r="Q11" t="s">
        <v>3</v>
      </c>
      <c r="R11" t="s">
        <v>67</v>
      </c>
      <c r="S11" t="s">
        <v>55</v>
      </c>
      <c r="T11" t="s">
        <v>56</v>
      </c>
      <c r="U11" t="s">
        <v>56</v>
      </c>
      <c r="V11" t="s">
        <v>68</v>
      </c>
      <c r="W11" t="s">
        <v>55</v>
      </c>
      <c r="X11" t="s">
        <v>56</v>
      </c>
      <c r="Y11" t="s">
        <v>56</v>
      </c>
      <c r="Z11" t="s">
        <v>56</v>
      </c>
      <c r="AA11" t="s">
        <v>57</v>
      </c>
      <c r="AB11" t="s">
        <v>56</v>
      </c>
      <c r="AC11" t="s">
        <v>56</v>
      </c>
      <c r="AD11" t="s">
        <v>73</v>
      </c>
      <c r="AE11">
        <v>0</v>
      </c>
      <c r="AF11">
        <v>1</v>
      </c>
      <c r="AG11">
        <v>0</v>
      </c>
      <c r="AH11">
        <v>0</v>
      </c>
      <c r="AI11" s="18" t="str">
        <f t="shared" si="1"/>
        <v>1</v>
      </c>
      <c r="AJ11" s="18" t="str">
        <f t="shared" si="2"/>
        <v>0</v>
      </c>
      <c r="AK11" s="18" t="str">
        <f t="shared" si="3"/>
        <v>1</v>
      </c>
      <c r="AL11" s="18">
        <f t="shared" si="4"/>
        <v>0</v>
      </c>
      <c r="AM11" t="s">
        <v>55</v>
      </c>
      <c r="AN11" t="s">
        <v>55</v>
      </c>
      <c r="AO11">
        <v>0</v>
      </c>
      <c r="AP11">
        <v>0</v>
      </c>
      <c r="AQ11">
        <v>0</v>
      </c>
      <c r="AR11" t="s">
        <v>74</v>
      </c>
      <c r="AS11" t="s">
        <v>67</v>
      </c>
      <c r="AT11" t="s">
        <v>67</v>
      </c>
      <c r="AU11" t="s">
        <v>4450</v>
      </c>
      <c r="AV11" t="s">
        <v>5870</v>
      </c>
      <c r="AW11" t="s">
        <v>70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201601181</v>
      </c>
      <c r="BM11">
        <v>1</v>
      </c>
    </row>
    <row r="12" spans="1:66">
      <c r="A12" t="s">
        <v>5871</v>
      </c>
      <c r="B12">
        <v>11</v>
      </c>
      <c r="C12" t="s">
        <v>52</v>
      </c>
      <c r="D12">
        <v>1</v>
      </c>
      <c r="E12">
        <v>1</v>
      </c>
      <c r="F12">
        <v>201601181</v>
      </c>
      <c r="G12">
        <v>20160118</v>
      </c>
      <c r="H12" t="s">
        <v>75</v>
      </c>
      <c r="I12" t="s">
        <v>76</v>
      </c>
      <c r="J12" t="s">
        <v>55</v>
      </c>
      <c r="K12">
        <v>5</v>
      </c>
      <c r="L12">
        <v>0</v>
      </c>
      <c r="M12">
        <v>5</v>
      </c>
      <c r="N12" t="s">
        <v>56</v>
      </c>
      <c r="O12" t="s">
        <v>76</v>
      </c>
      <c r="P12" t="s">
        <v>56</v>
      </c>
      <c r="Q12" t="s">
        <v>4</v>
      </c>
      <c r="R12" t="s">
        <v>77</v>
      </c>
      <c r="S12" t="s">
        <v>55</v>
      </c>
      <c r="T12" t="s">
        <v>56</v>
      </c>
      <c r="U12" t="s">
        <v>56</v>
      </c>
      <c r="V12" t="s">
        <v>56</v>
      </c>
      <c r="W12" t="s">
        <v>55</v>
      </c>
      <c r="X12" t="s">
        <v>56</v>
      </c>
      <c r="Y12" t="s">
        <v>56</v>
      </c>
      <c r="Z12" t="s">
        <v>56</v>
      </c>
      <c r="AA12" t="s">
        <v>57</v>
      </c>
      <c r="AB12" t="s">
        <v>56</v>
      </c>
      <c r="AC12" t="s">
        <v>56</v>
      </c>
      <c r="AD12" t="s">
        <v>56</v>
      </c>
      <c r="AE12">
        <v>0</v>
      </c>
      <c r="AF12">
        <v>0</v>
      </c>
      <c r="AG12">
        <v>1</v>
      </c>
      <c r="AH12">
        <v>0</v>
      </c>
      <c r="AI12" s="18" t="str">
        <f t="shared" si="1"/>
        <v>1</v>
      </c>
      <c r="AJ12" s="18" t="str">
        <f t="shared" si="2"/>
        <v>1</v>
      </c>
      <c r="AK12" s="18" t="str">
        <f t="shared" si="3"/>
        <v>0</v>
      </c>
      <c r="AL12" s="18">
        <f t="shared" si="4"/>
        <v>0</v>
      </c>
      <c r="AM12">
        <v>5</v>
      </c>
      <c r="AN12" t="s">
        <v>55</v>
      </c>
      <c r="AO12">
        <v>0</v>
      </c>
      <c r="AP12">
        <v>0</v>
      </c>
      <c r="AQ12">
        <v>0</v>
      </c>
      <c r="AR12" t="s">
        <v>76</v>
      </c>
      <c r="AS12" t="s">
        <v>78</v>
      </c>
      <c r="AT12" t="s">
        <v>78</v>
      </c>
      <c r="AU12" t="s">
        <v>4449</v>
      </c>
      <c r="AV12" t="s">
        <v>5871</v>
      </c>
      <c r="AW12" t="s">
        <v>75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201601181</v>
      </c>
      <c r="BM12">
        <v>1</v>
      </c>
    </row>
    <row r="13" spans="1:66">
      <c r="A13" t="s">
        <v>5872</v>
      </c>
      <c r="B13">
        <v>12</v>
      </c>
      <c r="C13" t="s">
        <v>52</v>
      </c>
      <c r="D13">
        <v>1</v>
      </c>
      <c r="E13">
        <v>1</v>
      </c>
      <c r="F13">
        <v>201601181</v>
      </c>
      <c r="G13">
        <v>20160118</v>
      </c>
      <c r="H13" t="s">
        <v>79</v>
      </c>
      <c r="I13" t="s">
        <v>54</v>
      </c>
      <c r="J13" t="s">
        <v>55</v>
      </c>
      <c r="K13">
        <v>0</v>
      </c>
      <c r="L13">
        <v>0</v>
      </c>
      <c r="M13">
        <v>0</v>
      </c>
      <c r="N13" t="s">
        <v>56</v>
      </c>
      <c r="O13" t="s">
        <v>57</v>
      </c>
      <c r="P13" t="s">
        <v>57</v>
      </c>
      <c r="Q13" t="s">
        <v>3</v>
      </c>
      <c r="R13" t="s">
        <v>80</v>
      </c>
      <c r="S13" t="s">
        <v>55</v>
      </c>
      <c r="T13" t="s">
        <v>56</v>
      </c>
      <c r="U13" t="s">
        <v>56</v>
      </c>
      <c r="V13" t="s">
        <v>56</v>
      </c>
      <c r="W13" t="s">
        <v>55</v>
      </c>
      <c r="X13" t="s">
        <v>56</v>
      </c>
      <c r="Y13" t="s">
        <v>56</v>
      </c>
      <c r="Z13" t="s">
        <v>56</v>
      </c>
      <c r="AA13" t="s">
        <v>57</v>
      </c>
      <c r="AB13" t="s">
        <v>56</v>
      </c>
      <c r="AC13" t="s">
        <v>56</v>
      </c>
      <c r="AD13" t="s">
        <v>56</v>
      </c>
      <c r="AE13">
        <v>1</v>
      </c>
      <c r="AF13">
        <v>0</v>
      </c>
      <c r="AG13">
        <v>0</v>
      </c>
      <c r="AH13">
        <v>0</v>
      </c>
      <c r="AI13" s="18" t="str">
        <f t="shared" si="1"/>
        <v>0</v>
      </c>
      <c r="AJ13" s="18" t="str">
        <f t="shared" si="2"/>
        <v>1</v>
      </c>
      <c r="AK13" s="18" t="str">
        <f t="shared" si="3"/>
        <v>1</v>
      </c>
      <c r="AL13" s="18">
        <f t="shared" si="4"/>
        <v>0</v>
      </c>
      <c r="AM13" t="s">
        <v>55</v>
      </c>
      <c r="AN13" t="s">
        <v>55</v>
      </c>
      <c r="AO13">
        <v>0</v>
      </c>
      <c r="AP13">
        <v>0</v>
      </c>
      <c r="AQ13">
        <v>0</v>
      </c>
      <c r="AR13" t="s">
        <v>59</v>
      </c>
      <c r="AS13" t="s">
        <v>80</v>
      </c>
      <c r="AT13" t="s">
        <v>80</v>
      </c>
      <c r="AU13" t="s">
        <v>80</v>
      </c>
      <c r="AV13" t="s">
        <v>5872</v>
      </c>
      <c r="AW13" t="s">
        <v>79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201601181</v>
      </c>
      <c r="BM13">
        <v>1</v>
      </c>
    </row>
    <row r="14" spans="1:66">
      <c r="A14" t="s">
        <v>5873</v>
      </c>
      <c r="B14">
        <v>13</v>
      </c>
      <c r="C14" t="s">
        <v>52</v>
      </c>
      <c r="D14">
        <v>1</v>
      </c>
      <c r="E14">
        <v>1</v>
      </c>
      <c r="F14">
        <v>201601191</v>
      </c>
      <c r="G14">
        <v>20160119</v>
      </c>
      <c r="H14" t="s">
        <v>81</v>
      </c>
      <c r="I14" t="s">
        <v>76</v>
      </c>
      <c r="J14" t="s">
        <v>55</v>
      </c>
      <c r="K14">
        <v>0</v>
      </c>
      <c r="L14">
        <v>0</v>
      </c>
      <c r="M14">
        <v>0</v>
      </c>
      <c r="N14" t="s">
        <v>56</v>
      </c>
      <c r="O14" t="s">
        <v>57</v>
      </c>
      <c r="P14" t="s">
        <v>57</v>
      </c>
      <c r="Q14" t="s">
        <v>3</v>
      </c>
      <c r="R14" t="s">
        <v>80</v>
      </c>
      <c r="S14" t="s">
        <v>55</v>
      </c>
      <c r="T14" t="s">
        <v>56</v>
      </c>
      <c r="U14" t="s">
        <v>56</v>
      </c>
      <c r="V14" t="s">
        <v>56</v>
      </c>
      <c r="W14" t="s">
        <v>55</v>
      </c>
      <c r="X14" t="s">
        <v>56</v>
      </c>
      <c r="Y14" t="s">
        <v>56</v>
      </c>
      <c r="Z14" t="s">
        <v>56</v>
      </c>
      <c r="AA14" t="s">
        <v>57</v>
      </c>
      <c r="AB14" t="s">
        <v>56</v>
      </c>
      <c r="AC14" t="s">
        <v>56</v>
      </c>
      <c r="AD14" t="s">
        <v>82</v>
      </c>
      <c r="AE14">
        <v>0</v>
      </c>
      <c r="AF14">
        <v>0</v>
      </c>
      <c r="AG14">
        <v>0</v>
      </c>
      <c r="AH14">
        <v>0</v>
      </c>
      <c r="AI14" s="18" t="str">
        <f t="shared" si="1"/>
        <v>1</v>
      </c>
      <c r="AJ14" s="18" t="str">
        <f t="shared" si="2"/>
        <v>1</v>
      </c>
      <c r="AK14" s="18" t="str">
        <f t="shared" si="3"/>
        <v>1</v>
      </c>
      <c r="AL14" s="18">
        <f t="shared" si="4"/>
        <v>0</v>
      </c>
      <c r="AM14" t="s">
        <v>55</v>
      </c>
      <c r="AN14" t="s">
        <v>55</v>
      </c>
      <c r="AO14">
        <v>0</v>
      </c>
      <c r="AP14">
        <v>0</v>
      </c>
      <c r="AQ14">
        <v>0</v>
      </c>
      <c r="AR14" t="s">
        <v>76</v>
      </c>
      <c r="AS14" t="s">
        <v>80</v>
      </c>
      <c r="AT14" t="s">
        <v>80</v>
      </c>
      <c r="AU14" t="s">
        <v>80</v>
      </c>
      <c r="AV14" t="s">
        <v>5873</v>
      </c>
      <c r="AW14" t="s">
        <v>81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1</v>
      </c>
      <c r="BL14">
        <v>201601191</v>
      </c>
      <c r="BM14">
        <v>1</v>
      </c>
    </row>
    <row r="15" spans="1:66">
      <c r="A15" t="s">
        <v>5874</v>
      </c>
      <c r="B15">
        <v>14</v>
      </c>
      <c r="C15" t="s">
        <v>52</v>
      </c>
      <c r="D15">
        <v>1</v>
      </c>
      <c r="E15">
        <v>1</v>
      </c>
      <c r="F15">
        <v>201601191</v>
      </c>
      <c r="G15">
        <v>20160119</v>
      </c>
      <c r="H15" t="s">
        <v>83</v>
      </c>
      <c r="I15" t="s">
        <v>84</v>
      </c>
      <c r="J15" t="s">
        <v>55</v>
      </c>
      <c r="K15">
        <v>7</v>
      </c>
      <c r="L15">
        <v>0</v>
      </c>
      <c r="M15">
        <v>7</v>
      </c>
      <c r="N15" t="s">
        <v>56</v>
      </c>
      <c r="O15" t="s">
        <v>76</v>
      </c>
      <c r="P15" t="s">
        <v>56</v>
      </c>
      <c r="Q15" t="s">
        <v>4</v>
      </c>
      <c r="R15" t="s">
        <v>77</v>
      </c>
      <c r="S15" t="s">
        <v>55</v>
      </c>
      <c r="T15" t="s">
        <v>56</v>
      </c>
      <c r="U15" t="s">
        <v>56</v>
      </c>
      <c r="V15" t="s">
        <v>56</v>
      </c>
      <c r="W15" t="s">
        <v>55</v>
      </c>
      <c r="X15" t="s">
        <v>56</v>
      </c>
      <c r="Y15" t="s">
        <v>56</v>
      </c>
      <c r="Z15" t="s">
        <v>56</v>
      </c>
      <c r="AA15" t="s">
        <v>57</v>
      </c>
      <c r="AB15" t="s">
        <v>56</v>
      </c>
      <c r="AC15" t="s">
        <v>56</v>
      </c>
      <c r="AD15" t="s">
        <v>85</v>
      </c>
      <c r="AE15">
        <v>0</v>
      </c>
      <c r="AF15">
        <v>0</v>
      </c>
      <c r="AG15">
        <v>0</v>
      </c>
      <c r="AH15">
        <v>0</v>
      </c>
      <c r="AI15" s="18" t="str">
        <f t="shared" si="1"/>
        <v>1</v>
      </c>
      <c r="AJ15" s="18" t="str">
        <f t="shared" si="2"/>
        <v>1</v>
      </c>
      <c r="AK15" s="18" t="str">
        <f t="shared" si="3"/>
        <v>1</v>
      </c>
      <c r="AL15" s="18">
        <f t="shared" si="4"/>
        <v>0</v>
      </c>
      <c r="AM15" t="s">
        <v>55</v>
      </c>
      <c r="AN15" t="s">
        <v>55</v>
      </c>
      <c r="AO15">
        <v>0</v>
      </c>
      <c r="AP15">
        <v>0</v>
      </c>
      <c r="AQ15">
        <v>0</v>
      </c>
      <c r="AR15" t="s">
        <v>86</v>
      </c>
      <c r="AS15" t="s">
        <v>78</v>
      </c>
      <c r="AT15" t="s">
        <v>78</v>
      </c>
      <c r="AU15" t="s">
        <v>4449</v>
      </c>
      <c r="AV15" t="s">
        <v>5874</v>
      </c>
      <c r="AW15" t="s">
        <v>83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201601191</v>
      </c>
      <c r="BM15">
        <v>1</v>
      </c>
    </row>
    <row r="16" spans="1:66">
      <c r="A16" t="s">
        <v>5875</v>
      </c>
      <c r="B16">
        <v>15</v>
      </c>
      <c r="C16" t="s">
        <v>52</v>
      </c>
      <c r="D16">
        <v>1</v>
      </c>
      <c r="E16">
        <v>1</v>
      </c>
      <c r="F16">
        <v>201601191</v>
      </c>
      <c r="G16">
        <v>20160119</v>
      </c>
      <c r="H16" t="s">
        <v>87</v>
      </c>
      <c r="I16" t="s">
        <v>84</v>
      </c>
      <c r="J16" t="s">
        <v>55</v>
      </c>
      <c r="K16">
        <v>1</v>
      </c>
      <c r="L16">
        <v>0</v>
      </c>
      <c r="M16">
        <v>1</v>
      </c>
      <c r="N16" t="s">
        <v>56</v>
      </c>
      <c r="O16" t="s">
        <v>76</v>
      </c>
      <c r="P16" t="s">
        <v>56</v>
      </c>
      <c r="Q16" t="s">
        <v>4</v>
      </c>
      <c r="R16" t="s">
        <v>77</v>
      </c>
      <c r="S16" t="s">
        <v>55</v>
      </c>
      <c r="T16" t="s">
        <v>56</v>
      </c>
      <c r="U16" t="s">
        <v>56</v>
      </c>
      <c r="V16" t="s">
        <v>56</v>
      </c>
      <c r="W16" t="s">
        <v>55</v>
      </c>
      <c r="X16" t="s">
        <v>56</v>
      </c>
      <c r="Y16" t="s">
        <v>56</v>
      </c>
      <c r="Z16" t="s">
        <v>56</v>
      </c>
      <c r="AA16" t="s">
        <v>57</v>
      </c>
      <c r="AB16" t="s">
        <v>56</v>
      </c>
      <c r="AC16" t="s">
        <v>56</v>
      </c>
      <c r="AD16" t="s">
        <v>85</v>
      </c>
      <c r="AE16">
        <v>0</v>
      </c>
      <c r="AF16">
        <v>0</v>
      </c>
      <c r="AG16">
        <v>0</v>
      </c>
      <c r="AH16">
        <v>0</v>
      </c>
      <c r="AI16" s="18" t="str">
        <f t="shared" si="1"/>
        <v>1</v>
      </c>
      <c r="AJ16" s="18" t="str">
        <f t="shared" si="2"/>
        <v>1</v>
      </c>
      <c r="AK16" s="18" t="str">
        <f t="shared" si="3"/>
        <v>1</v>
      </c>
      <c r="AL16" s="18">
        <f t="shared" si="4"/>
        <v>0</v>
      </c>
      <c r="AM16" t="s">
        <v>55</v>
      </c>
      <c r="AN16" t="s">
        <v>55</v>
      </c>
      <c r="AO16">
        <v>0</v>
      </c>
      <c r="AP16">
        <v>0</v>
      </c>
      <c r="AQ16">
        <v>0</v>
      </c>
      <c r="AR16" t="s">
        <v>86</v>
      </c>
      <c r="AS16" t="s">
        <v>78</v>
      </c>
      <c r="AT16" t="s">
        <v>78</v>
      </c>
      <c r="AU16" t="s">
        <v>4449</v>
      </c>
      <c r="AV16" t="s">
        <v>5875</v>
      </c>
      <c r="AW16" t="s">
        <v>87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1</v>
      </c>
      <c r="BL16">
        <v>201601191</v>
      </c>
      <c r="BM16">
        <v>1</v>
      </c>
    </row>
    <row r="17" spans="1:65">
      <c r="A17" t="s">
        <v>5876</v>
      </c>
      <c r="B17">
        <v>16</v>
      </c>
      <c r="C17" t="s">
        <v>52</v>
      </c>
      <c r="D17">
        <v>1</v>
      </c>
      <c r="E17">
        <v>1</v>
      </c>
      <c r="F17">
        <v>201601191</v>
      </c>
      <c r="G17">
        <v>20160119</v>
      </c>
      <c r="H17" t="s">
        <v>88</v>
      </c>
      <c r="I17" t="s">
        <v>84</v>
      </c>
      <c r="J17" t="s">
        <v>55</v>
      </c>
      <c r="K17">
        <v>2</v>
      </c>
      <c r="L17">
        <v>0</v>
      </c>
      <c r="M17">
        <v>2</v>
      </c>
      <c r="N17" t="s">
        <v>56</v>
      </c>
      <c r="O17" t="s">
        <v>89</v>
      </c>
      <c r="P17" t="s">
        <v>56</v>
      </c>
      <c r="Q17" t="s">
        <v>4</v>
      </c>
      <c r="R17" t="s">
        <v>90</v>
      </c>
      <c r="S17" t="s">
        <v>55</v>
      </c>
      <c r="T17" t="s">
        <v>56</v>
      </c>
      <c r="U17" t="s">
        <v>56</v>
      </c>
      <c r="V17" t="s">
        <v>56</v>
      </c>
      <c r="W17" t="s">
        <v>55</v>
      </c>
      <c r="X17" t="s">
        <v>56</v>
      </c>
      <c r="Y17" t="s">
        <v>56</v>
      </c>
      <c r="Z17" t="s">
        <v>56</v>
      </c>
      <c r="AA17" t="s">
        <v>57</v>
      </c>
      <c r="AB17" t="s">
        <v>56</v>
      </c>
      <c r="AC17" t="s">
        <v>56</v>
      </c>
      <c r="AD17" t="s">
        <v>56</v>
      </c>
      <c r="AE17">
        <v>0</v>
      </c>
      <c r="AF17">
        <v>0</v>
      </c>
      <c r="AG17">
        <v>0</v>
      </c>
      <c r="AH17">
        <v>0</v>
      </c>
      <c r="AI17" s="18" t="str">
        <f t="shared" si="1"/>
        <v>1</v>
      </c>
      <c r="AJ17" s="18" t="str">
        <f t="shared" si="2"/>
        <v>1</v>
      </c>
      <c r="AK17" s="18" t="str">
        <f t="shared" si="3"/>
        <v>1</v>
      </c>
      <c r="AL17" s="18">
        <f t="shared" si="4"/>
        <v>0</v>
      </c>
      <c r="AM17" t="s">
        <v>55</v>
      </c>
      <c r="AN17" t="s">
        <v>55</v>
      </c>
      <c r="AO17">
        <v>0</v>
      </c>
      <c r="AP17">
        <v>0</v>
      </c>
      <c r="AQ17">
        <v>0</v>
      </c>
      <c r="AR17" t="s">
        <v>86</v>
      </c>
      <c r="AS17" t="s">
        <v>91</v>
      </c>
      <c r="AT17" t="s">
        <v>91</v>
      </c>
      <c r="AU17" t="s">
        <v>4449</v>
      </c>
      <c r="AV17" t="s">
        <v>5876</v>
      </c>
      <c r="AW17" t="s">
        <v>88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201601191</v>
      </c>
      <c r="BM17">
        <v>1</v>
      </c>
    </row>
    <row r="18" spans="1:65">
      <c r="A18" t="s">
        <v>5877</v>
      </c>
      <c r="B18">
        <v>17</v>
      </c>
      <c r="C18" t="s">
        <v>52</v>
      </c>
      <c r="D18">
        <v>1</v>
      </c>
      <c r="E18">
        <v>1</v>
      </c>
      <c r="F18">
        <v>201601191</v>
      </c>
      <c r="G18">
        <v>20160119</v>
      </c>
      <c r="H18" t="s">
        <v>92</v>
      </c>
      <c r="I18" t="s">
        <v>76</v>
      </c>
      <c r="J18" t="s">
        <v>55</v>
      </c>
      <c r="K18">
        <v>11</v>
      </c>
      <c r="L18">
        <v>0</v>
      </c>
      <c r="M18">
        <v>11</v>
      </c>
      <c r="N18" t="s">
        <v>56</v>
      </c>
      <c r="O18" t="s">
        <v>76</v>
      </c>
      <c r="P18" t="s">
        <v>56</v>
      </c>
      <c r="Q18" t="s">
        <v>4</v>
      </c>
      <c r="R18" t="s">
        <v>93</v>
      </c>
      <c r="S18" t="s">
        <v>55</v>
      </c>
      <c r="T18" t="s">
        <v>56</v>
      </c>
      <c r="U18" t="s">
        <v>56</v>
      </c>
      <c r="V18" t="s">
        <v>56</v>
      </c>
      <c r="W18" t="s">
        <v>55</v>
      </c>
      <c r="X18" t="s">
        <v>56</v>
      </c>
      <c r="Y18" t="s">
        <v>56</v>
      </c>
      <c r="Z18" t="s">
        <v>56</v>
      </c>
      <c r="AA18" t="s">
        <v>57</v>
      </c>
      <c r="AB18" t="s">
        <v>56</v>
      </c>
      <c r="AC18" t="s">
        <v>56</v>
      </c>
      <c r="AD18" t="s">
        <v>56</v>
      </c>
      <c r="AE18">
        <v>0</v>
      </c>
      <c r="AF18">
        <v>0</v>
      </c>
      <c r="AG18">
        <v>0</v>
      </c>
      <c r="AH18">
        <v>0</v>
      </c>
      <c r="AI18" s="18" t="str">
        <f t="shared" si="1"/>
        <v>1</v>
      </c>
      <c r="AJ18" s="18" t="str">
        <f t="shared" si="2"/>
        <v>1</v>
      </c>
      <c r="AK18" s="18" t="str">
        <f t="shared" si="3"/>
        <v>1</v>
      </c>
      <c r="AL18" s="18">
        <f t="shared" si="4"/>
        <v>0</v>
      </c>
      <c r="AM18" t="s">
        <v>55</v>
      </c>
      <c r="AN18" t="s">
        <v>55</v>
      </c>
      <c r="AO18">
        <v>0</v>
      </c>
      <c r="AP18">
        <v>0</v>
      </c>
      <c r="AQ18">
        <v>0</v>
      </c>
      <c r="AR18" t="s">
        <v>76</v>
      </c>
      <c r="AS18" t="s">
        <v>91</v>
      </c>
      <c r="AT18" t="s">
        <v>91</v>
      </c>
      <c r="AU18" t="s">
        <v>4449</v>
      </c>
      <c r="AV18" t="s">
        <v>5877</v>
      </c>
      <c r="AW18" t="s">
        <v>92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1</v>
      </c>
      <c r="BL18">
        <v>201601191</v>
      </c>
      <c r="BM18">
        <v>1</v>
      </c>
    </row>
    <row r="19" spans="1:65">
      <c r="A19" t="s">
        <v>5878</v>
      </c>
      <c r="B19">
        <v>18</v>
      </c>
      <c r="C19" t="s">
        <v>52</v>
      </c>
      <c r="D19">
        <v>1</v>
      </c>
      <c r="E19">
        <v>1</v>
      </c>
      <c r="F19">
        <v>201601191</v>
      </c>
      <c r="G19">
        <v>20160119</v>
      </c>
      <c r="H19" t="s">
        <v>94</v>
      </c>
      <c r="I19" t="s">
        <v>76</v>
      </c>
      <c r="J19" t="s">
        <v>55</v>
      </c>
      <c r="K19">
        <v>4</v>
      </c>
      <c r="L19">
        <v>0</v>
      </c>
      <c r="M19">
        <v>4</v>
      </c>
      <c r="N19" t="s">
        <v>56</v>
      </c>
      <c r="O19" t="s">
        <v>76</v>
      </c>
      <c r="P19" t="s">
        <v>56</v>
      </c>
      <c r="Q19" t="s">
        <v>4</v>
      </c>
      <c r="R19" t="s">
        <v>93</v>
      </c>
      <c r="S19" t="s">
        <v>55</v>
      </c>
      <c r="T19" t="s">
        <v>56</v>
      </c>
      <c r="U19" t="s">
        <v>56</v>
      </c>
      <c r="V19" t="s">
        <v>56</v>
      </c>
      <c r="W19" t="s">
        <v>55</v>
      </c>
      <c r="X19" t="s">
        <v>56</v>
      </c>
      <c r="Y19" t="s">
        <v>56</v>
      </c>
      <c r="Z19" t="s">
        <v>56</v>
      </c>
      <c r="AA19" t="s">
        <v>57</v>
      </c>
      <c r="AB19" t="s">
        <v>56</v>
      </c>
      <c r="AC19" t="s">
        <v>56</v>
      </c>
      <c r="AD19" t="s">
        <v>56</v>
      </c>
      <c r="AE19">
        <v>0</v>
      </c>
      <c r="AF19">
        <v>0</v>
      </c>
      <c r="AG19">
        <v>0</v>
      </c>
      <c r="AH19">
        <v>0</v>
      </c>
      <c r="AI19" s="18" t="str">
        <f t="shared" si="1"/>
        <v>1</v>
      </c>
      <c r="AJ19" s="18" t="str">
        <f t="shared" si="2"/>
        <v>1</v>
      </c>
      <c r="AK19" s="18" t="str">
        <f t="shared" si="3"/>
        <v>1</v>
      </c>
      <c r="AL19" s="18">
        <f t="shared" si="4"/>
        <v>0</v>
      </c>
      <c r="AM19" t="s">
        <v>55</v>
      </c>
      <c r="AN19" t="s">
        <v>55</v>
      </c>
      <c r="AO19">
        <v>0</v>
      </c>
      <c r="AP19">
        <v>0</v>
      </c>
      <c r="AQ19">
        <v>0</v>
      </c>
      <c r="AR19" t="s">
        <v>76</v>
      </c>
      <c r="AS19" t="s">
        <v>91</v>
      </c>
      <c r="AT19" t="s">
        <v>91</v>
      </c>
      <c r="AU19" t="s">
        <v>4449</v>
      </c>
      <c r="AV19" t="s">
        <v>5878</v>
      </c>
      <c r="AW19" t="s">
        <v>94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201601191</v>
      </c>
      <c r="BM19">
        <v>1</v>
      </c>
    </row>
    <row r="20" spans="1:65">
      <c r="A20" t="s">
        <v>5879</v>
      </c>
      <c r="B20">
        <v>19</v>
      </c>
      <c r="C20" t="s">
        <v>52</v>
      </c>
      <c r="D20">
        <v>1</v>
      </c>
      <c r="E20">
        <v>1</v>
      </c>
      <c r="F20">
        <v>201601191</v>
      </c>
      <c r="G20">
        <v>20160119</v>
      </c>
      <c r="H20" t="s">
        <v>95</v>
      </c>
      <c r="I20" t="s">
        <v>96</v>
      </c>
      <c r="J20" t="s">
        <v>55</v>
      </c>
      <c r="K20">
        <v>0</v>
      </c>
      <c r="L20">
        <v>0</v>
      </c>
      <c r="M20">
        <v>0</v>
      </c>
      <c r="N20" t="s">
        <v>56</v>
      </c>
      <c r="O20" t="s">
        <v>57</v>
      </c>
      <c r="P20" t="s">
        <v>57</v>
      </c>
      <c r="Q20" t="s">
        <v>97</v>
      </c>
      <c r="R20" t="s">
        <v>80</v>
      </c>
      <c r="S20" t="s">
        <v>55</v>
      </c>
      <c r="T20" t="s">
        <v>56</v>
      </c>
      <c r="U20" t="s">
        <v>56</v>
      </c>
      <c r="V20" t="s">
        <v>56</v>
      </c>
      <c r="W20" t="s">
        <v>55</v>
      </c>
      <c r="X20" t="s">
        <v>56</v>
      </c>
      <c r="Y20" t="s">
        <v>56</v>
      </c>
      <c r="Z20" t="s">
        <v>56</v>
      </c>
      <c r="AA20" t="s">
        <v>57</v>
      </c>
      <c r="AB20" t="s">
        <v>56</v>
      </c>
      <c r="AC20" t="s">
        <v>56</v>
      </c>
      <c r="AD20" t="s">
        <v>56</v>
      </c>
      <c r="AE20">
        <v>0</v>
      </c>
      <c r="AF20">
        <v>0</v>
      </c>
      <c r="AG20">
        <v>0</v>
      </c>
      <c r="AH20">
        <v>0</v>
      </c>
      <c r="AI20" s="18" t="str">
        <f t="shared" si="1"/>
        <v>1</v>
      </c>
      <c r="AJ20" s="18" t="str">
        <f t="shared" si="2"/>
        <v>1</v>
      </c>
      <c r="AK20" s="18" t="str">
        <f t="shared" si="3"/>
        <v>1</v>
      </c>
      <c r="AL20" s="18">
        <f t="shared" si="4"/>
        <v>0</v>
      </c>
      <c r="AM20" t="s">
        <v>55</v>
      </c>
      <c r="AN20" t="s">
        <v>55</v>
      </c>
      <c r="AO20">
        <v>0</v>
      </c>
      <c r="AP20">
        <v>0</v>
      </c>
      <c r="AQ20">
        <v>0</v>
      </c>
      <c r="AR20" t="s">
        <v>59</v>
      </c>
      <c r="AS20" t="s">
        <v>80</v>
      </c>
      <c r="AT20" t="s">
        <v>80</v>
      </c>
      <c r="AU20" t="s">
        <v>80</v>
      </c>
      <c r="AV20" t="s">
        <v>5879</v>
      </c>
      <c r="AW20" t="s">
        <v>95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201601191</v>
      </c>
      <c r="BM20">
        <v>1</v>
      </c>
    </row>
    <row r="21" spans="1:65">
      <c r="A21" t="s">
        <v>5880</v>
      </c>
      <c r="B21">
        <v>20</v>
      </c>
      <c r="C21" t="s">
        <v>52</v>
      </c>
      <c r="D21">
        <v>1</v>
      </c>
      <c r="E21">
        <v>1</v>
      </c>
      <c r="F21">
        <v>201601191</v>
      </c>
      <c r="G21">
        <v>20160119</v>
      </c>
      <c r="H21" t="s">
        <v>98</v>
      </c>
      <c r="I21" t="s">
        <v>99</v>
      </c>
      <c r="J21" t="s">
        <v>55</v>
      </c>
      <c r="K21">
        <v>0</v>
      </c>
      <c r="L21">
        <v>0</v>
      </c>
      <c r="M21">
        <v>0</v>
      </c>
      <c r="N21" t="s">
        <v>56</v>
      </c>
      <c r="O21" t="s">
        <v>57</v>
      </c>
      <c r="P21" t="s">
        <v>57</v>
      </c>
      <c r="Q21" t="s">
        <v>3</v>
      </c>
      <c r="R21" t="s">
        <v>100</v>
      </c>
      <c r="S21" t="s">
        <v>55</v>
      </c>
      <c r="T21" t="s">
        <v>56</v>
      </c>
      <c r="U21" t="s">
        <v>56</v>
      </c>
      <c r="V21" t="s">
        <v>68</v>
      </c>
      <c r="W21" t="s">
        <v>55</v>
      </c>
      <c r="X21" t="s">
        <v>56</v>
      </c>
      <c r="Y21" t="s">
        <v>68</v>
      </c>
      <c r="Z21" t="s">
        <v>56</v>
      </c>
      <c r="AA21" t="s">
        <v>57</v>
      </c>
      <c r="AB21" t="s">
        <v>56</v>
      </c>
      <c r="AC21" t="s">
        <v>56</v>
      </c>
      <c r="AD21" t="s">
        <v>56</v>
      </c>
      <c r="AE21">
        <v>0</v>
      </c>
      <c r="AF21">
        <v>0</v>
      </c>
      <c r="AG21">
        <v>0</v>
      </c>
      <c r="AH21">
        <v>0</v>
      </c>
      <c r="AI21" s="18" t="str">
        <f t="shared" si="1"/>
        <v>1</v>
      </c>
      <c r="AJ21" s="18" t="str">
        <f t="shared" si="2"/>
        <v>1</v>
      </c>
      <c r="AK21" s="18" t="str">
        <f t="shared" si="3"/>
        <v>1</v>
      </c>
      <c r="AL21" s="18">
        <f t="shared" si="4"/>
        <v>0</v>
      </c>
      <c r="AM21" t="s">
        <v>55</v>
      </c>
      <c r="AN21" t="s">
        <v>55</v>
      </c>
      <c r="AO21">
        <v>0</v>
      </c>
      <c r="AP21">
        <v>0</v>
      </c>
      <c r="AQ21">
        <v>0</v>
      </c>
      <c r="AR21" t="s">
        <v>101</v>
      </c>
      <c r="AS21" t="s">
        <v>102</v>
      </c>
      <c r="AT21" t="s">
        <v>102</v>
      </c>
      <c r="AU21" t="s">
        <v>4450</v>
      </c>
      <c r="AV21" t="s">
        <v>5880</v>
      </c>
      <c r="AW21" t="s">
        <v>98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1</v>
      </c>
      <c r="BL21">
        <v>201601191</v>
      </c>
      <c r="BM21">
        <v>1</v>
      </c>
    </row>
    <row r="22" spans="1:65">
      <c r="A22" t="s">
        <v>5881</v>
      </c>
      <c r="B22">
        <v>21</v>
      </c>
      <c r="C22" t="s">
        <v>52</v>
      </c>
      <c r="D22">
        <v>1</v>
      </c>
      <c r="E22">
        <v>1</v>
      </c>
      <c r="F22">
        <v>201601191</v>
      </c>
      <c r="G22">
        <v>20160119</v>
      </c>
      <c r="H22" t="s">
        <v>103</v>
      </c>
      <c r="I22" t="s">
        <v>104</v>
      </c>
      <c r="J22" t="s">
        <v>55</v>
      </c>
      <c r="K22">
        <v>1</v>
      </c>
      <c r="L22">
        <v>0</v>
      </c>
      <c r="M22">
        <v>1</v>
      </c>
      <c r="N22" t="s">
        <v>56</v>
      </c>
      <c r="O22" t="s">
        <v>76</v>
      </c>
      <c r="P22" t="s">
        <v>56</v>
      </c>
      <c r="Q22" t="s">
        <v>4</v>
      </c>
      <c r="R22" t="s">
        <v>93</v>
      </c>
      <c r="S22" t="s">
        <v>55</v>
      </c>
      <c r="T22" t="s">
        <v>56</v>
      </c>
      <c r="U22" t="s">
        <v>56</v>
      </c>
      <c r="V22" t="s">
        <v>56</v>
      </c>
      <c r="W22" t="s">
        <v>55</v>
      </c>
      <c r="X22" t="s">
        <v>56</v>
      </c>
      <c r="Y22" t="s">
        <v>56</v>
      </c>
      <c r="Z22" t="s">
        <v>56</v>
      </c>
      <c r="AA22" t="s">
        <v>57</v>
      </c>
      <c r="AB22" t="s">
        <v>56</v>
      </c>
      <c r="AC22" t="s">
        <v>56</v>
      </c>
      <c r="AD22" t="s">
        <v>105</v>
      </c>
      <c r="AE22">
        <v>0</v>
      </c>
      <c r="AF22">
        <v>0</v>
      </c>
      <c r="AG22">
        <v>0</v>
      </c>
      <c r="AH22">
        <v>0</v>
      </c>
      <c r="AI22" s="18" t="str">
        <f t="shared" si="1"/>
        <v>1</v>
      </c>
      <c r="AJ22" s="18" t="str">
        <f t="shared" si="2"/>
        <v>1</v>
      </c>
      <c r="AK22" s="18" t="str">
        <f t="shared" si="3"/>
        <v>1</v>
      </c>
      <c r="AL22" s="18">
        <f t="shared" si="4"/>
        <v>0</v>
      </c>
      <c r="AM22" t="s">
        <v>55</v>
      </c>
      <c r="AN22" t="s">
        <v>55</v>
      </c>
      <c r="AO22">
        <v>0</v>
      </c>
      <c r="AP22">
        <v>0</v>
      </c>
      <c r="AQ22">
        <v>0</v>
      </c>
      <c r="AR22" t="s">
        <v>86</v>
      </c>
      <c r="AS22" t="s">
        <v>91</v>
      </c>
      <c r="AT22" t="s">
        <v>91</v>
      </c>
      <c r="AU22" t="s">
        <v>4449</v>
      </c>
      <c r="AV22" t="s">
        <v>5881</v>
      </c>
      <c r="AW22" t="s">
        <v>103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201601191</v>
      </c>
      <c r="BM22">
        <v>1</v>
      </c>
    </row>
    <row r="23" spans="1:65">
      <c r="A23" t="s">
        <v>5882</v>
      </c>
      <c r="B23">
        <v>22</v>
      </c>
      <c r="C23" t="s">
        <v>52</v>
      </c>
      <c r="D23">
        <v>1</v>
      </c>
      <c r="E23">
        <v>1</v>
      </c>
      <c r="F23">
        <v>201601191</v>
      </c>
      <c r="G23">
        <v>20160119</v>
      </c>
      <c r="H23" t="s">
        <v>106</v>
      </c>
      <c r="I23" t="s">
        <v>76</v>
      </c>
      <c r="J23" t="s">
        <v>55</v>
      </c>
      <c r="K23">
        <v>4</v>
      </c>
      <c r="L23">
        <v>0</v>
      </c>
      <c r="M23">
        <v>4</v>
      </c>
      <c r="N23" t="s">
        <v>56</v>
      </c>
      <c r="O23" t="s">
        <v>76</v>
      </c>
      <c r="P23" t="s">
        <v>56</v>
      </c>
      <c r="Q23" t="s">
        <v>4</v>
      </c>
      <c r="R23" t="s">
        <v>93</v>
      </c>
      <c r="S23" t="s">
        <v>55</v>
      </c>
      <c r="T23" t="s">
        <v>56</v>
      </c>
      <c r="U23" t="s">
        <v>56</v>
      </c>
      <c r="V23" t="s">
        <v>56</v>
      </c>
      <c r="W23" t="s">
        <v>55</v>
      </c>
      <c r="X23" t="s">
        <v>56</v>
      </c>
      <c r="Y23" t="s">
        <v>56</v>
      </c>
      <c r="Z23" t="s">
        <v>56</v>
      </c>
      <c r="AA23" t="s">
        <v>57</v>
      </c>
      <c r="AB23" t="s">
        <v>56</v>
      </c>
      <c r="AC23" t="s">
        <v>56</v>
      </c>
      <c r="AD23" t="s">
        <v>56</v>
      </c>
      <c r="AE23">
        <v>0</v>
      </c>
      <c r="AF23">
        <v>0</v>
      </c>
      <c r="AG23">
        <v>0</v>
      </c>
      <c r="AH23">
        <v>0</v>
      </c>
      <c r="AI23" s="18" t="str">
        <f t="shared" si="1"/>
        <v>1</v>
      </c>
      <c r="AJ23" s="18" t="str">
        <f t="shared" si="2"/>
        <v>1</v>
      </c>
      <c r="AK23" s="18" t="str">
        <f t="shared" si="3"/>
        <v>1</v>
      </c>
      <c r="AL23" s="18">
        <f t="shared" si="4"/>
        <v>0</v>
      </c>
      <c r="AM23" t="s">
        <v>55</v>
      </c>
      <c r="AN23" t="s">
        <v>55</v>
      </c>
      <c r="AO23">
        <v>0</v>
      </c>
      <c r="AP23">
        <v>0</v>
      </c>
      <c r="AQ23">
        <v>0</v>
      </c>
      <c r="AR23" t="s">
        <v>76</v>
      </c>
      <c r="AS23" t="s">
        <v>91</v>
      </c>
      <c r="AT23" t="s">
        <v>91</v>
      </c>
      <c r="AU23" t="s">
        <v>4449</v>
      </c>
      <c r="AV23" t="s">
        <v>5882</v>
      </c>
      <c r="AW23" t="s">
        <v>106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1</v>
      </c>
      <c r="BL23">
        <v>201601191</v>
      </c>
      <c r="BM23">
        <v>1</v>
      </c>
    </row>
    <row r="24" spans="1:65">
      <c r="A24" t="s">
        <v>5883</v>
      </c>
      <c r="B24">
        <v>23</v>
      </c>
      <c r="C24" t="s">
        <v>52</v>
      </c>
      <c r="D24">
        <v>1</v>
      </c>
      <c r="E24">
        <v>1</v>
      </c>
      <c r="F24">
        <v>201601191</v>
      </c>
      <c r="G24">
        <v>20160119</v>
      </c>
      <c r="H24" t="s">
        <v>107</v>
      </c>
      <c r="I24" t="s">
        <v>108</v>
      </c>
      <c r="J24" t="s">
        <v>55</v>
      </c>
      <c r="K24">
        <v>1</v>
      </c>
      <c r="L24">
        <v>0</v>
      </c>
      <c r="M24">
        <v>1</v>
      </c>
      <c r="N24" t="s">
        <v>56</v>
      </c>
      <c r="O24" t="s">
        <v>76</v>
      </c>
      <c r="P24" t="s">
        <v>56</v>
      </c>
      <c r="Q24" t="s">
        <v>4</v>
      </c>
      <c r="R24" t="s">
        <v>90</v>
      </c>
      <c r="S24" t="s">
        <v>55</v>
      </c>
      <c r="T24" t="s">
        <v>56</v>
      </c>
      <c r="U24" t="s">
        <v>56</v>
      </c>
      <c r="V24" t="s">
        <v>56</v>
      </c>
      <c r="W24" t="s">
        <v>55</v>
      </c>
      <c r="X24" t="s">
        <v>56</v>
      </c>
      <c r="Y24" t="s">
        <v>56</v>
      </c>
      <c r="Z24" t="s">
        <v>56</v>
      </c>
      <c r="AA24" t="s">
        <v>57</v>
      </c>
      <c r="AB24" t="s">
        <v>56</v>
      </c>
      <c r="AC24" t="s">
        <v>56</v>
      </c>
      <c r="AD24" t="s">
        <v>85</v>
      </c>
      <c r="AE24">
        <v>0</v>
      </c>
      <c r="AF24">
        <v>0</v>
      </c>
      <c r="AG24">
        <v>0</v>
      </c>
      <c r="AH24">
        <v>0</v>
      </c>
      <c r="AI24" s="18" t="str">
        <f t="shared" si="1"/>
        <v>1</v>
      </c>
      <c r="AJ24" s="18" t="str">
        <f t="shared" si="2"/>
        <v>1</v>
      </c>
      <c r="AK24" s="18" t="str">
        <f t="shared" si="3"/>
        <v>1</v>
      </c>
      <c r="AL24" s="18">
        <f t="shared" si="4"/>
        <v>0</v>
      </c>
      <c r="AM24" t="s">
        <v>55</v>
      </c>
      <c r="AN24" t="s">
        <v>55</v>
      </c>
      <c r="AO24">
        <v>0</v>
      </c>
      <c r="AP24">
        <v>0</v>
      </c>
      <c r="AQ24">
        <v>0</v>
      </c>
      <c r="AR24" t="s">
        <v>86</v>
      </c>
      <c r="AS24" t="s">
        <v>91</v>
      </c>
      <c r="AT24" t="s">
        <v>91</v>
      </c>
      <c r="AU24" t="s">
        <v>4449</v>
      </c>
      <c r="AV24" t="s">
        <v>5883</v>
      </c>
      <c r="AW24" t="s">
        <v>107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201601191</v>
      </c>
      <c r="BM24">
        <v>1</v>
      </c>
    </row>
    <row r="25" spans="1:65">
      <c r="A25" t="s">
        <v>5884</v>
      </c>
      <c r="B25">
        <v>24</v>
      </c>
      <c r="C25" t="s">
        <v>52</v>
      </c>
      <c r="D25">
        <v>1</v>
      </c>
      <c r="E25">
        <v>1</v>
      </c>
      <c r="F25">
        <v>201601191</v>
      </c>
      <c r="G25">
        <v>20160119</v>
      </c>
      <c r="H25" t="s">
        <v>109</v>
      </c>
      <c r="I25" t="s">
        <v>54</v>
      </c>
      <c r="J25" t="s">
        <v>55</v>
      </c>
      <c r="K25">
        <v>0</v>
      </c>
      <c r="L25">
        <v>0</v>
      </c>
      <c r="M25">
        <v>0</v>
      </c>
      <c r="N25" t="s">
        <v>56</v>
      </c>
      <c r="O25" t="s">
        <v>57</v>
      </c>
      <c r="P25" t="s">
        <v>57</v>
      </c>
      <c r="Q25" t="s">
        <v>97</v>
      </c>
      <c r="R25" t="s">
        <v>80</v>
      </c>
      <c r="S25" t="s">
        <v>55</v>
      </c>
      <c r="T25" t="s">
        <v>56</v>
      </c>
      <c r="U25" t="s">
        <v>56</v>
      </c>
      <c r="V25" t="s">
        <v>56</v>
      </c>
      <c r="W25" t="s">
        <v>55</v>
      </c>
      <c r="X25" t="s">
        <v>56</v>
      </c>
      <c r="Y25" t="s">
        <v>56</v>
      </c>
      <c r="Z25" t="s">
        <v>56</v>
      </c>
      <c r="AA25" t="s">
        <v>57</v>
      </c>
      <c r="AB25" t="s">
        <v>56</v>
      </c>
      <c r="AC25" t="s">
        <v>56</v>
      </c>
      <c r="AD25" t="s">
        <v>56</v>
      </c>
      <c r="AE25">
        <v>0</v>
      </c>
      <c r="AF25">
        <v>0</v>
      </c>
      <c r="AG25">
        <v>0</v>
      </c>
      <c r="AH25">
        <v>0</v>
      </c>
      <c r="AI25" s="18" t="str">
        <f t="shared" si="1"/>
        <v>1</v>
      </c>
      <c r="AJ25" s="18" t="str">
        <f t="shared" si="2"/>
        <v>1</v>
      </c>
      <c r="AK25" s="18" t="str">
        <f t="shared" si="3"/>
        <v>1</v>
      </c>
      <c r="AL25" s="18">
        <f t="shared" si="4"/>
        <v>0</v>
      </c>
      <c r="AM25" t="s">
        <v>55</v>
      </c>
      <c r="AN25" t="s">
        <v>55</v>
      </c>
      <c r="AO25">
        <v>0</v>
      </c>
      <c r="AP25">
        <v>0</v>
      </c>
      <c r="AQ25">
        <v>0</v>
      </c>
      <c r="AR25" t="s">
        <v>59</v>
      </c>
      <c r="AS25" t="s">
        <v>80</v>
      </c>
      <c r="AT25" t="s">
        <v>80</v>
      </c>
      <c r="AU25" t="s">
        <v>80</v>
      </c>
      <c r="AV25" t="s">
        <v>5884</v>
      </c>
      <c r="AW25" t="s">
        <v>109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</v>
      </c>
      <c r="BL25">
        <v>201601191</v>
      </c>
      <c r="BM25">
        <v>1</v>
      </c>
    </row>
    <row r="26" spans="1:65">
      <c r="A26" t="s">
        <v>5885</v>
      </c>
      <c r="B26">
        <v>25</v>
      </c>
      <c r="C26" t="s">
        <v>52</v>
      </c>
      <c r="D26">
        <v>1</v>
      </c>
      <c r="E26">
        <v>1</v>
      </c>
      <c r="F26">
        <v>201601191</v>
      </c>
      <c r="G26">
        <v>20160119</v>
      </c>
      <c r="H26" t="s">
        <v>110</v>
      </c>
      <c r="I26" t="s">
        <v>54</v>
      </c>
      <c r="J26" t="s">
        <v>55</v>
      </c>
      <c r="K26">
        <v>0</v>
      </c>
      <c r="L26">
        <v>0</v>
      </c>
      <c r="M26">
        <v>0</v>
      </c>
      <c r="N26" t="s">
        <v>56</v>
      </c>
      <c r="O26" t="s">
        <v>57</v>
      </c>
      <c r="P26" t="s">
        <v>57</v>
      </c>
      <c r="Q26" t="s">
        <v>97</v>
      </c>
      <c r="R26" t="s">
        <v>80</v>
      </c>
      <c r="S26" t="s">
        <v>55</v>
      </c>
      <c r="T26" t="s">
        <v>56</v>
      </c>
      <c r="U26" t="s">
        <v>56</v>
      </c>
      <c r="V26" t="s">
        <v>56</v>
      </c>
      <c r="W26" t="s">
        <v>55</v>
      </c>
      <c r="X26" t="s">
        <v>56</v>
      </c>
      <c r="Y26" t="s">
        <v>56</v>
      </c>
      <c r="Z26" t="s">
        <v>56</v>
      </c>
      <c r="AA26" t="s">
        <v>57</v>
      </c>
      <c r="AB26" t="s">
        <v>56</v>
      </c>
      <c r="AC26" t="s">
        <v>56</v>
      </c>
      <c r="AD26" t="s">
        <v>56</v>
      </c>
      <c r="AE26">
        <v>0</v>
      </c>
      <c r="AF26">
        <v>0</v>
      </c>
      <c r="AG26">
        <v>0</v>
      </c>
      <c r="AH26">
        <v>0</v>
      </c>
      <c r="AI26" s="18" t="str">
        <f t="shared" si="1"/>
        <v>1</v>
      </c>
      <c r="AJ26" s="18" t="str">
        <f t="shared" si="2"/>
        <v>1</v>
      </c>
      <c r="AK26" s="18" t="str">
        <f t="shared" si="3"/>
        <v>1</v>
      </c>
      <c r="AL26" s="18">
        <f t="shared" si="4"/>
        <v>0</v>
      </c>
      <c r="AM26" t="s">
        <v>55</v>
      </c>
      <c r="AN26" t="s">
        <v>55</v>
      </c>
      <c r="AO26">
        <v>0</v>
      </c>
      <c r="AP26">
        <v>0</v>
      </c>
      <c r="AQ26">
        <v>0</v>
      </c>
      <c r="AR26" t="s">
        <v>59</v>
      </c>
      <c r="AS26" t="s">
        <v>80</v>
      </c>
      <c r="AT26" t="s">
        <v>80</v>
      </c>
      <c r="AU26" t="s">
        <v>80</v>
      </c>
      <c r="AV26" t="s">
        <v>5885</v>
      </c>
      <c r="AW26" t="s">
        <v>110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201601191</v>
      </c>
      <c r="BM26">
        <v>1</v>
      </c>
    </row>
    <row r="27" spans="1:65">
      <c r="A27" t="s">
        <v>5886</v>
      </c>
      <c r="B27">
        <v>26</v>
      </c>
      <c r="C27" t="s">
        <v>52</v>
      </c>
      <c r="D27">
        <v>1</v>
      </c>
      <c r="E27">
        <v>1</v>
      </c>
      <c r="F27">
        <v>201601191</v>
      </c>
      <c r="G27">
        <v>20160119</v>
      </c>
      <c r="H27" t="s">
        <v>111</v>
      </c>
      <c r="I27" t="s">
        <v>54</v>
      </c>
      <c r="J27" t="s">
        <v>55</v>
      </c>
      <c r="K27">
        <v>0</v>
      </c>
      <c r="L27">
        <v>0</v>
      </c>
      <c r="M27">
        <v>0</v>
      </c>
      <c r="N27" t="s">
        <v>56</v>
      </c>
      <c r="O27" t="s">
        <v>57</v>
      </c>
      <c r="P27" t="s">
        <v>57</v>
      </c>
      <c r="Q27" t="s">
        <v>97</v>
      </c>
      <c r="R27" t="s">
        <v>80</v>
      </c>
      <c r="S27" t="s">
        <v>55</v>
      </c>
      <c r="T27" t="s">
        <v>56</v>
      </c>
      <c r="U27" t="s">
        <v>56</v>
      </c>
      <c r="V27" t="s">
        <v>56</v>
      </c>
      <c r="W27" t="s">
        <v>55</v>
      </c>
      <c r="X27" t="s">
        <v>56</v>
      </c>
      <c r="Y27" t="s">
        <v>56</v>
      </c>
      <c r="Z27" t="s">
        <v>56</v>
      </c>
      <c r="AA27" t="s">
        <v>57</v>
      </c>
      <c r="AB27" t="s">
        <v>56</v>
      </c>
      <c r="AC27" t="s">
        <v>56</v>
      </c>
      <c r="AD27" t="s">
        <v>56</v>
      </c>
      <c r="AE27">
        <v>0</v>
      </c>
      <c r="AF27">
        <v>0</v>
      </c>
      <c r="AG27">
        <v>0</v>
      </c>
      <c r="AH27">
        <v>0</v>
      </c>
      <c r="AI27" s="18" t="str">
        <f t="shared" si="1"/>
        <v>1</v>
      </c>
      <c r="AJ27" s="18" t="str">
        <f t="shared" si="2"/>
        <v>1</v>
      </c>
      <c r="AK27" s="18" t="str">
        <f t="shared" si="3"/>
        <v>1</v>
      </c>
      <c r="AL27" s="18">
        <f t="shared" si="4"/>
        <v>0</v>
      </c>
      <c r="AM27" t="s">
        <v>55</v>
      </c>
      <c r="AN27" t="s">
        <v>55</v>
      </c>
      <c r="AO27">
        <v>0</v>
      </c>
      <c r="AP27">
        <v>0</v>
      </c>
      <c r="AQ27">
        <v>0</v>
      </c>
      <c r="AR27" t="s">
        <v>59</v>
      </c>
      <c r="AS27" t="s">
        <v>80</v>
      </c>
      <c r="AT27" t="s">
        <v>80</v>
      </c>
      <c r="AU27" t="s">
        <v>80</v>
      </c>
      <c r="AV27" t="s">
        <v>5886</v>
      </c>
      <c r="AW27" t="s">
        <v>111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201601191</v>
      </c>
      <c r="BM27">
        <v>1</v>
      </c>
    </row>
    <row r="28" spans="1:65">
      <c r="A28" t="s">
        <v>5887</v>
      </c>
      <c r="B28">
        <v>27</v>
      </c>
      <c r="C28" t="s">
        <v>52</v>
      </c>
      <c r="D28">
        <v>1</v>
      </c>
      <c r="E28">
        <v>1</v>
      </c>
      <c r="F28">
        <v>201601191</v>
      </c>
      <c r="G28">
        <v>20160119</v>
      </c>
      <c r="H28" t="s">
        <v>112</v>
      </c>
      <c r="I28" t="s">
        <v>113</v>
      </c>
      <c r="J28" t="s">
        <v>55</v>
      </c>
      <c r="K28">
        <v>6</v>
      </c>
      <c r="L28">
        <v>0</v>
      </c>
      <c r="M28">
        <v>6</v>
      </c>
      <c r="N28" t="s">
        <v>56</v>
      </c>
      <c r="O28" t="s">
        <v>113</v>
      </c>
      <c r="P28" t="s">
        <v>56</v>
      </c>
      <c r="Q28" t="s">
        <v>3</v>
      </c>
      <c r="R28" t="s">
        <v>114</v>
      </c>
      <c r="S28" t="s">
        <v>55</v>
      </c>
      <c r="T28" t="s">
        <v>68</v>
      </c>
      <c r="U28" t="s">
        <v>68</v>
      </c>
      <c r="V28" t="s">
        <v>56</v>
      </c>
      <c r="W28" t="s">
        <v>55</v>
      </c>
      <c r="X28" t="s">
        <v>56</v>
      </c>
      <c r="Y28" t="s">
        <v>56</v>
      </c>
      <c r="Z28" t="s">
        <v>56</v>
      </c>
      <c r="AA28" t="s">
        <v>57</v>
      </c>
      <c r="AB28" t="s">
        <v>56</v>
      </c>
      <c r="AC28" t="s">
        <v>56</v>
      </c>
      <c r="AD28" t="s">
        <v>56</v>
      </c>
      <c r="AE28">
        <v>0</v>
      </c>
      <c r="AF28">
        <v>0</v>
      </c>
      <c r="AG28">
        <v>0</v>
      </c>
      <c r="AH28">
        <v>0</v>
      </c>
      <c r="AI28" s="18" t="str">
        <f t="shared" si="1"/>
        <v>1</v>
      </c>
      <c r="AJ28" s="18" t="str">
        <f t="shared" si="2"/>
        <v>1</v>
      </c>
      <c r="AK28" s="18" t="str">
        <f t="shared" si="3"/>
        <v>1</v>
      </c>
      <c r="AL28" s="18">
        <f t="shared" si="4"/>
        <v>0</v>
      </c>
      <c r="AM28" t="s">
        <v>55</v>
      </c>
      <c r="AN28" t="s">
        <v>55</v>
      </c>
      <c r="AO28">
        <v>0</v>
      </c>
      <c r="AP28">
        <v>0</v>
      </c>
      <c r="AQ28">
        <v>0</v>
      </c>
      <c r="AR28" t="s">
        <v>115</v>
      </c>
      <c r="AS28" t="s">
        <v>116</v>
      </c>
      <c r="AT28" t="s">
        <v>116</v>
      </c>
      <c r="AU28" t="s">
        <v>4450</v>
      </c>
      <c r="AV28" t="s">
        <v>5887</v>
      </c>
      <c r="AW28" t="s">
        <v>112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1</v>
      </c>
      <c r="BL28">
        <v>201601191</v>
      </c>
      <c r="BM28">
        <v>1</v>
      </c>
    </row>
    <row r="29" spans="1:65">
      <c r="A29" t="s">
        <v>5888</v>
      </c>
      <c r="B29">
        <v>28</v>
      </c>
      <c r="C29" t="s">
        <v>52</v>
      </c>
      <c r="D29">
        <v>1</v>
      </c>
      <c r="E29">
        <v>1</v>
      </c>
      <c r="F29">
        <v>201601191</v>
      </c>
      <c r="G29">
        <v>20160119</v>
      </c>
      <c r="H29" t="s">
        <v>117</v>
      </c>
      <c r="I29" t="s">
        <v>113</v>
      </c>
      <c r="J29" t="s">
        <v>55</v>
      </c>
      <c r="K29">
        <v>4</v>
      </c>
      <c r="L29">
        <v>0</v>
      </c>
      <c r="M29">
        <v>4</v>
      </c>
      <c r="N29" t="s">
        <v>56</v>
      </c>
      <c r="O29" t="s">
        <v>113</v>
      </c>
      <c r="P29" t="s">
        <v>56</v>
      </c>
      <c r="Q29" t="s">
        <v>3</v>
      </c>
      <c r="R29" t="s">
        <v>114</v>
      </c>
      <c r="S29" t="s">
        <v>55</v>
      </c>
      <c r="T29" t="s">
        <v>68</v>
      </c>
      <c r="U29" t="s">
        <v>68</v>
      </c>
      <c r="V29" t="s">
        <v>56</v>
      </c>
      <c r="W29" t="s">
        <v>55</v>
      </c>
      <c r="X29" t="s">
        <v>56</v>
      </c>
      <c r="Y29" t="s">
        <v>56</v>
      </c>
      <c r="Z29" t="s">
        <v>56</v>
      </c>
      <c r="AA29" t="s">
        <v>57</v>
      </c>
      <c r="AB29" t="s">
        <v>56</v>
      </c>
      <c r="AC29" t="s">
        <v>56</v>
      </c>
      <c r="AD29" t="s">
        <v>56</v>
      </c>
      <c r="AE29">
        <v>0</v>
      </c>
      <c r="AF29">
        <v>0</v>
      </c>
      <c r="AG29">
        <v>0</v>
      </c>
      <c r="AH29">
        <v>0</v>
      </c>
      <c r="AI29" s="18" t="str">
        <f t="shared" si="1"/>
        <v>1</v>
      </c>
      <c r="AJ29" s="18" t="str">
        <f t="shared" si="2"/>
        <v>1</v>
      </c>
      <c r="AK29" s="18" t="str">
        <f t="shared" si="3"/>
        <v>1</v>
      </c>
      <c r="AL29" s="18">
        <f t="shared" si="4"/>
        <v>0</v>
      </c>
      <c r="AM29" t="s">
        <v>55</v>
      </c>
      <c r="AN29" t="s">
        <v>55</v>
      </c>
      <c r="AO29">
        <v>0</v>
      </c>
      <c r="AP29">
        <v>0</v>
      </c>
      <c r="AQ29">
        <v>0</v>
      </c>
      <c r="AR29" t="s">
        <v>115</v>
      </c>
      <c r="AS29" t="s">
        <v>116</v>
      </c>
      <c r="AT29" t="s">
        <v>116</v>
      </c>
      <c r="AU29" t="s">
        <v>4450</v>
      </c>
      <c r="AV29" t="s">
        <v>5888</v>
      </c>
      <c r="AW29" t="s">
        <v>117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1</v>
      </c>
      <c r="BL29">
        <v>201601191</v>
      </c>
      <c r="BM29">
        <v>1</v>
      </c>
    </row>
    <row r="30" spans="1:65">
      <c r="A30" t="s">
        <v>5889</v>
      </c>
      <c r="B30">
        <v>29</v>
      </c>
      <c r="C30" t="s">
        <v>52</v>
      </c>
      <c r="D30">
        <v>1</v>
      </c>
      <c r="E30">
        <v>1</v>
      </c>
      <c r="F30">
        <v>201601191</v>
      </c>
      <c r="G30">
        <v>20160119</v>
      </c>
      <c r="H30" t="s">
        <v>118</v>
      </c>
      <c r="I30" t="s">
        <v>113</v>
      </c>
      <c r="J30" t="s">
        <v>55</v>
      </c>
      <c r="K30">
        <v>4</v>
      </c>
      <c r="L30">
        <v>0</v>
      </c>
      <c r="M30">
        <v>4</v>
      </c>
      <c r="N30" t="s">
        <v>56</v>
      </c>
      <c r="O30" t="s">
        <v>113</v>
      </c>
      <c r="P30" t="s">
        <v>56</v>
      </c>
      <c r="Q30" t="s">
        <v>3</v>
      </c>
      <c r="R30" t="s">
        <v>114</v>
      </c>
      <c r="S30" t="s">
        <v>55</v>
      </c>
      <c r="T30" t="s">
        <v>68</v>
      </c>
      <c r="U30" t="s">
        <v>68</v>
      </c>
      <c r="V30" t="s">
        <v>56</v>
      </c>
      <c r="W30" t="s">
        <v>55</v>
      </c>
      <c r="X30" t="s">
        <v>56</v>
      </c>
      <c r="Y30" t="s">
        <v>56</v>
      </c>
      <c r="Z30" t="s">
        <v>56</v>
      </c>
      <c r="AA30" t="s">
        <v>57</v>
      </c>
      <c r="AB30" t="s">
        <v>56</v>
      </c>
      <c r="AC30" t="s">
        <v>56</v>
      </c>
      <c r="AD30" t="s">
        <v>56</v>
      </c>
      <c r="AE30">
        <v>0</v>
      </c>
      <c r="AF30">
        <v>0</v>
      </c>
      <c r="AG30">
        <v>0</v>
      </c>
      <c r="AH30">
        <v>0</v>
      </c>
      <c r="AI30" s="18" t="str">
        <f t="shared" si="1"/>
        <v>1</v>
      </c>
      <c r="AJ30" s="18" t="str">
        <f t="shared" si="2"/>
        <v>1</v>
      </c>
      <c r="AK30" s="18" t="str">
        <f t="shared" si="3"/>
        <v>1</v>
      </c>
      <c r="AL30" s="18">
        <f t="shared" si="4"/>
        <v>0</v>
      </c>
      <c r="AM30" t="s">
        <v>55</v>
      </c>
      <c r="AN30" t="s">
        <v>55</v>
      </c>
      <c r="AO30">
        <v>0</v>
      </c>
      <c r="AP30">
        <v>0</v>
      </c>
      <c r="AQ30">
        <v>0</v>
      </c>
      <c r="AR30" t="s">
        <v>115</v>
      </c>
      <c r="AS30" t="s">
        <v>116</v>
      </c>
      <c r="AT30" t="s">
        <v>116</v>
      </c>
      <c r="AU30" t="s">
        <v>4450</v>
      </c>
      <c r="AV30" t="s">
        <v>5889</v>
      </c>
      <c r="AW30" t="s">
        <v>118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201601191</v>
      </c>
      <c r="BM30">
        <v>1</v>
      </c>
    </row>
    <row r="31" spans="1:65">
      <c r="A31" t="s">
        <v>5890</v>
      </c>
      <c r="B31">
        <v>30</v>
      </c>
      <c r="C31" t="s">
        <v>52</v>
      </c>
      <c r="D31">
        <v>1</v>
      </c>
      <c r="E31">
        <v>1</v>
      </c>
      <c r="F31">
        <v>201601191</v>
      </c>
      <c r="G31">
        <v>20160119</v>
      </c>
      <c r="H31" t="s">
        <v>119</v>
      </c>
      <c r="I31" t="s">
        <v>113</v>
      </c>
      <c r="J31" t="s">
        <v>55</v>
      </c>
      <c r="K31">
        <v>6</v>
      </c>
      <c r="L31">
        <v>1</v>
      </c>
      <c r="M31">
        <v>5</v>
      </c>
      <c r="N31" t="s">
        <v>56</v>
      </c>
      <c r="O31" t="s">
        <v>113</v>
      </c>
      <c r="P31" t="s">
        <v>56</v>
      </c>
      <c r="Q31" t="s">
        <v>3</v>
      </c>
      <c r="R31" t="s">
        <v>114</v>
      </c>
      <c r="S31" t="s">
        <v>55</v>
      </c>
      <c r="T31" t="s">
        <v>68</v>
      </c>
      <c r="U31" t="s">
        <v>68</v>
      </c>
      <c r="V31" t="s">
        <v>56</v>
      </c>
      <c r="W31" t="s">
        <v>55</v>
      </c>
      <c r="X31" t="s">
        <v>56</v>
      </c>
      <c r="Y31" t="s">
        <v>56</v>
      </c>
      <c r="Z31" t="s">
        <v>56</v>
      </c>
      <c r="AA31" t="s">
        <v>57</v>
      </c>
      <c r="AB31" t="s">
        <v>56</v>
      </c>
      <c r="AC31" t="s">
        <v>56</v>
      </c>
      <c r="AD31" t="s">
        <v>56</v>
      </c>
      <c r="AE31">
        <v>0</v>
      </c>
      <c r="AF31">
        <v>0</v>
      </c>
      <c r="AG31">
        <v>0</v>
      </c>
      <c r="AH31">
        <v>0</v>
      </c>
      <c r="AI31" s="18" t="str">
        <f t="shared" si="1"/>
        <v>1</v>
      </c>
      <c r="AJ31" s="18" t="str">
        <f t="shared" si="2"/>
        <v>1</v>
      </c>
      <c r="AK31" s="18" t="str">
        <f t="shared" si="3"/>
        <v>1</v>
      </c>
      <c r="AL31" s="18">
        <f t="shared" si="4"/>
        <v>0</v>
      </c>
      <c r="AM31" t="s">
        <v>55</v>
      </c>
      <c r="AN31" t="s">
        <v>55</v>
      </c>
      <c r="AO31">
        <v>0</v>
      </c>
      <c r="AP31">
        <v>0</v>
      </c>
      <c r="AQ31">
        <v>0</v>
      </c>
      <c r="AR31" t="s">
        <v>115</v>
      </c>
      <c r="AS31" t="s">
        <v>116</v>
      </c>
      <c r="AT31" t="s">
        <v>116</v>
      </c>
      <c r="AU31" t="s">
        <v>4450</v>
      </c>
      <c r="AV31" t="s">
        <v>5890</v>
      </c>
      <c r="AW31" t="s">
        <v>119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1</v>
      </c>
      <c r="BL31">
        <v>201601191</v>
      </c>
      <c r="BM31">
        <v>1</v>
      </c>
    </row>
    <row r="32" spans="1:65">
      <c r="A32" t="s">
        <v>5891</v>
      </c>
      <c r="B32">
        <v>31</v>
      </c>
      <c r="C32" t="s">
        <v>52</v>
      </c>
      <c r="D32">
        <v>1</v>
      </c>
      <c r="E32">
        <v>1</v>
      </c>
      <c r="F32">
        <v>201601191</v>
      </c>
      <c r="G32">
        <v>20160119</v>
      </c>
      <c r="H32" t="s">
        <v>120</v>
      </c>
      <c r="I32" t="s">
        <v>113</v>
      </c>
      <c r="J32" t="s">
        <v>55</v>
      </c>
      <c r="K32">
        <v>5</v>
      </c>
      <c r="L32">
        <v>0</v>
      </c>
      <c r="M32">
        <v>5</v>
      </c>
      <c r="N32" t="s">
        <v>56</v>
      </c>
      <c r="O32" t="s">
        <v>113</v>
      </c>
      <c r="P32" t="s">
        <v>56</v>
      </c>
      <c r="Q32" t="s">
        <v>3</v>
      </c>
      <c r="R32" t="s">
        <v>114</v>
      </c>
      <c r="S32" t="s">
        <v>55</v>
      </c>
      <c r="T32" t="s">
        <v>68</v>
      </c>
      <c r="U32" t="s">
        <v>68</v>
      </c>
      <c r="V32" t="s">
        <v>56</v>
      </c>
      <c r="W32" t="s">
        <v>55</v>
      </c>
      <c r="X32" t="s">
        <v>56</v>
      </c>
      <c r="Y32" t="s">
        <v>56</v>
      </c>
      <c r="Z32" t="s">
        <v>56</v>
      </c>
      <c r="AA32" t="s">
        <v>57</v>
      </c>
      <c r="AB32" t="s">
        <v>56</v>
      </c>
      <c r="AC32" t="s">
        <v>56</v>
      </c>
      <c r="AD32" t="s">
        <v>56</v>
      </c>
      <c r="AE32">
        <v>0</v>
      </c>
      <c r="AF32">
        <v>0</v>
      </c>
      <c r="AG32">
        <v>0</v>
      </c>
      <c r="AH32">
        <v>0</v>
      </c>
      <c r="AI32" s="18" t="str">
        <f t="shared" si="1"/>
        <v>1</v>
      </c>
      <c r="AJ32" s="18" t="str">
        <f t="shared" si="2"/>
        <v>1</v>
      </c>
      <c r="AK32" s="18" t="str">
        <f t="shared" si="3"/>
        <v>1</v>
      </c>
      <c r="AL32" s="18">
        <f t="shared" si="4"/>
        <v>0</v>
      </c>
      <c r="AM32" t="s">
        <v>55</v>
      </c>
      <c r="AN32" t="s">
        <v>55</v>
      </c>
      <c r="AO32">
        <v>0</v>
      </c>
      <c r="AP32">
        <v>0</v>
      </c>
      <c r="AQ32">
        <v>0</v>
      </c>
      <c r="AR32" t="s">
        <v>115</v>
      </c>
      <c r="AS32" t="s">
        <v>116</v>
      </c>
      <c r="AT32" t="s">
        <v>116</v>
      </c>
      <c r="AU32" t="s">
        <v>4450</v>
      </c>
      <c r="AV32" t="s">
        <v>5891</v>
      </c>
      <c r="AW32" t="s">
        <v>120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201601191</v>
      </c>
      <c r="BM32">
        <v>1</v>
      </c>
    </row>
    <row r="33" spans="1:65">
      <c r="A33" t="s">
        <v>5892</v>
      </c>
      <c r="B33">
        <v>32</v>
      </c>
      <c r="C33" t="s">
        <v>52</v>
      </c>
      <c r="D33">
        <v>1</v>
      </c>
      <c r="E33">
        <v>1</v>
      </c>
      <c r="F33">
        <v>201601191</v>
      </c>
      <c r="G33">
        <v>20160119</v>
      </c>
      <c r="H33" t="s">
        <v>121</v>
      </c>
      <c r="I33" t="s">
        <v>113</v>
      </c>
      <c r="J33" t="s">
        <v>55</v>
      </c>
      <c r="K33">
        <v>11</v>
      </c>
      <c r="L33">
        <v>0</v>
      </c>
      <c r="M33">
        <v>11</v>
      </c>
      <c r="N33" t="s">
        <v>56</v>
      </c>
      <c r="O33" t="s">
        <v>113</v>
      </c>
      <c r="P33" t="s">
        <v>56</v>
      </c>
      <c r="Q33" t="s">
        <v>3</v>
      </c>
      <c r="R33" t="s">
        <v>114</v>
      </c>
      <c r="S33" t="s">
        <v>55</v>
      </c>
      <c r="T33" t="s">
        <v>68</v>
      </c>
      <c r="U33" t="s">
        <v>68</v>
      </c>
      <c r="V33" t="s">
        <v>56</v>
      </c>
      <c r="W33" t="s">
        <v>55</v>
      </c>
      <c r="X33" t="s">
        <v>56</v>
      </c>
      <c r="Y33" t="s">
        <v>56</v>
      </c>
      <c r="Z33" t="s">
        <v>56</v>
      </c>
      <c r="AA33" t="s">
        <v>57</v>
      </c>
      <c r="AB33" t="s">
        <v>56</v>
      </c>
      <c r="AC33" t="s">
        <v>56</v>
      </c>
      <c r="AD33" t="s">
        <v>56</v>
      </c>
      <c r="AE33">
        <v>0</v>
      </c>
      <c r="AF33">
        <v>0</v>
      </c>
      <c r="AG33">
        <v>0</v>
      </c>
      <c r="AH33">
        <v>0</v>
      </c>
      <c r="AI33" s="18" t="str">
        <f t="shared" si="1"/>
        <v>1</v>
      </c>
      <c r="AJ33" s="18" t="str">
        <f t="shared" si="2"/>
        <v>1</v>
      </c>
      <c r="AK33" s="18" t="str">
        <f t="shared" si="3"/>
        <v>1</v>
      </c>
      <c r="AL33" s="18">
        <f t="shared" si="4"/>
        <v>0</v>
      </c>
      <c r="AM33" t="s">
        <v>55</v>
      </c>
      <c r="AN33" t="s">
        <v>55</v>
      </c>
      <c r="AO33">
        <v>0</v>
      </c>
      <c r="AP33">
        <v>0</v>
      </c>
      <c r="AQ33">
        <v>0</v>
      </c>
      <c r="AR33" t="s">
        <v>115</v>
      </c>
      <c r="AS33" t="s">
        <v>116</v>
      </c>
      <c r="AT33" t="s">
        <v>116</v>
      </c>
      <c r="AU33" t="s">
        <v>4450</v>
      </c>
      <c r="AV33" t="s">
        <v>5892</v>
      </c>
      <c r="AW33" t="s">
        <v>121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201601191</v>
      </c>
      <c r="BM33">
        <v>1</v>
      </c>
    </row>
    <row r="34" spans="1:65">
      <c r="A34" t="s">
        <v>5893</v>
      </c>
      <c r="B34">
        <v>33</v>
      </c>
      <c r="C34" t="s">
        <v>52</v>
      </c>
      <c r="D34">
        <v>1</v>
      </c>
      <c r="E34">
        <v>1</v>
      </c>
      <c r="F34">
        <v>201601191</v>
      </c>
      <c r="G34">
        <v>20160119</v>
      </c>
      <c r="H34" t="s">
        <v>122</v>
      </c>
      <c r="I34" t="s">
        <v>113</v>
      </c>
      <c r="J34" t="s">
        <v>55</v>
      </c>
      <c r="K34">
        <v>9</v>
      </c>
      <c r="L34">
        <v>0</v>
      </c>
      <c r="M34">
        <v>9</v>
      </c>
      <c r="N34" t="s">
        <v>56</v>
      </c>
      <c r="O34" t="s">
        <v>113</v>
      </c>
      <c r="P34" t="s">
        <v>56</v>
      </c>
      <c r="Q34" t="s">
        <v>3</v>
      </c>
      <c r="R34" t="s">
        <v>114</v>
      </c>
      <c r="S34" t="s">
        <v>55</v>
      </c>
      <c r="T34" t="s">
        <v>68</v>
      </c>
      <c r="U34" t="s">
        <v>56</v>
      </c>
      <c r="V34" t="s">
        <v>56</v>
      </c>
      <c r="W34" t="s">
        <v>55</v>
      </c>
      <c r="X34" t="s">
        <v>56</v>
      </c>
      <c r="Y34" t="s">
        <v>56</v>
      </c>
      <c r="Z34" t="s">
        <v>56</v>
      </c>
      <c r="AA34" t="s">
        <v>57</v>
      </c>
      <c r="AB34" t="s">
        <v>56</v>
      </c>
      <c r="AC34" t="s">
        <v>56</v>
      </c>
      <c r="AD34" t="s">
        <v>56</v>
      </c>
      <c r="AE34">
        <v>0</v>
      </c>
      <c r="AF34">
        <v>0</v>
      </c>
      <c r="AG34">
        <v>0</v>
      </c>
      <c r="AH34">
        <v>0</v>
      </c>
      <c r="AI34" s="18" t="str">
        <f t="shared" si="1"/>
        <v>1</v>
      </c>
      <c r="AJ34" s="18" t="str">
        <f t="shared" si="2"/>
        <v>1</v>
      </c>
      <c r="AK34" s="18" t="str">
        <f t="shared" si="3"/>
        <v>1</v>
      </c>
      <c r="AL34" s="18">
        <f t="shared" si="4"/>
        <v>0</v>
      </c>
      <c r="AM34" t="s">
        <v>55</v>
      </c>
      <c r="AN34" t="s">
        <v>55</v>
      </c>
      <c r="AO34">
        <v>0</v>
      </c>
      <c r="AP34">
        <v>0</v>
      </c>
      <c r="AQ34">
        <v>0</v>
      </c>
      <c r="AR34" t="s">
        <v>115</v>
      </c>
      <c r="AS34" t="s">
        <v>116</v>
      </c>
      <c r="AT34" t="s">
        <v>116</v>
      </c>
      <c r="AU34" t="s">
        <v>4450</v>
      </c>
      <c r="AV34" t="s">
        <v>5893</v>
      </c>
      <c r="AW34" t="s">
        <v>122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201601191</v>
      </c>
      <c r="BM34">
        <v>1</v>
      </c>
    </row>
    <row r="35" spans="1:65">
      <c r="A35" t="s">
        <v>5894</v>
      </c>
      <c r="B35">
        <v>34</v>
      </c>
      <c r="C35" t="s">
        <v>57</v>
      </c>
      <c r="D35" t="s">
        <v>55</v>
      </c>
      <c r="E35">
        <v>1</v>
      </c>
      <c r="F35">
        <v>201601191</v>
      </c>
      <c r="G35" t="s">
        <v>55</v>
      </c>
      <c r="H35" t="s">
        <v>123</v>
      </c>
      <c r="I35" t="s">
        <v>55</v>
      </c>
      <c r="J35" t="s">
        <v>55</v>
      </c>
      <c r="K35" t="s">
        <v>55</v>
      </c>
      <c r="L35" t="s">
        <v>55</v>
      </c>
      <c r="M35" t="s">
        <v>55</v>
      </c>
      <c r="N35" t="s">
        <v>57</v>
      </c>
      <c r="O35" t="s">
        <v>57</v>
      </c>
      <c r="P35" t="s">
        <v>57</v>
      </c>
      <c r="Q35" t="s">
        <v>57</v>
      </c>
      <c r="R35" t="s">
        <v>57</v>
      </c>
      <c r="S35" t="s">
        <v>55</v>
      </c>
      <c r="T35" t="s">
        <v>57</v>
      </c>
      <c r="U35" t="s">
        <v>57</v>
      </c>
      <c r="V35" t="s">
        <v>57</v>
      </c>
      <c r="W35" t="s">
        <v>55</v>
      </c>
      <c r="X35" t="s">
        <v>57</v>
      </c>
      <c r="Y35" t="s">
        <v>57</v>
      </c>
      <c r="Z35" t="s">
        <v>57</v>
      </c>
      <c r="AA35" t="s">
        <v>57</v>
      </c>
      <c r="AB35" t="s">
        <v>57</v>
      </c>
      <c r="AC35" t="s">
        <v>57</v>
      </c>
      <c r="AD35" t="s">
        <v>57</v>
      </c>
      <c r="AE35">
        <v>0</v>
      </c>
      <c r="AF35">
        <v>0</v>
      </c>
      <c r="AG35">
        <v>0</v>
      </c>
      <c r="AH35">
        <v>0</v>
      </c>
      <c r="AI35" s="18" t="str">
        <f t="shared" si="1"/>
        <v>1</v>
      </c>
      <c r="AJ35" s="18" t="str">
        <f t="shared" si="2"/>
        <v>1</v>
      </c>
      <c r="AK35" s="18" t="str">
        <f t="shared" si="3"/>
        <v>1</v>
      </c>
      <c r="AL35" s="18">
        <f t="shared" si="4"/>
        <v>0</v>
      </c>
      <c r="AM35" t="s">
        <v>55</v>
      </c>
      <c r="AN35" t="s">
        <v>55</v>
      </c>
      <c r="AO35">
        <v>0</v>
      </c>
      <c r="AP35">
        <v>0</v>
      </c>
      <c r="AQ35">
        <v>0</v>
      </c>
      <c r="AR35" t="s">
        <v>59</v>
      </c>
      <c r="AS35" t="s">
        <v>80</v>
      </c>
      <c r="AT35" t="s">
        <v>80</v>
      </c>
      <c r="AU35" t="s">
        <v>80</v>
      </c>
      <c r="AV35" t="s">
        <v>5894</v>
      </c>
      <c r="AW35" t="s">
        <v>123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1</v>
      </c>
      <c r="BL35">
        <v>201601191</v>
      </c>
      <c r="BM35">
        <v>1</v>
      </c>
    </row>
    <row r="36" spans="1:65">
      <c r="A36" t="s">
        <v>5895</v>
      </c>
      <c r="B36">
        <v>35</v>
      </c>
      <c r="C36" t="s">
        <v>57</v>
      </c>
      <c r="D36" t="s">
        <v>55</v>
      </c>
      <c r="E36">
        <v>1</v>
      </c>
      <c r="F36">
        <v>201601191</v>
      </c>
      <c r="G36" t="s">
        <v>55</v>
      </c>
      <c r="H36" t="s">
        <v>124</v>
      </c>
      <c r="I36" t="s">
        <v>55</v>
      </c>
      <c r="J36" t="s">
        <v>55</v>
      </c>
      <c r="K36" t="s">
        <v>55</v>
      </c>
      <c r="L36" t="s">
        <v>55</v>
      </c>
      <c r="M36" t="s">
        <v>55</v>
      </c>
      <c r="N36" t="s">
        <v>57</v>
      </c>
      <c r="O36" t="s">
        <v>57</v>
      </c>
      <c r="P36" t="s">
        <v>57</v>
      </c>
      <c r="Q36" t="s">
        <v>57</v>
      </c>
      <c r="R36" t="s">
        <v>57</v>
      </c>
      <c r="S36" t="s">
        <v>55</v>
      </c>
      <c r="T36" t="s">
        <v>57</v>
      </c>
      <c r="U36" t="s">
        <v>57</v>
      </c>
      <c r="V36" t="s">
        <v>57</v>
      </c>
      <c r="W36" t="s">
        <v>55</v>
      </c>
      <c r="X36" t="s">
        <v>57</v>
      </c>
      <c r="Y36" t="s">
        <v>57</v>
      </c>
      <c r="Z36" t="s">
        <v>57</v>
      </c>
      <c r="AA36" t="s">
        <v>57</v>
      </c>
      <c r="AB36" t="s">
        <v>57</v>
      </c>
      <c r="AC36" t="s">
        <v>57</v>
      </c>
      <c r="AD36" t="s">
        <v>57</v>
      </c>
      <c r="AE36">
        <v>0</v>
      </c>
      <c r="AF36">
        <v>0</v>
      </c>
      <c r="AG36">
        <v>0</v>
      </c>
      <c r="AH36">
        <v>0</v>
      </c>
      <c r="AI36" s="18" t="str">
        <f t="shared" si="1"/>
        <v>1</v>
      </c>
      <c r="AJ36" s="18" t="str">
        <f t="shared" si="2"/>
        <v>1</v>
      </c>
      <c r="AK36" s="18" t="str">
        <f t="shared" si="3"/>
        <v>1</v>
      </c>
      <c r="AL36" s="18">
        <f t="shared" si="4"/>
        <v>0</v>
      </c>
      <c r="AM36" t="s">
        <v>55</v>
      </c>
      <c r="AN36" t="s">
        <v>55</v>
      </c>
      <c r="AO36">
        <v>0</v>
      </c>
      <c r="AP36">
        <v>0</v>
      </c>
      <c r="AQ36">
        <v>0</v>
      </c>
      <c r="AR36" t="s">
        <v>59</v>
      </c>
      <c r="AS36" t="s">
        <v>80</v>
      </c>
      <c r="AT36" t="s">
        <v>80</v>
      </c>
      <c r="AU36" t="s">
        <v>80</v>
      </c>
      <c r="AV36" t="s">
        <v>5895</v>
      </c>
      <c r="AW36" t="s">
        <v>124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1</v>
      </c>
      <c r="BL36">
        <v>201601191</v>
      </c>
      <c r="BM36">
        <v>1</v>
      </c>
    </row>
    <row r="37" spans="1:65">
      <c r="A37" t="s">
        <v>5896</v>
      </c>
      <c r="B37">
        <v>36</v>
      </c>
      <c r="C37" t="s">
        <v>57</v>
      </c>
      <c r="D37" t="s">
        <v>55</v>
      </c>
      <c r="E37">
        <v>1</v>
      </c>
      <c r="F37">
        <v>201601191</v>
      </c>
      <c r="G37" t="s">
        <v>55</v>
      </c>
      <c r="H37" t="s">
        <v>125</v>
      </c>
      <c r="I37" t="s">
        <v>55</v>
      </c>
      <c r="J37" t="s">
        <v>55</v>
      </c>
      <c r="K37" t="s">
        <v>55</v>
      </c>
      <c r="L37" t="s">
        <v>55</v>
      </c>
      <c r="M37" t="s">
        <v>55</v>
      </c>
      <c r="N37" t="s">
        <v>57</v>
      </c>
      <c r="O37" t="s">
        <v>57</v>
      </c>
      <c r="P37" t="s">
        <v>57</v>
      </c>
      <c r="Q37" t="s">
        <v>57</v>
      </c>
      <c r="R37" t="s">
        <v>57</v>
      </c>
      <c r="S37" t="s">
        <v>55</v>
      </c>
      <c r="T37" t="s">
        <v>57</v>
      </c>
      <c r="U37" t="s">
        <v>57</v>
      </c>
      <c r="V37" t="s">
        <v>57</v>
      </c>
      <c r="W37" t="s">
        <v>55</v>
      </c>
      <c r="X37" t="s">
        <v>57</v>
      </c>
      <c r="Y37" t="s">
        <v>57</v>
      </c>
      <c r="Z37" t="s">
        <v>57</v>
      </c>
      <c r="AA37" t="s">
        <v>57</v>
      </c>
      <c r="AB37" t="s">
        <v>57</v>
      </c>
      <c r="AC37" t="s">
        <v>57</v>
      </c>
      <c r="AD37" t="s">
        <v>57</v>
      </c>
      <c r="AE37">
        <v>0</v>
      </c>
      <c r="AF37">
        <v>0</v>
      </c>
      <c r="AG37">
        <v>0</v>
      </c>
      <c r="AH37">
        <v>0</v>
      </c>
      <c r="AI37" s="18" t="str">
        <f t="shared" si="1"/>
        <v>1</v>
      </c>
      <c r="AJ37" s="18" t="str">
        <f t="shared" si="2"/>
        <v>1</v>
      </c>
      <c r="AK37" s="18" t="str">
        <f t="shared" si="3"/>
        <v>1</v>
      </c>
      <c r="AL37" s="18">
        <f t="shared" si="4"/>
        <v>0</v>
      </c>
      <c r="AM37" t="s">
        <v>55</v>
      </c>
      <c r="AN37" t="s">
        <v>55</v>
      </c>
      <c r="AO37">
        <v>0</v>
      </c>
      <c r="AP37">
        <v>0</v>
      </c>
      <c r="AQ37">
        <v>0</v>
      </c>
      <c r="AR37" t="s">
        <v>59</v>
      </c>
      <c r="AS37" t="s">
        <v>80</v>
      </c>
      <c r="AT37" t="s">
        <v>80</v>
      </c>
      <c r="AU37" t="s">
        <v>80</v>
      </c>
      <c r="AV37" t="s">
        <v>5896</v>
      </c>
      <c r="AW37" t="s">
        <v>125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1</v>
      </c>
      <c r="BL37">
        <v>201601191</v>
      </c>
      <c r="BM37">
        <v>1</v>
      </c>
    </row>
    <row r="38" spans="1:65">
      <c r="A38" t="s">
        <v>5897</v>
      </c>
      <c r="B38">
        <v>37</v>
      </c>
      <c r="C38" t="s">
        <v>52</v>
      </c>
      <c r="D38">
        <v>1</v>
      </c>
      <c r="E38">
        <v>1</v>
      </c>
      <c r="F38">
        <v>201601191</v>
      </c>
      <c r="G38">
        <v>20160119</v>
      </c>
      <c r="H38" t="s">
        <v>126</v>
      </c>
      <c r="I38" t="s">
        <v>54</v>
      </c>
      <c r="J38" t="s">
        <v>55</v>
      </c>
      <c r="K38">
        <v>0</v>
      </c>
      <c r="L38">
        <v>0</v>
      </c>
      <c r="M38">
        <v>0</v>
      </c>
      <c r="N38" t="s">
        <v>56</v>
      </c>
      <c r="O38" t="s">
        <v>56</v>
      </c>
      <c r="P38" t="s">
        <v>56</v>
      </c>
      <c r="Q38" t="s">
        <v>3</v>
      </c>
      <c r="R38" t="s">
        <v>58</v>
      </c>
      <c r="S38" t="s">
        <v>55</v>
      </c>
      <c r="T38" t="s">
        <v>56</v>
      </c>
      <c r="U38" t="s">
        <v>56</v>
      </c>
      <c r="V38" t="s">
        <v>56</v>
      </c>
      <c r="W38" t="s">
        <v>55</v>
      </c>
      <c r="X38" t="s">
        <v>56</v>
      </c>
      <c r="Y38" t="s">
        <v>56</v>
      </c>
      <c r="Z38" t="s">
        <v>56</v>
      </c>
      <c r="AA38" t="s">
        <v>57</v>
      </c>
      <c r="AB38" t="s">
        <v>56</v>
      </c>
      <c r="AC38" t="s">
        <v>56</v>
      </c>
      <c r="AD38" t="s">
        <v>56</v>
      </c>
      <c r="AE38">
        <v>0</v>
      </c>
      <c r="AF38">
        <v>0</v>
      </c>
      <c r="AG38">
        <v>0</v>
      </c>
      <c r="AH38">
        <v>0</v>
      </c>
      <c r="AI38" s="18" t="str">
        <f t="shared" si="1"/>
        <v>1</v>
      </c>
      <c r="AJ38" s="18" t="str">
        <f t="shared" si="2"/>
        <v>1</v>
      </c>
      <c r="AK38" s="18" t="str">
        <f t="shared" si="3"/>
        <v>1</v>
      </c>
      <c r="AL38" s="18">
        <f t="shared" si="4"/>
        <v>0</v>
      </c>
      <c r="AM38" t="s">
        <v>55</v>
      </c>
      <c r="AN38" t="s">
        <v>55</v>
      </c>
      <c r="AO38">
        <v>0</v>
      </c>
      <c r="AP38">
        <v>0</v>
      </c>
      <c r="AQ38">
        <v>0</v>
      </c>
      <c r="AR38" t="s">
        <v>59</v>
      </c>
      <c r="AS38" t="s">
        <v>58</v>
      </c>
      <c r="AT38" t="s">
        <v>58</v>
      </c>
      <c r="AU38" t="s">
        <v>1326</v>
      </c>
      <c r="AV38" t="s">
        <v>5897</v>
      </c>
      <c r="AW38" t="s">
        <v>126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1</v>
      </c>
      <c r="BL38">
        <v>201601191</v>
      </c>
      <c r="BM38">
        <v>1</v>
      </c>
    </row>
    <row r="39" spans="1:65">
      <c r="A39" t="s">
        <v>5898</v>
      </c>
      <c r="B39">
        <v>38</v>
      </c>
      <c r="C39" t="s">
        <v>57</v>
      </c>
      <c r="D39" t="s">
        <v>55</v>
      </c>
      <c r="E39">
        <v>1</v>
      </c>
      <c r="F39">
        <v>201601191</v>
      </c>
      <c r="G39" t="s">
        <v>55</v>
      </c>
      <c r="H39" t="s">
        <v>127</v>
      </c>
      <c r="I39" t="s">
        <v>55</v>
      </c>
      <c r="J39" t="s">
        <v>55</v>
      </c>
      <c r="K39" t="s">
        <v>55</v>
      </c>
      <c r="L39" t="s">
        <v>55</v>
      </c>
      <c r="M39" t="s">
        <v>55</v>
      </c>
      <c r="N39" t="s">
        <v>57</v>
      </c>
      <c r="O39" t="s">
        <v>57</v>
      </c>
      <c r="P39" t="s">
        <v>57</v>
      </c>
      <c r="Q39" t="s">
        <v>57</v>
      </c>
      <c r="R39" t="s">
        <v>57</v>
      </c>
      <c r="S39" t="s">
        <v>55</v>
      </c>
      <c r="T39" t="s">
        <v>57</v>
      </c>
      <c r="U39" t="s">
        <v>57</v>
      </c>
      <c r="V39" t="s">
        <v>57</v>
      </c>
      <c r="W39" t="s">
        <v>55</v>
      </c>
      <c r="X39" t="s">
        <v>57</v>
      </c>
      <c r="Y39" t="s">
        <v>57</v>
      </c>
      <c r="Z39" t="s">
        <v>57</v>
      </c>
      <c r="AA39" t="s">
        <v>57</v>
      </c>
      <c r="AB39" t="s">
        <v>57</v>
      </c>
      <c r="AC39" t="s">
        <v>57</v>
      </c>
      <c r="AD39" t="s">
        <v>57</v>
      </c>
      <c r="AE39">
        <v>0</v>
      </c>
      <c r="AF39">
        <v>0</v>
      </c>
      <c r="AG39">
        <v>0</v>
      </c>
      <c r="AH39">
        <v>0</v>
      </c>
      <c r="AI39" s="18" t="str">
        <f t="shared" si="1"/>
        <v>1</v>
      </c>
      <c r="AJ39" s="18" t="str">
        <f t="shared" si="2"/>
        <v>1</v>
      </c>
      <c r="AK39" s="18" t="str">
        <f t="shared" si="3"/>
        <v>1</v>
      </c>
      <c r="AL39" s="18">
        <f t="shared" si="4"/>
        <v>0</v>
      </c>
      <c r="AM39" t="s">
        <v>55</v>
      </c>
      <c r="AN39" t="s">
        <v>55</v>
      </c>
      <c r="AO39">
        <v>0</v>
      </c>
      <c r="AP39">
        <v>0</v>
      </c>
      <c r="AQ39">
        <v>0</v>
      </c>
      <c r="AR39" t="s">
        <v>59</v>
      </c>
      <c r="AS39" t="s">
        <v>80</v>
      </c>
      <c r="AT39" t="s">
        <v>80</v>
      </c>
      <c r="AU39" t="s">
        <v>80</v>
      </c>
      <c r="AV39" t="s">
        <v>5898</v>
      </c>
      <c r="AW39" t="s">
        <v>127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1</v>
      </c>
      <c r="BL39">
        <v>201601191</v>
      </c>
      <c r="BM39">
        <v>1</v>
      </c>
    </row>
    <row r="40" spans="1:65">
      <c r="A40" t="s">
        <v>5899</v>
      </c>
      <c r="B40">
        <v>39</v>
      </c>
      <c r="C40" t="s">
        <v>52</v>
      </c>
      <c r="D40">
        <v>1</v>
      </c>
      <c r="E40">
        <v>1</v>
      </c>
      <c r="F40">
        <v>201601201</v>
      </c>
      <c r="G40">
        <v>20160120</v>
      </c>
      <c r="H40" t="s">
        <v>128</v>
      </c>
      <c r="I40" t="s">
        <v>54</v>
      </c>
      <c r="J40" t="s">
        <v>55</v>
      </c>
      <c r="K40">
        <v>0</v>
      </c>
      <c r="L40">
        <v>0</v>
      </c>
      <c r="M40">
        <v>0</v>
      </c>
      <c r="N40" t="s">
        <v>56</v>
      </c>
      <c r="O40" t="s">
        <v>57</v>
      </c>
      <c r="P40" t="s">
        <v>57</v>
      </c>
      <c r="Q40" t="s">
        <v>3</v>
      </c>
      <c r="R40" t="s">
        <v>58</v>
      </c>
      <c r="S40" t="s">
        <v>55</v>
      </c>
      <c r="T40" t="s">
        <v>56</v>
      </c>
      <c r="U40" t="s">
        <v>56</v>
      </c>
      <c r="V40" t="s">
        <v>56</v>
      </c>
      <c r="W40" t="s">
        <v>55</v>
      </c>
      <c r="X40" t="s">
        <v>56</v>
      </c>
      <c r="Y40" t="s">
        <v>56</v>
      </c>
      <c r="Z40" t="s">
        <v>56</v>
      </c>
      <c r="AA40" t="s">
        <v>57</v>
      </c>
      <c r="AB40" t="s">
        <v>56</v>
      </c>
      <c r="AC40" t="s">
        <v>56</v>
      </c>
      <c r="AD40" t="s">
        <v>56</v>
      </c>
      <c r="AE40">
        <v>0</v>
      </c>
      <c r="AF40">
        <v>1</v>
      </c>
      <c r="AG40">
        <v>0</v>
      </c>
      <c r="AH40">
        <v>0</v>
      </c>
      <c r="AI40" s="18" t="str">
        <f t="shared" si="1"/>
        <v>1</v>
      </c>
      <c r="AJ40" s="18" t="str">
        <f t="shared" si="2"/>
        <v>0</v>
      </c>
      <c r="AK40" s="18" t="str">
        <f t="shared" si="3"/>
        <v>1</v>
      </c>
      <c r="AL40" s="18">
        <f t="shared" si="4"/>
        <v>0</v>
      </c>
      <c r="AM40" t="s">
        <v>55</v>
      </c>
      <c r="AN40" t="s">
        <v>55</v>
      </c>
      <c r="AO40">
        <v>0</v>
      </c>
      <c r="AP40">
        <v>0</v>
      </c>
      <c r="AQ40">
        <v>0</v>
      </c>
      <c r="AR40" t="s">
        <v>59</v>
      </c>
      <c r="AS40" t="s">
        <v>58</v>
      </c>
      <c r="AT40" t="s">
        <v>58</v>
      </c>
      <c r="AU40" t="s">
        <v>1326</v>
      </c>
      <c r="AV40" t="s">
        <v>5899</v>
      </c>
      <c r="AW40" t="s">
        <v>128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201601201</v>
      </c>
      <c r="BM40">
        <v>1</v>
      </c>
    </row>
    <row r="41" spans="1:65">
      <c r="A41" t="s">
        <v>5900</v>
      </c>
      <c r="B41">
        <v>40</v>
      </c>
      <c r="C41" t="s">
        <v>52</v>
      </c>
      <c r="D41">
        <v>1</v>
      </c>
      <c r="E41">
        <v>1</v>
      </c>
      <c r="F41">
        <v>201601201</v>
      </c>
      <c r="G41">
        <v>20160120</v>
      </c>
      <c r="H41" t="s">
        <v>129</v>
      </c>
      <c r="I41" t="s">
        <v>54</v>
      </c>
      <c r="J41" t="s">
        <v>55</v>
      </c>
      <c r="K41">
        <v>0</v>
      </c>
      <c r="L41">
        <v>0</v>
      </c>
      <c r="M41">
        <v>0</v>
      </c>
      <c r="N41" t="s">
        <v>56</v>
      </c>
      <c r="O41" t="s">
        <v>57</v>
      </c>
      <c r="P41" t="s">
        <v>57</v>
      </c>
      <c r="Q41" t="s">
        <v>3</v>
      </c>
      <c r="R41" t="s">
        <v>80</v>
      </c>
      <c r="S41" t="s">
        <v>55</v>
      </c>
      <c r="T41" t="s">
        <v>56</v>
      </c>
      <c r="U41" t="s">
        <v>56</v>
      </c>
      <c r="V41" t="s">
        <v>56</v>
      </c>
      <c r="W41" t="s">
        <v>55</v>
      </c>
      <c r="X41" t="s">
        <v>56</v>
      </c>
      <c r="Y41" t="s">
        <v>56</v>
      </c>
      <c r="Z41" t="s">
        <v>56</v>
      </c>
      <c r="AA41" t="s">
        <v>57</v>
      </c>
      <c r="AB41" t="s">
        <v>56</v>
      </c>
      <c r="AC41" t="s">
        <v>56</v>
      </c>
      <c r="AD41" t="s">
        <v>56</v>
      </c>
      <c r="AE41">
        <v>0</v>
      </c>
      <c r="AF41">
        <v>1</v>
      </c>
      <c r="AG41">
        <v>0</v>
      </c>
      <c r="AH41">
        <v>0</v>
      </c>
      <c r="AI41" s="18" t="str">
        <f t="shared" si="1"/>
        <v>1</v>
      </c>
      <c r="AJ41" s="18" t="str">
        <f t="shared" si="2"/>
        <v>0</v>
      </c>
      <c r="AK41" s="18" t="str">
        <f t="shared" si="3"/>
        <v>1</v>
      </c>
      <c r="AL41" s="18">
        <f t="shared" si="4"/>
        <v>0</v>
      </c>
      <c r="AM41">
        <v>6</v>
      </c>
      <c r="AN41">
        <v>5</v>
      </c>
      <c r="AO41">
        <v>0</v>
      </c>
      <c r="AP41">
        <v>0</v>
      </c>
      <c r="AQ41">
        <v>0</v>
      </c>
      <c r="AR41" t="s">
        <v>59</v>
      </c>
      <c r="AS41" t="s">
        <v>80</v>
      </c>
      <c r="AT41" t="s">
        <v>80</v>
      </c>
      <c r="AU41" t="s">
        <v>80</v>
      </c>
      <c r="AV41" t="s">
        <v>5900</v>
      </c>
      <c r="AW41" t="s">
        <v>129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201601201</v>
      </c>
      <c r="BM41">
        <v>1</v>
      </c>
    </row>
    <row r="42" spans="1:65">
      <c r="A42" t="s">
        <v>5901</v>
      </c>
      <c r="B42">
        <v>41</v>
      </c>
      <c r="C42" t="s">
        <v>57</v>
      </c>
      <c r="D42" t="s">
        <v>55</v>
      </c>
      <c r="E42">
        <v>1</v>
      </c>
      <c r="F42">
        <v>201601201</v>
      </c>
      <c r="G42" t="s">
        <v>55</v>
      </c>
      <c r="H42" t="s">
        <v>130</v>
      </c>
      <c r="I42" t="s">
        <v>55</v>
      </c>
      <c r="J42" t="s">
        <v>55</v>
      </c>
      <c r="K42" t="s">
        <v>55</v>
      </c>
      <c r="L42" t="s">
        <v>55</v>
      </c>
      <c r="M42" t="s">
        <v>55</v>
      </c>
      <c r="N42" t="s">
        <v>57</v>
      </c>
      <c r="O42" t="s">
        <v>57</v>
      </c>
      <c r="P42" t="s">
        <v>57</v>
      </c>
      <c r="Q42" t="s">
        <v>57</v>
      </c>
      <c r="R42" t="s">
        <v>57</v>
      </c>
      <c r="S42" t="s">
        <v>55</v>
      </c>
      <c r="T42" t="s">
        <v>57</v>
      </c>
      <c r="U42" t="s">
        <v>57</v>
      </c>
      <c r="V42" t="s">
        <v>57</v>
      </c>
      <c r="W42" t="s">
        <v>55</v>
      </c>
      <c r="X42" t="s">
        <v>57</v>
      </c>
      <c r="Y42" t="s">
        <v>57</v>
      </c>
      <c r="Z42" t="s">
        <v>57</v>
      </c>
      <c r="AA42" t="s">
        <v>57</v>
      </c>
      <c r="AB42" t="s">
        <v>57</v>
      </c>
      <c r="AC42" t="s">
        <v>57</v>
      </c>
      <c r="AD42" t="s">
        <v>57</v>
      </c>
      <c r="AE42">
        <v>0</v>
      </c>
      <c r="AF42">
        <v>0</v>
      </c>
      <c r="AG42">
        <v>0</v>
      </c>
      <c r="AH42">
        <v>0</v>
      </c>
      <c r="AI42" s="18" t="str">
        <f t="shared" si="1"/>
        <v>1</v>
      </c>
      <c r="AJ42" s="18" t="str">
        <f t="shared" si="2"/>
        <v>1</v>
      </c>
      <c r="AK42" s="18" t="str">
        <f t="shared" si="3"/>
        <v>1</v>
      </c>
      <c r="AL42" s="18">
        <f t="shared" si="4"/>
        <v>0</v>
      </c>
      <c r="AM42" t="s">
        <v>55</v>
      </c>
      <c r="AN42" t="s">
        <v>55</v>
      </c>
      <c r="AO42">
        <v>0</v>
      </c>
      <c r="AP42">
        <v>1</v>
      </c>
      <c r="AQ42">
        <v>0</v>
      </c>
      <c r="AR42" t="s">
        <v>59</v>
      </c>
      <c r="AS42" t="s">
        <v>80</v>
      </c>
      <c r="AT42" t="s">
        <v>80</v>
      </c>
      <c r="AU42" t="s">
        <v>80</v>
      </c>
      <c r="AV42" t="s">
        <v>5901</v>
      </c>
      <c r="AW42" t="s">
        <v>130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201601201</v>
      </c>
      <c r="BM42">
        <v>1</v>
      </c>
    </row>
    <row r="43" spans="1:65">
      <c r="A43" t="s">
        <v>5902</v>
      </c>
      <c r="B43">
        <v>42</v>
      </c>
      <c r="C43" s="18" t="s">
        <v>52</v>
      </c>
      <c r="D43">
        <v>1</v>
      </c>
      <c r="E43" s="18">
        <v>1</v>
      </c>
      <c r="F43">
        <v>201601201</v>
      </c>
      <c r="G43" s="18">
        <v>20160120</v>
      </c>
      <c r="H43" s="18" t="s">
        <v>88</v>
      </c>
      <c r="I43" t="s">
        <v>84</v>
      </c>
      <c r="J43" t="s">
        <v>55</v>
      </c>
      <c r="K43">
        <v>3</v>
      </c>
      <c r="L43">
        <v>0</v>
      </c>
      <c r="M43">
        <v>2</v>
      </c>
      <c r="N43" t="s">
        <v>56</v>
      </c>
      <c r="O43" t="s">
        <v>76</v>
      </c>
      <c r="P43" t="s">
        <v>56</v>
      </c>
      <c r="Q43" t="s">
        <v>4</v>
      </c>
      <c r="R43" t="s">
        <v>90</v>
      </c>
      <c r="S43" t="s">
        <v>55</v>
      </c>
      <c r="T43" t="s">
        <v>56</v>
      </c>
      <c r="U43" t="s">
        <v>56</v>
      </c>
      <c r="V43" t="s">
        <v>56</v>
      </c>
      <c r="W43" t="s">
        <v>55</v>
      </c>
      <c r="X43" t="s">
        <v>56</v>
      </c>
      <c r="Y43" t="s">
        <v>56</v>
      </c>
      <c r="Z43" t="s">
        <v>56</v>
      </c>
      <c r="AA43" t="s">
        <v>57</v>
      </c>
      <c r="AB43" t="s">
        <v>56</v>
      </c>
      <c r="AC43" t="s">
        <v>56</v>
      </c>
      <c r="AD43" t="s">
        <v>56</v>
      </c>
      <c r="AE43">
        <v>0</v>
      </c>
      <c r="AF43">
        <v>0</v>
      </c>
      <c r="AG43">
        <v>1</v>
      </c>
      <c r="AH43">
        <v>0</v>
      </c>
      <c r="AI43" s="18" t="str">
        <f t="shared" si="1"/>
        <v>1</v>
      </c>
      <c r="AJ43" s="18" t="str">
        <f t="shared" si="2"/>
        <v>1</v>
      </c>
      <c r="AK43" s="18" t="str">
        <f t="shared" si="3"/>
        <v>0</v>
      </c>
      <c r="AL43" s="18">
        <f t="shared" si="4"/>
        <v>0</v>
      </c>
      <c r="AM43">
        <v>5</v>
      </c>
      <c r="AN43">
        <v>5</v>
      </c>
      <c r="AO43">
        <v>0</v>
      </c>
      <c r="AP43">
        <v>0</v>
      </c>
      <c r="AQ43">
        <v>0</v>
      </c>
      <c r="AR43" t="s">
        <v>86</v>
      </c>
      <c r="AS43" t="s">
        <v>91</v>
      </c>
      <c r="AT43" t="s">
        <v>91</v>
      </c>
      <c r="AU43" t="s">
        <v>4449</v>
      </c>
      <c r="AV43" t="s">
        <v>5902</v>
      </c>
      <c r="AW43" t="s">
        <v>88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201601201</v>
      </c>
      <c r="BM43">
        <v>1</v>
      </c>
    </row>
    <row r="44" spans="1:65">
      <c r="A44" t="s">
        <v>5903</v>
      </c>
      <c r="B44">
        <v>43</v>
      </c>
      <c r="C44" s="18" t="s">
        <v>52</v>
      </c>
      <c r="D44">
        <v>1</v>
      </c>
      <c r="E44" s="18">
        <v>1</v>
      </c>
      <c r="F44">
        <v>201601201</v>
      </c>
      <c r="G44" s="18">
        <v>20160120</v>
      </c>
      <c r="H44" s="18" t="s">
        <v>106</v>
      </c>
      <c r="I44" t="s">
        <v>76</v>
      </c>
      <c r="J44" t="s">
        <v>55</v>
      </c>
      <c r="K44">
        <v>4</v>
      </c>
      <c r="L44">
        <v>0</v>
      </c>
      <c r="M44">
        <v>4</v>
      </c>
      <c r="N44" t="s">
        <v>56</v>
      </c>
      <c r="O44" t="s">
        <v>76</v>
      </c>
      <c r="P44" t="s">
        <v>56</v>
      </c>
      <c r="Q44" t="s">
        <v>4</v>
      </c>
      <c r="R44" t="s">
        <v>93</v>
      </c>
      <c r="S44" t="s">
        <v>55</v>
      </c>
      <c r="T44" t="s">
        <v>56</v>
      </c>
      <c r="U44" t="s">
        <v>56</v>
      </c>
      <c r="V44" t="s">
        <v>56</v>
      </c>
      <c r="W44" t="s">
        <v>55</v>
      </c>
      <c r="X44" t="s">
        <v>56</v>
      </c>
      <c r="Y44" t="s">
        <v>56</v>
      </c>
      <c r="Z44" t="s">
        <v>56</v>
      </c>
      <c r="AA44" t="s">
        <v>57</v>
      </c>
      <c r="AB44" t="s">
        <v>56</v>
      </c>
      <c r="AC44" t="s">
        <v>56</v>
      </c>
      <c r="AD44" t="s">
        <v>56</v>
      </c>
      <c r="AE44">
        <v>0</v>
      </c>
      <c r="AF44">
        <v>0</v>
      </c>
      <c r="AG44">
        <v>1</v>
      </c>
      <c r="AH44">
        <v>0</v>
      </c>
      <c r="AI44" s="18" t="str">
        <f t="shared" si="1"/>
        <v>1</v>
      </c>
      <c r="AJ44" s="18" t="str">
        <f t="shared" si="2"/>
        <v>1</v>
      </c>
      <c r="AK44" s="18" t="str">
        <f t="shared" si="3"/>
        <v>0</v>
      </c>
      <c r="AL44" s="18">
        <f t="shared" si="4"/>
        <v>0</v>
      </c>
      <c r="AM44">
        <v>3</v>
      </c>
      <c r="AN44">
        <v>4</v>
      </c>
      <c r="AO44">
        <v>0</v>
      </c>
      <c r="AP44">
        <v>0</v>
      </c>
      <c r="AQ44">
        <v>0</v>
      </c>
      <c r="AR44" t="s">
        <v>76</v>
      </c>
      <c r="AS44" t="s">
        <v>91</v>
      </c>
      <c r="AT44" t="s">
        <v>91</v>
      </c>
      <c r="AU44" t="s">
        <v>4449</v>
      </c>
      <c r="AV44" t="s">
        <v>5903</v>
      </c>
      <c r="AW44" t="s">
        <v>106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201601201</v>
      </c>
      <c r="BM44">
        <v>1</v>
      </c>
    </row>
    <row r="45" spans="1:65">
      <c r="A45" t="s">
        <v>5904</v>
      </c>
      <c r="B45">
        <v>44</v>
      </c>
      <c r="C45" t="s">
        <v>52</v>
      </c>
      <c r="D45">
        <v>1</v>
      </c>
      <c r="E45">
        <v>1</v>
      </c>
      <c r="F45">
        <v>201601201</v>
      </c>
      <c r="G45">
        <v>20160120</v>
      </c>
      <c r="H45" t="s">
        <v>131</v>
      </c>
      <c r="I45" t="s">
        <v>54</v>
      </c>
      <c r="J45" t="s">
        <v>55</v>
      </c>
      <c r="K45">
        <v>0</v>
      </c>
      <c r="L45">
        <v>0</v>
      </c>
      <c r="M45">
        <v>0</v>
      </c>
      <c r="N45" t="s">
        <v>56</v>
      </c>
      <c r="O45" t="s">
        <v>57</v>
      </c>
      <c r="P45" t="s">
        <v>57</v>
      </c>
      <c r="Q45" t="s">
        <v>3</v>
      </c>
      <c r="R45" t="s">
        <v>132</v>
      </c>
      <c r="S45" t="s">
        <v>55</v>
      </c>
      <c r="T45" t="s">
        <v>56</v>
      </c>
      <c r="U45" t="s">
        <v>56</v>
      </c>
      <c r="V45" t="s">
        <v>56</v>
      </c>
      <c r="W45" t="s">
        <v>55</v>
      </c>
      <c r="X45" t="s">
        <v>56</v>
      </c>
      <c r="Y45" t="s">
        <v>56</v>
      </c>
      <c r="Z45" t="s">
        <v>56</v>
      </c>
      <c r="AA45" t="s">
        <v>57</v>
      </c>
      <c r="AB45" t="s">
        <v>56</v>
      </c>
      <c r="AC45" t="s">
        <v>56</v>
      </c>
      <c r="AD45" t="s">
        <v>56</v>
      </c>
      <c r="AE45">
        <v>0</v>
      </c>
      <c r="AF45">
        <v>0</v>
      </c>
      <c r="AG45">
        <v>1</v>
      </c>
      <c r="AH45">
        <v>0</v>
      </c>
      <c r="AI45" s="18" t="str">
        <f t="shared" si="1"/>
        <v>1</v>
      </c>
      <c r="AJ45" s="18" t="str">
        <f t="shared" si="2"/>
        <v>1</v>
      </c>
      <c r="AK45" s="18" t="str">
        <f t="shared" si="3"/>
        <v>0</v>
      </c>
      <c r="AL45" s="18">
        <f t="shared" si="4"/>
        <v>0</v>
      </c>
      <c r="AM45">
        <v>4</v>
      </c>
      <c r="AN45">
        <v>5</v>
      </c>
      <c r="AO45">
        <v>0</v>
      </c>
      <c r="AP45">
        <v>0</v>
      </c>
      <c r="AQ45">
        <v>0</v>
      </c>
      <c r="AR45" t="s">
        <v>59</v>
      </c>
      <c r="AS45" t="s">
        <v>80</v>
      </c>
      <c r="AT45" t="s">
        <v>80</v>
      </c>
      <c r="AU45" t="s">
        <v>80</v>
      </c>
      <c r="AV45" t="s">
        <v>5904</v>
      </c>
      <c r="AW45" t="s">
        <v>131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201601201</v>
      </c>
      <c r="BM45">
        <v>1</v>
      </c>
    </row>
    <row r="46" spans="1:65">
      <c r="A46" t="s">
        <v>5905</v>
      </c>
      <c r="B46">
        <v>45</v>
      </c>
      <c r="C46" t="s">
        <v>57</v>
      </c>
      <c r="D46" t="s">
        <v>55</v>
      </c>
      <c r="E46">
        <v>1</v>
      </c>
      <c r="F46">
        <v>201601201</v>
      </c>
      <c r="G46" t="s">
        <v>55</v>
      </c>
      <c r="H46" t="s">
        <v>133</v>
      </c>
      <c r="I46" t="s">
        <v>55</v>
      </c>
      <c r="J46" t="s">
        <v>55</v>
      </c>
      <c r="K46" t="s">
        <v>55</v>
      </c>
      <c r="L46" t="s">
        <v>55</v>
      </c>
      <c r="M46" t="s">
        <v>55</v>
      </c>
      <c r="N46" t="s">
        <v>57</v>
      </c>
      <c r="O46" t="s">
        <v>57</v>
      </c>
      <c r="P46" t="s">
        <v>57</v>
      </c>
      <c r="Q46" t="s">
        <v>57</v>
      </c>
      <c r="R46" t="s">
        <v>57</v>
      </c>
      <c r="S46" t="s">
        <v>55</v>
      </c>
      <c r="T46" t="s">
        <v>57</v>
      </c>
      <c r="U46" t="s">
        <v>57</v>
      </c>
      <c r="V46" t="s">
        <v>57</v>
      </c>
      <c r="W46" t="s">
        <v>55</v>
      </c>
      <c r="X46" t="s">
        <v>57</v>
      </c>
      <c r="Y46" t="s">
        <v>57</v>
      </c>
      <c r="Z46" t="s">
        <v>57</v>
      </c>
      <c r="AA46" t="s">
        <v>57</v>
      </c>
      <c r="AB46" t="s">
        <v>57</v>
      </c>
      <c r="AC46" t="s">
        <v>57</v>
      </c>
      <c r="AD46" t="s">
        <v>57</v>
      </c>
      <c r="AE46">
        <v>0</v>
      </c>
      <c r="AF46">
        <v>0</v>
      </c>
      <c r="AG46">
        <v>0</v>
      </c>
      <c r="AH46">
        <v>0</v>
      </c>
      <c r="AI46" s="18" t="str">
        <f t="shared" si="1"/>
        <v>1</v>
      </c>
      <c r="AJ46" s="18" t="str">
        <f t="shared" si="2"/>
        <v>1</v>
      </c>
      <c r="AK46" s="18" t="str">
        <f t="shared" si="3"/>
        <v>1</v>
      </c>
      <c r="AL46" s="18">
        <f t="shared" si="4"/>
        <v>0</v>
      </c>
      <c r="AM46" t="s">
        <v>55</v>
      </c>
      <c r="AN46" t="s">
        <v>55</v>
      </c>
      <c r="AO46">
        <v>0</v>
      </c>
      <c r="AP46">
        <v>1</v>
      </c>
      <c r="AQ46">
        <v>0</v>
      </c>
      <c r="AR46" t="s">
        <v>59</v>
      </c>
      <c r="AS46" t="s">
        <v>80</v>
      </c>
      <c r="AT46" t="s">
        <v>80</v>
      </c>
      <c r="AU46" t="s">
        <v>80</v>
      </c>
      <c r="AV46" t="s">
        <v>5905</v>
      </c>
      <c r="AW46" t="s">
        <v>133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201601201</v>
      </c>
      <c r="BM46">
        <v>1</v>
      </c>
    </row>
    <row r="47" spans="1:65">
      <c r="A47" t="s">
        <v>5906</v>
      </c>
      <c r="B47">
        <v>46</v>
      </c>
      <c r="C47" t="s">
        <v>57</v>
      </c>
      <c r="D47" t="s">
        <v>55</v>
      </c>
      <c r="E47">
        <v>1</v>
      </c>
      <c r="F47">
        <v>201601201</v>
      </c>
      <c r="G47" t="s">
        <v>55</v>
      </c>
      <c r="H47" t="s">
        <v>134</v>
      </c>
      <c r="I47" t="s">
        <v>55</v>
      </c>
      <c r="J47" t="s">
        <v>55</v>
      </c>
      <c r="K47" t="s">
        <v>55</v>
      </c>
      <c r="L47" t="s">
        <v>55</v>
      </c>
      <c r="M47" t="s">
        <v>55</v>
      </c>
      <c r="N47" t="s">
        <v>57</v>
      </c>
      <c r="O47" t="s">
        <v>57</v>
      </c>
      <c r="P47" t="s">
        <v>57</v>
      </c>
      <c r="Q47" t="s">
        <v>57</v>
      </c>
      <c r="R47" t="s">
        <v>57</v>
      </c>
      <c r="S47" t="s">
        <v>55</v>
      </c>
      <c r="T47" t="s">
        <v>57</v>
      </c>
      <c r="U47" t="s">
        <v>57</v>
      </c>
      <c r="V47" t="s">
        <v>57</v>
      </c>
      <c r="W47" t="s">
        <v>55</v>
      </c>
      <c r="X47" t="s">
        <v>57</v>
      </c>
      <c r="Y47" t="s">
        <v>57</v>
      </c>
      <c r="Z47" t="s">
        <v>57</v>
      </c>
      <c r="AA47" t="s">
        <v>57</v>
      </c>
      <c r="AB47" t="s">
        <v>57</v>
      </c>
      <c r="AC47" t="s">
        <v>57</v>
      </c>
      <c r="AD47" t="s">
        <v>57</v>
      </c>
      <c r="AE47">
        <v>0</v>
      </c>
      <c r="AF47">
        <v>0</v>
      </c>
      <c r="AG47">
        <v>0</v>
      </c>
      <c r="AH47">
        <v>0</v>
      </c>
      <c r="AI47" s="18" t="str">
        <f t="shared" si="1"/>
        <v>1</v>
      </c>
      <c r="AJ47" s="18" t="str">
        <f t="shared" si="2"/>
        <v>1</v>
      </c>
      <c r="AK47" s="18" t="str">
        <f t="shared" si="3"/>
        <v>1</v>
      </c>
      <c r="AL47" s="18">
        <f t="shared" si="4"/>
        <v>0</v>
      </c>
      <c r="AM47" t="s">
        <v>55</v>
      </c>
      <c r="AN47" t="s">
        <v>55</v>
      </c>
      <c r="AO47">
        <v>0</v>
      </c>
      <c r="AP47">
        <v>1</v>
      </c>
      <c r="AQ47">
        <v>0</v>
      </c>
      <c r="AR47" t="s">
        <v>59</v>
      </c>
      <c r="AS47" t="s">
        <v>80</v>
      </c>
      <c r="AT47" t="s">
        <v>80</v>
      </c>
      <c r="AU47" t="s">
        <v>80</v>
      </c>
      <c r="AV47" t="s">
        <v>5906</v>
      </c>
      <c r="AW47" t="s">
        <v>134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201601201</v>
      </c>
      <c r="BM47">
        <v>1</v>
      </c>
    </row>
    <row r="48" spans="1:65">
      <c r="A48" t="s">
        <v>5907</v>
      </c>
      <c r="B48">
        <v>47</v>
      </c>
      <c r="C48" t="s">
        <v>57</v>
      </c>
      <c r="D48" t="s">
        <v>55</v>
      </c>
      <c r="E48">
        <v>1</v>
      </c>
      <c r="F48">
        <v>201601201</v>
      </c>
      <c r="G48" t="s">
        <v>55</v>
      </c>
      <c r="H48" t="s">
        <v>135</v>
      </c>
      <c r="I48" t="s">
        <v>55</v>
      </c>
      <c r="J48" t="s">
        <v>55</v>
      </c>
      <c r="K48" t="s">
        <v>55</v>
      </c>
      <c r="L48" t="s">
        <v>55</v>
      </c>
      <c r="M48" t="s">
        <v>55</v>
      </c>
      <c r="N48" t="s">
        <v>57</v>
      </c>
      <c r="O48" t="s">
        <v>57</v>
      </c>
      <c r="P48" t="s">
        <v>57</v>
      </c>
      <c r="Q48" t="s">
        <v>57</v>
      </c>
      <c r="R48" t="s">
        <v>57</v>
      </c>
      <c r="S48" t="s">
        <v>55</v>
      </c>
      <c r="T48" t="s">
        <v>57</v>
      </c>
      <c r="U48" t="s">
        <v>57</v>
      </c>
      <c r="V48" t="s">
        <v>57</v>
      </c>
      <c r="W48" t="s">
        <v>55</v>
      </c>
      <c r="X48" t="s">
        <v>57</v>
      </c>
      <c r="Y48" t="s">
        <v>57</v>
      </c>
      <c r="Z48" t="s">
        <v>57</v>
      </c>
      <c r="AA48" t="s">
        <v>57</v>
      </c>
      <c r="AB48" t="s">
        <v>57</v>
      </c>
      <c r="AC48" t="s">
        <v>57</v>
      </c>
      <c r="AD48" t="s">
        <v>57</v>
      </c>
      <c r="AE48">
        <v>0</v>
      </c>
      <c r="AF48">
        <v>0</v>
      </c>
      <c r="AG48">
        <v>0</v>
      </c>
      <c r="AH48">
        <v>0</v>
      </c>
      <c r="AI48" s="18" t="str">
        <f t="shared" si="1"/>
        <v>1</v>
      </c>
      <c r="AJ48" s="18" t="str">
        <f t="shared" si="2"/>
        <v>1</v>
      </c>
      <c r="AK48" s="18" t="str">
        <f t="shared" si="3"/>
        <v>1</v>
      </c>
      <c r="AL48" s="18">
        <f t="shared" si="4"/>
        <v>0</v>
      </c>
      <c r="AM48" t="s">
        <v>55</v>
      </c>
      <c r="AN48" t="s">
        <v>55</v>
      </c>
      <c r="AO48">
        <v>0</v>
      </c>
      <c r="AP48">
        <v>1</v>
      </c>
      <c r="AQ48">
        <v>0</v>
      </c>
      <c r="AR48" t="s">
        <v>59</v>
      </c>
      <c r="AS48" t="s">
        <v>80</v>
      </c>
      <c r="AT48" t="s">
        <v>80</v>
      </c>
      <c r="AU48" t="s">
        <v>80</v>
      </c>
      <c r="AV48" t="s">
        <v>5907</v>
      </c>
      <c r="AW48" t="s">
        <v>135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201601201</v>
      </c>
      <c r="BM48">
        <v>1</v>
      </c>
    </row>
    <row r="49" spans="1:65">
      <c r="A49" t="s">
        <v>5908</v>
      </c>
      <c r="B49">
        <v>48</v>
      </c>
      <c r="C49" t="s">
        <v>57</v>
      </c>
      <c r="D49" t="s">
        <v>55</v>
      </c>
      <c r="E49">
        <v>1</v>
      </c>
      <c r="F49">
        <v>201601201</v>
      </c>
      <c r="G49" t="s">
        <v>55</v>
      </c>
      <c r="H49" t="s">
        <v>136</v>
      </c>
      <c r="I49" t="s">
        <v>55</v>
      </c>
      <c r="J49" t="s">
        <v>55</v>
      </c>
      <c r="K49" t="s">
        <v>55</v>
      </c>
      <c r="L49" t="s">
        <v>55</v>
      </c>
      <c r="M49" t="s">
        <v>55</v>
      </c>
      <c r="N49" t="s">
        <v>57</v>
      </c>
      <c r="O49" t="s">
        <v>57</v>
      </c>
      <c r="P49" t="s">
        <v>57</v>
      </c>
      <c r="Q49" t="s">
        <v>57</v>
      </c>
      <c r="R49" t="s">
        <v>57</v>
      </c>
      <c r="S49" t="s">
        <v>55</v>
      </c>
      <c r="T49" t="s">
        <v>57</v>
      </c>
      <c r="U49" t="s">
        <v>57</v>
      </c>
      <c r="V49" t="s">
        <v>57</v>
      </c>
      <c r="W49" t="s">
        <v>55</v>
      </c>
      <c r="X49" t="s">
        <v>57</v>
      </c>
      <c r="Y49" t="s">
        <v>57</v>
      </c>
      <c r="Z49" t="s">
        <v>57</v>
      </c>
      <c r="AA49" t="s">
        <v>57</v>
      </c>
      <c r="AB49" t="s">
        <v>57</v>
      </c>
      <c r="AC49" t="s">
        <v>57</v>
      </c>
      <c r="AD49" t="s">
        <v>57</v>
      </c>
      <c r="AE49">
        <v>0</v>
      </c>
      <c r="AF49">
        <v>0</v>
      </c>
      <c r="AG49">
        <v>0</v>
      </c>
      <c r="AH49">
        <v>0</v>
      </c>
      <c r="AI49" s="18" t="str">
        <f t="shared" si="1"/>
        <v>1</v>
      </c>
      <c r="AJ49" s="18" t="str">
        <f t="shared" si="2"/>
        <v>1</v>
      </c>
      <c r="AK49" s="18" t="str">
        <f t="shared" si="3"/>
        <v>1</v>
      </c>
      <c r="AL49" s="18">
        <f t="shared" si="4"/>
        <v>0</v>
      </c>
      <c r="AM49" t="s">
        <v>55</v>
      </c>
      <c r="AN49" t="s">
        <v>55</v>
      </c>
      <c r="AO49">
        <v>0</v>
      </c>
      <c r="AP49">
        <v>1</v>
      </c>
      <c r="AQ49">
        <v>0</v>
      </c>
      <c r="AR49" t="s">
        <v>59</v>
      </c>
      <c r="AS49" t="s">
        <v>80</v>
      </c>
      <c r="AT49" t="s">
        <v>80</v>
      </c>
      <c r="AU49" t="s">
        <v>80</v>
      </c>
      <c r="AV49" t="s">
        <v>5908</v>
      </c>
      <c r="AW49" t="s">
        <v>136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201601201</v>
      </c>
      <c r="BM49">
        <v>1</v>
      </c>
    </row>
    <row r="50" spans="1:65">
      <c r="A50" t="s">
        <v>5909</v>
      </c>
      <c r="B50">
        <v>49</v>
      </c>
      <c r="C50" t="s">
        <v>52</v>
      </c>
      <c r="D50">
        <v>1</v>
      </c>
      <c r="E50">
        <v>1</v>
      </c>
      <c r="F50">
        <v>201601201</v>
      </c>
      <c r="G50">
        <v>20160120</v>
      </c>
      <c r="H50" t="s">
        <v>137</v>
      </c>
      <c r="I50" t="s">
        <v>113</v>
      </c>
      <c r="J50" t="s">
        <v>55</v>
      </c>
      <c r="K50">
        <v>3</v>
      </c>
      <c r="L50">
        <v>0</v>
      </c>
      <c r="M50">
        <v>3</v>
      </c>
      <c r="N50" t="s">
        <v>56</v>
      </c>
      <c r="O50" t="s">
        <v>113</v>
      </c>
      <c r="P50" t="s">
        <v>56</v>
      </c>
      <c r="Q50" t="s">
        <v>3</v>
      </c>
      <c r="R50" t="s">
        <v>114</v>
      </c>
      <c r="S50" t="s">
        <v>55</v>
      </c>
      <c r="T50" t="s">
        <v>68</v>
      </c>
      <c r="U50" t="s">
        <v>68</v>
      </c>
      <c r="V50" t="s">
        <v>56</v>
      </c>
      <c r="W50" t="s">
        <v>55</v>
      </c>
      <c r="X50" t="s">
        <v>56</v>
      </c>
      <c r="Y50" t="s">
        <v>56</v>
      </c>
      <c r="Z50" t="s">
        <v>56</v>
      </c>
      <c r="AA50" t="s">
        <v>57</v>
      </c>
      <c r="AB50" t="s">
        <v>56</v>
      </c>
      <c r="AC50" t="s">
        <v>56</v>
      </c>
      <c r="AD50" t="s">
        <v>56</v>
      </c>
      <c r="AE50">
        <v>0</v>
      </c>
      <c r="AF50">
        <v>0</v>
      </c>
      <c r="AG50">
        <v>1</v>
      </c>
      <c r="AH50">
        <v>0</v>
      </c>
      <c r="AI50" s="18" t="str">
        <f t="shared" si="1"/>
        <v>1</v>
      </c>
      <c r="AJ50" s="18" t="str">
        <f t="shared" si="2"/>
        <v>1</v>
      </c>
      <c r="AK50" s="18" t="str">
        <f t="shared" si="3"/>
        <v>0</v>
      </c>
      <c r="AL50" s="18">
        <f t="shared" si="4"/>
        <v>0</v>
      </c>
      <c r="AM50">
        <v>4</v>
      </c>
      <c r="AN50">
        <v>5</v>
      </c>
      <c r="AO50">
        <v>0</v>
      </c>
      <c r="AP50">
        <v>0</v>
      </c>
      <c r="AQ50">
        <v>0</v>
      </c>
      <c r="AR50" t="s">
        <v>115</v>
      </c>
      <c r="AS50" t="s">
        <v>116</v>
      </c>
      <c r="AT50" t="s">
        <v>116</v>
      </c>
      <c r="AU50" t="s">
        <v>4450</v>
      </c>
      <c r="AV50" t="s">
        <v>5909</v>
      </c>
      <c r="AW50" t="s">
        <v>137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201601201</v>
      </c>
      <c r="BM50">
        <v>1</v>
      </c>
    </row>
    <row r="51" spans="1:65">
      <c r="A51" t="s">
        <v>5910</v>
      </c>
      <c r="B51">
        <v>50</v>
      </c>
      <c r="C51" t="s">
        <v>52</v>
      </c>
      <c r="D51">
        <v>1</v>
      </c>
      <c r="E51">
        <v>1</v>
      </c>
      <c r="F51">
        <v>201601201</v>
      </c>
      <c r="G51">
        <v>20160120</v>
      </c>
      <c r="H51" t="s">
        <v>138</v>
      </c>
      <c r="I51" t="s">
        <v>113</v>
      </c>
      <c r="J51" t="s">
        <v>55</v>
      </c>
      <c r="K51">
        <v>5</v>
      </c>
      <c r="L51">
        <v>0</v>
      </c>
      <c r="M51">
        <v>5</v>
      </c>
      <c r="N51" t="s">
        <v>56</v>
      </c>
      <c r="O51" t="s">
        <v>113</v>
      </c>
      <c r="P51" t="s">
        <v>56</v>
      </c>
      <c r="Q51" t="s">
        <v>3</v>
      </c>
      <c r="R51" t="s">
        <v>114</v>
      </c>
      <c r="S51" t="s">
        <v>55</v>
      </c>
      <c r="T51" t="s">
        <v>68</v>
      </c>
      <c r="U51" t="s">
        <v>68</v>
      </c>
      <c r="V51" t="s">
        <v>56</v>
      </c>
      <c r="W51" t="s">
        <v>55</v>
      </c>
      <c r="X51" t="s">
        <v>56</v>
      </c>
      <c r="Y51" t="s">
        <v>56</v>
      </c>
      <c r="Z51" t="s">
        <v>56</v>
      </c>
      <c r="AA51" t="s">
        <v>57</v>
      </c>
      <c r="AB51" t="s">
        <v>56</v>
      </c>
      <c r="AC51" t="s">
        <v>56</v>
      </c>
      <c r="AD51" t="s">
        <v>56</v>
      </c>
      <c r="AE51">
        <v>0</v>
      </c>
      <c r="AF51">
        <v>0</v>
      </c>
      <c r="AG51">
        <v>0</v>
      </c>
      <c r="AH51">
        <v>0</v>
      </c>
      <c r="AI51" s="18" t="str">
        <f t="shared" si="1"/>
        <v>1</v>
      </c>
      <c r="AJ51" s="18" t="str">
        <f t="shared" si="2"/>
        <v>1</v>
      </c>
      <c r="AK51" s="18" t="str">
        <f t="shared" si="3"/>
        <v>1</v>
      </c>
      <c r="AL51" s="18">
        <f t="shared" si="4"/>
        <v>0</v>
      </c>
      <c r="AM51" t="s">
        <v>55</v>
      </c>
      <c r="AN51" t="s">
        <v>55</v>
      </c>
      <c r="AO51">
        <v>0</v>
      </c>
      <c r="AP51">
        <v>0</v>
      </c>
      <c r="AQ51">
        <v>0</v>
      </c>
      <c r="AR51" t="s">
        <v>115</v>
      </c>
      <c r="AS51" t="s">
        <v>116</v>
      </c>
      <c r="AT51" t="s">
        <v>116</v>
      </c>
      <c r="AU51" t="s">
        <v>4450</v>
      </c>
      <c r="AV51" t="s">
        <v>5910</v>
      </c>
      <c r="AW51" t="s">
        <v>138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1</v>
      </c>
      <c r="BL51">
        <v>201601201</v>
      </c>
      <c r="BM51">
        <v>1</v>
      </c>
    </row>
    <row r="52" spans="1:65">
      <c r="A52" t="s">
        <v>5911</v>
      </c>
      <c r="B52">
        <v>51</v>
      </c>
      <c r="C52" t="s">
        <v>52</v>
      </c>
      <c r="D52">
        <v>1</v>
      </c>
      <c r="E52">
        <v>1</v>
      </c>
      <c r="F52">
        <v>201601201</v>
      </c>
      <c r="G52">
        <v>20160120</v>
      </c>
      <c r="H52" t="s">
        <v>125</v>
      </c>
      <c r="I52" t="s">
        <v>113</v>
      </c>
      <c r="J52" t="s">
        <v>55</v>
      </c>
      <c r="K52">
        <v>6</v>
      </c>
      <c r="L52">
        <v>0</v>
      </c>
      <c r="M52">
        <v>6</v>
      </c>
      <c r="N52" t="s">
        <v>56</v>
      </c>
      <c r="O52" t="s">
        <v>113</v>
      </c>
      <c r="P52" t="s">
        <v>56</v>
      </c>
      <c r="Q52" t="s">
        <v>3</v>
      </c>
      <c r="R52" t="s">
        <v>114</v>
      </c>
      <c r="S52" t="s">
        <v>55</v>
      </c>
      <c r="T52" t="s">
        <v>68</v>
      </c>
      <c r="U52" t="s">
        <v>68</v>
      </c>
      <c r="V52" t="s">
        <v>56</v>
      </c>
      <c r="W52" t="s">
        <v>55</v>
      </c>
      <c r="X52" t="s">
        <v>56</v>
      </c>
      <c r="Y52" t="s">
        <v>56</v>
      </c>
      <c r="Z52" t="s">
        <v>56</v>
      </c>
      <c r="AA52" t="s">
        <v>57</v>
      </c>
      <c r="AB52" t="s">
        <v>56</v>
      </c>
      <c r="AC52" t="s">
        <v>56</v>
      </c>
      <c r="AD52" t="s">
        <v>56</v>
      </c>
      <c r="AE52">
        <v>0</v>
      </c>
      <c r="AF52">
        <v>0</v>
      </c>
      <c r="AG52">
        <v>1</v>
      </c>
      <c r="AH52">
        <v>0</v>
      </c>
      <c r="AI52" s="18" t="str">
        <f t="shared" si="1"/>
        <v>1</v>
      </c>
      <c r="AJ52" s="18" t="str">
        <f t="shared" si="2"/>
        <v>1</v>
      </c>
      <c r="AK52" s="18" t="str">
        <f t="shared" si="3"/>
        <v>0</v>
      </c>
      <c r="AL52" s="18">
        <f t="shared" si="4"/>
        <v>0</v>
      </c>
      <c r="AM52">
        <v>3</v>
      </c>
      <c r="AN52">
        <v>4</v>
      </c>
      <c r="AO52">
        <v>0</v>
      </c>
      <c r="AP52">
        <v>0</v>
      </c>
      <c r="AQ52">
        <v>0</v>
      </c>
      <c r="AR52" t="s">
        <v>115</v>
      </c>
      <c r="AS52" t="s">
        <v>116</v>
      </c>
      <c r="AT52" t="s">
        <v>116</v>
      </c>
      <c r="AU52" t="s">
        <v>4450</v>
      </c>
      <c r="AV52" t="s">
        <v>5911</v>
      </c>
      <c r="AW52" t="s">
        <v>125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201601201</v>
      </c>
      <c r="BM52">
        <v>1</v>
      </c>
    </row>
    <row r="53" spans="1:65">
      <c r="A53" t="s">
        <v>5912</v>
      </c>
      <c r="B53">
        <v>52</v>
      </c>
      <c r="C53" t="s">
        <v>52</v>
      </c>
      <c r="D53">
        <v>1</v>
      </c>
      <c r="E53">
        <v>1</v>
      </c>
      <c r="F53">
        <v>201601201</v>
      </c>
      <c r="G53">
        <v>20160120</v>
      </c>
      <c r="H53" t="s">
        <v>139</v>
      </c>
      <c r="I53" t="s">
        <v>89</v>
      </c>
      <c r="J53" t="s">
        <v>55</v>
      </c>
      <c r="K53">
        <v>0</v>
      </c>
      <c r="L53">
        <v>0</v>
      </c>
      <c r="M53">
        <v>0</v>
      </c>
      <c r="N53" t="s">
        <v>56</v>
      </c>
      <c r="O53" t="s">
        <v>57</v>
      </c>
      <c r="P53" t="s">
        <v>57</v>
      </c>
      <c r="Q53" t="s">
        <v>3</v>
      </c>
      <c r="R53" t="s">
        <v>140</v>
      </c>
      <c r="S53" t="s">
        <v>55</v>
      </c>
      <c r="T53" t="s">
        <v>56</v>
      </c>
      <c r="U53" t="s">
        <v>56</v>
      </c>
      <c r="V53" t="s">
        <v>56</v>
      </c>
      <c r="W53" t="s">
        <v>55</v>
      </c>
      <c r="X53" t="s">
        <v>56</v>
      </c>
      <c r="Y53" t="s">
        <v>56</v>
      </c>
      <c r="Z53" t="s">
        <v>56</v>
      </c>
      <c r="AA53" t="s">
        <v>57</v>
      </c>
      <c r="AB53" t="s">
        <v>56</v>
      </c>
      <c r="AC53" t="s">
        <v>68</v>
      </c>
      <c r="AD53" t="s">
        <v>56</v>
      </c>
      <c r="AE53">
        <v>0</v>
      </c>
      <c r="AF53">
        <v>0</v>
      </c>
      <c r="AG53">
        <v>1</v>
      </c>
      <c r="AH53">
        <v>0</v>
      </c>
      <c r="AI53" s="18" t="str">
        <f t="shared" si="1"/>
        <v>1</v>
      </c>
      <c r="AJ53" s="18" t="str">
        <f t="shared" si="2"/>
        <v>1</v>
      </c>
      <c r="AK53" s="18" t="str">
        <f t="shared" si="3"/>
        <v>0</v>
      </c>
      <c r="AL53" s="18">
        <f t="shared" si="4"/>
        <v>0</v>
      </c>
      <c r="AM53">
        <v>4</v>
      </c>
      <c r="AN53">
        <v>5</v>
      </c>
      <c r="AO53">
        <v>0</v>
      </c>
      <c r="AP53">
        <v>0</v>
      </c>
      <c r="AQ53">
        <v>0</v>
      </c>
      <c r="AR53" t="s">
        <v>89</v>
      </c>
      <c r="AS53" t="s">
        <v>141</v>
      </c>
      <c r="AT53" t="s">
        <v>141</v>
      </c>
      <c r="AU53" t="s">
        <v>1326</v>
      </c>
      <c r="AV53" t="s">
        <v>5912</v>
      </c>
      <c r="AW53" t="s">
        <v>139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201601201</v>
      </c>
      <c r="BM53">
        <v>1</v>
      </c>
    </row>
    <row r="54" spans="1:65">
      <c r="A54" t="s">
        <v>5913</v>
      </c>
      <c r="B54">
        <v>53</v>
      </c>
      <c r="C54" t="s">
        <v>52</v>
      </c>
      <c r="D54">
        <v>1</v>
      </c>
      <c r="E54">
        <v>1</v>
      </c>
      <c r="F54">
        <v>201601201</v>
      </c>
      <c r="G54">
        <v>20160120</v>
      </c>
      <c r="H54" t="s">
        <v>142</v>
      </c>
      <c r="I54" t="s">
        <v>89</v>
      </c>
      <c r="J54" t="s">
        <v>55</v>
      </c>
      <c r="K54">
        <v>0</v>
      </c>
      <c r="L54">
        <v>0</v>
      </c>
      <c r="M54">
        <v>0</v>
      </c>
      <c r="N54" t="s">
        <v>56</v>
      </c>
      <c r="O54" t="s">
        <v>57</v>
      </c>
      <c r="P54" t="s">
        <v>57</v>
      </c>
      <c r="Q54" t="s">
        <v>3</v>
      </c>
      <c r="R54" t="s">
        <v>140</v>
      </c>
      <c r="S54" t="s">
        <v>55</v>
      </c>
      <c r="T54" t="s">
        <v>56</v>
      </c>
      <c r="U54" t="s">
        <v>56</v>
      </c>
      <c r="V54" t="s">
        <v>56</v>
      </c>
      <c r="W54" t="s">
        <v>55</v>
      </c>
      <c r="X54" t="s">
        <v>56</v>
      </c>
      <c r="Y54" t="s">
        <v>56</v>
      </c>
      <c r="Z54" t="s">
        <v>56</v>
      </c>
      <c r="AA54" t="s">
        <v>57</v>
      </c>
      <c r="AB54" t="s">
        <v>56</v>
      </c>
      <c r="AC54" t="s">
        <v>68</v>
      </c>
      <c r="AD54" t="s">
        <v>56</v>
      </c>
      <c r="AE54">
        <v>1</v>
      </c>
      <c r="AF54">
        <v>0</v>
      </c>
      <c r="AG54">
        <v>1</v>
      </c>
      <c r="AH54">
        <v>0</v>
      </c>
      <c r="AI54" s="18" t="str">
        <f t="shared" si="1"/>
        <v>0</v>
      </c>
      <c r="AJ54" s="18" t="str">
        <f t="shared" si="2"/>
        <v>1</v>
      </c>
      <c r="AK54" s="18" t="str">
        <f t="shared" si="3"/>
        <v>0</v>
      </c>
      <c r="AL54" s="18">
        <f t="shared" si="4"/>
        <v>0</v>
      </c>
      <c r="AM54">
        <v>4</v>
      </c>
      <c r="AN54">
        <v>4</v>
      </c>
      <c r="AO54">
        <v>0</v>
      </c>
      <c r="AP54">
        <v>0</v>
      </c>
      <c r="AQ54">
        <v>0</v>
      </c>
      <c r="AR54" t="s">
        <v>89</v>
      </c>
      <c r="AS54" t="s">
        <v>141</v>
      </c>
      <c r="AT54" t="s">
        <v>141</v>
      </c>
      <c r="AU54" t="s">
        <v>1326</v>
      </c>
      <c r="AV54" t="s">
        <v>5913</v>
      </c>
      <c r="AW54" t="s">
        <v>142</v>
      </c>
      <c r="AX54">
        <v>1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201601201</v>
      </c>
      <c r="BM54">
        <v>1</v>
      </c>
    </row>
    <row r="55" spans="1:65">
      <c r="A55" t="s">
        <v>5914</v>
      </c>
      <c r="B55">
        <v>54</v>
      </c>
      <c r="C55" t="s">
        <v>52</v>
      </c>
      <c r="D55">
        <v>1</v>
      </c>
      <c r="E55">
        <v>1</v>
      </c>
      <c r="F55">
        <v>201601211</v>
      </c>
      <c r="G55">
        <v>20160121</v>
      </c>
      <c r="H55" t="s">
        <v>143</v>
      </c>
      <c r="I55" t="s">
        <v>54</v>
      </c>
      <c r="J55" t="s">
        <v>55</v>
      </c>
      <c r="K55">
        <v>0</v>
      </c>
      <c r="L55">
        <v>0</v>
      </c>
      <c r="M55">
        <v>0</v>
      </c>
      <c r="N55" t="s">
        <v>56</v>
      </c>
      <c r="O55" t="s">
        <v>57</v>
      </c>
      <c r="P55" t="s">
        <v>57</v>
      </c>
      <c r="Q55" t="s">
        <v>3</v>
      </c>
      <c r="R55" t="s">
        <v>144</v>
      </c>
      <c r="S55" t="s">
        <v>55</v>
      </c>
      <c r="T55" t="s">
        <v>56</v>
      </c>
      <c r="U55" t="s">
        <v>56</v>
      </c>
      <c r="V55" t="s">
        <v>56</v>
      </c>
      <c r="W55" t="s">
        <v>55</v>
      </c>
      <c r="X55" t="s">
        <v>56</v>
      </c>
      <c r="Y55" t="s">
        <v>56</v>
      </c>
      <c r="Z55" t="s">
        <v>68</v>
      </c>
      <c r="AA55" t="s">
        <v>132</v>
      </c>
      <c r="AB55" t="s">
        <v>56</v>
      </c>
      <c r="AC55" t="s">
        <v>56</v>
      </c>
      <c r="AD55" t="s">
        <v>56</v>
      </c>
      <c r="AE55">
        <v>0</v>
      </c>
      <c r="AF55">
        <v>1</v>
      </c>
      <c r="AG55">
        <v>0</v>
      </c>
      <c r="AH55">
        <v>0</v>
      </c>
      <c r="AI55" s="18" t="str">
        <f t="shared" si="1"/>
        <v>1</v>
      </c>
      <c r="AJ55" s="18" t="str">
        <f t="shared" si="2"/>
        <v>0</v>
      </c>
      <c r="AK55" s="18" t="str">
        <f t="shared" si="3"/>
        <v>1</v>
      </c>
      <c r="AL55" s="18">
        <f t="shared" si="4"/>
        <v>0</v>
      </c>
      <c r="AM55" t="s">
        <v>55</v>
      </c>
      <c r="AN55" t="s">
        <v>55</v>
      </c>
      <c r="AO55">
        <v>0</v>
      </c>
      <c r="AP55">
        <v>0</v>
      </c>
      <c r="AQ55">
        <v>0</v>
      </c>
      <c r="AR55" t="s">
        <v>59</v>
      </c>
      <c r="AS55" t="s">
        <v>58</v>
      </c>
      <c r="AT55" t="s">
        <v>144</v>
      </c>
      <c r="AU55" t="s">
        <v>1326</v>
      </c>
      <c r="AV55" t="s">
        <v>5914</v>
      </c>
      <c r="AW55" t="s">
        <v>143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201601211</v>
      </c>
      <c r="BM55">
        <v>1</v>
      </c>
    </row>
    <row r="56" spans="1:65">
      <c r="A56" t="s">
        <v>5915</v>
      </c>
      <c r="B56">
        <v>55</v>
      </c>
      <c r="C56" t="s">
        <v>52</v>
      </c>
      <c r="D56">
        <v>1</v>
      </c>
      <c r="E56">
        <v>1</v>
      </c>
      <c r="F56">
        <v>201601211</v>
      </c>
      <c r="G56">
        <v>20160121</v>
      </c>
      <c r="H56" t="s">
        <v>145</v>
      </c>
      <c r="I56" t="s">
        <v>146</v>
      </c>
      <c r="J56" t="s">
        <v>55</v>
      </c>
      <c r="K56">
        <v>0</v>
      </c>
      <c r="L56">
        <v>0</v>
      </c>
      <c r="M56">
        <v>0</v>
      </c>
      <c r="N56" t="s">
        <v>56</v>
      </c>
      <c r="O56" t="s">
        <v>57</v>
      </c>
      <c r="P56" t="s">
        <v>57</v>
      </c>
      <c r="Q56" t="s">
        <v>3</v>
      </c>
      <c r="R56" t="s">
        <v>144</v>
      </c>
      <c r="S56" t="s">
        <v>55</v>
      </c>
      <c r="T56" t="s">
        <v>56</v>
      </c>
      <c r="U56" t="s">
        <v>56</v>
      </c>
      <c r="V56" t="s">
        <v>56</v>
      </c>
      <c r="W56" t="s">
        <v>55</v>
      </c>
      <c r="X56" t="s">
        <v>56</v>
      </c>
      <c r="Y56" t="s">
        <v>56</v>
      </c>
      <c r="Z56" t="s">
        <v>68</v>
      </c>
      <c r="AA56" t="s">
        <v>132</v>
      </c>
      <c r="AB56" t="s">
        <v>56</v>
      </c>
      <c r="AC56" t="s">
        <v>56</v>
      </c>
      <c r="AD56" t="s">
        <v>56</v>
      </c>
      <c r="AE56">
        <v>0</v>
      </c>
      <c r="AF56">
        <v>0</v>
      </c>
      <c r="AG56">
        <v>1</v>
      </c>
      <c r="AH56">
        <v>0</v>
      </c>
      <c r="AI56" s="18" t="str">
        <f t="shared" si="1"/>
        <v>1</v>
      </c>
      <c r="AJ56" s="18" t="str">
        <f t="shared" si="2"/>
        <v>1</v>
      </c>
      <c r="AK56" s="18" t="str">
        <f t="shared" si="3"/>
        <v>0</v>
      </c>
      <c r="AL56" s="18">
        <f t="shared" si="4"/>
        <v>0</v>
      </c>
      <c r="AM56">
        <v>5</v>
      </c>
      <c r="AN56">
        <v>5</v>
      </c>
      <c r="AO56">
        <v>0</v>
      </c>
      <c r="AP56">
        <v>0</v>
      </c>
      <c r="AQ56">
        <v>0</v>
      </c>
      <c r="AR56" t="s">
        <v>147</v>
      </c>
      <c r="AS56" t="s">
        <v>58</v>
      </c>
      <c r="AT56" t="s">
        <v>144</v>
      </c>
      <c r="AU56" t="s">
        <v>1326</v>
      </c>
      <c r="AV56" t="s">
        <v>5915</v>
      </c>
      <c r="AW56" t="s">
        <v>145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201601211</v>
      </c>
      <c r="BM56">
        <v>1</v>
      </c>
    </row>
    <row r="57" spans="1:65">
      <c r="A57" t="s">
        <v>5916</v>
      </c>
      <c r="B57">
        <v>56</v>
      </c>
      <c r="C57" t="s">
        <v>52</v>
      </c>
      <c r="D57">
        <v>1</v>
      </c>
      <c r="E57">
        <v>1</v>
      </c>
      <c r="F57">
        <v>201601211</v>
      </c>
      <c r="G57">
        <v>20160121</v>
      </c>
      <c r="H57" t="s">
        <v>148</v>
      </c>
      <c r="I57" t="s">
        <v>54</v>
      </c>
      <c r="J57" t="s">
        <v>55</v>
      </c>
      <c r="K57">
        <v>0</v>
      </c>
      <c r="L57">
        <v>0</v>
      </c>
      <c r="M57">
        <v>0</v>
      </c>
      <c r="N57" t="s">
        <v>56</v>
      </c>
      <c r="O57" t="s">
        <v>57</v>
      </c>
      <c r="P57" t="s">
        <v>57</v>
      </c>
      <c r="Q57" t="s">
        <v>3</v>
      </c>
      <c r="R57" t="s">
        <v>144</v>
      </c>
      <c r="S57" t="s">
        <v>55</v>
      </c>
      <c r="T57" t="s">
        <v>56</v>
      </c>
      <c r="U57" t="s">
        <v>56</v>
      </c>
      <c r="V57" t="s">
        <v>56</v>
      </c>
      <c r="W57" t="s">
        <v>55</v>
      </c>
      <c r="X57" t="s">
        <v>56</v>
      </c>
      <c r="Y57" t="s">
        <v>56</v>
      </c>
      <c r="Z57" t="s">
        <v>56</v>
      </c>
      <c r="AA57" t="s">
        <v>57</v>
      </c>
      <c r="AB57" t="s">
        <v>56</v>
      </c>
      <c r="AC57" t="s">
        <v>56</v>
      </c>
      <c r="AD57" t="s">
        <v>56</v>
      </c>
      <c r="AE57">
        <v>0</v>
      </c>
      <c r="AF57">
        <v>0</v>
      </c>
      <c r="AG57">
        <v>1</v>
      </c>
      <c r="AH57">
        <v>0</v>
      </c>
      <c r="AI57" s="18" t="str">
        <f t="shared" si="1"/>
        <v>1</v>
      </c>
      <c r="AJ57" s="18" t="str">
        <f t="shared" si="2"/>
        <v>1</v>
      </c>
      <c r="AK57" s="18" t="str">
        <f t="shared" si="3"/>
        <v>0</v>
      </c>
      <c r="AL57" s="18">
        <f t="shared" si="4"/>
        <v>0</v>
      </c>
      <c r="AM57">
        <v>4</v>
      </c>
      <c r="AN57">
        <v>4</v>
      </c>
      <c r="AO57">
        <v>0</v>
      </c>
      <c r="AP57">
        <v>0</v>
      </c>
      <c r="AQ57">
        <v>0</v>
      </c>
      <c r="AR57" t="s">
        <v>59</v>
      </c>
      <c r="AS57" t="s">
        <v>58</v>
      </c>
      <c r="AT57" t="s">
        <v>144</v>
      </c>
      <c r="AU57" t="s">
        <v>1326</v>
      </c>
      <c r="AV57" t="s">
        <v>5916</v>
      </c>
      <c r="AW57" t="s">
        <v>148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201601211</v>
      </c>
      <c r="BM57">
        <v>1</v>
      </c>
    </row>
    <row r="58" spans="1:65">
      <c r="A58" t="s">
        <v>5917</v>
      </c>
      <c r="B58">
        <v>57</v>
      </c>
      <c r="C58" t="s">
        <v>52</v>
      </c>
      <c r="D58">
        <v>1</v>
      </c>
      <c r="E58">
        <v>1</v>
      </c>
      <c r="F58">
        <v>201601211</v>
      </c>
      <c r="G58">
        <v>20160121</v>
      </c>
      <c r="H58" t="s">
        <v>149</v>
      </c>
      <c r="I58" t="s">
        <v>54</v>
      </c>
      <c r="J58" t="s">
        <v>55</v>
      </c>
      <c r="K58">
        <v>0</v>
      </c>
      <c r="L58">
        <v>0</v>
      </c>
      <c r="M58">
        <v>0</v>
      </c>
      <c r="N58" t="s">
        <v>56</v>
      </c>
      <c r="O58" t="s">
        <v>57</v>
      </c>
      <c r="P58" t="s">
        <v>57</v>
      </c>
      <c r="Q58" t="s">
        <v>3</v>
      </c>
      <c r="R58" t="s">
        <v>144</v>
      </c>
      <c r="S58" t="s">
        <v>55</v>
      </c>
      <c r="T58" t="s">
        <v>56</v>
      </c>
      <c r="U58" t="s">
        <v>56</v>
      </c>
      <c r="V58" t="s">
        <v>56</v>
      </c>
      <c r="W58" t="s">
        <v>55</v>
      </c>
      <c r="X58" t="s">
        <v>56</v>
      </c>
      <c r="Y58" t="s">
        <v>56</v>
      </c>
      <c r="Z58" t="s">
        <v>56</v>
      </c>
      <c r="AA58" t="s">
        <v>57</v>
      </c>
      <c r="AB58" t="s">
        <v>56</v>
      </c>
      <c r="AC58" t="s">
        <v>56</v>
      </c>
      <c r="AD58" t="s">
        <v>56</v>
      </c>
      <c r="AE58">
        <v>1</v>
      </c>
      <c r="AF58">
        <v>0</v>
      </c>
      <c r="AG58">
        <v>0</v>
      </c>
      <c r="AH58">
        <v>0</v>
      </c>
      <c r="AI58" s="18" t="str">
        <f t="shared" si="1"/>
        <v>0</v>
      </c>
      <c r="AJ58" s="18" t="str">
        <f t="shared" si="2"/>
        <v>1</v>
      </c>
      <c r="AK58" s="18" t="str">
        <f t="shared" si="3"/>
        <v>1</v>
      </c>
      <c r="AL58" s="18">
        <f t="shared" si="4"/>
        <v>0</v>
      </c>
      <c r="AM58">
        <v>3</v>
      </c>
      <c r="AN58">
        <v>5</v>
      </c>
      <c r="AO58">
        <v>0</v>
      </c>
      <c r="AP58">
        <v>0</v>
      </c>
      <c r="AQ58">
        <v>0</v>
      </c>
      <c r="AR58" t="s">
        <v>59</v>
      </c>
      <c r="AS58" t="s">
        <v>58</v>
      </c>
      <c r="AT58" t="s">
        <v>144</v>
      </c>
      <c r="AU58" t="s">
        <v>1326</v>
      </c>
      <c r="AV58" t="s">
        <v>5917</v>
      </c>
      <c r="AW58" t="s">
        <v>149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201601211</v>
      </c>
      <c r="BM58">
        <v>1</v>
      </c>
    </row>
    <row r="59" spans="1:65">
      <c r="A59" t="s">
        <v>5918</v>
      </c>
      <c r="B59">
        <v>58</v>
      </c>
      <c r="C59" t="s">
        <v>52</v>
      </c>
      <c r="D59">
        <v>1</v>
      </c>
      <c r="E59">
        <v>1</v>
      </c>
      <c r="F59">
        <v>201601211</v>
      </c>
      <c r="G59">
        <v>20160121</v>
      </c>
      <c r="H59" t="s">
        <v>150</v>
      </c>
      <c r="I59" t="s">
        <v>54</v>
      </c>
      <c r="J59" t="s">
        <v>55</v>
      </c>
      <c r="K59">
        <v>0</v>
      </c>
      <c r="L59">
        <v>0</v>
      </c>
      <c r="M59">
        <v>0</v>
      </c>
      <c r="N59" t="s">
        <v>56</v>
      </c>
      <c r="O59" t="s">
        <v>57</v>
      </c>
      <c r="P59" t="s">
        <v>57</v>
      </c>
      <c r="Q59" t="s">
        <v>3</v>
      </c>
      <c r="R59" t="s">
        <v>144</v>
      </c>
      <c r="S59" t="s">
        <v>55</v>
      </c>
      <c r="T59" t="s">
        <v>56</v>
      </c>
      <c r="U59" t="s">
        <v>56</v>
      </c>
      <c r="V59" t="s">
        <v>56</v>
      </c>
      <c r="W59" t="s">
        <v>55</v>
      </c>
      <c r="X59" t="s">
        <v>56</v>
      </c>
      <c r="Y59" t="s">
        <v>56</v>
      </c>
      <c r="Z59" t="s">
        <v>56</v>
      </c>
      <c r="AA59" t="s">
        <v>57</v>
      </c>
      <c r="AB59" t="s">
        <v>56</v>
      </c>
      <c r="AC59" t="s">
        <v>56</v>
      </c>
      <c r="AD59" t="s">
        <v>56</v>
      </c>
      <c r="AE59">
        <v>1</v>
      </c>
      <c r="AF59">
        <v>0</v>
      </c>
      <c r="AG59">
        <v>0</v>
      </c>
      <c r="AH59">
        <v>0</v>
      </c>
      <c r="AI59" s="18" t="str">
        <f t="shared" si="1"/>
        <v>0</v>
      </c>
      <c r="AJ59" s="18" t="str">
        <f t="shared" si="2"/>
        <v>1</v>
      </c>
      <c r="AK59" s="18" t="str">
        <f t="shared" si="3"/>
        <v>1</v>
      </c>
      <c r="AL59" s="18">
        <f t="shared" si="4"/>
        <v>0</v>
      </c>
      <c r="AM59">
        <v>4</v>
      </c>
      <c r="AN59">
        <v>3</v>
      </c>
      <c r="AO59">
        <v>0</v>
      </c>
      <c r="AP59">
        <v>0</v>
      </c>
      <c r="AQ59">
        <v>0</v>
      </c>
      <c r="AR59" t="s">
        <v>59</v>
      </c>
      <c r="AS59" t="s">
        <v>58</v>
      </c>
      <c r="AT59" t="s">
        <v>144</v>
      </c>
      <c r="AU59" t="s">
        <v>1326</v>
      </c>
      <c r="AV59" t="s">
        <v>5918</v>
      </c>
      <c r="AW59" t="s">
        <v>150</v>
      </c>
      <c r="AX59">
        <v>1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201601211</v>
      </c>
      <c r="BM59">
        <v>1</v>
      </c>
    </row>
    <row r="60" spans="1:65">
      <c r="A60" t="s">
        <v>5919</v>
      </c>
      <c r="B60">
        <v>59</v>
      </c>
      <c r="C60" t="s">
        <v>52</v>
      </c>
      <c r="D60">
        <v>1</v>
      </c>
      <c r="E60">
        <v>1</v>
      </c>
      <c r="F60">
        <v>201601211</v>
      </c>
      <c r="G60">
        <v>20160121</v>
      </c>
      <c r="H60" t="s">
        <v>151</v>
      </c>
      <c r="I60" t="s">
        <v>54</v>
      </c>
      <c r="J60" t="s">
        <v>55</v>
      </c>
      <c r="K60">
        <v>0</v>
      </c>
      <c r="L60">
        <v>0</v>
      </c>
      <c r="M60">
        <v>0</v>
      </c>
      <c r="N60" t="s">
        <v>56</v>
      </c>
      <c r="O60" t="s">
        <v>57</v>
      </c>
      <c r="P60" t="s">
        <v>57</v>
      </c>
      <c r="Q60" t="s">
        <v>3</v>
      </c>
      <c r="R60" t="s">
        <v>144</v>
      </c>
      <c r="S60" t="s">
        <v>55</v>
      </c>
      <c r="T60" t="s">
        <v>56</v>
      </c>
      <c r="U60" t="s">
        <v>56</v>
      </c>
      <c r="V60" t="s">
        <v>56</v>
      </c>
      <c r="W60" t="s">
        <v>55</v>
      </c>
      <c r="X60" t="s">
        <v>56</v>
      </c>
      <c r="Y60" t="s">
        <v>56</v>
      </c>
      <c r="Z60" t="s">
        <v>56</v>
      </c>
      <c r="AA60" t="s">
        <v>57</v>
      </c>
      <c r="AB60" t="s">
        <v>56</v>
      </c>
      <c r="AC60" t="s">
        <v>56</v>
      </c>
      <c r="AD60" t="s">
        <v>56</v>
      </c>
      <c r="AE60">
        <v>1</v>
      </c>
      <c r="AF60">
        <v>0</v>
      </c>
      <c r="AG60">
        <v>0</v>
      </c>
      <c r="AH60">
        <v>0</v>
      </c>
      <c r="AI60" s="18" t="str">
        <f t="shared" si="1"/>
        <v>0</v>
      </c>
      <c r="AJ60" s="18" t="str">
        <f t="shared" si="2"/>
        <v>1</v>
      </c>
      <c r="AK60" s="18" t="str">
        <f t="shared" si="3"/>
        <v>1</v>
      </c>
      <c r="AL60" s="18">
        <f t="shared" si="4"/>
        <v>0</v>
      </c>
      <c r="AM60">
        <v>4</v>
      </c>
      <c r="AN60">
        <v>5</v>
      </c>
      <c r="AO60">
        <v>0</v>
      </c>
      <c r="AP60">
        <v>0</v>
      </c>
      <c r="AQ60">
        <v>0</v>
      </c>
      <c r="AR60" t="s">
        <v>59</v>
      </c>
      <c r="AS60" t="s">
        <v>58</v>
      </c>
      <c r="AT60" t="s">
        <v>144</v>
      </c>
      <c r="AU60" t="s">
        <v>1326</v>
      </c>
      <c r="AV60" t="s">
        <v>5919</v>
      </c>
      <c r="AW60" t="s">
        <v>151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201601211</v>
      </c>
      <c r="BM60">
        <v>1</v>
      </c>
    </row>
    <row r="61" spans="1:65">
      <c r="A61" t="s">
        <v>5920</v>
      </c>
      <c r="B61">
        <v>60</v>
      </c>
      <c r="C61" t="s">
        <v>52</v>
      </c>
      <c r="D61">
        <v>1</v>
      </c>
      <c r="E61">
        <v>1</v>
      </c>
      <c r="F61">
        <v>201601211</v>
      </c>
      <c r="G61">
        <v>20160121</v>
      </c>
      <c r="H61" t="s">
        <v>152</v>
      </c>
      <c r="I61" t="s">
        <v>54</v>
      </c>
      <c r="J61" t="s">
        <v>55</v>
      </c>
      <c r="K61">
        <v>0</v>
      </c>
      <c r="L61">
        <v>0</v>
      </c>
      <c r="M61">
        <v>0</v>
      </c>
      <c r="N61" t="s">
        <v>56</v>
      </c>
      <c r="O61" t="s">
        <v>57</v>
      </c>
      <c r="P61" t="s">
        <v>57</v>
      </c>
      <c r="Q61" t="s">
        <v>3</v>
      </c>
      <c r="R61" t="s">
        <v>144</v>
      </c>
      <c r="S61" t="s">
        <v>55</v>
      </c>
      <c r="T61" t="s">
        <v>56</v>
      </c>
      <c r="U61" t="s">
        <v>56</v>
      </c>
      <c r="V61" t="s">
        <v>56</v>
      </c>
      <c r="W61" t="s">
        <v>55</v>
      </c>
      <c r="X61" t="s">
        <v>56</v>
      </c>
      <c r="Y61" t="s">
        <v>56</v>
      </c>
      <c r="Z61" t="s">
        <v>56</v>
      </c>
      <c r="AA61" t="s">
        <v>57</v>
      </c>
      <c r="AB61" t="s">
        <v>56</v>
      </c>
      <c r="AC61" t="s">
        <v>56</v>
      </c>
      <c r="AD61" t="s">
        <v>56</v>
      </c>
      <c r="AE61">
        <v>1</v>
      </c>
      <c r="AF61">
        <v>0</v>
      </c>
      <c r="AG61">
        <v>0</v>
      </c>
      <c r="AH61">
        <v>0</v>
      </c>
      <c r="AI61" s="18" t="str">
        <f t="shared" si="1"/>
        <v>0</v>
      </c>
      <c r="AJ61" s="18" t="str">
        <f t="shared" si="2"/>
        <v>1</v>
      </c>
      <c r="AK61" s="18" t="str">
        <f t="shared" si="3"/>
        <v>1</v>
      </c>
      <c r="AL61" s="18">
        <f t="shared" si="4"/>
        <v>0</v>
      </c>
      <c r="AM61">
        <v>4</v>
      </c>
      <c r="AN61">
        <v>5</v>
      </c>
      <c r="AO61">
        <v>0</v>
      </c>
      <c r="AP61">
        <v>0</v>
      </c>
      <c r="AQ61">
        <v>0</v>
      </c>
      <c r="AR61" t="s">
        <v>59</v>
      </c>
      <c r="AS61" t="s">
        <v>58</v>
      </c>
      <c r="AT61" t="s">
        <v>144</v>
      </c>
      <c r="AU61" t="s">
        <v>1326</v>
      </c>
      <c r="AV61" t="s">
        <v>5920</v>
      </c>
      <c r="AW61" t="s">
        <v>152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201601211</v>
      </c>
      <c r="BM61">
        <v>1</v>
      </c>
    </row>
    <row r="62" spans="1:65">
      <c r="A62" t="s">
        <v>5921</v>
      </c>
      <c r="B62">
        <v>61</v>
      </c>
      <c r="C62" t="s">
        <v>52</v>
      </c>
      <c r="D62">
        <v>1</v>
      </c>
      <c r="E62">
        <v>1</v>
      </c>
      <c r="F62">
        <v>201601211</v>
      </c>
      <c r="G62">
        <v>20160121</v>
      </c>
      <c r="H62" t="s">
        <v>153</v>
      </c>
      <c r="I62" t="s">
        <v>54</v>
      </c>
      <c r="J62" t="s">
        <v>55</v>
      </c>
      <c r="K62">
        <v>0</v>
      </c>
      <c r="L62">
        <v>0</v>
      </c>
      <c r="M62">
        <v>0</v>
      </c>
      <c r="N62" t="s">
        <v>56</v>
      </c>
      <c r="O62" t="s">
        <v>57</v>
      </c>
      <c r="P62" t="s">
        <v>57</v>
      </c>
      <c r="Q62" t="s">
        <v>3</v>
      </c>
      <c r="R62" t="s">
        <v>144</v>
      </c>
      <c r="S62" t="s">
        <v>55</v>
      </c>
      <c r="T62" t="s">
        <v>56</v>
      </c>
      <c r="U62" t="s">
        <v>56</v>
      </c>
      <c r="V62" t="s">
        <v>56</v>
      </c>
      <c r="W62" t="s">
        <v>55</v>
      </c>
      <c r="X62" t="s">
        <v>56</v>
      </c>
      <c r="Y62" t="s">
        <v>56</v>
      </c>
      <c r="Z62" t="s">
        <v>68</v>
      </c>
      <c r="AA62" t="s">
        <v>132</v>
      </c>
      <c r="AB62" t="s">
        <v>56</v>
      </c>
      <c r="AC62" t="s">
        <v>56</v>
      </c>
      <c r="AD62" t="s">
        <v>56</v>
      </c>
      <c r="AE62">
        <v>0</v>
      </c>
      <c r="AF62">
        <v>1</v>
      </c>
      <c r="AG62">
        <v>1</v>
      </c>
      <c r="AH62">
        <v>0</v>
      </c>
      <c r="AI62" s="18" t="str">
        <f t="shared" si="1"/>
        <v>1</v>
      </c>
      <c r="AJ62" s="18" t="str">
        <f t="shared" si="2"/>
        <v>0</v>
      </c>
      <c r="AK62" s="18" t="str">
        <f t="shared" si="3"/>
        <v>0</v>
      </c>
      <c r="AL62" s="18">
        <f t="shared" si="4"/>
        <v>0</v>
      </c>
      <c r="AM62">
        <v>4</v>
      </c>
      <c r="AN62">
        <v>6</v>
      </c>
      <c r="AO62">
        <v>0</v>
      </c>
      <c r="AP62">
        <v>0</v>
      </c>
      <c r="AQ62">
        <v>0</v>
      </c>
      <c r="AR62" t="s">
        <v>59</v>
      </c>
      <c r="AS62" t="s">
        <v>58</v>
      </c>
      <c r="AT62" t="s">
        <v>144</v>
      </c>
      <c r="AU62" t="s">
        <v>1326</v>
      </c>
      <c r="AV62" t="s">
        <v>5921</v>
      </c>
      <c r="AW62" t="s">
        <v>153</v>
      </c>
      <c r="AX62">
        <v>0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201601211</v>
      </c>
      <c r="BM62">
        <v>1</v>
      </c>
    </row>
    <row r="63" spans="1:65">
      <c r="A63" t="s">
        <v>5922</v>
      </c>
      <c r="B63">
        <v>62</v>
      </c>
      <c r="C63" t="s">
        <v>52</v>
      </c>
      <c r="D63">
        <v>1</v>
      </c>
      <c r="E63">
        <v>1</v>
      </c>
      <c r="F63">
        <v>201601211</v>
      </c>
      <c r="G63">
        <v>20160121</v>
      </c>
      <c r="H63" t="s">
        <v>154</v>
      </c>
      <c r="I63" t="s">
        <v>54</v>
      </c>
      <c r="J63" t="s">
        <v>55</v>
      </c>
      <c r="K63">
        <v>0</v>
      </c>
      <c r="L63">
        <v>0</v>
      </c>
      <c r="M63">
        <v>0</v>
      </c>
      <c r="N63" t="s">
        <v>56</v>
      </c>
      <c r="O63" t="s">
        <v>57</v>
      </c>
      <c r="P63" t="s">
        <v>57</v>
      </c>
      <c r="Q63" t="s">
        <v>3</v>
      </c>
      <c r="R63" t="s">
        <v>144</v>
      </c>
      <c r="S63" t="s">
        <v>55</v>
      </c>
      <c r="T63" t="s">
        <v>56</v>
      </c>
      <c r="U63" t="s">
        <v>56</v>
      </c>
      <c r="V63" t="s">
        <v>56</v>
      </c>
      <c r="W63" t="s">
        <v>55</v>
      </c>
      <c r="X63" t="s">
        <v>56</v>
      </c>
      <c r="Y63" t="s">
        <v>56</v>
      </c>
      <c r="Z63" t="s">
        <v>56</v>
      </c>
      <c r="AA63" t="s">
        <v>57</v>
      </c>
      <c r="AB63" t="s">
        <v>56</v>
      </c>
      <c r="AC63" t="s">
        <v>56</v>
      </c>
      <c r="AD63" t="s">
        <v>56</v>
      </c>
      <c r="AE63">
        <v>0</v>
      </c>
      <c r="AF63">
        <v>1</v>
      </c>
      <c r="AG63">
        <v>0</v>
      </c>
      <c r="AH63">
        <v>1</v>
      </c>
      <c r="AI63" s="18" t="str">
        <f t="shared" si="1"/>
        <v>1</v>
      </c>
      <c r="AJ63" s="18" t="str">
        <f t="shared" si="2"/>
        <v>0</v>
      </c>
      <c r="AK63" s="18" t="str">
        <f t="shared" si="3"/>
        <v>1</v>
      </c>
      <c r="AL63" s="18">
        <f t="shared" si="4"/>
        <v>1</v>
      </c>
      <c r="AM63">
        <v>5</v>
      </c>
      <c r="AN63">
        <v>3</v>
      </c>
      <c r="AO63">
        <v>0</v>
      </c>
      <c r="AP63">
        <v>0</v>
      </c>
      <c r="AQ63">
        <v>0</v>
      </c>
      <c r="AR63" t="s">
        <v>59</v>
      </c>
      <c r="AS63" t="s">
        <v>58</v>
      </c>
      <c r="AT63" t="s">
        <v>144</v>
      </c>
      <c r="AU63" t="s">
        <v>1326</v>
      </c>
      <c r="AV63" t="s">
        <v>5922</v>
      </c>
      <c r="AW63" t="s">
        <v>154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201601211</v>
      </c>
      <c r="BM63">
        <v>1</v>
      </c>
    </row>
    <row r="64" spans="1:65">
      <c r="A64" t="s">
        <v>5923</v>
      </c>
      <c r="B64">
        <v>63</v>
      </c>
      <c r="C64" t="s">
        <v>52</v>
      </c>
      <c r="D64">
        <v>1</v>
      </c>
      <c r="E64">
        <v>1</v>
      </c>
      <c r="F64">
        <v>201601211</v>
      </c>
      <c r="G64">
        <v>20160121</v>
      </c>
      <c r="H64" t="s">
        <v>155</v>
      </c>
      <c r="I64" t="s">
        <v>54</v>
      </c>
      <c r="J64" t="s">
        <v>55</v>
      </c>
      <c r="K64">
        <v>0</v>
      </c>
      <c r="L64">
        <v>0</v>
      </c>
      <c r="M64">
        <v>0</v>
      </c>
      <c r="N64" t="s">
        <v>56</v>
      </c>
      <c r="O64" t="s">
        <v>57</v>
      </c>
      <c r="P64" t="s">
        <v>57</v>
      </c>
      <c r="Q64" t="s">
        <v>3</v>
      </c>
      <c r="R64" t="s">
        <v>144</v>
      </c>
      <c r="S64" t="s">
        <v>55</v>
      </c>
      <c r="T64" t="s">
        <v>56</v>
      </c>
      <c r="U64" t="s">
        <v>56</v>
      </c>
      <c r="V64" t="s">
        <v>56</v>
      </c>
      <c r="W64" t="s">
        <v>55</v>
      </c>
      <c r="X64" t="s">
        <v>56</v>
      </c>
      <c r="Y64" t="s">
        <v>56</v>
      </c>
      <c r="Z64" t="s">
        <v>56</v>
      </c>
      <c r="AA64" t="s">
        <v>57</v>
      </c>
      <c r="AB64" t="s">
        <v>56</v>
      </c>
      <c r="AC64" t="s">
        <v>56</v>
      </c>
      <c r="AD64" t="s">
        <v>56</v>
      </c>
      <c r="AE64">
        <v>0</v>
      </c>
      <c r="AF64">
        <v>1</v>
      </c>
      <c r="AG64">
        <v>0</v>
      </c>
      <c r="AH64">
        <v>0</v>
      </c>
      <c r="AI64" s="18" t="str">
        <f t="shared" si="1"/>
        <v>1</v>
      </c>
      <c r="AJ64" s="18" t="str">
        <f t="shared" si="2"/>
        <v>0</v>
      </c>
      <c r="AK64" s="18" t="str">
        <f t="shared" si="3"/>
        <v>1</v>
      </c>
      <c r="AL64" s="18">
        <f t="shared" si="4"/>
        <v>0</v>
      </c>
      <c r="AM64">
        <v>6</v>
      </c>
      <c r="AN64">
        <v>4</v>
      </c>
      <c r="AO64">
        <v>0</v>
      </c>
      <c r="AP64">
        <v>0</v>
      </c>
      <c r="AQ64">
        <v>0</v>
      </c>
      <c r="AR64" t="s">
        <v>59</v>
      </c>
      <c r="AS64" t="s">
        <v>58</v>
      </c>
      <c r="AT64" t="s">
        <v>144</v>
      </c>
      <c r="AU64" t="s">
        <v>1326</v>
      </c>
      <c r="AV64" t="s">
        <v>5923</v>
      </c>
      <c r="AW64" t="s">
        <v>155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201601211</v>
      </c>
      <c r="BM64">
        <v>1</v>
      </c>
    </row>
    <row r="65" spans="1:65">
      <c r="A65" t="s">
        <v>5924</v>
      </c>
      <c r="B65">
        <v>64</v>
      </c>
      <c r="C65" t="s">
        <v>52</v>
      </c>
      <c r="D65">
        <v>1</v>
      </c>
      <c r="E65">
        <v>1</v>
      </c>
      <c r="F65">
        <v>201601211</v>
      </c>
      <c r="G65">
        <v>20160121</v>
      </c>
      <c r="H65" t="s">
        <v>156</v>
      </c>
      <c r="I65" t="s">
        <v>54</v>
      </c>
      <c r="J65" t="s">
        <v>55</v>
      </c>
      <c r="K65">
        <v>0</v>
      </c>
      <c r="L65">
        <v>0</v>
      </c>
      <c r="M65">
        <v>0</v>
      </c>
      <c r="N65" t="s">
        <v>56</v>
      </c>
      <c r="O65" t="s">
        <v>57</v>
      </c>
      <c r="P65" t="s">
        <v>57</v>
      </c>
      <c r="Q65" t="s">
        <v>3</v>
      </c>
      <c r="R65" t="s">
        <v>144</v>
      </c>
      <c r="S65" t="s">
        <v>55</v>
      </c>
      <c r="T65" t="s">
        <v>56</v>
      </c>
      <c r="U65" t="s">
        <v>56</v>
      </c>
      <c r="V65" t="s">
        <v>56</v>
      </c>
      <c r="W65" t="s">
        <v>55</v>
      </c>
      <c r="X65" t="s">
        <v>56</v>
      </c>
      <c r="Y65" t="s">
        <v>56</v>
      </c>
      <c r="Z65" t="s">
        <v>56</v>
      </c>
      <c r="AA65" t="s">
        <v>57</v>
      </c>
      <c r="AB65" t="s">
        <v>56</v>
      </c>
      <c r="AC65" t="s">
        <v>56</v>
      </c>
      <c r="AD65" t="s">
        <v>56</v>
      </c>
      <c r="AE65">
        <v>1</v>
      </c>
      <c r="AF65">
        <v>0</v>
      </c>
      <c r="AG65">
        <v>0</v>
      </c>
      <c r="AH65">
        <v>0</v>
      </c>
      <c r="AI65" s="18" t="str">
        <f t="shared" si="1"/>
        <v>0</v>
      </c>
      <c r="AJ65" s="18" t="str">
        <f t="shared" si="2"/>
        <v>1</v>
      </c>
      <c r="AK65" s="18" t="str">
        <f t="shared" si="3"/>
        <v>1</v>
      </c>
      <c r="AL65" s="18">
        <f t="shared" si="4"/>
        <v>0</v>
      </c>
      <c r="AM65">
        <v>4</v>
      </c>
      <c r="AN65">
        <v>5</v>
      </c>
      <c r="AO65">
        <v>0</v>
      </c>
      <c r="AP65">
        <v>0</v>
      </c>
      <c r="AQ65">
        <v>0</v>
      </c>
      <c r="AR65" t="s">
        <v>59</v>
      </c>
      <c r="AS65" t="s">
        <v>58</v>
      </c>
      <c r="AT65" t="s">
        <v>144</v>
      </c>
      <c r="AU65" t="s">
        <v>1326</v>
      </c>
      <c r="AV65" t="s">
        <v>5924</v>
      </c>
      <c r="AW65" t="s">
        <v>156</v>
      </c>
      <c r="AX65">
        <v>1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201601211</v>
      </c>
      <c r="BM65">
        <v>1</v>
      </c>
    </row>
    <row r="66" spans="1:65">
      <c r="A66" t="s">
        <v>5925</v>
      </c>
      <c r="B66">
        <v>65</v>
      </c>
      <c r="C66" t="s">
        <v>52</v>
      </c>
      <c r="D66">
        <v>1</v>
      </c>
      <c r="E66">
        <v>1</v>
      </c>
      <c r="F66">
        <v>201601211</v>
      </c>
      <c r="G66">
        <v>20160121</v>
      </c>
      <c r="H66" t="s">
        <v>157</v>
      </c>
      <c r="I66" t="s">
        <v>71</v>
      </c>
      <c r="J66" t="s">
        <v>55</v>
      </c>
      <c r="K66">
        <v>3</v>
      </c>
      <c r="L66">
        <v>0</v>
      </c>
      <c r="M66">
        <v>3</v>
      </c>
      <c r="N66" t="s">
        <v>56</v>
      </c>
      <c r="O66" t="s">
        <v>71</v>
      </c>
      <c r="P66" t="s">
        <v>56</v>
      </c>
      <c r="Q66" t="s">
        <v>3</v>
      </c>
      <c r="R66" t="s">
        <v>67</v>
      </c>
      <c r="S66" t="s">
        <v>55</v>
      </c>
      <c r="T66" t="s">
        <v>56</v>
      </c>
      <c r="U66" t="s">
        <v>56</v>
      </c>
      <c r="V66" t="s">
        <v>56</v>
      </c>
      <c r="W66" t="s">
        <v>55</v>
      </c>
      <c r="X66" t="s">
        <v>56</v>
      </c>
      <c r="Y66" t="s">
        <v>56</v>
      </c>
      <c r="Z66" t="s">
        <v>56</v>
      </c>
      <c r="AA66" t="s">
        <v>57</v>
      </c>
      <c r="AB66" t="s">
        <v>56</v>
      </c>
      <c r="AC66" t="s">
        <v>56</v>
      </c>
      <c r="AD66" t="s">
        <v>56</v>
      </c>
      <c r="AE66">
        <v>1</v>
      </c>
      <c r="AF66">
        <v>1</v>
      </c>
      <c r="AG66">
        <v>0</v>
      </c>
      <c r="AH66">
        <v>0</v>
      </c>
      <c r="AI66" s="18" t="str">
        <f t="shared" si="1"/>
        <v>0</v>
      </c>
      <c r="AJ66" s="18" t="str">
        <f t="shared" si="2"/>
        <v>0</v>
      </c>
      <c r="AK66" s="18" t="str">
        <f t="shared" si="3"/>
        <v>1</v>
      </c>
      <c r="AL66" s="18">
        <f t="shared" si="4"/>
        <v>0</v>
      </c>
      <c r="AM66">
        <v>6</v>
      </c>
      <c r="AN66">
        <v>4</v>
      </c>
      <c r="AO66">
        <v>0</v>
      </c>
      <c r="AP66">
        <v>0</v>
      </c>
      <c r="AQ66">
        <v>0</v>
      </c>
      <c r="AR66" t="s">
        <v>74</v>
      </c>
      <c r="AS66" t="s">
        <v>67</v>
      </c>
      <c r="AT66" t="s">
        <v>144</v>
      </c>
      <c r="AU66" t="s">
        <v>4450</v>
      </c>
      <c r="AV66" t="s">
        <v>5925</v>
      </c>
      <c r="AW66" t="s">
        <v>157</v>
      </c>
      <c r="AX66">
        <v>1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201601211</v>
      </c>
      <c r="BM66">
        <v>1</v>
      </c>
    </row>
    <row r="67" spans="1:65">
      <c r="A67" t="s">
        <v>5926</v>
      </c>
      <c r="B67">
        <v>66</v>
      </c>
      <c r="C67" t="s">
        <v>52</v>
      </c>
      <c r="D67">
        <v>1</v>
      </c>
      <c r="E67">
        <v>1</v>
      </c>
      <c r="F67">
        <v>201601211</v>
      </c>
      <c r="G67">
        <v>20160121</v>
      </c>
      <c r="H67" t="s">
        <v>158</v>
      </c>
      <c r="I67" t="s">
        <v>71</v>
      </c>
      <c r="J67" t="s">
        <v>55</v>
      </c>
      <c r="K67">
        <v>2</v>
      </c>
      <c r="L67">
        <v>0</v>
      </c>
      <c r="M67">
        <v>2</v>
      </c>
      <c r="N67" t="s">
        <v>56</v>
      </c>
      <c r="O67" t="s">
        <v>71</v>
      </c>
      <c r="P67" t="s">
        <v>56</v>
      </c>
      <c r="Q67" t="s">
        <v>3</v>
      </c>
      <c r="R67" t="s">
        <v>67</v>
      </c>
      <c r="S67" t="s">
        <v>55</v>
      </c>
      <c r="T67" t="s">
        <v>56</v>
      </c>
      <c r="U67" t="s">
        <v>56</v>
      </c>
      <c r="V67" t="s">
        <v>56</v>
      </c>
      <c r="W67" t="s">
        <v>55</v>
      </c>
      <c r="X67" t="s">
        <v>56</v>
      </c>
      <c r="Y67" t="s">
        <v>56</v>
      </c>
      <c r="Z67" t="s">
        <v>56</v>
      </c>
      <c r="AA67" t="s">
        <v>57</v>
      </c>
      <c r="AB67" t="s">
        <v>56</v>
      </c>
      <c r="AC67" t="s">
        <v>56</v>
      </c>
      <c r="AD67" t="s">
        <v>56</v>
      </c>
      <c r="AE67">
        <v>0</v>
      </c>
      <c r="AF67">
        <v>0</v>
      </c>
      <c r="AG67">
        <v>1</v>
      </c>
      <c r="AH67">
        <v>0</v>
      </c>
      <c r="AI67" s="18" t="str">
        <f t="shared" ref="AI67:AI130" si="5">IF(ISERROR(FIND("0",AE67))=FALSE, "1", IF(ISERROR(FIND("1",AE67))=FALSE, "0"))</f>
        <v>1</v>
      </c>
      <c r="AJ67" s="18" t="str">
        <f t="shared" ref="AJ67:AJ130" si="6">IF(ISERROR(FIND("0",AF67))=FALSE, "1", IF(ISERROR(FIND("1",AF67))=FALSE, "0"))</f>
        <v>1</v>
      </c>
      <c r="AK67" s="18" t="str">
        <f t="shared" ref="AK67:AK130" si="7">IF(ISERROR(FIND("0",AG67))=FALSE, "1", IF(ISERROR(FIND("1",AG67))=FALSE, "0"))</f>
        <v>0</v>
      </c>
      <c r="AL67" s="18">
        <f t="shared" ref="AL67:AL130" si="8">AH67</f>
        <v>0</v>
      </c>
      <c r="AM67">
        <v>5</v>
      </c>
      <c r="AN67">
        <v>4</v>
      </c>
      <c r="AO67">
        <v>0</v>
      </c>
      <c r="AP67">
        <v>0</v>
      </c>
      <c r="AQ67">
        <v>0</v>
      </c>
      <c r="AR67" t="s">
        <v>74</v>
      </c>
      <c r="AS67" t="s">
        <v>67</v>
      </c>
      <c r="AT67" t="s">
        <v>144</v>
      </c>
      <c r="AU67" t="s">
        <v>4450</v>
      </c>
      <c r="AV67" t="s">
        <v>5926</v>
      </c>
      <c r="AW67" t="s">
        <v>158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201601211</v>
      </c>
      <c r="BM67">
        <v>1</v>
      </c>
    </row>
    <row r="68" spans="1:65">
      <c r="A68" t="s">
        <v>5927</v>
      </c>
      <c r="B68">
        <v>67</v>
      </c>
      <c r="C68" t="s">
        <v>52</v>
      </c>
      <c r="D68">
        <v>1</v>
      </c>
      <c r="E68">
        <v>1</v>
      </c>
      <c r="F68">
        <v>201601211</v>
      </c>
      <c r="G68">
        <v>20160121</v>
      </c>
      <c r="H68" t="s">
        <v>159</v>
      </c>
      <c r="I68" t="s">
        <v>71</v>
      </c>
      <c r="J68" t="s">
        <v>55</v>
      </c>
      <c r="K68">
        <v>2</v>
      </c>
      <c r="L68">
        <v>0</v>
      </c>
      <c r="M68">
        <v>2</v>
      </c>
      <c r="N68" t="s">
        <v>56</v>
      </c>
      <c r="O68" t="s">
        <v>71</v>
      </c>
      <c r="P68" t="s">
        <v>56</v>
      </c>
      <c r="Q68" t="s">
        <v>3</v>
      </c>
      <c r="R68" t="s">
        <v>67</v>
      </c>
      <c r="S68" t="s">
        <v>55</v>
      </c>
      <c r="T68" t="s">
        <v>56</v>
      </c>
      <c r="U68" t="s">
        <v>56</v>
      </c>
      <c r="V68" t="s">
        <v>56</v>
      </c>
      <c r="W68" t="s">
        <v>55</v>
      </c>
      <c r="X68" t="s">
        <v>56</v>
      </c>
      <c r="Y68" t="s">
        <v>56</v>
      </c>
      <c r="Z68" t="s">
        <v>56</v>
      </c>
      <c r="AA68" t="s">
        <v>57</v>
      </c>
      <c r="AB68" t="s">
        <v>56</v>
      </c>
      <c r="AC68" t="s">
        <v>56</v>
      </c>
      <c r="AD68" t="s">
        <v>56</v>
      </c>
      <c r="AE68">
        <v>0</v>
      </c>
      <c r="AF68">
        <v>1</v>
      </c>
      <c r="AG68">
        <v>0</v>
      </c>
      <c r="AH68">
        <v>0</v>
      </c>
      <c r="AI68" s="18" t="str">
        <f t="shared" si="5"/>
        <v>1</v>
      </c>
      <c r="AJ68" s="18" t="str">
        <f t="shared" si="6"/>
        <v>0</v>
      </c>
      <c r="AK68" s="18" t="str">
        <f t="shared" si="7"/>
        <v>1</v>
      </c>
      <c r="AL68" s="18">
        <f t="shared" si="8"/>
        <v>0</v>
      </c>
      <c r="AM68" t="s">
        <v>55</v>
      </c>
      <c r="AN68">
        <v>5</v>
      </c>
      <c r="AO68">
        <v>0</v>
      </c>
      <c r="AP68">
        <v>0</v>
      </c>
      <c r="AQ68">
        <v>0</v>
      </c>
      <c r="AR68" t="s">
        <v>74</v>
      </c>
      <c r="AS68" t="s">
        <v>67</v>
      </c>
      <c r="AT68" t="s">
        <v>144</v>
      </c>
      <c r="AU68" t="s">
        <v>4450</v>
      </c>
      <c r="AV68" t="s">
        <v>5927</v>
      </c>
      <c r="AW68" t="s">
        <v>159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201601211</v>
      </c>
      <c r="BM68">
        <v>1</v>
      </c>
    </row>
    <row r="69" spans="1:65">
      <c r="A69" t="s">
        <v>5928</v>
      </c>
      <c r="B69">
        <v>68</v>
      </c>
      <c r="C69" t="s">
        <v>52</v>
      </c>
      <c r="D69">
        <v>1</v>
      </c>
      <c r="E69">
        <v>1</v>
      </c>
      <c r="F69">
        <v>201601211</v>
      </c>
      <c r="G69">
        <v>20160121</v>
      </c>
      <c r="H69" t="s">
        <v>160</v>
      </c>
      <c r="I69" t="s">
        <v>71</v>
      </c>
      <c r="J69" t="s">
        <v>55</v>
      </c>
      <c r="K69">
        <v>1</v>
      </c>
      <c r="L69">
        <v>0</v>
      </c>
      <c r="M69">
        <v>1</v>
      </c>
      <c r="N69" t="s">
        <v>56</v>
      </c>
      <c r="O69" t="s">
        <v>89</v>
      </c>
      <c r="P69" t="s">
        <v>56</v>
      </c>
      <c r="Q69" t="s">
        <v>3</v>
      </c>
      <c r="R69" t="s">
        <v>67</v>
      </c>
      <c r="S69" t="s">
        <v>55</v>
      </c>
      <c r="T69" t="s">
        <v>68</v>
      </c>
      <c r="U69" t="s">
        <v>68</v>
      </c>
      <c r="V69" t="s">
        <v>56</v>
      </c>
      <c r="W69" t="s">
        <v>55</v>
      </c>
      <c r="X69" t="s">
        <v>56</v>
      </c>
      <c r="Y69" t="s">
        <v>56</v>
      </c>
      <c r="Z69" t="s">
        <v>56</v>
      </c>
      <c r="AA69" t="s">
        <v>57</v>
      </c>
      <c r="AB69" t="s">
        <v>56</v>
      </c>
      <c r="AC69" t="s">
        <v>56</v>
      </c>
      <c r="AD69" t="s">
        <v>56</v>
      </c>
      <c r="AE69">
        <v>0</v>
      </c>
      <c r="AF69">
        <v>0</v>
      </c>
      <c r="AG69">
        <v>0</v>
      </c>
      <c r="AH69">
        <v>1</v>
      </c>
      <c r="AI69" s="18" t="str">
        <f t="shared" si="5"/>
        <v>1</v>
      </c>
      <c r="AJ69" s="18" t="str">
        <f t="shared" si="6"/>
        <v>1</v>
      </c>
      <c r="AK69" s="18" t="str">
        <f t="shared" si="7"/>
        <v>1</v>
      </c>
      <c r="AL69" s="18">
        <f t="shared" si="8"/>
        <v>1</v>
      </c>
      <c r="AM69" t="s">
        <v>55</v>
      </c>
      <c r="AN69" t="s">
        <v>55</v>
      </c>
      <c r="AO69">
        <v>0</v>
      </c>
      <c r="AP69">
        <v>0</v>
      </c>
      <c r="AQ69">
        <v>0</v>
      </c>
      <c r="AR69" t="s">
        <v>74</v>
      </c>
      <c r="AS69" t="s">
        <v>67</v>
      </c>
      <c r="AT69" t="s">
        <v>144</v>
      </c>
      <c r="AU69" t="s">
        <v>4450</v>
      </c>
      <c r="AV69" t="s">
        <v>5928</v>
      </c>
      <c r="AW69" t="s">
        <v>160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201601211</v>
      </c>
      <c r="BM69">
        <v>1</v>
      </c>
    </row>
    <row r="70" spans="1:65">
      <c r="A70" t="s">
        <v>5929</v>
      </c>
      <c r="B70">
        <v>69</v>
      </c>
      <c r="C70" t="s">
        <v>52</v>
      </c>
      <c r="D70">
        <v>1</v>
      </c>
      <c r="E70">
        <v>1</v>
      </c>
      <c r="F70">
        <v>201601211</v>
      </c>
      <c r="G70">
        <v>20160121</v>
      </c>
      <c r="H70" t="s">
        <v>161</v>
      </c>
      <c r="I70" t="s">
        <v>71</v>
      </c>
      <c r="J70" t="s">
        <v>55</v>
      </c>
      <c r="K70">
        <v>1</v>
      </c>
      <c r="L70">
        <v>0</v>
      </c>
      <c r="M70">
        <v>1</v>
      </c>
      <c r="N70" t="s">
        <v>56</v>
      </c>
      <c r="O70" t="s">
        <v>89</v>
      </c>
      <c r="P70" t="s">
        <v>56</v>
      </c>
      <c r="Q70" t="s">
        <v>3</v>
      </c>
      <c r="R70" t="s">
        <v>67</v>
      </c>
      <c r="S70" t="s">
        <v>55</v>
      </c>
      <c r="T70" t="s">
        <v>68</v>
      </c>
      <c r="U70" t="s">
        <v>68</v>
      </c>
      <c r="V70" t="s">
        <v>56</v>
      </c>
      <c r="W70" t="s">
        <v>55</v>
      </c>
      <c r="X70" t="s">
        <v>56</v>
      </c>
      <c r="Y70" t="s">
        <v>56</v>
      </c>
      <c r="Z70" t="s">
        <v>56</v>
      </c>
      <c r="AA70" t="s">
        <v>57</v>
      </c>
      <c r="AB70" t="s">
        <v>56</v>
      </c>
      <c r="AC70" t="s">
        <v>56</v>
      </c>
      <c r="AD70" t="s">
        <v>56</v>
      </c>
      <c r="AE70">
        <v>0</v>
      </c>
      <c r="AF70">
        <v>0</v>
      </c>
      <c r="AG70">
        <v>1</v>
      </c>
      <c r="AH70">
        <v>0</v>
      </c>
      <c r="AI70" s="18" t="str">
        <f t="shared" si="5"/>
        <v>1</v>
      </c>
      <c r="AJ70" s="18" t="str">
        <f t="shared" si="6"/>
        <v>1</v>
      </c>
      <c r="AK70" s="18" t="str">
        <f t="shared" si="7"/>
        <v>0</v>
      </c>
      <c r="AL70" s="18">
        <f t="shared" si="8"/>
        <v>0</v>
      </c>
      <c r="AM70">
        <v>6</v>
      </c>
      <c r="AN70">
        <v>4</v>
      </c>
      <c r="AO70">
        <v>0</v>
      </c>
      <c r="AP70">
        <v>0</v>
      </c>
      <c r="AQ70">
        <v>0</v>
      </c>
      <c r="AR70" t="s">
        <v>74</v>
      </c>
      <c r="AS70" t="s">
        <v>67</v>
      </c>
      <c r="AT70" t="s">
        <v>144</v>
      </c>
      <c r="AU70" t="s">
        <v>4450</v>
      </c>
      <c r="AV70" t="s">
        <v>5929</v>
      </c>
      <c r="AW70" t="s">
        <v>161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201601211</v>
      </c>
      <c r="BM70">
        <v>1</v>
      </c>
    </row>
    <row r="71" spans="1:65">
      <c r="A71" t="s">
        <v>5930</v>
      </c>
      <c r="B71">
        <v>70</v>
      </c>
      <c r="C71" t="s">
        <v>52</v>
      </c>
      <c r="D71">
        <v>1</v>
      </c>
      <c r="E71">
        <v>1</v>
      </c>
      <c r="F71">
        <v>201601211</v>
      </c>
      <c r="G71">
        <v>20160121</v>
      </c>
      <c r="H71" t="s">
        <v>162</v>
      </c>
      <c r="I71" t="s">
        <v>71</v>
      </c>
      <c r="J71" t="s">
        <v>55</v>
      </c>
      <c r="K71">
        <v>1</v>
      </c>
      <c r="L71">
        <v>0</v>
      </c>
      <c r="M71">
        <v>1</v>
      </c>
      <c r="N71" t="s">
        <v>56</v>
      </c>
      <c r="O71" t="s">
        <v>89</v>
      </c>
      <c r="P71" t="s">
        <v>56</v>
      </c>
      <c r="Q71" t="s">
        <v>3</v>
      </c>
      <c r="R71" t="s">
        <v>67</v>
      </c>
      <c r="S71" t="s">
        <v>55</v>
      </c>
      <c r="T71" t="s">
        <v>68</v>
      </c>
      <c r="U71" t="s">
        <v>68</v>
      </c>
      <c r="V71" t="s">
        <v>56</v>
      </c>
      <c r="W71" t="s">
        <v>55</v>
      </c>
      <c r="X71" t="s">
        <v>56</v>
      </c>
      <c r="Y71" t="s">
        <v>56</v>
      </c>
      <c r="Z71" t="s">
        <v>56</v>
      </c>
      <c r="AA71" t="s">
        <v>57</v>
      </c>
      <c r="AB71" t="s">
        <v>56</v>
      </c>
      <c r="AC71" t="s">
        <v>56</v>
      </c>
      <c r="AD71" t="s">
        <v>56</v>
      </c>
      <c r="AE71">
        <v>0</v>
      </c>
      <c r="AF71">
        <v>1</v>
      </c>
      <c r="AG71">
        <v>0</v>
      </c>
      <c r="AH71">
        <v>0</v>
      </c>
      <c r="AI71" s="18" t="str">
        <f t="shared" si="5"/>
        <v>1</v>
      </c>
      <c r="AJ71" s="18" t="str">
        <f t="shared" si="6"/>
        <v>0</v>
      </c>
      <c r="AK71" s="18" t="str">
        <f t="shared" si="7"/>
        <v>1</v>
      </c>
      <c r="AL71" s="18">
        <f t="shared" si="8"/>
        <v>0</v>
      </c>
      <c r="AM71">
        <v>4</v>
      </c>
      <c r="AN71">
        <v>5</v>
      </c>
      <c r="AO71">
        <v>0</v>
      </c>
      <c r="AP71">
        <v>0</v>
      </c>
      <c r="AQ71">
        <v>0</v>
      </c>
      <c r="AR71" t="s">
        <v>74</v>
      </c>
      <c r="AS71" t="s">
        <v>67</v>
      </c>
      <c r="AT71" t="s">
        <v>144</v>
      </c>
      <c r="AU71" t="s">
        <v>4450</v>
      </c>
      <c r="AV71" t="s">
        <v>5930</v>
      </c>
      <c r="AW71" t="s">
        <v>162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201601211</v>
      </c>
      <c r="BM71">
        <v>1</v>
      </c>
    </row>
    <row r="72" spans="1:65">
      <c r="A72" t="s">
        <v>5931</v>
      </c>
      <c r="B72">
        <v>71</v>
      </c>
      <c r="C72" t="s">
        <v>52</v>
      </c>
      <c r="D72">
        <v>1</v>
      </c>
      <c r="E72">
        <v>1</v>
      </c>
      <c r="F72">
        <v>201601211</v>
      </c>
      <c r="G72">
        <v>20160121</v>
      </c>
      <c r="H72" t="s">
        <v>163</v>
      </c>
      <c r="I72" t="s">
        <v>71</v>
      </c>
      <c r="J72" t="s">
        <v>55</v>
      </c>
      <c r="K72">
        <v>1</v>
      </c>
      <c r="L72">
        <v>0</v>
      </c>
      <c r="M72">
        <v>1</v>
      </c>
      <c r="N72" t="s">
        <v>56</v>
      </c>
      <c r="O72" t="s">
        <v>89</v>
      </c>
      <c r="P72" t="s">
        <v>56</v>
      </c>
      <c r="Q72" t="s">
        <v>3</v>
      </c>
      <c r="R72" t="s">
        <v>67</v>
      </c>
      <c r="S72" t="s">
        <v>55</v>
      </c>
      <c r="T72" t="s">
        <v>68</v>
      </c>
      <c r="U72" t="s">
        <v>68</v>
      </c>
      <c r="V72" t="s">
        <v>56</v>
      </c>
      <c r="W72" t="s">
        <v>55</v>
      </c>
      <c r="X72" t="s">
        <v>56</v>
      </c>
      <c r="Y72" t="s">
        <v>56</v>
      </c>
      <c r="Z72" t="s">
        <v>56</v>
      </c>
      <c r="AA72" t="s">
        <v>57</v>
      </c>
      <c r="AB72" t="s">
        <v>56</v>
      </c>
      <c r="AC72" t="s">
        <v>56</v>
      </c>
      <c r="AD72" t="s">
        <v>56</v>
      </c>
      <c r="AE72">
        <v>0</v>
      </c>
      <c r="AF72">
        <v>1</v>
      </c>
      <c r="AG72">
        <v>0</v>
      </c>
      <c r="AH72">
        <v>0</v>
      </c>
      <c r="AI72" s="18" t="str">
        <f t="shared" si="5"/>
        <v>1</v>
      </c>
      <c r="AJ72" s="18" t="str">
        <f t="shared" si="6"/>
        <v>0</v>
      </c>
      <c r="AK72" s="18" t="str">
        <f t="shared" si="7"/>
        <v>1</v>
      </c>
      <c r="AL72" s="18">
        <f t="shared" si="8"/>
        <v>0</v>
      </c>
      <c r="AM72">
        <v>4</v>
      </c>
      <c r="AN72">
        <v>5</v>
      </c>
      <c r="AO72">
        <v>0</v>
      </c>
      <c r="AP72">
        <v>0</v>
      </c>
      <c r="AQ72">
        <v>0</v>
      </c>
      <c r="AR72" t="s">
        <v>74</v>
      </c>
      <c r="AS72" t="s">
        <v>67</v>
      </c>
      <c r="AT72" t="s">
        <v>144</v>
      </c>
      <c r="AU72" t="s">
        <v>4450</v>
      </c>
      <c r="AV72" t="s">
        <v>5931</v>
      </c>
      <c r="AW72" t="s">
        <v>163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201601211</v>
      </c>
      <c r="BM72">
        <v>1</v>
      </c>
    </row>
    <row r="73" spans="1:65">
      <c r="A73" t="s">
        <v>5932</v>
      </c>
      <c r="B73">
        <v>72</v>
      </c>
      <c r="C73" t="s">
        <v>52</v>
      </c>
      <c r="D73">
        <v>1</v>
      </c>
      <c r="E73">
        <v>1</v>
      </c>
      <c r="F73">
        <v>201601211</v>
      </c>
      <c r="G73">
        <v>20160121</v>
      </c>
      <c r="H73" t="s">
        <v>164</v>
      </c>
      <c r="I73" t="s">
        <v>71</v>
      </c>
      <c r="J73" t="s">
        <v>55</v>
      </c>
      <c r="K73">
        <v>2</v>
      </c>
      <c r="L73">
        <v>1</v>
      </c>
      <c r="M73">
        <v>1</v>
      </c>
      <c r="N73" t="s">
        <v>56</v>
      </c>
      <c r="O73" t="s">
        <v>71</v>
      </c>
      <c r="P73" t="s">
        <v>56</v>
      </c>
      <c r="Q73" t="s">
        <v>3</v>
      </c>
      <c r="R73" t="s">
        <v>67</v>
      </c>
      <c r="S73" t="s">
        <v>55</v>
      </c>
      <c r="T73" t="s">
        <v>56</v>
      </c>
      <c r="U73" t="s">
        <v>56</v>
      </c>
      <c r="V73" t="s">
        <v>56</v>
      </c>
      <c r="W73" t="s">
        <v>55</v>
      </c>
      <c r="X73" t="s">
        <v>56</v>
      </c>
      <c r="Y73" t="s">
        <v>56</v>
      </c>
      <c r="Z73" t="s">
        <v>56</v>
      </c>
      <c r="AA73" t="s">
        <v>57</v>
      </c>
      <c r="AB73" t="s">
        <v>56</v>
      </c>
      <c r="AC73" t="s">
        <v>68</v>
      </c>
      <c r="AD73" t="s">
        <v>56</v>
      </c>
      <c r="AE73">
        <v>0</v>
      </c>
      <c r="AF73">
        <v>0</v>
      </c>
      <c r="AG73">
        <v>0</v>
      </c>
      <c r="AH73">
        <v>0</v>
      </c>
      <c r="AI73" s="18" t="str">
        <f t="shared" si="5"/>
        <v>1</v>
      </c>
      <c r="AJ73" s="18" t="str">
        <f t="shared" si="6"/>
        <v>1</v>
      </c>
      <c r="AK73" s="18" t="str">
        <f t="shared" si="7"/>
        <v>1</v>
      </c>
      <c r="AL73" s="18">
        <f t="shared" si="8"/>
        <v>0</v>
      </c>
      <c r="AM73" t="s">
        <v>55</v>
      </c>
      <c r="AN73" t="s">
        <v>55</v>
      </c>
      <c r="AO73">
        <v>0</v>
      </c>
      <c r="AP73">
        <v>0</v>
      </c>
      <c r="AQ73">
        <v>0</v>
      </c>
      <c r="AR73" t="s">
        <v>74</v>
      </c>
      <c r="AS73" t="s">
        <v>67</v>
      </c>
      <c r="AT73" t="s">
        <v>144</v>
      </c>
      <c r="AU73" t="s">
        <v>4450</v>
      </c>
      <c r="AV73" t="s">
        <v>5932</v>
      </c>
      <c r="AW73" t="s">
        <v>164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201601211</v>
      </c>
      <c r="BM73">
        <v>1</v>
      </c>
    </row>
    <row r="74" spans="1:65">
      <c r="A74" t="s">
        <v>5933</v>
      </c>
      <c r="B74">
        <v>73</v>
      </c>
      <c r="C74" t="s">
        <v>52</v>
      </c>
      <c r="D74">
        <v>1</v>
      </c>
      <c r="E74">
        <v>1</v>
      </c>
      <c r="F74">
        <v>201601211</v>
      </c>
      <c r="G74">
        <v>20160121</v>
      </c>
      <c r="H74" t="s">
        <v>165</v>
      </c>
      <c r="I74" t="s">
        <v>71</v>
      </c>
      <c r="J74" t="s">
        <v>55</v>
      </c>
      <c r="K74">
        <v>5</v>
      </c>
      <c r="L74">
        <v>1</v>
      </c>
      <c r="M74">
        <v>4</v>
      </c>
      <c r="N74" t="s">
        <v>56</v>
      </c>
      <c r="O74" t="s">
        <v>71</v>
      </c>
      <c r="P74" t="s">
        <v>56</v>
      </c>
      <c r="Q74" t="s">
        <v>3</v>
      </c>
      <c r="R74" t="s">
        <v>67</v>
      </c>
      <c r="S74" t="s">
        <v>55</v>
      </c>
      <c r="T74" t="s">
        <v>56</v>
      </c>
      <c r="U74" t="s">
        <v>56</v>
      </c>
      <c r="V74" t="s">
        <v>56</v>
      </c>
      <c r="W74" t="s">
        <v>55</v>
      </c>
      <c r="X74" t="s">
        <v>56</v>
      </c>
      <c r="Y74" t="s">
        <v>56</v>
      </c>
      <c r="Z74" t="s">
        <v>56</v>
      </c>
      <c r="AA74" t="s">
        <v>57</v>
      </c>
      <c r="AB74" t="s">
        <v>56</v>
      </c>
      <c r="AC74" t="s">
        <v>68</v>
      </c>
      <c r="AD74" t="s">
        <v>56</v>
      </c>
      <c r="AE74">
        <v>0</v>
      </c>
      <c r="AF74">
        <v>0</v>
      </c>
      <c r="AG74">
        <v>0</v>
      </c>
      <c r="AH74">
        <v>0</v>
      </c>
      <c r="AI74" s="18" t="str">
        <f t="shared" si="5"/>
        <v>1</v>
      </c>
      <c r="AJ74" s="18" t="str">
        <f t="shared" si="6"/>
        <v>1</v>
      </c>
      <c r="AK74" s="18" t="str">
        <f t="shared" si="7"/>
        <v>1</v>
      </c>
      <c r="AL74" s="18">
        <f t="shared" si="8"/>
        <v>0</v>
      </c>
      <c r="AM74" t="s">
        <v>55</v>
      </c>
      <c r="AN74" t="s">
        <v>55</v>
      </c>
      <c r="AO74">
        <v>0</v>
      </c>
      <c r="AP74">
        <v>0</v>
      </c>
      <c r="AQ74">
        <v>0</v>
      </c>
      <c r="AR74" t="s">
        <v>74</v>
      </c>
      <c r="AS74" t="s">
        <v>67</v>
      </c>
      <c r="AT74" t="s">
        <v>67</v>
      </c>
      <c r="AU74" t="s">
        <v>4450</v>
      </c>
      <c r="AV74" t="s">
        <v>5933</v>
      </c>
      <c r="AW74" t="s">
        <v>165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1</v>
      </c>
      <c r="BL74">
        <v>201601211</v>
      </c>
      <c r="BM74">
        <v>1</v>
      </c>
    </row>
    <row r="75" spans="1:65">
      <c r="A75" t="s">
        <v>5934</v>
      </c>
      <c r="B75">
        <v>74</v>
      </c>
      <c r="C75" t="s">
        <v>52</v>
      </c>
      <c r="D75">
        <v>1</v>
      </c>
      <c r="E75">
        <v>1</v>
      </c>
      <c r="F75">
        <v>201601211</v>
      </c>
      <c r="G75">
        <v>20160121</v>
      </c>
      <c r="H75" t="s">
        <v>166</v>
      </c>
      <c r="I75" t="s">
        <v>71</v>
      </c>
      <c r="J75" t="s">
        <v>55</v>
      </c>
      <c r="K75">
        <v>4</v>
      </c>
      <c r="L75">
        <v>1</v>
      </c>
      <c r="M75">
        <v>3</v>
      </c>
      <c r="N75" t="s">
        <v>56</v>
      </c>
      <c r="O75" t="s">
        <v>71</v>
      </c>
      <c r="P75" t="s">
        <v>56</v>
      </c>
      <c r="Q75" t="s">
        <v>3</v>
      </c>
      <c r="R75" t="s">
        <v>67</v>
      </c>
      <c r="S75" t="s">
        <v>55</v>
      </c>
      <c r="T75" t="s">
        <v>56</v>
      </c>
      <c r="U75" t="s">
        <v>56</v>
      </c>
      <c r="V75" t="s">
        <v>56</v>
      </c>
      <c r="W75" t="s">
        <v>55</v>
      </c>
      <c r="X75" t="s">
        <v>56</v>
      </c>
      <c r="Y75" t="s">
        <v>56</v>
      </c>
      <c r="Z75" t="s">
        <v>56</v>
      </c>
      <c r="AA75" t="s">
        <v>57</v>
      </c>
      <c r="AB75" t="s">
        <v>56</v>
      </c>
      <c r="AC75" t="s">
        <v>68</v>
      </c>
      <c r="AD75" t="s">
        <v>56</v>
      </c>
      <c r="AE75">
        <v>0</v>
      </c>
      <c r="AF75">
        <v>0</v>
      </c>
      <c r="AG75">
        <v>1</v>
      </c>
      <c r="AH75">
        <v>0</v>
      </c>
      <c r="AI75" s="18" t="str">
        <f t="shared" si="5"/>
        <v>1</v>
      </c>
      <c r="AJ75" s="18" t="str">
        <f t="shared" si="6"/>
        <v>1</v>
      </c>
      <c r="AK75" s="18" t="str">
        <f t="shared" si="7"/>
        <v>0</v>
      </c>
      <c r="AL75" s="18">
        <f t="shared" si="8"/>
        <v>0</v>
      </c>
      <c r="AM75">
        <v>5</v>
      </c>
      <c r="AN75" t="s">
        <v>55</v>
      </c>
      <c r="AO75">
        <v>0</v>
      </c>
      <c r="AP75">
        <v>0</v>
      </c>
      <c r="AQ75">
        <v>0</v>
      </c>
      <c r="AR75" t="s">
        <v>74</v>
      </c>
      <c r="AS75" t="s">
        <v>67</v>
      </c>
      <c r="AT75" t="s">
        <v>67</v>
      </c>
      <c r="AU75" t="s">
        <v>4450</v>
      </c>
      <c r="AV75" t="s">
        <v>5934</v>
      </c>
      <c r="AW75" t="s">
        <v>166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201601211</v>
      </c>
      <c r="BM75">
        <v>1</v>
      </c>
    </row>
    <row r="76" spans="1:65">
      <c r="A76" t="s">
        <v>5935</v>
      </c>
      <c r="B76">
        <v>75</v>
      </c>
      <c r="C76" t="s">
        <v>52</v>
      </c>
      <c r="D76">
        <v>1</v>
      </c>
      <c r="E76">
        <v>1</v>
      </c>
      <c r="F76">
        <v>201601211</v>
      </c>
      <c r="G76">
        <v>20160121</v>
      </c>
      <c r="H76" t="s">
        <v>167</v>
      </c>
      <c r="I76" t="s">
        <v>168</v>
      </c>
      <c r="J76" t="s">
        <v>55</v>
      </c>
      <c r="K76">
        <v>3</v>
      </c>
      <c r="L76">
        <v>1</v>
      </c>
      <c r="M76">
        <v>2</v>
      </c>
      <c r="N76" t="s">
        <v>56</v>
      </c>
      <c r="O76" t="s">
        <v>72</v>
      </c>
      <c r="P76" t="s">
        <v>56</v>
      </c>
      <c r="Q76" t="s">
        <v>3</v>
      </c>
      <c r="R76" t="s">
        <v>67</v>
      </c>
      <c r="S76" t="s">
        <v>55</v>
      </c>
      <c r="T76" t="s">
        <v>56</v>
      </c>
      <c r="U76" t="s">
        <v>56</v>
      </c>
      <c r="V76" t="s">
        <v>56</v>
      </c>
      <c r="W76" t="s">
        <v>55</v>
      </c>
      <c r="X76" t="s">
        <v>56</v>
      </c>
      <c r="Y76" t="s">
        <v>56</v>
      </c>
      <c r="Z76" t="s">
        <v>56</v>
      </c>
      <c r="AA76" t="s">
        <v>57</v>
      </c>
      <c r="AB76" t="s">
        <v>56</v>
      </c>
      <c r="AC76" t="s">
        <v>68</v>
      </c>
      <c r="AD76" t="s">
        <v>56</v>
      </c>
      <c r="AE76">
        <v>0</v>
      </c>
      <c r="AF76">
        <v>0</v>
      </c>
      <c r="AG76">
        <v>0</v>
      </c>
      <c r="AH76">
        <v>0</v>
      </c>
      <c r="AI76" s="18" t="str">
        <f t="shared" si="5"/>
        <v>1</v>
      </c>
      <c r="AJ76" s="18" t="str">
        <f t="shared" si="6"/>
        <v>1</v>
      </c>
      <c r="AK76" s="18" t="str">
        <f t="shared" si="7"/>
        <v>1</v>
      </c>
      <c r="AL76" s="18">
        <f t="shared" si="8"/>
        <v>0</v>
      </c>
      <c r="AM76" t="s">
        <v>55</v>
      </c>
      <c r="AN76" t="s">
        <v>55</v>
      </c>
      <c r="AO76">
        <v>0</v>
      </c>
      <c r="AP76">
        <v>0</v>
      </c>
      <c r="AQ76">
        <v>0</v>
      </c>
      <c r="AR76" t="s">
        <v>74</v>
      </c>
      <c r="AS76" t="s">
        <v>67</v>
      </c>
      <c r="AT76" t="s">
        <v>67</v>
      </c>
      <c r="AU76" t="s">
        <v>4450</v>
      </c>
      <c r="AV76" t="s">
        <v>5935</v>
      </c>
      <c r="AW76" t="s">
        <v>167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201601211</v>
      </c>
      <c r="BM76">
        <v>1</v>
      </c>
    </row>
    <row r="77" spans="1:65">
      <c r="A77" t="s">
        <v>5936</v>
      </c>
      <c r="B77">
        <v>76</v>
      </c>
      <c r="C77" t="s">
        <v>52</v>
      </c>
      <c r="D77">
        <v>1</v>
      </c>
      <c r="E77">
        <v>1</v>
      </c>
      <c r="F77">
        <v>201601211</v>
      </c>
      <c r="G77">
        <v>20160121</v>
      </c>
      <c r="H77" t="s">
        <v>169</v>
      </c>
      <c r="I77" t="s">
        <v>168</v>
      </c>
      <c r="J77" t="s">
        <v>55</v>
      </c>
      <c r="K77">
        <v>4</v>
      </c>
      <c r="L77">
        <v>3</v>
      </c>
      <c r="M77">
        <v>1</v>
      </c>
      <c r="N77" t="s">
        <v>56</v>
      </c>
      <c r="O77" t="s">
        <v>71</v>
      </c>
      <c r="P77" t="s">
        <v>56</v>
      </c>
      <c r="Q77" t="s">
        <v>3</v>
      </c>
      <c r="R77" t="s">
        <v>67</v>
      </c>
      <c r="S77" t="s">
        <v>55</v>
      </c>
      <c r="T77" t="s">
        <v>56</v>
      </c>
      <c r="U77" t="s">
        <v>56</v>
      </c>
      <c r="V77" t="s">
        <v>56</v>
      </c>
      <c r="W77" t="s">
        <v>55</v>
      </c>
      <c r="X77" t="s">
        <v>56</v>
      </c>
      <c r="Y77" t="s">
        <v>56</v>
      </c>
      <c r="Z77" t="s">
        <v>56</v>
      </c>
      <c r="AA77" t="s">
        <v>57</v>
      </c>
      <c r="AB77" t="s">
        <v>56</v>
      </c>
      <c r="AC77" t="s">
        <v>68</v>
      </c>
      <c r="AD77" t="s">
        <v>56</v>
      </c>
      <c r="AE77">
        <v>1</v>
      </c>
      <c r="AF77">
        <v>0</v>
      </c>
      <c r="AG77">
        <v>1</v>
      </c>
      <c r="AH77">
        <v>0</v>
      </c>
      <c r="AI77" s="18" t="str">
        <f t="shared" si="5"/>
        <v>0</v>
      </c>
      <c r="AJ77" s="18" t="str">
        <f t="shared" si="6"/>
        <v>1</v>
      </c>
      <c r="AK77" s="18" t="str">
        <f t="shared" si="7"/>
        <v>0</v>
      </c>
      <c r="AL77" s="18">
        <f t="shared" si="8"/>
        <v>0</v>
      </c>
      <c r="AM77" t="s">
        <v>55</v>
      </c>
      <c r="AN77" t="s">
        <v>55</v>
      </c>
      <c r="AO77">
        <v>0</v>
      </c>
      <c r="AP77">
        <v>0</v>
      </c>
      <c r="AQ77">
        <v>0</v>
      </c>
      <c r="AR77" t="s">
        <v>74</v>
      </c>
      <c r="AS77" t="s">
        <v>67</v>
      </c>
      <c r="AT77" t="s">
        <v>67</v>
      </c>
      <c r="AU77" t="s">
        <v>4450</v>
      </c>
      <c r="AV77" t="s">
        <v>5936</v>
      </c>
      <c r="AW77" t="s">
        <v>169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201601211</v>
      </c>
      <c r="BM77">
        <v>1</v>
      </c>
    </row>
    <row r="78" spans="1:65">
      <c r="A78" t="s">
        <v>5937</v>
      </c>
      <c r="B78">
        <v>77</v>
      </c>
      <c r="C78" t="s">
        <v>52</v>
      </c>
      <c r="D78">
        <v>1</v>
      </c>
      <c r="E78">
        <v>1</v>
      </c>
      <c r="F78">
        <v>201601211</v>
      </c>
      <c r="G78">
        <v>20160121</v>
      </c>
      <c r="H78" t="s">
        <v>170</v>
      </c>
      <c r="I78" t="s">
        <v>54</v>
      </c>
      <c r="J78" t="s">
        <v>55</v>
      </c>
      <c r="K78">
        <v>0</v>
      </c>
      <c r="L78">
        <v>0</v>
      </c>
      <c r="M78">
        <v>0</v>
      </c>
      <c r="N78" t="s">
        <v>56</v>
      </c>
      <c r="O78" t="s">
        <v>57</v>
      </c>
      <c r="P78" t="s">
        <v>57</v>
      </c>
      <c r="Q78" t="s">
        <v>3</v>
      </c>
      <c r="R78" t="s">
        <v>80</v>
      </c>
      <c r="S78" t="s">
        <v>55</v>
      </c>
      <c r="T78" t="s">
        <v>56</v>
      </c>
      <c r="U78" t="s">
        <v>56</v>
      </c>
      <c r="V78" t="s">
        <v>56</v>
      </c>
      <c r="W78" t="s">
        <v>55</v>
      </c>
      <c r="X78" t="s">
        <v>56</v>
      </c>
      <c r="Y78" t="s">
        <v>56</v>
      </c>
      <c r="Z78" t="s">
        <v>56</v>
      </c>
      <c r="AA78" t="s">
        <v>57</v>
      </c>
      <c r="AB78" t="s">
        <v>56</v>
      </c>
      <c r="AC78" t="s">
        <v>56</v>
      </c>
      <c r="AD78" t="s">
        <v>56</v>
      </c>
      <c r="AE78">
        <v>1</v>
      </c>
      <c r="AF78">
        <v>0</v>
      </c>
      <c r="AG78">
        <v>0</v>
      </c>
      <c r="AH78">
        <v>0</v>
      </c>
      <c r="AI78" s="18" t="str">
        <f t="shared" si="5"/>
        <v>0</v>
      </c>
      <c r="AJ78" s="18" t="str">
        <f t="shared" si="6"/>
        <v>1</v>
      </c>
      <c r="AK78" s="18" t="str">
        <f t="shared" si="7"/>
        <v>1</v>
      </c>
      <c r="AL78" s="18">
        <f t="shared" si="8"/>
        <v>0</v>
      </c>
      <c r="AM78">
        <v>4</v>
      </c>
      <c r="AN78">
        <v>5</v>
      </c>
      <c r="AO78">
        <v>0</v>
      </c>
      <c r="AP78">
        <v>0</v>
      </c>
      <c r="AQ78">
        <v>0</v>
      </c>
      <c r="AR78" t="s">
        <v>59</v>
      </c>
      <c r="AS78" t="s">
        <v>80</v>
      </c>
      <c r="AT78" t="s">
        <v>80</v>
      </c>
      <c r="AU78" t="s">
        <v>80</v>
      </c>
      <c r="AV78" t="s">
        <v>5937</v>
      </c>
      <c r="AW78" t="s">
        <v>170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201601211</v>
      </c>
      <c r="BM78">
        <v>1</v>
      </c>
    </row>
    <row r="79" spans="1:65">
      <c r="A79" t="s">
        <v>5938</v>
      </c>
      <c r="B79">
        <v>78</v>
      </c>
      <c r="C79" t="s">
        <v>52</v>
      </c>
      <c r="D79">
        <v>1</v>
      </c>
      <c r="E79">
        <v>1</v>
      </c>
      <c r="F79">
        <v>201601211</v>
      </c>
      <c r="G79">
        <v>20160121</v>
      </c>
      <c r="H79" t="s">
        <v>171</v>
      </c>
      <c r="I79" t="s">
        <v>54</v>
      </c>
      <c r="J79" t="s">
        <v>55</v>
      </c>
      <c r="K79">
        <v>0</v>
      </c>
      <c r="L79">
        <v>0</v>
      </c>
      <c r="M79">
        <v>0</v>
      </c>
      <c r="N79" t="s">
        <v>56</v>
      </c>
      <c r="O79" t="s">
        <v>57</v>
      </c>
      <c r="P79" t="s">
        <v>57</v>
      </c>
      <c r="Q79" t="s">
        <v>3</v>
      </c>
      <c r="R79" t="s">
        <v>172</v>
      </c>
      <c r="S79" t="s">
        <v>55</v>
      </c>
      <c r="T79" t="s">
        <v>56</v>
      </c>
      <c r="U79" t="s">
        <v>56</v>
      </c>
      <c r="V79" t="s">
        <v>56</v>
      </c>
      <c r="W79" t="s">
        <v>55</v>
      </c>
      <c r="X79" t="s">
        <v>56</v>
      </c>
      <c r="Y79" t="s">
        <v>56</v>
      </c>
      <c r="Z79" t="s">
        <v>56</v>
      </c>
      <c r="AA79" t="s">
        <v>57</v>
      </c>
      <c r="AB79" t="s">
        <v>56</v>
      </c>
      <c r="AC79" t="s">
        <v>56</v>
      </c>
      <c r="AD79" t="s">
        <v>173</v>
      </c>
      <c r="AE79">
        <v>0</v>
      </c>
      <c r="AF79">
        <v>1</v>
      </c>
      <c r="AG79">
        <v>0</v>
      </c>
      <c r="AH79">
        <v>0</v>
      </c>
      <c r="AI79" s="18" t="str">
        <f t="shared" si="5"/>
        <v>1</v>
      </c>
      <c r="AJ79" s="18" t="str">
        <f t="shared" si="6"/>
        <v>0</v>
      </c>
      <c r="AK79" s="18" t="str">
        <f t="shared" si="7"/>
        <v>1</v>
      </c>
      <c r="AL79" s="18">
        <f t="shared" si="8"/>
        <v>0</v>
      </c>
      <c r="AM79" t="s">
        <v>55</v>
      </c>
      <c r="AN79" t="s">
        <v>55</v>
      </c>
      <c r="AO79">
        <v>0</v>
      </c>
      <c r="AP79">
        <v>0</v>
      </c>
      <c r="AQ79">
        <v>0</v>
      </c>
      <c r="AR79" t="s">
        <v>59</v>
      </c>
      <c r="AS79" t="s">
        <v>174</v>
      </c>
      <c r="AT79" t="s">
        <v>174</v>
      </c>
      <c r="AU79" t="s">
        <v>1326</v>
      </c>
      <c r="AV79" t="s">
        <v>5938</v>
      </c>
      <c r="AW79" t="s">
        <v>171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201601211</v>
      </c>
      <c r="BM79">
        <v>1</v>
      </c>
    </row>
    <row r="80" spans="1:65">
      <c r="A80" t="s">
        <v>5939</v>
      </c>
      <c r="B80">
        <v>79</v>
      </c>
      <c r="C80" t="s">
        <v>52</v>
      </c>
      <c r="D80">
        <v>1</v>
      </c>
      <c r="E80">
        <v>1</v>
      </c>
      <c r="F80">
        <v>201601211</v>
      </c>
      <c r="G80">
        <v>20160121</v>
      </c>
      <c r="H80" t="s">
        <v>175</v>
      </c>
      <c r="I80" t="s">
        <v>89</v>
      </c>
      <c r="J80" t="s">
        <v>55</v>
      </c>
      <c r="K80">
        <v>0</v>
      </c>
      <c r="L80">
        <v>0</v>
      </c>
      <c r="M80">
        <v>0</v>
      </c>
      <c r="N80" t="s">
        <v>56</v>
      </c>
      <c r="O80" t="s">
        <v>57</v>
      </c>
      <c r="P80" t="s">
        <v>57</v>
      </c>
      <c r="Q80" t="s">
        <v>3</v>
      </c>
      <c r="R80" t="s">
        <v>144</v>
      </c>
      <c r="S80" t="s">
        <v>55</v>
      </c>
      <c r="T80" t="s">
        <v>68</v>
      </c>
      <c r="U80" t="s">
        <v>68</v>
      </c>
      <c r="V80" t="s">
        <v>56</v>
      </c>
      <c r="W80" t="s">
        <v>55</v>
      </c>
      <c r="X80" t="s">
        <v>56</v>
      </c>
      <c r="Y80" t="s">
        <v>56</v>
      </c>
      <c r="Z80" t="s">
        <v>56</v>
      </c>
      <c r="AA80" t="s">
        <v>57</v>
      </c>
      <c r="AB80" t="s">
        <v>56</v>
      </c>
      <c r="AC80" t="s">
        <v>56</v>
      </c>
      <c r="AD80" t="s">
        <v>56</v>
      </c>
      <c r="AE80">
        <v>0</v>
      </c>
      <c r="AF80">
        <v>1</v>
      </c>
      <c r="AG80">
        <v>1</v>
      </c>
      <c r="AH80">
        <v>0</v>
      </c>
      <c r="AI80" s="18" t="str">
        <f t="shared" si="5"/>
        <v>1</v>
      </c>
      <c r="AJ80" s="18" t="str">
        <f t="shared" si="6"/>
        <v>0</v>
      </c>
      <c r="AK80" s="18" t="str">
        <f t="shared" si="7"/>
        <v>0</v>
      </c>
      <c r="AL80" s="18">
        <f t="shared" si="8"/>
        <v>0</v>
      </c>
      <c r="AM80">
        <v>4</v>
      </c>
      <c r="AN80">
        <v>5</v>
      </c>
      <c r="AO80">
        <v>0</v>
      </c>
      <c r="AP80">
        <v>0</v>
      </c>
      <c r="AQ80">
        <v>0</v>
      </c>
      <c r="AR80" t="s">
        <v>89</v>
      </c>
      <c r="AS80" t="s">
        <v>58</v>
      </c>
      <c r="AT80" t="s">
        <v>144</v>
      </c>
      <c r="AU80" t="s">
        <v>1326</v>
      </c>
      <c r="AV80" t="s">
        <v>5939</v>
      </c>
      <c r="AW80" t="s">
        <v>175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201601211</v>
      </c>
      <c r="BM80">
        <v>1</v>
      </c>
    </row>
    <row r="81" spans="1:65">
      <c r="A81" t="s">
        <v>5940</v>
      </c>
      <c r="B81">
        <v>80</v>
      </c>
      <c r="C81" t="s">
        <v>52</v>
      </c>
      <c r="D81">
        <v>1</v>
      </c>
      <c r="E81">
        <v>1</v>
      </c>
      <c r="F81">
        <v>201601211</v>
      </c>
      <c r="G81">
        <v>20160121</v>
      </c>
      <c r="H81" t="s">
        <v>176</v>
      </c>
      <c r="I81" t="s">
        <v>89</v>
      </c>
      <c r="J81" t="s">
        <v>55</v>
      </c>
      <c r="K81">
        <v>0</v>
      </c>
      <c r="L81">
        <v>0</v>
      </c>
      <c r="M81">
        <v>0</v>
      </c>
      <c r="N81" t="s">
        <v>56</v>
      </c>
      <c r="O81" t="s">
        <v>57</v>
      </c>
      <c r="P81" t="s">
        <v>57</v>
      </c>
      <c r="Q81" t="s">
        <v>3</v>
      </c>
      <c r="R81" t="s">
        <v>140</v>
      </c>
      <c r="S81" t="s">
        <v>55</v>
      </c>
      <c r="T81" t="s">
        <v>56</v>
      </c>
      <c r="U81" t="s">
        <v>56</v>
      </c>
      <c r="V81" t="s">
        <v>56</v>
      </c>
      <c r="W81" t="s">
        <v>55</v>
      </c>
      <c r="X81" t="s">
        <v>56</v>
      </c>
      <c r="Y81" t="s">
        <v>56</v>
      </c>
      <c r="Z81" t="s">
        <v>56</v>
      </c>
      <c r="AA81" t="s">
        <v>57</v>
      </c>
      <c r="AB81" t="s">
        <v>56</v>
      </c>
      <c r="AC81" t="s">
        <v>68</v>
      </c>
      <c r="AD81" t="s">
        <v>56</v>
      </c>
      <c r="AE81">
        <v>1</v>
      </c>
      <c r="AF81">
        <v>0</v>
      </c>
      <c r="AG81">
        <v>0</v>
      </c>
      <c r="AH81">
        <v>0</v>
      </c>
      <c r="AI81" s="18" t="str">
        <f t="shared" si="5"/>
        <v>0</v>
      </c>
      <c r="AJ81" s="18" t="str">
        <f t="shared" si="6"/>
        <v>1</v>
      </c>
      <c r="AK81" s="18" t="str">
        <f t="shared" si="7"/>
        <v>1</v>
      </c>
      <c r="AL81" s="18">
        <f t="shared" si="8"/>
        <v>0</v>
      </c>
      <c r="AM81" t="s">
        <v>55</v>
      </c>
      <c r="AN81" t="s">
        <v>55</v>
      </c>
      <c r="AO81">
        <v>0</v>
      </c>
      <c r="AP81">
        <v>0</v>
      </c>
      <c r="AQ81">
        <v>0</v>
      </c>
      <c r="AR81" t="s">
        <v>89</v>
      </c>
      <c r="AS81" t="s">
        <v>141</v>
      </c>
      <c r="AT81" t="s">
        <v>144</v>
      </c>
      <c r="AU81" t="s">
        <v>1326</v>
      </c>
      <c r="AV81" t="s">
        <v>5940</v>
      </c>
      <c r="AW81" t="s">
        <v>176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201601211</v>
      </c>
      <c r="BM81">
        <v>1</v>
      </c>
    </row>
    <row r="82" spans="1:65">
      <c r="A82" t="s">
        <v>5941</v>
      </c>
      <c r="B82">
        <v>81</v>
      </c>
      <c r="C82" t="s">
        <v>52</v>
      </c>
      <c r="D82">
        <v>1</v>
      </c>
      <c r="E82">
        <v>1</v>
      </c>
      <c r="F82">
        <v>201601211</v>
      </c>
      <c r="G82">
        <v>20160121</v>
      </c>
      <c r="H82" t="s">
        <v>177</v>
      </c>
      <c r="I82" t="s">
        <v>89</v>
      </c>
      <c r="J82" t="s">
        <v>55</v>
      </c>
      <c r="K82">
        <v>0</v>
      </c>
      <c r="L82">
        <v>0</v>
      </c>
      <c r="M82">
        <v>0</v>
      </c>
      <c r="N82" t="s">
        <v>56</v>
      </c>
      <c r="O82" t="s">
        <v>57</v>
      </c>
      <c r="P82" t="s">
        <v>57</v>
      </c>
      <c r="Q82" t="s">
        <v>3</v>
      </c>
      <c r="R82" t="s">
        <v>140</v>
      </c>
      <c r="S82" t="s">
        <v>55</v>
      </c>
      <c r="T82" t="s">
        <v>56</v>
      </c>
      <c r="U82" t="s">
        <v>56</v>
      </c>
      <c r="V82" t="s">
        <v>56</v>
      </c>
      <c r="W82" t="s">
        <v>55</v>
      </c>
      <c r="X82" t="s">
        <v>56</v>
      </c>
      <c r="Y82" t="s">
        <v>56</v>
      </c>
      <c r="Z82" t="s">
        <v>56</v>
      </c>
      <c r="AA82" t="s">
        <v>57</v>
      </c>
      <c r="AB82" t="s">
        <v>56</v>
      </c>
      <c r="AC82" t="s">
        <v>68</v>
      </c>
      <c r="AD82" t="s">
        <v>56</v>
      </c>
      <c r="AE82">
        <v>0</v>
      </c>
      <c r="AF82">
        <v>0</v>
      </c>
      <c r="AG82">
        <v>1</v>
      </c>
      <c r="AH82">
        <v>0</v>
      </c>
      <c r="AI82" s="18" t="str">
        <f t="shared" si="5"/>
        <v>1</v>
      </c>
      <c r="AJ82" s="18" t="str">
        <f t="shared" si="6"/>
        <v>1</v>
      </c>
      <c r="AK82" s="18" t="str">
        <f t="shared" si="7"/>
        <v>0</v>
      </c>
      <c r="AL82" s="18">
        <f t="shared" si="8"/>
        <v>0</v>
      </c>
      <c r="AM82" t="s">
        <v>55</v>
      </c>
      <c r="AN82" t="s">
        <v>55</v>
      </c>
      <c r="AO82">
        <v>0</v>
      </c>
      <c r="AP82">
        <v>0</v>
      </c>
      <c r="AQ82">
        <v>0</v>
      </c>
      <c r="AR82" t="s">
        <v>89</v>
      </c>
      <c r="AS82" t="s">
        <v>141</v>
      </c>
      <c r="AT82" t="s">
        <v>144</v>
      </c>
      <c r="AU82" t="s">
        <v>1326</v>
      </c>
      <c r="AV82" t="s">
        <v>5941</v>
      </c>
      <c r="AW82" t="s">
        <v>177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201601211</v>
      </c>
      <c r="BM82">
        <v>1</v>
      </c>
    </row>
    <row r="83" spans="1:65">
      <c r="A83" t="s">
        <v>5942</v>
      </c>
      <c r="B83">
        <v>82</v>
      </c>
      <c r="C83" t="s">
        <v>52</v>
      </c>
      <c r="D83">
        <v>1</v>
      </c>
      <c r="E83">
        <v>1</v>
      </c>
      <c r="F83">
        <v>201601211</v>
      </c>
      <c r="G83">
        <v>20160121</v>
      </c>
      <c r="H83" t="s">
        <v>178</v>
      </c>
      <c r="I83" t="s">
        <v>89</v>
      </c>
      <c r="J83" t="s">
        <v>55</v>
      </c>
      <c r="K83">
        <v>0</v>
      </c>
      <c r="L83">
        <v>0</v>
      </c>
      <c r="M83">
        <v>0</v>
      </c>
      <c r="N83" t="s">
        <v>56</v>
      </c>
      <c r="O83" t="s">
        <v>57</v>
      </c>
      <c r="P83" t="s">
        <v>57</v>
      </c>
      <c r="Q83" t="s">
        <v>3</v>
      </c>
      <c r="R83" t="s">
        <v>140</v>
      </c>
      <c r="S83" t="s">
        <v>55</v>
      </c>
      <c r="T83" t="s">
        <v>56</v>
      </c>
      <c r="U83" t="s">
        <v>56</v>
      </c>
      <c r="V83" t="s">
        <v>56</v>
      </c>
      <c r="W83" t="s">
        <v>55</v>
      </c>
      <c r="X83" t="s">
        <v>56</v>
      </c>
      <c r="Y83" t="s">
        <v>56</v>
      </c>
      <c r="Z83" t="s">
        <v>56</v>
      </c>
      <c r="AA83" t="s">
        <v>57</v>
      </c>
      <c r="AB83" t="s">
        <v>56</v>
      </c>
      <c r="AC83" t="s">
        <v>68</v>
      </c>
      <c r="AD83" t="s">
        <v>56</v>
      </c>
      <c r="AE83">
        <v>1</v>
      </c>
      <c r="AF83">
        <v>0</v>
      </c>
      <c r="AG83">
        <v>0</v>
      </c>
      <c r="AH83">
        <v>1</v>
      </c>
      <c r="AI83" s="18" t="str">
        <f t="shared" si="5"/>
        <v>0</v>
      </c>
      <c r="AJ83" s="18" t="str">
        <f t="shared" si="6"/>
        <v>1</v>
      </c>
      <c r="AK83" s="18" t="str">
        <f t="shared" si="7"/>
        <v>1</v>
      </c>
      <c r="AL83" s="18">
        <f t="shared" si="8"/>
        <v>1</v>
      </c>
      <c r="AM83">
        <v>5</v>
      </c>
      <c r="AN83" t="s">
        <v>55</v>
      </c>
      <c r="AO83">
        <v>0</v>
      </c>
      <c r="AP83">
        <v>0</v>
      </c>
      <c r="AQ83">
        <v>0</v>
      </c>
      <c r="AR83" t="s">
        <v>89</v>
      </c>
      <c r="AS83" t="s">
        <v>141</v>
      </c>
      <c r="AT83" t="s">
        <v>144</v>
      </c>
      <c r="AU83" t="s">
        <v>1326</v>
      </c>
      <c r="AV83" t="s">
        <v>5942</v>
      </c>
      <c r="AW83" t="s">
        <v>178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0</v>
      </c>
      <c r="BL83">
        <v>201601211</v>
      </c>
      <c r="BM83">
        <v>1</v>
      </c>
    </row>
    <row r="84" spans="1:65">
      <c r="A84" t="s">
        <v>5943</v>
      </c>
      <c r="B84">
        <v>83</v>
      </c>
      <c r="C84" t="s">
        <v>52</v>
      </c>
      <c r="D84">
        <v>1</v>
      </c>
      <c r="E84">
        <v>1</v>
      </c>
      <c r="F84">
        <v>201601211</v>
      </c>
      <c r="G84">
        <v>20160121</v>
      </c>
      <c r="H84" t="s">
        <v>142</v>
      </c>
      <c r="I84" t="s">
        <v>89</v>
      </c>
      <c r="J84" t="s">
        <v>55</v>
      </c>
      <c r="K84">
        <v>0</v>
      </c>
      <c r="L84">
        <v>0</v>
      </c>
      <c r="M84">
        <v>0</v>
      </c>
      <c r="N84" t="s">
        <v>56</v>
      </c>
      <c r="O84" t="s">
        <v>57</v>
      </c>
      <c r="P84" t="s">
        <v>57</v>
      </c>
      <c r="Q84" t="s">
        <v>3</v>
      </c>
      <c r="R84" t="s">
        <v>140</v>
      </c>
      <c r="S84" t="s">
        <v>55</v>
      </c>
      <c r="T84" t="s">
        <v>56</v>
      </c>
      <c r="U84" t="s">
        <v>56</v>
      </c>
      <c r="V84" t="s">
        <v>56</v>
      </c>
      <c r="W84" t="s">
        <v>55</v>
      </c>
      <c r="X84" t="s">
        <v>56</v>
      </c>
      <c r="Y84" t="s">
        <v>56</v>
      </c>
      <c r="Z84" t="s">
        <v>56</v>
      </c>
      <c r="AA84" t="s">
        <v>57</v>
      </c>
      <c r="AB84" t="s">
        <v>56</v>
      </c>
      <c r="AC84" t="s">
        <v>68</v>
      </c>
      <c r="AD84" t="s">
        <v>56</v>
      </c>
      <c r="AE84">
        <v>1</v>
      </c>
      <c r="AF84">
        <v>0</v>
      </c>
      <c r="AG84">
        <v>1</v>
      </c>
      <c r="AH84">
        <v>0</v>
      </c>
      <c r="AI84" s="18" t="str">
        <f t="shared" si="5"/>
        <v>0</v>
      </c>
      <c r="AJ84" s="18" t="str">
        <f t="shared" si="6"/>
        <v>1</v>
      </c>
      <c r="AK84" s="18" t="str">
        <f t="shared" si="7"/>
        <v>0</v>
      </c>
      <c r="AL84" s="18">
        <f t="shared" si="8"/>
        <v>0</v>
      </c>
      <c r="AM84" t="s">
        <v>55</v>
      </c>
      <c r="AN84">
        <v>5</v>
      </c>
      <c r="AO84">
        <v>0</v>
      </c>
      <c r="AP84">
        <v>0</v>
      </c>
      <c r="AQ84">
        <v>0</v>
      </c>
      <c r="AR84" t="s">
        <v>89</v>
      </c>
      <c r="AS84" t="s">
        <v>141</v>
      </c>
      <c r="AT84" t="s">
        <v>144</v>
      </c>
      <c r="AU84" t="s">
        <v>1326</v>
      </c>
      <c r="AV84" t="s">
        <v>5943</v>
      </c>
      <c r="AW84" t="s">
        <v>142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201601211</v>
      </c>
      <c r="BM84">
        <v>1</v>
      </c>
    </row>
    <row r="85" spans="1:65">
      <c r="A85" t="s">
        <v>5944</v>
      </c>
      <c r="B85">
        <v>84</v>
      </c>
      <c r="C85" t="s">
        <v>52</v>
      </c>
      <c r="D85">
        <v>1</v>
      </c>
      <c r="E85">
        <v>1</v>
      </c>
      <c r="F85">
        <v>201601211</v>
      </c>
      <c r="G85">
        <v>20160121</v>
      </c>
      <c r="H85" t="s">
        <v>179</v>
      </c>
      <c r="I85" t="s">
        <v>89</v>
      </c>
      <c r="J85" t="s">
        <v>55</v>
      </c>
      <c r="K85">
        <v>0</v>
      </c>
      <c r="L85">
        <v>0</v>
      </c>
      <c r="M85">
        <v>0</v>
      </c>
      <c r="N85" t="s">
        <v>56</v>
      </c>
      <c r="O85" t="s">
        <v>57</v>
      </c>
      <c r="P85" t="s">
        <v>57</v>
      </c>
      <c r="Q85" t="s">
        <v>3</v>
      </c>
      <c r="R85" t="s">
        <v>140</v>
      </c>
      <c r="S85" t="s">
        <v>55</v>
      </c>
      <c r="T85" t="s">
        <v>56</v>
      </c>
      <c r="U85" t="s">
        <v>56</v>
      </c>
      <c r="V85" t="s">
        <v>56</v>
      </c>
      <c r="W85" t="s">
        <v>55</v>
      </c>
      <c r="X85" t="s">
        <v>56</v>
      </c>
      <c r="Y85" t="s">
        <v>56</v>
      </c>
      <c r="Z85" t="s">
        <v>56</v>
      </c>
      <c r="AA85" t="s">
        <v>57</v>
      </c>
      <c r="AB85" t="s">
        <v>56</v>
      </c>
      <c r="AC85" t="s">
        <v>68</v>
      </c>
      <c r="AD85" t="s">
        <v>56</v>
      </c>
      <c r="AE85">
        <v>0</v>
      </c>
      <c r="AF85">
        <v>1</v>
      </c>
      <c r="AG85">
        <v>0</v>
      </c>
      <c r="AH85">
        <v>0</v>
      </c>
      <c r="AI85" s="18" t="str">
        <f t="shared" si="5"/>
        <v>1</v>
      </c>
      <c r="AJ85" s="18" t="str">
        <f t="shared" si="6"/>
        <v>0</v>
      </c>
      <c r="AK85" s="18" t="str">
        <f t="shared" si="7"/>
        <v>1</v>
      </c>
      <c r="AL85" s="18">
        <f t="shared" si="8"/>
        <v>0</v>
      </c>
      <c r="AM85" t="s">
        <v>55</v>
      </c>
      <c r="AN85" t="s">
        <v>55</v>
      </c>
      <c r="AO85">
        <v>0</v>
      </c>
      <c r="AP85">
        <v>0</v>
      </c>
      <c r="AQ85">
        <v>0</v>
      </c>
      <c r="AR85" t="s">
        <v>89</v>
      </c>
      <c r="AS85" t="s">
        <v>141</v>
      </c>
      <c r="AT85" t="s">
        <v>144</v>
      </c>
      <c r="AU85" t="s">
        <v>1326</v>
      </c>
      <c r="AV85" t="s">
        <v>5944</v>
      </c>
      <c r="AW85" t="s">
        <v>179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201601211</v>
      </c>
      <c r="BM85">
        <v>1</v>
      </c>
    </row>
    <row r="86" spans="1:65">
      <c r="A86" t="s">
        <v>5945</v>
      </c>
      <c r="B86">
        <v>85</v>
      </c>
      <c r="C86" t="s">
        <v>52</v>
      </c>
      <c r="D86">
        <v>1</v>
      </c>
      <c r="E86">
        <v>1</v>
      </c>
      <c r="F86">
        <v>201601211</v>
      </c>
      <c r="G86">
        <v>20160121</v>
      </c>
      <c r="H86" t="s">
        <v>180</v>
      </c>
      <c r="I86" t="s">
        <v>54</v>
      </c>
      <c r="J86" t="s">
        <v>55</v>
      </c>
      <c r="K86">
        <v>0</v>
      </c>
      <c r="L86">
        <v>0</v>
      </c>
      <c r="M86">
        <v>0</v>
      </c>
      <c r="N86" t="s">
        <v>56</v>
      </c>
      <c r="O86" t="s">
        <v>57</v>
      </c>
      <c r="P86" t="s">
        <v>57</v>
      </c>
      <c r="Q86" t="s">
        <v>3</v>
      </c>
      <c r="R86" t="s">
        <v>144</v>
      </c>
      <c r="S86" t="s">
        <v>55</v>
      </c>
      <c r="T86" t="s">
        <v>56</v>
      </c>
      <c r="U86" t="s">
        <v>56</v>
      </c>
      <c r="V86" t="s">
        <v>56</v>
      </c>
      <c r="W86" t="s">
        <v>55</v>
      </c>
      <c r="X86" t="s">
        <v>56</v>
      </c>
      <c r="Y86" t="s">
        <v>56</v>
      </c>
      <c r="Z86" t="s">
        <v>56</v>
      </c>
      <c r="AA86" t="s">
        <v>57</v>
      </c>
      <c r="AB86" t="s">
        <v>56</v>
      </c>
      <c r="AC86" t="s">
        <v>56</v>
      </c>
      <c r="AD86" t="s">
        <v>56</v>
      </c>
      <c r="AE86">
        <v>0</v>
      </c>
      <c r="AF86">
        <v>1</v>
      </c>
      <c r="AG86">
        <v>1</v>
      </c>
      <c r="AH86">
        <v>0</v>
      </c>
      <c r="AI86" s="18" t="str">
        <f t="shared" si="5"/>
        <v>1</v>
      </c>
      <c r="AJ86" s="18" t="str">
        <f t="shared" si="6"/>
        <v>0</v>
      </c>
      <c r="AK86" s="18" t="str">
        <f t="shared" si="7"/>
        <v>0</v>
      </c>
      <c r="AL86" s="18">
        <f t="shared" si="8"/>
        <v>0</v>
      </c>
      <c r="AM86">
        <v>5</v>
      </c>
      <c r="AN86" t="s">
        <v>55</v>
      </c>
      <c r="AO86">
        <v>0</v>
      </c>
      <c r="AP86">
        <v>0</v>
      </c>
      <c r="AQ86">
        <v>0</v>
      </c>
      <c r="AR86" t="s">
        <v>59</v>
      </c>
      <c r="AS86" t="s">
        <v>58</v>
      </c>
      <c r="AT86" t="s">
        <v>144</v>
      </c>
      <c r="AU86" t="s">
        <v>1326</v>
      </c>
      <c r="AV86" t="s">
        <v>5945</v>
      </c>
      <c r="AW86" t="s">
        <v>180</v>
      </c>
      <c r="AX86">
        <v>0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201601211</v>
      </c>
      <c r="BM86">
        <v>1</v>
      </c>
    </row>
    <row r="87" spans="1:65">
      <c r="A87" t="s">
        <v>5946</v>
      </c>
      <c r="B87">
        <v>86</v>
      </c>
      <c r="C87" t="s">
        <v>52</v>
      </c>
      <c r="D87">
        <v>1</v>
      </c>
      <c r="E87">
        <v>1</v>
      </c>
      <c r="F87">
        <v>201601211</v>
      </c>
      <c r="G87">
        <v>20160121</v>
      </c>
      <c r="H87" t="s">
        <v>181</v>
      </c>
      <c r="I87" t="s">
        <v>54</v>
      </c>
      <c r="J87" t="s">
        <v>55</v>
      </c>
      <c r="K87">
        <v>0</v>
      </c>
      <c r="L87">
        <v>0</v>
      </c>
      <c r="M87">
        <v>0</v>
      </c>
      <c r="N87" t="s">
        <v>56</v>
      </c>
      <c r="O87" t="s">
        <v>57</v>
      </c>
      <c r="P87" t="s">
        <v>57</v>
      </c>
      <c r="Q87" t="s">
        <v>3</v>
      </c>
      <c r="R87" t="s">
        <v>144</v>
      </c>
      <c r="S87" t="s">
        <v>55</v>
      </c>
      <c r="T87" t="s">
        <v>56</v>
      </c>
      <c r="U87" t="s">
        <v>56</v>
      </c>
      <c r="V87" t="s">
        <v>56</v>
      </c>
      <c r="W87" t="s">
        <v>55</v>
      </c>
      <c r="X87" t="s">
        <v>56</v>
      </c>
      <c r="Y87" t="s">
        <v>56</v>
      </c>
      <c r="Z87" t="s">
        <v>56</v>
      </c>
      <c r="AA87" t="s">
        <v>57</v>
      </c>
      <c r="AB87" t="s">
        <v>56</v>
      </c>
      <c r="AC87" t="s">
        <v>56</v>
      </c>
      <c r="AD87" t="s">
        <v>56</v>
      </c>
      <c r="AE87">
        <v>0</v>
      </c>
      <c r="AF87">
        <v>1</v>
      </c>
      <c r="AG87">
        <v>0</v>
      </c>
      <c r="AH87">
        <v>1</v>
      </c>
      <c r="AI87" s="18" t="str">
        <f t="shared" si="5"/>
        <v>1</v>
      </c>
      <c r="AJ87" s="18" t="str">
        <f t="shared" si="6"/>
        <v>0</v>
      </c>
      <c r="AK87" s="18" t="str">
        <f t="shared" si="7"/>
        <v>1</v>
      </c>
      <c r="AL87" s="18">
        <f t="shared" si="8"/>
        <v>1</v>
      </c>
      <c r="AM87" t="s">
        <v>55</v>
      </c>
      <c r="AN87" t="s">
        <v>55</v>
      </c>
      <c r="AO87">
        <v>0</v>
      </c>
      <c r="AP87">
        <v>0</v>
      </c>
      <c r="AQ87">
        <v>0</v>
      </c>
      <c r="AR87" t="s">
        <v>59</v>
      </c>
      <c r="AS87" t="s">
        <v>58</v>
      </c>
      <c r="AT87" t="s">
        <v>144</v>
      </c>
      <c r="AU87" t="s">
        <v>1326</v>
      </c>
      <c r="AV87" t="s">
        <v>5946</v>
      </c>
      <c r="AW87" t="s">
        <v>181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201601211</v>
      </c>
      <c r="BM87">
        <v>1</v>
      </c>
    </row>
    <row r="88" spans="1:65">
      <c r="A88" t="s">
        <v>5947</v>
      </c>
      <c r="B88">
        <v>87</v>
      </c>
      <c r="C88" t="s">
        <v>52</v>
      </c>
      <c r="D88">
        <v>1</v>
      </c>
      <c r="E88">
        <v>1</v>
      </c>
      <c r="F88">
        <v>201601221</v>
      </c>
      <c r="G88">
        <v>20160122</v>
      </c>
      <c r="H88" t="s">
        <v>182</v>
      </c>
      <c r="I88" t="s">
        <v>54</v>
      </c>
      <c r="J88" t="s">
        <v>55</v>
      </c>
      <c r="K88">
        <v>0</v>
      </c>
      <c r="L88">
        <v>0</v>
      </c>
      <c r="M88">
        <v>0</v>
      </c>
      <c r="N88" t="s">
        <v>56</v>
      </c>
      <c r="O88" t="s">
        <v>57</v>
      </c>
      <c r="P88" t="s">
        <v>57</v>
      </c>
      <c r="Q88" t="s">
        <v>3</v>
      </c>
      <c r="R88" t="s">
        <v>144</v>
      </c>
      <c r="S88" t="s">
        <v>55</v>
      </c>
      <c r="T88" t="s">
        <v>56</v>
      </c>
      <c r="U88" t="s">
        <v>56</v>
      </c>
      <c r="V88" t="s">
        <v>56</v>
      </c>
      <c r="W88" t="s">
        <v>55</v>
      </c>
      <c r="X88" t="s">
        <v>56</v>
      </c>
      <c r="Y88" t="s">
        <v>56</v>
      </c>
      <c r="Z88" t="s">
        <v>56</v>
      </c>
      <c r="AA88" t="s">
        <v>57</v>
      </c>
      <c r="AB88" t="s">
        <v>56</v>
      </c>
      <c r="AC88" t="s">
        <v>56</v>
      </c>
      <c r="AD88" t="s">
        <v>56</v>
      </c>
      <c r="AE88">
        <v>0</v>
      </c>
      <c r="AF88">
        <v>1</v>
      </c>
      <c r="AG88">
        <v>0</v>
      </c>
      <c r="AH88">
        <v>0</v>
      </c>
      <c r="AI88" s="18" t="str">
        <f t="shared" si="5"/>
        <v>1</v>
      </c>
      <c r="AJ88" s="18" t="str">
        <f t="shared" si="6"/>
        <v>0</v>
      </c>
      <c r="AK88" s="18" t="str">
        <f t="shared" si="7"/>
        <v>1</v>
      </c>
      <c r="AL88" s="18">
        <f t="shared" si="8"/>
        <v>0</v>
      </c>
      <c r="AM88">
        <v>5</v>
      </c>
      <c r="AN88">
        <v>4</v>
      </c>
      <c r="AO88">
        <v>0</v>
      </c>
      <c r="AP88">
        <v>0</v>
      </c>
      <c r="AQ88">
        <v>0</v>
      </c>
      <c r="AR88" t="s">
        <v>59</v>
      </c>
      <c r="AS88" t="s">
        <v>58</v>
      </c>
      <c r="AT88" t="s">
        <v>144</v>
      </c>
      <c r="AU88" t="s">
        <v>1326</v>
      </c>
      <c r="AV88" t="s">
        <v>5947</v>
      </c>
      <c r="AW88" t="s">
        <v>182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201601221</v>
      </c>
      <c r="BM88">
        <v>1</v>
      </c>
    </row>
    <row r="89" spans="1:65">
      <c r="A89" t="s">
        <v>5948</v>
      </c>
      <c r="B89">
        <v>88</v>
      </c>
      <c r="C89" t="s">
        <v>52</v>
      </c>
      <c r="D89">
        <v>1</v>
      </c>
      <c r="E89">
        <v>1</v>
      </c>
      <c r="F89">
        <v>201601221</v>
      </c>
      <c r="G89">
        <v>20160122</v>
      </c>
      <c r="H89" t="s">
        <v>183</v>
      </c>
      <c r="I89" t="s">
        <v>54</v>
      </c>
      <c r="J89" t="s">
        <v>55</v>
      </c>
      <c r="K89">
        <v>0</v>
      </c>
      <c r="L89">
        <v>0</v>
      </c>
      <c r="M89">
        <v>0</v>
      </c>
      <c r="N89" t="s">
        <v>56</v>
      </c>
      <c r="O89" t="s">
        <v>57</v>
      </c>
      <c r="P89" t="s">
        <v>57</v>
      </c>
      <c r="Q89" t="s">
        <v>3</v>
      </c>
      <c r="R89" t="s">
        <v>144</v>
      </c>
      <c r="S89" t="s">
        <v>55</v>
      </c>
      <c r="T89" t="s">
        <v>56</v>
      </c>
      <c r="U89" t="s">
        <v>56</v>
      </c>
      <c r="V89" t="s">
        <v>56</v>
      </c>
      <c r="W89" t="s">
        <v>55</v>
      </c>
      <c r="X89" t="s">
        <v>56</v>
      </c>
      <c r="Y89" t="s">
        <v>56</v>
      </c>
      <c r="Z89" t="s">
        <v>56</v>
      </c>
      <c r="AA89" t="s">
        <v>57</v>
      </c>
      <c r="AB89" t="s">
        <v>56</v>
      </c>
      <c r="AC89" t="s">
        <v>56</v>
      </c>
      <c r="AD89" t="s">
        <v>56</v>
      </c>
      <c r="AE89">
        <v>0</v>
      </c>
      <c r="AF89">
        <v>0</v>
      </c>
      <c r="AG89">
        <v>1</v>
      </c>
      <c r="AH89">
        <v>0</v>
      </c>
      <c r="AI89" s="18" t="str">
        <f t="shared" si="5"/>
        <v>1</v>
      </c>
      <c r="AJ89" s="18" t="str">
        <f t="shared" si="6"/>
        <v>1</v>
      </c>
      <c r="AK89" s="18" t="str">
        <f t="shared" si="7"/>
        <v>0</v>
      </c>
      <c r="AL89" s="18">
        <f t="shared" si="8"/>
        <v>0</v>
      </c>
      <c r="AM89">
        <v>5</v>
      </c>
      <c r="AN89">
        <v>4</v>
      </c>
      <c r="AO89">
        <v>0</v>
      </c>
      <c r="AP89">
        <v>0</v>
      </c>
      <c r="AQ89">
        <v>0</v>
      </c>
      <c r="AR89" t="s">
        <v>59</v>
      </c>
      <c r="AS89" t="s">
        <v>58</v>
      </c>
      <c r="AT89" t="s">
        <v>144</v>
      </c>
      <c r="AU89" t="s">
        <v>1326</v>
      </c>
      <c r="AV89" t="s">
        <v>5948</v>
      </c>
      <c r="AW89" t="s">
        <v>183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201601221</v>
      </c>
      <c r="BM89">
        <v>1</v>
      </c>
    </row>
    <row r="90" spans="1:65">
      <c r="A90" t="s">
        <v>5949</v>
      </c>
      <c r="B90">
        <v>89</v>
      </c>
      <c r="C90" t="s">
        <v>52</v>
      </c>
      <c r="D90">
        <v>1</v>
      </c>
      <c r="E90">
        <v>1</v>
      </c>
      <c r="F90">
        <v>201601221</v>
      </c>
      <c r="G90">
        <v>20160122</v>
      </c>
      <c r="H90" t="s">
        <v>184</v>
      </c>
      <c r="I90" t="s">
        <v>54</v>
      </c>
      <c r="J90" t="s">
        <v>55</v>
      </c>
      <c r="K90">
        <v>0</v>
      </c>
      <c r="L90">
        <v>0</v>
      </c>
      <c r="M90">
        <v>0</v>
      </c>
      <c r="N90" t="s">
        <v>56</v>
      </c>
      <c r="O90" t="s">
        <v>57</v>
      </c>
      <c r="P90" t="s">
        <v>57</v>
      </c>
      <c r="Q90" t="s">
        <v>3</v>
      </c>
      <c r="R90" t="s">
        <v>144</v>
      </c>
      <c r="S90" t="s">
        <v>55</v>
      </c>
      <c r="T90" t="s">
        <v>56</v>
      </c>
      <c r="U90" t="s">
        <v>56</v>
      </c>
      <c r="V90" t="s">
        <v>56</v>
      </c>
      <c r="W90" t="s">
        <v>55</v>
      </c>
      <c r="X90" t="s">
        <v>56</v>
      </c>
      <c r="Y90" t="s">
        <v>56</v>
      </c>
      <c r="Z90" t="s">
        <v>56</v>
      </c>
      <c r="AA90" t="s">
        <v>57</v>
      </c>
      <c r="AB90" t="s">
        <v>56</v>
      </c>
      <c r="AC90" t="s">
        <v>56</v>
      </c>
      <c r="AD90" t="s">
        <v>56</v>
      </c>
      <c r="AE90">
        <v>0</v>
      </c>
      <c r="AF90">
        <v>0</v>
      </c>
      <c r="AG90">
        <v>1</v>
      </c>
      <c r="AH90">
        <v>0</v>
      </c>
      <c r="AI90" s="18" t="str">
        <f t="shared" si="5"/>
        <v>1</v>
      </c>
      <c r="AJ90" s="18" t="str">
        <f t="shared" si="6"/>
        <v>1</v>
      </c>
      <c r="AK90" s="18" t="str">
        <f t="shared" si="7"/>
        <v>0</v>
      </c>
      <c r="AL90" s="18">
        <f t="shared" si="8"/>
        <v>0</v>
      </c>
      <c r="AM90" t="s">
        <v>55</v>
      </c>
      <c r="AN90" t="s">
        <v>55</v>
      </c>
      <c r="AO90">
        <v>0</v>
      </c>
      <c r="AP90">
        <v>0</v>
      </c>
      <c r="AQ90">
        <v>0</v>
      </c>
      <c r="AR90" t="s">
        <v>59</v>
      </c>
      <c r="AS90" t="s">
        <v>58</v>
      </c>
      <c r="AT90" t="s">
        <v>144</v>
      </c>
      <c r="AU90" t="s">
        <v>1326</v>
      </c>
      <c r="AV90" t="s">
        <v>5949</v>
      </c>
      <c r="AW90" t="s">
        <v>184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201601221</v>
      </c>
      <c r="BM90">
        <v>1</v>
      </c>
    </row>
    <row r="91" spans="1:65">
      <c r="A91" t="s">
        <v>5950</v>
      </c>
      <c r="B91">
        <v>90</v>
      </c>
      <c r="C91" t="s">
        <v>52</v>
      </c>
      <c r="D91">
        <v>1</v>
      </c>
      <c r="E91">
        <v>1</v>
      </c>
      <c r="F91">
        <v>201601221</v>
      </c>
      <c r="G91">
        <v>20160122</v>
      </c>
      <c r="H91" t="s">
        <v>185</v>
      </c>
      <c r="I91" t="s">
        <v>54</v>
      </c>
      <c r="J91" t="s">
        <v>55</v>
      </c>
      <c r="K91">
        <v>0</v>
      </c>
      <c r="L91">
        <v>0</v>
      </c>
      <c r="M91">
        <v>0</v>
      </c>
      <c r="N91" t="s">
        <v>56</v>
      </c>
      <c r="O91" t="s">
        <v>57</v>
      </c>
      <c r="P91" t="s">
        <v>57</v>
      </c>
      <c r="Q91" t="s">
        <v>3</v>
      </c>
      <c r="R91" t="s">
        <v>144</v>
      </c>
      <c r="S91" t="s">
        <v>55</v>
      </c>
      <c r="T91" t="s">
        <v>56</v>
      </c>
      <c r="U91" t="s">
        <v>56</v>
      </c>
      <c r="V91" t="s">
        <v>56</v>
      </c>
      <c r="W91" t="s">
        <v>55</v>
      </c>
      <c r="X91" t="s">
        <v>56</v>
      </c>
      <c r="Y91" t="s">
        <v>56</v>
      </c>
      <c r="Z91" t="s">
        <v>56</v>
      </c>
      <c r="AA91" t="s">
        <v>57</v>
      </c>
      <c r="AB91" t="s">
        <v>56</v>
      </c>
      <c r="AC91" t="s">
        <v>56</v>
      </c>
      <c r="AD91" t="s">
        <v>56</v>
      </c>
      <c r="AE91">
        <v>0</v>
      </c>
      <c r="AF91">
        <v>0</v>
      </c>
      <c r="AG91">
        <v>0</v>
      </c>
      <c r="AH91">
        <v>0</v>
      </c>
      <c r="AI91" s="18" t="str">
        <f t="shared" si="5"/>
        <v>1</v>
      </c>
      <c r="AJ91" s="18" t="str">
        <f t="shared" si="6"/>
        <v>1</v>
      </c>
      <c r="AK91" s="18" t="str">
        <f t="shared" si="7"/>
        <v>1</v>
      </c>
      <c r="AL91" s="18">
        <f t="shared" si="8"/>
        <v>0</v>
      </c>
      <c r="AM91" t="s">
        <v>55</v>
      </c>
      <c r="AN91" t="s">
        <v>55</v>
      </c>
      <c r="AO91">
        <v>0</v>
      </c>
      <c r="AP91">
        <v>0</v>
      </c>
      <c r="AQ91">
        <v>0</v>
      </c>
      <c r="AR91" t="s">
        <v>59</v>
      </c>
      <c r="AS91" t="s">
        <v>58</v>
      </c>
      <c r="AT91" t="s">
        <v>144</v>
      </c>
      <c r="AU91" t="s">
        <v>1326</v>
      </c>
      <c r="AV91" t="s">
        <v>5950</v>
      </c>
      <c r="AW91" t="s">
        <v>185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201601221</v>
      </c>
      <c r="BM91">
        <v>1</v>
      </c>
    </row>
    <row r="92" spans="1:65">
      <c r="A92" t="s">
        <v>5951</v>
      </c>
      <c r="B92">
        <v>91</v>
      </c>
      <c r="C92" t="s">
        <v>52</v>
      </c>
      <c r="D92">
        <v>1</v>
      </c>
      <c r="E92">
        <v>1</v>
      </c>
      <c r="F92">
        <v>201601221</v>
      </c>
      <c r="G92">
        <v>20160122</v>
      </c>
      <c r="H92" t="s">
        <v>186</v>
      </c>
      <c r="I92" t="s">
        <v>54</v>
      </c>
      <c r="J92" t="s">
        <v>55</v>
      </c>
      <c r="K92">
        <v>0</v>
      </c>
      <c r="L92">
        <v>0</v>
      </c>
      <c r="M92">
        <v>0</v>
      </c>
      <c r="N92" t="s">
        <v>56</v>
      </c>
      <c r="O92" t="s">
        <v>57</v>
      </c>
      <c r="P92" t="s">
        <v>57</v>
      </c>
      <c r="Q92" t="s">
        <v>3</v>
      </c>
      <c r="R92" t="s">
        <v>144</v>
      </c>
      <c r="S92" t="s">
        <v>55</v>
      </c>
      <c r="T92" t="s">
        <v>56</v>
      </c>
      <c r="U92" t="s">
        <v>56</v>
      </c>
      <c r="V92" t="s">
        <v>56</v>
      </c>
      <c r="W92" t="s">
        <v>55</v>
      </c>
      <c r="X92" t="s">
        <v>56</v>
      </c>
      <c r="Y92" t="s">
        <v>56</v>
      </c>
      <c r="Z92" t="s">
        <v>56</v>
      </c>
      <c r="AA92" t="s">
        <v>57</v>
      </c>
      <c r="AB92" t="s">
        <v>56</v>
      </c>
      <c r="AC92" t="s">
        <v>56</v>
      </c>
      <c r="AD92" t="s">
        <v>56</v>
      </c>
      <c r="AE92">
        <v>0</v>
      </c>
      <c r="AF92">
        <v>1</v>
      </c>
      <c r="AG92">
        <v>1</v>
      </c>
      <c r="AH92">
        <v>0</v>
      </c>
      <c r="AI92" s="18" t="str">
        <f t="shared" si="5"/>
        <v>1</v>
      </c>
      <c r="AJ92" s="18" t="str">
        <f t="shared" si="6"/>
        <v>0</v>
      </c>
      <c r="AK92" s="18" t="str">
        <f t="shared" si="7"/>
        <v>0</v>
      </c>
      <c r="AL92" s="18">
        <f t="shared" si="8"/>
        <v>0</v>
      </c>
      <c r="AM92">
        <v>5</v>
      </c>
      <c r="AN92">
        <v>4</v>
      </c>
      <c r="AO92">
        <v>0</v>
      </c>
      <c r="AP92">
        <v>0</v>
      </c>
      <c r="AQ92">
        <v>0</v>
      </c>
      <c r="AR92" t="s">
        <v>59</v>
      </c>
      <c r="AS92" t="s">
        <v>58</v>
      </c>
      <c r="AT92" t="s">
        <v>144</v>
      </c>
      <c r="AU92" t="s">
        <v>1326</v>
      </c>
      <c r="AV92" t="s">
        <v>5951</v>
      </c>
      <c r="AW92" t="s">
        <v>186</v>
      </c>
      <c r="AX92">
        <v>0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201601221</v>
      </c>
      <c r="BM92">
        <v>1</v>
      </c>
    </row>
    <row r="93" spans="1:65">
      <c r="A93" t="s">
        <v>5952</v>
      </c>
      <c r="B93">
        <v>92</v>
      </c>
      <c r="C93" t="s">
        <v>52</v>
      </c>
      <c r="D93">
        <v>1</v>
      </c>
      <c r="E93">
        <v>1</v>
      </c>
      <c r="F93">
        <v>201601221</v>
      </c>
      <c r="G93">
        <v>20160122</v>
      </c>
      <c r="H93" t="s">
        <v>187</v>
      </c>
      <c r="I93" t="s">
        <v>54</v>
      </c>
      <c r="J93" t="s">
        <v>55</v>
      </c>
      <c r="K93">
        <v>0</v>
      </c>
      <c r="L93">
        <v>0</v>
      </c>
      <c r="M93">
        <v>0</v>
      </c>
      <c r="N93" t="s">
        <v>56</v>
      </c>
      <c r="O93" t="s">
        <v>57</v>
      </c>
      <c r="P93" t="s">
        <v>57</v>
      </c>
      <c r="Q93" t="s">
        <v>3</v>
      </c>
      <c r="R93" t="s">
        <v>80</v>
      </c>
      <c r="S93" t="s">
        <v>55</v>
      </c>
      <c r="T93" t="s">
        <v>56</v>
      </c>
      <c r="U93" t="s">
        <v>56</v>
      </c>
      <c r="V93" t="s">
        <v>56</v>
      </c>
      <c r="W93" t="s">
        <v>55</v>
      </c>
      <c r="X93" t="s">
        <v>56</v>
      </c>
      <c r="Y93" t="s">
        <v>56</v>
      </c>
      <c r="Z93" t="s">
        <v>56</v>
      </c>
      <c r="AA93" t="s">
        <v>57</v>
      </c>
      <c r="AB93" t="s">
        <v>56</v>
      </c>
      <c r="AC93" t="s">
        <v>56</v>
      </c>
      <c r="AD93" t="s">
        <v>56</v>
      </c>
      <c r="AE93">
        <v>1</v>
      </c>
      <c r="AF93">
        <v>0</v>
      </c>
      <c r="AG93">
        <v>0</v>
      </c>
      <c r="AH93">
        <v>0</v>
      </c>
      <c r="AI93" s="18" t="str">
        <f t="shared" si="5"/>
        <v>0</v>
      </c>
      <c r="AJ93" s="18" t="str">
        <f t="shared" si="6"/>
        <v>1</v>
      </c>
      <c r="AK93" s="18" t="str">
        <f t="shared" si="7"/>
        <v>1</v>
      </c>
      <c r="AL93" s="18">
        <f t="shared" si="8"/>
        <v>0</v>
      </c>
      <c r="AM93">
        <v>4</v>
      </c>
      <c r="AN93">
        <v>6</v>
      </c>
      <c r="AO93">
        <v>0</v>
      </c>
      <c r="AP93">
        <v>0</v>
      </c>
      <c r="AQ93">
        <v>0</v>
      </c>
      <c r="AR93" t="s">
        <v>59</v>
      </c>
      <c r="AS93" t="s">
        <v>80</v>
      </c>
      <c r="AT93" t="s">
        <v>144</v>
      </c>
      <c r="AU93" t="s">
        <v>80</v>
      </c>
      <c r="AV93" t="s">
        <v>5952</v>
      </c>
      <c r="AW93" t="s">
        <v>187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201601221</v>
      </c>
      <c r="BM93">
        <v>1</v>
      </c>
    </row>
    <row r="94" spans="1:65">
      <c r="A94" t="s">
        <v>5953</v>
      </c>
      <c r="B94">
        <v>93</v>
      </c>
      <c r="C94" t="s">
        <v>52</v>
      </c>
      <c r="D94">
        <v>1</v>
      </c>
      <c r="E94">
        <v>1</v>
      </c>
      <c r="F94">
        <v>201601221</v>
      </c>
      <c r="G94">
        <v>20160122</v>
      </c>
      <c r="H94" t="s">
        <v>188</v>
      </c>
      <c r="I94" t="s">
        <v>54</v>
      </c>
      <c r="J94" t="s">
        <v>55</v>
      </c>
      <c r="K94">
        <v>1</v>
      </c>
      <c r="L94">
        <v>0</v>
      </c>
      <c r="M94">
        <v>1</v>
      </c>
      <c r="N94" t="s">
        <v>56</v>
      </c>
      <c r="O94" t="s">
        <v>76</v>
      </c>
      <c r="P94" t="s">
        <v>56</v>
      </c>
      <c r="Q94" t="s">
        <v>3</v>
      </c>
      <c r="R94" t="s">
        <v>189</v>
      </c>
      <c r="S94" t="s">
        <v>55</v>
      </c>
      <c r="T94" t="s">
        <v>56</v>
      </c>
      <c r="U94" t="s">
        <v>56</v>
      </c>
      <c r="V94" t="s">
        <v>56</v>
      </c>
      <c r="W94" t="s">
        <v>55</v>
      </c>
      <c r="X94" t="s">
        <v>56</v>
      </c>
      <c r="Y94" t="s">
        <v>56</v>
      </c>
      <c r="Z94" t="s">
        <v>56</v>
      </c>
      <c r="AA94" t="s">
        <v>57</v>
      </c>
      <c r="AB94" t="s">
        <v>56</v>
      </c>
      <c r="AC94" t="s">
        <v>56</v>
      </c>
      <c r="AD94" t="s">
        <v>56</v>
      </c>
      <c r="AE94">
        <v>1</v>
      </c>
      <c r="AF94">
        <v>0</v>
      </c>
      <c r="AG94">
        <v>0</v>
      </c>
      <c r="AH94">
        <v>0</v>
      </c>
      <c r="AI94" s="18" t="str">
        <f t="shared" si="5"/>
        <v>0</v>
      </c>
      <c r="AJ94" s="18" t="str">
        <f t="shared" si="6"/>
        <v>1</v>
      </c>
      <c r="AK94" s="18" t="str">
        <f t="shared" si="7"/>
        <v>1</v>
      </c>
      <c r="AL94" s="18">
        <f t="shared" si="8"/>
        <v>0</v>
      </c>
      <c r="AM94">
        <v>6</v>
      </c>
      <c r="AN94">
        <v>4</v>
      </c>
      <c r="AO94">
        <v>0</v>
      </c>
      <c r="AP94">
        <v>0</v>
      </c>
      <c r="AQ94">
        <v>0</v>
      </c>
      <c r="AR94" t="s">
        <v>59</v>
      </c>
      <c r="AS94" t="s">
        <v>78</v>
      </c>
      <c r="AT94" t="s">
        <v>144</v>
      </c>
      <c r="AU94" t="s">
        <v>4449</v>
      </c>
      <c r="AV94" t="s">
        <v>5953</v>
      </c>
      <c r="AW94" t="s">
        <v>188</v>
      </c>
      <c r="AX94">
        <v>1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201601221</v>
      </c>
      <c r="BM94">
        <v>1</v>
      </c>
    </row>
    <row r="95" spans="1:65">
      <c r="A95" t="s">
        <v>5954</v>
      </c>
      <c r="B95">
        <v>94</v>
      </c>
      <c r="C95" t="s">
        <v>52</v>
      </c>
      <c r="D95">
        <v>1</v>
      </c>
      <c r="E95">
        <v>1</v>
      </c>
      <c r="F95">
        <v>201601221</v>
      </c>
      <c r="G95">
        <v>20160122</v>
      </c>
      <c r="H95" t="s">
        <v>190</v>
      </c>
      <c r="I95" t="s">
        <v>54</v>
      </c>
      <c r="J95" t="s">
        <v>55</v>
      </c>
      <c r="K95">
        <v>0</v>
      </c>
      <c r="L95">
        <v>0</v>
      </c>
      <c r="M95">
        <v>0</v>
      </c>
      <c r="N95" t="s">
        <v>56</v>
      </c>
      <c r="O95" t="s">
        <v>57</v>
      </c>
      <c r="P95" t="s">
        <v>57</v>
      </c>
      <c r="Q95" t="s">
        <v>3</v>
      </c>
      <c r="R95" t="s">
        <v>67</v>
      </c>
      <c r="S95" t="s">
        <v>55</v>
      </c>
      <c r="T95" t="s">
        <v>56</v>
      </c>
      <c r="U95" t="s">
        <v>56</v>
      </c>
      <c r="V95" t="s">
        <v>56</v>
      </c>
      <c r="W95" t="s">
        <v>55</v>
      </c>
      <c r="X95" t="s">
        <v>56</v>
      </c>
      <c r="Y95" t="s">
        <v>56</v>
      </c>
      <c r="Z95" t="s">
        <v>56</v>
      </c>
      <c r="AA95" t="s">
        <v>57</v>
      </c>
      <c r="AB95" t="s">
        <v>56</v>
      </c>
      <c r="AC95" t="s">
        <v>56</v>
      </c>
      <c r="AD95" t="s">
        <v>56</v>
      </c>
      <c r="AE95">
        <v>0</v>
      </c>
      <c r="AF95">
        <v>1</v>
      </c>
      <c r="AG95">
        <v>1</v>
      </c>
      <c r="AH95">
        <v>0</v>
      </c>
      <c r="AI95" s="18" t="str">
        <f t="shared" si="5"/>
        <v>1</v>
      </c>
      <c r="AJ95" s="18" t="str">
        <f t="shared" si="6"/>
        <v>0</v>
      </c>
      <c r="AK95" s="18" t="str">
        <f t="shared" si="7"/>
        <v>0</v>
      </c>
      <c r="AL95" s="18">
        <f t="shared" si="8"/>
        <v>0</v>
      </c>
      <c r="AM95">
        <v>4</v>
      </c>
      <c r="AN95">
        <v>6</v>
      </c>
      <c r="AO95">
        <v>0</v>
      </c>
      <c r="AP95">
        <v>0</v>
      </c>
      <c r="AQ95">
        <v>0</v>
      </c>
      <c r="AR95" t="s">
        <v>59</v>
      </c>
      <c r="AS95" t="s">
        <v>67</v>
      </c>
      <c r="AT95" t="s">
        <v>144</v>
      </c>
      <c r="AU95" t="s">
        <v>4450</v>
      </c>
      <c r="AV95" t="s">
        <v>5954</v>
      </c>
      <c r="AW95" t="s">
        <v>190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201601221</v>
      </c>
      <c r="BM95">
        <v>1</v>
      </c>
    </row>
    <row r="96" spans="1:65">
      <c r="A96" t="s">
        <v>5955</v>
      </c>
      <c r="B96">
        <v>95</v>
      </c>
      <c r="C96" t="s">
        <v>52</v>
      </c>
      <c r="D96">
        <v>1</v>
      </c>
      <c r="E96">
        <v>1</v>
      </c>
      <c r="F96">
        <v>201601221</v>
      </c>
      <c r="G96">
        <v>20160122</v>
      </c>
      <c r="H96" t="s">
        <v>191</v>
      </c>
      <c r="I96" t="s">
        <v>54</v>
      </c>
      <c r="J96" t="s">
        <v>55</v>
      </c>
      <c r="K96">
        <v>0</v>
      </c>
      <c r="L96">
        <v>0</v>
      </c>
      <c r="M96">
        <v>0</v>
      </c>
      <c r="N96" t="s">
        <v>56</v>
      </c>
      <c r="O96" t="s">
        <v>57</v>
      </c>
      <c r="P96" t="s">
        <v>57</v>
      </c>
      <c r="Q96" t="s">
        <v>3</v>
      </c>
      <c r="R96" t="s">
        <v>67</v>
      </c>
      <c r="S96" t="s">
        <v>55</v>
      </c>
      <c r="T96" t="s">
        <v>56</v>
      </c>
      <c r="U96" t="s">
        <v>56</v>
      </c>
      <c r="V96" t="s">
        <v>56</v>
      </c>
      <c r="W96" t="s">
        <v>55</v>
      </c>
      <c r="X96" t="s">
        <v>56</v>
      </c>
      <c r="Y96" t="s">
        <v>56</v>
      </c>
      <c r="Z96" t="s">
        <v>56</v>
      </c>
      <c r="AA96" t="s">
        <v>57</v>
      </c>
      <c r="AB96" t="s">
        <v>56</v>
      </c>
      <c r="AC96" t="s">
        <v>56</v>
      </c>
      <c r="AD96" t="s">
        <v>56</v>
      </c>
      <c r="AE96">
        <v>1</v>
      </c>
      <c r="AF96">
        <v>1</v>
      </c>
      <c r="AG96">
        <v>0</v>
      </c>
      <c r="AH96">
        <v>0</v>
      </c>
      <c r="AI96" s="18" t="str">
        <f t="shared" si="5"/>
        <v>0</v>
      </c>
      <c r="AJ96" s="18" t="str">
        <f t="shared" si="6"/>
        <v>0</v>
      </c>
      <c r="AK96" s="18" t="str">
        <f t="shared" si="7"/>
        <v>1</v>
      </c>
      <c r="AL96" s="18">
        <f t="shared" si="8"/>
        <v>0</v>
      </c>
      <c r="AM96">
        <v>5</v>
      </c>
      <c r="AN96">
        <v>6</v>
      </c>
      <c r="AO96">
        <v>0</v>
      </c>
      <c r="AP96">
        <v>0</v>
      </c>
      <c r="AQ96">
        <v>0</v>
      </c>
      <c r="AR96" t="s">
        <v>59</v>
      </c>
      <c r="AS96" t="s">
        <v>67</v>
      </c>
      <c r="AT96" t="s">
        <v>144</v>
      </c>
      <c r="AU96" t="s">
        <v>4450</v>
      </c>
      <c r="AV96" t="s">
        <v>5955</v>
      </c>
      <c r="AW96" t="s">
        <v>191</v>
      </c>
      <c r="AX96">
        <v>1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201601221</v>
      </c>
      <c r="BM96">
        <v>1</v>
      </c>
    </row>
    <row r="97" spans="1:65">
      <c r="A97" t="s">
        <v>5956</v>
      </c>
      <c r="B97">
        <v>96</v>
      </c>
      <c r="C97" t="s">
        <v>52</v>
      </c>
      <c r="D97">
        <v>1</v>
      </c>
      <c r="E97">
        <v>1</v>
      </c>
      <c r="F97">
        <v>201601221</v>
      </c>
      <c r="G97">
        <v>20160122</v>
      </c>
      <c r="H97" t="s">
        <v>192</v>
      </c>
      <c r="I97" t="s">
        <v>168</v>
      </c>
      <c r="J97" t="s">
        <v>55</v>
      </c>
      <c r="K97">
        <v>0</v>
      </c>
      <c r="L97">
        <v>0</v>
      </c>
      <c r="M97">
        <v>0</v>
      </c>
      <c r="N97" t="s">
        <v>56</v>
      </c>
      <c r="O97" t="s">
        <v>57</v>
      </c>
      <c r="P97" t="s">
        <v>57</v>
      </c>
      <c r="Q97" t="s">
        <v>3</v>
      </c>
      <c r="R97" t="s">
        <v>67</v>
      </c>
      <c r="S97" t="s">
        <v>55</v>
      </c>
      <c r="T97" t="s">
        <v>56</v>
      </c>
      <c r="U97" t="s">
        <v>56</v>
      </c>
      <c r="V97" t="s">
        <v>56</v>
      </c>
      <c r="W97" t="s">
        <v>55</v>
      </c>
      <c r="X97" t="s">
        <v>56</v>
      </c>
      <c r="Y97" t="s">
        <v>56</v>
      </c>
      <c r="Z97" t="s">
        <v>56</v>
      </c>
      <c r="AA97" t="s">
        <v>57</v>
      </c>
      <c r="AB97" t="s">
        <v>56</v>
      </c>
      <c r="AC97" t="s">
        <v>56</v>
      </c>
      <c r="AD97" t="s">
        <v>56</v>
      </c>
      <c r="AE97">
        <v>0</v>
      </c>
      <c r="AF97">
        <v>0</v>
      </c>
      <c r="AG97">
        <v>1</v>
      </c>
      <c r="AH97">
        <v>0</v>
      </c>
      <c r="AI97" s="18" t="str">
        <f t="shared" si="5"/>
        <v>1</v>
      </c>
      <c r="AJ97" s="18" t="str">
        <f t="shared" si="6"/>
        <v>1</v>
      </c>
      <c r="AK97" s="18" t="str">
        <f t="shared" si="7"/>
        <v>0</v>
      </c>
      <c r="AL97" s="18">
        <f t="shared" si="8"/>
        <v>0</v>
      </c>
      <c r="AM97">
        <v>5</v>
      </c>
      <c r="AN97">
        <v>3</v>
      </c>
      <c r="AO97">
        <v>0</v>
      </c>
      <c r="AP97">
        <v>0</v>
      </c>
      <c r="AQ97">
        <v>0</v>
      </c>
      <c r="AR97" t="s">
        <v>74</v>
      </c>
      <c r="AS97" t="s">
        <v>67</v>
      </c>
      <c r="AT97" t="s">
        <v>144</v>
      </c>
      <c r="AU97" t="s">
        <v>4450</v>
      </c>
      <c r="AV97" t="s">
        <v>5956</v>
      </c>
      <c r="AW97" t="s">
        <v>192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201601221</v>
      </c>
      <c r="BM97">
        <v>1</v>
      </c>
    </row>
    <row r="98" spans="1:65">
      <c r="A98" t="s">
        <v>5957</v>
      </c>
      <c r="B98">
        <v>97</v>
      </c>
      <c r="C98" t="s">
        <v>52</v>
      </c>
      <c r="D98">
        <v>1</v>
      </c>
      <c r="E98">
        <v>1</v>
      </c>
      <c r="F98">
        <v>201601221</v>
      </c>
      <c r="G98">
        <v>20160122</v>
      </c>
      <c r="H98" t="s">
        <v>66</v>
      </c>
      <c r="I98" t="s">
        <v>168</v>
      </c>
      <c r="J98" t="s">
        <v>55</v>
      </c>
      <c r="K98">
        <v>0</v>
      </c>
      <c r="L98">
        <v>0</v>
      </c>
      <c r="M98">
        <v>0</v>
      </c>
      <c r="N98" t="s">
        <v>56</v>
      </c>
      <c r="O98" t="s">
        <v>57</v>
      </c>
      <c r="P98" t="s">
        <v>57</v>
      </c>
      <c r="Q98" t="s">
        <v>3</v>
      </c>
      <c r="R98" t="s">
        <v>67</v>
      </c>
      <c r="S98" t="s">
        <v>55</v>
      </c>
      <c r="T98" t="s">
        <v>56</v>
      </c>
      <c r="U98" t="s">
        <v>56</v>
      </c>
      <c r="V98" t="s">
        <v>56</v>
      </c>
      <c r="W98" t="s">
        <v>55</v>
      </c>
      <c r="X98" t="s">
        <v>56</v>
      </c>
      <c r="Y98" t="s">
        <v>56</v>
      </c>
      <c r="Z98" t="s">
        <v>56</v>
      </c>
      <c r="AA98" t="s">
        <v>57</v>
      </c>
      <c r="AB98" t="s">
        <v>56</v>
      </c>
      <c r="AC98" t="s">
        <v>56</v>
      </c>
      <c r="AD98" t="s">
        <v>56</v>
      </c>
      <c r="AE98">
        <v>1</v>
      </c>
      <c r="AF98">
        <v>0</v>
      </c>
      <c r="AG98">
        <v>0</v>
      </c>
      <c r="AH98">
        <v>0</v>
      </c>
      <c r="AI98" s="18" t="str">
        <f t="shared" si="5"/>
        <v>0</v>
      </c>
      <c r="AJ98" s="18" t="str">
        <f t="shared" si="6"/>
        <v>1</v>
      </c>
      <c r="AK98" s="18" t="str">
        <f t="shared" si="7"/>
        <v>1</v>
      </c>
      <c r="AL98" s="18">
        <f t="shared" si="8"/>
        <v>0</v>
      </c>
      <c r="AM98">
        <v>5</v>
      </c>
      <c r="AN98">
        <v>7</v>
      </c>
      <c r="AO98">
        <v>0</v>
      </c>
      <c r="AP98">
        <v>0</v>
      </c>
      <c r="AQ98">
        <v>0</v>
      </c>
      <c r="AR98" t="s">
        <v>74</v>
      </c>
      <c r="AS98" t="s">
        <v>67</v>
      </c>
      <c r="AT98" t="s">
        <v>144</v>
      </c>
      <c r="AU98" t="s">
        <v>4450</v>
      </c>
      <c r="AV98" t="s">
        <v>5957</v>
      </c>
      <c r="AW98" t="s">
        <v>66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201601221</v>
      </c>
      <c r="BM98">
        <v>1</v>
      </c>
    </row>
    <row r="99" spans="1:65">
      <c r="A99" t="s">
        <v>5958</v>
      </c>
      <c r="B99">
        <v>98</v>
      </c>
      <c r="C99" t="s">
        <v>52</v>
      </c>
      <c r="D99">
        <v>1</v>
      </c>
      <c r="E99">
        <v>1</v>
      </c>
      <c r="F99">
        <v>201601221</v>
      </c>
      <c r="G99">
        <v>20160122</v>
      </c>
      <c r="H99" t="s">
        <v>193</v>
      </c>
      <c r="I99" t="s">
        <v>168</v>
      </c>
      <c r="J99" t="s">
        <v>55</v>
      </c>
      <c r="K99">
        <v>0</v>
      </c>
      <c r="L99">
        <v>0</v>
      </c>
      <c r="M99">
        <v>0</v>
      </c>
      <c r="N99" t="s">
        <v>56</v>
      </c>
      <c r="O99" t="s">
        <v>57</v>
      </c>
      <c r="P99" t="s">
        <v>57</v>
      </c>
      <c r="Q99" t="s">
        <v>3</v>
      </c>
      <c r="R99" t="s">
        <v>67</v>
      </c>
      <c r="S99" t="s">
        <v>55</v>
      </c>
      <c r="T99" t="s">
        <v>56</v>
      </c>
      <c r="U99" t="s">
        <v>56</v>
      </c>
      <c r="V99" t="s">
        <v>56</v>
      </c>
      <c r="W99" t="s">
        <v>55</v>
      </c>
      <c r="X99" t="s">
        <v>56</v>
      </c>
      <c r="Y99" t="s">
        <v>56</v>
      </c>
      <c r="Z99" t="s">
        <v>56</v>
      </c>
      <c r="AA99" t="s">
        <v>57</v>
      </c>
      <c r="AB99" t="s">
        <v>56</v>
      </c>
      <c r="AC99" t="s">
        <v>56</v>
      </c>
      <c r="AD99" t="s">
        <v>56</v>
      </c>
      <c r="AE99">
        <v>1</v>
      </c>
      <c r="AF99">
        <v>1</v>
      </c>
      <c r="AG99">
        <v>1</v>
      </c>
      <c r="AH99">
        <v>0</v>
      </c>
      <c r="AI99" s="18" t="str">
        <f t="shared" si="5"/>
        <v>0</v>
      </c>
      <c r="AJ99" s="18" t="str">
        <f t="shared" si="6"/>
        <v>0</v>
      </c>
      <c r="AK99" s="18" t="str">
        <f t="shared" si="7"/>
        <v>0</v>
      </c>
      <c r="AL99" s="18">
        <f t="shared" si="8"/>
        <v>0</v>
      </c>
      <c r="AM99">
        <v>5</v>
      </c>
      <c r="AN99">
        <v>6</v>
      </c>
      <c r="AO99">
        <v>0</v>
      </c>
      <c r="AP99">
        <v>0</v>
      </c>
      <c r="AQ99">
        <v>0</v>
      </c>
      <c r="AR99" t="s">
        <v>74</v>
      </c>
      <c r="AS99" t="s">
        <v>67</v>
      </c>
      <c r="AT99" t="s">
        <v>67</v>
      </c>
      <c r="AU99" t="s">
        <v>4450</v>
      </c>
      <c r="AV99" t="s">
        <v>5958</v>
      </c>
      <c r="AW99" t="s">
        <v>193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201601221</v>
      </c>
      <c r="BM99">
        <v>1</v>
      </c>
    </row>
    <row r="100" spans="1:65">
      <c r="A100" t="s">
        <v>5959</v>
      </c>
      <c r="B100">
        <v>99</v>
      </c>
      <c r="C100" t="s">
        <v>52</v>
      </c>
      <c r="D100">
        <v>1</v>
      </c>
      <c r="E100">
        <v>1</v>
      </c>
      <c r="F100">
        <v>201601221</v>
      </c>
      <c r="G100">
        <v>20160122</v>
      </c>
      <c r="H100" t="s">
        <v>194</v>
      </c>
      <c r="I100" t="s">
        <v>168</v>
      </c>
      <c r="J100" t="s">
        <v>55</v>
      </c>
      <c r="K100">
        <v>0</v>
      </c>
      <c r="L100">
        <v>0</v>
      </c>
      <c r="M100">
        <v>0</v>
      </c>
      <c r="N100" t="s">
        <v>56</v>
      </c>
      <c r="O100" t="s">
        <v>57</v>
      </c>
      <c r="P100" t="s">
        <v>57</v>
      </c>
      <c r="Q100" t="s">
        <v>3</v>
      </c>
      <c r="R100" t="s">
        <v>67</v>
      </c>
      <c r="S100" t="s">
        <v>55</v>
      </c>
      <c r="T100" t="s">
        <v>56</v>
      </c>
      <c r="U100" t="s">
        <v>56</v>
      </c>
      <c r="V100" t="s">
        <v>56</v>
      </c>
      <c r="W100" t="s">
        <v>55</v>
      </c>
      <c r="X100" t="s">
        <v>56</v>
      </c>
      <c r="Y100" t="s">
        <v>56</v>
      </c>
      <c r="Z100" t="s">
        <v>56</v>
      </c>
      <c r="AA100" t="s">
        <v>57</v>
      </c>
      <c r="AB100" t="s">
        <v>56</v>
      </c>
      <c r="AC100" t="s">
        <v>56</v>
      </c>
      <c r="AD100" t="s">
        <v>56</v>
      </c>
      <c r="AE100">
        <v>0</v>
      </c>
      <c r="AF100">
        <v>1</v>
      </c>
      <c r="AG100">
        <v>0</v>
      </c>
      <c r="AH100">
        <v>0</v>
      </c>
      <c r="AI100" s="18" t="str">
        <f t="shared" si="5"/>
        <v>1</v>
      </c>
      <c r="AJ100" s="18" t="str">
        <f t="shared" si="6"/>
        <v>0</v>
      </c>
      <c r="AK100" s="18" t="str">
        <f t="shared" si="7"/>
        <v>1</v>
      </c>
      <c r="AL100" s="18">
        <f t="shared" si="8"/>
        <v>0</v>
      </c>
      <c r="AM100">
        <v>4</v>
      </c>
      <c r="AN100">
        <v>5</v>
      </c>
      <c r="AO100">
        <v>0</v>
      </c>
      <c r="AP100">
        <v>0</v>
      </c>
      <c r="AQ100">
        <v>0</v>
      </c>
      <c r="AR100" t="s">
        <v>74</v>
      </c>
      <c r="AS100" t="s">
        <v>67</v>
      </c>
      <c r="AT100" t="s">
        <v>67</v>
      </c>
      <c r="AU100" t="s">
        <v>4450</v>
      </c>
      <c r="AV100" t="s">
        <v>5959</v>
      </c>
      <c r="AW100" t="s">
        <v>194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201601221</v>
      </c>
      <c r="BM100">
        <v>1</v>
      </c>
    </row>
    <row r="101" spans="1:65">
      <c r="A101" t="s">
        <v>5960</v>
      </c>
      <c r="B101">
        <v>100</v>
      </c>
      <c r="C101" t="s">
        <v>52</v>
      </c>
      <c r="D101">
        <v>1</v>
      </c>
      <c r="E101">
        <v>1</v>
      </c>
      <c r="F101">
        <v>201601221</v>
      </c>
      <c r="G101">
        <v>20160122</v>
      </c>
      <c r="H101" t="s">
        <v>70</v>
      </c>
      <c r="I101" t="s">
        <v>71</v>
      </c>
      <c r="J101" t="s">
        <v>55</v>
      </c>
      <c r="K101">
        <v>4</v>
      </c>
      <c r="L101">
        <v>1</v>
      </c>
      <c r="M101">
        <v>3</v>
      </c>
      <c r="N101" t="s">
        <v>56</v>
      </c>
      <c r="O101" t="s">
        <v>71</v>
      </c>
      <c r="P101" t="s">
        <v>56</v>
      </c>
      <c r="Q101" t="s">
        <v>3</v>
      </c>
      <c r="R101" t="s">
        <v>67</v>
      </c>
      <c r="S101" t="s">
        <v>55</v>
      </c>
      <c r="T101" t="s">
        <v>56</v>
      </c>
      <c r="U101" t="s">
        <v>56</v>
      </c>
      <c r="V101" t="s">
        <v>56</v>
      </c>
      <c r="W101" t="s">
        <v>55</v>
      </c>
      <c r="X101" t="s">
        <v>56</v>
      </c>
      <c r="Y101" t="s">
        <v>56</v>
      </c>
      <c r="Z101" t="s">
        <v>56</v>
      </c>
      <c r="AA101" t="s">
        <v>57</v>
      </c>
      <c r="AB101" t="s">
        <v>56</v>
      </c>
      <c r="AC101" t="s">
        <v>56</v>
      </c>
      <c r="AD101" t="s">
        <v>56</v>
      </c>
      <c r="AE101">
        <v>1</v>
      </c>
      <c r="AF101">
        <v>0</v>
      </c>
      <c r="AG101">
        <v>0</v>
      </c>
      <c r="AH101">
        <v>0</v>
      </c>
      <c r="AI101" s="18" t="str">
        <f t="shared" si="5"/>
        <v>0</v>
      </c>
      <c r="AJ101" s="18" t="str">
        <f t="shared" si="6"/>
        <v>1</v>
      </c>
      <c r="AK101" s="18" t="str">
        <f t="shared" si="7"/>
        <v>1</v>
      </c>
      <c r="AL101" s="18">
        <f t="shared" si="8"/>
        <v>0</v>
      </c>
      <c r="AM101">
        <v>7</v>
      </c>
      <c r="AN101">
        <v>3</v>
      </c>
      <c r="AO101">
        <v>0</v>
      </c>
      <c r="AP101">
        <v>0</v>
      </c>
      <c r="AQ101">
        <v>0</v>
      </c>
      <c r="AR101" t="s">
        <v>74</v>
      </c>
      <c r="AS101" t="s">
        <v>67</v>
      </c>
      <c r="AT101" t="s">
        <v>67</v>
      </c>
      <c r="AU101" t="s">
        <v>4450</v>
      </c>
      <c r="AV101" t="s">
        <v>5960</v>
      </c>
      <c r="AW101" t="s">
        <v>70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201601221</v>
      </c>
      <c r="BM101">
        <v>1</v>
      </c>
    </row>
    <row r="102" spans="1:65">
      <c r="A102" t="s">
        <v>5961</v>
      </c>
      <c r="B102">
        <v>101</v>
      </c>
      <c r="C102" t="s">
        <v>52</v>
      </c>
      <c r="D102">
        <v>1</v>
      </c>
      <c r="E102">
        <v>1</v>
      </c>
      <c r="F102">
        <v>201601221</v>
      </c>
      <c r="G102">
        <v>20160122</v>
      </c>
      <c r="H102" t="s">
        <v>195</v>
      </c>
      <c r="I102" t="s">
        <v>71</v>
      </c>
      <c r="J102" t="s">
        <v>55</v>
      </c>
      <c r="K102">
        <v>3</v>
      </c>
      <c r="L102">
        <v>1</v>
      </c>
      <c r="M102">
        <v>2</v>
      </c>
      <c r="N102" t="s">
        <v>56</v>
      </c>
      <c r="O102" t="s">
        <v>71</v>
      </c>
      <c r="P102" t="s">
        <v>56</v>
      </c>
      <c r="Q102" t="s">
        <v>3</v>
      </c>
      <c r="R102" t="s">
        <v>67</v>
      </c>
      <c r="S102" t="s">
        <v>55</v>
      </c>
      <c r="T102" t="s">
        <v>56</v>
      </c>
      <c r="U102" t="s">
        <v>56</v>
      </c>
      <c r="V102" t="s">
        <v>56</v>
      </c>
      <c r="W102" t="s">
        <v>55</v>
      </c>
      <c r="X102" t="s">
        <v>56</v>
      </c>
      <c r="Y102" t="s">
        <v>56</v>
      </c>
      <c r="Z102" t="s">
        <v>56</v>
      </c>
      <c r="AA102" t="s">
        <v>57</v>
      </c>
      <c r="AB102" t="s">
        <v>56</v>
      </c>
      <c r="AC102" t="s">
        <v>56</v>
      </c>
      <c r="AD102" t="s">
        <v>56</v>
      </c>
      <c r="AE102">
        <v>1</v>
      </c>
      <c r="AF102">
        <v>1</v>
      </c>
      <c r="AG102">
        <v>0</v>
      </c>
      <c r="AH102">
        <v>0</v>
      </c>
      <c r="AI102" s="18" t="str">
        <f t="shared" si="5"/>
        <v>0</v>
      </c>
      <c r="AJ102" s="18" t="str">
        <f t="shared" si="6"/>
        <v>0</v>
      </c>
      <c r="AK102" s="18" t="str">
        <f t="shared" si="7"/>
        <v>1</v>
      </c>
      <c r="AL102" s="18">
        <f t="shared" si="8"/>
        <v>0</v>
      </c>
      <c r="AM102">
        <v>3</v>
      </c>
      <c r="AN102">
        <v>5</v>
      </c>
      <c r="AO102">
        <v>0</v>
      </c>
      <c r="AP102">
        <v>0</v>
      </c>
      <c r="AQ102">
        <v>0</v>
      </c>
      <c r="AR102" t="s">
        <v>74</v>
      </c>
      <c r="AS102" t="s">
        <v>67</v>
      </c>
      <c r="AT102" t="s">
        <v>67</v>
      </c>
      <c r="AU102" t="s">
        <v>4450</v>
      </c>
      <c r="AV102" t="s">
        <v>5961</v>
      </c>
      <c r="AW102" t="s">
        <v>195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201601221</v>
      </c>
      <c r="BM102">
        <v>1</v>
      </c>
    </row>
    <row r="103" spans="1:65">
      <c r="A103" t="s">
        <v>5962</v>
      </c>
      <c r="B103">
        <v>102</v>
      </c>
      <c r="C103" t="s">
        <v>52</v>
      </c>
      <c r="D103">
        <v>1</v>
      </c>
      <c r="E103">
        <v>1</v>
      </c>
      <c r="F103">
        <v>201601221</v>
      </c>
      <c r="G103">
        <v>20160122</v>
      </c>
      <c r="H103" t="s">
        <v>196</v>
      </c>
      <c r="I103" t="s">
        <v>71</v>
      </c>
      <c r="J103" t="s">
        <v>55</v>
      </c>
      <c r="K103">
        <v>1</v>
      </c>
      <c r="L103">
        <v>0</v>
      </c>
      <c r="M103">
        <v>1</v>
      </c>
      <c r="N103" t="s">
        <v>56</v>
      </c>
      <c r="O103" t="s">
        <v>72</v>
      </c>
      <c r="P103" t="s">
        <v>56</v>
      </c>
      <c r="Q103" t="s">
        <v>3</v>
      </c>
      <c r="R103" t="s">
        <v>67</v>
      </c>
      <c r="S103" t="s">
        <v>55</v>
      </c>
      <c r="T103" t="s">
        <v>56</v>
      </c>
      <c r="U103" t="s">
        <v>56</v>
      </c>
      <c r="V103" t="s">
        <v>56</v>
      </c>
      <c r="W103" t="s">
        <v>55</v>
      </c>
      <c r="X103" t="s">
        <v>68</v>
      </c>
      <c r="Y103" t="s">
        <v>56</v>
      </c>
      <c r="Z103" t="s">
        <v>56</v>
      </c>
      <c r="AA103" t="s">
        <v>57</v>
      </c>
      <c r="AB103" t="s">
        <v>56</v>
      </c>
      <c r="AC103" t="s">
        <v>56</v>
      </c>
      <c r="AD103" t="s">
        <v>56</v>
      </c>
      <c r="AE103">
        <v>0</v>
      </c>
      <c r="AF103">
        <v>0</v>
      </c>
      <c r="AG103">
        <v>1</v>
      </c>
      <c r="AH103">
        <v>0</v>
      </c>
      <c r="AI103" s="18" t="str">
        <f t="shared" si="5"/>
        <v>1</v>
      </c>
      <c r="AJ103" s="18" t="str">
        <f t="shared" si="6"/>
        <v>1</v>
      </c>
      <c r="AK103" s="18" t="str">
        <f t="shared" si="7"/>
        <v>0</v>
      </c>
      <c r="AL103" s="18">
        <f t="shared" si="8"/>
        <v>0</v>
      </c>
      <c r="AM103">
        <v>4</v>
      </c>
      <c r="AN103">
        <v>5</v>
      </c>
      <c r="AO103">
        <v>0</v>
      </c>
      <c r="AP103">
        <v>0</v>
      </c>
      <c r="AQ103">
        <v>0</v>
      </c>
      <c r="AR103" t="s">
        <v>74</v>
      </c>
      <c r="AS103" t="s">
        <v>67</v>
      </c>
      <c r="AT103" t="s">
        <v>67</v>
      </c>
      <c r="AU103" t="s">
        <v>4450</v>
      </c>
      <c r="AV103" t="s">
        <v>5962</v>
      </c>
      <c r="AW103" t="s">
        <v>196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201601221</v>
      </c>
      <c r="BM103">
        <v>1</v>
      </c>
    </row>
    <row r="104" spans="1:65">
      <c r="A104" t="s">
        <v>5963</v>
      </c>
      <c r="B104">
        <v>103</v>
      </c>
      <c r="C104" t="s">
        <v>52</v>
      </c>
      <c r="D104">
        <v>1</v>
      </c>
      <c r="E104">
        <v>1</v>
      </c>
      <c r="F104">
        <v>201601221</v>
      </c>
      <c r="G104">
        <v>20160122</v>
      </c>
      <c r="H104" t="s">
        <v>197</v>
      </c>
      <c r="I104" t="s">
        <v>71</v>
      </c>
      <c r="J104" t="s">
        <v>55</v>
      </c>
      <c r="K104">
        <v>0</v>
      </c>
      <c r="L104">
        <v>0</v>
      </c>
      <c r="M104">
        <v>0</v>
      </c>
      <c r="N104" t="s">
        <v>56</v>
      </c>
      <c r="O104" t="s">
        <v>57</v>
      </c>
      <c r="P104" t="s">
        <v>57</v>
      </c>
      <c r="Q104" t="s">
        <v>3</v>
      </c>
      <c r="R104" t="s">
        <v>67</v>
      </c>
      <c r="S104" t="s">
        <v>55</v>
      </c>
      <c r="T104" t="s">
        <v>56</v>
      </c>
      <c r="U104" t="s">
        <v>56</v>
      </c>
      <c r="V104" t="s">
        <v>56</v>
      </c>
      <c r="W104" t="s">
        <v>55</v>
      </c>
      <c r="X104" t="s">
        <v>56</v>
      </c>
      <c r="Y104" t="s">
        <v>56</v>
      </c>
      <c r="Z104" t="s">
        <v>56</v>
      </c>
      <c r="AA104" t="s">
        <v>57</v>
      </c>
      <c r="AB104" t="s">
        <v>56</v>
      </c>
      <c r="AC104" t="s">
        <v>56</v>
      </c>
      <c r="AD104" t="s">
        <v>56</v>
      </c>
      <c r="AE104">
        <v>0</v>
      </c>
      <c r="AF104">
        <v>0</v>
      </c>
      <c r="AG104">
        <v>1</v>
      </c>
      <c r="AH104">
        <v>0</v>
      </c>
      <c r="AI104" s="18" t="str">
        <f t="shared" si="5"/>
        <v>1</v>
      </c>
      <c r="AJ104" s="18" t="str">
        <f t="shared" si="6"/>
        <v>1</v>
      </c>
      <c r="AK104" s="18" t="str">
        <f t="shared" si="7"/>
        <v>0</v>
      </c>
      <c r="AL104" s="18">
        <f t="shared" si="8"/>
        <v>0</v>
      </c>
      <c r="AM104">
        <v>4</v>
      </c>
      <c r="AN104">
        <v>6</v>
      </c>
      <c r="AO104">
        <v>0</v>
      </c>
      <c r="AP104">
        <v>0</v>
      </c>
      <c r="AQ104">
        <v>0</v>
      </c>
      <c r="AR104" t="s">
        <v>74</v>
      </c>
      <c r="AS104" t="s">
        <v>67</v>
      </c>
      <c r="AT104" t="s">
        <v>67</v>
      </c>
      <c r="AU104" t="s">
        <v>4450</v>
      </c>
      <c r="AV104" t="s">
        <v>5963</v>
      </c>
      <c r="AW104" t="s">
        <v>197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201601221</v>
      </c>
      <c r="BM104">
        <v>1</v>
      </c>
    </row>
    <row r="105" spans="1:65">
      <c r="A105" t="s">
        <v>5964</v>
      </c>
      <c r="B105">
        <v>104</v>
      </c>
      <c r="C105" t="s">
        <v>52</v>
      </c>
      <c r="D105">
        <v>1</v>
      </c>
      <c r="E105">
        <v>1</v>
      </c>
      <c r="F105">
        <v>201601221</v>
      </c>
      <c r="G105">
        <v>20160122</v>
      </c>
      <c r="H105" t="s">
        <v>198</v>
      </c>
      <c r="I105" t="s">
        <v>71</v>
      </c>
      <c r="J105" t="s">
        <v>55</v>
      </c>
      <c r="K105">
        <v>1</v>
      </c>
      <c r="L105">
        <v>0</v>
      </c>
      <c r="M105">
        <v>1</v>
      </c>
      <c r="N105" t="s">
        <v>56</v>
      </c>
      <c r="O105" t="s">
        <v>199</v>
      </c>
      <c r="P105" t="s">
        <v>56</v>
      </c>
      <c r="Q105" t="s">
        <v>3</v>
      </c>
      <c r="R105" t="s">
        <v>67</v>
      </c>
      <c r="S105" t="s">
        <v>55</v>
      </c>
      <c r="T105" t="s">
        <v>56</v>
      </c>
      <c r="U105" t="s">
        <v>56</v>
      </c>
      <c r="V105" t="s">
        <v>56</v>
      </c>
      <c r="W105" t="s">
        <v>55</v>
      </c>
      <c r="X105" t="s">
        <v>56</v>
      </c>
      <c r="Y105" t="s">
        <v>56</v>
      </c>
      <c r="Z105" t="s">
        <v>56</v>
      </c>
      <c r="AA105" t="s">
        <v>57</v>
      </c>
      <c r="AB105" t="s">
        <v>56</v>
      </c>
      <c r="AC105" t="s">
        <v>56</v>
      </c>
      <c r="AD105" t="s">
        <v>56</v>
      </c>
      <c r="AE105">
        <v>0</v>
      </c>
      <c r="AF105">
        <v>1</v>
      </c>
      <c r="AG105">
        <v>0</v>
      </c>
      <c r="AH105">
        <v>0</v>
      </c>
      <c r="AI105" s="18" t="str">
        <f t="shared" si="5"/>
        <v>1</v>
      </c>
      <c r="AJ105" s="18" t="str">
        <f t="shared" si="6"/>
        <v>0</v>
      </c>
      <c r="AK105" s="18" t="str">
        <f t="shared" si="7"/>
        <v>1</v>
      </c>
      <c r="AL105" s="18">
        <f t="shared" si="8"/>
        <v>0</v>
      </c>
      <c r="AM105">
        <v>4</v>
      </c>
      <c r="AN105">
        <v>5</v>
      </c>
      <c r="AO105">
        <v>0</v>
      </c>
      <c r="AP105">
        <v>0</v>
      </c>
      <c r="AQ105">
        <v>0</v>
      </c>
      <c r="AR105" t="s">
        <v>74</v>
      </c>
      <c r="AS105" t="s">
        <v>67</v>
      </c>
      <c r="AT105" t="s">
        <v>67</v>
      </c>
      <c r="AU105" t="s">
        <v>4450</v>
      </c>
      <c r="AV105" t="s">
        <v>5964</v>
      </c>
      <c r="AW105" t="s">
        <v>198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201601221</v>
      </c>
      <c r="BM105">
        <v>1</v>
      </c>
    </row>
    <row r="106" spans="1:65">
      <c r="A106" t="s">
        <v>5965</v>
      </c>
      <c r="B106">
        <v>105</v>
      </c>
      <c r="C106" t="s">
        <v>52</v>
      </c>
      <c r="D106">
        <v>1</v>
      </c>
      <c r="E106">
        <v>1</v>
      </c>
      <c r="F106">
        <v>201601221</v>
      </c>
      <c r="G106">
        <v>20160122</v>
      </c>
      <c r="H106" t="s">
        <v>200</v>
      </c>
      <c r="I106" t="s">
        <v>201</v>
      </c>
      <c r="J106" t="s">
        <v>55</v>
      </c>
      <c r="K106">
        <v>0</v>
      </c>
      <c r="L106">
        <v>0</v>
      </c>
      <c r="M106">
        <v>0</v>
      </c>
      <c r="N106" t="s">
        <v>68</v>
      </c>
      <c r="O106" t="s">
        <v>57</v>
      </c>
      <c r="P106" t="s">
        <v>57</v>
      </c>
      <c r="Q106" t="s">
        <v>3</v>
      </c>
      <c r="R106" t="s">
        <v>80</v>
      </c>
      <c r="S106" t="s">
        <v>55</v>
      </c>
      <c r="T106" t="s">
        <v>56</v>
      </c>
      <c r="U106" t="s">
        <v>56</v>
      </c>
      <c r="V106" t="s">
        <v>68</v>
      </c>
      <c r="W106" t="s">
        <v>55</v>
      </c>
      <c r="X106" t="s">
        <v>56</v>
      </c>
      <c r="Y106" t="s">
        <v>56</v>
      </c>
      <c r="Z106" t="s">
        <v>56</v>
      </c>
      <c r="AA106" t="s">
        <v>57</v>
      </c>
      <c r="AB106" t="s">
        <v>56</v>
      </c>
      <c r="AC106" t="s">
        <v>56</v>
      </c>
      <c r="AD106" t="s">
        <v>56</v>
      </c>
      <c r="AE106">
        <v>1</v>
      </c>
      <c r="AF106">
        <v>0</v>
      </c>
      <c r="AG106">
        <v>0</v>
      </c>
      <c r="AH106">
        <v>0</v>
      </c>
      <c r="AI106" s="18" t="str">
        <f t="shared" si="5"/>
        <v>0</v>
      </c>
      <c r="AJ106" s="18" t="str">
        <f t="shared" si="6"/>
        <v>1</v>
      </c>
      <c r="AK106" s="18" t="str">
        <f t="shared" si="7"/>
        <v>1</v>
      </c>
      <c r="AL106" s="18">
        <f t="shared" si="8"/>
        <v>0</v>
      </c>
      <c r="AM106">
        <v>4</v>
      </c>
      <c r="AN106">
        <v>5</v>
      </c>
      <c r="AO106">
        <v>0</v>
      </c>
      <c r="AP106">
        <v>0</v>
      </c>
      <c r="AQ106">
        <v>0</v>
      </c>
      <c r="AR106" t="s">
        <v>202</v>
      </c>
      <c r="AS106" t="s">
        <v>80</v>
      </c>
      <c r="AT106" t="s">
        <v>80</v>
      </c>
      <c r="AU106" t="s">
        <v>80</v>
      </c>
      <c r="AV106" t="s">
        <v>5965</v>
      </c>
      <c r="AW106" t="s">
        <v>200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201601221</v>
      </c>
      <c r="BM106">
        <v>1</v>
      </c>
    </row>
    <row r="107" spans="1:65">
      <c r="A107" t="s">
        <v>5966</v>
      </c>
      <c r="B107">
        <v>106</v>
      </c>
      <c r="C107" t="s">
        <v>52</v>
      </c>
      <c r="D107">
        <v>1</v>
      </c>
      <c r="E107">
        <v>1</v>
      </c>
      <c r="F107">
        <v>201601221</v>
      </c>
      <c r="G107">
        <v>20160122</v>
      </c>
      <c r="H107" t="s">
        <v>203</v>
      </c>
      <c r="I107" t="s">
        <v>54</v>
      </c>
      <c r="J107" t="s">
        <v>55</v>
      </c>
      <c r="K107">
        <v>0</v>
      </c>
      <c r="L107">
        <v>0</v>
      </c>
      <c r="M107">
        <v>0</v>
      </c>
      <c r="N107" t="s">
        <v>56</v>
      </c>
      <c r="O107" t="s">
        <v>57</v>
      </c>
      <c r="P107" t="s">
        <v>57</v>
      </c>
      <c r="Q107" t="s">
        <v>4</v>
      </c>
      <c r="R107" t="s">
        <v>80</v>
      </c>
      <c r="S107" t="s">
        <v>55</v>
      </c>
      <c r="T107" t="s">
        <v>56</v>
      </c>
      <c r="U107" t="s">
        <v>56</v>
      </c>
      <c r="V107" t="s">
        <v>56</v>
      </c>
      <c r="W107" t="s">
        <v>55</v>
      </c>
      <c r="X107" t="s">
        <v>56</v>
      </c>
      <c r="Y107" t="s">
        <v>56</v>
      </c>
      <c r="Z107" t="s">
        <v>56</v>
      </c>
      <c r="AA107" t="s">
        <v>57</v>
      </c>
      <c r="AB107" t="s">
        <v>56</v>
      </c>
      <c r="AC107" t="s">
        <v>56</v>
      </c>
      <c r="AD107" t="s">
        <v>56</v>
      </c>
      <c r="AE107">
        <v>0</v>
      </c>
      <c r="AF107">
        <v>1</v>
      </c>
      <c r="AG107">
        <v>0</v>
      </c>
      <c r="AH107">
        <v>0</v>
      </c>
      <c r="AI107" s="18" t="str">
        <f t="shared" si="5"/>
        <v>1</v>
      </c>
      <c r="AJ107" s="18" t="str">
        <f t="shared" si="6"/>
        <v>0</v>
      </c>
      <c r="AK107" s="18" t="str">
        <f t="shared" si="7"/>
        <v>1</v>
      </c>
      <c r="AL107" s="18">
        <f t="shared" si="8"/>
        <v>0</v>
      </c>
      <c r="AM107">
        <v>5</v>
      </c>
      <c r="AN107">
        <v>5</v>
      </c>
      <c r="AO107">
        <v>0</v>
      </c>
      <c r="AP107">
        <v>0</v>
      </c>
      <c r="AQ107">
        <v>0</v>
      </c>
      <c r="AR107" t="s">
        <v>59</v>
      </c>
      <c r="AS107" t="s">
        <v>80</v>
      </c>
      <c r="AT107" t="s">
        <v>80</v>
      </c>
      <c r="AU107" t="s">
        <v>80</v>
      </c>
      <c r="AV107" t="s">
        <v>5966</v>
      </c>
      <c r="AW107" t="s">
        <v>203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201601221</v>
      </c>
      <c r="BM107">
        <v>1</v>
      </c>
    </row>
    <row r="108" spans="1:65">
      <c r="A108" t="s">
        <v>5967</v>
      </c>
      <c r="B108">
        <v>107</v>
      </c>
      <c r="C108" t="s">
        <v>52</v>
      </c>
      <c r="D108">
        <v>1</v>
      </c>
      <c r="E108">
        <v>1</v>
      </c>
      <c r="F108">
        <v>201601221</v>
      </c>
      <c r="G108">
        <v>20160122</v>
      </c>
      <c r="H108" t="s">
        <v>204</v>
      </c>
      <c r="I108" t="s">
        <v>54</v>
      </c>
      <c r="J108" t="s">
        <v>55</v>
      </c>
      <c r="K108">
        <v>0</v>
      </c>
      <c r="L108">
        <v>0</v>
      </c>
      <c r="M108">
        <v>0</v>
      </c>
      <c r="N108" t="s">
        <v>56</v>
      </c>
      <c r="O108" t="s">
        <v>57</v>
      </c>
      <c r="P108" t="s">
        <v>57</v>
      </c>
      <c r="Q108" t="s">
        <v>4</v>
      </c>
      <c r="R108" t="s">
        <v>80</v>
      </c>
      <c r="S108" t="s">
        <v>55</v>
      </c>
      <c r="T108" t="s">
        <v>56</v>
      </c>
      <c r="U108" t="s">
        <v>56</v>
      </c>
      <c r="V108" t="s">
        <v>56</v>
      </c>
      <c r="W108" t="s">
        <v>55</v>
      </c>
      <c r="X108" t="s">
        <v>56</v>
      </c>
      <c r="Y108" t="s">
        <v>56</v>
      </c>
      <c r="Z108" t="s">
        <v>56</v>
      </c>
      <c r="AA108" t="s">
        <v>57</v>
      </c>
      <c r="AB108" t="s">
        <v>56</v>
      </c>
      <c r="AC108" t="s">
        <v>56</v>
      </c>
      <c r="AD108" t="s">
        <v>56</v>
      </c>
      <c r="AE108">
        <v>0</v>
      </c>
      <c r="AF108">
        <v>1</v>
      </c>
      <c r="AG108">
        <v>0</v>
      </c>
      <c r="AH108">
        <v>0</v>
      </c>
      <c r="AI108" s="18" t="str">
        <f t="shared" si="5"/>
        <v>1</v>
      </c>
      <c r="AJ108" s="18" t="str">
        <f t="shared" si="6"/>
        <v>0</v>
      </c>
      <c r="AK108" s="18" t="str">
        <f t="shared" si="7"/>
        <v>1</v>
      </c>
      <c r="AL108" s="18">
        <f t="shared" si="8"/>
        <v>0</v>
      </c>
      <c r="AM108">
        <v>3</v>
      </c>
      <c r="AN108">
        <v>5</v>
      </c>
      <c r="AO108">
        <v>0</v>
      </c>
      <c r="AP108">
        <v>0</v>
      </c>
      <c r="AQ108">
        <v>0</v>
      </c>
      <c r="AR108" t="s">
        <v>59</v>
      </c>
      <c r="AS108" t="s">
        <v>80</v>
      </c>
      <c r="AT108" t="s">
        <v>80</v>
      </c>
      <c r="AU108" t="s">
        <v>80</v>
      </c>
      <c r="AV108" t="s">
        <v>5967</v>
      </c>
      <c r="AW108" t="s">
        <v>204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201601221</v>
      </c>
      <c r="BM108">
        <v>1</v>
      </c>
    </row>
    <row r="109" spans="1:65">
      <c r="A109" t="s">
        <v>5968</v>
      </c>
      <c r="B109">
        <v>108</v>
      </c>
      <c r="C109" t="s">
        <v>52</v>
      </c>
      <c r="D109">
        <v>1</v>
      </c>
      <c r="E109">
        <v>1</v>
      </c>
      <c r="F109">
        <v>201601221</v>
      </c>
      <c r="G109">
        <v>20160122</v>
      </c>
      <c r="H109" t="s">
        <v>75</v>
      </c>
      <c r="I109" t="s">
        <v>76</v>
      </c>
      <c r="J109" t="s">
        <v>55</v>
      </c>
      <c r="K109">
        <v>5</v>
      </c>
      <c r="L109">
        <v>0</v>
      </c>
      <c r="M109">
        <v>5</v>
      </c>
      <c r="N109" t="s">
        <v>56</v>
      </c>
      <c r="O109" t="s">
        <v>76</v>
      </c>
      <c r="P109" t="s">
        <v>56</v>
      </c>
      <c r="Q109" t="s">
        <v>4</v>
      </c>
      <c r="R109" t="s">
        <v>77</v>
      </c>
      <c r="S109" t="s">
        <v>55</v>
      </c>
      <c r="T109" t="s">
        <v>56</v>
      </c>
      <c r="U109" t="s">
        <v>56</v>
      </c>
      <c r="V109" t="s">
        <v>56</v>
      </c>
      <c r="W109" t="s">
        <v>55</v>
      </c>
      <c r="X109" t="s">
        <v>56</v>
      </c>
      <c r="Y109" t="s">
        <v>56</v>
      </c>
      <c r="Z109" t="s">
        <v>56</v>
      </c>
      <c r="AA109" t="s">
        <v>57</v>
      </c>
      <c r="AB109" t="s">
        <v>56</v>
      </c>
      <c r="AC109" t="s">
        <v>56</v>
      </c>
      <c r="AD109" t="s">
        <v>56</v>
      </c>
      <c r="AE109">
        <v>1</v>
      </c>
      <c r="AF109">
        <v>0</v>
      </c>
      <c r="AG109">
        <v>0</v>
      </c>
      <c r="AH109">
        <v>0</v>
      </c>
      <c r="AI109" s="18" t="str">
        <f t="shared" si="5"/>
        <v>0</v>
      </c>
      <c r="AJ109" s="18" t="str">
        <f t="shared" si="6"/>
        <v>1</v>
      </c>
      <c r="AK109" s="18" t="str">
        <f t="shared" si="7"/>
        <v>1</v>
      </c>
      <c r="AL109" s="18">
        <f t="shared" si="8"/>
        <v>0</v>
      </c>
      <c r="AM109">
        <v>5</v>
      </c>
      <c r="AN109">
        <v>7</v>
      </c>
      <c r="AO109">
        <v>0</v>
      </c>
      <c r="AP109">
        <v>0</v>
      </c>
      <c r="AQ109">
        <v>0</v>
      </c>
      <c r="AR109" t="s">
        <v>76</v>
      </c>
      <c r="AS109" t="s">
        <v>78</v>
      </c>
      <c r="AT109" t="s">
        <v>78</v>
      </c>
      <c r="AU109" t="s">
        <v>4449</v>
      </c>
      <c r="AV109" t="s">
        <v>5968</v>
      </c>
      <c r="AW109" t="s">
        <v>75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201601221</v>
      </c>
      <c r="BM109">
        <v>1</v>
      </c>
    </row>
    <row r="110" spans="1:65">
      <c r="A110" t="s">
        <v>5969</v>
      </c>
      <c r="B110">
        <v>109</v>
      </c>
      <c r="C110" t="s">
        <v>52</v>
      </c>
      <c r="D110">
        <v>1</v>
      </c>
      <c r="E110">
        <v>1</v>
      </c>
      <c r="F110">
        <v>201601221</v>
      </c>
      <c r="G110">
        <v>20160122</v>
      </c>
      <c r="H110" t="s">
        <v>205</v>
      </c>
      <c r="I110" t="s">
        <v>76</v>
      </c>
      <c r="J110" t="s">
        <v>55</v>
      </c>
      <c r="K110">
        <v>0</v>
      </c>
      <c r="L110">
        <v>0</v>
      </c>
      <c r="M110">
        <v>0</v>
      </c>
      <c r="N110" t="s">
        <v>56</v>
      </c>
      <c r="O110" t="s">
        <v>57</v>
      </c>
      <c r="P110" t="s">
        <v>57</v>
      </c>
      <c r="Q110" t="s">
        <v>4</v>
      </c>
      <c r="R110" t="s">
        <v>93</v>
      </c>
      <c r="S110" t="s">
        <v>55</v>
      </c>
      <c r="T110" t="s">
        <v>56</v>
      </c>
      <c r="U110" t="s">
        <v>56</v>
      </c>
      <c r="V110" t="s">
        <v>56</v>
      </c>
      <c r="W110" t="s">
        <v>55</v>
      </c>
      <c r="X110" t="s">
        <v>56</v>
      </c>
      <c r="Y110" t="s">
        <v>56</v>
      </c>
      <c r="Z110" t="s">
        <v>56</v>
      </c>
      <c r="AA110" t="s">
        <v>57</v>
      </c>
      <c r="AB110" t="s">
        <v>56</v>
      </c>
      <c r="AC110" t="s">
        <v>56</v>
      </c>
      <c r="AD110" t="s">
        <v>56</v>
      </c>
      <c r="AE110">
        <v>1</v>
      </c>
      <c r="AF110">
        <v>0</v>
      </c>
      <c r="AG110">
        <v>0</v>
      </c>
      <c r="AH110">
        <v>0</v>
      </c>
      <c r="AI110" s="18" t="str">
        <f t="shared" si="5"/>
        <v>0</v>
      </c>
      <c r="AJ110" s="18" t="str">
        <f t="shared" si="6"/>
        <v>1</v>
      </c>
      <c r="AK110" s="18" t="str">
        <f t="shared" si="7"/>
        <v>1</v>
      </c>
      <c r="AL110" s="18">
        <f t="shared" si="8"/>
        <v>0</v>
      </c>
      <c r="AM110">
        <v>3</v>
      </c>
      <c r="AN110">
        <v>5</v>
      </c>
      <c r="AO110">
        <v>0</v>
      </c>
      <c r="AP110">
        <v>0</v>
      </c>
      <c r="AQ110">
        <v>0</v>
      </c>
      <c r="AR110" t="s">
        <v>76</v>
      </c>
      <c r="AS110" t="s">
        <v>91</v>
      </c>
      <c r="AT110" t="s">
        <v>91</v>
      </c>
      <c r="AU110" t="s">
        <v>4449</v>
      </c>
      <c r="AV110" t="s">
        <v>5969</v>
      </c>
      <c r="AW110" t="s">
        <v>205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201601221</v>
      </c>
      <c r="BM110">
        <v>1</v>
      </c>
    </row>
    <row r="111" spans="1:65">
      <c r="A111" t="s">
        <v>5970</v>
      </c>
      <c r="B111">
        <v>110</v>
      </c>
      <c r="C111" t="s">
        <v>57</v>
      </c>
      <c r="D111" t="s">
        <v>55</v>
      </c>
      <c r="E111">
        <v>1</v>
      </c>
      <c r="F111">
        <v>201601221</v>
      </c>
      <c r="G111" t="s">
        <v>55</v>
      </c>
      <c r="H111" t="s">
        <v>206</v>
      </c>
      <c r="I111" t="s">
        <v>55</v>
      </c>
      <c r="J111" t="s">
        <v>55</v>
      </c>
      <c r="K111" t="s">
        <v>55</v>
      </c>
      <c r="L111" t="s">
        <v>55</v>
      </c>
      <c r="M111" t="s">
        <v>55</v>
      </c>
      <c r="N111" t="s">
        <v>57</v>
      </c>
      <c r="O111" t="s">
        <v>57</v>
      </c>
      <c r="P111" t="s">
        <v>57</v>
      </c>
      <c r="Q111" t="s">
        <v>57</v>
      </c>
      <c r="R111" t="s">
        <v>57</v>
      </c>
      <c r="S111" t="s">
        <v>55</v>
      </c>
      <c r="T111" t="s">
        <v>57</v>
      </c>
      <c r="U111" t="s">
        <v>57</v>
      </c>
      <c r="V111" t="s">
        <v>57</v>
      </c>
      <c r="W111" t="s">
        <v>55</v>
      </c>
      <c r="X111" t="s">
        <v>57</v>
      </c>
      <c r="Y111" t="s">
        <v>57</v>
      </c>
      <c r="Z111" t="s">
        <v>57</v>
      </c>
      <c r="AA111" t="s">
        <v>57</v>
      </c>
      <c r="AB111" t="s">
        <v>57</v>
      </c>
      <c r="AC111" t="s">
        <v>57</v>
      </c>
      <c r="AD111" t="s">
        <v>57</v>
      </c>
      <c r="AE111">
        <v>1</v>
      </c>
      <c r="AF111">
        <v>0</v>
      </c>
      <c r="AG111">
        <v>0</v>
      </c>
      <c r="AH111">
        <v>0</v>
      </c>
      <c r="AI111" s="18" t="str">
        <f t="shared" si="5"/>
        <v>0</v>
      </c>
      <c r="AJ111" s="18" t="str">
        <f t="shared" si="6"/>
        <v>1</v>
      </c>
      <c r="AK111" s="18" t="str">
        <f t="shared" si="7"/>
        <v>1</v>
      </c>
      <c r="AL111" s="18">
        <f t="shared" si="8"/>
        <v>0</v>
      </c>
      <c r="AM111" t="s">
        <v>55</v>
      </c>
      <c r="AN111">
        <v>6</v>
      </c>
      <c r="AO111">
        <v>0</v>
      </c>
      <c r="AP111">
        <v>0</v>
      </c>
      <c r="AQ111">
        <v>0</v>
      </c>
      <c r="AR111" t="s">
        <v>59</v>
      </c>
      <c r="AS111" t="s">
        <v>80</v>
      </c>
      <c r="AT111" t="s">
        <v>80</v>
      </c>
      <c r="AU111" t="s">
        <v>80</v>
      </c>
      <c r="AV111" t="s">
        <v>5970</v>
      </c>
      <c r="AW111" t="s">
        <v>206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201601221</v>
      </c>
      <c r="BM111">
        <v>1</v>
      </c>
    </row>
    <row r="112" spans="1:65">
      <c r="A112" t="s">
        <v>5971</v>
      </c>
      <c r="B112">
        <v>111</v>
      </c>
      <c r="C112" t="s">
        <v>52</v>
      </c>
      <c r="D112">
        <v>1</v>
      </c>
      <c r="E112">
        <v>1</v>
      </c>
      <c r="F112">
        <v>201601221</v>
      </c>
      <c r="G112">
        <v>20160122</v>
      </c>
      <c r="H112" t="s">
        <v>207</v>
      </c>
      <c r="I112" t="s">
        <v>208</v>
      </c>
      <c r="J112" t="s">
        <v>55</v>
      </c>
      <c r="K112">
        <v>0</v>
      </c>
      <c r="L112">
        <v>0</v>
      </c>
      <c r="M112">
        <v>0</v>
      </c>
      <c r="N112" t="s">
        <v>56</v>
      </c>
      <c r="O112" t="s">
        <v>57</v>
      </c>
      <c r="P112" t="s">
        <v>57</v>
      </c>
      <c r="Q112" t="s">
        <v>3</v>
      </c>
      <c r="R112" t="s">
        <v>80</v>
      </c>
      <c r="S112" t="s">
        <v>55</v>
      </c>
      <c r="T112" t="s">
        <v>68</v>
      </c>
      <c r="U112" t="s">
        <v>68</v>
      </c>
      <c r="V112" t="s">
        <v>56</v>
      </c>
      <c r="W112" t="s">
        <v>55</v>
      </c>
      <c r="X112" t="s">
        <v>56</v>
      </c>
      <c r="Y112" t="s">
        <v>56</v>
      </c>
      <c r="Z112" t="s">
        <v>56</v>
      </c>
      <c r="AA112" t="s">
        <v>57</v>
      </c>
      <c r="AB112" t="s">
        <v>56</v>
      </c>
      <c r="AC112" t="s">
        <v>56</v>
      </c>
      <c r="AD112" t="s">
        <v>56</v>
      </c>
      <c r="AE112">
        <v>1</v>
      </c>
      <c r="AF112">
        <v>0</v>
      </c>
      <c r="AG112">
        <v>0</v>
      </c>
      <c r="AH112">
        <v>0</v>
      </c>
      <c r="AI112" s="18" t="str">
        <f t="shared" si="5"/>
        <v>0</v>
      </c>
      <c r="AJ112" s="18" t="str">
        <f t="shared" si="6"/>
        <v>1</v>
      </c>
      <c r="AK112" s="18" t="str">
        <f t="shared" si="7"/>
        <v>1</v>
      </c>
      <c r="AL112" s="18">
        <f t="shared" si="8"/>
        <v>0</v>
      </c>
      <c r="AM112">
        <v>4</v>
      </c>
      <c r="AN112">
        <v>5</v>
      </c>
      <c r="AO112">
        <v>0</v>
      </c>
      <c r="AP112">
        <v>0</v>
      </c>
      <c r="AQ112">
        <v>0</v>
      </c>
      <c r="AR112" t="s">
        <v>209</v>
      </c>
      <c r="AS112" t="s">
        <v>80</v>
      </c>
      <c r="AT112" t="s">
        <v>80</v>
      </c>
      <c r="AU112" t="s">
        <v>80</v>
      </c>
      <c r="AV112" t="s">
        <v>5971</v>
      </c>
      <c r="AW112" t="s">
        <v>207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201601221</v>
      </c>
      <c r="BM112">
        <v>1</v>
      </c>
    </row>
    <row r="113" spans="1:65">
      <c r="A113" t="s">
        <v>5972</v>
      </c>
      <c r="B113">
        <v>112</v>
      </c>
      <c r="C113" t="s">
        <v>52</v>
      </c>
      <c r="D113">
        <v>1</v>
      </c>
      <c r="E113">
        <v>1</v>
      </c>
      <c r="F113">
        <v>201601221</v>
      </c>
      <c r="G113">
        <v>20160122</v>
      </c>
      <c r="H113" t="s">
        <v>210</v>
      </c>
      <c r="I113" t="s">
        <v>211</v>
      </c>
      <c r="J113" t="s">
        <v>55</v>
      </c>
      <c r="K113">
        <v>0</v>
      </c>
      <c r="L113">
        <v>0</v>
      </c>
      <c r="M113">
        <v>0</v>
      </c>
      <c r="N113" t="s">
        <v>56</v>
      </c>
      <c r="O113" t="s">
        <v>57</v>
      </c>
      <c r="P113" t="s">
        <v>57</v>
      </c>
      <c r="Q113" t="s">
        <v>3</v>
      </c>
      <c r="R113" t="s">
        <v>80</v>
      </c>
      <c r="S113" t="s">
        <v>55</v>
      </c>
      <c r="T113" t="s">
        <v>68</v>
      </c>
      <c r="U113" t="s">
        <v>68</v>
      </c>
      <c r="V113" t="s">
        <v>56</v>
      </c>
      <c r="W113" t="s">
        <v>55</v>
      </c>
      <c r="X113" t="s">
        <v>56</v>
      </c>
      <c r="Y113" t="s">
        <v>56</v>
      </c>
      <c r="Z113" t="s">
        <v>56</v>
      </c>
      <c r="AA113" t="s">
        <v>57</v>
      </c>
      <c r="AB113" t="s">
        <v>56</v>
      </c>
      <c r="AC113" t="s">
        <v>56</v>
      </c>
      <c r="AD113" t="s">
        <v>56</v>
      </c>
      <c r="AE113">
        <v>0</v>
      </c>
      <c r="AF113">
        <v>0</v>
      </c>
      <c r="AG113">
        <v>1</v>
      </c>
      <c r="AH113">
        <v>0</v>
      </c>
      <c r="AI113" s="18" t="str">
        <f t="shared" si="5"/>
        <v>1</v>
      </c>
      <c r="AJ113" s="18" t="str">
        <f t="shared" si="6"/>
        <v>1</v>
      </c>
      <c r="AK113" s="18" t="str">
        <f t="shared" si="7"/>
        <v>0</v>
      </c>
      <c r="AL113" s="18">
        <f t="shared" si="8"/>
        <v>0</v>
      </c>
      <c r="AM113" t="s">
        <v>55</v>
      </c>
      <c r="AN113" t="s">
        <v>55</v>
      </c>
      <c r="AO113">
        <v>0</v>
      </c>
      <c r="AP113">
        <v>0</v>
      </c>
      <c r="AQ113">
        <v>0</v>
      </c>
      <c r="AR113" t="s">
        <v>209</v>
      </c>
      <c r="AS113" t="s">
        <v>80</v>
      </c>
      <c r="AT113" t="s">
        <v>80</v>
      </c>
      <c r="AU113" t="s">
        <v>80</v>
      </c>
      <c r="AV113" t="s">
        <v>5972</v>
      </c>
      <c r="AW113" t="s">
        <v>210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201601221</v>
      </c>
      <c r="BM113">
        <v>1</v>
      </c>
    </row>
    <row r="114" spans="1:65">
      <c r="A114" t="s">
        <v>5973</v>
      </c>
      <c r="B114">
        <v>113</v>
      </c>
      <c r="C114" t="s">
        <v>52</v>
      </c>
      <c r="D114">
        <v>1</v>
      </c>
      <c r="E114">
        <v>1</v>
      </c>
      <c r="F114">
        <v>201601221</v>
      </c>
      <c r="G114">
        <v>20160122</v>
      </c>
      <c r="H114" t="s">
        <v>212</v>
      </c>
      <c r="I114" t="s">
        <v>211</v>
      </c>
      <c r="J114" t="s">
        <v>55</v>
      </c>
      <c r="K114">
        <v>0</v>
      </c>
      <c r="L114">
        <v>0</v>
      </c>
      <c r="M114">
        <v>0</v>
      </c>
      <c r="N114" t="s">
        <v>56</v>
      </c>
      <c r="O114" t="s">
        <v>57</v>
      </c>
      <c r="P114" t="s">
        <v>57</v>
      </c>
      <c r="Q114" t="s">
        <v>3</v>
      </c>
      <c r="R114" t="s">
        <v>80</v>
      </c>
      <c r="S114" t="s">
        <v>55</v>
      </c>
      <c r="T114" t="s">
        <v>68</v>
      </c>
      <c r="U114" t="s">
        <v>68</v>
      </c>
      <c r="V114" t="s">
        <v>56</v>
      </c>
      <c r="W114" t="s">
        <v>55</v>
      </c>
      <c r="X114" t="s">
        <v>56</v>
      </c>
      <c r="Y114" t="s">
        <v>56</v>
      </c>
      <c r="Z114" t="s">
        <v>56</v>
      </c>
      <c r="AA114" t="s">
        <v>57</v>
      </c>
      <c r="AB114" t="s">
        <v>56</v>
      </c>
      <c r="AC114" t="s">
        <v>56</v>
      </c>
      <c r="AD114" t="s">
        <v>56</v>
      </c>
      <c r="AE114">
        <v>0</v>
      </c>
      <c r="AF114">
        <v>1</v>
      </c>
      <c r="AG114">
        <v>1</v>
      </c>
      <c r="AH114">
        <v>0</v>
      </c>
      <c r="AI114" s="18" t="str">
        <f t="shared" si="5"/>
        <v>1</v>
      </c>
      <c r="AJ114" s="18" t="str">
        <f t="shared" si="6"/>
        <v>0</v>
      </c>
      <c r="AK114" s="18" t="str">
        <f t="shared" si="7"/>
        <v>0</v>
      </c>
      <c r="AL114" s="18">
        <f t="shared" si="8"/>
        <v>0</v>
      </c>
      <c r="AM114">
        <v>4</v>
      </c>
      <c r="AN114">
        <v>6</v>
      </c>
      <c r="AO114">
        <v>0</v>
      </c>
      <c r="AP114">
        <v>0</v>
      </c>
      <c r="AQ114">
        <v>0</v>
      </c>
      <c r="AR114" t="s">
        <v>209</v>
      </c>
      <c r="AS114" t="s">
        <v>80</v>
      </c>
      <c r="AT114" t="s">
        <v>80</v>
      </c>
      <c r="AU114" t="s">
        <v>80</v>
      </c>
      <c r="AV114" t="s">
        <v>5973</v>
      </c>
      <c r="AW114" t="s">
        <v>212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201601221</v>
      </c>
      <c r="BM114">
        <v>1</v>
      </c>
    </row>
    <row r="115" spans="1:65">
      <c r="A115" t="s">
        <v>5974</v>
      </c>
      <c r="B115">
        <v>114</v>
      </c>
      <c r="C115" t="s">
        <v>52</v>
      </c>
      <c r="D115">
        <v>1</v>
      </c>
      <c r="E115">
        <v>1</v>
      </c>
      <c r="F115">
        <v>201601221</v>
      </c>
      <c r="G115">
        <v>20160122</v>
      </c>
      <c r="H115" t="s">
        <v>213</v>
      </c>
      <c r="I115" t="s">
        <v>211</v>
      </c>
      <c r="J115" t="s">
        <v>55</v>
      </c>
      <c r="K115">
        <v>0</v>
      </c>
      <c r="L115">
        <v>0</v>
      </c>
      <c r="M115">
        <v>0</v>
      </c>
      <c r="N115" t="s">
        <v>56</v>
      </c>
      <c r="O115" t="s">
        <v>57</v>
      </c>
      <c r="P115" t="s">
        <v>57</v>
      </c>
      <c r="Q115" t="s">
        <v>3</v>
      </c>
      <c r="R115" t="s">
        <v>80</v>
      </c>
      <c r="S115" t="s">
        <v>55</v>
      </c>
      <c r="T115" t="s">
        <v>68</v>
      </c>
      <c r="U115" t="s">
        <v>68</v>
      </c>
      <c r="V115" t="s">
        <v>56</v>
      </c>
      <c r="W115" t="s">
        <v>55</v>
      </c>
      <c r="X115" t="s">
        <v>56</v>
      </c>
      <c r="Y115" t="s">
        <v>56</v>
      </c>
      <c r="Z115" t="s">
        <v>56</v>
      </c>
      <c r="AA115" t="s">
        <v>57</v>
      </c>
      <c r="AB115" t="s">
        <v>56</v>
      </c>
      <c r="AC115" t="s">
        <v>56</v>
      </c>
      <c r="AD115" t="s">
        <v>56</v>
      </c>
      <c r="AE115">
        <v>0</v>
      </c>
      <c r="AF115">
        <v>0</v>
      </c>
      <c r="AG115">
        <v>1</v>
      </c>
      <c r="AH115">
        <v>0</v>
      </c>
      <c r="AI115" s="18" t="str">
        <f t="shared" si="5"/>
        <v>1</v>
      </c>
      <c r="AJ115" s="18" t="str">
        <f t="shared" si="6"/>
        <v>1</v>
      </c>
      <c r="AK115" s="18" t="str">
        <f t="shared" si="7"/>
        <v>0</v>
      </c>
      <c r="AL115" s="18">
        <f t="shared" si="8"/>
        <v>0</v>
      </c>
      <c r="AM115">
        <v>5</v>
      </c>
      <c r="AN115">
        <v>4</v>
      </c>
      <c r="AO115">
        <v>0</v>
      </c>
      <c r="AP115">
        <v>0</v>
      </c>
      <c r="AQ115">
        <v>0</v>
      </c>
      <c r="AR115" t="s">
        <v>209</v>
      </c>
      <c r="AS115" t="s">
        <v>80</v>
      </c>
      <c r="AT115" t="s">
        <v>80</v>
      </c>
      <c r="AU115" t="s">
        <v>80</v>
      </c>
      <c r="AV115" t="s">
        <v>5974</v>
      </c>
      <c r="AW115" t="s">
        <v>213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201601221</v>
      </c>
      <c r="BM115">
        <v>1</v>
      </c>
    </row>
    <row r="116" spans="1:65">
      <c r="A116" t="s">
        <v>5975</v>
      </c>
      <c r="B116">
        <v>115</v>
      </c>
      <c r="C116" t="s">
        <v>52</v>
      </c>
      <c r="D116">
        <v>1</v>
      </c>
      <c r="E116">
        <v>2</v>
      </c>
      <c r="F116">
        <v>201601182</v>
      </c>
      <c r="G116">
        <v>20160118</v>
      </c>
      <c r="H116" t="s">
        <v>53</v>
      </c>
      <c r="I116" t="s">
        <v>54</v>
      </c>
      <c r="J116" t="s">
        <v>55</v>
      </c>
      <c r="K116">
        <v>0</v>
      </c>
      <c r="L116">
        <v>0</v>
      </c>
      <c r="M116">
        <v>0</v>
      </c>
      <c r="N116" t="s">
        <v>56</v>
      </c>
      <c r="O116" t="s">
        <v>57</v>
      </c>
      <c r="P116" t="s">
        <v>57</v>
      </c>
      <c r="Q116" t="s">
        <v>3</v>
      </c>
      <c r="R116" t="s">
        <v>58</v>
      </c>
      <c r="S116" t="s">
        <v>55</v>
      </c>
      <c r="T116" t="s">
        <v>56</v>
      </c>
      <c r="U116" t="s">
        <v>56</v>
      </c>
      <c r="V116" t="s">
        <v>56</v>
      </c>
      <c r="W116" t="s">
        <v>55</v>
      </c>
      <c r="X116" t="s">
        <v>56</v>
      </c>
      <c r="Y116" t="s">
        <v>56</v>
      </c>
      <c r="Z116" t="s">
        <v>56</v>
      </c>
      <c r="AA116" t="s">
        <v>57</v>
      </c>
      <c r="AB116" t="s">
        <v>56</v>
      </c>
      <c r="AC116" t="s">
        <v>56</v>
      </c>
      <c r="AD116" t="s">
        <v>56</v>
      </c>
      <c r="AE116">
        <v>0</v>
      </c>
      <c r="AF116">
        <v>0</v>
      </c>
      <c r="AG116">
        <v>0</v>
      </c>
      <c r="AH116">
        <v>0</v>
      </c>
      <c r="AI116" s="18" t="str">
        <f t="shared" si="5"/>
        <v>1</v>
      </c>
      <c r="AJ116" s="18" t="str">
        <f t="shared" si="6"/>
        <v>1</v>
      </c>
      <c r="AK116" s="18" t="str">
        <f t="shared" si="7"/>
        <v>1</v>
      </c>
      <c r="AL116" s="18">
        <f t="shared" si="8"/>
        <v>0</v>
      </c>
      <c r="AM116" t="s">
        <v>55</v>
      </c>
      <c r="AN116" t="s">
        <v>55</v>
      </c>
      <c r="AO116">
        <v>0</v>
      </c>
      <c r="AP116">
        <v>0</v>
      </c>
      <c r="AQ116">
        <v>0</v>
      </c>
      <c r="AR116" t="s">
        <v>59</v>
      </c>
      <c r="AS116" t="s">
        <v>58</v>
      </c>
      <c r="AT116" t="s">
        <v>58</v>
      </c>
      <c r="AU116" t="s">
        <v>1326</v>
      </c>
      <c r="AV116" t="s">
        <v>5975</v>
      </c>
      <c r="AW116" t="s">
        <v>53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1</v>
      </c>
      <c r="BL116">
        <v>201601182</v>
      </c>
      <c r="BM116">
        <v>2</v>
      </c>
    </row>
    <row r="117" spans="1:65">
      <c r="A117" t="s">
        <v>5976</v>
      </c>
      <c r="B117">
        <v>116</v>
      </c>
      <c r="C117" t="s">
        <v>52</v>
      </c>
      <c r="D117">
        <v>1</v>
      </c>
      <c r="E117">
        <v>2</v>
      </c>
      <c r="F117">
        <v>201601182</v>
      </c>
      <c r="G117">
        <v>20160118</v>
      </c>
      <c r="H117" t="s">
        <v>60</v>
      </c>
      <c r="I117" t="s">
        <v>54</v>
      </c>
      <c r="J117" t="s">
        <v>55</v>
      </c>
      <c r="K117">
        <v>0</v>
      </c>
      <c r="L117">
        <v>0</v>
      </c>
      <c r="M117">
        <v>0</v>
      </c>
      <c r="N117" t="s">
        <v>56</v>
      </c>
      <c r="O117" t="s">
        <v>57</v>
      </c>
      <c r="P117" t="s">
        <v>57</v>
      </c>
      <c r="Q117" t="s">
        <v>3</v>
      </c>
      <c r="R117" t="s">
        <v>58</v>
      </c>
      <c r="S117" t="s">
        <v>55</v>
      </c>
      <c r="T117" t="s">
        <v>56</v>
      </c>
      <c r="U117" t="s">
        <v>56</v>
      </c>
      <c r="V117" t="s">
        <v>56</v>
      </c>
      <c r="W117" t="s">
        <v>55</v>
      </c>
      <c r="X117" t="s">
        <v>56</v>
      </c>
      <c r="Y117" t="s">
        <v>56</v>
      </c>
      <c r="Z117" t="s">
        <v>56</v>
      </c>
      <c r="AA117" t="s">
        <v>57</v>
      </c>
      <c r="AB117" t="s">
        <v>56</v>
      </c>
      <c r="AC117" t="s">
        <v>56</v>
      </c>
      <c r="AD117" t="s">
        <v>56</v>
      </c>
      <c r="AE117">
        <v>0</v>
      </c>
      <c r="AF117">
        <v>0</v>
      </c>
      <c r="AG117">
        <v>0</v>
      </c>
      <c r="AH117">
        <v>0</v>
      </c>
      <c r="AI117" s="18" t="str">
        <f t="shared" si="5"/>
        <v>1</v>
      </c>
      <c r="AJ117" s="18" t="str">
        <f t="shared" si="6"/>
        <v>1</v>
      </c>
      <c r="AK117" s="18" t="str">
        <f t="shared" si="7"/>
        <v>1</v>
      </c>
      <c r="AL117" s="18">
        <f t="shared" si="8"/>
        <v>0</v>
      </c>
      <c r="AM117" t="s">
        <v>55</v>
      </c>
      <c r="AN117" t="s">
        <v>55</v>
      </c>
      <c r="AO117">
        <v>0</v>
      </c>
      <c r="AP117">
        <v>0</v>
      </c>
      <c r="AQ117">
        <v>0</v>
      </c>
      <c r="AR117" t="s">
        <v>59</v>
      </c>
      <c r="AS117" t="s">
        <v>58</v>
      </c>
      <c r="AT117" t="s">
        <v>58</v>
      </c>
      <c r="AU117" t="s">
        <v>1326</v>
      </c>
      <c r="AV117" t="s">
        <v>5976</v>
      </c>
      <c r="AW117" t="s">
        <v>60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0</v>
      </c>
      <c r="BK117">
        <v>1</v>
      </c>
      <c r="BL117">
        <v>201601182</v>
      </c>
      <c r="BM117">
        <v>2</v>
      </c>
    </row>
    <row r="118" spans="1:65">
      <c r="A118" t="s">
        <v>5977</v>
      </c>
      <c r="B118">
        <v>117</v>
      </c>
      <c r="C118" t="s">
        <v>52</v>
      </c>
      <c r="D118">
        <v>1</v>
      </c>
      <c r="E118">
        <v>2</v>
      </c>
      <c r="F118">
        <v>201601182</v>
      </c>
      <c r="G118">
        <v>20160118</v>
      </c>
      <c r="H118" t="s">
        <v>61</v>
      </c>
      <c r="I118" t="s">
        <v>54</v>
      </c>
      <c r="J118" t="s">
        <v>55</v>
      </c>
      <c r="K118">
        <v>0</v>
      </c>
      <c r="L118">
        <v>0</v>
      </c>
      <c r="M118">
        <v>0</v>
      </c>
      <c r="N118" t="s">
        <v>56</v>
      </c>
      <c r="O118" t="s">
        <v>57</v>
      </c>
      <c r="P118" t="s">
        <v>57</v>
      </c>
      <c r="Q118" t="s">
        <v>3</v>
      </c>
      <c r="R118" t="s">
        <v>58</v>
      </c>
      <c r="S118" t="s">
        <v>55</v>
      </c>
      <c r="T118" t="s">
        <v>56</v>
      </c>
      <c r="U118" t="s">
        <v>56</v>
      </c>
      <c r="V118" t="s">
        <v>56</v>
      </c>
      <c r="W118" t="s">
        <v>55</v>
      </c>
      <c r="X118" t="s">
        <v>56</v>
      </c>
      <c r="Y118" t="s">
        <v>56</v>
      </c>
      <c r="Z118" t="s">
        <v>56</v>
      </c>
      <c r="AA118" t="s">
        <v>57</v>
      </c>
      <c r="AB118" t="s">
        <v>56</v>
      </c>
      <c r="AC118" t="s">
        <v>56</v>
      </c>
      <c r="AD118" t="s">
        <v>56</v>
      </c>
      <c r="AE118">
        <v>0</v>
      </c>
      <c r="AF118">
        <v>0</v>
      </c>
      <c r="AG118">
        <v>0</v>
      </c>
      <c r="AH118">
        <v>0</v>
      </c>
      <c r="AI118" s="18" t="str">
        <f t="shared" si="5"/>
        <v>1</v>
      </c>
      <c r="AJ118" s="18" t="str">
        <f t="shared" si="6"/>
        <v>1</v>
      </c>
      <c r="AK118" s="18" t="str">
        <f t="shared" si="7"/>
        <v>1</v>
      </c>
      <c r="AL118" s="18">
        <f t="shared" si="8"/>
        <v>0</v>
      </c>
      <c r="AM118" t="s">
        <v>55</v>
      </c>
      <c r="AN118" t="s">
        <v>55</v>
      </c>
      <c r="AO118">
        <v>0</v>
      </c>
      <c r="AP118">
        <v>0</v>
      </c>
      <c r="AQ118">
        <v>0</v>
      </c>
      <c r="AR118" t="s">
        <v>59</v>
      </c>
      <c r="AS118" t="s">
        <v>58</v>
      </c>
      <c r="AT118" t="s">
        <v>58</v>
      </c>
      <c r="AU118" t="s">
        <v>1326</v>
      </c>
      <c r="AV118" t="s">
        <v>5977</v>
      </c>
      <c r="AW118" t="s">
        <v>61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1</v>
      </c>
      <c r="BL118">
        <v>201601182</v>
      </c>
      <c r="BM118">
        <v>2</v>
      </c>
    </row>
    <row r="119" spans="1:65">
      <c r="A119" t="s">
        <v>5978</v>
      </c>
      <c r="B119">
        <v>118</v>
      </c>
      <c r="C119" t="s">
        <v>52</v>
      </c>
      <c r="D119">
        <v>1</v>
      </c>
      <c r="E119">
        <v>2</v>
      </c>
      <c r="F119">
        <v>201601182</v>
      </c>
      <c r="G119">
        <v>20160118</v>
      </c>
      <c r="H119" t="s">
        <v>66</v>
      </c>
      <c r="I119" t="s">
        <v>168</v>
      </c>
      <c r="J119" t="s">
        <v>55</v>
      </c>
      <c r="K119">
        <v>0</v>
      </c>
      <c r="L119">
        <v>0</v>
      </c>
      <c r="M119">
        <v>0</v>
      </c>
      <c r="N119" t="s">
        <v>56</v>
      </c>
      <c r="O119" t="s">
        <v>57</v>
      </c>
      <c r="P119" t="s">
        <v>57</v>
      </c>
      <c r="Q119" t="s">
        <v>3</v>
      </c>
      <c r="R119" t="s">
        <v>67</v>
      </c>
      <c r="S119" t="s">
        <v>55</v>
      </c>
      <c r="T119" t="s">
        <v>68</v>
      </c>
      <c r="U119" t="s">
        <v>68</v>
      </c>
      <c r="V119" t="s">
        <v>56</v>
      </c>
      <c r="W119" t="s">
        <v>55</v>
      </c>
      <c r="X119" t="s">
        <v>56</v>
      </c>
      <c r="Y119" t="s">
        <v>56</v>
      </c>
      <c r="Z119" t="s">
        <v>56</v>
      </c>
      <c r="AA119" t="s">
        <v>57</v>
      </c>
      <c r="AB119" t="s">
        <v>56</v>
      </c>
      <c r="AC119" t="s">
        <v>56</v>
      </c>
      <c r="AD119" t="s">
        <v>56</v>
      </c>
      <c r="AE119">
        <v>0</v>
      </c>
      <c r="AF119">
        <v>0</v>
      </c>
      <c r="AG119">
        <v>0</v>
      </c>
      <c r="AH119">
        <v>0</v>
      </c>
      <c r="AI119" s="18" t="str">
        <f t="shared" si="5"/>
        <v>1</v>
      </c>
      <c r="AJ119" s="18" t="str">
        <f t="shared" si="6"/>
        <v>1</v>
      </c>
      <c r="AK119" s="18" t="str">
        <f t="shared" si="7"/>
        <v>1</v>
      </c>
      <c r="AL119" s="18">
        <f t="shared" si="8"/>
        <v>0</v>
      </c>
      <c r="AM119" t="s">
        <v>55</v>
      </c>
      <c r="AN119" t="s">
        <v>55</v>
      </c>
      <c r="AO119">
        <v>0</v>
      </c>
      <c r="AP119">
        <v>0</v>
      </c>
      <c r="AQ119">
        <v>0</v>
      </c>
      <c r="AR119" t="s">
        <v>74</v>
      </c>
      <c r="AS119" t="s">
        <v>67</v>
      </c>
      <c r="AT119" t="s">
        <v>67</v>
      </c>
      <c r="AU119" t="s">
        <v>4450</v>
      </c>
      <c r="AV119" t="s">
        <v>5978</v>
      </c>
      <c r="AW119" t="s">
        <v>66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1</v>
      </c>
      <c r="BL119">
        <v>201601182</v>
      </c>
      <c r="BM119">
        <v>2</v>
      </c>
    </row>
    <row r="120" spans="1:65">
      <c r="A120" t="s">
        <v>5979</v>
      </c>
      <c r="B120">
        <v>119</v>
      </c>
      <c r="C120" t="s">
        <v>52</v>
      </c>
      <c r="D120">
        <v>1</v>
      </c>
      <c r="E120">
        <v>2</v>
      </c>
      <c r="F120">
        <v>201601182</v>
      </c>
      <c r="G120">
        <v>20160118</v>
      </c>
      <c r="H120" t="s">
        <v>69</v>
      </c>
      <c r="I120" t="s">
        <v>54</v>
      </c>
      <c r="J120" t="s">
        <v>55</v>
      </c>
      <c r="K120">
        <v>0</v>
      </c>
      <c r="L120">
        <v>0</v>
      </c>
      <c r="M120">
        <v>0</v>
      </c>
      <c r="N120" t="s">
        <v>56</v>
      </c>
      <c r="O120" t="s">
        <v>56</v>
      </c>
      <c r="P120" t="s">
        <v>56</v>
      </c>
      <c r="Q120" t="s">
        <v>3</v>
      </c>
      <c r="R120" t="s">
        <v>58</v>
      </c>
      <c r="S120" t="s">
        <v>55</v>
      </c>
      <c r="T120" t="s">
        <v>56</v>
      </c>
      <c r="U120" t="s">
        <v>56</v>
      </c>
      <c r="V120" t="s">
        <v>56</v>
      </c>
      <c r="W120" t="s">
        <v>55</v>
      </c>
      <c r="X120" t="s">
        <v>56</v>
      </c>
      <c r="Y120" t="s">
        <v>56</v>
      </c>
      <c r="Z120" t="s">
        <v>56</v>
      </c>
      <c r="AA120" t="s">
        <v>57</v>
      </c>
      <c r="AB120" t="s">
        <v>56</v>
      </c>
      <c r="AC120" t="s">
        <v>56</v>
      </c>
      <c r="AD120" t="s">
        <v>56</v>
      </c>
      <c r="AE120">
        <v>0</v>
      </c>
      <c r="AF120">
        <v>0</v>
      </c>
      <c r="AG120">
        <v>1</v>
      </c>
      <c r="AH120">
        <v>0</v>
      </c>
      <c r="AI120" s="18" t="str">
        <f t="shared" si="5"/>
        <v>1</v>
      </c>
      <c r="AJ120" s="18" t="str">
        <f t="shared" si="6"/>
        <v>1</v>
      </c>
      <c r="AK120" s="18" t="str">
        <f t="shared" si="7"/>
        <v>0</v>
      </c>
      <c r="AL120" s="18">
        <f t="shared" si="8"/>
        <v>0</v>
      </c>
      <c r="AM120">
        <v>1</v>
      </c>
      <c r="AN120">
        <v>3</v>
      </c>
      <c r="AO120">
        <v>0</v>
      </c>
      <c r="AP120">
        <v>0</v>
      </c>
      <c r="AQ120">
        <v>0</v>
      </c>
      <c r="AR120" t="s">
        <v>59</v>
      </c>
      <c r="AS120" t="s">
        <v>58</v>
      </c>
      <c r="AT120" t="s">
        <v>58</v>
      </c>
      <c r="AU120" t="s">
        <v>1326</v>
      </c>
      <c r="AV120" t="s">
        <v>5979</v>
      </c>
      <c r="AW120" t="s">
        <v>69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201601182</v>
      </c>
      <c r="BM120">
        <v>2</v>
      </c>
    </row>
    <row r="121" spans="1:65">
      <c r="A121" t="s">
        <v>5980</v>
      </c>
      <c r="B121">
        <v>120</v>
      </c>
      <c r="C121" t="s">
        <v>57</v>
      </c>
      <c r="D121" t="s">
        <v>55</v>
      </c>
      <c r="E121">
        <v>2</v>
      </c>
      <c r="F121">
        <v>201601182</v>
      </c>
      <c r="G121" t="s">
        <v>55</v>
      </c>
      <c r="H121" t="s">
        <v>70</v>
      </c>
      <c r="I121" t="s">
        <v>55</v>
      </c>
      <c r="J121" t="s">
        <v>55</v>
      </c>
      <c r="K121" t="s">
        <v>55</v>
      </c>
      <c r="L121" t="s">
        <v>55</v>
      </c>
      <c r="M121" t="s">
        <v>55</v>
      </c>
      <c r="N121" t="s">
        <v>57</v>
      </c>
      <c r="O121" t="s">
        <v>57</v>
      </c>
      <c r="P121" t="s">
        <v>57</v>
      </c>
      <c r="Q121" t="s">
        <v>57</v>
      </c>
      <c r="R121" t="s">
        <v>57</v>
      </c>
      <c r="S121" t="s">
        <v>55</v>
      </c>
      <c r="T121" t="s">
        <v>57</v>
      </c>
      <c r="U121" t="s">
        <v>57</v>
      </c>
      <c r="V121" t="s">
        <v>57</v>
      </c>
      <c r="W121" t="s">
        <v>55</v>
      </c>
      <c r="X121" t="s">
        <v>57</v>
      </c>
      <c r="Y121" t="s">
        <v>57</v>
      </c>
      <c r="Z121" t="s">
        <v>57</v>
      </c>
      <c r="AA121" t="s">
        <v>57</v>
      </c>
      <c r="AB121" t="s">
        <v>57</v>
      </c>
      <c r="AC121" t="s">
        <v>57</v>
      </c>
      <c r="AD121" t="s">
        <v>57</v>
      </c>
      <c r="AE121">
        <v>0</v>
      </c>
      <c r="AF121">
        <v>0</v>
      </c>
      <c r="AG121">
        <v>0</v>
      </c>
      <c r="AH121">
        <v>0</v>
      </c>
      <c r="AI121" s="18" t="str">
        <f t="shared" si="5"/>
        <v>1</v>
      </c>
      <c r="AJ121" s="18" t="str">
        <f t="shared" si="6"/>
        <v>1</v>
      </c>
      <c r="AK121" s="18" t="str">
        <f t="shared" si="7"/>
        <v>1</v>
      </c>
      <c r="AL121" s="18">
        <f t="shared" si="8"/>
        <v>0</v>
      </c>
      <c r="AM121" t="s">
        <v>55</v>
      </c>
      <c r="AN121" t="s">
        <v>55</v>
      </c>
      <c r="AO121">
        <v>0</v>
      </c>
      <c r="AP121">
        <v>0</v>
      </c>
      <c r="AQ121">
        <v>0</v>
      </c>
      <c r="AR121" t="s">
        <v>59</v>
      </c>
      <c r="AS121" t="s">
        <v>80</v>
      </c>
      <c r="AT121" t="s">
        <v>80</v>
      </c>
      <c r="AU121" t="s">
        <v>80</v>
      </c>
      <c r="AV121" t="s">
        <v>5980</v>
      </c>
      <c r="AW121" t="s">
        <v>70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201601182</v>
      </c>
      <c r="BM121">
        <v>2</v>
      </c>
    </row>
    <row r="122" spans="1:65">
      <c r="A122" t="s">
        <v>5981</v>
      </c>
      <c r="B122">
        <v>121</v>
      </c>
      <c r="C122" t="s">
        <v>57</v>
      </c>
      <c r="D122" t="s">
        <v>55</v>
      </c>
      <c r="E122">
        <v>2</v>
      </c>
      <c r="F122">
        <v>201601182</v>
      </c>
      <c r="G122" t="s">
        <v>55</v>
      </c>
      <c r="H122" t="s">
        <v>75</v>
      </c>
      <c r="I122" t="s">
        <v>55</v>
      </c>
      <c r="J122" t="s">
        <v>55</v>
      </c>
      <c r="K122" t="s">
        <v>55</v>
      </c>
      <c r="L122" t="s">
        <v>55</v>
      </c>
      <c r="M122" t="s">
        <v>55</v>
      </c>
      <c r="N122" t="s">
        <v>57</v>
      </c>
      <c r="O122" t="s">
        <v>57</v>
      </c>
      <c r="P122" t="s">
        <v>57</v>
      </c>
      <c r="Q122" t="s">
        <v>57</v>
      </c>
      <c r="R122" t="s">
        <v>57</v>
      </c>
      <c r="S122" t="s">
        <v>55</v>
      </c>
      <c r="T122" t="s">
        <v>57</v>
      </c>
      <c r="U122" t="s">
        <v>57</v>
      </c>
      <c r="V122" t="s">
        <v>57</v>
      </c>
      <c r="W122" t="s">
        <v>55</v>
      </c>
      <c r="X122" t="s">
        <v>57</v>
      </c>
      <c r="Y122" t="s">
        <v>57</v>
      </c>
      <c r="Z122" t="s">
        <v>57</v>
      </c>
      <c r="AA122" t="s">
        <v>57</v>
      </c>
      <c r="AB122" t="s">
        <v>57</v>
      </c>
      <c r="AC122" t="s">
        <v>57</v>
      </c>
      <c r="AD122" t="s">
        <v>57</v>
      </c>
      <c r="AE122">
        <v>0</v>
      </c>
      <c r="AF122">
        <v>0</v>
      </c>
      <c r="AG122">
        <v>0</v>
      </c>
      <c r="AH122">
        <v>0</v>
      </c>
      <c r="AI122" s="18" t="str">
        <f t="shared" si="5"/>
        <v>1</v>
      </c>
      <c r="AJ122" s="18" t="str">
        <f t="shared" si="6"/>
        <v>1</v>
      </c>
      <c r="AK122" s="18" t="str">
        <f t="shared" si="7"/>
        <v>1</v>
      </c>
      <c r="AL122" s="18">
        <f t="shared" si="8"/>
        <v>0</v>
      </c>
      <c r="AM122" t="s">
        <v>55</v>
      </c>
      <c r="AN122" t="s">
        <v>55</v>
      </c>
      <c r="AO122">
        <v>0</v>
      </c>
      <c r="AP122">
        <v>0</v>
      </c>
      <c r="AQ122">
        <v>0</v>
      </c>
      <c r="AR122" t="s">
        <v>59</v>
      </c>
      <c r="AS122" t="s">
        <v>80</v>
      </c>
      <c r="AT122" t="s">
        <v>80</v>
      </c>
      <c r="AU122" t="s">
        <v>80</v>
      </c>
      <c r="AV122" t="s">
        <v>5981</v>
      </c>
      <c r="AW122" t="s">
        <v>75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201601182</v>
      </c>
      <c r="BM122">
        <v>2</v>
      </c>
    </row>
    <row r="123" spans="1:65">
      <c r="A123" t="s">
        <v>5982</v>
      </c>
      <c r="B123">
        <v>122</v>
      </c>
      <c r="C123" t="s">
        <v>52</v>
      </c>
      <c r="D123">
        <v>1</v>
      </c>
      <c r="E123">
        <v>2</v>
      </c>
      <c r="F123">
        <v>201601182</v>
      </c>
      <c r="G123">
        <v>20160118</v>
      </c>
      <c r="H123" t="s">
        <v>79</v>
      </c>
      <c r="I123" t="s">
        <v>54</v>
      </c>
      <c r="J123" t="s">
        <v>55</v>
      </c>
      <c r="K123">
        <v>0</v>
      </c>
      <c r="L123">
        <v>0</v>
      </c>
      <c r="M123">
        <v>0</v>
      </c>
      <c r="N123" t="s">
        <v>56</v>
      </c>
      <c r="O123" t="s">
        <v>56</v>
      </c>
      <c r="P123" t="s">
        <v>56</v>
      </c>
      <c r="Q123" t="s">
        <v>3</v>
      </c>
      <c r="R123" t="s">
        <v>80</v>
      </c>
      <c r="S123" t="s">
        <v>55</v>
      </c>
      <c r="T123" t="s">
        <v>56</v>
      </c>
      <c r="U123" t="s">
        <v>56</v>
      </c>
      <c r="V123" t="s">
        <v>56</v>
      </c>
      <c r="W123" t="s">
        <v>55</v>
      </c>
      <c r="X123" t="s">
        <v>56</v>
      </c>
      <c r="Y123" t="s">
        <v>56</v>
      </c>
      <c r="Z123" t="s">
        <v>56</v>
      </c>
      <c r="AA123" t="s">
        <v>57</v>
      </c>
      <c r="AB123" t="s">
        <v>56</v>
      </c>
      <c r="AC123" t="s">
        <v>56</v>
      </c>
      <c r="AD123" t="s">
        <v>56</v>
      </c>
      <c r="AE123">
        <v>0</v>
      </c>
      <c r="AF123">
        <v>1</v>
      </c>
      <c r="AG123">
        <v>0</v>
      </c>
      <c r="AH123">
        <v>0</v>
      </c>
      <c r="AI123" s="18" t="str">
        <f t="shared" si="5"/>
        <v>1</v>
      </c>
      <c r="AJ123" s="18" t="str">
        <f t="shared" si="6"/>
        <v>0</v>
      </c>
      <c r="AK123" s="18" t="str">
        <f t="shared" si="7"/>
        <v>1</v>
      </c>
      <c r="AL123" s="18">
        <f t="shared" si="8"/>
        <v>0</v>
      </c>
      <c r="AM123">
        <v>1</v>
      </c>
      <c r="AN123">
        <v>2</v>
      </c>
      <c r="AO123">
        <v>0</v>
      </c>
      <c r="AP123">
        <v>0</v>
      </c>
      <c r="AQ123">
        <v>0</v>
      </c>
      <c r="AR123" t="s">
        <v>59</v>
      </c>
      <c r="AS123" t="s">
        <v>80</v>
      </c>
      <c r="AT123" t="s">
        <v>80</v>
      </c>
      <c r="AU123" t="s">
        <v>80</v>
      </c>
      <c r="AV123" t="s">
        <v>5982</v>
      </c>
      <c r="AW123" t="s">
        <v>79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201601182</v>
      </c>
      <c r="BM123">
        <v>2</v>
      </c>
    </row>
    <row r="124" spans="1:65">
      <c r="A124" t="s">
        <v>5983</v>
      </c>
      <c r="B124">
        <v>123</v>
      </c>
      <c r="C124" t="s">
        <v>52</v>
      </c>
      <c r="D124">
        <v>1</v>
      </c>
      <c r="E124">
        <v>2</v>
      </c>
      <c r="F124">
        <v>201601192</v>
      </c>
      <c r="G124">
        <v>20160119</v>
      </c>
      <c r="H124" t="s">
        <v>88</v>
      </c>
      <c r="I124" t="s">
        <v>84</v>
      </c>
      <c r="J124" t="s">
        <v>55</v>
      </c>
      <c r="K124">
        <v>6</v>
      </c>
      <c r="L124">
        <v>0</v>
      </c>
      <c r="M124">
        <v>6</v>
      </c>
      <c r="N124" t="s">
        <v>56</v>
      </c>
      <c r="O124" t="s">
        <v>76</v>
      </c>
      <c r="P124" t="s">
        <v>56</v>
      </c>
      <c r="Q124" t="s">
        <v>4</v>
      </c>
      <c r="R124" t="s">
        <v>90</v>
      </c>
      <c r="S124" t="s">
        <v>55</v>
      </c>
      <c r="T124" t="s">
        <v>56</v>
      </c>
      <c r="U124" t="s">
        <v>56</v>
      </c>
      <c r="V124" t="s">
        <v>56</v>
      </c>
      <c r="W124" t="s">
        <v>55</v>
      </c>
      <c r="X124" t="s">
        <v>56</v>
      </c>
      <c r="Y124" t="s">
        <v>56</v>
      </c>
      <c r="Z124" t="s">
        <v>56</v>
      </c>
      <c r="AA124" t="s">
        <v>57</v>
      </c>
      <c r="AB124" t="s">
        <v>56</v>
      </c>
      <c r="AC124" t="s">
        <v>56</v>
      </c>
      <c r="AD124" t="s">
        <v>56</v>
      </c>
      <c r="AE124">
        <v>0</v>
      </c>
      <c r="AF124">
        <v>0</v>
      </c>
      <c r="AG124">
        <v>0</v>
      </c>
      <c r="AH124">
        <v>1</v>
      </c>
      <c r="AI124" s="18" t="str">
        <f t="shared" si="5"/>
        <v>1</v>
      </c>
      <c r="AJ124" s="18" t="str">
        <f t="shared" si="6"/>
        <v>1</v>
      </c>
      <c r="AK124" s="18" t="str">
        <f t="shared" si="7"/>
        <v>1</v>
      </c>
      <c r="AL124" s="18">
        <f t="shared" si="8"/>
        <v>1</v>
      </c>
      <c r="AM124" t="s">
        <v>55</v>
      </c>
      <c r="AN124" t="s">
        <v>55</v>
      </c>
      <c r="AO124">
        <v>0</v>
      </c>
      <c r="AP124">
        <v>0</v>
      </c>
      <c r="AQ124">
        <v>0</v>
      </c>
      <c r="AR124" t="s">
        <v>86</v>
      </c>
      <c r="AS124" t="s">
        <v>91</v>
      </c>
      <c r="AT124" t="s">
        <v>91</v>
      </c>
      <c r="AU124" t="s">
        <v>4449</v>
      </c>
      <c r="AV124" t="s">
        <v>5983</v>
      </c>
      <c r="AW124" t="s">
        <v>88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201601192</v>
      </c>
      <c r="BM124">
        <v>2</v>
      </c>
    </row>
    <row r="125" spans="1:65">
      <c r="A125" t="s">
        <v>5984</v>
      </c>
      <c r="B125">
        <v>124</v>
      </c>
      <c r="C125" t="s">
        <v>52</v>
      </c>
      <c r="D125">
        <v>1</v>
      </c>
      <c r="E125">
        <v>2</v>
      </c>
      <c r="F125">
        <v>201601192</v>
      </c>
      <c r="G125">
        <v>20160119</v>
      </c>
      <c r="H125" t="s">
        <v>92</v>
      </c>
      <c r="I125" t="s">
        <v>76</v>
      </c>
      <c r="J125" t="s">
        <v>55</v>
      </c>
      <c r="K125">
        <v>12</v>
      </c>
      <c r="L125">
        <v>0</v>
      </c>
      <c r="M125">
        <v>12</v>
      </c>
      <c r="N125" t="s">
        <v>56</v>
      </c>
      <c r="O125" t="s">
        <v>76</v>
      </c>
      <c r="P125" t="s">
        <v>56</v>
      </c>
      <c r="Q125" t="s">
        <v>4</v>
      </c>
      <c r="R125" t="s">
        <v>93</v>
      </c>
      <c r="S125" t="s">
        <v>55</v>
      </c>
      <c r="T125" t="s">
        <v>56</v>
      </c>
      <c r="U125" t="s">
        <v>56</v>
      </c>
      <c r="V125" t="s">
        <v>56</v>
      </c>
      <c r="W125" t="s">
        <v>55</v>
      </c>
      <c r="X125" t="s">
        <v>56</v>
      </c>
      <c r="Y125" t="s">
        <v>56</v>
      </c>
      <c r="Z125" t="s">
        <v>56</v>
      </c>
      <c r="AA125" t="s">
        <v>57</v>
      </c>
      <c r="AB125" t="s">
        <v>56</v>
      </c>
      <c r="AC125" t="s">
        <v>56</v>
      </c>
      <c r="AD125" t="s">
        <v>56</v>
      </c>
      <c r="AE125">
        <v>0</v>
      </c>
      <c r="AF125">
        <v>0</v>
      </c>
      <c r="AG125">
        <v>1</v>
      </c>
      <c r="AH125">
        <v>0</v>
      </c>
      <c r="AI125" s="18" t="str">
        <f t="shared" si="5"/>
        <v>1</v>
      </c>
      <c r="AJ125" s="18" t="str">
        <f t="shared" si="6"/>
        <v>1</v>
      </c>
      <c r="AK125" s="18" t="str">
        <f t="shared" si="7"/>
        <v>0</v>
      </c>
      <c r="AL125" s="18">
        <f t="shared" si="8"/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 t="s">
        <v>76</v>
      </c>
      <c r="AS125" t="s">
        <v>91</v>
      </c>
      <c r="AT125" t="s">
        <v>91</v>
      </c>
      <c r="AU125" t="s">
        <v>4449</v>
      </c>
      <c r="AV125" t="s">
        <v>5984</v>
      </c>
      <c r="AW125" t="s">
        <v>92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201601192</v>
      </c>
      <c r="BM125">
        <v>2</v>
      </c>
    </row>
    <row r="126" spans="1:65">
      <c r="A126" t="s">
        <v>5985</v>
      </c>
      <c r="B126">
        <v>125</v>
      </c>
      <c r="C126" t="s">
        <v>52</v>
      </c>
      <c r="D126">
        <v>1</v>
      </c>
      <c r="E126">
        <v>2</v>
      </c>
      <c r="F126">
        <v>201601192</v>
      </c>
      <c r="G126">
        <v>20160119</v>
      </c>
      <c r="H126" t="s">
        <v>94</v>
      </c>
      <c r="I126" t="s">
        <v>76</v>
      </c>
      <c r="J126" t="s">
        <v>55</v>
      </c>
      <c r="K126">
        <v>9</v>
      </c>
      <c r="L126">
        <v>0</v>
      </c>
      <c r="M126">
        <v>9</v>
      </c>
      <c r="N126" t="s">
        <v>56</v>
      </c>
      <c r="O126" t="s">
        <v>76</v>
      </c>
      <c r="P126" t="s">
        <v>56</v>
      </c>
      <c r="Q126" t="s">
        <v>4</v>
      </c>
      <c r="R126" t="s">
        <v>93</v>
      </c>
      <c r="S126" t="s">
        <v>55</v>
      </c>
      <c r="T126" t="s">
        <v>56</v>
      </c>
      <c r="U126" t="s">
        <v>56</v>
      </c>
      <c r="V126" t="s">
        <v>56</v>
      </c>
      <c r="W126" t="s">
        <v>55</v>
      </c>
      <c r="X126" t="s">
        <v>56</v>
      </c>
      <c r="Y126" t="s">
        <v>56</v>
      </c>
      <c r="Z126" t="s">
        <v>56</v>
      </c>
      <c r="AA126" t="s">
        <v>57</v>
      </c>
      <c r="AB126" t="s">
        <v>56</v>
      </c>
      <c r="AC126" t="s">
        <v>56</v>
      </c>
      <c r="AD126" t="s">
        <v>56</v>
      </c>
      <c r="AE126">
        <v>0</v>
      </c>
      <c r="AF126">
        <v>1</v>
      </c>
      <c r="AG126">
        <v>0</v>
      </c>
      <c r="AH126">
        <v>0</v>
      </c>
      <c r="AI126" s="18" t="str">
        <f t="shared" si="5"/>
        <v>1</v>
      </c>
      <c r="AJ126" s="18" t="str">
        <f t="shared" si="6"/>
        <v>0</v>
      </c>
      <c r="AK126" s="18" t="str">
        <f t="shared" si="7"/>
        <v>1</v>
      </c>
      <c r="AL126" s="18">
        <f t="shared" si="8"/>
        <v>0</v>
      </c>
      <c r="AM126">
        <v>2</v>
      </c>
      <c r="AN126">
        <v>3</v>
      </c>
      <c r="AO126">
        <v>0</v>
      </c>
      <c r="AP126">
        <v>0</v>
      </c>
      <c r="AQ126">
        <v>0</v>
      </c>
      <c r="AR126" t="s">
        <v>76</v>
      </c>
      <c r="AS126" t="s">
        <v>91</v>
      </c>
      <c r="AT126" t="s">
        <v>91</v>
      </c>
      <c r="AU126" t="s">
        <v>4449</v>
      </c>
      <c r="AV126" t="s">
        <v>5985</v>
      </c>
      <c r="AW126" t="s">
        <v>94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201601192</v>
      </c>
      <c r="BM126">
        <v>2</v>
      </c>
    </row>
    <row r="127" spans="1:65">
      <c r="A127" t="s">
        <v>5986</v>
      </c>
      <c r="B127">
        <v>126</v>
      </c>
      <c r="C127" t="s">
        <v>52</v>
      </c>
      <c r="D127">
        <v>1</v>
      </c>
      <c r="E127">
        <v>2</v>
      </c>
      <c r="F127">
        <v>201601192</v>
      </c>
      <c r="G127">
        <v>20160119</v>
      </c>
      <c r="H127" t="s">
        <v>98</v>
      </c>
      <c r="I127" t="s">
        <v>214</v>
      </c>
      <c r="J127" t="s">
        <v>55</v>
      </c>
      <c r="K127">
        <v>0</v>
      </c>
      <c r="L127">
        <v>0</v>
      </c>
      <c r="M127">
        <v>0</v>
      </c>
      <c r="N127" t="s">
        <v>56</v>
      </c>
      <c r="O127" t="s">
        <v>56</v>
      </c>
      <c r="P127" t="s">
        <v>56</v>
      </c>
      <c r="Q127" t="s">
        <v>3</v>
      </c>
      <c r="R127" t="s">
        <v>100</v>
      </c>
      <c r="S127" t="s">
        <v>55</v>
      </c>
      <c r="T127" t="s">
        <v>56</v>
      </c>
      <c r="U127" t="s">
        <v>56</v>
      </c>
      <c r="V127" t="s">
        <v>68</v>
      </c>
      <c r="W127" t="s">
        <v>55</v>
      </c>
      <c r="X127" t="s">
        <v>56</v>
      </c>
      <c r="Y127" t="s">
        <v>68</v>
      </c>
      <c r="Z127" t="s">
        <v>56</v>
      </c>
      <c r="AA127" t="s">
        <v>57</v>
      </c>
      <c r="AB127" t="s">
        <v>56</v>
      </c>
      <c r="AC127" t="s">
        <v>68</v>
      </c>
      <c r="AD127" t="s">
        <v>56</v>
      </c>
      <c r="AE127">
        <v>0</v>
      </c>
      <c r="AF127">
        <v>0</v>
      </c>
      <c r="AG127">
        <v>0</v>
      </c>
      <c r="AH127">
        <v>1</v>
      </c>
      <c r="AI127" s="18" t="str">
        <f t="shared" si="5"/>
        <v>1</v>
      </c>
      <c r="AJ127" s="18" t="str">
        <f t="shared" si="6"/>
        <v>1</v>
      </c>
      <c r="AK127" s="18" t="str">
        <f t="shared" si="7"/>
        <v>1</v>
      </c>
      <c r="AL127" s="18">
        <f t="shared" si="8"/>
        <v>1</v>
      </c>
      <c r="AM127" t="s">
        <v>55</v>
      </c>
      <c r="AN127" t="s">
        <v>55</v>
      </c>
      <c r="AO127">
        <v>0</v>
      </c>
      <c r="AP127">
        <v>0</v>
      </c>
      <c r="AQ127">
        <v>0</v>
      </c>
      <c r="AR127" t="s">
        <v>101</v>
      </c>
      <c r="AS127" t="s">
        <v>102</v>
      </c>
      <c r="AT127" t="s">
        <v>102</v>
      </c>
      <c r="AU127" t="s">
        <v>4450</v>
      </c>
      <c r="AV127" t="s">
        <v>5986</v>
      </c>
      <c r="AW127" t="s">
        <v>98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201601192</v>
      </c>
      <c r="BM127">
        <v>2</v>
      </c>
    </row>
    <row r="128" spans="1:65">
      <c r="A128" t="s">
        <v>5987</v>
      </c>
      <c r="B128">
        <v>127</v>
      </c>
      <c r="C128" t="s">
        <v>52</v>
      </c>
      <c r="D128">
        <v>1</v>
      </c>
      <c r="E128">
        <v>2</v>
      </c>
      <c r="F128">
        <v>201601192</v>
      </c>
      <c r="G128">
        <v>20160119</v>
      </c>
      <c r="H128" t="s">
        <v>103</v>
      </c>
      <c r="I128" t="s">
        <v>104</v>
      </c>
      <c r="J128" t="s">
        <v>55</v>
      </c>
      <c r="K128">
        <v>0</v>
      </c>
      <c r="L128">
        <v>0</v>
      </c>
      <c r="M128">
        <v>0</v>
      </c>
      <c r="N128" t="s">
        <v>56</v>
      </c>
      <c r="O128" t="s">
        <v>57</v>
      </c>
      <c r="P128" t="s">
        <v>57</v>
      </c>
      <c r="Q128" t="s">
        <v>4</v>
      </c>
      <c r="R128" t="s">
        <v>93</v>
      </c>
      <c r="S128" t="s">
        <v>55</v>
      </c>
      <c r="T128" t="s">
        <v>56</v>
      </c>
      <c r="U128" t="s">
        <v>56</v>
      </c>
      <c r="V128" t="s">
        <v>56</v>
      </c>
      <c r="W128" t="s">
        <v>55</v>
      </c>
      <c r="X128" t="s">
        <v>56</v>
      </c>
      <c r="Y128" t="s">
        <v>56</v>
      </c>
      <c r="Z128" t="s">
        <v>56</v>
      </c>
      <c r="AA128" t="s">
        <v>57</v>
      </c>
      <c r="AB128" t="s">
        <v>56</v>
      </c>
      <c r="AC128" t="s">
        <v>56</v>
      </c>
      <c r="AD128" t="s">
        <v>56</v>
      </c>
      <c r="AE128">
        <v>0</v>
      </c>
      <c r="AF128">
        <v>0</v>
      </c>
      <c r="AG128">
        <v>0</v>
      </c>
      <c r="AH128">
        <v>1</v>
      </c>
      <c r="AI128" s="18" t="str">
        <f t="shared" si="5"/>
        <v>1</v>
      </c>
      <c r="AJ128" s="18" t="str">
        <f t="shared" si="6"/>
        <v>1</v>
      </c>
      <c r="AK128" s="18" t="str">
        <f t="shared" si="7"/>
        <v>1</v>
      </c>
      <c r="AL128" s="18">
        <f t="shared" si="8"/>
        <v>1</v>
      </c>
      <c r="AM128" t="s">
        <v>55</v>
      </c>
      <c r="AN128" t="s">
        <v>55</v>
      </c>
      <c r="AO128">
        <v>0</v>
      </c>
      <c r="AP128">
        <v>0</v>
      </c>
      <c r="AQ128">
        <v>0</v>
      </c>
      <c r="AR128" t="s">
        <v>86</v>
      </c>
      <c r="AS128" t="s">
        <v>91</v>
      </c>
      <c r="AT128" t="s">
        <v>91</v>
      </c>
      <c r="AU128" t="s">
        <v>4449</v>
      </c>
      <c r="AV128" t="s">
        <v>5987</v>
      </c>
      <c r="AW128" t="s">
        <v>103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201601192</v>
      </c>
      <c r="BM128">
        <v>2</v>
      </c>
    </row>
    <row r="129" spans="1:65">
      <c r="A129" t="s">
        <v>5988</v>
      </c>
      <c r="B129">
        <v>128</v>
      </c>
      <c r="C129" t="s">
        <v>52</v>
      </c>
      <c r="D129">
        <v>1</v>
      </c>
      <c r="E129">
        <v>2</v>
      </c>
      <c r="F129">
        <v>201601192</v>
      </c>
      <c r="G129">
        <v>20160119</v>
      </c>
      <c r="H129" t="s">
        <v>215</v>
      </c>
      <c r="I129" t="s">
        <v>84</v>
      </c>
      <c r="J129" t="s">
        <v>55</v>
      </c>
      <c r="K129">
        <v>1</v>
      </c>
      <c r="L129">
        <v>0</v>
      </c>
      <c r="M129">
        <v>1</v>
      </c>
      <c r="N129" t="s">
        <v>56</v>
      </c>
      <c r="O129" t="s">
        <v>76</v>
      </c>
      <c r="P129" t="s">
        <v>56</v>
      </c>
      <c r="Q129" t="s">
        <v>4</v>
      </c>
      <c r="R129" t="s">
        <v>90</v>
      </c>
      <c r="S129" t="s">
        <v>55</v>
      </c>
      <c r="T129" t="s">
        <v>56</v>
      </c>
      <c r="U129" t="s">
        <v>56</v>
      </c>
      <c r="V129" t="s">
        <v>56</v>
      </c>
      <c r="W129" t="s">
        <v>55</v>
      </c>
      <c r="X129" t="s">
        <v>56</v>
      </c>
      <c r="Y129" t="s">
        <v>56</v>
      </c>
      <c r="Z129" t="s">
        <v>56</v>
      </c>
      <c r="AA129" t="s">
        <v>57</v>
      </c>
      <c r="AB129" t="s">
        <v>56</v>
      </c>
      <c r="AC129" t="s">
        <v>56</v>
      </c>
      <c r="AD129" t="s">
        <v>56</v>
      </c>
      <c r="AE129">
        <v>0</v>
      </c>
      <c r="AF129">
        <v>0</v>
      </c>
      <c r="AG129">
        <v>0</v>
      </c>
      <c r="AH129">
        <v>1</v>
      </c>
      <c r="AI129" s="18" t="str">
        <f t="shared" si="5"/>
        <v>1</v>
      </c>
      <c r="AJ129" s="18" t="str">
        <f t="shared" si="6"/>
        <v>1</v>
      </c>
      <c r="AK129" s="18" t="str">
        <f t="shared" si="7"/>
        <v>1</v>
      </c>
      <c r="AL129" s="18">
        <f t="shared" si="8"/>
        <v>1</v>
      </c>
      <c r="AM129" t="s">
        <v>55</v>
      </c>
      <c r="AN129" t="s">
        <v>55</v>
      </c>
      <c r="AO129">
        <v>0</v>
      </c>
      <c r="AP129">
        <v>0</v>
      </c>
      <c r="AQ129">
        <v>0</v>
      </c>
      <c r="AR129" t="s">
        <v>86</v>
      </c>
      <c r="AS129" t="s">
        <v>91</v>
      </c>
      <c r="AT129" t="s">
        <v>91</v>
      </c>
      <c r="AU129" t="s">
        <v>4449</v>
      </c>
      <c r="AV129" t="s">
        <v>5988</v>
      </c>
      <c r="AW129" t="s">
        <v>215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201601192</v>
      </c>
      <c r="BM129">
        <v>2</v>
      </c>
    </row>
    <row r="130" spans="1:65">
      <c r="A130" t="s">
        <v>5989</v>
      </c>
      <c r="B130">
        <v>129</v>
      </c>
      <c r="C130" t="s">
        <v>52</v>
      </c>
      <c r="D130">
        <v>1</v>
      </c>
      <c r="E130">
        <v>2</v>
      </c>
      <c r="F130">
        <v>201601192</v>
      </c>
      <c r="G130">
        <v>20160119</v>
      </c>
      <c r="H130" t="s">
        <v>106</v>
      </c>
      <c r="I130" t="s">
        <v>76</v>
      </c>
      <c r="J130" t="s">
        <v>55</v>
      </c>
      <c r="K130">
        <v>4</v>
      </c>
      <c r="L130">
        <v>0</v>
      </c>
      <c r="M130">
        <v>4</v>
      </c>
      <c r="N130" t="s">
        <v>56</v>
      </c>
      <c r="O130" t="s">
        <v>76</v>
      </c>
      <c r="P130" t="s">
        <v>56</v>
      </c>
      <c r="Q130" t="s">
        <v>4</v>
      </c>
      <c r="R130" t="s">
        <v>93</v>
      </c>
      <c r="S130" t="s">
        <v>55</v>
      </c>
      <c r="T130" t="s">
        <v>56</v>
      </c>
      <c r="U130" t="s">
        <v>56</v>
      </c>
      <c r="V130" t="s">
        <v>56</v>
      </c>
      <c r="W130" t="s">
        <v>55</v>
      </c>
      <c r="X130" t="s">
        <v>56</v>
      </c>
      <c r="Y130" t="s">
        <v>56</v>
      </c>
      <c r="Z130" t="s">
        <v>56</v>
      </c>
      <c r="AA130" t="s">
        <v>57</v>
      </c>
      <c r="AB130" t="s">
        <v>56</v>
      </c>
      <c r="AC130" t="s">
        <v>56</v>
      </c>
      <c r="AD130" t="s">
        <v>56</v>
      </c>
      <c r="AE130">
        <v>0</v>
      </c>
      <c r="AF130">
        <v>0</v>
      </c>
      <c r="AG130">
        <v>1</v>
      </c>
      <c r="AH130">
        <v>0</v>
      </c>
      <c r="AI130" s="18" t="str">
        <f t="shared" si="5"/>
        <v>1</v>
      </c>
      <c r="AJ130" s="18" t="str">
        <f t="shared" si="6"/>
        <v>1</v>
      </c>
      <c r="AK130" s="18" t="str">
        <f t="shared" si="7"/>
        <v>0</v>
      </c>
      <c r="AL130" s="18">
        <f t="shared" si="8"/>
        <v>0</v>
      </c>
      <c r="AM130" t="s">
        <v>55</v>
      </c>
      <c r="AN130">
        <v>4</v>
      </c>
      <c r="AO130">
        <v>0</v>
      </c>
      <c r="AP130">
        <v>0</v>
      </c>
      <c r="AQ130">
        <v>0</v>
      </c>
      <c r="AR130" t="s">
        <v>76</v>
      </c>
      <c r="AS130" t="s">
        <v>91</v>
      </c>
      <c r="AT130" t="s">
        <v>91</v>
      </c>
      <c r="AU130" t="s">
        <v>4449</v>
      </c>
      <c r="AV130" t="s">
        <v>5989</v>
      </c>
      <c r="AW130" t="s">
        <v>106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201601192</v>
      </c>
      <c r="BM130">
        <v>2</v>
      </c>
    </row>
    <row r="131" spans="1:65">
      <c r="A131" t="s">
        <v>5990</v>
      </c>
      <c r="B131">
        <v>130</v>
      </c>
      <c r="C131" t="s">
        <v>52</v>
      </c>
      <c r="D131">
        <v>1</v>
      </c>
      <c r="E131">
        <v>2</v>
      </c>
      <c r="F131">
        <v>201601192</v>
      </c>
      <c r="G131">
        <v>20160119</v>
      </c>
      <c r="H131" t="s">
        <v>107</v>
      </c>
      <c r="I131" t="s">
        <v>84</v>
      </c>
      <c r="J131" t="s">
        <v>55</v>
      </c>
      <c r="K131">
        <v>1</v>
      </c>
      <c r="L131">
        <v>0</v>
      </c>
      <c r="M131">
        <v>1</v>
      </c>
      <c r="N131" t="s">
        <v>56</v>
      </c>
      <c r="O131" t="s">
        <v>76</v>
      </c>
      <c r="P131" t="s">
        <v>56</v>
      </c>
      <c r="Q131" t="s">
        <v>4</v>
      </c>
      <c r="R131" t="s">
        <v>90</v>
      </c>
      <c r="S131" t="s">
        <v>55</v>
      </c>
      <c r="T131" t="s">
        <v>56</v>
      </c>
      <c r="U131" t="s">
        <v>56</v>
      </c>
      <c r="V131" t="s">
        <v>56</v>
      </c>
      <c r="W131" t="s">
        <v>55</v>
      </c>
      <c r="X131" t="s">
        <v>56</v>
      </c>
      <c r="Y131" t="s">
        <v>56</v>
      </c>
      <c r="Z131" t="s">
        <v>56</v>
      </c>
      <c r="AA131" t="s">
        <v>57</v>
      </c>
      <c r="AB131" t="s">
        <v>56</v>
      </c>
      <c r="AC131" t="s">
        <v>56</v>
      </c>
      <c r="AD131" t="s">
        <v>56</v>
      </c>
      <c r="AE131">
        <v>0</v>
      </c>
      <c r="AF131">
        <v>0</v>
      </c>
      <c r="AG131">
        <v>0</v>
      </c>
      <c r="AH131">
        <v>1</v>
      </c>
      <c r="AI131" s="18" t="str">
        <f t="shared" ref="AI131:AI194" si="9">IF(ISERROR(FIND("0",AE131))=FALSE, "1", IF(ISERROR(FIND("1",AE131))=FALSE, "0"))</f>
        <v>1</v>
      </c>
      <c r="AJ131" s="18" t="str">
        <f t="shared" ref="AJ131:AJ194" si="10">IF(ISERROR(FIND("0",AF131))=FALSE, "1", IF(ISERROR(FIND("1",AF131))=FALSE, "0"))</f>
        <v>1</v>
      </c>
      <c r="AK131" s="18" t="str">
        <f t="shared" ref="AK131:AK194" si="11">IF(ISERROR(FIND("0",AG131))=FALSE, "1", IF(ISERROR(FIND("1",AG131))=FALSE, "0"))</f>
        <v>1</v>
      </c>
      <c r="AL131" s="18">
        <f t="shared" ref="AL131:AL194" si="12">AH131</f>
        <v>1</v>
      </c>
      <c r="AM131" t="s">
        <v>55</v>
      </c>
      <c r="AN131" t="s">
        <v>55</v>
      </c>
      <c r="AO131">
        <v>0</v>
      </c>
      <c r="AP131">
        <v>0</v>
      </c>
      <c r="AQ131">
        <v>0</v>
      </c>
      <c r="AR131" t="s">
        <v>86</v>
      </c>
      <c r="AS131" t="s">
        <v>91</v>
      </c>
      <c r="AT131" t="s">
        <v>91</v>
      </c>
      <c r="AU131" t="s">
        <v>4449</v>
      </c>
      <c r="AV131" t="s">
        <v>5990</v>
      </c>
      <c r="AW131" t="s">
        <v>107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201601192</v>
      </c>
      <c r="BM131">
        <v>2</v>
      </c>
    </row>
    <row r="132" spans="1:65">
      <c r="A132" t="s">
        <v>5991</v>
      </c>
      <c r="B132">
        <v>131</v>
      </c>
      <c r="C132" t="s">
        <v>57</v>
      </c>
      <c r="D132" t="s">
        <v>55</v>
      </c>
      <c r="E132">
        <v>2</v>
      </c>
      <c r="F132">
        <v>201601192</v>
      </c>
      <c r="G132" t="s">
        <v>55</v>
      </c>
      <c r="H132" t="s">
        <v>112</v>
      </c>
      <c r="I132" t="s">
        <v>55</v>
      </c>
      <c r="J132" t="s">
        <v>55</v>
      </c>
      <c r="K132" t="s">
        <v>55</v>
      </c>
      <c r="L132" t="s">
        <v>55</v>
      </c>
      <c r="M132" t="s">
        <v>55</v>
      </c>
      <c r="N132" t="s">
        <v>57</v>
      </c>
      <c r="O132" t="s">
        <v>57</v>
      </c>
      <c r="P132" t="s">
        <v>57</v>
      </c>
      <c r="Q132" t="s">
        <v>57</v>
      </c>
      <c r="R132" t="s">
        <v>57</v>
      </c>
      <c r="S132" t="s">
        <v>55</v>
      </c>
      <c r="T132" t="s">
        <v>57</v>
      </c>
      <c r="U132" t="s">
        <v>57</v>
      </c>
      <c r="V132" t="s">
        <v>57</v>
      </c>
      <c r="W132" t="s">
        <v>55</v>
      </c>
      <c r="X132" t="s">
        <v>57</v>
      </c>
      <c r="Y132" t="s">
        <v>57</v>
      </c>
      <c r="Z132" t="s">
        <v>57</v>
      </c>
      <c r="AA132" t="s">
        <v>57</v>
      </c>
      <c r="AB132" t="s">
        <v>57</v>
      </c>
      <c r="AC132" t="s">
        <v>57</v>
      </c>
      <c r="AD132" t="s">
        <v>57</v>
      </c>
      <c r="AE132">
        <v>0</v>
      </c>
      <c r="AF132">
        <v>0</v>
      </c>
      <c r="AG132">
        <v>0</v>
      </c>
      <c r="AH132">
        <v>0</v>
      </c>
      <c r="AI132" s="18" t="str">
        <f t="shared" si="9"/>
        <v>1</v>
      </c>
      <c r="AJ132" s="18" t="str">
        <f t="shared" si="10"/>
        <v>1</v>
      </c>
      <c r="AK132" s="18" t="str">
        <f t="shared" si="11"/>
        <v>1</v>
      </c>
      <c r="AL132" s="18">
        <f t="shared" si="12"/>
        <v>0</v>
      </c>
      <c r="AM132" t="s">
        <v>55</v>
      </c>
      <c r="AN132" t="s">
        <v>55</v>
      </c>
      <c r="AO132">
        <v>0</v>
      </c>
      <c r="AP132">
        <v>1</v>
      </c>
      <c r="AQ132">
        <v>0</v>
      </c>
      <c r="AR132" t="s">
        <v>59</v>
      </c>
      <c r="AS132" t="s">
        <v>80</v>
      </c>
      <c r="AT132" t="s">
        <v>80</v>
      </c>
      <c r="AU132" t="s">
        <v>80</v>
      </c>
      <c r="AV132" t="s">
        <v>5991</v>
      </c>
      <c r="AW132" t="s">
        <v>112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201601192</v>
      </c>
      <c r="BM132">
        <v>2</v>
      </c>
    </row>
    <row r="133" spans="1:65">
      <c r="A133" t="s">
        <v>5992</v>
      </c>
      <c r="B133">
        <v>132</v>
      </c>
      <c r="C133" t="s">
        <v>52</v>
      </c>
      <c r="D133">
        <v>1</v>
      </c>
      <c r="E133">
        <v>2</v>
      </c>
      <c r="F133">
        <v>201601192</v>
      </c>
      <c r="G133">
        <v>20160119</v>
      </c>
      <c r="H133" t="s">
        <v>119</v>
      </c>
      <c r="I133" t="s">
        <v>113</v>
      </c>
      <c r="J133" t="s">
        <v>55</v>
      </c>
      <c r="K133">
        <v>8</v>
      </c>
      <c r="L133">
        <v>1</v>
      </c>
      <c r="M133">
        <v>7</v>
      </c>
      <c r="N133" t="s">
        <v>56</v>
      </c>
      <c r="O133" t="s">
        <v>113</v>
      </c>
      <c r="P133" t="s">
        <v>56</v>
      </c>
      <c r="Q133" t="s">
        <v>3</v>
      </c>
      <c r="R133" t="s">
        <v>114</v>
      </c>
      <c r="S133" t="s">
        <v>55</v>
      </c>
      <c r="T133" t="s">
        <v>68</v>
      </c>
      <c r="U133" t="s">
        <v>68</v>
      </c>
      <c r="V133" t="s">
        <v>56</v>
      </c>
      <c r="W133" t="s">
        <v>55</v>
      </c>
      <c r="X133" t="s">
        <v>56</v>
      </c>
      <c r="Y133" t="s">
        <v>56</v>
      </c>
      <c r="Z133" t="s">
        <v>56</v>
      </c>
      <c r="AA133" t="s">
        <v>57</v>
      </c>
      <c r="AB133" t="s">
        <v>56</v>
      </c>
      <c r="AC133" t="s">
        <v>56</v>
      </c>
      <c r="AD133" t="s">
        <v>56</v>
      </c>
      <c r="AE133">
        <v>1</v>
      </c>
      <c r="AF133">
        <v>0</v>
      </c>
      <c r="AG133">
        <v>0</v>
      </c>
      <c r="AH133">
        <v>0</v>
      </c>
      <c r="AI133" s="18" t="str">
        <f t="shared" si="9"/>
        <v>0</v>
      </c>
      <c r="AJ133" s="18" t="str">
        <f t="shared" si="10"/>
        <v>1</v>
      </c>
      <c r="AK133" s="18" t="str">
        <f t="shared" si="11"/>
        <v>1</v>
      </c>
      <c r="AL133" s="18">
        <f t="shared" si="12"/>
        <v>0</v>
      </c>
      <c r="AM133">
        <v>1</v>
      </c>
      <c r="AN133">
        <v>2</v>
      </c>
      <c r="AO133">
        <v>0</v>
      </c>
      <c r="AP133">
        <v>0</v>
      </c>
      <c r="AQ133">
        <v>0</v>
      </c>
      <c r="AR133" t="s">
        <v>115</v>
      </c>
      <c r="AS133" t="s">
        <v>116</v>
      </c>
      <c r="AT133" t="s">
        <v>116</v>
      </c>
      <c r="AU133" t="s">
        <v>4450</v>
      </c>
      <c r="AV133" t="s">
        <v>5992</v>
      </c>
      <c r="AW133" t="s">
        <v>119</v>
      </c>
      <c r="AX133">
        <v>1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201601192</v>
      </c>
      <c r="BM133">
        <v>2</v>
      </c>
    </row>
    <row r="134" spans="1:65">
      <c r="A134" t="s">
        <v>5993</v>
      </c>
      <c r="B134">
        <v>133</v>
      </c>
      <c r="C134" t="s">
        <v>57</v>
      </c>
      <c r="D134" t="s">
        <v>55</v>
      </c>
      <c r="E134">
        <v>2</v>
      </c>
      <c r="F134">
        <v>201601192</v>
      </c>
      <c r="G134" t="s">
        <v>55</v>
      </c>
      <c r="H134" t="s">
        <v>122</v>
      </c>
      <c r="I134" t="s">
        <v>55</v>
      </c>
      <c r="J134" t="s">
        <v>55</v>
      </c>
      <c r="K134" t="s">
        <v>55</v>
      </c>
      <c r="L134" t="s">
        <v>55</v>
      </c>
      <c r="M134" t="s">
        <v>55</v>
      </c>
      <c r="N134" t="s">
        <v>57</v>
      </c>
      <c r="O134" t="s">
        <v>57</v>
      </c>
      <c r="P134" t="s">
        <v>57</v>
      </c>
      <c r="Q134" t="s">
        <v>57</v>
      </c>
      <c r="R134" t="s">
        <v>57</v>
      </c>
      <c r="S134" t="s">
        <v>55</v>
      </c>
      <c r="T134" t="s">
        <v>57</v>
      </c>
      <c r="U134" t="s">
        <v>57</v>
      </c>
      <c r="V134" t="s">
        <v>57</v>
      </c>
      <c r="W134" t="s">
        <v>55</v>
      </c>
      <c r="X134" t="s">
        <v>57</v>
      </c>
      <c r="Y134" t="s">
        <v>57</v>
      </c>
      <c r="Z134" t="s">
        <v>57</v>
      </c>
      <c r="AA134" t="s">
        <v>57</v>
      </c>
      <c r="AB134" t="s">
        <v>57</v>
      </c>
      <c r="AC134" t="s">
        <v>57</v>
      </c>
      <c r="AD134" t="s">
        <v>57</v>
      </c>
      <c r="AE134">
        <v>0</v>
      </c>
      <c r="AF134">
        <v>0</v>
      </c>
      <c r="AG134">
        <v>0</v>
      </c>
      <c r="AH134">
        <v>0</v>
      </c>
      <c r="AI134" s="18" t="str">
        <f t="shared" si="9"/>
        <v>1</v>
      </c>
      <c r="AJ134" s="18" t="str">
        <f t="shared" si="10"/>
        <v>1</v>
      </c>
      <c r="AK134" s="18" t="str">
        <f t="shared" si="11"/>
        <v>1</v>
      </c>
      <c r="AL134" s="18">
        <f t="shared" si="12"/>
        <v>0</v>
      </c>
      <c r="AM134" t="s">
        <v>55</v>
      </c>
      <c r="AN134" t="s">
        <v>55</v>
      </c>
      <c r="AO134">
        <v>0</v>
      </c>
      <c r="AP134">
        <v>0</v>
      </c>
      <c r="AQ134">
        <v>0</v>
      </c>
      <c r="AR134" t="s">
        <v>59</v>
      </c>
      <c r="AS134" t="s">
        <v>80</v>
      </c>
      <c r="AT134" t="s">
        <v>80</v>
      </c>
      <c r="AU134" t="s">
        <v>80</v>
      </c>
      <c r="AV134" t="s">
        <v>5993</v>
      </c>
      <c r="AW134" t="s">
        <v>122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1</v>
      </c>
      <c r="BL134">
        <v>201601192</v>
      </c>
      <c r="BM134">
        <v>2</v>
      </c>
    </row>
    <row r="135" spans="1:65">
      <c r="A135" t="s">
        <v>5994</v>
      </c>
      <c r="B135">
        <v>134</v>
      </c>
      <c r="C135" t="s">
        <v>52</v>
      </c>
      <c r="D135">
        <v>1</v>
      </c>
      <c r="E135">
        <v>2</v>
      </c>
      <c r="F135">
        <v>201601192</v>
      </c>
      <c r="G135">
        <v>20160119</v>
      </c>
      <c r="H135" t="s">
        <v>123</v>
      </c>
      <c r="I135" t="s">
        <v>113</v>
      </c>
      <c r="J135" t="s">
        <v>55</v>
      </c>
      <c r="K135">
        <v>10</v>
      </c>
      <c r="L135">
        <v>0</v>
      </c>
      <c r="M135">
        <v>10</v>
      </c>
      <c r="N135" t="s">
        <v>56</v>
      </c>
      <c r="O135" t="s">
        <v>113</v>
      </c>
      <c r="P135" t="s">
        <v>56</v>
      </c>
      <c r="Q135" t="s">
        <v>3</v>
      </c>
      <c r="R135" t="s">
        <v>114</v>
      </c>
      <c r="S135" t="s">
        <v>55</v>
      </c>
      <c r="T135" t="s">
        <v>68</v>
      </c>
      <c r="U135" t="s">
        <v>68</v>
      </c>
      <c r="V135" t="s">
        <v>56</v>
      </c>
      <c r="W135" t="s">
        <v>55</v>
      </c>
      <c r="X135" t="s">
        <v>56</v>
      </c>
      <c r="Y135" t="s">
        <v>56</v>
      </c>
      <c r="Z135" t="s">
        <v>56</v>
      </c>
      <c r="AA135" t="s">
        <v>57</v>
      </c>
      <c r="AB135" t="s">
        <v>56</v>
      </c>
      <c r="AC135" t="s">
        <v>56</v>
      </c>
      <c r="AD135" t="s">
        <v>56</v>
      </c>
      <c r="AE135">
        <v>0</v>
      </c>
      <c r="AF135">
        <v>0</v>
      </c>
      <c r="AG135">
        <v>1</v>
      </c>
      <c r="AH135">
        <v>0</v>
      </c>
      <c r="AI135" s="18" t="str">
        <f t="shared" si="9"/>
        <v>1</v>
      </c>
      <c r="AJ135" s="18" t="str">
        <f t="shared" si="10"/>
        <v>1</v>
      </c>
      <c r="AK135" s="18" t="str">
        <f t="shared" si="11"/>
        <v>0</v>
      </c>
      <c r="AL135" s="18">
        <f t="shared" si="12"/>
        <v>0</v>
      </c>
      <c r="AM135">
        <v>5</v>
      </c>
      <c r="AN135">
        <v>3</v>
      </c>
      <c r="AO135">
        <v>0</v>
      </c>
      <c r="AP135">
        <v>0</v>
      </c>
      <c r="AQ135">
        <v>0</v>
      </c>
      <c r="AR135" t="s">
        <v>115</v>
      </c>
      <c r="AS135" t="s">
        <v>116</v>
      </c>
      <c r="AT135" t="s">
        <v>116</v>
      </c>
      <c r="AU135" t="s">
        <v>4450</v>
      </c>
      <c r="AV135" t="s">
        <v>5994</v>
      </c>
      <c r="AW135" t="s">
        <v>123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201601192</v>
      </c>
      <c r="BM135">
        <v>2</v>
      </c>
    </row>
    <row r="136" spans="1:65">
      <c r="A136" t="s">
        <v>5995</v>
      </c>
      <c r="B136">
        <v>135</v>
      </c>
      <c r="C136" t="s">
        <v>52</v>
      </c>
      <c r="D136">
        <v>1</v>
      </c>
      <c r="E136">
        <v>2</v>
      </c>
      <c r="F136">
        <v>201601192</v>
      </c>
      <c r="G136">
        <v>20160119</v>
      </c>
      <c r="H136" t="s">
        <v>124</v>
      </c>
      <c r="I136" t="s">
        <v>113</v>
      </c>
      <c r="J136" t="s">
        <v>55</v>
      </c>
      <c r="K136">
        <v>5</v>
      </c>
      <c r="L136">
        <v>2</v>
      </c>
      <c r="M136">
        <v>3</v>
      </c>
      <c r="N136" t="s">
        <v>56</v>
      </c>
      <c r="O136" t="s">
        <v>113</v>
      </c>
      <c r="P136" t="s">
        <v>56</v>
      </c>
      <c r="Q136" t="s">
        <v>3</v>
      </c>
      <c r="R136" t="s">
        <v>114</v>
      </c>
      <c r="S136" t="s">
        <v>55</v>
      </c>
      <c r="T136" t="s">
        <v>68</v>
      </c>
      <c r="U136" t="s">
        <v>68</v>
      </c>
      <c r="V136" t="s">
        <v>56</v>
      </c>
      <c r="W136" t="s">
        <v>55</v>
      </c>
      <c r="X136" t="s">
        <v>56</v>
      </c>
      <c r="Y136" t="s">
        <v>56</v>
      </c>
      <c r="Z136" t="s">
        <v>56</v>
      </c>
      <c r="AA136" t="s">
        <v>57</v>
      </c>
      <c r="AB136" t="s">
        <v>56</v>
      </c>
      <c r="AC136" t="s">
        <v>56</v>
      </c>
      <c r="AD136" t="s">
        <v>56</v>
      </c>
      <c r="AE136">
        <v>0</v>
      </c>
      <c r="AF136">
        <v>0</v>
      </c>
      <c r="AG136">
        <v>0</v>
      </c>
      <c r="AH136">
        <v>0</v>
      </c>
      <c r="AI136" s="18" t="str">
        <f t="shared" si="9"/>
        <v>1</v>
      </c>
      <c r="AJ136" s="18" t="str">
        <f t="shared" si="10"/>
        <v>1</v>
      </c>
      <c r="AK136" s="18" t="str">
        <f t="shared" si="11"/>
        <v>1</v>
      </c>
      <c r="AL136" s="18">
        <f t="shared" si="12"/>
        <v>0</v>
      </c>
      <c r="AM136" t="s">
        <v>55</v>
      </c>
      <c r="AN136" t="s">
        <v>55</v>
      </c>
      <c r="AO136">
        <v>0</v>
      </c>
      <c r="AP136">
        <v>0</v>
      </c>
      <c r="AQ136">
        <v>0</v>
      </c>
      <c r="AR136" t="s">
        <v>115</v>
      </c>
      <c r="AS136" t="s">
        <v>116</v>
      </c>
      <c r="AT136" t="s">
        <v>116</v>
      </c>
      <c r="AU136" t="s">
        <v>4450</v>
      </c>
      <c r="AV136" t="s">
        <v>5995</v>
      </c>
      <c r="AW136" t="s">
        <v>124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1</v>
      </c>
      <c r="BL136">
        <v>201601192</v>
      </c>
      <c r="BM136">
        <v>2</v>
      </c>
    </row>
    <row r="137" spans="1:65">
      <c r="A137" t="s">
        <v>5996</v>
      </c>
      <c r="B137">
        <v>136</v>
      </c>
      <c r="C137" t="s">
        <v>52</v>
      </c>
      <c r="D137">
        <v>1</v>
      </c>
      <c r="E137">
        <v>2</v>
      </c>
      <c r="F137">
        <v>201601192</v>
      </c>
      <c r="G137">
        <v>20160119</v>
      </c>
      <c r="H137" t="s">
        <v>125</v>
      </c>
      <c r="I137" t="s">
        <v>113</v>
      </c>
      <c r="J137" t="s">
        <v>55</v>
      </c>
      <c r="K137">
        <v>9</v>
      </c>
      <c r="L137">
        <v>0</v>
      </c>
      <c r="M137">
        <v>9</v>
      </c>
      <c r="N137" t="s">
        <v>56</v>
      </c>
      <c r="O137" t="s">
        <v>113</v>
      </c>
      <c r="P137" t="s">
        <v>56</v>
      </c>
      <c r="Q137" t="s">
        <v>3</v>
      </c>
      <c r="R137" t="s">
        <v>114</v>
      </c>
      <c r="S137" t="s">
        <v>55</v>
      </c>
      <c r="T137" t="s">
        <v>68</v>
      </c>
      <c r="U137" t="s">
        <v>56</v>
      </c>
      <c r="V137" t="s">
        <v>56</v>
      </c>
      <c r="W137" t="s">
        <v>55</v>
      </c>
      <c r="X137" t="s">
        <v>56</v>
      </c>
      <c r="Y137" t="s">
        <v>56</v>
      </c>
      <c r="Z137" t="s">
        <v>56</v>
      </c>
      <c r="AA137" t="s">
        <v>57</v>
      </c>
      <c r="AB137" t="s">
        <v>56</v>
      </c>
      <c r="AC137" t="s">
        <v>56</v>
      </c>
      <c r="AD137" t="s">
        <v>56</v>
      </c>
      <c r="AE137">
        <v>0</v>
      </c>
      <c r="AF137">
        <v>0</v>
      </c>
      <c r="AG137">
        <v>0</v>
      </c>
      <c r="AH137">
        <v>1</v>
      </c>
      <c r="AI137" s="18" t="str">
        <f t="shared" si="9"/>
        <v>1</v>
      </c>
      <c r="AJ137" s="18" t="str">
        <f t="shared" si="10"/>
        <v>1</v>
      </c>
      <c r="AK137" s="18" t="str">
        <f t="shared" si="11"/>
        <v>1</v>
      </c>
      <c r="AL137" s="18">
        <f t="shared" si="12"/>
        <v>1</v>
      </c>
      <c r="AM137" t="s">
        <v>55</v>
      </c>
      <c r="AN137" t="s">
        <v>55</v>
      </c>
      <c r="AO137">
        <v>0</v>
      </c>
      <c r="AP137">
        <v>0</v>
      </c>
      <c r="AQ137">
        <v>0</v>
      </c>
      <c r="AR137" t="s">
        <v>115</v>
      </c>
      <c r="AS137" t="s">
        <v>116</v>
      </c>
      <c r="AT137" t="s">
        <v>116</v>
      </c>
      <c r="AU137" t="s">
        <v>4450</v>
      </c>
      <c r="AV137" t="s">
        <v>5996</v>
      </c>
      <c r="AW137" t="s">
        <v>125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201601192</v>
      </c>
      <c r="BM137">
        <v>2</v>
      </c>
    </row>
    <row r="138" spans="1:65">
      <c r="A138" t="s">
        <v>5997</v>
      </c>
      <c r="B138">
        <v>137</v>
      </c>
      <c r="C138" t="s">
        <v>52</v>
      </c>
      <c r="D138">
        <v>1</v>
      </c>
      <c r="E138">
        <v>2</v>
      </c>
      <c r="F138">
        <v>201601192</v>
      </c>
      <c r="G138">
        <v>20160119</v>
      </c>
      <c r="H138" t="s">
        <v>126</v>
      </c>
      <c r="I138" t="s">
        <v>96</v>
      </c>
      <c r="J138" t="s">
        <v>55</v>
      </c>
      <c r="K138">
        <v>0</v>
      </c>
      <c r="L138">
        <v>0</v>
      </c>
      <c r="M138">
        <v>0</v>
      </c>
      <c r="N138" t="s">
        <v>56</v>
      </c>
      <c r="O138" t="s">
        <v>57</v>
      </c>
      <c r="P138" t="s">
        <v>57</v>
      </c>
      <c r="Q138" t="s">
        <v>3</v>
      </c>
      <c r="R138" t="s">
        <v>58</v>
      </c>
      <c r="S138" t="s">
        <v>55</v>
      </c>
      <c r="T138" t="s">
        <v>56</v>
      </c>
      <c r="U138" t="s">
        <v>56</v>
      </c>
      <c r="V138" t="s">
        <v>56</v>
      </c>
      <c r="W138" t="s">
        <v>55</v>
      </c>
      <c r="X138" t="s">
        <v>56</v>
      </c>
      <c r="Y138" t="s">
        <v>56</v>
      </c>
      <c r="Z138" t="s">
        <v>56</v>
      </c>
      <c r="AA138" t="s">
        <v>57</v>
      </c>
      <c r="AB138" t="s">
        <v>56</v>
      </c>
      <c r="AC138" t="s">
        <v>56</v>
      </c>
      <c r="AD138" t="s">
        <v>56</v>
      </c>
      <c r="AE138">
        <v>0</v>
      </c>
      <c r="AF138">
        <v>0</v>
      </c>
      <c r="AG138">
        <v>0</v>
      </c>
      <c r="AH138">
        <v>1</v>
      </c>
      <c r="AI138" s="18" t="str">
        <f t="shared" si="9"/>
        <v>1</v>
      </c>
      <c r="AJ138" s="18" t="str">
        <f t="shared" si="10"/>
        <v>1</v>
      </c>
      <c r="AK138" s="18" t="str">
        <f t="shared" si="11"/>
        <v>1</v>
      </c>
      <c r="AL138" s="18">
        <f t="shared" si="12"/>
        <v>1</v>
      </c>
      <c r="AM138" t="s">
        <v>55</v>
      </c>
      <c r="AN138" t="s">
        <v>55</v>
      </c>
      <c r="AO138">
        <v>0</v>
      </c>
      <c r="AP138">
        <v>0</v>
      </c>
      <c r="AQ138">
        <v>0</v>
      </c>
      <c r="AR138" t="s">
        <v>59</v>
      </c>
      <c r="AS138" t="s">
        <v>58</v>
      </c>
      <c r="AT138" t="s">
        <v>58</v>
      </c>
      <c r="AU138" t="s">
        <v>1326</v>
      </c>
      <c r="AV138" t="s">
        <v>5997</v>
      </c>
      <c r="AW138" t="s">
        <v>126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201601192</v>
      </c>
      <c r="BM138">
        <v>2</v>
      </c>
    </row>
    <row r="139" spans="1:65">
      <c r="A139" t="s">
        <v>5998</v>
      </c>
      <c r="B139">
        <v>138</v>
      </c>
      <c r="C139" t="s">
        <v>57</v>
      </c>
      <c r="D139" t="s">
        <v>55</v>
      </c>
      <c r="E139">
        <v>2</v>
      </c>
      <c r="F139">
        <v>201601192</v>
      </c>
      <c r="G139" t="s">
        <v>55</v>
      </c>
      <c r="H139" t="s">
        <v>127</v>
      </c>
      <c r="I139" t="s">
        <v>55</v>
      </c>
      <c r="J139" t="s">
        <v>55</v>
      </c>
      <c r="K139" t="s">
        <v>55</v>
      </c>
      <c r="L139" t="s">
        <v>55</v>
      </c>
      <c r="M139" t="s">
        <v>55</v>
      </c>
      <c r="N139" t="s">
        <v>57</v>
      </c>
      <c r="O139" t="s">
        <v>57</v>
      </c>
      <c r="P139" t="s">
        <v>57</v>
      </c>
      <c r="Q139" t="s">
        <v>57</v>
      </c>
      <c r="R139" t="s">
        <v>57</v>
      </c>
      <c r="S139" t="s">
        <v>55</v>
      </c>
      <c r="T139" t="s">
        <v>57</v>
      </c>
      <c r="U139" t="s">
        <v>57</v>
      </c>
      <c r="V139" t="s">
        <v>57</v>
      </c>
      <c r="W139" t="s">
        <v>55</v>
      </c>
      <c r="X139" t="s">
        <v>57</v>
      </c>
      <c r="Y139" t="s">
        <v>57</v>
      </c>
      <c r="Z139" t="s">
        <v>57</v>
      </c>
      <c r="AA139" t="s">
        <v>57</v>
      </c>
      <c r="AB139" t="s">
        <v>57</v>
      </c>
      <c r="AC139" t="s">
        <v>57</v>
      </c>
      <c r="AD139" t="s">
        <v>57</v>
      </c>
      <c r="AE139">
        <v>0</v>
      </c>
      <c r="AF139">
        <v>0</v>
      </c>
      <c r="AG139">
        <v>0</v>
      </c>
      <c r="AH139">
        <v>0</v>
      </c>
      <c r="AI139" s="18" t="str">
        <f t="shared" si="9"/>
        <v>1</v>
      </c>
      <c r="AJ139" s="18" t="str">
        <f t="shared" si="10"/>
        <v>1</v>
      </c>
      <c r="AK139" s="18" t="str">
        <f t="shared" si="11"/>
        <v>1</v>
      </c>
      <c r="AL139" s="18">
        <f t="shared" si="12"/>
        <v>0</v>
      </c>
      <c r="AM139" t="s">
        <v>55</v>
      </c>
      <c r="AN139" t="s">
        <v>55</v>
      </c>
      <c r="AO139">
        <v>0</v>
      </c>
      <c r="AP139">
        <v>1</v>
      </c>
      <c r="AQ139">
        <v>0</v>
      </c>
      <c r="AR139" t="s">
        <v>59</v>
      </c>
      <c r="AS139" t="s">
        <v>80</v>
      </c>
      <c r="AT139" t="s">
        <v>80</v>
      </c>
      <c r="AU139" t="s">
        <v>80</v>
      </c>
      <c r="AV139" t="s">
        <v>5998</v>
      </c>
      <c r="AW139" t="s">
        <v>127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201601192</v>
      </c>
      <c r="BM139">
        <v>2</v>
      </c>
    </row>
    <row r="140" spans="1:65">
      <c r="A140" t="s">
        <v>5999</v>
      </c>
      <c r="B140">
        <v>139</v>
      </c>
      <c r="C140" t="s">
        <v>52</v>
      </c>
      <c r="D140">
        <v>1</v>
      </c>
      <c r="E140">
        <v>2</v>
      </c>
      <c r="F140">
        <v>201601202</v>
      </c>
      <c r="G140">
        <v>20160120</v>
      </c>
      <c r="H140" t="s">
        <v>128</v>
      </c>
      <c r="I140" t="s">
        <v>96</v>
      </c>
      <c r="J140" t="s">
        <v>55</v>
      </c>
      <c r="K140">
        <v>0</v>
      </c>
      <c r="L140">
        <v>0</v>
      </c>
      <c r="M140">
        <v>0</v>
      </c>
      <c r="N140" t="s">
        <v>56</v>
      </c>
      <c r="O140" t="s">
        <v>57</v>
      </c>
      <c r="P140" t="s">
        <v>57</v>
      </c>
      <c r="Q140" t="s">
        <v>3</v>
      </c>
      <c r="R140" t="s">
        <v>58</v>
      </c>
      <c r="S140" t="s">
        <v>55</v>
      </c>
      <c r="T140" t="s">
        <v>56</v>
      </c>
      <c r="U140" t="s">
        <v>56</v>
      </c>
      <c r="V140" t="s">
        <v>56</v>
      </c>
      <c r="W140" t="s">
        <v>55</v>
      </c>
      <c r="X140" t="s">
        <v>56</v>
      </c>
      <c r="Y140" t="s">
        <v>56</v>
      </c>
      <c r="Z140" t="s">
        <v>56</v>
      </c>
      <c r="AA140" t="s">
        <v>57</v>
      </c>
      <c r="AB140" t="s">
        <v>56</v>
      </c>
      <c r="AC140" t="s">
        <v>56</v>
      </c>
      <c r="AD140" t="s">
        <v>56</v>
      </c>
      <c r="AE140">
        <v>0</v>
      </c>
      <c r="AF140">
        <v>0</v>
      </c>
      <c r="AG140">
        <v>0</v>
      </c>
      <c r="AH140">
        <v>1</v>
      </c>
      <c r="AI140" s="18" t="str">
        <f t="shared" si="9"/>
        <v>1</v>
      </c>
      <c r="AJ140" s="18" t="str">
        <f t="shared" si="10"/>
        <v>1</v>
      </c>
      <c r="AK140" s="18" t="str">
        <f t="shared" si="11"/>
        <v>1</v>
      </c>
      <c r="AL140" s="18">
        <f t="shared" si="12"/>
        <v>1</v>
      </c>
      <c r="AM140" t="s">
        <v>55</v>
      </c>
      <c r="AN140" t="s">
        <v>55</v>
      </c>
      <c r="AO140">
        <v>0</v>
      </c>
      <c r="AP140">
        <v>0</v>
      </c>
      <c r="AQ140">
        <v>0</v>
      </c>
      <c r="AR140" t="s">
        <v>59</v>
      </c>
      <c r="AS140" t="s">
        <v>58</v>
      </c>
      <c r="AT140" t="s">
        <v>58</v>
      </c>
      <c r="AU140" t="s">
        <v>1326</v>
      </c>
      <c r="AV140" t="s">
        <v>5999</v>
      </c>
      <c r="AW140" t="s">
        <v>128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201601202</v>
      </c>
      <c r="BM140">
        <v>2</v>
      </c>
    </row>
    <row r="141" spans="1:65">
      <c r="A141" t="s">
        <v>6000</v>
      </c>
      <c r="B141">
        <v>140</v>
      </c>
      <c r="C141" t="s">
        <v>57</v>
      </c>
      <c r="D141" t="s">
        <v>55</v>
      </c>
      <c r="E141">
        <v>2</v>
      </c>
      <c r="F141">
        <v>201601202</v>
      </c>
      <c r="G141" t="s">
        <v>55</v>
      </c>
      <c r="H141" t="s">
        <v>129</v>
      </c>
      <c r="I141" t="s">
        <v>55</v>
      </c>
      <c r="J141" t="s">
        <v>55</v>
      </c>
      <c r="K141" t="s">
        <v>55</v>
      </c>
      <c r="L141" t="s">
        <v>55</v>
      </c>
      <c r="M141" t="s">
        <v>55</v>
      </c>
      <c r="N141" t="s">
        <v>57</v>
      </c>
      <c r="O141" t="s">
        <v>57</v>
      </c>
      <c r="P141" t="s">
        <v>57</v>
      </c>
      <c r="Q141" t="s">
        <v>57</v>
      </c>
      <c r="R141" t="s">
        <v>57</v>
      </c>
      <c r="S141" t="s">
        <v>55</v>
      </c>
      <c r="T141" t="s">
        <v>57</v>
      </c>
      <c r="U141" t="s">
        <v>57</v>
      </c>
      <c r="V141" t="s">
        <v>57</v>
      </c>
      <c r="W141" t="s">
        <v>55</v>
      </c>
      <c r="X141" t="s">
        <v>57</v>
      </c>
      <c r="Y141" t="s">
        <v>57</v>
      </c>
      <c r="Z141" t="s">
        <v>57</v>
      </c>
      <c r="AA141" t="s">
        <v>57</v>
      </c>
      <c r="AB141" t="s">
        <v>57</v>
      </c>
      <c r="AC141" t="s">
        <v>57</v>
      </c>
      <c r="AD141" t="s">
        <v>57</v>
      </c>
      <c r="AE141">
        <v>0</v>
      </c>
      <c r="AF141">
        <v>0</v>
      </c>
      <c r="AG141">
        <v>0</v>
      </c>
      <c r="AH141">
        <v>0</v>
      </c>
      <c r="AI141" s="18" t="str">
        <f t="shared" si="9"/>
        <v>1</v>
      </c>
      <c r="AJ141" s="18" t="str">
        <f t="shared" si="10"/>
        <v>1</v>
      </c>
      <c r="AK141" s="18" t="str">
        <f t="shared" si="11"/>
        <v>1</v>
      </c>
      <c r="AL141" s="18">
        <f t="shared" si="12"/>
        <v>0</v>
      </c>
      <c r="AM141" t="s">
        <v>55</v>
      </c>
      <c r="AN141" t="s">
        <v>55</v>
      </c>
      <c r="AO141">
        <v>0</v>
      </c>
      <c r="AP141">
        <v>1</v>
      </c>
      <c r="AQ141">
        <v>0</v>
      </c>
      <c r="AR141" t="s">
        <v>59</v>
      </c>
      <c r="AS141" t="s">
        <v>80</v>
      </c>
      <c r="AT141" t="s">
        <v>80</v>
      </c>
      <c r="AU141" t="s">
        <v>80</v>
      </c>
      <c r="AV141" t="s">
        <v>6000</v>
      </c>
      <c r="AW141" t="s">
        <v>129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201601202</v>
      </c>
      <c r="BM141">
        <v>2</v>
      </c>
    </row>
    <row r="142" spans="1:65">
      <c r="A142" t="s">
        <v>6001</v>
      </c>
      <c r="B142">
        <v>141</v>
      </c>
      <c r="C142" t="s">
        <v>52</v>
      </c>
      <c r="D142">
        <v>1</v>
      </c>
      <c r="E142">
        <v>2</v>
      </c>
      <c r="F142">
        <v>201601202</v>
      </c>
      <c r="G142">
        <v>20160120</v>
      </c>
      <c r="H142" t="s">
        <v>88</v>
      </c>
      <c r="I142" t="s">
        <v>84</v>
      </c>
      <c r="J142" t="s">
        <v>55</v>
      </c>
      <c r="K142">
        <v>2</v>
      </c>
      <c r="L142">
        <v>0</v>
      </c>
      <c r="M142">
        <v>2</v>
      </c>
      <c r="N142" t="s">
        <v>56</v>
      </c>
      <c r="O142" t="s">
        <v>76</v>
      </c>
      <c r="P142" t="s">
        <v>56</v>
      </c>
      <c r="Q142" t="s">
        <v>4</v>
      </c>
      <c r="R142" t="s">
        <v>90</v>
      </c>
      <c r="S142" t="s">
        <v>55</v>
      </c>
      <c r="T142" t="s">
        <v>56</v>
      </c>
      <c r="U142" t="s">
        <v>56</v>
      </c>
      <c r="V142" t="s">
        <v>56</v>
      </c>
      <c r="W142" t="s">
        <v>55</v>
      </c>
      <c r="X142" t="s">
        <v>56</v>
      </c>
      <c r="Y142" t="s">
        <v>56</v>
      </c>
      <c r="Z142" t="s">
        <v>56</v>
      </c>
      <c r="AA142" t="s">
        <v>57</v>
      </c>
      <c r="AB142" t="s">
        <v>56</v>
      </c>
      <c r="AC142" t="s">
        <v>56</v>
      </c>
      <c r="AD142" t="s">
        <v>56</v>
      </c>
      <c r="AE142">
        <v>0</v>
      </c>
      <c r="AF142">
        <v>0</v>
      </c>
      <c r="AG142">
        <v>1</v>
      </c>
      <c r="AH142">
        <v>0</v>
      </c>
      <c r="AI142" s="18" t="str">
        <f t="shared" si="9"/>
        <v>1</v>
      </c>
      <c r="AJ142" s="18" t="str">
        <f t="shared" si="10"/>
        <v>1</v>
      </c>
      <c r="AK142" s="18" t="str">
        <f t="shared" si="11"/>
        <v>0</v>
      </c>
      <c r="AL142" s="18">
        <f t="shared" si="12"/>
        <v>0</v>
      </c>
      <c r="AM142" t="s">
        <v>55</v>
      </c>
      <c r="AN142" t="s">
        <v>55</v>
      </c>
      <c r="AO142">
        <v>0</v>
      </c>
      <c r="AP142">
        <v>0</v>
      </c>
      <c r="AQ142">
        <v>0</v>
      </c>
      <c r="AR142" t="s">
        <v>86</v>
      </c>
      <c r="AS142" t="s">
        <v>91</v>
      </c>
      <c r="AT142" t="s">
        <v>91</v>
      </c>
      <c r="AU142" t="s">
        <v>4449</v>
      </c>
      <c r="AV142" t="s">
        <v>6001</v>
      </c>
      <c r="AW142" t="s">
        <v>88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201601202</v>
      </c>
      <c r="BM142">
        <v>2</v>
      </c>
    </row>
    <row r="143" spans="1:65">
      <c r="A143" t="s">
        <v>6002</v>
      </c>
      <c r="B143">
        <v>142</v>
      </c>
      <c r="C143" t="s">
        <v>52</v>
      </c>
      <c r="D143">
        <v>1</v>
      </c>
      <c r="E143">
        <v>2</v>
      </c>
      <c r="F143">
        <v>201601202</v>
      </c>
      <c r="G143">
        <v>20160120</v>
      </c>
      <c r="H143" t="s">
        <v>106</v>
      </c>
      <c r="I143" t="s">
        <v>76</v>
      </c>
      <c r="J143" t="s">
        <v>55</v>
      </c>
      <c r="K143">
        <v>3</v>
      </c>
      <c r="L143">
        <v>2</v>
      </c>
      <c r="M143">
        <v>1</v>
      </c>
      <c r="N143" t="s">
        <v>56</v>
      </c>
      <c r="O143" t="s">
        <v>76</v>
      </c>
      <c r="P143" t="s">
        <v>56</v>
      </c>
      <c r="Q143" t="s">
        <v>4</v>
      </c>
      <c r="R143" t="s">
        <v>93</v>
      </c>
      <c r="S143" t="s">
        <v>55</v>
      </c>
      <c r="T143" t="s">
        <v>56</v>
      </c>
      <c r="U143" t="s">
        <v>56</v>
      </c>
      <c r="V143" t="s">
        <v>56</v>
      </c>
      <c r="W143" t="s">
        <v>55</v>
      </c>
      <c r="X143" t="s">
        <v>56</v>
      </c>
      <c r="Y143" t="s">
        <v>56</v>
      </c>
      <c r="Z143" t="s">
        <v>56</v>
      </c>
      <c r="AA143" t="s">
        <v>57</v>
      </c>
      <c r="AB143" t="s">
        <v>56</v>
      </c>
      <c r="AC143" t="s">
        <v>56</v>
      </c>
      <c r="AD143" t="s">
        <v>56</v>
      </c>
      <c r="AE143">
        <v>1</v>
      </c>
      <c r="AF143">
        <v>0</v>
      </c>
      <c r="AG143">
        <v>0</v>
      </c>
      <c r="AH143">
        <v>0</v>
      </c>
      <c r="AI143" s="18" t="str">
        <f t="shared" si="9"/>
        <v>0</v>
      </c>
      <c r="AJ143" s="18" t="str">
        <f t="shared" si="10"/>
        <v>1</v>
      </c>
      <c r="AK143" s="18" t="str">
        <f t="shared" si="11"/>
        <v>1</v>
      </c>
      <c r="AL143" s="18">
        <f t="shared" si="12"/>
        <v>0</v>
      </c>
      <c r="AM143" t="s">
        <v>55</v>
      </c>
      <c r="AN143" t="s">
        <v>55</v>
      </c>
      <c r="AO143">
        <v>0</v>
      </c>
      <c r="AP143">
        <v>0</v>
      </c>
      <c r="AQ143">
        <v>0</v>
      </c>
      <c r="AR143" t="s">
        <v>76</v>
      </c>
      <c r="AS143" t="s">
        <v>91</v>
      </c>
      <c r="AT143" t="s">
        <v>91</v>
      </c>
      <c r="AU143" t="s">
        <v>4449</v>
      </c>
      <c r="AV143" t="s">
        <v>6002</v>
      </c>
      <c r="AW143" t="s">
        <v>106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201601202</v>
      </c>
      <c r="BM143">
        <v>2</v>
      </c>
    </row>
    <row r="144" spans="1:65">
      <c r="A144" t="s">
        <v>6003</v>
      </c>
      <c r="B144">
        <v>143</v>
      </c>
      <c r="C144" t="s">
        <v>52</v>
      </c>
      <c r="D144">
        <v>1</v>
      </c>
      <c r="E144">
        <v>2</v>
      </c>
      <c r="F144">
        <v>201601202</v>
      </c>
      <c r="G144">
        <v>20160120</v>
      </c>
      <c r="H144" t="s">
        <v>131</v>
      </c>
      <c r="I144" t="s">
        <v>96</v>
      </c>
      <c r="J144" t="s">
        <v>55</v>
      </c>
      <c r="K144">
        <v>0</v>
      </c>
      <c r="L144">
        <v>0</v>
      </c>
      <c r="M144">
        <v>0</v>
      </c>
      <c r="N144" t="s">
        <v>56</v>
      </c>
      <c r="O144" t="s">
        <v>57</v>
      </c>
      <c r="P144" t="s">
        <v>57</v>
      </c>
      <c r="Q144" t="s">
        <v>3</v>
      </c>
      <c r="R144" t="s">
        <v>80</v>
      </c>
      <c r="S144" t="s">
        <v>55</v>
      </c>
      <c r="T144" t="s">
        <v>56</v>
      </c>
      <c r="U144" t="s">
        <v>56</v>
      </c>
      <c r="V144" t="s">
        <v>56</v>
      </c>
      <c r="W144" t="s">
        <v>55</v>
      </c>
      <c r="X144" t="s">
        <v>56</v>
      </c>
      <c r="Y144" t="s">
        <v>56</v>
      </c>
      <c r="Z144" t="s">
        <v>56</v>
      </c>
      <c r="AA144" t="s">
        <v>57</v>
      </c>
      <c r="AB144" t="s">
        <v>56</v>
      </c>
      <c r="AC144" t="s">
        <v>56</v>
      </c>
      <c r="AD144" t="s">
        <v>56</v>
      </c>
      <c r="AE144">
        <v>0</v>
      </c>
      <c r="AF144">
        <v>0</v>
      </c>
      <c r="AG144">
        <v>0</v>
      </c>
      <c r="AH144">
        <v>1</v>
      </c>
      <c r="AI144" s="18" t="str">
        <f t="shared" si="9"/>
        <v>1</v>
      </c>
      <c r="AJ144" s="18" t="str">
        <f t="shared" si="10"/>
        <v>1</v>
      </c>
      <c r="AK144" s="18" t="str">
        <f t="shared" si="11"/>
        <v>1</v>
      </c>
      <c r="AL144" s="18">
        <f t="shared" si="12"/>
        <v>1</v>
      </c>
      <c r="AM144" t="s">
        <v>55</v>
      </c>
      <c r="AN144" t="s">
        <v>55</v>
      </c>
      <c r="AO144">
        <v>0</v>
      </c>
      <c r="AP144">
        <v>0</v>
      </c>
      <c r="AQ144">
        <v>0</v>
      </c>
      <c r="AR144" t="s">
        <v>59</v>
      </c>
      <c r="AS144" t="s">
        <v>80</v>
      </c>
      <c r="AT144" t="s">
        <v>80</v>
      </c>
      <c r="AU144" t="s">
        <v>80</v>
      </c>
      <c r="AV144" t="s">
        <v>6003</v>
      </c>
      <c r="AW144" t="s">
        <v>131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201601202</v>
      </c>
      <c r="BM144">
        <v>2</v>
      </c>
    </row>
    <row r="145" spans="1:65">
      <c r="A145" t="s">
        <v>6004</v>
      </c>
      <c r="B145">
        <v>144</v>
      </c>
      <c r="C145" t="s">
        <v>57</v>
      </c>
      <c r="D145" t="s">
        <v>55</v>
      </c>
      <c r="E145">
        <v>2</v>
      </c>
      <c r="F145">
        <v>201601202</v>
      </c>
      <c r="G145" t="s">
        <v>55</v>
      </c>
      <c r="H145" t="s">
        <v>216</v>
      </c>
      <c r="I145" t="s">
        <v>55</v>
      </c>
      <c r="J145" t="s">
        <v>55</v>
      </c>
      <c r="K145" t="s">
        <v>55</v>
      </c>
      <c r="L145" t="s">
        <v>55</v>
      </c>
      <c r="M145" t="s">
        <v>55</v>
      </c>
      <c r="N145" t="s">
        <v>57</v>
      </c>
      <c r="O145" t="s">
        <v>57</v>
      </c>
      <c r="P145" t="s">
        <v>57</v>
      </c>
      <c r="Q145" t="s">
        <v>57</v>
      </c>
      <c r="R145" t="s">
        <v>57</v>
      </c>
      <c r="S145" t="s">
        <v>55</v>
      </c>
      <c r="T145" t="s">
        <v>57</v>
      </c>
      <c r="U145" t="s">
        <v>57</v>
      </c>
      <c r="V145" t="s">
        <v>57</v>
      </c>
      <c r="W145" t="s">
        <v>55</v>
      </c>
      <c r="X145" t="s">
        <v>57</v>
      </c>
      <c r="Y145" t="s">
        <v>57</v>
      </c>
      <c r="Z145" t="s">
        <v>57</v>
      </c>
      <c r="AA145" t="s">
        <v>57</v>
      </c>
      <c r="AB145" t="s">
        <v>57</v>
      </c>
      <c r="AC145" t="s">
        <v>57</v>
      </c>
      <c r="AD145" t="s">
        <v>57</v>
      </c>
      <c r="AE145">
        <v>0</v>
      </c>
      <c r="AF145">
        <v>0</v>
      </c>
      <c r="AG145">
        <v>0</v>
      </c>
      <c r="AH145">
        <v>0</v>
      </c>
      <c r="AI145" s="18" t="str">
        <f t="shared" si="9"/>
        <v>1</v>
      </c>
      <c r="AJ145" s="18" t="str">
        <f t="shared" si="10"/>
        <v>1</v>
      </c>
      <c r="AK145" s="18" t="str">
        <f t="shared" si="11"/>
        <v>1</v>
      </c>
      <c r="AL145" s="18">
        <f t="shared" si="12"/>
        <v>0</v>
      </c>
      <c r="AM145" t="s">
        <v>55</v>
      </c>
      <c r="AN145" t="s">
        <v>55</v>
      </c>
      <c r="AO145">
        <v>0</v>
      </c>
      <c r="AP145">
        <v>1</v>
      </c>
      <c r="AQ145">
        <v>0</v>
      </c>
      <c r="AR145" t="s">
        <v>59</v>
      </c>
      <c r="AS145" t="s">
        <v>80</v>
      </c>
      <c r="AT145" t="s">
        <v>80</v>
      </c>
      <c r="AU145" t="s">
        <v>80</v>
      </c>
      <c r="AV145" t="s">
        <v>6004</v>
      </c>
      <c r="AW145" t="s">
        <v>216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201601202</v>
      </c>
      <c r="BM145">
        <v>2</v>
      </c>
    </row>
    <row r="146" spans="1:65">
      <c r="A146" t="s">
        <v>6005</v>
      </c>
      <c r="B146">
        <v>145</v>
      </c>
      <c r="C146" t="s">
        <v>57</v>
      </c>
      <c r="D146" t="s">
        <v>55</v>
      </c>
      <c r="E146">
        <v>2</v>
      </c>
      <c r="F146">
        <v>201601202</v>
      </c>
      <c r="G146" t="s">
        <v>55</v>
      </c>
      <c r="H146" t="s">
        <v>137</v>
      </c>
      <c r="I146" t="s">
        <v>55</v>
      </c>
      <c r="J146" t="s">
        <v>55</v>
      </c>
      <c r="K146" t="s">
        <v>55</v>
      </c>
      <c r="L146" t="s">
        <v>55</v>
      </c>
      <c r="M146" t="s">
        <v>55</v>
      </c>
      <c r="N146" t="s">
        <v>57</v>
      </c>
      <c r="O146" t="s">
        <v>57</v>
      </c>
      <c r="P146" t="s">
        <v>57</v>
      </c>
      <c r="Q146" t="s">
        <v>57</v>
      </c>
      <c r="R146" t="s">
        <v>57</v>
      </c>
      <c r="S146" t="s">
        <v>55</v>
      </c>
      <c r="T146" t="s">
        <v>57</v>
      </c>
      <c r="U146" t="s">
        <v>57</v>
      </c>
      <c r="V146" t="s">
        <v>57</v>
      </c>
      <c r="W146" t="s">
        <v>55</v>
      </c>
      <c r="X146" t="s">
        <v>57</v>
      </c>
      <c r="Y146" t="s">
        <v>57</v>
      </c>
      <c r="Z146" t="s">
        <v>57</v>
      </c>
      <c r="AA146" t="s">
        <v>57</v>
      </c>
      <c r="AB146" t="s">
        <v>57</v>
      </c>
      <c r="AC146" t="s">
        <v>57</v>
      </c>
      <c r="AD146" t="s">
        <v>57</v>
      </c>
      <c r="AE146">
        <v>0</v>
      </c>
      <c r="AF146">
        <v>1</v>
      </c>
      <c r="AG146">
        <v>0</v>
      </c>
      <c r="AH146">
        <v>0</v>
      </c>
      <c r="AI146" s="18" t="str">
        <f t="shared" si="9"/>
        <v>1</v>
      </c>
      <c r="AJ146" s="18" t="str">
        <f t="shared" si="10"/>
        <v>0</v>
      </c>
      <c r="AK146" s="18" t="str">
        <f t="shared" si="11"/>
        <v>1</v>
      </c>
      <c r="AL146" s="18">
        <f t="shared" si="12"/>
        <v>0</v>
      </c>
      <c r="AM146">
        <v>3</v>
      </c>
      <c r="AN146">
        <v>4</v>
      </c>
      <c r="AO146">
        <v>0</v>
      </c>
      <c r="AP146">
        <v>0</v>
      </c>
      <c r="AQ146">
        <v>0</v>
      </c>
      <c r="AR146" t="s">
        <v>59</v>
      </c>
      <c r="AS146" t="s">
        <v>80</v>
      </c>
      <c r="AT146" t="s">
        <v>80</v>
      </c>
      <c r="AU146" t="s">
        <v>80</v>
      </c>
      <c r="AV146" t="s">
        <v>6005</v>
      </c>
      <c r="AW146" t="s">
        <v>137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201601202</v>
      </c>
      <c r="BM146">
        <v>2</v>
      </c>
    </row>
    <row r="147" spans="1:65">
      <c r="A147" t="s">
        <v>6006</v>
      </c>
      <c r="B147">
        <v>146</v>
      </c>
      <c r="C147" t="s">
        <v>57</v>
      </c>
      <c r="D147" t="s">
        <v>55</v>
      </c>
      <c r="E147">
        <v>2</v>
      </c>
      <c r="F147">
        <v>201601202</v>
      </c>
      <c r="G147" t="s">
        <v>55</v>
      </c>
      <c r="H147" t="s">
        <v>138</v>
      </c>
      <c r="I147" t="s">
        <v>55</v>
      </c>
      <c r="J147" t="s">
        <v>55</v>
      </c>
      <c r="K147" t="s">
        <v>55</v>
      </c>
      <c r="L147" t="s">
        <v>55</v>
      </c>
      <c r="M147" t="s">
        <v>55</v>
      </c>
      <c r="N147" t="s">
        <v>57</v>
      </c>
      <c r="O147" t="s">
        <v>57</v>
      </c>
      <c r="P147" t="s">
        <v>57</v>
      </c>
      <c r="Q147" t="s">
        <v>57</v>
      </c>
      <c r="R147" t="s">
        <v>57</v>
      </c>
      <c r="S147" t="s">
        <v>55</v>
      </c>
      <c r="T147" t="s">
        <v>57</v>
      </c>
      <c r="U147" t="s">
        <v>57</v>
      </c>
      <c r="V147" t="s">
        <v>57</v>
      </c>
      <c r="W147" t="s">
        <v>55</v>
      </c>
      <c r="X147" t="s">
        <v>57</v>
      </c>
      <c r="Y147" t="s">
        <v>57</v>
      </c>
      <c r="Z147" t="s">
        <v>57</v>
      </c>
      <c r="AA147" t="s">
        <v>57</v>
      </c>
      <c r="AB147" t="s">
        <v>57</v>
      </c>
      <c r="AC147" t="s">
        <v>57</v>
      </c>
      <c r="AD147" t="s">
        <v>57</v>
      </c>
      <c r="AE147">
        <v>0</v>
      </c>
      <c r="AF147">
        <v>0</v>
      </c>
      <c r="AG147">
        <v>1</v>
      </c>
      <c r="AH147">
        <v>0</v>
      </c>
      <c r="AI147" s="18" t="str">
        <f t="shared" si="9"/>
        <v>1</v>
      </c>
      <c r="AJ147" s="18" t="str">
        <f t="shared" si="10"/>
        <v>1</v>
      </c>
      <c r="AK147" s="18" t="str">
        <f t="shared" si="11"/>
        <v>0</v>
      </c>
      <c r="AL147" s="18">
        <f t="shared" si="12"/>
        <v>0</v>
      </c>
      <c r="AM147" t="s">
        <v>55</v>
      </c>
      <c r="AN147" t="s">
        <v>55</v>
      </c>
      <c r="AO147">
        <v>0</v>
      </c>
      <c r="AP147">
        <v>0</v>
      </c>
      <c r="AQ147">
        <v>0</v>
      </c>
      <c r="AR147" t="s">
        <v>59</v>
      </c>
      <c r="AS147" t="s">
        <v>80</v>
      </c>
      <c r="AT147" t="s">
        <v>80</v>
      </c>
      <c r="AU147" t="s">
        <v>80</v>
      </c>
      <c r="AV147" t="s">
        <v>6006</v>
      </c>
      <c r="AW147" t="s">
        <v>138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201601202</v>
      </c>
      <c r="BM147">
        <v>2</v>
      </c>
    </row>
    <row r="148" spans="1:65">
      <c r="A148" t="s">
        <v>6007</v>
      </c>
      <c r="B148">
        <v>147</v>
      </c>
      <c r="C148" t="s">
        <v>57</v>
      </c>
      <c r="D148" t="s">
        <v>55</v>
      </c>
      <c r="E148">
        <v>2</v>
      </c>
      <c r="F148">
        <v>201601202</v>
      </c>
      <c r="G148" t="s">
        <v>55</v>
      </c>
      <c r="H148" t="s">
        <v>125</v>
      </c>
      <c r="I148" t="s">
        <v>55</v>
      </c>
      <c r="J148" t="s">
        <v>55</v>
      </c>
      <c r="K148" t="s">
        <v>55</v>
      </c>
      <c r="L148" t="s">
        <v>55</v>
      </c>
      <c r="M148" t="s">
        <v>55</v>
      </c>
      <c r="N148" t="s">
        <v>57</v>
      </c>
      <c r="O148" t="s">
        <v>57</v>
      </c>
      <c r="P148" t="s">
        <v>57</v>
      </c>
      <c r="Q148" t="s">
        <v>57</v>
      </c>
      <c r="R148" t="s">
        <v>57</v>
      </c>
      <c r="S148" t="s">
        <v>55</v>
      </c>
      <c r="T148" t="s">
        <v>57</v>
      </c>
      <c r="U148" t="s">
        <v>57</v>
      </c>
      <c r="V148" t="s">
        <v>57</v>
      </c>
      <c r="W148" t="s">
        <v>55</v>
      </c>
      <c r="X148" t="s">
        <v>57</v>
      </c>
      <c r="Y148" t="s">
        <v>57</v>
      </c>
      <c r="Z148" t="s">
        <v>57</v>
      </c>
      <c r="AA148" t="s">
        <v>57</v>
      </c>
      <c r="AB148" t="s">
        <v>57</v>
      </c>
      <c r="AC148" t="s">
        <v>57</v>
      </c>
      <c r="AD148" t="s">
        <v>57</v>
      </c>
      <c r="AE148">
        <v>0</v>
      </c>
      <c r="AF148">
        <v>0</v>
      </c>
      <c r="AG148">
        <v>0</v>
      </c>
      <c r="AH148">
        <v>1</v>
      </c>
      <c r="AI148" s="18" t="str">
        <f t="shared" si="9"/>
        <v>1</v>
      </c>
      <c r="AJ148" s="18" t="str">
        <f t="shared" si="10"/>
        <v>1</v>
      </c>
      <c r="AK148" s="18" t="str">
        <f t="shared" si="11"/>
        <v>1</v>
      </c>
      <c r="AL148" s="18">
        <f t="shared" si="12"/>
        <v>1</v>
      </c>
      <c r="AM148" t="s">
        <v>55</v>
      </c>
      <c r="AN148" t="s">
        <v>55</v>
      </c>
      <c r="AO148">
        <v>0</v>
      </c>
      <c r="AP148">
        <v>0</v>
      </c>
      <c r="AQ148">
        <v>0</v>
      </c>
      <c r="AR148" t="s">
        <v>59</v>
      </c>
      <c r="AS148" t="s">
        <v>80</v>
      </c>
      <c r="AT148" t="s">
        <v>80</v>
      </c>
      <c r="AU148" t="s">
        <v>80</v>
      </c>
      <c r="AV148" t="s">
        <v>6007</v>
      </c>
      <c r="AW148" t="s">
        <v>125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201601202</v>
      </c>
      <c r="BM148">
        <v>2</v>
      </c>
    </row>
    <row r="149" spans="1:65">
      <c r="A149" t="s">
        <v>6008</v>
      </c>
      <c r="B149">
        <v>148</v>
      </c>
      <c r="C149" t="s">
        <v>57</v>
      </c>
      <c r="D149" t="s">
        <v>55</v>
      </c>
      <c r="E149">
        <v>2</v>
      </c>
      <c r="F149">
        <v>201601202</v>
      </c>
      <c r="G149" t="s">
        <v>55</v>
      </c>
      <c r="H149" t="s">
        <v>139</v>
      </c>
      <c r="I149" t="s">
        <v>55</v>
      </c>
      <c r="J149" t="s">
        <v>55</v>
      </c>
      <c r="K149" t="s">
        <v>55</v>
      </c>
      <c r="L149" t="s">
        <v>55</v>
      </c>
      <c r="M149" t="s">
        <v>55</v>
      </c>
      <c r="N149" t="s">
        <v>57</v>
      </c>
      <c r="O149" t="s">
        <v>57</v>
      </c>
      <c r="P149" t="s">
        <v>57</v>
      </c>
      <c r="Q149" t="s">
        <v>57</v>
      </c>
      <c r="R149" t="s">
        <v>57</v>
      </c>
      <c r="S149" t="s">
        <v>55</v>
      </c>
      <c r="T149" t="s">
        <v>57</v>
      </c>
      <c r="U149" t="s">
        <v>57</v>
      </c>
      <c r="V149" t="s">
        <v>57</v>
      </c>
      <c r="W149" t="s">
        <v>55</v>
      </c>
      <c r="X149" t="s">
        <v>57</v>
      </c>
      <c r="Y149" t="s">
        <v>57</v>
      </c>
      <c r="Z149" t="s">
        <v>57</v>
      </c>
      <c r="AA149" t="s">
        <v>57</v>
      </c>
      <c r="AB149" t="s">
        <v>57</v>
      </c>
      <c r="AC149" t="s">
        <v>57</v>
      </c>
      <c r="AD149" t="s">
        <v>57</v>
      </c>
      <c r="AE149">
        <v>1</v>
      </c>
      <c r="AF149">
        <v>0</v>
      </c>
      <c r="AG149">
        <v>0</v>
      </c>
      <c r="AH149">
        <v>0</v>
      </c>
      <c r="AI149" s="18" t="str">
        <f t="shared" si="9"/>
        <v>0</v>
      </c>
      <c r="AJ149" s="18" t="str">
        <f t="shared" si="10"/>
        <v>1</v>
      </c>
      <c r="AK149" s="18" t="str">
        <f t="shared" si="11"/>
        <v>1</v>
      </c>
      <c r="AL149" s="18">
        <f t="shared" si="12"/>
        <v>0</v>
      </c>
      <c r="AM149" t="s">
        <v>55</v>
      </c>
      <c r="AN149" t="s">
        <v>55</v>
      </c>
      <c r="AO149">
        <v>0</v>
      </c>
      <c r="AP149">
        <v>0</v>
      </c>
      <c r="AQ149">
        <v>0</v>
      </c>
      <c r="AR149" t="s">
        <v>59</v>
      </c>
      <c r="AS149" t="s">
        <v>80</v>
      </c>
      <c r="AT149" t="s">
        <v>80</v>
      </c>
      <c r="AU149" t="s">
        <v>80</v>
      </c>
      <c r="AV149" t="s">
        <v>6008</v>
      </c>
      <c r="AW149" t="s">
        <v>139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201601202</v>
      </c>
      <c r="BM149">
        <v>2</v>
      </c>
    </row>
    <row r="150" spans="1:65">
      <c r="A150" t="s">
        <v>6009</v>
      </c>
      <c r="B150">
        <v>149</v>
      </c>
      <c r="C150" t="s">
        <v>57</v>
      </c>
      <c r="D150" t="s">
        <v>55</v>
      </c>
      <c r="E150">
        <v>2</v>
      </c>
      <c r="F150">
        <v>201601202</v>
      </c>
      <c r="G150" t="s">
        <v>55</v>
      </c>
      <c r="H150" t="s">
        <v>142</v>
      </c>
      <c r="I150" t="s">
        <v>55</v>
      </c>
      <c r="J150" t="s">
        <v>55</v>
      </c>
      <c r="K150" t="s">
        <v>55</v>
      </c>
      <c r="L150" t="s">
        <v>55</v>
      </c>
      <c r="M150" t="s">
        <v>55</v>
      </c>
      <c r="N150" t="s">
        <v>57</v>
      </c>
      <c r="O150" t="s">
        <v>57</v>
      </c>
      <c r="P150" t="s">
        <v>57</v>
      </c>
      <c r="Q150" t="s">
        <v>57</v>
      </c>
      <c r="R150" t="s">
        <v>57</v>
      </c>
      <c r="S150" t="s">
        <v>55</v>
      </c>
      <c r="T150" t="s">
        <v>57</v>
      </c>
      <c r="U150" t="s">
        <v>57</v>
      </c>
      <c r="V150" t="s">
        <v>57</v>
      </c>
      <c r="W150" t="s">
        <v>55</v>
      </c>
      <c r="X150" t="s">
        <v>57</v>
      </c>
      <c r="Y150" t="s">
        <v>57</v>
      </c>
      <c r="Z150" t="s">
        <v>57</v>
      </c>
      <c r="AA150" t="s">
        <v>57</v>
      </c>
      <c r="AB150" t="s">
        <v>57</v>
      </c>
      <c r="AC150" t="s">
        <v>57</v>
      </c>
      <c r="AD150" t="s">
        <v>57</v>
      </c>
      <c r="AE150">
        <v>0</v>
      </c>
      <c r="AF150">
        <v>0</v>
      </c>
      <c r="AG150">
        <v>0</v>
      </c>
      <c r="AH150">
        <v>1</v>
      </c>
      <c r="AI150" s="18" t="str">
        <f t="shared" si="9"/>
        <v>1</v>
      </c>
      <c r="AJ150" s="18" t="str">
        <f t="shared" si="10"/>
        <v>1</v>
      </c>
      <c r="AK150" s="18" t="str">
        <f t="shared" si="11"/>
        <v>1</v>
      </c>
      <c r="AL150" s="18">
        <f t="shared" si="12"/>
        <v>1</v>
      </c>
      <c r="AM150" t="s">
        <v>55</v>
      </c>
      <c r="AN150" t="s">
        <v>55</v>
      </c>
      <c r="AO150">
        <v>0</v>
      </c>
      <c r="AP150">
        <v>0</v>
      </c>
      <c r="AQ150">
        <v>0</v>
      </c>
      <c r="AR150" t="s">
        <v>59</v>
      </c>
      <c r="AS150" t="s">
        <v>80</v>
      </c>
      <c r="AT150" t="s">
        <v>80</v>
      </c>
      <c r="AU150" t="s">
        <v>80</v>
      </c>
      <c r="AV150" t="s">
        <v>6009</v>
      </c>
      <c r="AW150" t="s">
        <v>142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201601202</v>
      </c>
      <c r="BM150">
        <v>2</v>
      </c>
    </row>
    <row r="151" spans="1:65">
      <c r="A151" t="s">
        <v>6010</v>
      </c>
      <c r="B151">
        <v>150</v>
      </c>
      <c r="C151" t="s">
        <v>52</v>
      </c>
      <c r="D151">
        <v>1</v>
      </c>
      <c r="E151">
        <v>2</v>
      </c>
      <c r="F151">
        <v>201601212</v>
      </c>
      <c r="G151">
        <v>20160121</v>
      </c>
      <c r="H151" t="s">
        <v>143</v>
      </c>
      <c r="I151" t="s">
        <v>96</v>
      </c>
      <c r="J151" t="s">
        <v>55</v>
      </c>
      <c r="K151">
        <v>0</v>
      </c>
      <c r="L151">
        <v>0</v>
      </c>
      <c r="M151">
        <v>0</v>
      </c>
      <c r="N151" t="s">
        <v>56</v>
      </c>
      <c r="O151" t="s">
        <v>57</v>
      </c>
      <c r="P151" t="s">
        <v>57</v>
      </c>
      <c r="Q151" t="s">
        <v>3</v>
      </c>
      <c r="R151" t="s">
        <v>80</v>
      </c>
      <c r="S151" t="s">
        <v>55</v>
      </c>
      <c r="T151" t="s">
        <v>56</v>
      </c>
      <c r="U151" t="s">
        <v>56</v>
      </c>
      <c r="V151" t="s">
        <v>56</v>
      </c>
      <c r="W151" t="s">
        <v>55</v>
      </c>
      <c r="X151" t="s">
        <v>56</v>
      </c>
      <c r="Y151" t="s">
        <v>56</v>
      </c>
      <c r="Z151" t="s">
        <v>68</v>
      </c>
      <c r="AA151" t="s">
        <v>57</v>
      </c>
      <c r="AB151" t="s">
        <v>56</v>
      </c>
      <c r="AC151" t="s">
        <v>56</v>
      </c>
      <c r="AD151" t="s">
        <v>56</v>
      </c>
      <c r="AE151">
        <v>0</v>
      </c>
      <c r="AF151">
        <v>1</v>
      </c>
      <c r="AG151">
        <v>0</v>
      </c>
      <c r="AH151">
        <v>0</v>
      </c>
      <c r="AI151" s="18" t="str">
        <f t="shared" si="9"/>
        <v>1</v>
      </c>
      <c r="AJ151" s="18" t="str">
        <f t="shared" si="10"/>
        <v>0</v>
      </c>
      <c r="AK151" s="18" t="str">
        <f t="shared" si="11"/>
        <v>1</v>
      </c>
      <c r="AL151" s="18">
        <f t="shared" si="12"/>
        <v>0</v>
      </c>
      <c r="AM151" t="s">
        <v>55</v>
      </c>
      <c r="AN151" t="s">
        <v>55</v>
      </c>
      <c r="AO151">
        <v>0</v>
      </c>
      <c r="AP151">
        <v>0</v>
      </c>
      <c r="AQ151">
        <v>0</v>
      </c>
      <c r="AR151" t="s">
        <v>59</v>
      </c>
      <c r="AS151" t="s">
        <v>80</v>
      </c>
      <c r="AT151" t="s">
        <v>80</v>
      </c>
      <c r="AU151" t="s">
        <v>80</v>
      </c>
      <c r="AV151" t="s">
        <v>6010</v>
      </c>
      <c r="AW151" t="s">
        <v>143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201601212</v>
      </c>
      <c r="BM151">
        <v>2</v>
      </c>
    </row>
    <row r="152" spans="1:65">
      <c r="A152" t="s">
        <v>6011</v>
      </c>
      <c r="B152">
        <v>151</v>
      </c>
      <c r="C152" t="s">
        <v>52</v>
      </c>
      <c r="D152">
        <v>1</v>
      </c>
      <c r="E152">
        <v>2</v>
      </c>
      <c r="F152">
        <v>201601212</v>
      </c>
      <c r="G152">
        <v>20160121</v>
      </c>
      <c r="H152" t="s">
        <v>145</v>
      </c>
      <c r="I152" t="s">
        <v>146</v>
      </c>
      <c r="J152" t="s">
        <v>55</v>
      </c>
      <c r="K152">
        <v>0</v>
      </c>
      <c r="L152">
        <v>0</v>
      </c>
      <c r="M152">
        <v>0</v>
      </c>
      <c r="N152" t="s">
        <v>56</v>
      </c>
      <c r="O152" t="s">
        <v>57</v>
      </c>
      <c r="P152" t="s">
        <v>57</v>
      </c>
      <c r="Q152" t="s">
        <v>3</v>
      </c>
      <c r="R152" t="s">
        <v>144</v>
      </c>
      <c r="S152" t="s">
        <v>55</v>
      </c>
      <c r="T152" t="s">
        <v>56</v>
      </c>
      <c r="U152" t="s">
        <v>56</v>
      </c>
      <c r="V152" t="s">
        <v>56</v>
      </c>
      <c r="W152" t="s">
        <v>55</v>
      </c>
      <c r="X152" t="s">
        <v>56</v>
      </c>
      <c r="Y152" t="s">
        <v>56</v>
      </c>
      <c r="Z152" t="s">
        <v>68</v>
      </c>
      <c r="AA152" t="s">
        <v>57</v>
      </c>
      <c r="AB152" t="s">
        <v>56</v>
      </c>
      <c r="AC152" t="s">
        <v>56</v>
      </c>
      <c r="AD152" t="s">
        <v>56</v>
      </c>
      <c r="AE152">
        <v>0</v>
      </c>
      <c r="AF152">
        <v>0</v>
      </c>
      <c r="AG152">
        <v>0</v>
      </c>
      <c r="AH152">
        <v>1</v>
      </c>
      <c r="AI152" s="18" t="str">
        <f t="shared" si="9"/>
        <v>1</v>
      </c>
      <c r="AJ152" s="18" t="str">
        <f t="shared" si="10"/>
        <v>1</v>
      </c>
      <c r="AK152" s="18" t="str">
        <f t="shared" si="11"/>
        <v>1</v>
      </c>
      <c r="AL152" s="18">
        <f t="shared" si="12"/>
        <v>1</v>
      </c>
      <c r="AM152" t="s">
        <v>55</v>
      </c>
      <c r="AN152" t="s">
        <v>55</v>
      </c>
      <c r="AO152">
        <v>0</v>
      </c>
      <c r="AP152">
        <v>0</v>
      </c>
      <c r="AQ152">
        <v>0</v>
      </c>
      <c r="AR152" t="s">
        <v>147</v>
      </c>
      <c r="AS152" t="s">
        <v>58</v>
      </c>
      <c r="AT152" t="s">
        <v>144</v>
      </c>
      <c r="AU152" t="s">
        <v>1326</v>
      </c>
      <c r="AV152" t="s">
        <v>6011</v>
      </c>
      <c r="AW152" t="s">
        <v>145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201601212</v>
      </c>
      <c r="BM152">
        <v>2</v>
      </c>
    </row>
    <row r="153" spans="1:65">
      <c r="A153" t="s">
        <v>6012</v>
      </c>
      <c r="B153">
        <v>152</v>
      </c>
      <c r="C153" t="s">
        <v>52</v>
      </c>
      <c r="D153">
        <v>1</v>
      </c>
      <c r="E153">
        <v>2</v>
      </c>
      <c r="F153">
        <v>201601212</v>
      </c>
      <c r="G153">
        <v>20160121</v>
      </c>
      <c r="H153" t="s">
        <v>148</v>
      </c>
      <c r="I153" t="s">
        <v>96</v>
      </c>
      <c r="J153" t="s">
        <v>55</v>
      </c>
      <c r="K153">
        <v>0</v>
      </c>
      <c r="L153">
        <v>0</v>
      </c>
      <c r="M153">
        <v>0</v>
      </c>
      <c r="N153" t="s">
        <v>56</v>
      </c>
      <c r="O153" t="s">
        <v>57</v>
      </c>
      <c r="P153" t="s">
        <v>57</v>
      </c>
      <c r="Q153" t="s">
        <v>3</v>
      </c>
      <c r="R153" t="s">
        <v>80</v>
      </c>
      <c r="S153" t="s">
        <v>55</v>
      </c>
      <c r="T153" t="s">
        <v>56</v>
      </c>
      <c r="U153" t="s">
        <v>56</v>
      </c>
      <c r="V153" t="s">
        <v>56</v>
      </c>
      <c r="W153" t="s">
        <v>55</v>
      </c>
      <c r="X153" t="s">
        <v>56</v>
      </c>
      <c r="Y153" t="s">
        <v>56</v>
      </c>
      <c r="Z153" t="s">
        <v>56</v>
      </c>
      <c r="AA153" t="s">
        <v>57</v>
      </c>
      <c r="AB153" t="s">
        <v>56</v>
      </c>
      <c r="AC153" t="s">
        <v>56</v>
      </c>
      <c r="AD153" t="s">
        <v>56</v>
      </c>
      <c r="AE153">
        <v>0</v>
      </c>
      <c r="AF153">
        <v>0</v>
      </c>
      <c r="AG153">
        <v>0</v>
      </c>
      <c r="AH153">
        <v>1</v>
      </c>
      <c r="AI153" s="18" t="str">
        <f t="shared" si="9"/>
        <v>1</v>
      </c>
      <c r="AJ153" s="18" t="str">
        <f t="shared" si="10"/>
        <v>1</v>
      </c>
      <c r="AK153" s="18" t="str">
        <f t="shared" si="11"/>
        <v>1</v>
      </c>
      <c r="AL153" s="18">
        <f t="shared" si="12"/>
        <v>1</v>
      </c>
      <c r="AM153" t="s">
        <v>55</v>
      </c>
      <c r="AN153" t="s">
        <v>55</v>
      </c>
      <c r="AO153">
        <v>0</v>
      </c>
      <c r="AP153">
        <v>0</v>
      </c>
      <c r="AQ153">
        <v>0</v>
      </c>
      <c r="AR153" t="s">
        <v>59</v>
      </c>
      <c r="AS153" t="s">
        <v>80</v>
      </c>
      <c r="AT153" t="s">
        <v>80</v>
      </c>
      <c r="AU153" t="s">
        <v>80</v>
      </c>
      <c r="AV153" t="s">
        <v>6012</v>
      </c>
      <c r="AW153" t="s">
        <v>148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201601212</v>
      </c>
      <c r="BM153">
        <v>2</v>
      </c>
    </row>
    <row r="154" spans="1:65">
      <c r="A154" t="s">
        <v>6013</v>
      </c>
      <c r="B154">
        <v>153</v>
      </c>
      <c r="C154" t="s">
        <v>52</v>
      </c>
      <c r="D154">
        <v>1</v>
      </c>
      <c r="E154">
        <v>2</v>
      </c>
      <c r="F154">
        <v>201601212</v>
      </c>
      <c r="G154">
        <v>20160121</v>
      </c>
      <c r="H154" t="s">
        <v>149</v>
      </c>
      <c r="I154" t="s">
        <v>96</v>
      </c>
      <c r="J154" t="s">
        <v>55</v>
      </c>
      <c r="K154">
        <v>0</v>
      </c>
      <c r="L154">
        <v>0</v>
      </c>
      <c r="M154">
        <v>0</v>
      </c>
      <c r="N154" t="s">
        <v>56</v>
      </c>
      <c r="O154" t="s">
        <v>57</v>
      </c>
      <c r="P154" t="s">
        <v>57</v>
      </c>
      <c r="Q154" t="s">
        <v>3</v>
      </c>
      <c r="R154" t="s">
        <v>80</v>
      </c>
      <c r="S154" t="s">
        <v>55</v>
      </c>
      <c r="T154" t="s">
        <v>56</v>
      </c>
      <c r="U154" t="s">
        <v>56</v>
      </c>
      <c r="V154" t="s">
        <v>56</v>
      </c>
      <c r="W154" t="s">
        <v>55</v>
      </c>
      <c r="X154" t="s">
        <v>56</v>
      </c>
      <c r="Y154" t="s">
        <v>56</v>
      </c>
      <c r="Z154" t="s">
        <v>56</v>
      </c>
      <c r="AA154" t="s">
        <v>57</v>
      </c>
      <c r="AB154" t="s">
        <v>56</v>
      </c>
      <c r="AC154" t="s">
        <v>56</v>
      </c>
      <c r="AD154" t="s">
        <v>56</v>
      </c>
      <c r="AE154">
        <v>0</v>
      </c>
      <c r="AF154">
        <v>0</v>
      </c>
      <c r="AG154">
        <v>0</v>
      </c>
      <c r="AH154">
        <v>1</v>
      </c>
      <c r="AI154" s="18" t="str">
        <f t="shared" si="9"/>
        <v>1</v>
      </c>
      <c r="AJ154" s="18" t="str">
        <f t="shared" si="10"/>
        <v>1</v>
      </c>
      <c r="AK154" s="18" t="str">
        <f t="shared" si="11"/>
        <v>1</v>
      </c>
      <c r="AL154" s="18">
        <f t="shared" si="12"/>
        <v>1</v>
      </c>
      <c r="AM154" t="s">
        <v>55</v>
      </c>
      <c r="AN154" t="s">
        <v>55</v>
      </c>
      <c r="AO154">
        <v>0</v>
      </c>
      <c r="AP154">
        <v>0</v>
      </c>
      <c r="AQ154">
        <v>0</v>
      </c>
      <c r="AR154" t="s">
        <v>59</v>
      </c>
      <c r="AS154" t="s">
        <v>80</v>
      </c>
      <c r="AT154" t="s">
        <v>80</v>
      </c>
      <c r="AU154" t="s">
        <v>80</v>
      </c>
      <c r="AV154" t="s">
        <v>6013</v>
      </c>
      <c r="AW154" t="s">
        <v>149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201601212</v>
      </c>
      <c r="BM154">
        <v>2</v>
      </c>
    </row>
    <row r="155" spans="1:65">
      <c r="A155" t="s">
        <v>6014</v>
      </c>
      <c r="B155">
        <v>154</v>
      </c>
      <c r="C155" t="s">
        <v>52</v>
      </c>
      <c r="D155">
        <v>1</v>
      </c>
      <c r="E155">
        <v>2</v>
      </c>
      <c r="F155">
        <v>201601212</v>
      </c>
      <c r="G155">
        <v>20160121</v>
      </c>
      <c r="H155" t="s">
        <v>152</v>
      </c>
      <c r="I155" t="s">
        <v>217</v>
      </c>
      <c r="J155" t="s">
        <v>55</v>
      </c>
      <c r="K155">
        <v>0</v>
      </c>
      <c r="L155">
        <v>0</v>
      </c>
      <c r="M155">
        <v>0</v>
      </c>
      <c r="N155" t="s">
        <v>56</v>
      </c>
      <c r="O155" t="s">
        <v>56</v>
      </c>
      <c r="P155" t="s">
        <v>56</v>
      </c>
      <c r="Q155" t="s">
        <v>3</v>
      </c>
      <c r="R155" t="s">
        <v>218</v>
      </c>
      <c r="S155" t="s">
        <v>55</v>
      </c>
      <c r="T155" t="s">
        <v>56</v>
      </c>
      <c r="U155" t="s">
        <v>56</v>
      </c>
      <c r="V155" t="s">
        <v>56</v>
      </c>
      <c r="W155" t="s">
        <v>55</v>
      </c>
      <c r="X155" t="s">
        <v>56</v>
      </c>
      <c r="Y155" t="s">
        <v>56</v>
      </c>
      <c r="Z155" t="s">
        <v>68</v>
      </c>
      <c r="AA155" t="s">
        <v>56</v>
      </c>
      <c r="AB155" t="s">
        <v>56</v>
      </c>
      <c r="AC155" t="s">
        <v>56</v>
      </c>
      <c r="AD155" t="s">
        <v>56</v>
      </c>
      <c r="AE155">
        <v>0</v>
      </c>
      <c r="AF155">
        <v>0</v>
      </c>
      <c r="AG155">
        <v>1</v>
      </c>
      <c r="AH155">
        <v>0</v>
      </c>
      <c r="AI155" s="18" t="str">
        <f t="shared" si="9"/>
        <v>1</v>
      </c>
      <c r="AJ155" s="18" t="str">
        <f t="shared" si="10"/>
        <v>1</v>
      </c>
      <c r="AK155" s="18" t="str">
        <f t="shared" si="11"/>
        <v>0</v>
      </c>
      <c r="AL155" s="18">
        <f t="shared" si="12"/>
        <v>0</v>
      </c>
      <c r="AM155">
        <v>6</v>
      </c>
      <c r="AN155">
        <v>5</v>
      </c>
      <c r="AO155">
        <v>0</v>
      </c>
      <c r="AP155">
        <v>0</v>
      </c>
      <c r="AQ155">
        <v>0</v>
      </c>
      <c r="AR155" t="s">
        <v>147</v>
      </c>
      <c r="AS155" t="s">
        <v>58</v>
      </c>
      <c r="AT155" t="s">
        <v>58</v>
      </c>
      <c r="AU155" t="s">
        <v>1326</v>
      </c>
      <c r="AV155" t="s">
        <v>6014</v>
      </c>
      <c r="AW155" t="s">
        <v>152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201601212</v>
      </c>
      <c r="BM155">
        <v>2</v>
      </c>
    </row>
    <row r="156" spans="1:65">
      <c r="A156" t="s">
        <v>6015</v>
      </c>
      <c r="B156">
        <v>155</v>
      </c>
      <c r="C156" t="s">
        <v>52</v>
      </c>
      <c r="D156">
        <v>1</v>
      </c>
      <c r="E156">
        <v>2</v>
      </c>
      <c r="F156">
        <v>201601212</v>
      </c>
      <c r="G156">
        <v>20160121</v>
      </c>
      <c r="H156" t="s">
        <v>155</v>
      </c>
      <c r="I156" t="s">
        <v>217</v>
      </c>
      <c r="J156" t="s">
        <v>55</v>
      </c>
      <c r="K156">
        <v>0</v>
      </c>
      <c r="L156">
        <v>0</v>
      </c>
      <c r="M156">
        <v>0</v>
      </c>
      <c r="N156" t="s">
        <v>56</v>
      </c>
      <c r="O156" t="s">
        <v>56</v>
      </c>
      <c r="P156" t="s">
        <v>56</v>
      </c>
      <c r="Q156" t="s">
        <v>3</v>
      </c>
      <c r="R156" t="s">
        <v>218</v>
      </c>
      <c r="S156" t="s">
        <v>55</v>
      </c>
      <c r="T156" t="s">
        <v>56</v>
      </c>
      <c r="U156" t="s">
        <v>56</v>
      </c>
      <c r="V156" t="s">
        <v>56</v>
      </c>
      <c r="W156" t="s">
        <v>55</v>
      </c>
      <c r="X156" t="s">
        <v>56</v>
      </c>
      <c r="Y156" t="s">
        <v>56</v>
      </c>
      <c r="Z156" t="s">
        <v>68</v>
      </c>
      <c r="AA156" t="s">
        <v>56</v>
      </c>
      <c r="AB156" t="s">
        <v>56</v>
      </c>
      <c r="AC156" t="s">
        <v>56</v>
      </c>
      <c r="AD156" t="s">
        <v>56</v>
      </c>
      <c r="AE156">
        <v>0</v>
      </c>
      <c r="AF156">
        <v>0</v>
      </c>
      <c r="AG156">
        <v>0</v>
      </c>
      <c r="AH156">
        <v>1</v>
      </c>
      <c r="AI156" s="18" t="str">
        <f t="shared" si="9"/>
        <v>1</v>
      </c>
      <c r="AJ156" s="18" t="str">
        <f t="shared" si="10"/>
        <v>1</v>
      </c>
      <c r="AK156" s="18" t="str">
        <f t="shared" si="11"/>
        <v>1</v>
      </c>
      <c r="AL156" s="18">
        <f t="shared" si="12"/>
        <v>1</v>
      </c>
      <c r="AM156" t="s">
        <v>55</v>
      </c>
      <c r="AN156" t="s">
        <v>55</v>
      </c>
      <c r="AO156">
        <v>0</v>
      </c>
      <c r="AP156">
        <v>0</v>
      </c>
      <c r="AQ156">
        <v>0</v>
      </c>
      <c r="AR156" t="s">
        <v>147</v>
      </c>
      <c r="AS156" t="s">
        <v>58</v>
      </c>
      <c r="AT156" t="s">
        <v>58</v>
      </c>
      <c r="AU156" t="s">
        <v>1326</v>
      </c>
      <c r="AV156" t="s">
        <v>6015</v>
      </c>
      <c r="AW156" t="s">
        <v>155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201601212</v>
      </c>
      <c r="BM156">
        <v>2</v>
      </c>
    </row>
    <row r="157" spans="1:65">
      <c r="A157" t="s">
        <v>6016</v>
      </c>
      <c r="B157">
        <v>156</v>
      </c>
      <c r="C157" t="s">
        <v>52</v>
      </c>
      <c r="D157">
        <v>1</v>
      </c>
      <c r="E157">
        <v>2</v>
      </c>
      <c r="F157">
        <v>201601212</v>
      </c>
      <c r="G157">
        <v>20160121</v>
      </c>
      <c r="H157" t="s">
        <v>157</v>
      </c>
      <c r="I157" t="s">
        <v>219</v>
      </c>
      <c r="J157" t="s">
        <v>55</v>
      </c>
      <c r="K157">
        <v>3</v>
      </c>
      <c r="L157">
        <v>0</v>
      </c>
      <c r="M157">
        <v>2</v>
      </c>
      <c r="N157" t="s">
        <v>56</v>
      </c>
      <c r="O157" t="s">
        <v>220</v>
      </c>
      <c r="P157" t="s">
        <v>68</v>
      </c>
      <c r="Q157" t="s">
        <v>3</v>
      </c>
      <c r="R157" t="s">
        <v>67</v>
      </c>
      <c r="S157" t="s">
        <v>55</v>
      </c>
      <c r="T157" t="s">
        <v>56</v>
      </c>
      <c r="U157" t="s">
        <v>56</v>
      </c>
      <c r="V157" t="s">
        <v>56</v>
      </c>
      <c r="W157" t="s">
        <v>55</v>
      </c>
      <c r="X157" t="s">
        <v>56</v>
      </c>
      <c r="Y157" t="s">
        <v>56</v>
      </c>
      <c r="Z157" t="s">
        <v>56</v>
      </c>
      <c r="AA157" t="s">
        <v>57</v>
      </c>
      <c r="AB157" t="s">
        <v>56</v>
      </c>
      <c r="AC157" t="s">
        <v>56</v>
      </c>
      <c r="AD157" t="s">
        <v>56</v>
      </c>
      <c r="AE157">
        <v>1</v>
      </c>
      <c r="AF157">
        <v>0</v>
      </c>
      <c r="AG157">
        <v>0</v>
      </c>
      <c r="AH157">
        <v>0</v>
      </c>
      <c r="AI157" s="18" t="str">
        <f t="shared" si="9"/>
        <v>0</v>
      </c>
      <c r="AJ157" s="18" t="str">
        <f t="shared" si="10"/>
        <v>1</v>
      </c>
      <c r="AK157" s="18" t="str">
        <f t="shared" si="11"/>
        <v>1</v>
      </c>
      <c r="AL157" s="18">
        <f t="shared" si="12"/>
        <v>0</v>
      </c>
      <c r="AM157" t="s">
        <v>55</v>
      </c>
      <c r="AN157" t="s">
        <v>55</v>
      </c>
      <c r="AO157">
        <v>0</v>
      </c>
      <c r="AP157">
        <v>0</v>
      </c>
      <c r="AQ157">
        <v>0</v>
      </c>
      <c r="AR157" t="s">
        <v>74</v>
      </c>
      <c r="AS157" t="s">
        <v>67</v>
      </c>
      <c r="AT157" t="s">
        <v>67</v>
      </c>
      <c r="AU157" t="s">
        <v>4450</v>
      </c>
      <c r="AV157" t="s">
        <v>6016</v>
      </c>
      <c r="AW157" t="s">
        <v>157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201601212</v>
      </c>
      <c r="BM157">
        <v>2</v>
      </c>
    </row>
    <row r="158" spans="1:65">
      <c r="A158" t="s">
        <v>6017</v>
      </c>
      <c r="B158">
        <v>157</v>
      </c>
      <c r="C158" t="s">
        <v>52</v>
      </c>
      <c r="D158">
        <v>1</v>
      </c>
      <c r="E158">
        <v>2</v>
      </c>
      <c r="F158">
        <v>201601212</v>
      </c>
      <c r="G158">
        <v>20160121</v>
      </c>
      <c r="H158" t="s">
        <v>160</v>
      </c>
      <c r="I158" t="s">
        <v>219</v>
      </c>
      <c r="J158" t="s">
        <v>55</v>
      </c>
      <c r="K158">
        <v>1</v>
      </c>
      <c r="L158">
        <v>0</v>
      </c>
      <c r="M158">
        <v>1</v>
      </c>
      <c r="N158" t="s">
        <v>56</v>
      </c>
      <c r="O158" t="s">
        <v>221</v>
      </c>
      <c r="P158" t="s">
        <v>68</v>
      </c>
      <c r="Q158" t="s">
        <v>3</v>
      </c>
      <c r="R158" t="s">
        <v>67</v>
      </c>
      <c r="S158" t="s">
        <v>55</v>
      </c>
      <c r="T158" t="s">
        <v>68</v>
      </c>
      <c r="U158" t="s">
        <v>56</v>
      </c>
      <c r="V158" t="s">
        <v>56</v>
      </c>
      <c r="W158" t="s">
        <v>55</v>
      </c>
      <c r="X158" t="s">
        <v>56</v>
      </c>
      <c r="Y158" t="s">
        <v>56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>
        <v>0</v>
      </c>
      <c r="AF158">
        <v>0</v>
      </c>
      <c r="AG158">
        <v>1</v>
      </c>
      <c r="AH158">
        <v>0</v>
      </c>
      <c r="AI158" s="18" t="str">
        <f t="shared" si="9"/>
        <v>1</v>
      </c>
      <c r="AJ158" s="18" t="str">
        <f t="shared" si="10"/>
        <v>1</v>
      </c>
      <c r="AK158" s="18" t="str">
        <f t="shared" si="11"/>
        <v>0</v>
      </c>
      <c r="AL158" s="18">
        <f t="shared" si="12"/>
        <v>0</v>
      </c>
      <c r="AM158">
        <v>4</v>
      </c>
      <c r="AN158">
        <v>4</v>
      </c>
      <c r="AO158">
        <v>0</v>
      </c>
      <c r="AP158">
        <v>0</v>
      </c>
      <c r="AQ158">
        <v>0</v>
      </c>
      <c r="AR158" t="s">
        <v>74</v>
      </c>
      <c r="AS158" t="s">
        <v>67</v>
      </c>
      <c r="AT158" t="s">
        <v>67</v>
      </c>
      <c r="AU158" t="s">
        <v>4450</v>
      </c>
      <c r="AV158" t="s">
        <v>6017</v>
      </c>
      <c r="AW158" t="s">
        <v>160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201601212</v>
      </c>
      <c r="BM158">
        <v>2</v>
      </c>
    </row>
    <row r="159" spans="1:65">
      <c r="A159" t="s">
        <v>6018</v>
      </c>
      <c r="B159">
        <v>158</v>
      </c>
      <c r="C159" t="s">
        <v>52</v>
      </c>
      <c r="D159">
        <v>1</v>
      </c>
      <c r="E159">
        <v>2</v>
      </c>
      <c r="F159">
        <v>201601212</v>
      </c>
      <c r="G159">
        <v>20160121</v>
      </c>
      <c r="H159" t="s">
        <v>161</v>
      </c>
      <c r="I159" t="s">
        <v>219</v>
      </c>
      <c r="J159" t="s">
        <v>55</v>
      </c>
      <c r="K159">
        <v>1</v>
      </c>
      <c r="L159">
        <v>0</v>
      </c>
      <c r="M159">
        <v>1</v>
      </c>
      <c r="N159" t="s">
        <v>56</v>
      </c>
      <c r="O159" t="s">
        <v>221</v>
      </c>
      <c r="P159" t="s">
        <v>68</v>
      </c>
      <c r="Q159" t="s">
        <v>3</v>
      </c>
      <c r="R159" t="s">
        <v>67</v>
      </c>
      <c r="S159" t="s">
        <v>55</v>
      </c>
      <c r="T159" t="s">
        <v>68</v>
      </c>
      <c r="U159" t="s">
        <v>56</v>
      </c>
      <c r="V159" t="s">
        <v>56</v>
      </c>
      <c r="W159" t="s">
        <v>55</v>
      </c>
      <c r="X159" t="s">
        <v>56</v>
      </c>
      <c r="Y159" t="s">
        <v>56</v>
      </c>
      <c r="Z159" t="s">
        <v>56</v>
      </c>
      <c r="AA159" t="s">
        <v>57</v>
      </c>
      <c r="AB159" t="s">
        <v>56</v>
      </c>
      <c r="AC159" t="s">
        <v>56</v>
      </c>
      <c r="AD159" t="s">
        <v>56</v>
      </c>
      <c r="AE159">
        <v>0</v>
      </c>
      <c r="AF159">
        <v>0</v>
      </c>
      <c r="AG159">
        <v>1</v>
      </c>
      <c r="AH159">
        <v>0</v>
      </c>
      <c r="AI159" s="18" t="str">
        <f t="shared" si="9"/>
        <v>1</v>
      </c>
      <c r="AJ159" s="18" t="str">
        <f t="shared" si="10"/>
        <v>1</v>
      </c>
      <c r="AK159" s="18" t="str">
        <f t="shared" si="11"/>
        <v>0</v>
      </c>
      <c r="AL159" s="18">
        <f t="shared" si="12"/>
        <v>0</v>
      </c>
      <c r="AM159">
        <v>6</v>
      </c>
      <c r="AN159">
        <v>5</v>
      </c>
      <c r="AO159">
        <v>0</v>
      </c>
      <c r="AP159">
        <v>0</v>
      </c>
      <c r="AQ159">
        <v>0</v>
      </c>
      <c r="AR159" t="s">
        <v>74</v>
      </c>
      <c r="AS159" t="s">
        <v>67</v>
      </c>
      <c r="AT159" t="s">
        <v>67</v>
      </c>
      <c r="AU159" t="s">
        <v>4450</v>
      </c>
      <c r="AV159" t="s">
        <v>6018</v>
      </c>
      <c r="AW159" t="s">
        <v>161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201601212</v>
      </c>
      <c r="BM159">
        <v>2</v>
      </c>
    </row>
    <row r="160" spans="1:65">
      <c r="A160" t="s">
        <v>6019</v>
      </c>
      <c r="B160">
        <v>159</v>
      </c>
      <c r="C160" t="s">
        <v>52</v>
      </c>
      <c r="D160" t="s">
        <v>55</v>
      </c>
      <c r="E160">
        <v>2</v>
      </c>
      <c r="F160">
        <v>201601212</v>
      </c>
      <c r="G160">
        <v>20160121</v>
      </c>
      <c r="H160" t="s">
        <v>164</v>
      </c>
      <c r="I160" t="s">
        <v>219</v>
      </c>
      <c r="J160" t="s">
        <v>55</v>
      </c>
      <c r="K160">
        <v>2</v>
      </c>
      <c r="L160">
        <v>1</v>
      </c>
      <c r="M160">
        <v>1</v>
      </c>
      <c r="N160" t="s">
        <v>56</v>
      </c>
      <c r="O160" t="s">
        <v>220</v>
      </c>
      <c r="P160" t="s">
        <v>68</v>
      </c>
      <c r="Q160" t="s">
        <v>3</v>
      </c>
      <c r="R160" t="s">
        <v>67</v>
      </c>
      <c r="S160" t="s">
        <v>55</v>
      </c>
      <c r="T160" t="s">
        <v>56</v>
      </c>
      <c r="U160" t="s">
        <v>56</v>
      </c>
      <c r="V160" t="s">
        <v>68</v>
      </c>
      <c r="W160" t="s">
        <v>55</v>
      </c>
      <c r="X160" t="s">
        <v>56</v>
      </c>
      <c r="Y160" t="s">
        <v>56</v>
      </c>
      <c r="Z160" t="s">
        <v>56</v>
      </c>
      <c r="AA160" t="s">
        <v>56</v>
      </c>
      <c r="AB160" t="s">
        <v>56</v>
      </c>
      <c r="AC160" t="s">
        <v>68</v>
      </c>
      <c r="AD160" t="s">
        <v>56</v>
      </c>
      <c r="AE160">
        <v>1</v>
      </c>
      <c r="AF160">
        <v>0</v>
      </c>
      <c r="AG160">
        <v>0</v>
      </c>
      <c r="AH160">
        <v>0</v>
      </c>
      <c r="AI160" s="18" t="str">
        <f t="shared" si="9"/>
        <v>0</v>
      </c>
      <c r="AJ160" s="18" t="str">
        <f t="shared" si="10"/>
        <v>1</v>
      </c>
      <c r="AK160" s="18" t="str">
        <f t="shared" si="11"/>
        <v>1</v>
      </c>
      <c r="AL160" s="18">
        <f t="shared" si="12"/>
        <v>0</v>
      </c>
      <c r="AM160">
        <v>6</v>
      </c>
      <c r="AN160">
        <v>2</v>
      </c>
      <c r="AO160">
        <v>0</v>
      </c>
      <c r="AP160">
        <v>0</v>
      </c>
      <c r="AQ160">
        <v>0</v>
      </c>
      <c r="AR160" t="s">
        <v>74</v>
      </c>
      <c r="AS160" t="s">
        <v>67</v>
      </c>
      <c r="AT160" t="s">
        <v>67</v>
      </c>
      <c r="AU160" t="s">
        <v>4450</v>
      </c>
      <c r="AV160" t="s">
        <v>6019</v>
      </c>
      <c r="AW160" t="s">
        <v>164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201601212</v>
      </c>
      <c r="BM160">
        <v>2</v>
      </c>
    </row>
    <row r="161" spans="1:65">
      <c r="A161" t="s">
        <v>6020</v>
      </c>
      <c r="B161">
        <v>160</v>
      </c>
      <c r="C161" t="s">
        <v>52</v>
      </c>
      <c r="D161">
        <v>1</v>
      </c>
      <c r="E161">
        <v>2</v>
      </c>
      <c r="F161">
        <v>201601212</v>
      </c>
      <c r="G161">
        <v>20160121</v>
      </c>
      <c r="H161" t="s">
        <v>165</v>
      </c>
      <c r="I161" t="s">
        <v>219</v>
      </c>
      <c r="J161" t="s">
        <v>55</v>
      </c>
      <c r="K161">
        <v>5</v>
      </c>
      <c r="L161">
        <v>1</v>
      </c>
      <c r="M161">
        <v>4</v>
      </c>
      <c r="N161" t="s">
        <v>56</v>
      </c>
      <c r="O161" t="s">
        <v>220</v>
      </c>
      <c r="P161" t="s">
        <v>68</v>
      </c>
      <c r="Q161" t="s">
        <v>3</v>
      </c>
      <c r="R161" t="s">
        <v>67</v>
      </c>
      <c r="S161" t="s">
        <v>55</v>
      </c>
      <c r="T161" t="s">
        <v>56</v>
      </c>
      <c r="U161" t="s">
        <v>56</v>
      </c>
      <c r="V161" t="s">
        <v>56</v>
      </c>
      <c r="W161" t="s">
        <v>55</v>
      </c>
      <c r="X161" t="s">
        <v>56</v>
      </c>
      <c r="Y161" t="s">
        <v>56</v>
      </c>
      <c r="Z161" t="s">
        <v>68</v>
      </c>
      <c r="AA161" t="s">
        <v>57</v>
      </c>
      <c r="AB161" t="s">
        <v>56</v>
      </c>
      <c r="AC161" t="s">
        <v>68</v>
      </c>
      <c r="AD161" t="s">
        <v>56</v>
      </c>
      <c r="AE161">
        <v>0</v>
      </c>
      <c r="AF161">
        <v>1</v>
      </c>
      <c r="AG161">
        <v>0</v>
      </c>
      <c r="AH161">
        <v>1</v>
      </c>
      <c r="AI161" s="18" t="str">
        <f t="shared" si="9"/>
        <v>1</v>
      </c>
      <c r="AJ161" s="18" t="str">
        <f t="shared" si="10"/>
        <v>0</v>
      </c>
      <c r="AK161" s="18" t="str">
        <f t="shared" si="11"/>
        <v>1</v>
      </c>
      <c r="AL161" s="18">
        <f t="shared" si="12"/>
        <v>1</v>
      </c>
      <c r="AM161" t="s">
        <v>55</v>
      </c>
      <c r="AN161" t="s">
        <v>55</v>
      </c>
      <c r="AO161">
        <v>0</v>
      </c>
      <c r="AP161">
        <v>0</v>
      </c>
      <c r="AQ161">
        <v>0</v>
      </c>
      <c r="AR161" t="s">
        <v>74</v>
      </c>
      <c r="AS161" t="s">
        <v>67</v>
      </c>
      <c r="AT161" t="s">
        <v>67</v>
      </c>
      <c r="AU161" t="s">
        <v>4450</v>
      </c>
      <c r="AV161" t="s">
        <v>6020</v>
      </c>
      <c r="AW161" t="s">
        <v>165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201601212</v>
      </c>
      <c r="BM161">
        <v>2</v>
      </c>
    </row>
    <row r="162" spans="1:65">
      <c r="A162" t="s">
        <v>6021</v>
      </c>
      <c r="B162">
        <v>161</v>
      </c>
      <c r="C162" t="s">
        <v>52</v>
      </c>
      <c r="D162">
        <v>1</v>
      </c>
      <c r="E162">
        <v>2</v>
      </c>
      <c r="F162">
        <v>201601212</v>
      </c>
      <c r="G162">
        <v>20160121</v>
      </c>
      <c r="H162" t="s">
        <v>167</v>
      </c>
      <c r="I162" t="s">
        <v>219</v>
      </c>
      <c r="J162" t="s">
        <v>55</v>
      </c>
      <c r="K162">
        <v>4</v>
      </c>
      <c r="L162">
        <v>1</v>
      </c>
      <c r="M162">
        <v>3</v>
      </c>
      <c r="N162" t="s">
        <v>56</v>
      </c>
      <c r="O162" t="s">
        <v>220</v>
      </c>
      <c r="P162" t="s">
        <v>68</v>
      </c>
      <c r="Q162" t="s">
        <v>3</v>
      </c>
      <c r="R162" t="s">
        <v>67</v>
      </c>
      <c r="S162" t="s">
        <v>55</v>
      </c>
      <c r="T162" t="s">
        <v>56</v>
      </c>
      <c r="U162" t="s">
        <v>56</v>
      </c>
      <c r="V162" t="s">
        <v>68</v>
      </c>
      <c r="W162" t="s">
        <v>55</v>
      </c>
      <c r="X162" t="s">
        <v>56</v>
      </c>
      <c r="Y162" t="s">
        <v>56</v>
      </c>
      <c r="Z162" t="s">
        <v>68</v>
      </c>
      <c r="AA162" t="s">
        <v>56</v>
      </c>
      <c r="AB162" t="s">
        <v>56</v>
      </c>
      <c r="AC162" t="s">
        <v>68</v>
      </c>
      <c r="AD162" t="s">
        <v>56</v>
      </c>
      <c r="AE162">
        <v>0</v>
      </c>
      <c r="AF162">
        <v>0</v>
      </c>
      <c r="AG162">
        <v>0</v>
      </c>
      <c r="AH162">
        <v>1</v>
      </c>
      <c r="AI162" s="18" t="str">
        <f t="shared" si="9"/>
        <v>1</v>
      </c>
      <c r="AJ162" s="18" t="str">
        <f t="shared" si="10"/>
        <v>1</v>
      </c>
      <c r="AK162" s="18" t="str">
        <f t="shared" si="11"/>
        <v>1</v>
      </c>
      <c r="AL162" s="18">
        <f t="shared" si="12"/>
        <v>1</v>
      </c>
      <c r="AM162" t="s">
        <v>55</v>
      </c>
      <c r="AN162" t="s">
        <v>55</v>
      </c>
      <c r="AO162">
        <v>0</v>
      </c>
      <c r="AP162">
        <v>0</v>
      </c>
      <c r="AQ162">
        <v>0</v>
      </c>
      <c r="AR162" t="s">
        <v>74</v>
      </c>
      <c r="AS162" t="s">
        <v>67</v>
      </c>
      <c r="AT162" t="s">
        <v>67</v>
      </c>
      <c r="AU162" t="s">
        <v>4450</v>
      </c>
      <c r="AV162" t="s">
        <v>6021</v>
      </c>
      <c r="AW162" t="s">
        <v>167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201601212</v>
      </c>
      <c r="BM162">
        <v>2</v>
      </c>
    </row>
    <row r="163" spans="1:65">
      <c r="A163" t="s">
        <v>6022</v>
      </c>
      <c r="B163">
        <v>162</v>
      </c>
      <c r="C163" t="s">
        <v>52</v>
      </c>
      <c r="D163">
        <v>1</v>
      </c>
      <c r="E163">
        <v>2</v>
      </c>
      <c r="F163">
        <v>201601212</v>
      </c>
      <c r="G163">
        <v>20160121</v>
      </c>
      <c r="H163" t="s">
        <v>171</v>
      </c>
      <c r="I163" t="s">
        <v>89</v>
      </c>
      <c r="J163" t="s">
        <v>55</v>
      </c>
      <c r="K163">
        <v>0</v>
      </c>
      <c r="L163">
        <v>0</v>
      </c>
      <c r="M163">
        <v>0</v>
      </c>
      <c r="N163" t="s">
        <v>56</v>
      </c>
      <c r="O163" t="s">
        <v>56</v>
      </c>
      <c r="P163" t="s">
        <v>56</v>
      </c>
      <c r="Q163" t="s">
        <v>3</v>
      </c>
      <c r="R163" t="s">
        <v>172</v>
      </c>
      <c r="S163" t="s">
        <v>55</v>
      </c>
      <c r="T163" t="s">
        <v>56</v>
      </c>
      <c r="U163" t="s">
        <v>56</v>
      </c>
      <c r="V163" t="s">
        <v>56</v>
      </c>
      <c r="W163" t="s">
        <v>55</v>
      </c>
      <c r="X163" t="s">
        <v>56</v>
      </c>
      <c r="Y163" t="s">
        <v>56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>
        <v>0</v>
      </c>
      <c r="AF163">
        <v>0</v>
      </c>
      <c r="AG163">
        <v>0</v>
      </c>
      <c r="AH163">
        <v>1</v>
      </c>
      <c r="AI163" s="18" t="str">
        <f t="shared" si="9"/>
        <v>1</v>
      </c>
      <c r="AJ163" s="18" t="str">
        <f t="shared" si="10"/>
        <v>1</v>
      </c>
      <c r="AK163" s="18" t="str">
        <f t="shared" si="11"/>
        <v>1</v>
      </c>
      <c r="AL163" s="18">
        <f t="shared" si="12"/>
        <v>1</v>
      </c>
      <c r="AM163" t="s">
        <v>55</v>
      </c>
      <c r="AN163" t="s">
        <v>55</v>
      </c>
      <c r="AO163">
        <v>0</v>
      </c>
      <c r="AP163">
        <v>0</v>
      </c>
      <c r="AQ163">
        <v>0</v>
      </c>
      <c r="AR163" t="s">
        <v>89</v>
      </c>
      <c r="AS163" t="s">
        <v>174</v>
      </c>
      <c r="AT163" t="s">
        <v>174</v>
      </c>
      <c r="AU163" t="s">
        <v>1326</v>
      </c>
      <c r="AV163" t="s">
        <v>6022</v>
      </c>
      <c r="AW163" t="s">
        <v>171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201601212</v>
      </c>
      <c r="BM163">
        <v>2</v>
      </c>
    </row>
    <row r="164" spans="1:65">
      <c r="A164" t="s">
        <v>6023</v>
      </c>
      <c r="B164">
        <v>163</v>
      </c>
      <c r="C164" t="s">
        <v>52</v>
      </c>
      <c r="D164">
        <v>1</v>
      </c>
      <c r="E164">
        <v>2</v>
      </c>
      <c r="F164">
        <v>201601212</v>
      </c>
      <c r="G164">
        <v>20160121</v>
      </c>
      <c r="H164" t="s">
        <v>175</v>
      </c>
      <c r="I164" t="s">
        <v>89</v>
      </c>
      <c r="J164" t="s">
        <v>55</v>
      </c>
      <c r="K164">
        <v>0</v>
      </c>
      <c r="L164">
        <v>0</v>
      </c>
      <c r="M164">
        <v>0</v>
      </c>
      <c r="N164" t="s">
        <v>56</v>
      </c>
      <c r="O164" t="s">
        <v>56</v>
      </c>
      <c r="P164" t="s">
        <v>56</v>
      </c>
      <c r="Q164" t="s">
        <v>3</v>
      </c>
      <c r="R164" t="s">
        <v>222</v>
      </c>
      <c r="S164" t="s">
        <v>55</v>
      </c>
      <c r="T164" t="s">
        <v>68</v>
      </c>
      <c r="U164" t="s">
        <v>56</v>
      </c>
      <c r="V164" t="s">
        <v>56</v>
      </c>
      <c r="W164" t="s">
        <v>55</v>
      </c>
      <c r="X164" t="s">
        <v>56</v>
      </c>
      <c r="Y164" t="s">
        <v>56</v>
      </c>
      <c r="Z164" t="s">
        <v>68</v>
      </c>
      <c r="AA164" t="s">
        <v>56</v>
      </c>
      <c r="AB164" t="s">
        <v>56</v>
      </c>
      <c r="AC164" t="s">
        <v>68</v>
      </c>
      <c r="AD164" t="s">
        <v>56</v>
      </c>
      <c r="AE164">
        <v>0</v>
      </c>
      <c r="AF164">
        <v>0</v>
      </c>
      <c r="AG164">
        <v>0</v>
      </c>
      <c r="AH164">
        <v>1</v>
      </c>
      <c r="AI164" s="18" t="str">
        <f t="shared" si="9"/>
        <v>1</v>
      </c>
      <c r="AJ164" s="18" t="str">
        <f t="shared" si="10"/>
        <v>1</v>
      </c>
      <c r="AK164" s="18" t="str">
        <f t="shared" si="11"/>
        <v>1</v>
      </c>
      <c r="AL164" s="18">
        <f t="shared" si="12"/>
        <v>1</v>
      </c>
      <c r="AM164" t="s">
        <v>55</v>
      </c>
      <c r="AN164" t="s">
        <v>55</v>
      </c>
      <c r="AO164">
        <v>0</v>
      </c>
      <c r="AP164">
        <v>0</v>
      </c>
      <c r="AQ164">
        <v>0</v>
      </c>
      <c r="AR164" t="s">
        <v>89</v>
      </c>
      <c r="AS164" t="s">
        <v>58</v>
      </c>
      <c r="AT164" t="s">
        <v>144</v>
      </c>
      <c r="AU164" t="s">
        <v>1326</v>
      </c>
      <c r="AV164" t="s">
        <v>6023</v>
      </c>
      <c r="AW164" t="s">
        <v>175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201601212</v>
      </c>
      <c r="BM164">
        <v>2</v>
      </c>
    </row>
    <row r="165" spans="1:65">
      <c r="A165" t="s">
        <v>6024</v>
      </c>
      <c r="B165">
        <v>164</v>
      </c>
      <c r="C165" t="s">
        <v>57</v>
      </c>
      <c r="D165" t="s">
        <v>55</v>
      </c>
      <c r="E165">
        <v>2</v>
      </c>
      <c r="F165">
        <v>201601212</v>
      </c>
      <c r="G165" t="s">
        <v>55</v>
      </c>
      <c r="H165" t="s">
        <v>223</v>
      </c>
      <c r="I165" t="s">
        <v>55</v>
      </c>
      <c r="J165" t="s">
        <v>55</v>
      </c>
      <c r="K165" t="s">
        <v>55</v>
      </c>
      <c r="L165" t="s">
        <v>55</v>
      </c>
      <c r="M165" t="s">
        <v>55</v>
      </c>
      <c r="N165" t="s">
        <v>57</v>
      </c>
      <c r="O165" t="s">
        <v>57</v>
      </c>
      <c r="P165" t="s">
        <v>57</v>
      </c>
      <c r="Q165" t="s">
        <v>57</v>
      </c>
      <c r="R165" t="s">
        <v>57</v>
      </c>
      <c r="S165" t="s">
        <v>55</v>
      </c>
      <c r="T165" t="s">
        <v>57</v>
      </c>
      <c r="U165" t="s">
        <v>57</v>
      </c>
      <c r="V165" t="s">
        <v>57</v>
      </c>
      <c r="W165" t="s">
        <v>55</v>
      </c>
      <c r="X165" t="s">
        <v>57</v>
      </c>
      <c r="Y165" t="s">
        <v>57</v>
      </c>
      <c r="Z165" t="s">
        <v>57</v>
      </c>
      <c r="AA165" t="s">
        <v>57</v>
      </c>
      <c r="AB165" t="s">
        <v>57</v>
      </c>
      <c r="AC165" t="s">
        <v>57</v>
      </c>
      <c r="AD165" t="s">
        <v>57</v>
      </c>
      <c r="AE165">
        <v>0</v>
      </c>
      <c r="AF165">
        <v>0</v>
      </c>
      <c r="AG165">
        <v>0</v>
      </c>
      <c r="AH165">
        <v>1</v>
      </c>
      <c r="AI165" s="18" t="str">
        <f t="shared" si="9"/>
        <v>1</v>
      </c>
      <c r="AJ165" s="18" t="str">
        <f t="shared" si="10"/>
        <v>1</v>
      </c>
      <c r="AK165" s="18" t="str">
        <f t="shared" si="11"/>
        <v>1</v>
      </c>
      <c r="AL165" s="18">
        <f t="shared" si="12"/>
        <v>1</v>
      </c>
      <c r="AM165" t="s">
        <v>55</v>
      </c>
      <c r="AN165" t="s">
        <v>55</v>
      </c>
      <c r="AO165">
        <v>0</v>
      </c>
      <c r="AP165">
        <v>0</v>
      </c>
      <c r="AQ165">
        <v>0</v>
      </c>
      <c r="AR165" t="s">
        <v>59</v>
      </c>
      <c r="AS165" t="s">
        <v>80</v>
      </c>
      <c r="AT165" t="s">
        <v>80</v>
      </c>
      <c r="AU165" t="s">
        <v>80</v>
      </c>
      <c r="AV165" t="s">
        <v>6024</v>
      </c>
      <c r="AW165" t="s">
        <v>223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201601212</v>
      </c>
      <c r="BM165">
        <v>2</v>
      </c>
    </row>
    <row r="166" spans="1:65">
      <c r="A166" t="s">
        <v>6025</v>
      </c>
      <c r="B166">
        <v>165</v>
      </c>
      <c r="C166" t="s">
        <v>57</v>
      </c>
      <c r="D166" t="s">
        <v>55</v>
      </c>
      <c r="E166">
        <v>2</v>
      </c>
      <c r="F166">
        <v>201601212</v>
      </c>
      <c r="G166" t="s">
        <v>55</v>
      </c>
      <c r="H166" t="s">
        <v>224</v>
      </c>
      <c r="I166" t="s">
        <v>55</v>
      </c>
      <c r="J166" t="s">
        <v>55</v>
      </c>
      <c r="K166" t="s">
        <v>55</v>
      </c>
      <c r="L166" t="s">
        <v>55</v>
      </c>
      <c r="M166" t="s">
        <v>55</v>
      </c>
      <c r="N166" t="s">
        <v>57</v>
      </c>
      <c r="O166" t="s">
        <v>57</v>
      </c>
      <c r="P166" t="s">
        <v>57</v>
      </c>
      <c r="Q166" t="s">
        <v>57</v>
      </c>
      <c r="R166" t="s">
        <v>57</v>
      </c>
      <c r="S166" t="s">
        <v>55</v>
      </c>
      <c r="T166" t="s">
        <v>57</v>
      </c>
      <c r="U166" t="s">
        <v>57</v>
      </c>
      <c r="V166" t="s">
        <v>57</v>
      </c>
      <c r="W166" t="s">
        <v>55</v>
      </c>
      <c r="X166" t="s">
        <v>57</v>
      </c>
      <c r="Y166" t="s">
        <v>57</v>
      </c>
      <c r="Z166" t="s">
        <v>57</v>
      </c>
      <c r="AA166" t="s">
        <v>57</v>
      </c>
      <c r="AB166" t="s">
        <v>57</v>
      </c>
      <c r="AC166" t="s">
        <v>57</v>
      </c>
      <c r="AD166" t="s">
        <v>57</v>
      </c>
      <c r="AE166">
        <v>0</v>
      </c>
      <c r="AF166">
        <v>0</v>
      </c>
      <c r="AG166">
        <v>0</v>
      </c>
      <c r="AH166">
        <v>1</v>
      </c>
      <c r="AI166" s="18" t="str">
        <f t="shared" si="9"/>
        <v>1</v>
      </c>
      <c r="AJ166" s="18" t="str">
        <f t="shared" si="10"/>
        <v>1</v>
      </c>
      <c r="AK166" s="18" t="str">
        <f t="shared" si="11"/>
        <v>1</v>
      </c>
      <c r="AL166" s="18">
        <f t="shared" si="12"/>
        <v>1</v>
      </c>
      <c r="AM166" t="s">
        <v>55</v>
      </c>
      <c r="AN166" t="s">
        <v>55</v>
      </c>
      <c r="AO166">
        <v>0</v>
      </c>
      <c r="AP166">
        <v>0</v>
      </c>
      <c r="AQ166">
        <v>0</v>
      </c>
      <c r="AR166" t="s">
        <v>59</v>
      </c>
      <c r="AS166" t="s">
        <v>80</v>
      </c>
      <c r="AT166" t="s">
        <v>80</v>
      </c>
      <c r="AU166" t="s">
        <v>80</v>
      </c>
      <c r="AV166" t="s">
        <v>6025</v>
      </c>
      <c r="AW166" t="s">
        <v>224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201601212</v>
      </c>
      <c r="BM166">
        <v>2</v>
      </c>
    </row>
    <row r="167" spans="1:65">
      <c r="A167" t="s">
        <v>6026</v>
      </c>
      <c r="B167">
        <v>166</v>
      </c>
      <c r="C167" t="s">
        <v>52</v>
      </c>
      <c r="D167">
        <v>1</v>
      </c>
      <c r="E167">
        <v>2</v>
      </c>
      <c r="F167">
        <v>201601212</v>
      </c>
      <c r="G167">
        <v>20160121</v>
      </c>
      <c r="H167" t="s">
        <v>178</v>
      </c>
      <c r="I167" t="s">
        <v>89</v>
      </c>
      <c r="J167" t="s">
        <v>55</v>
      </c>
      <c r="K167">
        <v>0</v>
      </c>
      <c r="L167">
        <v>0</v>
      </c>
      <c r="M167">
        <v>0</v>
      </c>
      <c r="N167" t="s">
        <v>56</v>
      </c>
      <c r="O167" t="s">
        <v>56</v>
      </c>
      <c r="P167" t="s">
        <v>56</v>
      </c>
      <c r="Q167" t="s">
        <v>3</v>
      </c>
      <c r="R167" t="s">
        <v>144</v>
      </c>
      <c r="S167" t="s">
        <v>55</v>
      </c>
      <c r="T167" t="s">
        <v>56</v>
      </c>
      <c r="U167" t="s">
        <v>56</v>
      </c>
      <c r="V167" t="s">
        <v>56</v>
      </c>
      <c r="W167" t="s">
        <v>55</v>
      </c>
      <c r="X167" t="s">
        <v>56</v>
      </c>
      <c r="Y167" t="s">
        <v>56</v>
      </c>
      <c r="Z167" t="s">
        <v>56</v>
      </c>
      <c r="AA167" t="s">
        <v>56</v>
      </c>
      <c r="AB167" t="s">
        <v>56</v>
      </c>
      <c r="AC167" t="s">
        <v>68</v>
      </c>
      <c r="AD167" t="s">
        <v>56</v>
      </c>
      <c r="AE167">
        <v>0</v>
      </c>
      <c r="AF167">
        <v>0</v>
      </c>
      <c r="AG167">
        <v>1</v>
      </c>
      <c r="AH167">
        <v>0</v>
      </c>
      <c r="AI167" s="18" t="str">
        <f t="shared" si="9"/>
        <v>1</v>
      </c>
      <c r="AJ167" s="18" t="str">
        <f t="shared" si="10"/>
        <v>1</v>
      </c>
      <c r="AK167" s="18" t="str">
        <f t="shared" si="11"/>
        <v>0</v>
      </c>
      <c r="AL167" s="18">
        <f t="shared" si="12"/>
        <v>0</v>
      </c>
      <c r="AM167">
        <v>2</v>
      </c>
      <c r="AN167">
        <v>4</v>
      </c>
      <c r="AO167">
        <v>0</v>
      </c>
      <c r="AP167">
        <v>0</v>
      </c>
      <c r="AQ167">
        <v>0</v>
      </c>
      <c r="AR167" t="s">
        <v>89</v>
      </c>
      <c r="AS167" t="s">
        <v>58</v>
      </c>
      <c r="AT167" t="s">
        <v>144</v>
      </c>
      <c r="AU167" t="s">
        <v>1326</v>
      </c>
      <c r="AV167" t="s">
        <v>6026</v>
      </c>
      <c r="AW167" t="s">
        <v>178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201601212</v>
      </c>
      <c r="BM167">
        <v>2</v>
      </c>
    </row>
    <row r="168" spans="1:65">
      <c r="A168" t="s">
        <v>6027</v>
      </c>
      <c r="B168">
        <v>167</v>
      </c>
      <c r="C168" t="s">
        <v>52</v>
      </c>
      <c r="D168">
        <v>1</v>
      </c>
      <c r="E168">
        <v>2</v>
      </c>
      <c r="F168">
        <v>201601212</v>
      </c>
      <c r="G168">
        <v>20160121</v>
      </c>
      <c r="H168" t="s">
        <v>142</v>
      </c>
      <c r="I168" t="s">
        <v>89</v>
      </c>
      <c r="J168" t="s">
        <v>55</v>
      </c>
      <c r="K168">
        <v>0</v>
      </c>
      <c r="L168">
        <v>0</v>
      </c>
      <c r="M168">
        <v>0</v>
      </c>
      <c r="N168" t="s">
        <v>56</v>
      </c>
      <c r="O168" t="s">
        <v>56</v>
      </c>
      <c r="P168" t="s">
        <v>56</v>
      </c>
      <c r="Q168" t="s">
        <v>3</v>
      </c>
      <c r="R168" t="s">
        <v>144</v>
      </c>
      <c r="S168" t="s">
        <v>55</v>
      </c>
      <c r="T168" t="s">
        <v>56</v>
      </c>
      <c r="U168" t="s">
        <v>56</v>
      </c>
      <c r="V168" t="s">
        <v>56</v>
      </c>
      <c r="W168" t="s">
        <v>55</v>
      </c>
      <c r="X168" t="s">
        <v>56</v>
      </c>
      <c r="Y168" t="s">
        <v>56</v>
      </c>
      <c r="Z168" t="s">
        <v>56</v>
      </c>
      <c r="AA168" t="s">
        <v>56</v>
      </c>
      <c r="AB168" t="s">
        <v>56</v>
      </c>
      <c r="AC168" t="s">
        <v>68</v>
      </c>
      <c r="AD168" t="s">
        <v>56</v>
      </c>
      <c r="AE168">
        <v>0</v>
      </c>
      <c r="AF168">
        <v>0</v>
      </c>
      <c r="AG168">
        <v>1</v>
      </c>
      <c r="AH168">
        <v>0</v>
      </c>
      <c r="AI168" s="18" t="str">
        <f t="shared" si="9"/>
        <v>1</v>
      </c>
      <c r="AJ168" s="18" t="str">
        <f t="shared" si="10"/>
        <v>1</v>
      </c>
      <c r="AK168" s="18" t="str">
        <f t="shared" si="11"/>
        <v>0</v>
      </c>
      <c r="AL168" s="18">
        <f t="shared" si="12"/>
        <v>0</v>
      </c>
      <c r="AM168">
        <v>2</v>
      </c>
      <c r="AN168">
        <v>4</v>
      </c>
      <c r="AO168">
        <v>0</v>
      </c>
      <c r="AP168">
        <v>0</v>
      </c>
      <c r="AQ168">
        <v>0</v>
      </c>
      <c r="AR168" t="s">
        <v>89</v>
      </c>
      <c r="AS168" t="s">
        <v>58</v>
      </c>
      <c r="AT168" t="s">
        <v>144</v>
      </c>
      <c r="AU168" t="s">
        <v>1326</v>
      </c>
      <c r="AV168" t="s">
        <v>6027</v>
      </c>
      <c r="AW168" t="s">
        <v>142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201601212</v>
      </c>
      <c r="BM168">
        <v>2</v>
      </c>
    </row>
    <row r="169" spans="1:65">
      <c r="A169" t="s">
        <v>6028</v>
      </c>
      <c r="B169">
        <v>168</v>
      </c>
      <c r="C169" t="s">
        <v>52</v>
      </c>
      <c r="D169">
        <v>1</v>
      </c>
      <c r="E169">
        <v>2</v>
      </c>
      <c r="F169">
        <v>201601212</v>
      </c>
      <c r="G169">
        <v>20160121</v>
      </c>
      <c r="H169" t="s">
        <v>179</v>
      </c>
      <c r="I169" t="s">
        <v>89</v>
      </c>
      <c r="J169" t="s">
        <v>55</v>
      </c>
      <c r="K169">
        <v>0</v>
      </c>
      <c r="L169">
        <v>0</v>
      </c>
      <c r="M169">
        <v>0</v>
      </c>
      <c r="N169" t="s">
        <v>56</v>
      </c>
      <c r="O169" t="s">
        <v>56</v>
      </c>
      <c r="P169" t="s">
        <v>56</v>
      </c>
      <c r="Q169" t="s">
        <v>3</v>
      </c>
      <c r="R169" t="s">
        <v>144</v>
      </c>
      <c r="S169" t="s">
        <v>55</v>
      </c>
      <c r="T169" t="s">
        <v>56</v>
      </c>
      <c r="U169" t="s">
        <v>56</v>
      </c>
      <c r="V169" t="s">
        <v>56</v>
      </c>
      <c r="W169" t="s">
        <v>55</v>
      </c>
      <c r="X169" t="s">
        <v>56</v>
      </c>
      <c r="Y169" t="s">
        <v>56</v>
      </c>
      <c r="Z169" t="s">
        <v>56</v>
      </c>
      <c r="AA169" t="s">
        <v>56</v>
      </c>
      <c r="AB169" t="s">
        <v>56</v>
      </c>
      <c r="AC169" t="s">
        <v>68</v>
      </c>
      <c r="AD169" t="s">
        <v>56</v>
      </c>
      <c r="AE169">
        <v>0</v>
      </c>
      <c r="AF169">
        <v>1</v>
      </c>
      <c r="AG169">
        <v>0</v>
      </c>
      <c r="AH169">
        <v>0</v>
      </c>
      <c r="AI169" s="18" t="str">
        <f t="shared" si="9"/>
        <v>1</v>
      </c>
      <c r="AJ169" s="18" t="str">
        <f t="shared" si="10"/>
        <v>0</v>
      </c>
      <c r="AK169" s="18" t="str">
        <f t="shared" si="11"/>
        <v>1</v>
      </c>
      <c r="AL169" s="18">
        <f t="shared" si="12"/>
        <v>0</v>
      </c>
      <c r="AM169">
        <v>4</v>
      </c>
      <c r="AN169">
        <v>3</v>
      </c>
      <c r="AO169">
        <v>0</v>
      </c>
      <c r="AP169">
        <v>0</v>
      </c>
      <c r="AQ169">
        <v>0</v>
      </c>
      <c r="AR169" t="s">
        <v>89</v>
      </c>
      <c r="AS169" t="s">
        <v>58</v>
      </c>
      <c r="AT169" t="s">
        <v>144</v>
      </c>
      <c r="AU169" t="s">
        <v>1326</v>
      </c>
      <c r="AV169" t="s">
        <v>6028</v>
      </c>
      <c r="AW169" t="s">
        <v>179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201601212</v>
      </c>
      <c r="BM169">
        <v>2</v>
      </c>
    </row>
    <row r="170" spans="1:65">
      <c r="A170" t="s">
        <v>6029</v>
      </c>
      <c r="B170">
        <v>169</v>
      </c>
      <c r="C170" t="s">
        <v>52</v>
      </c>
      <c r="D170">
        <v>1</v>
      </c>
      <c r="E170">
        <v>2</v>
      </c>
      <c r="F170">
        <v>201601212</v>
      </c>
      <c r="G170">
        <v>20160121</v>
      </c>
      <c r="H170" t="s">
        <v>180</v>
      </c>
      <c r="I170" t="s">
        <v>89</v>
      </c>
      <c r="J170" t="s">
        <v>55</v>
      </c>
      <c r="K170">
        <v>0</v>
      </c>
      <c r="L170">
        <v>0</v>
      </c>
      <c r="M170">
        <v>0</v>
      </c>
      <c r="N170" t="s">
        <v>56</v>
      </c>
      <c r="O170" t="s">
        <v>56</v>
      </c>
      <c r="P170" t="s">
        <v>56</v>
      </c>
      <c r="Q170" t="s">
        <v>3</v>
      </c>
      <c r="R170" t="s">
        <v>144</v>
      </c>
      <c r="S170" t="s">
        <v>55</v>
      </c>
      <c r="T170" t="s">
        <v>56</v>
      </c>
      <c r="U170" t="s">
        <v>56</v>
      </c>
      <c r="V170" t="s">
        <v>56</v>
      </c>
      <c r="W170" t="s">
        <v>55</v>
      </c>
      <c r="X170" t="s">
        <v>56</v>
      </c>
      <c r="Y170" t="s">
        <v>56</v>
      </c>
      <c r="Z170" t="s">
        <v>56</v>
      </c>
      <c r="AA170" t="s">
        <v>56</v>
      </c>
      <c r="AB170" t="s">
        <v>56</v>
      </c>
      <c r="AC170" t="s">
        <v>56</v>
      </c>
      <c r="AD170" t="s">
        <v>56</v>
      </c>
      <c r="AE170">
        <v>0</v>
      </c>
      <c r="AF170">
        <v>0</v>
      </c>
      <c r="AG170">
        <v>0</v>
      </c>
      <c r="AH170">
        <v>1</v>
      </c>
      <c r="AI170" s="18" t="str">
        <f t="shared" si="9"/>
        <v>1</v>
      </c>
      <c r="AJ170" s="18" t="str">
        <f t="shared" si="10"/>
        <v>1</v>
      </c>
      <c r="AK170" s="18" t="str">
        <f t="shared" si="11"/>
        <v>1</v>
      </c>
      <c r="AL170" s="18">
        <f t="shared" si="12"/>
        <v>1</v>
      </c>
      <c r="AM170" t="s">
        <v>55</v>
      </c>
      <c r="AN170" t="s">
        <v>55</v>
      </c>
      <c r="AO170">
        <v>0</v>
      </c>
      <c r="AP170">
        <v>0</v>
      </c>
      <c r="AQ170">
        <v>0</v>
      </c>
      <c r="AR170" t="s">
        <v>89</v>
      </c>
      <c r="AS170" t="s">
        <v>58</v>
      </c>
      <c r="AT170" t="s">
        <v>144</v>
      </c>
      <c r="AU170" t="s">
        <v>1326</v>
      </c>
      <c r="AV170" t="s">
        <v>6029</v>
      </c>
      <c r="AW170" t="s">
        <v>180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201601212</v>
      </c>
      <c r="BM170">
        <v>2</v>
      </c>
    </row>
    <row r="171" spans="1:65">
      <c r="A171" t="s">
        <v>6030</v>
      </c>
      <c r="B171">
        <v>170</v>
      </c>
      <c r="C171" t="s">
        <v>52</v>
      </c>
      <c r="D171">
        <v>1</v>
      </c>
      <c r="E171">
        <v>2</v>
      </c>
      <c r="F171">
        <v>201601222</v>
      </c>
      <c r="G171">
        <v>20160122</v>
      </c>
      <c r="H171" t="s">
        <v>225</v>
      </c>
      <c r="I171" t="s">
        <v>96</v>
      </c>
      <c r="J171" t="s">
        <v>55</v>
      </c>
      <c r="K171">
        <v>0</v>
      </c>
      <c r="L171">
        <v>0</v>
      </c>
      <c r="M171">
        <v>0</v>
      </c>
      <c r="N171" t="s">
        <v>56</v>
      </c>
      <c r="O171" t="s">
        <v>57</v>
      </c>
      <c r="P171" t="s">
        <v>57</v>
      </c>
      <c r="Q171" t="s">
        <v>3</v>
      </c>
      <c r="R171" t="s">
        <v>144</v>
      </c>
      <c r="S171" t="s">
        <v>55</v>
      </c>
      <c r="T171" t="s">
        <v>56</v>
      </c>
      <c r="U171" t="s">
        <v>56</v>
      </c>
      <c r="V171" t="s">
        <v>56</v>
      </c>
      <c r="W171" t="s">
        <v>55</v>
      </c>
      <c r="X171" t="s">
        <v>56</v>
      </c>
      <c r="Y171" t="s">
        <v>56</v>
      </c>
      <c r="Z171" t="s">
        <v>56</v>
      </c>
      <c r="AA171" t="s">
        <v>57</v>
      </c>
      <c r="AB171" t="s">
        <v>56</v>
      </c>
      <c r="AC171" t="s">
        <v>56</v>
      </c>
      <c r="AD171" t="s">
        <v>56</v>
      </c>
      <c r="AE171">
        <v>0</v>
      </c>
      <c r="AF171">
        <v>0</v>
      </c>
      <c r="AG171">
        <v>0</v>
      </c>
      <c r="AH171">
        <v>1</v>
      </c>
      <c r="AI171" s="18" t="str">
        <f t="shared" si="9"/>
        <v>1</v>
      </c>
      <c r="AJ171" s="18" t="str">
        <f t="shared" si="10"/>
        <v>1</v>
      </c>
      <c r="AK171" s="18" t="str">
        <f t="shared" si="11"/>
        <v>1</v>
      </c>
      <c r="AL171" s="18">
        <f t="shared" si="12"/>
        <v>1</v>
      </c>
      <c r="AM171" t="s">
        <v>55</v>
      </c>
      <c r="AN171" t="s">
        <v>55</v>
      </c>
      <c r="AO171">
        <v>0</v>
      </c>
      <c r="AP171">
        <v>0</v>
      </c>
      <c r="AQ171">
        <v>0</v>
      </c>
      <c r="AR171" t="s">
        <v>59</v>
      </c>
      <c r="AS171" t="s">
        <v>58</v>
      </c>
      <c r="AT171" t="s">
        <v>144</v>
      </c>
      <c r="AU171" t="s">
        <v>1326</v>
      </c>
      <c r="AV171" t="s">
        <v>6030</v>
      </c>
      <c r="AW171" t="s">
        <v>225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201601222</v>
      </c>
      <c r="BM171">
        <v>2</v>
      </c>
    </row>
    <row r="172" spans="1:65">
      <c r="A172" t="s">
        <v>6031</v>
      </c>
      <c r="B172">
        <v>171</v>
      </c>
      <c r="C172" t="s">
        <v>52</v>
      </c>
      <c r="D172">
        <v>1</v>
      </c>
      <c r="E172">
        <v>2</v>
      </c>
      <c r="F172">
        <v>201601222</v>
      </c>
      <c r="G172">
        <v>20160122</v>
      </c>
      <c r="H172" t="s">
        <v>226</v>
      </c>
      <c r="I172" t="s">
        <v>96</v>
      </c>
      <c r="J172" t="s">
        <v>55</v>
      </c>
      <c r="K172">
        <v>0</v>
      </c>
      <c r="L172">
        <v>0</v>
      </c>
      <c r="M172">
        <v>0</v>
      </c>
      <c r="N172" t="s">
        <v>56</v>
      </c>
      <c r="O172" t="s">
        <v>57</v>
      </c>
      <c r="P172" t="s">
        <v>57</v>
      </c>
      <c r="Q172" t="s">
        <v>3</v>
      </c>
      <c r="R172" t="s">
        <v>144</v>
      </c>
      <c r="S172" t="s">
        <v>55</v>
      </c>
      <c r="T172" t="s">
        <v>56</v>
      </c>
      <c r="U172" t="s">
        <v>56</v>
      </c>
      <c r="V172" t="s">
        <v>56</v>
      </c>
      <c r="W172" t="s">
        <v>55</v>
      </c>
      <c r="X172" t="s">
        <v>56</v>
      </c>
      <c r="Y172" t="s">
        <v>56</v>
      </c>
      <c r="Z172" t="s">
        <v>56</v>
      </c>
      <c r="AA172" t="s">
        <v>57</v>
      </c>
      <c r="AB172" t="s">
        <v>56</v>
      </c>
      <c r="AC172" t="s">
        <v>56</v>
      </c>
      <c r="AD172" t="s">
        <v>56</v>
      </c>
      <c r="AE172">
        <v>0</v>
      </c>
      <c r="AF172">
        <v>0</v>
      </c>
      <c r="AG172">
        <v>0</v>
      </c>
      <c r="AH172">
        <v>1</v>
      </c>
      <c r="AI172" s="18" t="str">
        <f t="shared" si="9"/>
        <v>1</v>
      </c>
      <c r="AJ172" s="18" t="str">
        <f t="shared" si="10"/>
        <v>1</v>
      </c>
      <c r="AK172" s="18" t="str">
        <f t="shared" si="11"/>
        <v>1</v>
      </c>
      <c r="AL172" s="18">
        <f t="shared" si="12"/>
        <v>1</v>
      </c>
      <c r="AM172" t="s">
        <v>55</v>
      </c>
      <c r="AN172" t="s">
        <v>55</v>
      </c>
      <c r="AO172">
        <v>0</v>
      </c>
      <c r="AP172">
        <v>0</v>
      </c>
      <c r="AQ172">
        <v>0</v>
      </c>
      <c r="AR172" t="s">
        <v>59</v>
      </c>
      <c r="AS172" t="s">
        <v>58</v>
      </c>
      <c r="AT172" t="s">
        <v>144</v>
      </c>
      <c r="AU172" t="s">
        <v>1326</v>
      </c>
      <c r="AV172" t="s">
        <v>6031</v>
      </c>
      <c r="AW172" t="s">
        <v>226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201601222</v>
      </c>
      <c r="BM172">
        <v>2</v>
      </c>
    </row>
    <row r="173" spans="1:65">
      <c r="A173" t="s">
        <v>6032</v>
      </c>
      <c r="B173">
        <v>172</v>
      </c>
      <c r="C173" t="s">
        <v>52</v>
      </c>
      <c r="D173">
        <v>1</v>
      </c>
      <c r="E173">
        <v>2</v>
      </c>
      <c r="F173">
        <v>201601222</v>
      </c>
      <c r="G173">
        <v>20160122</v>
      </c>
      <c r="H173" t="s">
        <v>227</v>
      </c>
      <c r="I173" t="s">
        <v>96</v>
      </c>
      <c r="J173" t="s">
        <v>55</v>
      </c>
      <c r="K173">
        <v>0</v>
      </c>
      <c r="L173">
        <v>0</v>
      </c>
      <c r="M173">
        <v>0</v>
      </c>
      <c r="N173" t="s">
        <v>56</v>
      </c>
      <c r="O173" t="s">
        <v>57</v>
      </c>
      <c r="P173" t="s">
        <v>57</v>
      </c>
      <c r="Q173" t="s">
        <v>3</v>
      </c>
      <c r="R173" t="s">
        <v>144</v>
      </c>
      <c r="S173" t="s">
        <v>55</v>
      </c>
      <c r="T173" t="s">
        <v>56</v>
      </c>
      <c r="U173" t="s">
        <v>56</v>
      </c>
      <c r="V173" t="s">
        <v>56</v>
      </c>
      <c r="W173" t="s">
        <v>55</v>
      </c>
      <c r="X173" t="s">
        <v>56</v>
      </c>
      <c r="Y173" t="s">
        <v>56</v>
      </c>
      <c r="Z173" t="s">
        <v>56</v>
      </c>
      <c r="AA173" t="s">
        <v>57</v>
      </c>
      <c r="AB173" t="s">
        <v>56</v>
      </c>
      <c r="AC173" t="s">
        <v>56</v>
      </c>
      <c r="AD173" t="s">
        <v>56</v>
      </c>
      <c r="AE173">
        <v>0</v>
      </c>
      <c r="AF173">
        <v>0</v>
      </c>
      <c r="AG173">
        <v>0</v>
      </c>
      <c r="AH173">
        <v>1</v>
      </c>
      <c r="AI173" s="18" t="str">
        <f t="shared" si="9"/>
        <v>1</v>
      </c>
      <c r="AJ173" s="18" t="str">
        <f t="shared" si="10"/>
        <v>1</v>
      </c>
      <c r="AK173" s="18" t="str">
        <f t="shared" si="11"/>
        <v>1</v>
      </c>
      <c r="AL173" s="18">
        <f t="shared" si="12"/>
        <v>1</v>
      </c>
      <c r="AM173" t="s">
        <v>55</v>
      </c>
      <c r="AN173" t="s">
        <v>55</v>
      </c>
      <c r="AO173">
        <v>0</v>
      </c>
      <c r="AP173">
        <v>0</v>
      </c>
      <c r="AQ173">
        <v>0</v>
      </c>
      <c r="AR173" t="s">
        <v>59</v>
      </c>
      <c r="AS173" t="s">
        <v>58</v>
      </c>
      <c r="AT173" t="s">
        <v>144</v>
      </c>
      <c r="AU173" t="s">
        <v>1326</v>
      </c>
      <c r="AV173" t="s">
        <v>6032</v>
      </c>
      <c r="AW173" t="s">
        <v>227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201601222</v>
      </c>
      <c r="BM173">
        <v>2</v>
      </c>
    </row>
    <row r="174" spans="1:65">
      <c r="A174" t="s">
        <v>6033</v>
      </c>
      <c r="B174">
        <v>173</v>
      </c>
      <c r="C174" t="s">
        <v>52</v>
      </c>
      <c r="D174">
        <v>1</v>
      </c>
      <c r="E174">
        <v>2</v>
      </c>
      <c r="F174">
        <v>201601222</v>
      </c>
      <c r="G174">
        <v>20160122</v>
      </c>
      <c r="H174" t="s">
        <v>228</v>
      </c>
      <c r="I174" t="s">
        <v>96</v>
      </c>
      <c r="J174" t="s">
        <v>55</v>
      </c>
      <c r="K174">
        <v>0</v>
      </c>
      <c r="L174">
        <v>0</v>
      </c>
      <c r="M174">
        <v>0</v>
      </c>
      <c r="N174" t="s">
        <v>56</v>
      </c>
      <c r="O174" t="s">
        <v>57</v>
      </c>
      <c r="P174" t="s">
        <v>57</v>
      </c>
      <c r="Q174" t="s">
        <v>3</v>
      </c>
      <c r="R174" t="s">
        <v>144</v>
      </c>
      <c r="S174" t="s">
        <v>55</v>
      </c>
      <c r="T174" t="s">
        <v>56</v>
      </c>
      <c r="U174" t="s">
        <v>56</v>
      </c>
      <c r="V174" t="s">
        <v>56</v>
      </c>
      <c r="W174" t="s">
        <v>55</v>
      </c>
      <c r="X174" t="s">
        <v>56</v>
      </c>
      <c r="Y174" t="s">
        <v>56</v>
      </c>
      <c r="Z174" t="s">
        <v>56</v>
      </c>
      <c r="AA174" t="s">
        <v>57</v>
      </c>
      <c r="AB174" t="s">
        <v>56</v>
      </c>
      <c r="AC174" t="s">
        <v>56</v>
      </c>
      <c r="AD174" t="s">
        <v>56</v>
      </c>
      <c r="AE174">
        <v>0</v>
      </c>
      <c r="AF174">
        <v>0</v>
      </c>
      <c r="AG174">
        <v>0</v>
      </c>
      <c r="AH174">
        <v>1</v>
      </c>
      <c r="AI174" s="18" t="str">
        <f t="shared" si="9"/>
        <v>1</v>
      </c>
      <c r="AJ174" s="18" t="str">
        <f t="shared" si="10"/>
        <v>1</v>
      </c>
      <c r="AK174" s="18" t="str">
        <f t="shared" si="11"/>
        <v>1</v>
      </c>
      <c r="AL174" s="18">
        <f t="shared" si="12"/>
        <v>1</v>
      </c>
      <c r="AM174" t="s">
        <v>55</v>
      </c>
      <c r="AN174" t="s">
        <v>55</v>
      </c>
      <c r="AO174">
        <v>0</v>
      </c>
      <c r="AP174">
        <v>0</v>
      </c>
      <c r="AQ174">
        <v>0</v>
      </c>
      <c r="AR174" t="s">
        <v>59</v>
      </c>
      <c r="AS174" t="s">
        <v>58</v>
      </c>
      <c r="AT174" t="s">
        <v>144</v>
      </c>
      <c r="AU174" t="s">
        <v>1326</v>
      </c>
      <c r="AV174" t="s">
        <v>6033</v>
      </c>
      <c r="AW174" t="s">
        <v>228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201601222</v>
      </c>
      <c r="BM174">
        <v>2</v>
      </c>
    </row>
    <row r="175" spans="1:65">
      <c r="A175" t="s">
        <v>6034</v>
      </c>
      <c r="B175">
        <v>174</v>
      </c>
      <c r="C175" t="s">
        <v>52</v>
      </c>
      <c r="D175">
        <v>1</v>
      </c>
      <c r="E175">
        <v>2</v>
      </c>
      <c r="F175">
        <v>201601222</v>
      </c>
      <c r="G175">
        <v>20160122</v>
      </c>
      <c r="H175" t="s">
        <v>187</v>
      </c>
      <c r="I175" t="s">
        <v>96</v>
      </c>
      <c r="J175" t="s">
        <v>55</v>
      </c>
      <c r="K175">
        <v>0</v>
      </c>
      <c r="L175">
        <v>0</v>
      </c>
      <c r="M175">
        <v>0</v>
      </c>
      <c r="N175" t="s">
        <v>56</v>
      </c>
      <c r="O175" t="s">
        <v>57</v>
      </c>
      <c r="P175" t="s">
        <v>57</v>
      </c>
      <c r="Q175" t="s">
        <v>3</v>
      </c>
      <c r="R175" t="s">
        <v>80</v>
      </c>
      <c r="S175" t="s">
        <v>55</v>
      </c>
      <c r="T175" t="s">
        <v>56</v>
      </c>
      <c r="U175" t="s">
        <v>56</v>
      </c>
      <c r="V175" t="s">
        <v>56</v>
      </c>
      <c r="W175" t="s">
        <v>55</v>
      </c>
      <c r="X175" t="s">
        <v>56</v>
      </c>
      <c r="Y175" t="s">
        <v>56</v>
      </c>
      <c r="Z175" t="s">
        <v>56</v>
      </c>
      <c r="AA175" t="s">
        <v>57</v>
      </c>
      <c r="AB175" t="s">
        <v>56</v>
      </c>
      <c r="AC175" t="s">
        <v>56</v>
      </c>
      <c r="AD175" t="s">
        <v>56</v>
      </c>
      <c r="AE175">
        <v>0</v>
      </c>
      <c r="AF175">
        <v>0</v>
      </c>
      <c r="AG175">
        <v>0</v>
      </c>
      <c r="AH175">
        <v>1</v>
      </c>
      <c r="AI175" s="18" t="str">
        <f t="shared" si="9"/>
        <v>1</v>
      </c>
      <c r="AJ175" s="18" t="str">
        <f t="shared" si="10"/>
        <v>1</v>
      </c>
      <c r="AK175" s="18" t="str">
        <f t="shared" si="11"/>
        <v>1</v>
      </c>
      <c r="AL175" s="18">
        <f t="shared" si="12"/>
        <v>1</v>
      </c>
      <c r="AM175" t="s">
        <v>55</v>
      </c>
      <c r="AN175" t="s">
        <v>55</v>
      </c>
      <c r="AO175">
        <v>0</v>
      </c>
      <c r="AP175">
        <v>0</v>
      </c>
      <c r="AQ175">
        <v>0</v>
      </c>
      <c r="AR175" t="s">
        <v>59</v>
      </c>
      <c r="AS175" t="s">
        <v>80</v>
      </c>
      <c r="AT175" t="s">
        <v>80</v>
      </c>
      <c r="AU175" t="s">
        <v>80</v>
      </c>
      <c r="AV175" t="s">
        <v>6034</v>
      </c>
      <c r="AW175" t="s">
        <v>187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201601222</v>
      </c>
      <c r="BM175">
        <v>2</v>
      </c>
    </row>
    <row r="176" spans="1:65">
      <c r="A176" t="s">
        <v>6035</v>
      </c>
      <c r="B176">
        <v>175</v>
      </c>
      <c r="C176" t="s">
        <v>52</v>
      </c>
      <c r="D176">
        <v>1</v>
      </c>
      <c r="E176">
        <v>2</v>
      </c>
      <c r="F176">
        <v>201601222</v>
      </c>
      <c r="G176">
        <v>20160122</v>
      </c>
      <c r="H176" t="s">
        <v>229</v>
      </c>
      <c r="I176" t="s">
        <v>96</v>
      </c>
      <c r="J176" t="s">
        <v>55</v>
      </c>
      <c r="K176">
        <v>0</v>
      </c>
      <c r="L176">
        <v>0</v>
      </c>
      <c r="M176">
        <v>0</v>
      </c>
      <c r="N176" t="s">
        <v>56</v>
      </c>
      <c r="O176" t="s">
        <v>57</v>
      </c>
      <c r="P176" t="s">
        <v>57</v>
      </c>
      <c r="Q176" t="s">
        <v>3</v>
      </c>
      <c r="R176" t="s">
        <v>80</v>
      </c>
      <c r="S176" t="s">
        <v>55</v>
      </c>
      <c r="T176" t="s">
        <v>56</v>
      </c>
      <c r="U176" t="s">
        <v>56</v>
      </c>
      <c r="V176" t="s">
        <v>56</v>
      </c>
      <c r="W176" t="s">
        <v>55</v>
      </c>
      <c r="X176" t="s">
        <v>56</v>
      </c>
      <c r="Y176" t="s">
        <v>56</v>
      </c>
      <c r="Z176" t="s">
        <v>56</v>
      </c>
      <c r="AA176" t="s">
        <v>57</v>
      </c>
      <c r="AB176" t="s">
        <v>56</v>
      </c>
      <c r="AC176" t="s">
        <v>56</v>
      </c>
      <c r="AD176" t="s">
        <v>56</v>
      </c>
      <c r="AE176">
        <v>0</v>
      </c>
      <c r="AF176">
        <v>0</v>
      </c>
      <c r="AG176">
        <v>0</v>
      </c>
      <c r="AH176">
        <v>1</v>
      </c>
      <c r="AI176" s="18" t="str">
        <f t="shared" si="9"/>
        <v>1</v>
      </c>
      <c r="AJ176" s="18" t="str">
        <f t="shared" si="10"/>
        <v>1</v>
      </c>
      <c r="AK176" s="18" t="str">
        <f t="shared" si="11"/>
        <v>1</v>
      </c>
      <c r="AL176" s="18">
        <f t="shared" si="12"/>
        <v>1</v>
      </c>
      <c r="AM176" t="s">
        <v>55</v>
      </c>
      <c r="AN176" t="s">
        <v>55</v>
      </c>
      <c r="AO176">
        <v>0</v>
      </c>
      <c r="AP176">
        <v>0</v>
      </c>
      <c r="AQ176">
        <v>0</v>
      </c>
      <c r="AR176" t="s">
        <v>59</v>
      </c>
      <c r="AS176" t="s">
        <v>80</v>
      </c>
      <c r="AT176" t="s">
        <v>80</v>
      </c>
      <c r="AU176" t="s">
        <v>80</v>
      </c>
      <c r="AV176" t="s">
        <v>6035</v>
      </c>
      <c r="AW176" t="s">
        <v>229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201601222</v>
      </c>
      <c r="BM176">
        <v>2</v>
      </c>
    </row>
    <row r="177" spans="1:65">
      <c r="A177" t="s">
        <v>6036</v>
      </c>
      <c r="B177">
        <v>176</v>
      </c>
      <c r="C177" t="s">
        <v>52</v>
      </c>
      <c r="D177">
        <v>1</v>
      </c>
      <c r="E177">
        <v>2</v>
      </c>
      <c r="F177">
        <v>201601222</v>
      </c>
      <c r="G177">
        <v>20160122</v>
      </c>
      <c r="H177" t="s">
        <v>188</v>
      </c>
      <c r="I177" t="s">
        <v>54</v>
      </c>
      <c r="J177" t="s">
        <v>55</v>
      </c>
      <c r="K177">
        <v>1</v>
      </c>
      <c r="L177">
        <v>0</v>
      </c>
      <c r="M177">
        <v>1</v>
      </c>
      <c r="N177" t="s">
        <v>56</v>
      </c>
      <c r="O177" t="s">
        <v>56</v>
      </c>
      <c r="P177" t="s">
        <v>56</v>
      </c>
      <c r="Q177" t="s">
        <v>3</v>
      </c>
      <c r="R177" t="s">
        <v>189</v>
      </c>
      <c r="S177" t="s">
        <v>55</v>
      </c>
      <c r="T177" t="s">
        <v>56</v>
      </c>
      <c r="U177" t="s">
        <v>56</v>
      </c>
      <c r="V177" t="s">
        <v>56</v>
      </c>
      <c r="W177" t="s">
        <v>55</v>
      </c>
      <c r="X177" t="s">
        <v>56</v>
      </c>
      <c r="Y177" t="s">
        <v>56</v>
      </c>
      <c r="Z177" t="s">
        <v>56</v>
      </c>
      <c r="AA177" t="s">
        <v>57</v>
      </c>
      <c r="AB177" t="s">
        <v>56</v>
      </c>
      <c r="AC177" t="s">
        <v>56</v>
      </c>
      <c r="AD177" t="s">
        <v>56</v>
      </c>
      <c r="AE177">
        <v>0</v>
      </c>
      <c r="AF177">
        <v>0</v>
      </c>
      <c r="AG177">
        <v>0</v>
      </c>
      <c r="AH177">
        <v>1</v>
      </c>
      <c r="AI177" s="18" t="str">
        <f t="shared" si="9"/>
        <v>1</v>
      </c>
      <c r="AJ177" s="18" t="str">
        <f t="shared" si="10"/>
        <v>1</v>
      </c>
      <c r="AK177" s="18" t="str">
        <f t="shared" si="11"/>
        <v>1</v>
      </c>
      <c r="AL177" s="18">
        <f t="shared" si="12"/>
        <v>1</v>
      </c>
      <c r="AM177" t="s">
        <v>55</v>
      </c>
      <c r="AN177" t="s">
        <v>55</v>
      </c>
      <c r="AO177">
        <v>0</v>
      </c>
      <c r="AP177">
        <v>0</v>
      </c>
      <c r="AQ177">
        <v>0</v>
      </c>
      <c r="AR177" t="s">
        <v>59</v>
      </c>
      <c r="AS177" t="s">
        <v>78</v>
      </c>
      <c r="AT177" t="s">
        <v>78</v>
      </c>
      <c r="AU177" t="s">
        <v>4449</v>
      </c>
      <c r="AV177" t="s">
        <v>6036</v>
      </c>
      <c r="AW177" t="s">
        <v>188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201601222</v>
      </c>
      <c r="BM177">
        <v>2</v>
      </c>
    </row>
    <row r="178" spans="1:65">
      <c r="A178" t="s">
        <v>6037</v>
      </c>
      <c r="B178">
        <v>177</v>
      </c>
      <c r="C178" t="s">
        <v>52</v>
      </c>
      <c r="D178">
        <v>1</v>
      </c>
      <c r="E178">
        <v>2</v>
      </c>
      <c r="F178">
        <v>201601222</v>
      </c>
      <c r="G178">
        <v>20160122</v>
      </c>
      <c r="H178" t="s">
        <v>230</v>
      </c>
      <c r="I178" t="s">
        <v>54</v>
      </c>
      <c r="J178" t="s">
        <v>55</v>
      </c>
      <c r="K178">
        <v>0</v>
      </c>
      <c r="L178">
        <v>0</v>
      </c>
      <c r="M178">
        <v>0</v>
      </c>
      <c r="N178" t="s">
        <v>56</v>
      </c>
      <c r="O178" t="s">
        <v>57</v>
      </c>
      <c r="P178" t="s">
        <v>57</v>
      </c>
      <c r="Q178" t="s">
        <v>3</v>
      </c>
      <c r="R178" t="s">
        <v>80</v>
      </c>
      <c r="S178" t="s">
        <v>55</v>
      </c>
      <c r="T178" t="s">
        <v>56</v>
      </c>
      <c r="U178" t="s">
        <v>56</v>
      </c>
      <c r="V178" t="s">
        <v>56</v>
      </c>
      <c r="W178" t="s">
        <v>55</v>
      </c>
      <c r="X178" t="s">
        <v>56</v>
      </c>
      <c r="Y178" t="s">
        <v>56</v>
      </c>
      <c r="Z178" t="s">
        <v>56</v>
      </c>
      <c r="AA178" t="s">
        <v>57</v>
      </c>
      <c r="AB178" t="s">
        <v>56</v>
      </c>
      <c r="AC178" t="s">
        <v>68</v>
      </c>
      <c r="AD178" t="s">
        <v>56</v>
      </c>
      <c r="AE178">
        <v>0</v>
      </c>
      <c r="AF178">
        <v>0</v>
      </c>
      <c r="AG178">
        <v>0</v>
      </c>
      <c r="AH178">
        <v>1</v>
      </c>
      <c r="AI178" s="18" t="str">
        <f t="shared" si="9"/>
        <v>1</v>
      </c>
      <c r="AJ178" s="18" t="str">
        <f t="shared" si="10"/>
        <v>1</v>
      </c>
      <c r="AK178" s="18" t="str">
        <f t="shared" si="11"/>
        <v>1</v>
      </c>
      <c r="AL178" s="18">
        <f t="shared" si="12"/>
        <v>1</v>
      </c>
      <c r="AM178" t="s">
        <v>55</v>
      </c>
      <c r="AN178" t="s">
        <v>55</v>
      </c>
      <c r="AO178">
        <v>1</v>
      </c>
      <c r="AP178">
        <v>0</v>
      </c>
      <c r="AQ178">
        <v>0</v>
      </c>
      <c r="AR178" t="s">
        <v>59</v>
      </c>
      <c r="AS178" t="s">
        <v>80</v>
      </c>
      <c r="AT178" t="s">
        <v>80</v>
      </c>
      <c r="AU178" t="s">
        <v>80</v>
      </c>
      <c r="AV178" t="s">
        <v>6037</v>
      </c>
      <c r="AW178" t="s">
        <v>230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201601222</v>
      </c>
      <c r="BM178">
        <v>2</v>
      </c>
    </row>
    <row r="179" spans="1:65">
      <c r="A179" t="s">
        <v>6038</v>
      </c>
      <c r="B179">
        <v>178</v>
      </c>
      <c r="C179" t="s">
        <v>52</v>
      </c>
      <c r="D179">
        <v>1</v>
      </c>
      <c r="E179">
        <v>2</v>
      </c>
      <c r="F179">
        <v>201601222</v>
      </c>
      <c r="G179">
        <v>20160122</v>
      </c>
      <c r="H179" t="s">
        <v>190</v>
      </c>
      <c r="I179" t="s">
        <v>54</v>
      </c>
      <c r="J179" t="s">
        <v>55</v>
      </c>
      <c r="K179">
        <v>0</v>
      </c>
      <c r="L179">
        <v>0</v>
      </c>
      <c r="M179">
        <v>0</v>
      </c>
      <c r="N179" t="s">
        <v>56</v>
      </c>
      <c r="O179" t="s">
        <v>57</v>
      </c>
      <c r="P179" t="s">
        <v>57</v>
      </c>
      <c r="Q179" t="s">
        <v>3</v>
      </c>
      <c r="R179" t="s">
        <v>67</v>
      </c>
      <c r="S179" t="s">
        <v>55</v>
      </c>
      <c r="T179" t="s">
        <v>56</v>
      </c>
      <c r="U179" t="s">
        <v>56</v>
      </c>
      <c r="V179" t="s">
        <v>56</v>
      </c>
      <c r="W179" t="s">
        <v>55</v>
      </c>
      <c r="X179" t="s">
        <v>56</v>
      </c>
      <c r="Y179" t="s">
        <v>56</v>
      </c>
      <c r="Z179" t="s">
        <v>56</v>
      </c>
      <c r="AA179" t="s">
        <v>57</v>
      </c>
      <c r="AB179" t="s">
        <v>56</v>
      </c>
      <c r="AC179" t="s">
        <v>56</v>
      </c>
      <c r="AD179" t="s">
        <v>56</v>
      </c>
      <c r="AE179">
        <v>0</v>
      </c>
      <c r="AF179">
        <v>0</v>
      </c>
      <c r="AG179">
        <v>0</v>
      </c>
      <c r="AH179">
        <v>1</v>
      </c>
      <c r="AI179" s="18" t="str">
        <f t="shared" si="9"/>
        <v>1</v>
      </c>
      <c r="AJ179" s="18" t="str">
        <f t="shared" si="10"/>
        <v>1</v>
      </c>
      <c r="AK179" s="18" t="str">
        <f t="shared" si="11"/>
        <v>1</v>
      </c>
      <c r="AL179" s="18">
        <f t="shared" si="12"/>
        <v>1</v>
      </c>
      <c r="AM179" t="s">
        <v>55</v>
      </c>
      <c r="AN179" t="s">
        <v>55</v>
      </c>
      <c r="AO179">
        <v>0</v>
      </c>
      <c r="AP179">
        <v>0</v>
      </c>
      <c r="AQ179">
        <v>0</v>
      </c>
      <c r="AR179" t="s">
        <v>59</v>
      </c>
      <c r="AS179" t="s">
        <v>67</v>
      </c>
      <c r="AT179" t="s">
        <v>67</v>
      </c>
      <c r="AU179" t="s">
        <v>4450</v>
      </c>
      <c r="AV179" t="s">
        <v>6038</v>
      </c>
      <c r="AW179" t="s">
        <v>190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201601222</v>
      </c>
      <c r="BM179">
        <v>2</v>
      </c>
    </row>
    <row r="180" spans="1:65">
      <c r="A180" t="s">
        <v>6039</v>
      </c>
      <c r="B180">
        <v>179</v>
      </c>
      <c r="C180" t="s">
        <v>52</v>
      </c>
      <c r="D180">
        <v>1</v>
      </c>
      <c r="E180">
        <v>2</v>
      </c>
      <c r="F180">
        <v>201601222</v>
      </c>
      <c r="G180">
        <v>20160122</v>
      </c>
      <c r="H180" t="s">
        <v>191</v>
      </c>
      <c r="I180" t="s">
        <v>54</v>
      </c>
      <c r="J180" t="s">
        <v>55</v>
      </c>
      <c r="K180">
        <v>0</v>
      </c>
      <c r="L180">
        <v>0</v>
      </c>
      <c r="M180">
        <v>0</v>
      </c>
      <c r="N180" t="s">
        <v>56</v>
      </c>
      <c r="O180" t="s">
        <v>57</v>
      </c>
      <c r="P180" t="s">
        <v>57</v>
      </c>
      <c r="Q180" t="s">
        <v>3</v>
      </c>
      <c r="R180" t="s">
        <v>67</v>
      </c>
      <c r="S180" t="s">
        <v>55</v>
      </c>
      <c r="T180" t="s">
        <v>56</v>
      </c>
      <c r="U180" t="s">
        <v>56</v>
      </c>
      <c r="V180" t="s">
        <v>56</v>
      </c>
      <c r="W180" t="s">
        <v>55</v>
      </c>
      <c r="X180" t="s">
        <v>56</v>
      </c>
      <c r="Y180" t="s">
        <v>56</v>
      </c>
      <c r="Z180" t="s">
        <v>56</v>
      </c>
      <c r="AA180" t="s">
        <v>57</v>
      </c>
      <c r="AB180" t="s">
        <v>56</v>
      </c>
      <c r="AC180" t="s">
        <v>56</v>
      </c>
      <c r="AD180" t="s">
        <v>56</v>
      </c>
      <c r="AE180">
        <v>0</v>
      </c>
      <c r="AF180">
        <v>0</v>
      </c>
      <c r="AG180">
        <v>0</v>
      </c>
      <c r="AH180">
        <v>1</v>
      </c>
      <c r="AI180" s="18" t="str">
        <f t="shared" si="9"/>
        <v>1</v>
      </c>
      <c r="AJ180" s="18" t="str">
        <f t="shared" si="10"/>
        <v>1</v>
      </c>
      <c r="AK180" s="18" t="str">
        <f t="shared" si="11"/>
        <v>1</v>
      </c>
      <c r="AL180" s="18">
        <f t="shared" si="12"/>
        <v>1</v>
      </c>
      <c r="AM180" t="s">
        <v>55</v>
      </c>
      <c r="AN180" t="s">
        <v>55</v>
      </c>
      <c r="AO180">
        <v>0</v>
      </c>
      <c r="AP180">
        <v>0</v>
      </c>
      <c r="AQ180">
        <v>0</v>
      </c>
      <c r="AR180" t="s">
        <v>59</v>
      </c>
      <c r="AS180" t="s">
        <v>67</v>
      </c>
      <c r="AT180" t="s">
        <v>67</v>
      </c>
      <c r="AU180" t="s">
        <v>4450</v>
      </c>
      <c r="AV180" t="s">
        <v>6039</v>
      </c>
      <c r="AW180" t="s">
        <v>191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201601222</v>
      </c>
      <c r="BM180">
        <v>2</v>
      </c>
    </row>
    <row r="181" spans="1:65">
      <c r="A181" t="s">
        <v>6040</v>
      </c>
      <c r="B181">
        <v>180</v>
      </c>
      <c r="C181" t="s">
        <v>52</v>
      </c>
      <c r="D181">
        <v>1</v>
      </c>
      <c r="E181">
        <v>2</v>
      </c>
      <c r="F181">
        <v>201601222</v>
      </c>
      <c r="G181">
        <v>20160122</v>
      </c>
      <c r="H181" t="s">
        <v>231</v>
      </c>
      <c r="I181" t="s">
        <v>54</v>
      </c>
      <c r="J181" t="s">
        <v>55</v>
      </c>
      <c r="K181">
        <v>0</v>
      </c>
      <c r="L181">
        <v>0</v>
      </c>
      <c r="M181">
        <v>0</v>
      </c>
      <c r="N181" t="s">
        <v>56</v>
      </c>
      <c r="O181" t="s">
        <v>57</v>
      </c>
      <c r="P181" t="s">
        <v>57</v>
      </c>
      <c r="Q181" t="s">
        <v>3</v>
      </c>
      <c r="R181" t="s">
        <v>67</v>
      </c>
      <c r="S181" t="s">
        <v>55</v>
      </c>
      <c r="T181" t="s">
        <v>56</v>
      </c>
      <c r="U181" t="s">
        <v>56</v>
      </c>
      <c r="V181" t="s">
        <v>56</v>
      </c>
      <c r="W181" t="s">
        <v>55</v>
      </c>
      <c r="X181" t="s">
        <v>56</v>
      </c>
      <c r="Y181" t="s">
        <v>56</v>
      </c>
      <c r="Z181" t="s">
        <v>56</v>
      </c>
      <c r="AA181" t="s">
        <v>57</v>
      </c>
      <c r="AB181" t="s">
        <v>56</v>
      </c>
      <c r="AC181" t="s">
        <v>56</v>
      </c>
      <c r="AD181" t="s">
        <v>56</v>
      </c>
      <c r="AE181">
        <v>0</v>
      </c>
      <c r="AF181">
        <v>0</v>
      </c>
      <c r="AG181">
        <v>0</v>
      </c>
      <c r="AH181">
        <v>1</v>
      </c>
      <c r="AI181" s="18" t="str">
        <f t="shared" si="9"/>
        <v>1</v>
      </c>
      <c r="AJ181" s="18" t="str">
        <f t="shared" si="10"/>
        <v>1</v>
      </c>
      <c r="AK181" s="18" t="str">
        <f t="shared" si="11"/>
        <v>1</v>
      </c>
      <c r="AL181" s="18">
        <f t="shared" si="12"/>
        <v>1</v>
      </c>
      <c r="AM181" t="s">
        <v>55</v>
      </c>
      <c r="AN181" t="s">
        <v>55</v>
      </c>
      <c r="AO181">
        <v>0</v>
      </c>
      <c r="AP181">
        <v>0</v>
      </c>
      <c r="AQ181">
        <v>0</v>
      </c>
      <c r="AR181" t="s">
        <v>59</v>
      </c>
      <c r="AS181" t="s">
        <v>67</v>
      </c>
      <c r="AT181" t="s">
        <v>67</v>
      </c>
      <c r="AU181" t="s">
        <v>4450</v>
      </c>
      <c r="AV181" t="s">
        <v>6040</v>
      </c>
      <c r="AW181" t="s">
        <v>231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201601222</v>
      </c>
      <c r="BM181">
        <v>2</v>
      </c>
    </row>
    <row r="182" spans="1:65">
      <c r="A182" t="s">
        <v>6041</v>
      </c>
      <c r="B182">
        <v>181</v>
      </c>
      <c r="C182" t="s">
        <v>52</v>
      </c>
      <c r="D182">
        <v>1</v>
      </c>
      <c r="E182">
        <v>2</v>
      </c>
      <c r="F182">
        <v>201601222</v>
      </c>
      <c r="G182">
        <v>20160122</v>
      </c>
      <c r="H182" t="s">
        <v>192</v>
      </c>
      <c r="I182" t="s">
        <v>168</v>
      </c>
      <c r="J182" t="s">
        <v>55</v>
      </c>
      <c r="K182">
        <v>0</v>
      </c>
      <c r="L182">
        <v>0</v>
      </c>
      <c r="M182">
        <v>0</v>
      </c>
      <c r="N182" t="s">
        <v>56</v>
      </c>
      <c r="O182" t="s">
        <v>57</v>
      </c>
      <c r="P182" t="s">
        <v>57</v>
      </c>
      <c r="Q182" t="s">
        <v>3</v>
      </c>
      <c r="R182" t="s">
        <v>67</v>
      </c>
      <c r="S182" t="s">
        <v>55</v>
      </c>
      <c r="T182" t="s">
        <v>68</v>
      </c>
      <c r="U182" t="s">
        <v>68</v>
      </c>
      <c r="V182" t="s">
        <v>56</v>
      </c>
      <c r="W182" t="s">
        <v>55</v>
      </c>
      <c r="X182" t="s">
        <v>56</v>
      </c>
      <c r="Y182" t="s">
        <v>56</v>
      </c>
      <c r="Z182" t="s">
        <v>56</v>
      </c>
      <c r="AA182" t="s">
        <v>57</v>
      </c>
      <c r="AB182" t="s">
        <v>56</v>
      </c>
      <c r="AC182" t="s">
        <v>56</v>
      </c>
      <c r="AD182" t="s">
        <v>56</v>
      </c>
      <c r="AE182">
        <v>0</v>
      </c>
      <c r="AF182">
        <v>0</v>
      </c>
      <c r="AG182">
        <v>0</v>
      </c>
      <c r="AH182">
        <v>1</v>
      </c>
      <c r="AI182" s="18" t="str">
        <f t="shared" si="9"/>
        <v>1</v>
      </c>
      <c r="AJ182" s="18" t="str">
        <f t="shared" si="10"/>
        <v>1</v>
      </c>
      <c r="AK182" s="18" t="str">
        <f t="shared" si="11"/>
        <v>1</v>
      </c>
      <c r="AL182" s="18">
        <f t="shared" si="12"/>
        <v>1</v>
      </c>
      <c r="AM182" t="s">
        <v>55</v>
      </c>
      <c r="AN182" t="s">
        <v>55</v>
      </c>
      <c r="AO182">
        <v>0</v>
      </c>
      <c r="AP182">
        <v>0</v>
      </c>
      <c r="AQ182">
        <v>0</v>
      </c>
      <c r="AR182" t="s">
        <v>74</v>
      </c>
      <c r="AS182" t="s">
        <v>67</v>
      </c>
      <c r="AT182" t="s">
        <v>67</v>
      </c>
      <c r="AU182" t="s">
        <v>4450</v>
      </c>
      <c r="AV182" t="s">
        <v>6041</v>
      </c>
      <c r="AW182" t="s">
        <v>192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201601222</v>
      </c>
      <c r="BM182">
        <v>2</v>
      </c>
    </row>
    <row r="183" spans="1:65">
      <c r="A183" t="s">
        <v>6042</v>
      </c>
      <c r="B183">
        <v>182</v>
      </c>
      <c r="C183" t="s">
        <v>52</v>
      </c>
      <c r="D183">
        <v>1</v>
      </c>
      <c r="E183">
        <v>2</v>
      </c>
      <c r="F183">
        <v>201601222</v>
      </c>
      <c r="G183">
        <v>20160122</v>
      </c>
      <c r="H183" t="s">
        <v>194</v>
      </c>
      <c r="I183" t="s">
        <v>168</v>
      </c>
      <c r="J183" t="s">
        <v>55</v>
      </c>
      <c r="K183">
        <v>0</v>
      </c>
      <c r="L183">
        <v>0</v>
      </c>
      <c r="M183">
        <v>0</v>
      </c>
      <c r="N183" t="s">
        <v>56</v>
      </c>
      <c r="O183" t="s">
        <v>57</v>
      </c>
      <c r="P183" t="s">
        <v>57</v>
      </c>
      <c r="Q183" t="s">
        <v>3</v>
      </c>
      <c r="R183" t="s">
        <v>67</v>
      </c>
      <c r="S183" t="s">
        <v>55</v>
      </c>
      <c r="T183" t="s">
        <v>68</v>
      </c>
      <c r="U183" t="s">
        <v>68</v>
      </c>
      <c r="V183" t="s">
        <v>56</v>
      </c>
      <c r="W183" t="s">
        <v>55</v>
      </c>
      <c r="X183" t="s">
        <v>56</v>
      </c>
      <c r="Y183" t="s">
        <v>56</v>
      </c>
      <c r="Z183" t="s">
        <v>56</v>
      </c>
      <c r="AA183" t="s">
        <v>57</v>
      </c>
      <c r="AB183" t="s">
        <v>56</v>
      </c>
      <c r="AC183" t="s">
        <v>56</v>
      </c>
      <c r="AD183" t="s">
        <v>56</v>
      </c>
      <c r="AE183">
        <v>0</v>
      </c>
      <c r="AF183">
        <v>0</v>
      </c>
      <c r="AG183">
        <v>0</v>
      </c>
      <c r="AH183">
        <v>1</v>
      </c>
      <c r="AI183" s="18" t="str">
        <f t="shared" si="9"/>
        <v>1</v>
      </c>
      <c r="AJ183" s="18" t="str">
        <f t="shared" si="10"/>
        <v>1</v>
      </c>
      <c r="AK183" s="18" t="str">
        <f t="shared" si="11"/>
        <v>1</v>
      </c>
      <c r="AL183" s="18">
        <f t="shared" si="12"/>
        <v>1</v>
      </c>
      <c r="AM183" t="s">
        <v>55</v>
      </c>
      <c r="AN183" t="s">
        <v>55</v>
      </c>
      <c r="AO183">
        <v>0</v>
      </c>
      <c r="AP183">
        <v>0</v>
      </c>
      <c r="AQ183">
        <v>0</v>
      </c>
      <c r="AR183" t="s">
        <v>74</v>
      </c>
      <c r="AS183" t="s">
        <v>67</v>
      </c>
      <c r="AT183" t="s">
        <v>67</v>
      </c>
      <c r="AU183" t="s">
        <v>4450</v>
      </c>
      <c r="AV183" t="s">
        <v>6042</v>
      </c>
      <c r="AW183" t="s">
        <v>194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201601222</v>
      </c>
      <c r="BM183">
        <v>2</v>
      </c>
    </row>
    <row r="184" spans="1:65">
      <c r="A184" t="s">
        <v>6043</v>
      </c>
      <c r="B184">
        <v>183</v>
      </c>
      <c r="C184" t="s">
        <v>52</v>
      </c>
      <c r="D184">
        <v>1</v>
      </c>
      <c r="E184">
        <v>2</v>
      </c>
      <c r="F184">
        <v>201601222</v>
      </c>
      <c r="G184">
        <v>20160122</v>
      </c>
      <c r="H184" t="s">
        <v>70</v>
      </c>
      <c r="I184" t="s">
        <v>71</v>
      </c>
      <c r="J184" t="s">
        <v>55</v>
      </c>
      <c r="K184">
        <v>4</v>
      </c>
      <c r="L184">
        <v>2</v>
      </c>
      <c r="M184">
        <v>3</v>
      </c>
      <c r="N184" t="s">
        <v>56</v>
      </c>
      <c r="O184" t="s">
        <v>71</v>
      </c>
      <c r="P184" t="s">
        <v>56</v>
      </c>
      <c r="Q184" t="s">
        <v>3</v>
      </c>
      <c r="R184" t="s">
        <v>67</v>
      </c>
      <c r="S184" t="s">
        <v>55</v>
      </c>
      <c r="T184" t="s">
        <v>56</v>
      </c>
      <c r="U184" t="s">
        <v>56</v>
      </c>
      <c r="V184" t="s">
        <v>56</v>
      </c>
      <c r="W184" t="s">
        <v>55</v>
      </c>
      <c r="X184" t="s">
        <v>56</v>
      </c>
      <c r="Y184" t="s">
        <v>56</v>
      </c>
      <c r="Z184" t="s">
        <v>56</v>
      </c>
      <c r="AA184" t="s">
        <v>57</v>
      </c>
      <c r="AB184" t="s">
        <v>56</v>
      </c>
      <c r="AC184" t="s">
        <v>56</v>
      </c>
      <c r="AD184" t="s">
        <v>56</v>
      </c>
      <c r="AE184">
        <v>0</v>
      </c>
      <c r="AF184">
        <v>0</v>
      </c>
      <c r="AG184">
        <v>0</v>
      </c>
      <c r="AH184">
        <v>1</v>
      </c>
      <c r="AI184" s="18" t="str">
        <f t="shared" si="9"/>
        <v>1</v>
      </c>
      <c r="AJ184" s="18" t="str">
        <f t="shared" si="10"/>
        <v>1</v>
      </c>
      <c r="AK184" s="18" t="str">
        <f t="shared" si="11"/>
        <v>1</v>
      </c>
      <c r="AL184" s="18">
        <f t="shared" si="12"/>
        <v>1</v>
      </c>
      <c r="AM184" t="s">
        <v>55</v>
      </c>
      <c r="AN184" t="s">
        <v>55</v>
      </c>
      <c r="AO184">
        <v>0</v>
      </c>
      <c r="AP184">
        <v>0</v>
      </c>
      <c r="AQ184">
        <v>0</v>
      </c>
      <c r="AR184" t="s">
        <v>74</v>
      </c>
      <c r="AS184" t="s">
        <v>67</v>
      </c>
      <c r="AT184" t="s">
        <v>67</v>
      </c>
      <c r="AU184" t="s">
        <v>4450</v>
      </c>
      <c r="AV184" t="s">
        <v>6043</v>
      </c>
      <c r="AW184" t="s">
        <v>70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201601222</v>
      </c>
      <c r="BM184">
        <v>2</v>
      </c>
    </row>
    <row r="185" spans="1:65">
      <c r="A185" t="s">
        <v>6044</v>
      </c>
      <c r="B185">
        <v>184</v>
      </c>
      <c r="C185" t="s">
        <v>52</v>
      </c>
      <c r="D185">
        <v>1</v>
      </c>
      <c r="E185">
        <v>2</v>
      </c>
      <c r="F185">
        <v>201601222</v>
      </c>
      <c r="G185">
        <v>20160122</v>
      </c>
      <c r="H185" t="s">
        <v>195</v>
      </c>
      <c r="I185" t="s">
        <v>71</v>
      </c>
      <c r="J185" t="s">
        <v>55</v>
      </c>
      <c r="K185">
        <v>3</v>
      </c>
      <c r="L185">
        <v>1</v>
      </c>
      <c r="M185">
        <v>2</v>
      </c>
      <c r="N185" t="s">
        <v>56</v>
      </c>
      <c r="O185" t="s">
        <v>71</v>
      </c>
      <c r="P185" t="s">
        <v>56</v>
      </c>
      <c r="Q185" t="s">
        <v>3</v>
      </c>
      <c r="R185" t="s">
        <v>67</v>
      </c>
      <c r="S185" t="s">
        <v>55</v>
      </c>
      <c r="T185" t="s">
        <v>56</v>
      </c>
      <c r="U185" t="s">
        <v>56</v>
      </c>
      <c r="V185" t="s">
        <v>56</v>
      </c>
      <c r="W185" t="s">
        <v>55</v>
      </c>
      <c r="X185" t="s">
        <v>56</v>
      </c>
      <c r="Y185" t="s">
        <v>56</v>
      </c>
      <c r="Z185" t="s">
        <v>56</v>
      </c>
      <c r="AA185" t="s">
        <v>57</v>
      </c>
      <c r="AB185" t="s">
        <v>56</v>
      </c>
      <c r="AC185" t="s">
        <v>56</v>
      </c>
      <c r="AD185" t="s">
        <v>56</v>
      </c>
      <c r="AE185">
        <v>0</v>
      </c>
      <c r="AF185">
        <v>0</v>
      </c>
      <c r="AG185">
        <v>0</v>
      </c>
      <c r="AH185">
        <v>1</v>
      </c>
      <c r="AI185" s="18" t="str">
        <f t="shared" si="9"/>
        <v>1</v>
      </c>
      <c r="AJ185" s="18" t="str">
        <f t="shared" si="10"/>
        <v>1</v>
      </c>
      <c r="AK185" s="18" t="str">
        <f t="shared" si="11"/>
        <v>1</v>
      </c>
      <c r="AL185" s="18">
        <f t="shared" si="12"/>
        <v>1</v>
      </c>
      <c r="AM185" t="s">
        <v>55</v>
      </c>
      <c r="AN185" t="s">
        <v>55</v>
      </c>
      <c r="AO185">
        <v>0</v>
      </c>
      <c r="AP185">
        <v>0</v>
      </c>
      <c r="AQ185">
        <v>0</v>
      </c>
      <c r="AR185" t="s">
        <v>74</v>
      </c>
      <c r="AS185" t="s">
        <v>67</v>
      </c>
      <c r="AT185" t="s">
        <v>67</v>
      </c>
      <c r="AU185" t="s">
        <v>4450</v>
      </c>
      <c r="AV185" t="s">
        <v>6044</v>
      </c>
      <c r="AW185" t="s">
        <v>195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201601222</v>
      </c>
      <c r="BM185">
        <v>2</v>
      </c>
    </row>
    <row r="186" spans="1:65">
      <c r="A186" t="s">
        <v>6045</v>
      </c>
      <c r="B186">
        <v>185</v>
      </c>
      <c r="C186" t="s">
        <v>52</v>
      </c>
      <c r="D186">
        <v>1</v>
      </c>
      <c r="E186">
        <v>2</v>
      </c>
      <c r="F186">
        <v>201601222</v>
      </c>
      <c r="G186">
        <v>20160122</v>
      </c>
      <c r="H186" t="s">
        <v>196</v>
      </c>
      <c r="I186" t="s">
        <v>71</v>
      </c>
      <c r="J186" t="s">
        <v>55</v>
      </c>
      <c r="K186">
        <v>1</v>
      </c>
      <c r="L186">
        <v>0</v>
      </c>
      <c r="M186">
        <v>1</v>
      </c>
      <c r="N186" t="s">
        <v>56</v>
      </c>
      <c r="O186" t="s">
        <v>71</v>
      </c>
      <c r="P186" t="s">
        <v>56</v>
      </c>
      <c r="Q186" t="s">
        <v>3</v>
      </c>
      <c r="R186" t="s">
        <v>67</v>
      </c>
      <c r="S186" t="s">
        <v>55</v>
      </c>
      <c r="T186" t="s">
        <v>56</v>
      </c>
      <c r="U186" t="s">
        <v>56</v>
      </c>
      <c r="V186" t="s">
        <v>56</v>
      </c>
      <c r="W186" t="s">
        <v>55</v>
      </c>
      <c r="X186" t="s">
        <v>68</v>
      </c>
      <c r="Y186" t="s">
        <v>56</v>
      </c>
      <c r="Z186" t="s">
        <v>56</v>
      </c>
      <c r="AA186" t="s">
        <v>57</v>
      </c>
      <c r="AB186" t="s">
        <v>56</v>
      </c>
      <c r="AC186" t="s">
        <v>56</v>
      </c>
      <c r="AD186" t="s">
        <v>56</v>
      </c>
      <c r="AE186">
        <v>0</v>
      </c>
      <c r="AF186">
        <v>0</v>
      </c>
      <c r="AG186">
        <v>0</v>
      </c>
      <c r="AH186">
        <v>1</v>
      </c>
      <c r="AI186" s="18" t="str">
        <f t="shared" si="9"/>
        <v>1</v>
      </c>
      <c r="AJ186" s="18" t="str">
        <f t="shared" si="10"/>
        <v>1</v>
      </c>
      <c r="AK186" s="18" t="str">
        <f t="shared" si="11"/>
        <v>1</v>
      </c>
      <c r="AL186" s="18">
        <f t="shared" si="12"/>
        <v>1</v>
      </c>
      <c r="AM186" t="s">
        <v>55</v>
      </c>
      <c r="AN186" t="s">
        <v>55</v>
      </c>
      <c r="AO186">
        <v>0</v>
      </c>
      <c r="AP186">
        <v>0</v>
      </c>
      <c r="AQ186">
        <v>0</v>
      </c>
      <c r="AR186" t="s">
        <v>74</v>
      </c>
      <c r="AS186" t="s">
        <v>67</v>
      </c>
      <c r="AT186" t="s">
        <v>67</v>
      </c>
      <c r="AU186" t="s">
        <v>4450</v>
      </c>
      <c r="AV186" t="s">
        <v>6045</v>
      </c>
      <c r="AW186" t="s">
        <v>196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201601222</v>
      </c>
      <c r="BM186">
        <v>2</v>
      </c>
    </row>
    <row r="187" spans="1:65">
      <c r="A187" t="s">
        <v>6046</v>
      </c>
      <c r="B187">
        <v>186</v>
      </c>
      <c r="C187" t="s">
        <v>52</v>
      </c>
      <c r="D187">
        <v>1</v>
      </c>
      <c r="E187">
        <v>2</v>
      </c>
      <c r="F187">
        <v>201601222</v>
      </c>
      <c r="G187">
        <v>20160122</v>
      </c>
      <c r="H187" t="s">
        <v>197</v>
      </c>
      <c r="I187" t="s">
        <v>71</v>
      </c>
      <c r="J187" t="s">
        <v>55</v>
      </c>
      <c r="K187">
        <v>0</v>
      </c>
      <c r="L187">
        <v>0</v>
      </c>
      <c r="M187">
        <v>0</v>
      </c>
      <c r="N187" t="s">
        <v>56</v>
      </c>
      <c r="O187" t="s">
        <v>57</v>
      </c>
      <c r="P187" t="s">
        <v>57</v>
      </c>
      <c r="Q187" t="s">
        <v>3</v>
      </c>
      <c r="R187" t="s">
        <v>67</v>
      </c>
      <c r="S187" t="s">
        <v>55</v>
      </c>
      <c r="T187" t="s">
        <v>56</v>
      </c>
      <c r="U187" t="s">
        <v>56</v>
      </c>
      <c r="V187" t="s">
        <v>56</v>
      </c>
      <c r="W187" t="s">
        <v>55</v>
      </c>
      <c r="X187" t="s">
        <v>56</v>
      </c>
      <c r="Y187" t="s">
        <v>56</v>
      </c>
      <c r="Z187" t="s">
        <v>56</v>
      </c>
      <c r="AA187" t="s">
        <v>57</v>
      </c>
      <c r="AB187" t="s">
        <v>56</v>
      </c>
      <c r="AC187" t="s">
        <v>56</v>
      </c>
      <c r="AD187" t="s">
        <v>56</v>
      </c>
      <c r="AE187">
        <v>0</v>
      </c>
      <c r="AF187">
        <v>0</v>
      </c>
      <c r="AG187">
        <v>0</v>
      </c>
      <c r="AH187">
        <v>1</v>
      </c>
      <c r="AI187" s="18" t="str">
        <f t="shared" si="9"/>
        <v>1</v>
      </c>
      <c r="AJ187" s="18" t="str">
        <f t="shared" si="10"/>
        <v>1</v>
      </c>
      <c r="AK187" s="18" t="str">
        <f t="shared" si="11"/>
        <v>1</v>
      </c>
      <c r="AL187" s="18">
        <f t="shared" si="12"/>
        <v>1</v>
      </c>
      <c r="AM187" t="s">
        <v>55</v>
      </c>
      <c r="AN187" t="s">
        <v>55</v>
      </c>
      <c r="AO187">
        <v>0</v>
      </c>
      <c r="AP187">
        <v>0</v>
      </c>
      <c r="AQ187">
        <v>0</v>
      </c>
      <c r="AR187" t="s">
        <v>74</v>
      </c>
      <c r="AS187" t="s">
        <v>67</v>
      </c>
      <c r="AT187" t="s">
        <v>67</v>
      </c>
      <c r="AU187" t="s">
        <v>4450</v>
      </c>
      <c r="AV187" t="s">
        <v>6046</v>
      </c>
      <c r="AW187" t="s">
        <v>197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201601222</v>
      </c>
      <c r="BM187">
        <v>2</v>
      </c>
    </row>
    <row r="188" spans="1:65">
      <c r="A188" t="s">
        <v>6047</v>
      </c>
      <c r="B188">
        <v>187</v>
      </c>
      <c r="C188" t="s">
        <v>52</v>
      </c>
      <c r="D188">
        <v>1</v>
      </c>
      <c r="E188">
        <v>2</v>
      </c>
      <c r="F188">
        <v>201601222</v>
      </c>
      <c r="G188">
        <v>20160122</v>
      </c>
      <c r="H188" t="s">
        <v>198</v>
      </c>
      <c r="I188" t="s">
        <v>71</v>
      </c>
      <c r="J188" t="s">
        <v>55</v>
      </c>
      <c r="K188">
        <v>1</v>
      </c>
      <c r="L188">
        <v>0</v>
      </c>
      <c r="M188">
        <v>1</v>
      </c>
      <c r="N188" t="s">
        <v>56</v>
      </c>
      <c r="O188" t="s">
        <v>221</v>
      </c>
      <c r="P188" t="s">
        <v>56</v>
      </c>
      <c r="Q188" t="s">
        <v>3</v>
      </c>
      <c r="R188" t="s">
        <v>67</v>
      </c>
      <c r="S188" t="s">
        <v>55</v>
      </c>
      <c r="T188" t="s">
        <v>56</v>
      </c>
      <c r="U188" t="s">
        <v>56</v>
      </c>
      <c r="V188" t="s">
        <v>56</v>
      </c>
      <c r="W188" t="s">
        <v>55</v>
      </c>
      <c r="X188" t="s">
        <v>56</v>
      </c>
      <c r="Y188" t="s">
        <v>56</v>
      </c>
      <c r="Z188" t="s">
        <v>56</v>
      </c>
      <c r="AA188" t="s">
        <v>57</v>
      </c>
      <c r="AB188" t="s">
        <v>56</v>
      </c>
      <c r="AC188" t="s">
        <v>56</v>
      </c>
      <c r="AD188" t="s">
        <v>56</v>
      </c>
      <c r="AE188">
        <v>0</v>
      </c>
      <c r="AF188">
        <v>0</v>
      </c>
      <c r="AG188">
        <v>0</v>
      </c>
      <c r="AH188">
        <v>1</v>
      </c>
      <c r="AI188" s="18" t="str">
        <f t="shared" si="9"/>
        <v>1</v>
      </c>
      <c r="AJ188" s="18" t="str">
        <f t="shared" si="10"/>
        <v>1</v>
      </c>
      <c r="AK188" s="18" t="str">
        <f t="shared" si="11"/>
        <v>1</v>
      </c>
      <c r="AL188" s="18">
        <f t="shared" si="12"/>
        <v>1</v>
      </c>
      <c r="AM188" t="s">
        <v>55</v>
      </c>
      <c r="AN188" t="s">
        <v>55</v>
      </c>
      <c r="AO188">
        <v>0</v>
      </c>
      <c r="AP188">
        <v>0</v>
      </c>
      <c r="AQ188">
        <v>0</v>
      </c>
      <c r="AR188" t="s">
        <v>74</v>
      </c>
      <c r="AS188" t="s">
        <v>67</v>
      </c>
      <c r="AT188" t="s">
        <v>67</v>
      </c>
      <c r="AU188" t="s">
        <v>4450</v>
      </c>
      <c r="AV188" t="s">
        <v>6047</v>
      </c>
      <c r="AW188" t="s">
        <v>198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201601222</v>
      </c>
      <c r="BM188">
        <v>2</v>
      </c>
    </row>
    <row r="189" spans="1:65">
      <c r="A189" t="s">
        <v>6048</v>
      </c>
      <c r="B189">
        <v>188</v>
      </c>
      <c r="C189" t="s">
        <v>52</v>
      </c>
      <c r="D189">
        <v>1</v>
      </c>
      <c r="E189">
        <v>2</v>
      </c>
      <c r="F189">
        <v>201601222</v>
      </c>
      <c r="G189">
        <v>20160122</v>
      </c>
      <c r="H189" t="s">
        <v>203</v>
      </c>
      <c r="I189" t="s">
        <v>54</v>
      </c>
      <c r="J189" t="s">
        <v>55</v>
      </c>
      <c r="K189">
        <v>1</v>
      </c>
      <c r="L189">
        <v>0</v>
      </c>
      <c r="M189">
        <v>1</v>
      </c>
      <c r="N189" t="s">
        <v>56</v>
      </c>
      <c r="O189" t="s">
        <v>76</v>
      </c>
      <c r="P189" t="s">
        <v>56</v>
      </c>
      <c r="Q189" t="s">
        <v>4</v>
      </c>
      <c r="R189" t="s">
        <v>77</v>
      </c>
      <c r="S189" t="s">
        <v>55</v>
      </c>
      <c r="T189" t="s">
        <v>56</v>
      </c>
      <c r="U189" t="s">
        <v>56</v>
      </c>
      <c r="V189" t="s">
        <v>56</v>
      </c>
      <c r="W189" t="s">
        <v>55</v>
      </c>
      <c r="X189" t="s">
        <v>56</v>
      </c>
      <c r="Y189" t="s">
        <v>56</v>
      </c>
      <c r="Z189" t="s">
        <v>56</v>
      </c>
      <c r="AA189" t="s">
        <v>57</v>
      </c>
      <c r="AB189" t="s">
        <v>56</v>
      </c>
      <c r="AC189" t="s">
        <v>56</v>
      </c>
      <c r="AD189" t="s">
        <v>56</v>
      </c>
      <c r="AE189">
        <v>0</v>
      </c>
      <c r="AF189">
        <v>0</v>
      </c>
      <c r="AG189">
        <v>0</v>
      </c>
      <c r="AH189">
        <v>1</v>
      </c>
      <c r="AI189" s="18" t="str">
        <f t="shared" si="9"/>
        <v>1</v>
      </c>
      <c r="AJ189" s="18" t="str">
        <f t="shared" si="10"/>
        <v>1</v>
      </c>
      <c r="AK189" s="18" t="str">
        <f t="shared" si="11"/>
        <v>1</v>
      </c>
      <c r="AL189" s="18">
        <f t="shared" si="12"/>
        <v>1</v>
      </c>
      <c r="AM189" t="s">
        <v>55</v>
      </c>
      <c r="AN189" t="s">
        <v>55</v>
      </c>
      <c r="AO189">
        <v>0</v>
      </c>
      <c r="AP189">
        <v>0</v>
      </c>
      <c r="AQ189">
        <v>0</v>
      </c>
      <c r="AR189" t="s">
        <v>59</v>
      </c>
      <c r="AS189" t="s">
        <v>78</v>
      </c>
      <c r="AT189" t="s">
        <v>78</v>
      </c>
      <c r="AU189" t="s">
        <v>4449</v>
      </c>
      <c r="AV189" t="s">
        <v>6048</v>
      </c>
      <c r="AW189" t="s">
        <v>203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201601222</v>
      </c>
      <c r="BM189">
        <v>2</v>
      </c>
    </row>
    <row r="190" spans="1:65">
      <c r="A190" t="s">
        <v>6049</v>
      </c>
      <c r="B190">
        <v>189</v>
      </c>
      <c r="C190" t="s">
        <v>52</v>
      </c>
      <c r="D190">
        <v>1</v>
      </c>
      <c r="E190">
        <v>2</v>
      </c>
      <c r="F190">
        <v>201601222</v>
      </c>
      <c r="G190">
        <v>20160122</v>
      </c>
      <c r="H190" t="s">
        <v>204</v>
      </c>
      <c r="I190" t="s">
        <v>54</v>
      </c>
      <c r="J190" t="s">
        <v>55</v>
      </c>
      <c r="K190">
        <v>0</v>
      </c>
      <c r="L190">
        <v>0</v>
      </c>
      <c r="M190">
        <v>0</v>
      </c>
      <c r="N190" t="s">
        <v>56</v>
      </c>
      <c r="O190" t="s">
        <v>57</v>
      </c>
      <c r="P190" t="s">
        <v>57</v>
      </c>
      <c r="Q190" t="s">
        <v>4</v>
      </c>
      <c r="R190" t="s">
        <v>77</v>
      </c>
      <c r="S190" t="s">
        <v>55</v>
      </c>
      <c r="T190" t="s">
        <v>56</v>
      </c>
      <c r="U190" t="s">
        <v>56</v>
      </c>
      <c r="V190" t="s">
        <v>56</v>
      </c>
      <c r="W190" t="s">
        <v>55</v>
      </c>
      <c r="X190" t="s">
        <v>56</v>
      </c>
      <c r="Y190" t="s">
        <v>56</v>
      </c>
      <c r="Z190" t="s">
        <v>56</v>
      </c>
      <c r="AA190" t="s">
        <v>57</v>
      </c>
      <c r="AB190" t="s">
        <v>56</v>
      </c>
      <c r="AC190" t="s">
        <v>56</v>
      </c>
      <c r="AD190" t="s">
        <v>56</v>
      </c>
      <c r="AE190">
        <v>0</v>
      </c>
      <c r="AF190">
        <v>0</v>
      </c>
      <c r="AG190">
        <v>0</v>
      </c>
      <c r="AH190">
        <v>1</v>
      </c>
      <c r="AI190" s="18" t="str">
        <f t="shared" si="9"/>
        <v>1</v>
      </c>
      <c r="AJ190" s="18" t="str">
        <f t="shared" si="10"/>
        <v>1</v>
      </c>
      <c r="AK190" s="18" t="str">
        <f t="shared" si="11"/>
        <v>1</v>
      </c>
      <c r="AL190" s="18">
        <f t="shared" si="12"/>
        <v>1</v>
      </c>
      <c r="AM190" t="s">
        <v>55</v>
      </c>
      <c r="AN190" t="s">
        <v>55</v>
      </c>
      <c r="AO190">
        <v>0</v>
      </c>
      <c r="AP190">
        <v>0</v>
      </c>
      <c r="AQ190">
        <v>0</v>
      </c>
      <c r="AR190" t="s">
        <v>59</v>
      </c>
      <c r="AS190" t="s">
        <v>78</v>
      </c>
      <c r="AT190" t="s">
        <v>78</v>
      </c>
      <c r="AU190" t="s">
        <v>4449</v>
      </c>
      <c r="AV190" t="s">
        <v>6049</v>
      </c>
      <c r="AW190" t="s">
        <v>204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201601222</v>
      </c>
      <c r="BM190">
        <v>2</v>
      </c>
    </row>
    <row r="191" spans="1:65">
      <c r="A191" t="s">
        <v>6050</v>
      </c>
      <c r="B191">
        <v>190</v>
      </c>
      <c r="C191" t="s">
        <v>52</v>
      </c>
      <c r="D191">
        <v>1</v>
      </c>
      <c r="E191">
        <v>2</v>
      </c>
      <c r="F191">
        <v>201601222</v>
      </c>
      <c r="G191">
        <v>20160122</v>
      </c>
      <c r="H191" t="s">
        <v>75</v>
      </c>
      <c r="I191" t="s">
        <v>76</v>
      </c>
      <c r="J191" t="s">
        <v>55</v>
      </c>
      <c r="K191">
        <v>5</v>
      </c>
      <c r="L191">
        <v>1</v>
      </c>
      <c r="M191">
        <v>4</v>
      </c>
      <c r="N191" t="s">
        <v>56</v>
      </c>
      <c r="O191" t="s">
        <v>76</v>
      </c>
      <c r="P191" t="s">
        <v>56</v>
      </c>
      <c r="Q191" t="s">
        <v>4</v>
      </c>
      <c r="R191" t="s">
        <v>77</v>
      </c>
      <c r="S191" t="s">
        <v>55</v>
      </c>
      <c r="T191" t="s">
        <v>56</v>
      </c>
      <c r="U191" t="s">
        <v>56</v>
      </c>
      <c r="V191" t="s">
        <v>56</v>
      </c>
      <c r="W191" t="s">
        <v>55</v>
      </c>
      <c r="X191" t="s">
        <v>56</v>
      </c>
      <c r="Y191" t="s">
        <v>56</v>
      </c>
      <c r="Z191" t="s">
        <v>56</v>
      </c>
      <c r="AA191" t="s">
        <v>57</v>
      </c>
      <c r="AB191" t="s">
        <v>56</v>
      </c>
      <c r="AC191" t="s">
        <v>56</v>
      </c>
      <c r="AD191" t="s">
        <v>56</v>
      </c>
      <c r="AE191">
        <v>0</v>
      </c>
      <c r="AF191">
        <v>0</v>
      </c>
      <c r="AG191">
        <v>0</v>
      </c>
      <c r="AH191">
        <v>1</v>
      </c>
      <c r="AI191" s="18" t="str">
        <f t="shared" si="9"/>
        <v>1</v>
      </c>
      <c r="AJ191" s="18" t="str">
        <f t="shared" si="10"/>
        <v>1</v>
      </c>
      <c r="AK191" s="18" t="str">
        <f t="shared" si="11"/>
        <v>1</v>
      </c>
      <c r="AL191" s="18">
        <f t="shared" si="12"/>
        <v>1</v>
      </c>
      <c r="AM191" t="s">
        <v>55</v>
      </c>
      <c r="AN191" t="s">
        <v>55</v>
      </c>
      <c r="AO191">
        <v>0</v>
      </c>
      <c r="AP191">
        <v>0</v>
      </c>
      <c r="AQ191">
        <v>0</v>
      </c>
      <c r="AR191" t="s">
        <v>76</v>
      </c>
      <c r="AS191" t="s">
        <v>78</v>
      </c>
      <c r="AT191" t="s">
        <v>78</v>
      </c>
      <c r="AU191" t="s">
        <v>4449</v>
      </c>
      <c r="AV191" t="s">
        <v>6050</v>
      </c>
      <c r="AW191" t="s">
        <v>75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201601222</v>
      </c>
      <c r="BM191">
        <v>2</v>
      </c>
    </row>
    <row r="192" spans="1:65">
      <c r="A192" t="s">
        <v>6051</v>
      </c>
      <c r="B192">
        <v>191</v>
      </c>
      <c r="C192" t="s">
        <v>52</v>
      </c>
      <c r="D192">
        <v>1</v>
      </c>
      <c r="E192">
        <v>2</v>
      </c>
      <c r="F192">
        <v>201601222</v>
      </c>
      <c r="G192">
        <v>20160122</v>
      </c>
      <c r="H192" t="s">
        <v>205</v>
      </c>
      <c r="I192" t="s">
        <v>54</v>
      </c>
      <c r="J192" t="s">
        <v>55</v>
      </c>
      <c r="K192">
        <v>0</v>
      </c>
      <c r="L192">
        <v>0</v>
      </c>
      <c r="M192">
        <v>0</v>
      </c>
      <c r="N192" t="s">
        <v>56</v>
      </c>
      <c r="O192" t="s">
        <v>57</v>
      </c>
      <c r="P192" t="s">
        <v>57</v>
      </c>
      <c r="Q192" t="s">
        <v>4</v>
      </c>
      <c r="R192" t="s">
        <v>90</v>
      </c>
      <c r="S192" t="s">
        <v>55</v>
      </c>
      <c r="T192" t="s">
        <v>56</v>
      </c>
      <c r="U192" t="s">
        <v>56</v>
      </c>
      <c r="V192" t="s">
        <v>56</v>
      </c>
      <c r="W192" t="s">
        <v>55</v>
      </c>
      <c r="X192" t="s">
        <v>56</v>
      </c>
      <c r="Y192" t="s">
        <v>56</v>
      </c>
      <c r="Z192" t="s">
        <v>56</v>
      </c>
      <c r="AA192" t="s">
        <v>57</v>
      </c>
      <c r="AB192" t="s">
        <v>56</v>
      </c>
      <c r="AC192" t="s">
        <v>56</v>
      </c>
      <c r="AD192" t="s">
        <v>56</v>
      </c>
      <c r="AE192">
        <v>0</v>
      </c>
      <c r="AF192">
        <v>0</v>
      </c>
      <c r="AG192">
        <v>0</v>
      </c>
      <c r="AH192">
        <v>1</v>
      </c>
      <c r="AI192" s="18" t="str">
        <f t="shared" si="9"/>
        <v>1</v>
      </c>
      <c r="AJ192" s="18" t="str">
        <f t="shared" si="10"/>
        <v>1</v>
      </c>
      <c r="AK192" s="18" t="str">
        <f t="shared" si="11"/>
        <v>1</v>
      </c>
      <c r="AL192" s="18">
        <f t="shared" si="12"/>
        <v>1</v>
      </c>
      <c r="AM192" t="s">
        <v>55</v>
      </c>
      <c r="AN192" t="s">
        <v>55</v>
      </c>
      <c r="AO192">
        <v>0</v>
      </c>
      <c r="AP192">
        <v>0</v>
      </c>
      <c r="AQ192">
        <v>0</v>
      </c>
      <c r="AR192" t="s">
        <v>59</v>
      </c>
      <c r="AS192" t="s">
        <v>91</v>
      </c>
      <c r="AT192" t="s">
        <v>91</v>
      </c>
      <c r="AU192" t="s">
        <v>4449</v>
      </c>
      <c r="AV192" t="s">
        <v>6051</v>
      </c>
      <c r="AW192" t="s">
        <v>205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201601222</v>
      </c>
      <c r="BM192">
        <v>2</v>
      </c>
    </row>
    <row r="193" spans="1:65">
      <c r="A193" t="s">
        <v>6052</v>
      </c>
      <c r="B193">
        <v>192</v>
      </c>
      <c r="C193" t="s">
        <v>52</v>
      </c>
      <c r="D193">
        <v>1</v>
      </c>
      <c r="E193">
        <v>2</v>
      </c>
      <c r="F193">
        <v>201601222</v>
      </c>
      <c r="G193">
        <v>20160122</v>
      </c>
      <c r="H193" t="s">
        <v>206</v>
      </c>
      <c r="I193" t="s">
        <v>96</v>
      </c>
      <c r="J193" t="s">
        <v>55</v>
      </c>
      <c r="K193">
        <v>0</v>
      </c>
      <c r="L193">
        <v>0</v>
      </c>
      <c r="M193">
        <v>0</v>
      </c>
      <c r="N193" t="s">
        <v>56</v>
      </c>
      <c r="O193" t="s">
        <v>57</v>
      </c>
      <c r="P193" t="s">
        <v>57</v>
      </c>
      <c r="Q193" t="s">
        <v>3</v>
      </c>
      <c r="R193" t="s">
        <v>80</v>
      </c>
      <c r="S193" t="s">
        <v>55</v>
      </c>
      <c r="T193" t="s">
        <v>56</v>
      </c>
      <c r="U193" t="s">
        <v>56</v>
      </c>
      <c r="V193" t="s">
        <v>56</v>
      </c>
      <c r="W193" t="s">
        <v>55</v>
      </c>
      <c r="X193" t="s">
        <v>56</v>
      </c>
      <c r="Y193" t="s">
        <v>56</v>
      </c>
      <c r="Z193" t="s">
        <v>56</v>
      </c>
      <c r="AA193" t="s">
        <v>57</v>
      </c>
      <c r="AB193" t="s">
        <v>56</v>
      </c>
      <c r="AC193" t="s">
        <v>56</v>
      </c>
      <c r="AD193" t="s">
        <v>56</v>
      </c>
      <c r="AE193">
        <v>0</v>
      </c>
      <c r="AF193">
        <v>0</v>
      </c>
      <c r="AG193">
        <v>0</v>
      </c>
      <c r="AH193">
        <v>1</v>
      </c>
      <c r="AI193" s="18" t="str">
        <f t="shared" si="9"/>
        <v>1</v>
      </c>
      <c r="AJ193" s="18" t="str">
        <f t="shared" si="10"/>
        <v>1</v>
      </c>
      <c r="AK193" s="18" t="str">
        <f t="shared" si="11"/>
        <v>1</v>
      </c>
      <c r="AL193" s="18">
        <f t="shared" si="12"/>
        <v>1</v>
      </c>
      <c r="AM193" t="s">
        <v>55</v>
      </c>
      <c r="AN193" t="s">
        <v>55</v>
      </c>
      <c r="AO193">
        <v>0</v>
      </c>
      <c r="AP193">
        <v>0</v>
      </c>
      <c r="AQ193">
        <v>0</v>
      </c>
      <c r="AR193" t="s">
        <v>59</v>
      </c>
      <c r="AS193" t="s">
        <v>80</v>
      </c>
      <c r="AT193" t="s">
        <v>80</v>
      </c>
      <c r="AU193" t="s">
        <v>80</v>
      </c>
      <c r="AV193" t="s">
        <v>6052</v>
      </c>
      <c r="AW193" t="s">
        <v>206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201601222</v>
      </c>
      <c r="BM193">
        <v>2</v>
      </c>
    </row>
    <row r="194" spans="1:65">
      <c r="A194" t="s">
        <v>6053</v>
      </c>
      <c r="B194">
        <v>193</v>
      </c>
      <c r="C194" t="s">
        <v>52</v>
      </c>
      <c r="D194">
        <v>1</v>
      </c>
      <c r="E194">
        <v>2</v>
      </c>
      <c r="F194">
        <v>201601222</v>
      </c>
      <c r="G194">
        <v>20160122</v>
      </c>
      <c r="H194" t="s">
        <v>213</v>
      </c>
      <c r="I194" t="s">
        <v>54</v>
      </c>
      <c r="J194" t="s">
        <v>55</v>
      </c>
      <c r="K194">
        <v>0</v>
      </c>
      <c r="L194">
        <v>0</v>
      </c>
      <c r="M194">
        <v>0</v>
      </c>
      <c r="N194" t="s">
        <v>56</v>
      </c>
      <c r="O194" t="s">
        <v>57</v>
      </c>
      <c r="P194" t="s">
        <v>57</v>
      </c>
      <c r="Q194" t="s">
        <v>3</v>
      </c>
      <c r="R194" t="s">
        <v>80</v>
      </c>
      <c r="S194" t="s">
        <v>55</v>
      </c>
      <c r="T194" t="s">
        <v>68</v>
      </c>
      <c r="U194" t="s">
        <v>68</v>
      </c>
      <c r="V194" t="s">
        <v>56</v>
      </c>
      <c r="W194" t="s">
        <v>55</v>
      </c>
      <c r="X194" t="s">
        <v>56</v>
      </c>
      <c r="Y194" t="s">
        <v>56</v>
      </c>
      <c r="Z194" t="s">
        <v>56</v>
      </c>
      <c r="AA194" t="s">
        <v>57</v>
      </c>
      <c r="AB194" t="s">
        <v>56</v>
      </c>
      <c r="AC194" t="s">
        <v>56</v>
      </c>
      <c r="AD194" t="s">
        <v>56</v>
      </c>
      <c r="AE194">
        <v>0</v>
      </c>
      <c r="AF194">
        <v>0</v>
      </c>
      <c r="AG194">
        <v>0</v>
      </c>
      <c r="AH194">
        <v>1</v>
      </c>
      <c r="AI194" s="18" t="str">
        <f t="shared" si="9"/>
        <v>1</v>
      </c>
      <c r="AJ194" s="18" t="str">
        <f t="shared" si="10"/>
        <v>1</v>
      </c>
      <c r="AK194" s="18" t="str">
        <f t="shared" si="11"/>
        <v>1</v>
      </c>
      <c r="AL194" s="18">
        <f t="shared" si="12"/>
        <v>1</v>
      </c>
      <c r="AM194" t="s">
        <v>55</v>
      </c>
      <c r="AN194" t="s">
        <v>55</v>
      </c>
      <c r="AO194">
        <v>0</v>
      </c>
      <c r="AP194">
        <v>0</v>
      </c>
      <c r="AQ194">
        <v>0</v>
      </c>
      <c r="AR194" t="s">
        <v>59</v>
      </c>
      <c r="AS194" t="s">
        <v>80</v>
      </c>
      <c r="AT194" t="s">
        <v>80</v>
      </c>
      <c r="AU194" t="s">
        <v>80</v>
      </c>
      <c r="AV194" t="s">
        <v>6053</v>
      </c>
      <c r="AW194" t="s">
        <v>213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201601222</v>
      </c>
      <c r="BM194">
        <v>2</v>
      </c>
    </row>
    <row r="195" spans="1:65">
      <c r="A195" t="s">
        <v>6054</v>
      </c>
      <c r="B195">
        <v>194</v>
      </c>
      <c r="C195" t="s">
        <v>52</v>
      </c>
      <c r="D195">
        <v>1</v>
      </c>
      <c r="E195">
        <v>2</v>
      </c>
      <c r="F195">
        <v>201601222</v>
      </c>
      <c r="G195">
        <v>20160122</v>
      </c>
      <c r="H195" t="s">
        <v>232</v>
      </c>
      <c r="I195" t="s">
        <v>54</v>
      </c>
      <c r="J195" t="s">
        <v>55</v>
      </c>
      <c r="K195">
        <v>0</v>
      </c>
      <c r="L195">
        <v>0</v>
      </c>
      <c r="M195">
        <v>0</v>
      </c>
      <c r="N195" t="s">
        <v>56</v>
      </c>
      <c r="O195" t="s">
        <v>57</v>
      </c>
      <c r="P195" t="s">
        <v>57</v>
      </c>
      <c r="Q195" t="s">
        <v>3</v>
      </c>
      <c r="R195" t="s">
        <v>80</v>
      </c>
      <c r="S195" t="s">
        <v>55</v>
      </c>
      <c r="T195" t="s">
        <v>68</v>
      </c>
      <c r="U195" t="s">
        <v>68</v>
      </c>
      <c r="V195" t="s">
        <v>56</v>
      </c>
      <c r="W195" t="s">
        <v>55</v>
      </c>
      <c r="X195" t="s">
        <v>56</v>
      </c>
      <c r="Y195" t="s">
        <v>56</v>
      </c>
      <c r="Z195" t="s">
        <v>56</v>
      </c>
      <c r="AA195" t="s">
        <v>57</v>
      </c>
      <c r="AB195" t="s">
        <v>56</v>
      </c>
      <c r="AC195" t="s">
        <v>56</v>
      </c>
      <c r="AD195" t="s">
        <v>56</v>
      </c>
      <c r="AE195">
        <v>0</v>
      </c>
      <c r="AF195">
        <v>0</v>
      </c>
      <c r="AG195">
        <v>0</v>
      </c>
      <c r="AH195">
        <v>1</v>
      </c>
      <c r="AI195" s="18" t="str">
        <f t="shared" ref="AI195:AI258" si="13">IF(ISERROR(FIND("0",AE195))=FALSE, "1", IF(ISERROR(FIND("1",AE195))=FALSE, "0"))</f>
        <v>1</v>
      </c>
      <c r="AJ195" s="18" t="str">
        <f t="shared" ref="AJ195:AJ258" si="14">IF(ISERROR(FIND("0",AF195))=FALSE, "1", IF(ISERROR(FIND("1",AF195))=FALSE, "0"))</f>
        <v>1</v>
      </c>
      <c r="AK195" s="18" t="str">
        <f t="shared" ref="AK195:AK258" si="15">IF(ISERROR(FIND("0",AG195))=FALSE, "1", IF(ISERROR(FIND("1",AG195))=FALSE, "0"))</f>
        <v>1</v>
      </c>
      <c r="AL195" s="18">
        <f t="shared" ref="AL195:AL258" si="16">AH195</f>
        <v>1</v>
      </c>
      <c r="AM195" t="s">
        <v>55</v>
      </c>
      <c r="AN195" t="s">
        <v>55</v>
      </c>
      <c r="AO195">
        <v>0</v>
      </c>
      <c r="AP195">
        <v>0</v>
      </c>
      <c r="AQ195">
        <v>0</v>
      </c>
      <c r="AR195" t="s">
        <v>59</v>
      </c>
      <c r="AS195" t="s">
        <v>80</v>
      </c>
      <c r="AT195" t="s">
        <v>80</v>
      </c>
      <c r="AU195" t="s">
        <v>80</v>
      </c>
      <c r="AV195" t="s">
        <v>6054</v>
      </c>
      <c r="AW195" t="s">
        <v>232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201601222</v>
      </c>
      <c r="BM195">
        <v>2</v>
      </c>
    </row>
    <row r="196" spans="1:65">
      <c r="A196" t="s">
        <v>6055</v>
      </c>
      <c r="B196">
        <v>195</v>
      </c>
      <c r="C196" t="s">
        <v>52</v>
      </c>
      <c r="D196">
        <v>1</v>
      </c>
      <c r="E196">
        <v>3</v>
      </c>
      <c r="F196">
        <v>201601253</v>
      </c>
      <c r="G196">
        <v>20160125</v>
      </c>
      <c r="H196" t="s">
        <v>233</v>
      </c>
      <c r="I196" t="s">
        <v>96</v>
      </c>
      <c r="J196" t="s">
        <v>55</v>
      </c>
      <c r="K196">
        <v>0</v>
      </c>
      <c r="L196">
        <v>0</v>
      </c>
      <c r="M196">
        <v>0</v>
      </c>
      <c r="N196" t="s">
        <v>56</v>
      </c>
      <c r="O196" t="s">
        <v>57</v>
      </c>
      <c r="P196" t="s">
        <v>57</v>
      </c>
      <c r="Q196" t="s">
        <v>3</v>
      </c>
      <c r="R196" t="s">
        <v>80</v>
      </c>
      <c r="S196" t="s">
        <v>55</v>
      </c>
      <c r="T196" t="s">
        <v>56</v>
      </c>
      <c r="U196" t="s">
        <v>56</v>
      </c>
      <c r="V196" t="s">
        <v>56</v>
      </c>
      <c r="W196" t="s">
        <v>55</v>
      </c>
      <c r="X196" t="s">
        <v>56</v>
      </c>
      <c r="Y196" t="s">
        <v>56</v>
      </c>
      <c r="Z196" t="s">
        <v>56</v>
      </c>
      <c r="AA196" t="s">
        <v>57</v>
      </c>
      <c r="AB196" t="s">
        <v>56</v>
      </c>
      <c r="AC196" t="s">
        <v>56</v>
      </c>
      <c r="AD196" t="s">
        <v>56</v>
      </c>
      <c r="AE196">
        <v>0</v>
      </c>
      <c r="AF196">
        <v>0</v>
      </c>
      <c r="AG196">
        <v>0</v>
      </c>
      <c r="AH196">
        <v>1</v>
      </c>
      <c r="AI196" s="18" t="str">
        <f t="shared" si="13"/>
        <v>1</v>
      </c>
      <c r="AJ196" s="18" t="str">
        <f t="shared" si="14"/>
        <v>1</v>
      </c>
      <c r="AK196" s="18" t="str">
        <f t="shared" si="15"/>
        <v>1</v>
      </c>
      <c r="AL196" s="18">
        <f t="shared" si="16"/>
        <v>1</v>
      </c>
      <c r="AM196" t="s">
        <v>55</v>
      </c>
      <c r="AN196" t="s">
        <v>55</v>
      </c>
      <c r="AO196">
        <v>0</v>
      </c>
      <c r="AP196">
        <v>0</v>
      </c>
      <c r="AQ196">
        <v>0</v>
      </c>
      <c r="AR196" t="s">
        <v>59</v>
      </c>
      <c r="AS196" t="s">
        <v>80</v>
      </c>
      <c r="AT196" t="s">
        <v>80</v>
      </c>
      <c r="AU196" t="s">
        <v>80</v>
      </c>
      <c r="AV196" t="s">
        <v>6055</v>
      </c>
      <c r="AW196" t="s">
        <v>233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201601253</v>
      </c>
      <c r="BM196">
        <v>3</v>
      </c>
    </row>
    <row r="197" spans="1:65">
      <c r="A197" t="s">
        <v>6056</v>
      </c>
      <c r="B197">
        <v>196</v>
      </c>
      <c r="C197" t="s">
        <v>52</v>
      </c>
      <c r="D197">
        <v>1</v>
      </c>
      <c r="E197">
        <v>3</v>
      </c>
      <c r="F197">
        <v>201601253</v>
      </c>
      <c r="G197">
        <v>20160125</v>
      </c>
      <c r="H197" t="s">
        <v>234</v>
      </c>
      <c r="I197" t="s">
        <v>96</v>
      </c>
      <c r="J197" t="s">
        <v>55</v>
      </c>
      <c r="K197">
        <v>0</v>
      </c>
      <c r="L197">
        <v>0</v>
      </c>
      <c r="M197">
        <v>0</v>
      </c>
      <c r="N197" t="s">
        <v>56</v>
      </c>
      <c r="O197" t="s">
        <v>57</v>
      </c>
      <c r="P197" t="s">
        <v>57</v>
      </c>
      <c r="Q197" t="s">
        <v>3</v>
      </c>
      <c r="R197" t="s">
        <v>80</v>
      </c>
      <c r="S197" t="s">
        <v>55</v>
      </c>
      <c r="T197" t="s">
        <v>56</v>
      </c>
      <c r="U197" t="s">
        <v>56</v>
      </c>
      <c r="V197" t="s">
        <v>56</v>
      </c>
      <c r="W197" t="s">
        <v>55</v>
      </c>
      <c r="X197" t="s">
        <v>56</v>
      </c>
      <c r="Y197" t="s">
        <v>56</v>
      </c>
      <c r="Z197" t="s">
        <v>56</v>
      </c>
      <c r="AA197" t="s">
        <v>57</v>
      </c>
      <c r="AB197" t="s">
        <v>56</v>
      </c>
      <c r="AC197" t="s">
        <v>56</v>
      </c>
      <c r="AD197" t="s">
        <v>56</v>
      </c>
      <c r="AE197">
        <v>0</v>
      </c>
      <c r="AF197">
        <v>0</v>
      </c>
      <c r="AG197">
        <v>0</v>
      </c>
      <c r="AH197">
        <v>1</v>
      </c>
      <c r="AI197" s="18" t="str">
        <f t="shared" si="13"/>
        <v>1</v>
      </c>
      <c r="AJ197" s="18" t="str">
        <f t="shared" si="14"/>
        <v>1</v>
      </c>
      <c r="AK197" s="18" t="str">
        <f t="shared" si="15"/>
        <v>1</v>
      </c>
      <c r="AL197" s="18">
        <f t="shared" si="16"/>
        <v>1</v>
      </c>
      <c r="AM197" t="s">
        <v>55</v>
      </c>
      <c r="AN197" t="s">
        <v>55</v>
      </c>
      <c r="AO197">
        <v>1</v>
      </c>
      <c r="AP197">
        <v>0</v>
      </c>
      <c r="AQ197">
        <v>0</v>
      </c>
      <c r="AR197" t="s">
        <v>59</v>
      </c>
      <c r="AS197" t="s">
        <v>80</v>
      </c>
      <c r="AT197" t="s">
        <v>80</v>
      </c>
      <c r="AU197" t="s">
        <v>80</v>
      </c>
      <c r="AV197" t="s">
        <v>6056</v>
      </c>
      <c r="AW197" t="s">
        <v>234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201601253</v>
      </c>
      <c r="BM197">
        <v>3</v>
      </c>
    </row>
    <row r="198" spans="1:65">
      <c r="A198" t="s">
        <v>6057</v>
      </c>
      <c r="B198">
        <v>197</v>
      </c>
      <c r="C198" t="s">
        <v>57</v>
      </c>
      <c r="D198" t="s">
        <v>55</v>
      </c>
      <c r="E198">
        <v>3</v>
      </c>
      <c r="F198">
        <v>201601253</v>
      </c>
      <c r="G198" t="s">
        <v>55</v>
      </c>
      <c r="H198" t="s">
        <v>235</v>
      </c>
      <c r="I198" t="s">
        <v>55</v>
      </c>
      <c r="J198" t="s">
        <v>55</v>
      </c>
      <c r="K198" t="s">
        <v>55</v>
      </c>
      <c r="L198" t="s">
        <v>55</v>
      </c>
      <c r="M198" t="s">
        <v>55</v>
      </c>
      <c r="N198" t="s">
        <v>57</v>
      </c>
      <c r="O198" t="s">
        <v>57</v>
      </c>
      <c r="P198" t="s">
        <v>57</v>
      </c>
      <c r="Q198" t="s">
        <v>57</v>
      </c>
      <c r="R198" t="s">
        <v>57</v>
      </c>
      <c r="S198" t="s">
        <v>55</v>
      </c>
      <c r="T198" t="s">
        <v>57</v>
      </c>
      <c r="U198" t="s">
        <v>57</v>
      </c>
      <c r="V198" t="s">
        <v>57</v>
      </c>
      <c r="W198" t="s">
        <v>55</v>
      </c>
      <c r="X198" t="s">
        <v>57</v>
      </c>
      <c r="Y198" t="s">
        <v>57</v>
      </c>
      <c r="Z198" t="s">
        <v>57</v>
      </c>
      <c r="AA198" t="s">
        <v>57</v>
      </c>
      <c r="AB198" t="s">
        <v>57</v>
      </c>
      <c r="AC198" t="s">
        <v>57</v>
      </c>
      <c r="AD198" t="s">
        <v>57</v>
      </c>
      <c r="AE198">
        <v>0</v>
      </c>
      <c r="AF198">
        <v>0</v>
      </c>
      <c r="AG198">
        <v>0</v>
      </c>
      <c r="AH198">
        <v>0</v>
      </c>
      <c r="AI198" s="18" t="str">
        <f t="shared" si="13"/>
        <v>1</v>
      </c>
      <c r="AJ198" s="18" t="str">
        <f t="shared" si="14"/>
        <v>1</v>
      </c>
      <c r="AK198" s="18" t="str">
        <f t="shared" si="15"/>
        <v>1</v>
      </c>
      <c r="AL198" s="18">
        <f t="shared" si="16"/>
        <v>0</v>
      </c>
      <c r="AM198" t="s">
        <v>55</v>
      </c>
      <c r="AN198" t="s">
        <v>55</v>
      </c>
      <c r="AO198">
        <v>0</v>
      </c>
      <c r="AP198">
        <v>1</v>
      </c>
      <c r="AQ198">
        <v>0</v>
      </c>
      <c r="AR198" t="s">
        <v>59</v>
      </c>
      <c r="AS198" t="s">
        <v>80</v>
      </c>
      <c r="AT198" t="s">
        <v>80</v>
      </c>
      <c r="AU198" t="s">
        <v>80</v>
      </c>
      <c r="AV198" t="s">
        <v>6057</v>
      </c>
      <c r="AW198" t="s">
        <v>235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201601253</v>
      </c>
      <c r="BM198">
        <v>3</v>
      </c>
    </row>
    <row r="199" spans="1:65">
      <c r="A199" t="s">
        <v>6058</v>
      </c>
      <c r="B199">
        <v>198</v>
      </c>
      <c r="C199" t="s">
        <v>52</v>
      </c>
      <c r="D199">
        <v>1</v>
      </c>
      <c r="E199">
        <v>3</v>
      </c>
      <c r="F199">
        <v>201601253</v>
      </c>
      <c r="G199">
        <v>20160125</v>
      </c>
      <c r="H199" t="s">
        <v>236</v>
      </c>
      <c r="I199" t="s">
        <v>96</v>
      </c>
      <c r="J199" t="s">
        <v>55</v>
      </c>
      <c r="K199">
        <v>0</v>
      </c>
      <c r="L199">
        <v>0</v>
      </c>
      <c r="M199">
        <v>0</v>
      </c>
      <c r="N199" t="s">
        <v>56</v>
      </c>
      <c r="O199" t="s">
        <v>57</v>
      </c>
      <c r="P199" t="s">
        <v>57</v>
      </c>
      <c r="Q199" t="s">
        <v>3</v>
      </c>
      <c r="R199" t="s">
        <v>80</v>
      </c>
      <c r="S199" t="s">
        <v>55</v>
      </c>
      <c r="T199" t="s">
        <v>56</v>
      </c>
      <c r="U199" t="s">
        <v>56</v>
      </c>
      <c r="V199" t="s">
        <v>56</v>
      </c>
      <c r="W199" t="s">
        <v>55</v>
      </c>
      <c r="X199" t="s">
        <v>56</v>
      </c>
      <c r="Y199" t="s">
        <v>56</v>
      </c>
      <c r="Z199" t="s">
        <v>56</v>
      </c>
      <c r="AA199" t="s">
        <v>57</v>
      </c>
      <c r="AB199" t="s">
        <v>56</v>
      </c>
      <c r="AC199" t="s">
        <v>56</v>
      </c>
      <c r="AD199" t="s">
        <v>56</v>
      </c>
      <c r="AE199">
        <v>0</v>
      </c>
      <c r="AF199">
        <v>0</v>
      </c>
      <c r="AG199">
        <v>0</v>
      </c>
      <c r="AH199">
        <v>1</v>
      </c>
      <c r="AI199" s="18" t="str">
        <f t="shared" si="13"/>
        <v>1</v>
      </c>
      <c r="AJ199" s="18" t="str">
        <f t="shared" si="14"/>
        <v>1</v>
      </c>
      <c r="AK199" s="18" t="str">
        <f t="shared" si="15"/>
        <v>1</v>
      </c>
      <c r="AL199" s="18">
        <f t="shared" si="16"/>
        <v>1</v>
      </c>
      <c r="AM199" t="s">
        <v>55</v>
      </c>
      <c r="AN199" t="s">
        <v>55</v>
      </c>
      <c r="AO199">
        <v>0</v>
      </c>
      <c r="AP199">
        <v>0</v>
      </c>
      <c r="AQ199">
        <v>0</v>
      </c>
      <c r="AR199" t="s">
        <v>59</v>
      </c>
      <c r="AS199" t="s">
        <v>80</v>
      </c>
      <c r="AT199" t="s">
        <v>80</v>
      </c>
      <c r="AU199" t="s">
        <v>80</v>
      </c>
      <c r="AV199" t="s">
        <v>6058</v>
      </c>
      <c r="AW199" t="s">
        <v>236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201601253</v>
      </c>
      <c r="BM199">
        <v>3</v>
      </c>
    </row>
    <row r="200" spans="1:65">
      <c r="A200" t="s">
        <v>6059</v>
      </c>
      <c r="B200">
        <v>199</v>
      </c>
      <c r="C200" t="s">
        <v>57</v>
      </c>
      <c r="D200" t="s">
        <v>55</v>
      </c>
      <c r="E200">
        <v>3</v>
      </c>
      <c r="F200">
        <v>201601253</v>
      </c>
      <c r="G200" t="s">
        <v>55</v>
      </c>
      <c r="H200" t="s">
        <v>237</v>
      </c>
      <c r="I200" t="s">
        <v>55</v>
      </c>
      <c r="J200" t="s">
        <v>55</v>
      </c>
      <c r="K200" t="s">
        <v>55</v>
      </c>
      <c r="L200" t="s">
        <v>55</v>
      </c>
      <c r="M200" t="s">
        <v>55</v>
      </c>
      <c r="N200" t="s">
        <v>57</v>
      </c>
      <c r="O200" t="s">
        <v>57</v>
      </c>
      <c r="P200" t="s">
        <v>57</v>
      </c>
      <c r="Q200" t="s">
        <v>57</v>
      </c>
      <c r="R200" t="s">
        <v>57</v>
      </c>
      <c r="S200" t="s">
        <v>55</v>
      </c>
      <c r="T200" t="s">
        <v>57</v>
      </c>
      <c r="U200" t="s">
        <v>57</v>
      </c>
      <c r="V200" t="s">
        <v>57</v>
      </c>
      <c r="W200" t="s">
        <v>55</v>
      </c>
      <c r="X200" t="s">
        <v>57</v>
      </c>
      <c r="Y200" t="s">
        <v>57</v>
      </c>
      <c r="Z200" t="s">
        <v>57</v>
      </c>
      <c r="AA200" t="s">
        <v>57</v>
      </c>
      <c r="AB200" t="s">
        <v>57</v>
      </c>
      <c r="AC200" t="s">
        <v>57</v>
      </c>
      <c r="AD200" t="s">
        <v>57</v>
      </c>
      <c r="AE200">
        <v>0</v>
      </c>
      <c r="AF200">
        <v>0</v>
      </c>
      <c r="AG200">
        <v>0</v>
      </c>
      <c r="AH200">
        <v>0</v>
      </c>
      <c r="AI200" s="18" t="str">
        <f t="shared" si="13"/>
        <v>1</v>
      </c>
      <c r="AJ200" s="18" t="str">
        <f t="shared" si="14"/>
        <v>1</v>
      </c>
      <c r="AK200" s="18" t="str">
        <f t="shared" si="15"/>
        <v>1</v>
      </c>
      <c r="AL200" s="18">
        <f t="shared" si="16"/>
        <v>0</v>
      </c>
      <c r="AM200" t="s">
        <v>55</v>
      </c>
      <c r="AN200" t="s">
        <v>55</v>
      </c>
      <c r="AO200">
        <v>0</v>
      </c>
      <c r="AP200">
        <v>1</v>
      </c>
      <c r="AQ200">
        <v>0</v>
      </c>
      <c r="AR200" t="s">
        <v>59</v>
      </c>
      <c r="AS200" t="s">
        <v>80</v>
      </c>
      <c r="AT200" t="s">
        <v>80</v>
      </c>
      <c r="AU200" t="s">
        <v>80</v>
      </c>
      <c r="AV200" t="s">
        <v>6059</v>
      </c>
      <c r="AW200" t="s">
        <v>237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201601253</v>
      </c>
      <c r="BM200">
        <v>3</v>
      </c>
    </row>
    <row r="201" spans="1:65">
      <c r="A201" t="s">
        <v>6060</v>
      </c>
      <c r="B201">
        <v>200</v>
      </c>
      <c r="C201" t="s">
        <v>57</v>
      </c>
      <c r="D201" t="s">
        <v>55</v>
      </c>
      <c r="E201">
        <v>3</v>
      </c>
      <c r="F201">
        <v>201601253</v>
      </c>
      <c r="G201" t="s">
        <v>55</v>
      </c>
      <c r="H201" t="s">
        <v>238</v>
      </c>
      <c r="I201" t="s">
        <v>55</v>
      </c>
      <c r="J201" t="s">
        <v>55</v>
      </c>
      <c r="K201" t="s">
        <v>55</v>
      </c>
      <c r="L201" t="s">
        <v>55</v>
      </c>
      <c r="M201" t="s">
        <v>55</v>
      </c>
      <c r="N201" t="s">
        <v>57</v>
      </c>
      <c r="O201" t="s">
        <v>57</v>
      </c>
      <c r="P201" t="s">
        <v>57</v>
      </c>
      <c r="Q201" t="s">
        <v>57</v>
      </c>
      <c r="R201" t="s">
        <v>57</v>
      </c>
      <c r="S201" t="s">
        <v>55</v>
      </c>
      <c r="T201" t="s">
        <v>57</v>
      </c>
      <c r="U201" t="s">
        <v>57</v>
      </c>
      <c r="V201" t="s">
        <v>57</v>
      </c>
      <c r="W201" t="s">
        <v>55</v>
      </c>
      <c r="X201" t="s">
        <v>57</v>
      </c>
      <c r="Y201" t="s">
        <v>57</v>
      </c>
      <c r="Z201" t="s">
        <v>57</v>
      </c>
      <c r="AA201" t="s">
        <v>57</v>
      </c>
      <c r="AB201" t="s">
        <v>57</v>
      </c>
      <c r="AC201" t="s">
        <v>57</v>
      </c>
      <c r="AD201" t="s">
        <v>57</v>
      </c>
      <c r="AE201">
        <v>0</v>
      </c>
      <c r="AF201">
        <v>0</v>
      </c>
      <c r="AG201">
        <v>0</v>
      </c>
      <c r="AH201">
        <v>0</v>
      </c>
      <c r="AI201" s="18" t="str">
        <f t="shared" si="13"/>
        <v>1</v>
      </c>
      <c r="AJ201" s="18" t="str">
        <f t="shared" si="14"/>
        <v>1</v>
      </c>
      <c r="AK201" s="18" t="str">
        <f t="shared" si="15"/>
        <v>1</v>
      </c>
      <c r="AL201" s="18">
        <f t="shared" si="16"/>
        <v>0</v>
      </c>
      <c r="AM201" t="s">
        <v>55</v>
      </c>
      <c r="AN201" t="s">
        <v>55</v>
      </c>
      <c r="AO201">
        <v>0</v>
      </c>
      <c r="AP201">
        <v>1</v>
      </c>
      <c r="AQ201">
        <v>0</v>
      </c>
      <c r="AR201" t="s">
        <v>59</v>
      </c>
      <c r="AS201" t="s">
        <v>80</v>
      </c>
      <c r="AT201" t="s">
        <v>80</v>
      </c>
      <c r="AU201" t="s">
        <v>80</v>
      </c>
      <c r="AV201" t="s">
        <v>6060</v>
      </c>
      <c r="AW201" t="s">
        <v>238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201601253</v>
      </c>
      <c r="BM201">
        <v>3</v>
      </c>
    </row>
    <row r="202" spans="1:65">
      <c r="A202" t="s">
        <v>6061</v>
      </c>
      <c r="B202">
        <v>201</v>
      </c>
      <c r="C202" t="s">
        <v>57</v>
      </c>
      <c r="D202" t="s">
        <v>55</v>
      </c>
      <c r="E202">
        <v>3</v>
      </c>
      <c r="F202">
        <v>201601263</v>
      </c>
      <c r="G202" t="s">
        <v>55</v>
      </c>
      <c r="H202" t="s">
        <v>239</v>
      </c>
      <c r="I202" t="s">
        <v>55</v>
      </c>
      <c r="J202" t="s">
        <v>55</v>
      </c>
      <c r="K202" t="s">
        <v>55</v>
      </c>
      <c r="L202" t="s">
        <v>55</v>
      </c>
      <c r="M202" t="s">
        <v>55</v>
      </c>
      <c r="N202" t="s">
        <v>57</v>
      </c>
      <c r="O202" t="s">
        <v>57</v>
      </c>
      <c r="P202" t="s">
        <v>57</v>
      </c>
      <c r="Q202" t="s">
        <v>57</v>
      </c>
      <c r="R202" t="s">
        <v>57</v>
      </c>
      <c r="S202" t="s">
        <v>55</v>
      </c>
      <c r="T202" t="s">
        <v>57</v>
      </c>
      <c r="U202" t="s">
        <v>57</v>
      </c>
      <c r="V202" t="s">
        <v>57</v>
      </c>
      <c r="W202" t="s">
        <v>55</v>
      </c>
      <c r="X202" t="s">
        <v>57</v>
      </c>
      <c r="Y202" t="s">
        <v>57</v>
      </c>
      <c r="Z202" t="s">
        <v>57</v>
      </c>
      <c r="AA202" t="s">
        <v>57</v>
      </c>
      <c r="AB202" t="s">
        <v>57</v>
      </c>
      <c r="AC202" t="s">
        <v>57</v>
      </c>
      <c r="AD202" t="s">
        <v>57</v>
      </c>
      <c r="AE202">
        <v>0</v>
      </c>
      <c r="AF202">
        <v>0</v>
      </c>
      <c r="AG202">
        <v>0</v>
      </c>
      <c r="AH202">
        <v>0</v>
      </c>
      <c r="AI202" s="18" t="str">
        <f t="shared" si="13"/>
        <v>1</v>
      </c>
      <c r="AJ202" s="18" t="str">
        <f t="shared" si="14"/>
        <v>1</v>
      </c>
      <c r="AK202" s="18" t="str">
        <f t="shared" si="15"/>
        <v>1</v>
      </c>
      <c r="AL202" s="18">
        <f t="shared" si="16"/>
        <v>0</v>
      </c>
      <c r="AM202" t="s">
        <v>55</v>
      </c>
      <c r="AN202" t="s">
        <v>55</v>
      </c>
      <c r="AO202">
        <v>0</v>
      </c>
      <c r="AP202">
        <v>1</v>
      </c>
      <c r="AQ202">
        <v>0</v>
      </c>
      <c r="AR202" t="s">
        <v>59</v>
      </c>
      <c r="AS202" t="s">
        <v>80</v>
      </c>
      <c r="AT202" t="s">
        <v>80</v>
      </c>
      <c r="AU202" t="s">
        <v>80</v>
      </c>
      <c r="AV202" t="s">
        <v>6061</v>
      </c>
      <c r="AW202" t="s">
        <v>239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201601263</v>
      </c>
      <c r="BM202">
        <v>3</v>
      </c>
    </row>
    <row r="203" spans="1:65">
      <c r="A203" t="s">
        <v>6062</v>
      </c>
      <c r="B203">
        <v>202</v>
      </c>
      <c r="C203" t="s">
        <v>57</v>
      </c>
      <c r="D203" t="s">
        <v>55</v>
      </c>
      <c r="E203">
        <v>3</v>
      </c>
      <c r="F203">
        <v>201601263</v>
      </c>
      <c r="G203" t="s">
        <v>55</v>
      </c>
      <c r="H203" t="s">
        <v>240</v>
      </c>
      <c r="I203" t="s">
        <v>55</v>
      </c>
      <c r="J203" t="s">
        <v>55</v>
      </c>
      <c r="K203" t="s">
        <v>55</v>
      </c>
      <c r="L203" t="s">
        <v>55</v>
      </c>
      <c r="M203" t="s">
        <v>55</v>
      </c>
      <c r="N203" t="s">
        <v>57</v>
      </c>
      <c r="O203" t="s">
        <v>57</v>
      </c>
      <c r="P203" t="s">
        <v>57</v>
      </c>
      <c r="Q203" t="s">
        <v>57</v>
      </c>
      <c r="R203" t="s">
        <v>57</v>
      </c>
      <c r="S203" t="s">
        <v>55</v>
      </c>
      <c r="T203" t="s">
        <v>57</v>
      </c>
      <c r="U203" t="s">
        <v>57</v>
      </c>
      <c r="V203" t="s">
        <v>57</v>
      </c>
      <c r="W203" t="s">
        <v>55</v>
      </c>
      <c r="X203" t="s">
        <v>57</v>
      </c>
      <c r="Y203" t="s">
        <v>57</v>
      </c>
      <c r="Z203" t="s">
        <v>57</v>
      </c>
      <c r="AA203" t="s">
        <v>57</v>
      </c>
      <c r="AB203" t="s">
        <v>57</v>
      </c>
      <c r="AC203" t="s">
        <v>57</v>
      </c>
      <c r="AD203" t="s">
        <v>57</v>
      </c>
      <c r="AE203">
        <v>0</v>
      </c>
      <c r="AF203">
        <v>0</v>
      </c>
      <c r="AG203">
        <v>0</v>
      </c>
      <c r="AH203">
        <v>0</v>
      </c>
      <c r="AI203" s="18" t="str">
        <f t="shared" si="13"/>
        <v>1</v>
      </c>
      <c r="AJ203" s="18" t="str">
        <f t="shared" si="14"/>
        <v>1</v>
      </c>
      <c r="AK203" s="18" t="str">
        <f t="shared" si="15"/>
        <v>1</v>
      </c>
      <c r="AL203" s="18">
        <f t="shared" si="16"/>
        <v>0</v>
      </c>
      <c r="AM203" t="s">
        <v>55</v>
      </c>
      <c r="AN203" t="s">
        <v>55</v>
      </c>
      <c r="AO203">
        <v>0</v>
      </c>
      <c r="AP203">
        <v>1</v>
      </c>
      <c r="AQ203">
        <v>0</v>
      </c>
      <c r="AR203" t="s">
        <v>59</v>
      </c>
      <c r="AS203" t="s">
        <v>80</v>
      </c>
      <c r="AT203" t="s">
        <v>80</v>
      </c>
      <c r="AU203" t="s">
        <v>80</v>
      </c>
      <c r="AV203" t="s">
        <v>6062</v>
      </c>
      <c r="AW203" t="s">
        <v>240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0</v>
      </c>
      <c r="BL203">
        <v>201601263</v>
      </c>
      <c r="BM203">
        <v>3</v>
      </c>
    </row>
    <row r="204" spans="1:65">
      <c r="A204" t="s">
        <v>6063</v>
      </c>
      <c r="B204">
        <v>203</v>
      </c>
      <c r="C204" t="s">
        <v>57</v>
      </c>
      <c r="D204" t="s">
        <v>55</v>
      </c>
      <c r="E204">
        <v>3</v>
      </c>
      <c r="F204">
        <v>201601263</v>
      </c>
      <c r="G204" t="s">
        <v>55</v>
      </c>
      <c r="H204" t="s">
        <v>241</v>
      </c>
      <c r="I204" t="s">
        <v>55</v>
      </c>
      <c r="J204" t="s">
        <v>55</v>
      </c>
      <c r="K204" t="s">
        <v>55</v>
      </c>
      <c r="L204" t="s">
        <v>55</v>
      </c>
      <c r="M204" t="s">
        <v>55</v>
      </c>
      <c r="N204" t="s">
        <v>57</v>
      </c>
      <c r="O204" t="s">
        <v>57</v>
      </c>
      <c r="P204" t="s">
        <v>57</v>
      </c>
      <c r="Q204" t="s">
        <v>57</v>
      </c>
      <c r="R204" t="s">
        <v>57</v>
      </c>
      <c r="S204" t="s">
        <v>55</v>
      </c>
      <c r="T204" t="s">
        <v>57</v>
      </c>
      <c r="U204" t="s">
        <v>57</v>
      </c>
      <c r="V204" t="s">
        <v>57</v>
      </c>
      <c r="W204" t="s">
        <v>55</v>
      </c>
      <c r="X204" t="s">
        <v>57</v>
      </c>
      <c r="Y204" t="s">
        <v>57</v>
      </c>
      <c r="Z204" t="s">
        <v>57</v>
      </c>
      <c r="AA204" t="s">
        <v>57</v>
      </c>
      <c r="AB204" t="s">
        <v>57</v>
      </c>
      <c r="AC204" t="s">
        <v>57</v>
      </c>
      <c r="AD204" t="s">
        <v>57</v>
      </c>
      <c r="AE204">
        <v>0</v>
      </c>
      <c r="AF204">
        <v>0</v>
      </c>
      <c r="AG204">
        <v>0</v>
      </c>
      <c r="AH204">
        <v>0</v>
      </c>
      <c r="AI204" s="18" t="str">
        <f t="shared" si="13"/>
        <v>1</v>
      </c>
      <c r="AJ204" s="18" t="str">
        <f t="shared" si="14"/>
        <v>1</v>
      </c>
      <c r="AK204" s="18" t="str">
        <f t="shared" si="15"/>
        <v>1</v>
      </c>
      <c r="AL204" s="18">
        <f t="shared" si="16"/>
        <v>0</v>
      </c>
      <c r="AM204" t="s">
        <v>55</v>
      </c>
      <c r="AN204" t="s">
        <v>55</v>
      </c>
      <c r="AO204">
        <v>0</v>
      </c>
      <c r="AP204">
        <v>1</v>
      </c>
      <c r="AQ204">
        <v>0</v>
      </c>
      <c r="AR204" t="s">
        <v>59</v>
      </c>
      <c r="AS204" t="s">
        <v>80</v>
      </c>
      <c r="AT204" t="s">
        <v>80</v>
      </c>
      <c r="AU204" t="s">
        <v>80</v>
      </c>
      <c r="AV204" t="s">
        <v>6063</v>
      </c>
      <c r="AW204" t="s">
        <v>241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201601263</v>
      </c>
      <c r="BM204">
        <v>3</v>
      </c>
    </row>
    <row r="205" spans="1:65">
      <c r="A205" t="s">
        <v>6064</v>
      </c>
      <c r="B205">
        <v>204</v>
      </c>
      <c r="C205" t="s">
        <v>57</v>
      </c>
      <c r="D205" t="s">
        <v>55</v>
      </c>
      <c r="E205">
        <v>3</v>
      </c>
      <c r="F205">
        <v>201601263</v>
      </c>
      <c r="G205" t="s">
        <v>55</v>
      </c>
      <c r="H205" t="s">
        <v>242</v>
      </c>
      <c r="I205" t="s">
        <v>55</v>
      </c>
      <c r="J205" t="s">
        <v>55</v>
      </c>
      <c r="K205" t="s">
        <v>55</v>
      </c>
      <c r="L205" t="s">
        <v>55</v>
      </c>
      <c r="M205" t="s">
        <v>55</v>
      </c>
      <c r="N205" t="s">
        <v>57</v>
      </c>
      <c r="O205" t="s">
        <v>57</v>
      </c>
      <c r="P205" t="s">
        <v>57</v>
      </c>
      <c r="Q205" t="s">
        <v>57</v>
      </c>
      <c r="R205" t="s">
        <v>57</v>
      </c>
      <c r="S205" t="s">
        <v>55</v>
      </c>
      <c r="T205" t="s">
        <v>57</v>
      </c>
      <c r="U205" t="s">
        <v>57</v>
      </c>
      <c r="V205" t="s">
        <v>57</v>
      </c>
      <c r="W205" t="s">
        <v>55</v>
      </c>
      <c r="X205" t="s">
        <v>57</v>
      </c>
      <c r="Y205" t="s">
        <v>57</v>
      </c>
      <c r="Z205" t="s">
        <v>57</v>
      </c>
      <c r="AA205" t="s">
        <v>57</v>
      </c>
      <c r="AB205" t="s">
        <v>57</v>
      </c>
      <c r="AC205" t="s">
        <v>57</v>
      </c>
      <c r="AD205" t="s">
        <v>57</v>
      </c>
      <c r="AE205">
        <v>0</v>
      </c>
      <c r="AF205">
        <v>0</v>
      </c>
      <c r="AG205">
        <v>0</v>
      </c>
      <c r="AH205">
        <v>0</v>
      </c>
      <c r="AI205" s="18" t="str">
        <f t="shared" si="13"/>
        <v>1</v>
      </c>
      <c r="AJ205" s="18" t="str">
        <f t="shared" si="14"/>
        <v>1</v>
      </c>
      <c r="AK205" s="18" t="str">
        <f t="shared" si="15"/>
        <v>1</v>
      </c>
      <c r="AL205" s="18">
        <f t="shared" si="16"/>
        <v>0</v>
      </c>
      <c r="AM205" t="s">
        <v>55</v>
      </c>
      <c r="AN205" t="s">
        <v>55</v>
      </c>
      <c r="AO205">
        <v>0</v>
      </c>
      <c r="AP205">
        <v>1</v>
      </c>
      <c r="AQ205">
        <v>0</v>
      </c>
      <c r="AR205" t="s">
        <v>59</v>
      </c>
      <c r="AS205" t="s">
        <v>80</v>
      </c>
      <c r="AT205" t="s">
        <v>80</v>
      </c>
      <c r="AU205" t="s">
        <v>80</v>
      </c>
      <c r="AV205" t="s">
        <v>6064</v>
      </c>
      <c r="AW205" t="s">
        <v>242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201601263</v>
      </c>
      <c r="BM205">
        <v>3</v>
      </c>
    </row>
    <row r="206" spans="1:65">
      <c r="A206" t="s">
        <v>6065</v>
      </c>
      <c r="B206">
        <v>205</v>
      </c>
      <c r="C206" t="s">
        <v>52</v>
      </c>
      <c r="D206">
        <v>1</v>
      </c>
      <c r="E206">
        <v>3</v>
      </c>
      <c r="F206">
        <v>201601263</v>
      </c>
      <c r="G206">
        <v>20160126</v>
      </c>
      <c r="H206" t="s">
        <v>243</v>
      </c>
      <c r="I206" t="s">
        <v>54</v>
      </c>
      <c r="J206" t="s">
        <v>55</v>
      </c>
      <c r="K206">
        <v>0</v>
      </c>
      <c r="L206">
        <v>0</v>
      </c>
      <c r="M206">
        <v>0</v>
      </c>
      <c r="N206" t="s">
        <v>56</v>
      </c>
      <c r="O206" t="s">
        <v>57</v>
      </c>
      <c r="P206" t="s">
        <v>57</v>
      </c>
      <c r="Q206" t="s">
        <v>3</v>
      </c>
      <c r="R206" t="s">
        <v>80</v>
      </c>
      <c r="S206" t="s">
        <v>55</v>
      </c>
      <c r="T206" t="s">
        <v>68</v>
      </c>
      <c r="U206" t="s">
        <v>68</v>
      </c>
      <c r="V206" t="s">
        <v>56</v>
      </c>
      <c r="W206" t="s">
        <v>55</v>
      </c>
      <c r="X206" t="s">
        <v>56</v>
      </c>
      <c r="Y206" t="s">
        <v>56</v>
      </c>
      <c r="Z206" t="s">
        <v>56</v>
      </c>
      <c r="AA206" t="s">
        <v>57</v>
      </c>
      <c r="AB206" t="s">
        <v>56</v>
      </c>
      <c r="AC206" t="s">
        <v>56</v>
      </c>
      <c r="AD206" t="s">
        <v>56</v>
      </c>
      <c r="AE206">
        <v>0</v>
      </c>
      <c r="AF206">
        <v>0</v>
      </c>
      <c r="AG206">
        <v>0</v>
      </c>
      <c r="AH206">
        <v>1</v>
      </c>
      <c r="AI206" s="18" t="str">
        <f t="shared" si="13"/>
        <v>1</v>
      </c>
      <c r="AJ206" s="18" t="str">
        <f t="shared" si="14"/>
        <v>1</v>
      </c>
      <c r="AK206" s="18" t="str">
        <f t="shared" si="15"/>
        <v>1</v>
      </c>
      <c r="AL206" s="18">
        <f t="shared" si="16"/>
        <v>1</v>
      </c>
      <c r="AM206" t="s">
        <v>55</v>
      </c>
      <c r="AN206" t="s">
        <v>55</v>
      </c>
      <c r="AO206">
        <v>0</v>
      </c>
      <c r="AP206">
        <v>0</v>
      </c>
      <c r="AQ206">
        <v>0</v>
      </c>
      <c r="AR206" t="s">
        <v>59</v>
      </c>
      <c r="AS206" t="s">
        <v>80</v>
      </c>
      <c r="AT206" t="s">
        <v>80</v>
      </c>
      <c r="AU206" t="s">
        <v>80</v>
      </c>
      <c r="AV206" t="s">
        <v>6065</v>
      </c>
      <c r="AW206" t="s">
        <v>243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201601263</v>
      </c>
      <c r="BM206">
        <v>3</v>
      </c>
    </row>
    <row r="207" spans="1:65">
      <c r="A207" t="s">
        <v>6066</v>
      </c>
      <c r="B207">
        <v>206</v>
      </c>
      <c r="C207" t="s">
        <v>52</v>
      </c>
      <c r="D207">
        <v>1</v>
      </c>
      <c r="E207">
        <v>3</v>
      </c>
      <c r="F207">
        <v>201601263</v>
      </c>
      <c r="G207">
        <v>20160126</v>
      </c>
      <c r="H207" t="s">
        <v>244</v>
      </c>
      <c r="I207" t="s">
        <v>96</v>
      </c>
      <c r="J207" t="s">
        <v>55</v>
      </c>
      <c r="K207">
        <v>0</v>
      </c>
      <c r="L207">
        <v>0</v>
      </c>
      <c r="M207">
        <v>0</v>
      </c>
      <c r="N207" t="s">
        <v>56</v>
      </c>
      <c r="O207" t="s">
        <v>57</v>
      </c>
      <c r="P207" t="s">
        <v>57</v>
      </c>
      <c r="Q207" t="s">
        <v>3</v>
      </c>
      <c r="R207" t="s">
        <v>80</v>
      </c>
      <c r="S207" t="s">
        <v>55</v>
      </c>
      <c r="T207" t="s">
        <v>56</v>
      </c>
      <c r="U207" t="s">
        <v>56</v>
      </c>
      <c r="V207" t="s">
        <v>56</v>
      </c>
      <c r="W207" t="s">
        <v>55</v>
      </c>
      <c r="X207" t="s">
        <v>56</v>
      </c>
      <c r="Y207" t="s">
        <v>56</v>
      </c>
      <c r="Z207" t="s">
        <v>56</v>
      </c>
      <c r="AA207" t="s">
        <v>57</v>
      </c>
      <c r="AB207" t="s">
        <v>56</v>
      </c>
      <c r="AC207" t="s">
        <v>56</v>
      </c>
      <c r="AD207" t="s">
        <v>56</v>
      </c>
      <c r="AE207">
        <v>0</v>
      </c>
      <c r="AF207">
        <v>0</v>
      </c>
      <c r="AG207">
        <v>0</v>
      </c>
      <c r="AH207">
        <v>1</v>
      </c>
      <c r="AI207" s="18" t="str">
        <f t="shared" si="13"/>
        <v>1</v>
      </c>
      <c r="AJ207" s="18" t="str">
        <f t="shared" si="14"/>
        <v>1</v>
      </c>
      <c r="AK207" s="18" t="str">
        <f t="shared" si="15"/>
        <v>1</v>
      </c>
      <c r="AL207" s="18">
        <f t="shared" si="16"/>
        <v>1</v>
      </c>
      <c r="AM207" t="s">
        <v>55</v>
      </c>
      <c r="AN207" t="s">
        <v>55</v>
      </c>
      <c r="AO207">
        <v>1</v>
      </c>
      <c r="AP207">
        <v>0</v>
      </c>
      <c r="AQ207">
        <v>0</v>
      </c>
      <c r="AR207" t="s">
        <v>59</v>
      </c>
      <c r="AS207" t="s">
        <v>80</v>
      </c>
      <c r="AT207" t="s">
        <v>80</v>
      </c>
      <c r="AU207" t="s">
        <v>80</v>
      </c>
      <c r="AV207" t="s">
        <v>6066</v>
      </c>
      <c r="AW207" t="s">
        <v>244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201601263</v>
      </c>
      <c r="BM207">
        <v>3</v>
      </c>
    </row>
    <row r="208" spans="1:65">
      <c r="A208" t="s">
        <v>6067</v>
      </c>
      <c r="B208">
        <v>207</v>
      </c>
      <c r="C208" t="s">
        <v>52</v>
      </c>
      <c r="D208">
        <v>1</v>
      </c>
      <c r="E208">
        <v>3</v>
      </c>
      <c r="F208">
        <v>201601263</v>
      </c>
      <c r="G208">
        <v>20160126</v>
      </c>
      <c r="H208" t="s">
        <v>245</v>
      </c>
      <c r="I208" t="s">
        <v>217</v>
      </c>
      <c r="J208" t="s">
        <v>55</v>
      </c>
      <c r="K208">
        <v>1</v>
      </c>
      <c r="L208">
        <v>1</v>
      </c>
      <c r="M208">
        <v>0</v>
      </c>
      <c r="N208" t="s">
        <v>56</v>
      </c>
      <c r="O208" t="s">
        <v>56</v>
      </c>
      <c r="P208" t="s">
        <v>68</v>
      </c>
      <c r="Q208" t="s">
        <v>3</v>
      </c>
      <c r="R208" t="s">
        <v>80</v>
      </c>
      <c r="S208" t="s">
        <v>55</v>
      </c>
      <c r="T208" t="s">
        <v>68</v>
      </c>
      <c r="U208" t="s">
        <v>68</v>
      </c>
      <c r="V208" t="s">
        <v>56</v>
      </c>
      <c r="W208" t="s">
        <v>55</v>
      </c>
      <c r="X208" t="s">
        <v>56</v>
      </c>
      <c r="Y208" t="s">
        <v>56</v>
      </c>
      <c r="Z208" t="s">
        <v>56</v>
      </c>
      <c r="AA208" t="s">
        <v>57</v>
      </c>
      <c r="AB208" t="s">
        <v>56</v>
      </c>
      <c r="AC208" t="s">
        <v>56</v>
      </c>
      <c r="AD208" t="s">
        <v>56</v>
      </c>
      <c r="AE208">
        <v>0</v>
      </c>
      <c r="AF208">
        <v>0</v>
      </c>
      <c r="AG208">
        <v>0</v>
      </c>
      <c r="AH208">
        <v>1</v>
      </c>
      <c r="AI208" s="18" t="str">
        <f t="shared" si="13"/>
        <v>1</v>
      </c>
      <c r="AJ208" s="18" t="str">
        <f t="shared" si="14"/>
        <v>1</v>
      </c>
      <c r="AK208" s="18" t="str">
        <f t="shared" si="15"/>
        <v>1</v>
      </c>
      <c r="AL208" s="18">
        <f t="shared" si="16"/>
        <v>1</v>
      </c>
      <c r="AM208" t="s">
        <v>55</v>
      </c>
      <c r="AN208" t="s">
        <v>55</v>
      </c>
      <c r="AO208">
        <v>0</v>
      </c>
      <c r="AP208">
        <v>0</v>
      </c>
      <c r="AQ208">
        <v>0</v>
      </c>
      <c r="AR208" t="s">
        <v>147</v>
      </c>
      <c r="AS208" t="s">
        <v>80</v>
      </c>
      <c r="AT208" t="s">
        <v>80</v>
      </c>
      <c r="AU208" t="s">
        <v>80</v>
      </c>
      <c r="AV208" t="s">
        <v>6067</v>
      </c>
      <c r="AW208" t="s">
        <v>245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201601263</v>
      </c>
      <c r="BM208">
        <v>3</v>
      </c>
    </row>
    <row r="209" spans="1:65">
      <c r="A209" t="s">
        <v>6068</v>
      </c>
      <c r="B209">
        <v>208</v>
      </c>
      <c r="C209" t="s">
        <v>57</v>
      </c>
      <c r="D209" t="s">
        <v>55</v>
      </c>
      <c r="E209">
        <v>3</v>
      </c>
      <c r="F209">
        <v>201601263</v>
      </c>
      <c r="G209" t="s">
        <v>55</v>
      </c>
      <c r="H209" t="s">
        <v>246</v>
      </c>
      <c r="I209" t="s">
        <v>55</v>
      </c>
      <c r="J209" t="s">
        <v>55</v>
      </c>
      <c r="K209" t="s">
        <v>55</v>
      </c>
      <c r="L209" t="s">
        <v>55</v>
      </c>
      <c r="M209" t="s">
        <v>55</v>
      </c>
      <c r="N209" t="s">
        <v>57</v>
      </c>
      <c r="O209" t="s">
        <v>57</v>
      </c>
      <c r="P209" t="s">
        <v>57</v>
      </c>
      <c r="Q209" t="s">
        <v>57</v>
      </c>
      <c r="R209" t="s">
        <v>57</v>
      </c>
      <c r="S209" t="s">
        <v>55</v>
      </c>
      <c r="T209" t="s">
        <v>57</v>
      </c>
      <c r="U209" t="s">
        <v>57</v>
      </c>
      <c r="V209" t="s">
        <v>57</v>
      </c>
      <c r="W209" t="s">
        <v>55</v>
      </c>
      <c r="X209" t="s">
        <v>57</v>
      </c>
      <c r="Y209" t="s">
        <v>57</v>
      </c>
      <c r="Z209" t="s">
        <v>57</v>
      </c>
      <c r="AA209" t="s">
        <v>57</v>
      </c>
      <c r="AB209" t="s">
        <v>57</v>
      </c>
      <c r="AC209" t="s">
        <v>57</v>
      </c>
      <c r="AD209" t="s">
        <v>57</v>
      </c>
      <c r="AE209">
        <v>0</v>
      </c>
      <c r="AF209">
        <v>0</v>
      </c>
      <c r="AG209">
        <v>0</v>
      </c>
      <c r="AH209">
        <v>0</v>
      </c>
      <c r="AI209" s="18" t="str">
        <f t="shared" si="13"/>
        <v>1</v>
      </c>
      <c r="AJ209" s="18" t="str">
        <f t="shared" si="14"/>
        <v>1</v>
      </c>
      <c r="AK209" s="18" t="str">
        <f t="shared" si="15"/>
        <v>1</v>
      </c>
      <c r="AL209" s="18">
        <f t="shared" si="16"/>
        <v>0</v>
      </c>
      <c r="AM209" t="s">
        <v>55</v>
      </c>
      <c r="AN209" t="s">
        <v>55</v>
      </c>
      <c r="AO209">
        <v>0</v>
      </c>
      <c r="AP209">
        <v>1</v>
      </c>
      <c r="AQ209">
        <v>0</v>
      </c>
      <c r="AR209" t="s">
        <v>59</v>
      </c>
      <c r="AS209" t="s">
        <v>80</v>
      </c>
      <c r="AT209" t="s">
        <v>80</v>
      </c>
      <c r="AU209" t="s">
        <v>80</v>
      </c>
      <c r="AV209" t="s">
        <v>6068</v>
      </c>
      <c r="AW209" t="s">
        <v>246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0</v>
      </c>
      <c r="BK209">
        <v>0</v>
      </c>
      <c r="BL209">
        <v>201601263</v>
      </c>
      <c r="BM209">
        <v>3</v>
      </c>
    </row>
    <row r="210" spans="1:65">
      <c r="A210" t="s">
        <v>6069</v>
      </c>
      <c r="B210">
        <v>209</v>
      </c>
      <c r="C210" t="s">
        <v>57</v>
      </c>
      <c r="D210" t="s">
        <v>55</v>
      </c>
      <c r="E210">
        <v>3</v>
      </c>
      <c r="F210">
        <v>201601263</v>
      </c>
      <c r="G210" t="s">
        <v>55</v>
      </c>
      <c r="H210" t="s">
        <v>247</v>
      </c>
      <c r="I210" t="s">
        <v>55</v>
      </c>
      <c r="J210" t="s">
        <v>55</v>
      </c>
      <c r="K210" t="s">
        <v>55</v>
      </c>
      <c r="L210" t="s">
        <v>55</v>
      </c>
      <c r="M210" t="s">
        <v>55</v>
      </c>
      <c r="N210" t="s">
        <v>57</v>
      </c>
      <c r="O210" t="s">
        <v>57</v>
      </c>
      <c r="P210" t="s">
        <v>57</v>
      </c>
      <c r="Q210" t="s">
        <v>57</v>
      </c>
      <c r="R210" t="s">
        <v>57</v>
      </c>
      <c r="S210" t="s">
        <v>55</v>
      </c>
      <c r="T210" t="s">
        <v>57</v>
      </c>
      <c r="U210" t="s">
        <v>57</v>
      </c>
      <c r="V210" t="s">
        <v>57</v>
      </c>
      <c r="W210" t="s">
        <v>55</v>
      </c>
      <c r="X210" t="s">
        <v>57</v>
      </c>
      <c r="Y210" t="s">
        <v>57</v>
      </c>
      <c r="Z210" t="s">
        <v>57</v>
      </c>
      <c r="AA210" t="s">
        <v>57</v>
      </c>
      <c r="AB210" t="s">
        <v>57</v>
      </c>
      <c r="AC210" t="s">
        <v>57</v>
      </c>
      <c r="AD210" t="s">
        <v>57</v>
      </c>
      <c r="AE210">
        <v>0</v>
      </c>
      <c r="AF210">
        <v>0</v>
      </c>
      <c r="AG210">
        <v>0</v>
      </c>
      <c r="AH210">
        <v>0</v>
      </c>
      <c r="AI210" s="18" t="str">
        <f t="shared" si="13"/>
        <v>1</v>
      </c>
      <c r="AJ210" s="18" t="str">
        <f t="shared" si="14"/>
        <v>1</v>
      </c>
      <c r="AK210" s="18" t="str">
        <f t="shared" si="15"/>
        <v>1</v>
      </c>
      <c r="AL210" s="18">
        <f t="shared" si="16"/>
        <v>0</v>
      </c>
      <c r="AM210" t="s">
        <v>55</v>
      </c>
      <c r="AN210" t="s">
        <v>55</v>
      </c>
      <c r="AO210">
        <v>0</v>
      </c>
      <c r="AP210">
        <v>1</v>
      </c>
      <c r="AQ210">
        <v>0</v>
      </c>
      <c r="AR210" t="s">
        <v>59</v>
      </c>
      <c r="AS210" t="s">
        <v>80</v>
      </c>
      <c r="AT210" t="s">
        <v>80</v>
      </c>
      <c r="AU210" t="s">
        <v>80</v>
      </c>
      <c r="AV210" t="s">
        <v>6069</v>
      </c>
      <c r="AW210" t="s">
        <v>247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201601263</v>
      </c>
      <c r="BM210">
        <v>3</v>
      </c>
    </row>
    <row r="211" spans="1:65">
      <c r="A211" t="s">
        <v>6070</v>
      </c>
      <c r="B211">
        <v>210</v>
      </c>
      <c r="C211" t="s">
        <v>57</v>
      </c>
      <c r="D211" t="s">
        <v>55</v>
      </c>
      <c r="E211">
        <v>3</v>
      </c>
      <c r="F211">
        <v>201601263</v>
      </c>
      <c r="G211" t="s">
        <v>55</v>
      </c>
      <c r="H211" t="s">
        <v>248</v>
      </c>
      <c r="I211" t="s">
        <v>55</v>
      </c>
      <c r="J211" t="s">
        <v>55</v>
      </c>
      <c r="K211" t="s">
        <v>55</v>
      </c>
      <c r="L211" t="s">
        <v>55</v>
      </c>
      <c r="M211" t="s">
        <v>55</v>
      </c>
      <c r="N211" t="s">
        <v>57</v>
      </c>
      <c r="O211" t="s">
        <v>57</v>
      </c>
      <c r="P211" t="s">
        <v>57</v>
      </c>
      <c r="Q211" t="s">
        <v>57</v>
      </c>
      <c r="R211" t="s">
        <v>57</v>
      </c>
      <c r="S211" t="s">
        <v>55</v>
      </c>
      <c r="T211" t="s">
        <v>57</v>
      </c>
      <c r="U211" t="s">
        <v>57</v>
      </c>
      <c r="V211" t="s">
        <v>57</v>
      </c>
      <c r="W211" t="s">
        <v>55</v>
      </c>
      <c r="X211" t="s">
        <v>57</v>
      </c>
      <c r="Y211" t="s">
        <v>57</v>
      </c>
      <c r="Z211" t="s">
        <v>57</v>
      </c>
      <c r="AA211" t="s">
        <v>57</v>
      </c>
      <c r="AB211" t="s">
        <v>57</v>
      </c>
      <c r="AC211" t="s">
        <v>57</v>
      </c>
      <c r="AD211" t="s">
        <v>57</v>
      </c>
      <c r="AE211">
        <v>0</v>
      </c>
      <c r="AF211">
        <v>0</v>
      </c>
      <c r="AG211">
        <v>0</v>
      </c>
      <c r="AH211">
        <v>0</v>
      </c>
      <c r="AI211" s="18" t="str">
        <f t="shared" si="13"/>
        <v>1</v>
      </c>
      <c r="AJ211" s="18" t="str">
        <f t="shared" si="14"/>
        <v>1</v>
      </c>
      <c r="AK211" s="18" t="str">
        <f t="shared" si="15"/>
        <v>1</v>
      </c>
      <c r="AL211" s="18">
        <f t="shared" si="16"/>
        <v>0</v>
      </c>
      <c r="AM211" t="s">
        <v>55</v>
      </c>
      <c r="AN211" t="s">
        <v>55</v>
      </c>
      <c r="AO211">
        <v>0</v>
      </c>
      <c r="AP211">
        <v>1</v>
      </c>
      <c r="AQ211">
        <v>0</v>
      </c>
      <c r="AR211" t="s">
        <v>59</v>
      </c>
      <c r="AS211" t="s">
        <v>80</v>
      </c>
      <c r="AT211" t="s">
        <v>80</v>
      </c>
      <c r="AU211" t="s">
        <v>80</v>
      </c>
      <c r="AV211" t="s">
        <v>6070</v>
      </c>
      <c r="AW211" t="s">
        <v>248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201601263</v>
      </c>
      <c r="BM211">
        <v>3</v>
      </c>
    </row>
    <row r="212" spans="1:65">
      <c r="A212" t="s">
        <v>6071</v>
      </c>
      <c r="B212">
        <v>211</v>
      </c>
      <c r="C212" t="s">
        <v>57</v>
      </c>
      <c r="D212" t="s">
        <v>55</v>
      </c>
      <c r="E212">
        <v>3</v>
      </c>
      <c r="F212">
        <v>201601263</v>
      </c>
      <c r="G212" t="s">
        <v>55</v>
      </c>
      <c r="H212" t="s">
        <v>249</v>
      </c>
      <c r="I212" t="s">
        <v>55</v>
      </c>
      <c r="J212" t="s">
        <v>55</v>
      </c>
      <c r="K212" t="s">
        <v>55</v>
      </c>
      <c r="L212" t="s">
        <v>55</v>
      </c>
      <c r="M212" t="s">
        <v>55</v>
      </c>
      <c r="N212" t="s">
        <v>57</v>
      </c>
      <c r="O212" t="s">
        <v>57</v>
      </c>
      <c r="P212" t="s">
        <v>57</v>
      </c>
      <c r="Q212" t="s">
        <v>57</v>
      </c>
      <c r="R212" t="s">
        <v>57</v>
      </c>
      <c r="S212" t="s">
        <v>55</v>
      </c>
      <c r="T212" t="s">
        <v>57</v>
      </c>
      <c r="U212" t="s">
        <v>57</v>
      </c>
      <c r="V212" t="s">
        <v>57</v>
      </c>
      <c r="W212" t="s">
        <v>55</v>
      </c>
      <c r="X212" t="s">
        <v>57</v>
      </c>
      <c r="Y212" t="s">
        <v>57</v>
      </c>
      <c r="Z212" t="s">
        <v>57</v>
      </c>
      <c r="AA212" t="s">
        <v>57</v>
      </c>
      <c r="AB212" t="s">
        <v>57</v>
      </c>
      <c r="AC212" t="s">
        <v>57</v>
      </c>
      <c r="AD212" t="s">
        <v>57</v>
      </c>
      <c r="AE212">
        <v>0</v>
      </c>
      <c r="AF212">
        <v>0</v>
      </c>
      <c r="AG212">
        <v>0</v>
      </c>
      <c r="AH212">
        <v>0</v>
      </c>
      <c r="AI212" s="18" t="str">
        <f t="shared" si="13"/>
        <v>1</v>
      </c>
      <c r="AJ212" s="18" t="str">
        <f t="shared" si="14"/>
        <v>1</v>
      </c>
      <c r="AK212" s="18" t="str">
        <f t="shared" si="15"/>
        <v>1</v>
      </c>
      <c r="AL212" s="18">
        <f t="shared" si="16"/>
        <v>0</v>
      </c>
      <c r="AM212" t="s">
        <v>55</v>
      </c>
      <c r="AN212" t="s">
        <v>55</v>
      </c>
      <c r="AO212">
        <v>1</v>
      </c>
      <c r="AP212">
        <v>1</v>
      </c>
      <c r="AQ212">
        <v>0</v>
      </c>
      <c r="AR212" t="s">
        <v>59</v>
      </c>
      <c r="AS212" t="s">
        <v>80</v>
      </c>
      <c r="AT212" t="s">
        <v>80</v>
      </c>
      <c r="AU212" t="s">
        <v>80</v>
      </c>
      <c r="AV212" t="s">
        <v>6071</v>
      </c>
      <c r="AW212" t="s">
        <v>249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201601263</v>
      </c>
      <c r="BM212">
        <v>3</v>
      </c>
    </row>
    <row r="213" spans="1:65">
      <c r="A213" t="s">
        <v>6072</v>
      </c>
      <c r="B213">
        <v>212</v>
      </c>
      <c r="C213" t="s">
        <v>52</v>
      </c>
      <c r="D213">
        <v>1</v>
      </c>
      <c r="E213">
        <v>3</v>
      </c>
      <c r="F213">
        <v>201601263</v>
      </c>
      <c r="G213">
        <v>20160126</v>
      </c>
      <c r="H213" t="s">
        <v>250</v>
      </c>
      <c r="I213" t="s">
        <v>96</v>
      </c>
      <c r="J213" t="s">
        <v>55</v>
      </c>
      <c r="K213">
        <v>0</v>
      </c>
      <c r="L213">
        <v>0</v>
      </c>
      <c r="M213">
        <v>0</v>
      </c>
      <c r="N213" t="s">
        <v>56</v>
      </c>
      <c r="O213" t="s">
        <v>57</v>
      </c>
      <c r="P213" t="s">
        <v>57</v>
      </c>
      <c r="Q213" t="s">
        <v>3</v>
      </c>
      <c r="R213" t="s">
        <v>80</v>
      </c>
      <c r="S213" t="s">
        <v>55</v>
      </c>
      <c r="T213" t="s">
        <v>56</v>
      </c>
      <c r="U213" t="s">
        <v>56</v>
      </c>
      <c r="V213" t="s">
        <v>56</v>
      </c>
      <c r="W213" t="s">
        <v>55</v>
      </c>
      <c r="X213" t="s">
        <v>56</v>
      </c>
      <c r="Y213" t="s">
        <v>56</v>
      </c>
      <c r="Z213" t="s">
        <v>56</v>
      </c>
      <c r="AA213" t="s">
        <v>57</v>
      </c>
      <c r="AB213" t="s">
        <v>56</v>
      </c>
      <c r="AC213" t="s">
        <v>56</v>
      </c>
      <c r="AD213" t="s">
        <v>56</v>
      </c>
      <c r="AE213">
        <v>0</v>
      </c>
      <c r="AF213">
        <v>0</v>
      </c>
      <c r="AG213">
        <v>0</v>
      </c>
      <c r="AH213">
        <v>1</v>
      </c>
      <c r="AI213" s="18" t="str">
        <f t="shared" si="13"/>
        <v>1</v>
      </c>
      <c r="AJ213" s="18" t="str">
        <f t="shared" si="14"/>
        <v>1</v>
      </c>
      <c r="AK213" s="18" t="str">
        <f t="shared" si="15"/>
        <v>1</v>
      </c>
      <c r="AL213" s="18">
        <f t="shared" si="16"/>
        <v>1</v>
      </c>
      <c r="AM213" t="s">
        <v>55</v>
      </c>
      <c r="AN213" t="s">
        <v>55</v>
      </c>
      <c r="AO213">
        <v>0</v>
      </c>
      <c r="AP213">
        <v>0</v>
      </c>
      <c r="AQ213">
        <v>0</v>
      </c>
      <c r="AR213" t="s">
        <v>59</v>
      </c>
      <c r="AS213" t="s">
        <v>80</v>
      </c>
      <c r="AT213" t="s">
        <v>80</v>
      </c>
      <c r="AU213" t="s">
        <v>80</v>
      </c>
      <c r="AV213" t="s">
        <v>6072</v>
      </c>
      <c r="AW213" t="s">
        <v>250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201601263</v>
      </c>
      <c r="BM213">
        <v>3</v>
      </c>
    </row>
    <row r="214" spans="1:65">
      <c r="A214" t="s">
        <v>6073</v>
      </c>
      <c r="B214">
        <v>213</v>
      </c>
      <c r="C214" t="s">
        <v>57</v>
      </c>
      <c r="D214" t="s">
        <v>55</v>
      </c>
      <c r="E214">
        <v>3</v>
      </c>
      <c r="F214">
        <v>201601263</v>
      </c>
      <c r="G214" t="s">
        <v>55</v>
      </c>
      <c r="H214" t="s">
        <v>251</v>
      </c>
      <c r="I214" t="s">
        <v>55</v>
      </c>
      <c r="J214" t="s">
        <v>55</v>
      </c>
      <c r="K214" t="s">
        <v>55</v>
      </c>
      <c r="L214" t="s">
        <v>55</v>
      </c>
      <c r="M214" t="s">
        <v>55</v>
      </c>
      <c r="N214" t="s">
        <v>57</v>
      </c>
      <c r="O214" t="s">
        <v>57</v>
      </c>
      <c r="P214" t="s">
        <v>57</v>
      </c>
      <c r="Q214" t="s">
        <v>57</v>
      </c>
      <c r="R214" t="s">
        <v>57</v>
      </c>
      <c r="S214" t="s">
        <v>55</v>
      </c>
      <c r="T214" t="s">
        <v>57</v>
      </c>
      <c r="U214" t="s">
        <v>57</v>
      </c>
      <c r="V214" t="s">
        <v>57</v>
      </c>
      <c r="W214" t="s">
        <v>55</v>
      </c>
      <c r="X214" t="s">
        <v>57</v>
      </c>
      <c r="Y214" t="s">
        <v>57</v>
      </c>
      <c r="Z214" t="s">
        <v>57</v>
      </c>
      <c r="AA214" t="s">
        <v>57</v>
      </c>
      <c r="AB214" t="s">
        <v>57</v>
      </c>
      <c r="AC214" t="s">
        <v>57</v>
      </c>
      <c r="AD214" t="s">
        <v>57</v>
      </c>
      <c r="AE214">
        <v>0</v>
      </c>
      <c r="AF214">
        <v>0</v>
      </c>
      <c r="AG214">
        <v>0</v>
      </c>
      <c r="AH214">
        <v>0</v>
      </c>
      <c r="AI214" s="18" t="str">
        <f t="shared" si="13"/>
        <v>1</v>
      </c>
      <c r="AJ214" s="18" t="str">
        <f t="shared" si="14"/>
        <v>1</v>
      </c>
      <c r="AK214" s="18" t="str">
        <f t="shared" si="15"/>
        <v>1</v>
      </c>
      <c r="AL214" s="18">
        <f t="shared" si="16"/>
        <v>0</v>
      </c>
      <c r="AM214" t="s">
        <v>55</v>
      </c>
      <c r="AN214" t="s">
        <v>55</v>
      </c>
      <c r="AO214">
        <v>0</v>
      </c>
      <c r="AP214">
        <v>1</v>
      </c>
      <c r="AQ214">
        <v>0</v>
      </c>
      <c r="AR214" t="s">
        <v>59</v>
      </c>
      <c r="AS214" t="s">
        <v>80</v>
      </c>
      <c r="AT214" t="s">
        <v>80</v>
      </c>
      <c r="AU214" t="s">
        <v>80</v>
      </c>
      <c r="AV214" t="s">
        <v>6073</v>
      </c>
      <c r="AW214" t="s">
        <v>251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201601263</v>
      </c>
      <c r="BM214">
        <v>3</v>
      </c>
    </row>
    <row r="215" spans="1:65">
      <c r="A215" t="s">
        <v>6074</v>
      </c>
      <c r="B215">
        <v>214</v>
      </c>
      <c r="C215" t="s">
        <v>52</v>
      </c>
      <c r="D215">
        <v>1</v>
      </c>
      <c r="E215">
        <v>3</v>
      </c>
      <c r="F215">
        <v>201601273</v>
      </c>
      <c r="G215">
        <v>20160127</v>
      </c>
      <c r="H215" t="s">
        <v>252</v>
      </c>
      <c r="I215" t="s">
        <v>96</v>
      </c>
      <c r="J215" t="s">
        <v>55</v>
      </c>
      <c r="K215">
        <v>1</v>
      </c>
      <c r="L215">
        <v>0</v>
      </c>
      <c r="M215">
        <v>1</v>
      </c>
      <c r="N215" t="s">
        <v>56</v>
      </c>
      <c r="O215" t="s">
        <v>56</v>
      </c>
      <c r="P215" t="s">
        <v>56</v>
      </c>
      <c r="Q215" t="s">
        <v>3</v>
      </c>
      <c r="R215" t="s">
        <v>144</v>
      </c>
      <c r="S215" t="s">
        <v>55</v>
      </c>
      <c r="T215" t="s">
        <v>56</v>
      </c>
      <c r="U215" t="s">
        <v>56</v>
      </c>
      <c r="V215" t="s">
        <v>68</v>
      </c>
      <c r="W215" t="s">
        <v>55</v>
      </c>
      <c r="X215" t="s">
        <v>56</v>
      </c>
      <c r="Y215" t="s">
        <v>56</v>
      </c>
      <c r="Z215" t="s">
        <v>56</v>
      </c>
      <c r="AA215" t="s">
        <v>57</v>
      </c>
      <c r="AB215" t="s">
        <v>56</v>
      </c>
      <c r="AC215" t="s">
        <v>68</v>
      </c>
      <c r="AD215" t="s">
        <v>56</v>
      </c>
      <c r="AE215">
        <v>0</v>
      </c>
      <c r="AF215">
        <v>0</v>
      </c>
      <c r="AG215">
        <v>0</v>
      </c>
      <c r="AH215">
        <v>1</v>
      </c>
      <c r="AI215" s="18" t="str">
        <f t="shared" si="13"/>
        <v>1</v>
      </c>
      <c r="AJ215" s="18" t="str">
        <f t="shared" si="14"/>
        <v>1</v>
      </c>
      <c r="AK215" s="18" t="str">
        <f t="shared" si="15"/>
        <v>1</v>
      </c>
      <c r="AL215" s="18">
        <f t="shared" si="16"/>
        <v>1</v>
      </c>
      <c r="AM215" t="s">
        <v>55</v>
      </c>
      <c r="AN215" t="s">
        <v>55</v>
      </c>
      <c r="AO215">
        <v>0</v>
      </c>
      <c r="AP215">
        <v>0</v>
      </c>
      <c r="AQ215">
        <v>0</v>
      </c>
      <c r="AR215" t="s">
        <v>59</v>
      </c>
      <c r="AS215" t="s">
        <v>58</v>
      </c>
      <c r="AT215" t="s">
        <v>144</v>
      </c>
      <c r="AU215" t="s">
        <v>1326</v>
      </c>
      <c r="AV215" t="s">
        <v>6074</v>
      </c>
      <c r="AW215" t="s">
        <v>252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201601273</v>
      </c>
      <c r="BM215">
        <v>3</v>
      </c>
    </row>
    <row r="216" spans="1:65">
      <c r="A216" t="s">
        <v>6075</v>
      </c>
      <c r="B216">
        <v>215</v>
      </c>
      <c r="C216" t="s">
        <v>57</v>
      </c>
      <c r="D216" t="s">
        <v>55</v>
      </c>
      <c r="E216">
        <v>3</v>
      </c>
      <c r="F216">
        <v>201601273</v>
      </c>
      <c r="G216" t="s">
        <v>55</v>
      </c>
      <c r="H216" t="s">
        <v>253</v>
      </c>
      <c r="I216" t="s">
        <v>55</v>
      </c>
      <c r="J216" t="s">
        <v>55</v>
      </c>
      <c r="K216" t="s">
        <v>55</v>
      </c>
      <c r="L216" t="s">
        <v>55</v>
      </c>
      <c r="M216" t="s">
        <v>55</v>
      </c>
      <c r="N216" t="s">
        <v>57</v>
      </c>
      <c r="O216" t="s">
        <v>57</v>
      </c>
      <c r="P216" t="s">
        <v>57</v>
      </c>
      <c r="Q216" t="s">
        <v>57</v>
      </c>
      <c r="R216" t="s">
        <v>57</v>
      </c>
      <c r="S216" t="s">
        <v>55</v>
      </c>
      <c r="T216" t="s">
        <v>57</v>
      </c>
      <c r="U216" t="s">
        <v>57</v>
      </c>
      <c r="V216" t="s">
        <v>57</v>
      </c>
      <c r="W216" t="s">
        <v>55</v>
      </c>
      <c r="X216" t="s">
        <v>57</v>
      </c>
      <c r="Y216" t="s">
        <v>57</v>
      </c>
      <c r="Z216" t="s">
        <v>57</v>
      </c>
      <c r="AA216" t="s">
        <v>57</v>
      </c>
      <c r="AB216" t="s">
        <v>57</v>
      </c>
      <c r="AC216" t="s">
        <v>57</v>
      </c>
      <c r="AD216" t="s">
        <v>57</v>
      </c>
      <c r="AE216">
        <v>0</v>
      </c>
      <c r="AF216">
        <v>0</v>
      </c>
      <c r="AG216">
        <v>0</v>
      </c>
      <c r="AH216">
        <v>0</v>
      </c>
      <c r="AI216" s="18" t="str">
        <f t="shared" si="13"/>
        <v>1</v>
      </c>
      <c r="AJ216" s="18" t="str">
        <f t="shared" si="14"/>
        <v>1</v>
      </c>
      <c r="AK216" s="18" t="str">
        <f t="shared" si="15"/>
        <v>1</v>
      </c>
      <c r="AL216" s="18">
        <f t="shared" si="16"/>
        <v>0</v>
      </c>
      <c r="AM216" t="s">
        <v>55</v>
      </c>
      <c r="AN216" t="s">
        <v>55</v>
      </c>
      <c r="AO216">
        <v>0</v>
      </c>
      <c r="AP216">
        <v>1</v>
      </c>
      <c r="AQ216">
        <v>0</v>
      </c>
      <c r="AR216" t="s">
        <v>59</v>
      </c>
      <c r="AS216" t="s">
        <v>80</v>
      </c>
      <c r="AT216" t="s">
        <v>80</v>
      </c>
      <c r="AU216" t="s">
        <v>80</v>
      </c>
      <c r="AV216" t="s">
        <v>6075</v>
      </c>
      <c r="AW216" t="s">
        <v>253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201601273</v>
      </c>
      <c r="BM216">
        <v>3</v>
      </c>
    </row>
    <row r="217" spans="1:65">
      <c r="A217" t="s">
        <v>6076</v>
      </c>
      <c r="B217">
        <v>216</v>
      </c>
      <c r="C217" t="s">
        <v>57</v>
      </c>
      <c r="D217" t="s">
        <v>55</v>
      </c>
      <c r="E217">
        <v>3</v>
      </c>
      <c r="F217">
        <v>201601273</v>
      </c>
      <c r="G217" t="s">
        <v>55</v>
      </c>
      <c r="H217" t="s">
        <v>254</v>
      </c>
      <c r="I217" t="s">
        <v>55</v>
      </c>
      <c r="J217" t="s">
        <v>55</v>
      </c>
      <c r="K217" t="s">
        <v>55</v>
      </c>
      <c r="L217" t="s">
        <v>55</v>
      </c>
      <c r="M217" t="s">
        <v>55</v>
      </c>
      <c r="N217" t="s">
        <v>57</v>
      </c>
      <c r="O217" t="s">
        <v>57</v>
      </c>
      <c r="P217" t="s">
        <v>57</v>
      </c>
      <c r="Q217" t="s">
        <v>57</v>
      </c>
      <c r="R217" t="s">
        <v>57</v>
      </c>
      <c r="S217" t="s">
        <v>55</v>
      </c>
      <c r="T217" t="s">
        <v>57</v>
      </c>
      <c r="U217" t="s">
        <v>57</v>
      </c>
      <c r="V217" t="s">
        <v>57</v>
      </c>
      <c r="W217" t="s">
        <v>55</v>
      </c>
      <c r="X217" t="s">
        <v>57</v>
      </c>
      <c r="Y217" t="s">
        <v>57</v>
      </c>
      <c r="Z217" t="s">
        <v>57</v>
      </c>
      <c r="AA217" t="s">
        <v>57</v>
      </c>
      <c r="AB217" t="s">
        <v>57</v>
      </c>
      <c r="AC217" t="s">
        <v>57</v>
      </c>
      <c r="AD217" t="s">
        <v>57</v>
      </c>
      <c r="AE217">
        <v>0</v>
      </c>
      <c r="AF217">
        <v>0</v>
      </c>
      <c r="AG217">
        <v>0</v>
      </c>
      <c r="AH217">
        <v>0</v>
      </c>
      <c r="AI217" s="18" t="str">
        <f t="shared" si="13"/>
        <v>1</v>
      </c>
      <c r="AJ217" s="18" t="str">
        <f t="shared" si="14"/>
        <v>1</v>
      </c>
      <c r="AK217" s="18" t="str">
        <f t="shared" si="15"/>
        <v>1</v>
      </c>
      <c r="AL217" s="18">
        <f t="shared" si="16"/>
        <v>0</v>
      </c>
      <c r="AM217" t="s">
        <v>55</v>
      </c>
      <c r="AN217" t="s">
        <v>55</v>
      </c>
      <c r="AO217">
        <v>0</v>
      </c>
      <c r="AP217">
        <v>1</v>
      </c>
      <c r="AQ217">
        <v>0</v>
      </c>
      <c r="AR217" t="s">
        <v>59</v>
      </c>
      <c r="AS217" t="s">
        <v>80</v>
      </c>
      <c r="AT217" t="s">
        <v>80</v>
      </c>
      <c r="AU217" t="s">
        <v>80</v>
      </c>
      <c r="AV217" t="s">
        <v>6076</v>
      </c>
      <c r="AW217" t="s">
        <v>254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201601273</v>
      </c>
      <c r="BM217">
        <v>3</v>
      </c>
    </row>
    <row r="218" spans="1:65">
      <c r="A218" t="s">
        <v>6077</v>
      </c>
      <c r="B218">
        <v>217</v>
      </c>
      <c r="C218" t="s">
        <v>52</v>
      </c>
      <c r="D218">
        <v>1</v>
      </c>
      <c r="E218">
        <v>3</v>
      </c>
      <c r="F218">
        <v>201601273</v>
      </c>
      <c r="G218">
        <v>20160127</v>
      </c>
      <c r="H218" t="s">
        <v>255</v>
      </c>
      <c r="I218" t="s">
        <v>76</v>
      </c>
      <c r="J218" t="s">
        <v>55</v>
      </c>
      <c r="K218">
        <v>1</v>
      </c>
      <c r="L218">
        <v>0</v>
      </c>
      <c r="M218">
        <v>1</v>
      </c>
      <c r="N218" t="s">
        <v>56</v>
      </c>
      <c r="O218" t="s">
        <v>76</v>
      </c>
      <c r="P218" t="s">
        <v>68</v>
      </c>
      <c r="Q218" t="s">
        <v>3</v>
      </c>
      <c r="R218" t="s">
        <v>144</v>
      </c>
      <c r="S218" t="s">
        <v>55</v>
      </c>
      <c r="T218" t="s">
        <v>56</v>
      </c>
      <c r="U218" t="s">
        <v>56</v>
      </c>
      <c r="V218" t="s">
        <v>68</v>
      </c>
      <c r="W218" t="s">
        <v>55</v>
      </c>
      <c r="X218" t="s">
        <v>56</v>
      </c>
      <c r="Y218" t="s">
        <v>56</v>
      </c>
      <c r="Z218" t="s">
        <v>56</v>
      </c>
      <c r="AA218" t="s">
        <v>57</v>
      </c>
      <c r="AB218" t="s">
        <v>56</v>
      </c>
      <c r="AC218" t="s">
        <v>68</v>
      </c>
      <c r="AD218" t="s">
        <v>56</v>
      </c>
      <c r="AE218">
        <v>0</v>
      </c>
      <c r="AF218">
        <v>0</v>
      </c>
      <c r="AG218">
        <v>0</v>
      </c>
      <c r="AH218">
        <v>1</v>
      </c>
      <c r="AI218" s="18" t="str">
        <f t="shared" si="13"/>
        <v>1</v>
      </c>
      <c r="AJ218" s="18" t="str">
        <f t="shared" si="14"/>
        <v>1</v>
      </c>
      <c r="AK218" s="18" t="str">
        <f t="shared" si="15"/>
        <v>1</v>
      </c>
      <c r="AL218" s="18">
        <f t="shared" si="16"/>
        <v>1</v>
      </c>
      <c r="AM218" t="s">
        <v>55</v>
      </c>
      <c r="AN218" t="s">
        <v>55</v>
      </c>
      <c r="AO218">
        <v>1</v>
      </c>
      <c r="AP218">
        <v>0</v>
      </c>
      <c r="AQ218">
        <v>0</v>
      </c>
      <c r="AR218" t="s">
        <v>76</v>
      </c>
      <c r="AS218" t="s">
        <v>58</v>
      </c>
      <c r="AT218" t="s">
        <v>144</v>
      </c>
      <c r="AU218" t="s">
        <v>1326</v>
      </c>
      <c r="AV218" t="s">
        <v>6077</v>
      </c>
      <c r="AW218" t="s">
        <v>255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201601273</v>
      </c>
      <c r="BM218">
        <v>3</v>
      </c>
    </row>
    <row r="219" spans="1:65">
      <c r="A219" t="s">
        <v>6078</v>
      </c>
      <c r="B219">
        <v>218</v>
      </c>
      <c r="C219" t="s">
        <v>57</v>
      </c>
      <c r="D219" t="s">
        <v>55</v>
      </c>
      <c r="E219">
        <v>3</v>
      </c>
      <c r="F219">
        <v>201601273</v>
      </c>
      <c r="G219" t="s">
        <v>55</v>
      </c>
      <c r="H219" t="s">
        <v>256</v>
      </c>
      <c r="I219" t="s">
        <v>55</v>
      </c>
      <c r="J219" t="s">
        <v>55</v>
      </c>
      <c r="K219" t="s">
        <v>55</v>
      </c>
      <c r="L219" t="s">
        <v>55</v>
      </c>
      <c r="M219" t="s">
        <v>55</v>
      </c>
      <c r="N219" t="s">
        <v>57</v>
      </c>
      <c r="O219" t="s">
        <v>57</v>
      </c>
      <c r="P219" t="s">
        <v>57</v>
      </c>
      <c r="Q219" t="s">
        <v>57</v>
      </c>
      <c r="R219" t="s">
        <v>57</v>
      </c>
      <c r="S219" t="s">
        <v>55</v>
      </c>
      <c r="T219" t="s">
        <v>57</v>
      </c>
      <c r="U219" t="s">
        <v>57</v>
      </c>
      <c r="V219" t="s">
        <v>57</v>
      </c>
      <c r="W219" t="s">
        <v>55</v>
      </c>
      <c r="X219" t="s">
        <v>57</v>
      </c>
      <c r="Y219" t="s">
        <v>57</v>
      </c>
      <c r="Z219" t="s">
        <v>57</v>
      </c>
      <c r="AA219" t="s">
        <v>57</v>
      </c>
      <c r="AB219" t="s">
        <v>57</v>
      </c>
      <c r="AC219" t="s">
        <v>57</v>
      </c>
      <c r="AD219" t="s">
        <v>57</v>
      </c>
      <c r="AE219">
        <v>0</v>
      </c>
      <c r="AF219">
        <v>0</v>
      </c>
      <c r="AG219">
        <v>0</v>
      </c>
      <c r="AH219">
        <v>0</v>
      </c>
      <c r="AI219" s="18" t="str">
        <f t="shared" si="13"/>
        <v>1</v>
      </c>
      <c r="AJ219" s="18" t="str">
        <f t="shared" si="14"/>
        <v>1</v>
      </c>
      <c r="AK219" s="18" t="str">
        <f t="shared" si="15"/>
        <v>1</v>
      </c>
      <c r="AL219" s="18">
        <f t="shared" si="16"/>
        <v>0</v>
      </c>
      <c r="AM219" t="s">
        <v>55</v>
      </c>
      <c r="AN219" t="s">
        <v>55</v>
      </c>
      <c r="AO219">
        <v>0</v>
      </c>
      <c r="AP219">
        <v>1</v>
      </c>
      <c r="AQ219">
        <v>0</v>
      </c>
      <c r="AR219" t="s">
        <v>59</v>
      </c>
      <c r="AS219" t="s">
        <v>80</v>
      </c>
      <c r="AT219" t="s">
        <v>80</v>
      </c>
      <c r="AU219" t="s">
        <v>80</v>
      </c>
      <c r="AV219" t="s">
        <v>6078</v>
      </c>
      <c r="AW219" t="s">
        <v>256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201601273</v>
      </c>
      <c r="BM219">
        <v>3</v>
      </c>
    </row>
    <row r="220" spans="1:65">
      <c r="A220" t="s">
        <v>6079</v>
      </c>
      <c r="B220">
        <v>219</v>
      </c>
      <c r="C220" t="s">
        <v>57</v>
      </c>
      <c r="D220" t="s">
        <v>55</v>
      </c>
      <c r="E220">
        <v>3</v>
      </c>
      <c r="F220">
        <v>201601273</v>
      </c>
      <c r="G220" t="s">
        <v>55</v>
      </c>
      <c r="H220" t="s">
        <v>257</v>
      </c>
      <c r="I220" t="s">
        <v>55</v>
      </c>
      <c r="J220" t="s">
        <v>55</v>
      </c>
      <c r="K220" t="s">
        <v>55</v>
      </c>
      <c r="L220" t="s">
        <v>55</v>
      </c>
      <c r="M220" t="s">
        <v>55</v>
      </c>
      <c r="N220" t="s">
        <v>57</v>
      </c>
      <c r="O220" t="s">
        <v>57</v>
      </c>
      <c r="P220" t="s">
        <v>57</v>
      </c>
      <c r="Q220" t="s">
        <v>57</v>
      </c>
      <c r="R220" t="s">
        <v>57</v>
      </c>
      <c r="S220" t="s">
        <v>55</v>
      </c>
      <c r="T220" t="s">
        <v>57</v>
      </c>
      <c r="U220" t="s">
        <v>57</v>
      </c>
      <c r="V220" t="s">
        <v>57</v>
      </c>
      <c r="W220" t="s">
        <v>55</v>
      </c>
      <c r="X220" t="s">
        <v>57</v>
      </c>
      <c r="Y220" t="s">
        <v>57</v>
      </c>
      <c r="Z220" t="s">
        <v>57</v>
      </c>
      <c r="AA220" t="s">
        <v>57</v>
      </c>
      <c r="AB220" t="s">
        <v>57</v>
      </c>
      <c r="AC220" t="s">
        <v>57</v>
      </c>
      <c r="AD220" t="s">
        <v>57</v>
      </c>
      <c r="AE220">
        <v>0</v>
      </c>
      <c r="AF220">
        <v>0</v>
      </c>
      <c r="AG220">
        <v>0</v>
      </c>
      <c r="AH220">
        <v>0</v>
      </c>
      <c r="AI220" s="18" t="str">
        <f t="shared" si="13"/>
        <v>1</v>
      </c>
      <c r="AJ220" s="18" t="str">
        <f t="shared" si="14"/>
        <v>1</v>
      </c>
      <c r="AK220" s="18" t="str">
        <f t="shared" si="15"/>
        <v>1</v>
      </c>
      <c r="AL220" s="18">
        <f t="shared" si="16"/>
        <v>0</v>
      </c>
      <c r="AM220" t="s">
        <v>55</v>
      </c>
      <c r="AN220" t="s">
        <v>55</v>
      </c>
      <c r="AO220">
        <v>0</v>
      </c>
      <c r="AP220">
        <v>1</v>
      </c>
      <c r="AQ220">
        <v>0</v>
      </c>
      <c r="AR220" t="s">
        <v>59</v>
      </c>
      <c r="AS220" t="s">
        <v>80</v>
      </c>
      <c r="AT220" t="s">
        <v>80</v>
      </c>
      <c r="AU220" t="s">
        <v>80</v>
      </c>
      <c r="AV220" t="s">
        <v>6079</v>
      </c>
      <c r="AW220" t="s">
        <v>257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201601273</v>
      </c>
      <c r="BM220">
        <v>3</v>
      </c>
    </row>
    <row r="221" spans="1:65">
      <c r="A221" t="s">
        <v>6080</v>
      </c>
      <c r="B221">
        <v>220</v>
      </c>
      <c r="C221" t="s">
        <v>52</v>
      </c>
      <c r="D221">
        <v>1</v>
      </c>
      <c r="E221">
        <v>3</v>
      </c>
      <c r="F221">
        <v>201601273</v>
      </c>
      <c r="G221">
        <v>20160127</v>
      </c>
      <c r="H221" t="s">
        <v>258</v>
      </c>
      <c r="I221" t="s">
        <v>96</v>
      </c>
      <c r="J221" t="s">
        <v>55</v>
      </c>
      <c r="K221">
        <v>0</v>
      </c>
      <c r="L221">
        <v>0</v>
      </c>
      <c r="M221">
        <v>0</v>
      </c>
      <c r="N221" t="s">
        <v>56</v>
      </c>
      <c r="O221" t="s">
        <v>57</v>
      </c>
      <c r="P221" t="s">
        <v>57</v>
      </c>
      <c r="Q221" t="s">
        <v>3</v>
      </c>
      <c r="R221" t="s">
        <v>144</v>
      </c>
      <c r="S221" t="s">
        <v>55</v>
      </c>
      <c r="T221" t="s">
        <v>56</v>
      </c>
      <c r="U221" t="s">
        <v>56</v>
      </c>
      <c r="V221" t="s">
        <v>56</v>
      </c>
      <c r="W221" t="s">
        <v>55</v>
      </c>
      <c r="X221" t="s">
        <v>56</v>
      </c>
      <c r="Y221" t="s">
        <v>56</v>
      </c>
      <c r="Z221" t="s">
        <v>56</v>
      </c>
      <c r="AA221" t="s">
        <v>57</v>
      </c>
      <c r="AB221" t="s">
        <v>56</v>
      </c>
      <c r="AC221" t="s">
        <v>56</v>
      </c>
      <c r="AD221" t="s">
        <v>56</v>
      </c>
      <c r="AE221">
        <v>0</v>
      </c>
      <c r="AF221">
        <v>0</v>
      </c>
      <c r="AG221">
        <v>0</v>
      </c>
      <c r="AH221">
        <v>1</v>
      </c>
      <c r="AI221" s="18" t="str">
        <f t="shared" si="13"/>
        <v>1</v>
      </c>
      <c r="AJ221" s="18" t="str">
        <f t="shared" si="14"/>
        <v>1</v>
      </c>
      <c r="AK221" s="18" t="str">
        <f t="shared" si="15"/>
        <v>1</v>
      </c>
      <c r="AL221" s="18">
        <f t="shared" si="16"/>
        <v>1</v>
      </c>
      <c r="AM221" t="s">
        <v>55</v>
      </c>
      <c r="AN221" t="s">
        <v>55</v>
      </c>
      <c r="AO221">
        <v>1</v>
      </c>
      <c r="AP221">
        <v>0</v>
      </c>
      <c r="AQ221">
        <v>0</v>
      </c>
      <c r="AR221" t="s">
        <v>59</v>
      </c>
      <c r="AS221" t="s">
        <v>58</v>
      </c>
      <c r="AT221" t="s">
        <v>144</v>
      </c>
      <c r="AU221" t="s">
        <v>1326</v>
      </c>
      <c r="AV221" t="s">
        <v>6080</v>
      </c>
      <c r="AW221" t="s">
        <v>258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201601273</v>
      </c>
      <c r="BM221">
        <v>3</v>
      </c>
    </row>
    <row r="222" spans="1:65">
      <c r="A222" t="s">
        <v>6081</v>
      </c>
      <c r="B222">
        <v>221</v>
      </c>
      <c r="C222" t="s">
        <v>52</v>
      </c>
      <c r="D222">
        <v>1</v>
      </c>
      <c r="E222">
        <v>3</v>
      </c>
      <c r="F222">
        <v>201601283</v>
      </c>
      <c r="G222">
        <v>20160128</v>
      </c>
      <c r="H222" t="s">
        <v>259</v>
      </c>
      <c r="I222" t="s">
        <v>96</v>
      </c>
      <c r="J222" t="s">
        <v>55</v>
      </c>
      <c r="K222">
        <v>0</v>
      </c>
      <c r="L222">
        <v>0</v>
      </c>
      <c r="M222">
        <v>0</v>
      </c>
      <c r="N222" t="s">
        <v>56</v>
      </c>
      <c r="O222" t="s">
        <v>57</v>
      </c>
      <c r="P222" t="s">
        <v>57</v>
      </c>
      <c r="Q222" t="s">
        <v>3</v>
      </c>
      <c r="R222" t="s">
        <v>140</v>
      </c>
      <c r="S222" t="s">
        <v>55</v>
      </c>
      <c r="T222" t="s">
        <v>56</v>
      </c>
      <c r="U222" t="s">
        <v>56</v>
      </c>
      <c r="V222" t="s">
        <v>56</v>
      </c>
      <c r="W222" t="s">
        <v>55</v>
      </c>
      <c r="X222" t="s">
        <v>56</v>
      </c>
      <c r="Y222" t="s">
        <v>56</v>
      </c>
      <c r="Z222" t="s">
        <v>56</v>
      </c>
      <c r="AA222" t="s">
        <v>57</v>
      </c>
      <c r="AB222" t="s">
        <v>56</v>
      </c>
      <c r="AC222" t="s">
        <v>56</v>
      </c>
      <c r="AD222" t="s">
        <v>56</v>
      </c>
      <c r="AE222">
        <v>0</v>
      </c>
      <c r="AF222">
        <v>0</v>
      </c>
      <c r="AG222">
        <v>0</v>
      </c>
      <c r="AH222">
        <v>1</v>
      </c>
      <c r="AI222" s="18" t="str">
        <f t="shared" si="13"/>
        <v>1</v>
      </c>
      <c r="AJ222" s="18" t="str">
        <f t="shared" si="14"/>
        <v>1</v>
      </c>
      <c r="AK222" s="18" t="str">
        <f t="shared" si="15"/>
        <v>1</v>
      </c>
      <c r="AL222" s="18">
        <f t="shared" si="16"/>
        <v>1</v>
      </c>
      <c r="AM222" t="s">
        <v>55</v>
      </c>
      <c r="AN222" t="s">
        <v>55</v>
      </c>
      <c r="AO222">
        <v>1</v>
      </c>
      <c r="AP222">
        <v>0</v>
      </c>
      <c r="AQ222">
        <v>0</v>
      </c>
      <c r="AR222" t="s">
        <v>59</v>
      </c>
      <c r="AS222" t="s">
        <v>141</v>
      </c>
      <c r="AT222" t="s">
        <v>141</v>
      </c>
      <c r="AU222" t="s">
        <v>1326</v>
      </c>
      <c r="AV222" t="s">
        <v>6081</v>
      </c>
      <c r="AW222" t="s">
        <v>259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201601283</v>
      </c>
      <c r="BM222">
        <v>3</v>
      </c>
    </row>
    <row r="223" spans="1:65">
      <c r="A223" t="s">
        <v>6082</v>
      </c>
      <c r="B223">
        <v>222</v>
      </c>
      <c r="C223" t="s">
        <v>52</v>
      </c>
      <c r="D223">
        <v>1</v>
      </c>
      <c r="E223">
        <v>3</v>
      </c>
      <c r="F223">
        <v>201601283</v>
      </c>
      <c r="G223">
        <v>20160128</v>
      </c>
      <c r="H223" t="s">
        <v>260</v>
      </c>
      <c r="I223" t="s">
        <v>96</v>
      </c>
      <c r="J223" t="s">
        <v>55</v>
      </c>
      <c r="K223">
        <v>0</v>
      </c>
      <c r="L223">
        <v>0</v>
      </c>
      <c r="M223">
        <v>0</v>
      </c>
      <c r="N223" t="s">
        <v>56</v>
      </c>
      <c r="O223" t="s">
        <v>57</v>
      </c>
      <c r="P223" t="s">
        <v>57</v>
      </c>
      <c r="Q223" t="s">
        <v>3</v>
      </c>
      <c r="R223" t="s">
        <v>140</v>
      </c>
      <c r="S223" t="s">
        <v>55</v>
      </c>
      <c r="T223" t="s">
        <v>56</v>
      </c>
      <c r="U223" t="s">
        <v>56</v>
      </c>
      <c r="V223" t="s">
        <v>56</v>
      </c>
      <c r="W223" t="s">
        <v>55</v>
      </c>
      <c r="X223" t="s">
        <v>56</v>
      </c>
      <c r="Y223" t="s">
        <v>56</v>
      </c>
      <c r="Z223" t="s">
        <v>56</v>
      </c>
      <c r="AA223" t="s">
        <v>57</v>
      </c>
      <c r="AB223" t="s">
        <v>56</v>
      </c>
      <c r="AC223" t="s">
        <v>56</v>
      </c>
      <c r="AD223" t="s">
        <v>68</v>
      </c>
      <c r="AE223">
        <v>0</v>
      </c>
      <c r="AF223">
        <v>0</v>
      </c>
      <c r="AG223">
        <v>0</v>
      </c>
      <c r="AH223">
        <v>1</v>
      </c>
      <c r="AI223" s="18" t="str">
        <f t="shared" si="13"/>
        <v>1</v>
      </c>
      <c r="AJ223" s="18" t="str">
        <f t="shared" si="14"/>
        <v>1</v>
      </c>
      <c r="AK223" s="18" t="str">
        <f t="shared" si="15"/>
        <v>1</v>
      </c>
      <c r="AL223" s="18">
        <f t="shared" si="16"/>
        <v>1</v>
      </c>
      <c r="AM223" t="s">
        <v>55</v>
      </c>
      <c r="AN223" t="s">
        <v>55</v>
      </c>
      <c r="AO223">
        <v>0</v>
      </c>
      <c r="AP223">
        <v>0</v>
      </c>
      <c r="AQ223">
        <v>0</v>
      </c>
      <c r="AR223" t="s">
        <v>59</v>
      </c>
      <c r="AS223" t="s">
        <v>141</v>
      </c>
      <c r="AT223" t="s">
        <v>141</v>
      </c>
      <c r="AU223" t="s">
        <v>1326</v>
      </c>
      <c r="AV223" t="s">
        <v>6082</v>
      </c>
      <c r="AW223" t="s">
        <v>260</v>
      </c>
      <c r="AX223">
        <v>0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201601283</v>
      </c>
      <c r="BM223">
        <v>3</v>
      </c>
    </row>
    <row r="224" spans="1:65">
      <c r="A224" t="s">
        <v>6083</v>
      </c>
      <c r="B224">
        <v>223</v>
      </c>
      <c r="C224" t="s">
        <v>57</v>
      </c>
      <c r="D224" t="s">
        <v>55</v>
      </c>
      <c r="E224">
        <v>3</v>
      </c>
      <c r="F224">
        <v>201601283</v>
      </c>
      <c r="G224" t="s">
        <v>55</v>
      </c>
      <c r="H224" t="s">
        <v>261</v>
      </c>
      <c r="I224" t="s">
        <v>55</v>
      </c>
      <c r="J224" t="s">
        <v>55</v>
      </c>
      <c r="K224" t="s">
        <v>55</v>
      </c>
      <c r="L224" t="s">
        <v>55</v>
      </c>
      <c r="M224" t="s">
        <v>55</v>
      </c>
      <c r="N224" t="s">
        <v>57</v>
      </c>
      <c r="O224" t="s">
        <v>57</v>
      </c>
      <c r="P224" t="s">
        <v>57</v>
      </c>
      <c r="Q224" t="s">
        <v>57</v>
      </c>
      <c r="R224" t="s">
        <v>57</v>
      </c>
      <c r="S224" t="s">
        <v>55</v>
      </c>
      <c r="T224" t="s">
        <v>57</v>
      </c>
      <c r="U224" t="s">
        <v>57</v>
      </c>
      <c r="V224" t="s">
        <v>57</v>
      </c>
      <c r="W224" t="s">
        <v>55</v>
      </c>
      <c r="X224" t="s">
        <v>57</v>
      </c>
      <c r="Y224" t="s">
        <v>57</v>
      </c>
      <c r="Z224" t="s">
        <v>57</v>
      </c>
      <c r="AA224" t="s">
        <v>57</v>
      </c>
      <c r="AB224" t="s">
        <v>57</v>
      </c>
      <c r="AC224" t="s">
        <v>57</v>
      </c>
      <c r="AD224" t="s">
        <v>57</v>
      </c>
      <c r="AE224">
        <v>0</v>
      </c>
      <c r="AF224">
        <v>0</v>
      </c>
      <c r="AG224">
        <v>0</v>
      </c>
      <c r="AH224">
        <v>0</v>
      </c>
      <c r="AI224" s="18" t="str">
        <f t="shared" si="13"/>
        <v>1</v>
      </c>
      <c r="AJ224" s="18" t="str">
        <f t="shared" si="14"/>
        <v>1</v>
      </c>
      <c r="AK224" s="18" t="str">
        <f t="shared" si="15"/>
        <v>1</v>
      </c>
      <c r="AL224" s="18">
        <f t="shared" si="16"/>
        <v>0</v>
      </c>
      <c r="AM224" t="s">
        <v>55</v>
      </c>
      <c r="AN224" t="s">
        <v>55</v>
      </c>
      <c r="AO224">
        <v>0</v>
      </c>
      <c r="AP224">
        <v>1</v>
      </c>
      <c r="AQ224">
        <v>0</v>
      </c>
      <c r="AR224" t="s">
        <v>59</v>
      </c>
      <c r="AS224" t="s">
        <v>80</v>
      </c>
      <c r="AT224" t="s">
        <v>80</v>
      </c>
      <c r="AU224" t="s">
        <v>80</v>
      </c>
      <c r="AV224" t="s">
        <v>6083</v>
      </c>
      <c r="AW224" t="s">
        <v>261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201601283</v>
      </c>
      <c r="BM224">
        <v>3</v>
      </c>
    </row>
    <row r="225" spans="1:65">
      <c r="A225" t="s">
        <v>6084</v>
      </c>
      <c r="B225">
        <v>224</v>
      </c>
      <c r="C225" t="s">
        <v>57</v>
      </c>
      <c r="D225" t="s">
        <v>55</v>
      </c>
      <c r="E225">
        <v>3</v>
      </c>
      <c r="F225">
        <v>201601283</v>
      </c>
      <c r="G225" t="s">
        <v>55</v>
      </c>
      <c r="H225" t="s">
        <v>262</v>
      </c>
      <c r="I225" t="s">
        <v>55</v>
      </c>
      <c r="J225" t="s">
        <v>55</v>
      </c>
      <c r="K225" t="s">
        <v>55</v>
      </c>
      <c r="L225" t="s">
        <v>55</v>
      </c>
      <c r="M225" t="s">
        <v>55</v>
      </c>
      <c r="N225" t="s">
        <v>57</v>
      </c>
      <c r="O225" t="s">
        <v>57</v>
      </c>
      <c r="P225" t="s">
        <v>57</v>
      </c>
      <c r="Q225" t="s">
        <v>57</v>
      </c>
      <c r="R225" t="s">
        <v>57</v>
      </c>
      <c r="S225" t="s">
        <v>55</v>
      </c>
      <c r="T225" t="s">
        <v>57</v>
      </c>
      <c r="U225" t="s">
        <v>57</v>
      </c>
      <c r="V225" t="s">
        <v>57</v>
      </c>
      <c r="W225" t="s">
        <v>55</v>
      </c>
      <c r="X225" t="s">
        <v>57</v>
      </c>
      <c r="Y225" t="s">
        <v>57</v>
      </c>
      <c r="Z225" t="s">
        <v>57</v>
      </c>
      <c r="AA225" t="s">
        <v>57</v>
      </c>
      <c r="AB225" t="s">
        <v>57</v>
      </c>
      <c r="AC225" t="s">
        <v>57</v>
      </c>
      <c r="AD225" t="s">
        <v>57</v>
      </c>
      <c r="AE225">
        <v>0</v>
      </c>
      <c r="AF225">
        <v>0</v>
      </c>
      <c r="AG225">
        <v>0</v>
      </c>
      <c r="AH225">
        <v>0</v>
      </c>
      <c r="AI225" s="18" t="str">
        <f t="shared" si="13"/>
        <v>1</v>
      </c>
      <c r="AJ225" s="18" t="str">
        <f t="shared" si="14"/>
        <v>1</v>
      </c>
      <c r="AK225" s="18" t="str">
        <f t="shared" si="15"/>
        <v>1</v>
      </c>
      <c r="AL225" s="18">
        <f t="shared" si="16"/>
        <v>0</v>
      </c>
      <c r="AM225" t="s">
        <v>55</v>
      </c>
      <c r="AN225" t="s">
        <v>55</v>
      </c>
      <c r="AO225">
        <v>0</v>
      </c>
      <c r="AP225">
        <v>1</v>
      </c>
      <c r="AQ225">
        <v>0</v>
      </c>
      <c r="AR225" t="s">
        <v>59</v>
      </c>
      <c r="AS225" t="s">
        <v>80</v>
      </c>
      <c r="AT225" t="s">
        <v>80</v>
      </c>
      <c r="AU225" t="s">
        <v>80</v>
      </c>
      <c r="AV225" t="s">
        <v>6084</v>
      </c>
      <c r="AW225" t="s">
        <v>262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201601283</v>
      </c>
      <c r="BM225">
        <v>3</v>
      </c>
    </row>
    <row r="226" spans="1:65">
      <c r="A226" t="s">
        <v>6085</v>
      </c>
      <c r="B226">
        <v>225</v>
      </c>
      <c r="C226" t="s">
        <v>52</v>
      </c>
      <c r="D226">
        <v>1</v>
      </c>
      <c r="E226">
        <v>3</v>
      </c>
      <c r="F226">
        <v>201601283</v>
      </c>
      <c r="G226">
        <v>20160128</v>
      </c>
      <c r="H226" t="s">
        <v>263</v>
      </c>
      <c r="I226" t="s">
        <v>96</v>
      </c>
      <c r="J226" t="s">
        <v>55</v>
      </c>
      <c r="K226">
        <v>0</v>
      </c>
      <c r="L226">
        <v>0</v>
      </c>
      <c r="M226">
        <v>0</v>
      </c>
      <c r="N226" t="s">
        <v>56</v>
      </c>
      <c r="O226" t="s">
        <v>57</v>
      </c>
      <c r="P226" t="s">
        <v>57</v>
      </c>
      <c r="Q226" t="s">
        <v>3</v>
      </c>
      <c r="R226" t="s">
        <v>140</v>
      </c>
      <c r="S226" t="s">
        <v>55</v>
      </c>
      <c r="T226" t="s">
        <v>56</v>
      </c>
      <c r="U226" t="s">
        <v>56</v>
      </c>
      <c r="V226" t="s">
        <v>56</v>
      </c>
      <c r="W226" t="s">
        <v>55</v>
      </c>
      <c r="X226" t="s">
        <v>56</v>
      </c>
      <c r="Y226" t="s">
        <v>56</v>
      </c>
      <c r="Z226" t="s">
        <v>56</v>
      </c>
      <c r="AA226" t="s">
        <v>57</v>
      </c>
      <c r="AB226" t="s">
        <v>56</v>
      </c>
      <c r="AC226" t="s">
        <v>56</v>
      </c>
      <c r="AD226" t="s">
        <v>56</v>
      </c>
      <c r="AE226">
        <v>0</v>
      </c>
      <c r="AF226">
        <v>0</v>
      </c>
      <c r="AG226">
        <v>0</v>
      </c>
      <c r="AH226">
        <v>1</v>
      </c>
      <c r="AI226" s="18" t="str">
        <f t="shared" si="13"/>
        <v>1</v>
      </c>
      <c r="AJ226" s="18" t="str">
        <f t="shared" si="14"/>
        <v>1</v>
      </c>
      <c r="AK226" s="18" t="str">
        <f t="shared" si="15"/>
        <v>1</v>
      </c>
      <c r="AL226" s="18">
        <f t="shared" si="16"/>
        <v>1</v>
      </c>
      <c r="AM226" t="s">
        <v>55</v>
      </c>
      <c r="AN226" t="s">
        <v>55</v>
      </c>
      <c r="AO226">
        <v>0</v>
      </c>
      <c r="AP226">
        <v>0</v>
      </c>
      <c r="AQ226">
        <v>0</v>
      </c>
      <c r="AR226" t="s">
        <v>59</v>
      </c>
      <c r="AS226" t="s">
        <v>141</v>
      </c>
      <c r="AT226" t="s">
        <v>141</v>
      </c>
      <c r="AU226" t="s">
        <v>1326</v>
      </c>
      <c r="AV226" t="s">
        <v>6085</v>
      </c>
      <c r="AW226" t="s">
        <v>263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201601283</v>
      </c>
      <c r="BM226">
        <v>3</v>
      </c>
    </row>
    <row r="227" spans="1:65">
      <c r="A227" t="s">
        <v>6086</v>
      </c>
      <c r="B227">
        <v>226</v>
      </c>
      <c r="C227" t="s">
        <v>52</v>
      </c>
      <c r="D227">
        <v>1</v>
      </c>
      <c r="E227">
        <v>3</v>
      </c>
      <c r="F227">
        <v>201601283</v>
      </c>
      <c r="G227">
        <v>20160128</v>
      </c>
      <c r="H227" t="s">
        <v>264</v>
      </c>
      <c r="I227" t="s">
        <v>96</v>
      </c>
      <c r="J227" t="s">
        <v>55</v>
      </c>
      <c r="K227">
        <v>0</v>
      </c>
      <c r="L227">
        <v>0</v>
      </c>
      <c r="M227">
        <v>0</v>
      </c>
      <c r="N227" t="s">
        <v>56</v>
      </c>
      <c r="O227" t="s">
        <v>57</v>
      </c>
      <c r="P227" t="s">
        <v>57</v>
      </c>
      <c r="Q227" t="s">
        <v>3</v>
      </c>
      <c r="R227" t="s">
        <v>140</v>
      </c>
      <c r="S227" t="s">
        <v>55</v>
      </c>
      <c r="T227" t="s">
        <v>56</v>
      </c>
      <c r="U227" t="s">
        <v>56</v>
      </c>
      <c r="V227" t="s">
        <v>56</v>
      </c>
      <c r="W227" t="s">
        <v>55</v>
      </c>
      <c r="X227" t="s">
        <v>56</v>
      </c>
      <c r="Y227" t="s">
        <v>56</v>
      </c>
      <c r="Z227" t="s">
        <v>56</v>
      </c>
      <c r="AA227" t="s">
        <v>57</v>
      </c>
      <c r="AB227" t="s">
        <v>56</v>
      </c>
      <c r="AC227" t="s">
        <v>56</v>
      </c>
      <c r="AD227" t="s">
        <v>56</v>
      </c>
      <c r="AE227">
        <v>0</v>
      </c>
      <c r="AF227">
        <v>0</v>
      </c>
      <c r="AG227">
        <v>0</v>
      </c>
      <c r="AH227">
        <v>1</v>
      </c>
      <c r="AI227" s="18" t="str">
        <f t="shared" si="13"/>
        <v>1</v>
      </c>
      <c r="AJ227" s="18" t="str">
        <f t="shared" si="14"/>
        <v>1</v>
      </c>
      <c r="AK227" s="18" t="str">
        <f t="shared" si="15"/>
        <v>1</v>
      </c>
      <c r="AL227" s="18">
        <f t="shared" si="16"/>
        <v>1</v>
      </c>
      <c r="AM227" t="s">
        <v>55</v>
      </c>
      <c r="AN227" t="s">
        <v>55</v>
      </c>
      <c r="AO227">
        <v>1</v>
      </c>
      <c r="AP227">
        <v>0</v>
      </c>
      <c r="AQ227">
        <v>0</v>
      </c>
      <c r="AR227" t="s">
        <v>59</v>
      </c>
      <c r="AS227" t="s">
        <v>141</v>
      </c>
      <c r="AT227" t="s">
        <v>141</v>
      </c>
      <c r="AU227" t="s">
        <v>1326</v>
      </c>
      <c r="AV227" t="s">
        <v>6086</v>
      </c>
      <c r="AW227" t="s">
        <v>264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201601283</v>
      </c>
      <c r="BM227">
        <v>3</v>
      </c>
    </row>
    <row r="228" spans="1:65">
      <c r="A228" t="s">
        <v>6087</v>
      </c>
      <c r="B228">
        <v>227</v>
      </c>
      <c r="C228" t="s">
        <v>52</v>
      </c>
      <c r="D228">
        <v>1</v>
      </c>
      <c r="E228">
        <v>3</v>
      </c>
      <c r="F228">
        <v>201601283</v>
      </c>
      <c r="G228">
        <v>20160128</v>
      </c>
      <c r="H228" t="s">
        <v>265</v>
      </c>
      <c r="I228" t="s">
        <v>96</v>
      </c>
      <c r="J228" t="s">
        <v>55</v>
      </c>
      <c r="K228">
        <v>0</v>
      </c>
      <c r="L228">
        <v>0</v>
      </c>
      <c r="M228">
        <v>0</v>
      </c>
      <c r="N228" t="s">
        <v>56</v>
      </c>
      <c r="O228" t="s">
        <v>57</v>
      </c>
      <c r="P228" t="s">
        <v>57</v>
      </c>
      <c r="Q228" t="s">
        <v>3</v>
      </c>
      <c r="R228" t="s">
        <v>140</v>
      </c>
      <c r="S228" t="s">
        <v>55</v>
      </c>
      <c r="T228" t="s">
        <v>56</v>
      </c>
      <c r="U228" t="s">
        <v>56</v>
      </c>
      <c r="V228" t="s">
        <v>56</v>
      </c>
      <c r="W228" t="s">
        <v>55</v>
      </c>
      <c r="X228" t="s">
        <v>56</v>
      </c>
      <c r="Y228" t="s">
        <v>56</v>
      </c>
      <c r="Z228" t="s">
        <v>56</v>
      </c>
      <c r="AA228" t="s">
        <v>57</v>
      </c>
      <c r="AB228" t="s">
        <v>56</v>
      </c>
      <c r="AC228" t="s">
        <v>56</v>
      </c>
      <c r="AD228" t="s">
        <v>56</v>
      </c>
      <c r="AE228">
        <v>0</v>
      </c>
      <c r="AF228">
        <v>0</v>
      </c>
      <c r="AG228">
        <v>0</v>
      </c>
      <c r="AH228">
        <v>1</v>
      </c>
      <c r="AI228" s="18" t="str">
        <f t="shared" si="13"/>
        <v>1</v>
      </c>
      <c r="AJ228" s="18" t="str">
        <f t="shared" si="14"/>
        <v>1</v>
      </c>
      <c r="AK228" s="18" t="str">
        <f t="shared" si="15"/>
        <v>1</v>
      </c>
      <c r="AL228" s="18">
        <f t="shared" si="16"/>
        <v>1</v>
      </c>
      <c r="AM228" t="s">
        <v>55</v>
      </c>
      <c r="AN228" t="s">
        <v>55</v>
      </c>
      <c r="AO228">
        <v>0</v>
      </c>
      <c r="AP228">
        <v>0</v>
      </c>
      <c r="AQ228">
        <v>0</v>
      </c>
      <c r="AR228" t="s">
        <v>59</v>
      </c>
      <c r="AS228" t="s">
        <v>141</v>
      </c>
      <c r="AT228" t="s">
        <v>141</v>
      </c>
      <c r="AU228" t="s">
        <v>1326</v>
      </c>
      <c r="AV228" t="s">
        <v>6087</v>
      </c>
      <c r="AW228" t="s">
        <v>265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201601283</v>
      </c>
      <c r="BM228">
        <v>3</v>
      </c>
    </row>
    <row r="229" spans="1:65">
      <c r="A229" t="s">
        <v>6088</v>
      </c>
      <c r="B229">
        <v>228</v>
      </c>
      <c r="C229" t="s">
        <v>57</v>
      </c>
      <c r="D229" t="s">
        <v>55</v>
      </c>
      <c r="E229">
        <v>3</v>
      </c>
      <c r="F229">
        <v>201601283</v>
      </c>
      <c r="G229" t="s">
        <v>55</v>
      </c>
      <c r="H229" t="s">
        <v>266</v>
      </c>
      <c r="I229" t="s">
        <v>55</v>
      </c>
      <c r="J229" t="s">
        <v>55</v>
      </c>
      <c r="K229" t="s">
        <v>55</v>
      </c>
      <c r="L229" t="s">
        <v>55</v>
      </c>
      <c r="M229" t="s">
        <v>55</v>
      </c>
      <c r="N229" t="s">
        <v>57</v>
      </c>
      <c r="O229" t="s">
        <v>57</v>
      </c>
      <c r="P229" t="s">
        <v>57</v>
      </c>
      <c r="Q229" t="s">
        <v>57</v>
      </c>
      <c r="R229" t="s">
        <v>57</v>
      </c>
      <c r="S229" t="s">
        <v>55</v>
      </c>
      <c r="T229" t="s">
        <v>57</v>
      </c>
      <c r="U229" t="s">
        <v>57</v>
      </c>
      <c r="V229" t="s">
        <v>57</v>
      </c>
      <c r="W229" t="s">
        <v>55</v>
      </c>
      <c r="X229" t="s">
        <v>57</v>
      </c>
      <c r="Y229" t="s">
        <v>57</v>
      </c>
      <c r="Z229" t="s">
        <v>57</v>
      </c>
      <c r="AA229" t="s">
        <v>57</v>
      </c>
      <c r="AB229" t="s">
        <v>57</v>
      </c>
      <c r="AC229" t="s">
        <v>57</v>
      </c>
      <c r="AD229" t="s">
        <v>57</v>
      </c>
      <c r="AE229">
        <v>0</v>
      </c>
      <c r="AF229">
        <v>0</v>
      </c>
      <c r="AG229">
        <v>0</v>
      </c>
      <c r="AH229">
        <v>0</v>
      </c>
      <c r="AI229" s="18" t="str">
        <f t="shared" si="13"/>
        <v>1</v>
      </c>
      <c r="AJ229" s="18" t="str">
        <f t="shared" si="14"/>
        <v>1</v>
      </c>
      <c r="AK229" s="18" t="str">
        <f t="shared" si="15"/>
        <v>1</v>
      </c>
      <c r="AL229" s="18">
        <f t="shared" si="16"/>
        <v>0</v>
      </c>
      <c r="AM229" t="s">
        <v>55</v>
      </c>
      <c r="AN229" t="s">
        <v>55</v>
      </c>
      <c r="AO229">
        <v>0</v>
      </c>
      <c r="AP229">
        <v>1</v>
      </c>
      <c r="AQ229">
        <v>0</v>
      </c>
      <c r="AR229" t="s">
        <v>59</v>
      </c>
      <c r="AS229" t="s">
        <v>80</v>
      </c>
      <c r="AT229" t="s">
        <v>80</v>
      </c>
      <c r="AU229" t="s">
        <v>80</v>
      </c>
      <c r="AV229" t="s">
        <v>6088</v>
      </c>
      <c r="AW229" t="s">
        <v>266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201601283</v>
      </c>
      <c r="BM229">
        <v>3</v>
      </c>
    </row>
    <row r="230" spans="1:65">
      <c r="A230" t="s">
        <v>6089</v>
      </c>
      <c r="B230">
        <v>229</v>
      </c>
      <c r="C230" t="s">
        <v>57</v>
      </c>
      <c r="D230" t="s">
        <v>55</v>
      </c>
      <c r="E230">
        <v>3</v>
      </c>
      <c r="F230">
        <v>201601283</v>
      </c>
      <c r="G230" t="s">
        <v>55</v>
      </c>
      <c r="H230" t="s">
        <v>267</v>
      </c>
      <c r="I230" t="s">
        <v>55</v>
      </c>
      <c r="J230" t="s">
        <v>55</v>
      </c>
      <c r="K230" t="s">
        <v>55</v>
      </c>
      <c r="L230" t="s">
        <v>55</v>
      </c>
      <c r="M230" t="s">
        <v>55</v>
      </c>
      <c r="N230" t="s">
        <v>57</v>
      </c>
      <c r="O230" t="s">
        <v>57</v>
      </c>
      <c r="P230" t="s">
        <v>57</v>
      </c>
      <c r="Q230" t="s">
        <v>57</v>
      </c>
      <c r="R230" t="s">
        <v>57</v>
      </c>
      <c r="S230" t="s">
        <v>55</v>
      </c>
      <c r="T230" t="s">
        <v>57</v>
      </c>
      <c r="U230" t="s">
        <v>57</v>
      </c>
      <c r="V230" t="s">
        <v>57</v>
      </c>
      <c r="W230" t="s">
        <v>55</v>
      </c>
      <c r="X230" t="s">
        <v>57</v>
      </c>
      <c r="Y230" t="s">
        <v>57</v>
      </c>
      <c r="Z230" t="s">
        <v>57</v>
      </c>
      <c r="AA230" t="s">
        <v>57</v>
      </c>
      <c r="AB230" t="s">
        <v>57</v>
      </c>
      <c r="AC230" t="s">
        <v>57</v>
      </c>
      <c r="AD230" t="s">
        <v>57</v>
      </c>
      <c r="AE230">
        <v>0</v>
      </c>
      <c r="AF230">
        <v>0</v>
      </c>
      <c r="AG230">
        <v>0</v>
      </c>
      <c r="AH230">
        <v>1</v>
      </c>
      <c r="AI230" s="18" t="str">
        <f t="shared" si="13"/>
        <v>1</v>
      </c>
      <c r="AJ230" s="18" t="str">
        <f t="shared" si="14"/>
        <v>1</v>
      </c>
      <c r="AK230" s="18" t="str">
        <f t="shared" si="15"/>
        <v>1</v>
      </c>
      <c r="AL230" s="18">
        <f t="shared" si="16"/>
        <v>1</v>
      </c>
      <c r="AM230" t="s">
        <v>55</v>
      </c>
      <c r="AN230" t="s">
        <v>55</v>
      </c>
      <c r="AO230">
        <v>0</v>
      </c>
      <c r="AP230">
        <v>0</v>
      </c>
      <c r="AQ230">
        <v>0</v>
      </c>
      <c r="AR230" t="s">
        <v>59</v>
      </c>
      <c r="AS230" t="s">
        <v>80</v>
      </c>
      <c r="AT230" t="s">
        <v>80</v>
      </c>
      <c r="AU230" t="s">
        <v>80</v>
      </c>
      <c r="AV230" t="s">
        <v>6089</v>
      </c>
      <c r="AW230" t="s">
        <v>267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201601283</v>
      </c>
      <c r="BM230">
        <v>3</v>
      </c>
    </row>
    <row r="231" spans="1:65">
      <c r="A231" t="s">
        <v>6090</v>
      </c>
      <c r="B231">
        <v>230</v>
      </c>
      <c r="C231" t="s">
        <v>57</v>
      </c>
      <c r="D231" t="s">
        <v>55</v>
      </c>
      <c r="E231">
        <v>3</v>
      </c>
      <c r="F231">
        <v>201601283</v>
      </c>
      <c r="G231" t="s">
        <v>55</v>
      </c>
      <c r="H231" t="s">
        <v>268</v>
      </c>
      <c r="I231" t="s">
        <v>55</v>
      </c>
      <c r="J231" t="s">
        <v>55</v>
      </c>
      <c r="K231" t="s">
        <v>55</v>
      </c>
      <c r="L231" t="s">
        <v>55</v>
      </c>
      <c r="M231" t="s">
        <v>55</v>
      </c>
      <c r="N231" t="s">
        <v>57</v>
      </c>
      <c r="O231" t="s">
        <v>57</v>
      </c>
      <c r="P231" t="s">
        <v>57</v>
      </c>
      <c r="Q231" t="s">
        <v>57</v>
      </c>
      <c r="R231" t="s">
        <v>57</v>
      </c>
      <c r="S231" t="s">
        <v>55</v>
      </c>
      <c r="T231" t="s">
        <v>57</v>
      </c>
      <c r="U231" t="s">
        <v>57</v>
      </c>
      <c r="V231" t="s">
        <v>57</v>
      </c>
      <c r="W231" t="s">
        <v>55</v>
      </c>
      <c r="X231" t="s">
        <v>57</v>
      </c>
      <c r="Y231" t="s">
        <v>57</v>
      </c>
      <c r="Z231" t="s">
        <v>57</v>
      </c>
      <c r="AA231" t="s">
        <v>57</v>
      </c>
      <c r="AB231" t="s">
        <v>57</v>
      </c>
      <c r="AC231" t="s">
        <v>57</v>
      </c>
      <c r="AD231" t="s">
        <v>57</v>
      </c>
      <c r="AE231">
        <v>0</v>
      </c>
      <c r="AF231">
        <v>0</v>
      </c>
      <c r="AG231">
        <v>0</v>
      </c>
      <c r="AH231">
        <v>0</v>
      </c>
      <c r="AI231" s="18" t="str">
        <f t="shared" si="13"/>
        <v>1</v>
      </c>
      <c r="AJ231" s="18" t="str">
        <f t="shared" si="14"/>
        <v>1</v>
      </c>
      <c r="AK231" s="18" t="str">
        <f t="shared" si="15"/>
        <v>1</v>
      </c>
      <c r="AL231" s="18">
        <f t="shared" si="16"/>
        <v>0</v>
      </c>
      <c r="AM231" t="s">
        <v>55</v>
      </c>
      <c r="AN231" t="s">
        <v>55</v>
      </c>
      <c r="AO231">
        <v>0</v>
      </c>
      <c r="AP231">
        <v>1</v>
      </c>
      <c r="AQ231">
        <v>0</v>
      </c>
      <c r="AR231" t="s">
        <v>59</v>
      </c>
      <c r="AS231" t="s">
        <v>80</v>
      </c>
      <c r="AT231" t="s">
        <v>80</v>
      </c>
      <c r="AU231" t="s">
        <v>80</v>
      </c>
      <c r="AV231" t="s">
        <v>6090</v>
      </c>
      <c r="AW231" t="s">
        <v>268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201601283</v>
      </c>
      <c r="BM231">
        <v>3</v>
      </c>
    </row>
    <row r="232" spans="1:65">
      <c r="A232" t="s">
        <v>6091</v>
      </c>
      <c r="B232">
        <v>231</v>
      </c>
      <c r="C232" t="s">
        <v>52</v>
      </c>
      <c r="D232">
        <v>1</v>
      </c>
      <c r="E232">
        <v>3</v>
      </c>
      <c r="F232">
        <v>201601293</v>
      </c>
      <c r="G232">
        <v>20160129</v>
      </c>
      <c r="H232" t="s">
        <v>269</v>
      </c>
      <c r="I232" t="s">
        <v>96</v>
      </c>
      <c r="J232" t="s">
        <v>55</v>
      </c>
      <c r="K232">
        <v>0</v>
      </c>
      <c r="L232">
        <v>0</v>
      </c>
      <c r="M232">
        <v>0</v>
      </c>
      <c r="N232" t="s">
        <v>56</v>
      </c>
      <c r="O232" t="s">
        <v>57</v>
      </c>
      <c r="P232" t="s">
        <v>57</v>
      </c>
      <c r="Q232" t="s">
        <v>3</v>
      </c>
      <c r="R232" t="s">
        <v>144</v>
      </c>
      <c r="S232" t="s">
        <v>55</v>
      </c>
      <c r="T232" t="s">
        <v>56</v>
      </c>
      <c r="U232" t="s">
        <v>56</v>
      </c>
      <c r="V232" t="s">
        <v>56</v>
      </c>
      <c r="W232" t="s">
        <v>55</v>
      </c>
      <c r="X232" t="s">
        <v>56</v>
      </c>
      <c r="Y232" t="s">
        <v>56</v>
      </c>
      <c r="Z232" t="s">
        <v>56</v>
      </c>
      <c r="AA232" t="s">
        <v>57</v>
      </c>
      <c r="AB232" t="s">
        <v>56</v>
      </c>
      <c r="AC232" t="s">
        <v>56</v>
      </c>
      <c r="AD232" t="s">
        <v>56</v>
      </c>
      <c r="AE232">
        <v>0</v>
      </c>
      <c r="AF232">
        <v>0</v>
      </c>
      <c r="AG232">
        <v>0</v>
      </c>
      <c r="AH232">
        <v>1</v>
      </c>
      <c r="AI232" s="18" t="str">
        <f t="shared" si="13"/>
        <v>1</v>
      </c>
      <c r="AJ232" s="18" t="str">
        <f t="shared" si="14"/>
        <v>1</v>
      </c>
      <c r="AK232" s="18" t="str">
        <f t="shared" si="15"/>
        <v>1</v>
      </c>
      <c r="AL232" s="18">
        <f t="shared" si="16"/>
        <v>1</v>
      </c>
      <c r="AM232" t="s">
        <v>55</v>
      </c>
      <c r="AN232" t="s">
        <v>55</v>
      </c>
      <c r="AO232">
        <v>1</v>
      </c>
      <c r="AP232">
        <v>0</v>
      </c>
      <c r="AQ232">
        <v>0</v>
      </c>
      <c r="AR232" t="s">
        <v>59</v>
      </c>
      <c r="AS232" t="s">
        <v>58</v>
      </c>
      <c r="AT232" t="s">
        <v>144</v>
      </c>
      <c r="AU232" t="s">
        <v>1326</v>
      </c>
      <c r="AV232" t="s">
        <v>6091</v>
      </c>
      <c r="AW232" t="s">
        <v>269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201601293</v>
      </c>
      <c r="BM232">
        <v>3</v>
      </c>
    </row>
    <row r="233" spans="1:65">
      <c r="A233" t="s">
        <v>6092</v>
      </c>
      <c r="B233">
        <v>232</v>
      </c>
      <c r="C233" t="s">
        <v>52</v>
      </c>
      <c r="D233">
        <v>1</v>
      </c>
      <c r="E233">
        <v>4</v>
      </c>
      <c r="F233">
        <v>201601254</v>
      </c>
      <c r="G233">
        <v>20160125</v>
      </c>
      <c r="H233" t="s">
        <v>270</v>
      </c>
      <c r="I233" t="s">
        <v>96</v>
      </c>
      <c r="J233" t="s">
        <v>55</v>
      </c>
      <c r="K233">
        <v>0</v>
      </c>
      <c r="L233">
        <v>0</v>
      </c>
      <c r="M233">
        <v>0</v>
      </c>
      <c r="N233" t="s">
        <v>56</v>
      </c>
      <c r="O233" t="s">
        <v>57</v>
      </c>
      <c r="P233" t="s">
        <v>57</v>
      </c>
      <c r="Q233" t="s">
        <v>4</v>
      </c>
      <c r="R233" t="s">
        <v>80</v>
      </c>
      <c r="S233" t="s">
        <v>55</v>
      </c>
      <c r="T233" t="s">
        <v>56</v>
      </c>
      <c r="U233" t="s">
        <v>56</v>
      </c>
      <c r="V233" t="s">
        <v>56</v>
      </c>
      <c r="W233" t="s">
        <v>55</v>
      </c>
      <c r="X233" t="s">
        <v>56</v>
      </c>
      <c r="Y233" t="s">
        <v>56</v>
      </c>
      <c r="Z233" t="s">
        <v>56</v>
      </c>
      <c r="AA233" t="s">
        <v>57</v>
      </c>
      <c r="AB233" t="s">
        <v>56</v>
      </c>
      <c r="AC233" t="s">
        <v>56</v>
      </c>
      <c r="AD233" t="s">
        <v>56</v>
      </c>
      <c r="AE233">
        <v>0</v>
      </c>
      <c r="AF233">
        <v>0</v>
      </c>
      <c r="AG233">
        <v>0</v>
      </c>
      <c r="AH233">
        <v>1</v>
      </c>
      <c r="AI233" s="18" t="str">
        <f t="shared" si="13"/>
        <v>1</v>
      </c>
      <c r="AJ233" s="18" t="str">
        <f t="shared" si="14"/>
        <v>1</v>
      </c>
      <c r="AK233" s="18" t="str">
        <f t="shared" si="15"/>
        <v>1</v>
      </c>
      <c r="AL233" s="18">
        <f t="shared" si="16"/>
        <v>1</v>
      </c>
      <c r="AM233" t="s">
        <v>55</v>
      </c>
      <c r="AN233" t="s">
        <v>55</v>
      </c>
      <c r="AO233">
        <v>0</v>
      </c>
      <c r="AP233">
        <v>0</v>
      </c>
      <c r="AQ233">
        <v>0</v>
      </c>
      <c r="AR233" t="s">
        <v>59</v>
      </c>
      <c r="AS233" t="s">
        <v>80</v>
      </c>
      <c r="AT233" t="s">
        <v>80</v>
      </c>
      <c r="AU233" t="s">
        <v>80</v>
      </c>
      <c r="AV233" t="s">
        <v>6092</v>
      </c>
      <c r="AW233" t="s">
        <v>270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201601254</v>
      </c>
      <c r="BM233">
        <v>4</v>
      </c>
    </row>
    <row r="234" spans="1:65">
      <c r="A234" t="s">
        <v>6093</v>
      </c>
      <c r="B234">
        <v>233</v>
      </c>
      <c r="C234" t="s">
        <v>52</v>
      </c>
      <c r="D234">
        <v>1</v>
      </c>
      <c r="E234">
        <v>4</v>
      </c>
      <c r="F234">
        <v>201601254</v>
      </c>
      <c r="G234">
        <v>20160125</v>
      </c>
      <c r="H234" t="s">
        <v>271</v>
      </c>
      <c r="I234" t="s">
        <v>272</v>
      </c>
      <c r="J234" t="s">
        <v>55</v>
      </c>
      <c r="K234">
        <v>1</v>
      </c>
      <c r="L234">
        <v>0</v>
      </c>
      <c r="M234">
        <v>1</v>
      </c>
      <c r="N234" t="s">
        <v>56</v>
      </c>
      <c r="O234" t="s">
        <v>56</v>
      </c>
      <c r="P234" t="s">
        <v>56</v>
      </c>
      <c r="Q234" t="s">
        <v>3</v>
      </c>
      <c r="R234" t="s">
        <v>58</v>
      </c>
      <c r="S234" t="s">
        <v>55</v>
      </c>
      <c r="T234" t="s">
        <v>56</v>
      </c>
      <c r="U234" t="s">
        <v>56</v>
      </c>
      <c r="V234" t="s">
        <v>56</v>
      </c>
      <c r="W234" t="s">
        <v>55</v>
      </c>
      <c r="X234" t="s">
        <v>56</v>
      </c>
      <c r="Y234" t="s">
        <v>56</v>
      </c>
      <c r="Z234" t="s">
        <v>56</v>
      </c>
      <c r="AA234" t="s">
        <v>57</v>
      </c>
      <c r="AB234" t="s">
        <v>56</v>
      </c>
      <c r="AC234" t="s">
        <v>56</v>
      </c>
      <c r="AD234" t="s">
        <v>56</v>
      </c>
      <c r="AE234">
        <v>0</v>
      </c>
      <c r="AF234">
        <v>0</v>
      </c>
      <c r="AG234">
        <v>0</v>
      </c>
      <c r="AH234">
        <v>0</v>
      </c>
      <c r="AI234" s="18" t="str">
        <f t="shared" si="13"/>
        <v>1</v>
      </c>
      <c r="AJ234" s="18" t="str">
        <f t="shared" si="14"/>
        <v>1</v>
      </c>
      <c r="AK234" s="18" t="str">
        <f t="shared" si="15"/>
        <v>1</v>
      </c>
      <c r="AL234" s="18">
        <f t="shared" si="16"/>
        <v>0</v>
      </c>
      <c r="AM234" t="s">
        <v>55</v>
      </c>
      <c r="AN234" t="s">
        <v>55</v>
      </c>
      <c r="AO234">
        <v>1</v>
      </c>
      <c r="AP234">
        <v>0</v>
      </c>
      <c r="AQ234">
        <v>0</v>
      </c>
      <c r="AR234" t="s">
        <v>147</v>
      </c>
      <c r="AS234" t="s">
        <v>58</v>
      </c>
      <c r="AT234" t="s">
        <v>58</v>
      </c>
      <c r="AU234" t="s">
        <v>1326</v>
      </c>
      <c r="AV234" t="s">
        <v>6093</v>
      </c>
      <c r="AW234" t="s">
        <v>271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201601254</v>
      </c>
      <c r="BM234">
        <v>4</v>
      </c>
    </row>
    <row r="235" spans="1:65">
      <c r="A235" t="s">
        <v>6094</v>
      </c>
      <c r="B235">
        <v>234</v>
      </c>
      <c r="C235" t="s">
        <v>52</v>
      </c>
      <c r="D235">
        <v>1</v>
      </c>
      <c r="E235">
        <v>4</v>
      </c>
      <c r="F235">
        <v>201601254</v>
      </c>
      <c r="G235">
        <v>20160125</v>
      </c>
      <c r="H235" t="s">
        <v>273</v>
      </c>
      <c r="I235" t="s">
        <v>96</v>
      </c>
      <c r="J235" t="s">
        <v>55</v>
      </c>
      <c r="K235">
        <v>0</v>
      </c>
      <c r="L235">
        <v>0</v>
      </c>
      <c r="M235">
        <v>0</v>
      </c>
      <c r="N235" t="s">
        <v>56</v>
      </c>
      <c r="O235" t="s">
        <v>57</v>
      </c>
      <c r="P235" t="s">
        <v>57</v>
      </c>
      <c r="Q235" t="s">
        <v>3</v>
      </c>
      <c r="R235" t="s">
        <v>80</v>
      </c>
      <c r="S235" t="s">
        <v>55</v>
      </c>
      <c r="T235" t="s">
        <v>56</v>
      </c>
      <c r="U235" t="s">
        <v>56</v>
      </c>
      <c r="V235" t="s">
        <v>56</v>
      </c>
      <c r="W235" t="s">
        <v>55</v>
      </c>
      <c r="X235" t="s">
        <v>56</v>
      </c>
      <c r="Y235" t="s">
        <v>56</v>
      </c>
      <c r="Z235" t="s">
        <v>56</v>
      </c>
      <c r="AA235" t="s">
        <v>57</v>
      </c>
      <c r="AB235" t="s">
        <v>56</v>
      </c>
      <c r="AC235" t="s">
        <v>56</v>
      </c>
      <c r="AD235" t="s">
        <v>56</v>
      </c>
      <c r="AE235">
        <v>0</v>
      </c>
      <c r="AF235">
        <v>0</v>
      </c>
      <c r="AG235">
        <v>0</v>
      </c>
      <c r="AH235">
        <v>1</v>
      </c>
      <c r="AI235" s="18" t="str">
        <f t="shared" si="13"/>
        <v>1</v>
      </c>
      <c r="AJ235" s="18" t="str">
        <f t="shared" si="14"/>
        <v>1</v>
      </c>
      <c r="AK235" s="18" t="str">
        <f t="shared" si="15"/>
        <v>1</v>
      </c>
      <c r="AL235" s="18">
        <f t="shared" si="16"/>
        <v>1</v>
      </c>
      <c r="AM235" t="s">
        <v>55</v>
      </c>
      <c r="AN235" t="s">
        <v>55</v>
      </c>
      <c r="AO235">
        <v>0</v>
      </c>
      <c r="AP235">
        <v>0</v>
      </c>
      <c r="AQ235">
        <v>0</v>
      </c>
      <c r="AR235" t="s">
        <v>59</v>
      </c>
      <c r="AS235" t="s">
        <v>80</v>
      </c>
      <c r="AT235" t="s">
        <v>80</v>
      </c>
      <c r="AU235" t="s">
        <v>80</v>
      </c>
      <c r="AV235" t="s">
        <v>6094</v>
      </c>
      <c r="AW235" t="s">
        <v>273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201601254</v>
      </c>
      <c r="BM235">
        <v>4</v>
      </c>
    </row>
    <row r="236" spans="1:65">
      <c r="A236" t="s">
        <v>6095</v>
      </c>
      <c r="B236">
        <v>235</v>
      </c>
      <c r="C236" t="s">
        <v>52</v>
      </c>
      <c r="D236">
        <v>1</v>
      </c>
      <c r="E236">
        <v>4</v>
      </c>
      <c r="F236">
        <v>201601254</v>
      </c>
      <c r="G236">
        <v>20160125</v>
      </c>
      <c r="H236" t="s">
        <v>274</v>
      </c>
      <c r="I236" t="s">
        <v>275</v>
      </c>
      <c r="J236" t="s">
        <v>55</v>
      </c>
      <c r="K236">
        <v>0</v>
      </c>
      <c r="L236">
        <v>0</v>
      </c>
      <c r="M236">
        <v>0</v>
      </c>
      <c r="N236" t="s">
        <v>56</v>
      </c>
      <c r="O236" t="s">
        <v>57</v>
      </c>
      <c r="P236" t="s">
        <v>57</v>
      </c>
      <c r="Q236" t="s">
        <v>3</v>
      </c>
      <c r="R236" t="s">
        <v>144</v>
      </c>
      <c r="S236" t="s">
        <v>55</v>
      </c>
      <c r="T236" t="s">
        <v>68</v>
      </c>
      <c r="U236" t="s">
        <v>68</v>
      </c>
      <c r="V236" t="s">
        <v>56</v>
      </c>
      <c r="W236" t="s">
        <v>55</v>
      </c>
      <c r="X236" t="s">
        <v>56</v>
      </c>
      <c r="Y236" t="s">
        <v>56</v>
      </c>
      <c r="Z236" t="s">
        <v>56</v>
      </c>
      <c r="AA236" t="s">
        <v>57</v>
      </c>
      <c r="AB236" t="s">
        <v>56</v>
      </c>
      <c r="AC236" t="s">
        <v>56</v>
      </c>
      <c r="AD236" t="s">
        <v>56</v>
      </c>
      <c r="AE236">
        <v>0</v>
      </c>
      <c r="AF236">
        <v>0</v>
      </c>
      <c r="AG236">
        <v>0</v>
      </c>
      <c r="AH236">
        <v>1</v>
      </c>
      <c r="AI236" s="18" t="str">
        <f t="shared" si="13"/>
        <v>1</v>
      </c>
      <c r="AJ236" s="18" t="str">
        <f t="shared" si="14"/>
        <v>1</v>
      </c>
      <c r="AK236" s="18" t="str">
        <f t="shared" si="15"/>
        <v>1</v>
      </c>
      <c r="AL236" s="18">
        <f t="shared" si="16"/>
        <v>1</v>
      </c>
      <c r="AM236" t="s">
        <v>55</v>
      </c>
      <c r="AN236" t="s">
        <v>55</v>
      </c>
      <c r="AO236">
        <v>0</v>
      </c>
      <c r="AP236">
        <v>0</v>
      </c>
      <c r="AQ236">
        <v>0</v>
      </c>
      <c r="AR236" t="s">
        <v>275</v>
      </c>
      <c r="AS236" t="s">
        <v>58</v>
      </c>
      <c r="AT236" t="s">
        <v>144</v>
      </c>
      <c r="AU236" t="s">
        <v>1326</v>
      </c>
      <c r="AV236" t="s">
        <v>6095</v>
      </c>
      <c r="AW236" t="s">
        <v>274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201601254</v>
      </c>
      <c r="BM236">
        <v>4</v>
      </c>
    </row>
    <row r="237" spans="1:65">
      <c r="A237" t="s">
        <v>6096</v>
      </c>
      <c r="B237">
        <v>236</v>
      </c>
      <c r="C237" t="s">
        <v>57</v>
      </c>
      <c r="D237" t="s">
        <v>55</v>
      </c>
      <c r="E237">
        <v>4</v>
      </c>
      <c r="F237">
        <v>201601254</v>
      </c>
      <c r="G237" t="s">
        <v>55</v>
      </c>
      <c r="H237" t="s">
        <v>276</v>
      </c>
      <c r="I237" t="s">
        <v>55</v>
      </c>
      <c r="J237" t="s">
        <v>55</v>
      </c>
      <c r="K237" t="s">
        <v>55</v>
      </c>
      <c r="L237" t="s">
        <v>55</v>
      </c>
      <c r="M237" t="s">
        <v>55</v>
      </c>
      <c r="N237" t="s">
        <v>57</v>
      </c>
      <c r="O237" t="s">
        <v>57</v>
      </c>
      <c r="P237" t="s">
        <v>57</v>
      </c>
      <c r="Q237" t="s">
        <v>57</v>
      </c>
      <c r="R237" t="s">
        <v>57</v>
      </c>
      <c r="S237" t="s">
        <v>55</v>
      </c>
      <c r="T237" t="s">
        <v>57</v>
      </c>
      <c r="U237" t="s">
        <v>57</v>
      </c>
      <c r="V237" t="s">
        <v>57</v>
      </c>
      <c r="W237" t="s">
        <v>55</v>
      </c>
      <c r="X237" t="s">
        <v>57</v>
      </c>
      <c r="Y237" t="s">
        <v>57</v>
      </c>
      <c r="Z237" t="s">
        <v>57</v>
      </c>
      <c r="AA237" t="s">
        <v>57</v>
      </c>
      <c r="AB237" t="s">
        <v>57</v>
      </c>
      <c r="AC237" t="s">
        <v>57</v>
      </c>
      <c r="AD237" t="s">
        <v>57</v>
      </c>
      <c r="AE237">
        <v>0</v>
      </c>
      <c r="AF237">
        <v>0</v>
      </c>
      <c r="AG237">
        <v>0</v>
      </c>
      <c r="AH237">
        <v>0</v>
      </c>
      <c r="AI237" s="18" t="str">
        <f t="shared" si="13"/>
        <v>1</v>
      </c>
      <c r="AJ237" s="18" t="str">
        <f t="shared" si="14"/>
        <v>1</v>
      </c>
      <c r="AK237" s="18" t="str">
        <f t="shared" si="15"/>
        <v>1</v>
      </c>
      <c r="AL237" s="18">
        <f t="shared" si="16"/>
        <v>0</v>
      </c>
      <c r="AM237" t="s">
        <v>55</v>
      </c>
      <c r="AN237" t="s">
        <v>55</v>
      </c>
      <c r="AO237">
        <v>1</v>
      </c>
      <c r="AP237">
        <v>1</v>
      </c>
      <c r="AQ237">
        <v>0</v>
      </c>
      <c r="AR237" t="s">
        <v>59</v>
      </c>
      <c r="AS237" t="s">
        <v>80</v>
      </c>
      <c r="AT237" t="s">
        <v>80</v>
      </c>
      <c r="AU237" t="s">
        <v>80</v>
      </c>
      <c r="AV237" t="s">
        <v>6096</v>
      </c>
      <c r="AW237" t="s">
        <v>276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201601254</v>
      </c>
      <c r="BM237">
        <v>4</v>
      </c>
    </row>
    <row r="238" spans="1:65">
      <c r="A238" t="s">
        <v>6097</v>
      </c>
      <c r="B238">
        <v>237</v>
      </c>
      <c r="C238" t="s">
        <v>57</v>
      </c>
      <c r="D238" t="s">
        <v>55</v>
      </c>
      <c r="E238">
        <v>4</v>
      </c>
      <c r="F238">
        <v>201601254</v>
      </c>
      <c r="G238" t="s">
        <v>55</v>
      </c>
      <c r="H238" t="s">
        <v>277</v>
      </c>
      <c r="I238" t="s">
        <v>55</v>
      </c>
      <c r="J238" t="s">
        <v>55</v>
      </c>
      <c r="K238" t="s">
        <v>55</v>
      </c>
      <c r="L238" t="s">
        <v>55</v>
      </c>
      <c r="M238" t="s">
        <v>55</v>
      </c>
      <c r="N238" t="s">
        <v>57</v>
      </c>
      <c r="O238" t="s">
        <v>57</v>
      </c>
      <c r="P238" t="s">
        <v>57</v>
      </c>
      <c r="Q238" t="s">
        <v>57</v>
      </c>
      <c r="R238" t="s">
        <v>57</v>
      </c>
      <c r="S238" t="s">
        <v>55</v>
      </c>
      <c r="T238" t="s">
        <v>57</v>
      </c>
      <c r="U238" t="s">
        <v>57</v>
      </c>
      <c r="V238" t="s">
        <v>57</v>
      </c>
      <c r="W238" t="s">
        <v>55</v>
      </c>
      <c r="X238" t="s">
        <v>57</v>
      </c>
      <c r="Y238" t="s">
        <v>57</v>
      </c>
      <c r="Z238" t="s">
        <v>57</v>
      </c>
      <c r="AA238" t="s">
        <v>57</v>
      </c>
      <c r="AB238" t="s">
        <v>57</v>
      </c>
      <c r="AC238" t="s">
        <v>57</v>
      </c>
      <c r="AD238" t="s">
        <v>57</v>
      </c>
      <c r="AE238">
        <v>0</v>
      </c>
      <c r="AF238">
        <v>0</v>
      </c>
      <c r="AG238">
        <v>0</v>
      </c>
      <c r="AH238">
        <v>0</v>
      </c>
      <c r="AI238" s="18" t="str">
        <f t="shared" si="13"/>
        <v>1</v>
      </c>
      <c r="AJ238" s="18" t="str">
        <f t="shared" si="14"/>
        <v>1</v>
      </c>
      <c r="AK238" s="18" t="str">
        <f t="shared" si="15"/>
        <v>1</v>
      </c>
      <c r="AL238" s="18">
        <f t="shared" si="16"/>
        <v>0</v>
      </c>
      <c r="AM238" t="s">
        <v>55</v>
      </c>
      <c r="AN238" t="s">
        <v>55</v>
      </c>
      <c r="AO238">
        <v>0</v>
      </c>
      <c r="AP238">
        <v>1</v>
      </c>
      <c r="AQ238">
        <v>0</v>
      </c>
      <c r="AR238" t="s">
        <v>59</v>
      </c>
      <c r="AS238" t="s">
        <v>80</v>
      </c>
      <c r="AT238" t="s">
        <v>80</v>
      </c>
      <c r="AU238" t="s">
        <v>80</v>
      </c>
      <c r="AV238" t="s">
        <v>6097</v>
      </c>
      <c r="AW238" t="s">
        <v>277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201601254</v>
      </c>
      <c r="BM238">
        <v>4</v>
      </c>
    </row>
    <row r="239" spans="1:65">
      <c r="A239" t="s">
        <v>6098</v>
      </c>
      <c r="B239">
        <v>238</v>
      </c>
      <c r="C239" t="s">
        <v>57</v>
      </c>
      <c r="D239" t="s">
        <v>55</v>
      </c>
      <c r="E239">
        <v>4</v>
      </c>
      <c r="F239">
        <v>201601254</v>
      </c>
      <c r="G239" t="s">
        <v>55</v>
      </c>
      <c r="H239" t="s">
        <v>278</v>
      </c>
      <c r="I239" t="s">
        <v>55</v>
      </c>
      <c r="J239" t="s">
        <v>55</v>
      </c>
      <c r="K239" t="s">
        <v>55</v>
      </c>
      <c r="L239" t="s">
        <v>55</v>
      </c>
      <c r="M239" t="s">
        <v>55</v>
      </c>
      <c r="N239" t="s">
        <v>57</v>
      </c>
      <c r="O239" t="s">
        <v>57</v>
      </c>
      <c r="P239" t="s">
        <v>57</v>
      </c>
      <c r="Q239" t="s">
        <v>57</v>
      </c>
      <c r="R239" t="s">
        <v>57</v>
      </c>
      <c r="S239" t="s">
        <v>55</v>
      </c>
      <c r="T239" t="s">
        <v>57</v>
      </c>
      <c r="U239" t="s">
        <v>57</v>
      </c>
      <c r="V239" t="s">
        <v>57</v>
      </c>
      <c r="W239" t="s">
        <v>55</v>
      </c>
      <c r="X239" t="s">
        <v>57</v>
      </c>
      <c r="Y239" t="s">
        <v>57</v>
      </c>
      <c r="Z239" t="s">
        <v>57</v>
      </c>
      <c r="AA239" t="s">
        <v>57</v>
      </c>
      <c r="AB239" t="s">
        <v>57</v>
      </c>
      <c r="AC239" t="s">
        <v>57</v>
      </c>
      <c r="AD239" t="s">
        <v>57</v>
      </c>
      <c r="AE239">
        <v>0</v>
      </c>
      <c r="AF239">
        <v>0</v>
      </c>
      <c r="AG239">
        <v>0</v>
      </c>
      <c r="AH239">
        <v>0</v>
      </c>
      <c r="AI239" s="18" t="str">
        <f t="shared" si="13"/>
        <v>1</v>
      </c>
      <c r="AJ239" s="18" t="str">
        <f t="shared" si="14"/>
        <v>1</v>
      </c>
      <c r="AK239" s="18" t="str">
        <f t="shared" si="15"/>
        <v>1</v>
      </c>
      <c r="AL239" s="18">
        <f t="shared" si="16"/>
        <v>0</v>
      </c>
      <c r="AM239" t="s">
        <v>55</v>
      </c>
      <c r="AN239" t="s">
        <v>55</v>
      </c>
      <c r="AO239">
        <v>1</v>
      </c>
      <c r="AP239">
        <v>1</v>
      </c>
      <c r="AQ239">
        <v>0</v>
      </c>
      <c r="AR239" t="s">
        <v>59</v>
      </c>
      <c r="AS239" t="s">
        <v>80</v>
      </c>
      <c r="AT239" t="s">
        <v>80</v>
      </c>
      <c r="AU239" t="s">
        <v>80</v>
      </c>
      <c r="AV239" t="s">
        <v>6098</v>
      </c>
      <c r="AW239" t="s">
        <v>278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201601254</v>
      </c>
      <c r="BM239">
        <v>4</v>
      </c>
    </row>
    <row r="240" spans="1:65">
      <c r="A240" t="s">
        <v>6099</v>
      </c>
      <c r="B240">
        <v>239</v>
      </c>
      <c r="C240" t="s">
        <v>52</v>
      </c>
      <c r="D240">
        <v>1</v>
      </c>
      <c r="E240">
        <v>4</v>
      </c>
      <c r="F240">
        <v>201601264</v>
      </c>
      <c r="G240">
        <v>20160126</v>
      </c>
      <c r="H240" t="s">
        <v>279</v>
      </c>
      <c r="I240" t="s">
        <v>76</v>
      </c>
      <c r="J240" t="s">
        <v>55</v>
      </c>
      <c r="K240">
        <v>0</v>
      </c>
      <c r="L240">
        <v>0</v>
      </c>
      <c r="M240">
        <v>0</v>
      </c>
      <c r="N240" t="s">
        <v>56</v>
      </c>
      <c r="O240" t="s">
        <v>57</v>
      </c>
      <c r="P240" t="s">
        <v>57</v>
      </c>
      <c r="Q240" t="s">
        <v>4</v>
      </c>
      <c r="R240" t="s">
        <v>93</v>
      </c>
      <c r="S240" t="s">
        <v>55</v>
      </c>
      <c r="T240" t="s">
        <v>56</v>
      </c>
      <c r="U240" t="s">
        <v>56</v>
      </c>
      <c r="V240" t="s">
        <v>56</v>
      </c>
      <c r="W240" t="s">
        <v>55</v>
      </c>
      <c r="X240" t="s">
        <v>56</v>
      </c>
      <c r="Y240" t="s">
        <v>56</v>
      </c>
      <c r="Z240" t="s">
        <v>56</v>
      </c>
      <c r="AA240" t="s">
        <v>57</v>
      </c>
      <c r="AB240" t="s">
        <v>56</v>
      </c>
      <c r="AC240" t="s">
        <v>56</v>
      </c>
      <c r="AD240" t="s">
        <v>56</v>
      </c>
      <c r="AE240">
        <v>0</v>
      </c>
      <c r="AF240">
        <v>0</v>
      </c>
      <c r="AG240">
        <v>0</v>
      </c>
      <c r="AH240">
        <v>1</v>
      </c>
      <c r="AI240" s="18" t="str">
        <f t="shared" si="13"/>
        <v>1</v>
      </c>
      <c r="AJ240" s="18" t="str">
        <f t="shared" si="14"/>
        <v>1</v>
      </c>
      <c r="AK240" s="18" t="str">
        <f t="shared" si="15"/>
        <v>1</v>
      </c>
      <c r="AL240" s="18">
        <f t="shared" si="16"/>
        <v>1</v>
      </c>
      <c r="AM240" t="s">
        <v>55</v>
      </c>
      <c r="AN240" t="s">
        <v>55</v>
      </c>
      <c r="AO240">
        <v>0</v>
      </c>
      <c r="AP240">
        <v>0</v>
      </c>
      <c r="AQ240">
        <v>0</v>
      </c>
      <c r="AR240" t="s">
        <v>76</v>
      </c>
      <c r="AS240" t="s">
        <v>91</v>
      </c>
      <c r="AT240" t="s">
        <v>91</v>
      </c>
      <c r="AU240" t="s">
        <v>4449</v>
      </c>
      <c r="AV240" t="s">
        <v>6099</v>
      </c>
      <c r="AW240" t="s">
        <v>279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201601264</v>
      </c>
      <c r="BM240">
        <v>4</v>
      </c>
    </row>
    <row r="241" spans="1:65">
      <c r="A241" t="s">
        <v>6100</v>
      </c>
      <c r="B241">
        <v>240</v>
      </c>
      <c r="C241" t="s">
        <v>52</v>
      </c>
      <c r="D241">
        <v>1</v>
      </c>
      <c r="E241">
        <v>4</v>
      </c>
      <c r="F241">
        <v>201601264</v>
      </c>
      <c r="G241">
        <v>20160126</v>
      </c>
      <c r="H241" t="s">
        <v>280</v>
      </c>
      <c r="I241" t="s">
        <v>281</v>
      </c>
      <c r="J241" t="s">
        <v>55</v>
      </c>
      <c r="K241">
        <v>0</v>
      </c>
      <c r="L241">
        <v>0</v>
      </c>
      <c r="M241">
        <v>0</v>
      </c>
      <c r="N241" t="s">
        <v>56</v>
      </c>
      <c r="O241" t="s">
        <v>57</v>
      </c>
      <c r="P241" t="s">
        <v>57</v>
      </c>
      <c r="Q241" t="s">
        <v>3</v>
      </c>
      <c r="R241" t="s">
        <v>100</v>
      </c>
      <c r="S241" t="s">
        <v>55</v>
      </c>
      <c r="T241" t="s">
        <v>56</v>
      </c>
      <c r="U241" t="s">
        <v>56</v>
      </c>
      <c r="V241" t="s">
        <v>56</v>
      </c>
      <c r="W241" t="s">
        <v>55</v>
      </c>
      <c r="X241" t="s">
        <v>56</v>
      </c>
      <c r="Y241" t="s">
        <v>56</v>
      </c>
      <c r="Z241" t="s">
        <v>56</v>
      </c>
      <c r="AA241" t="s">
        <v>57</v>
      </c>
      <c r="AB241" t="s">
        <v>56</v>
      </c>
      <c r="AC241" t="s">
        <v>68</v>
      </c>
      <c r="AD241" t="s">
        <v>56</v>
      </c>
      <c r="AE241">
        <v>0</v>
      </c>
      <c r="AF241">
        <v>0</v>
      </c>
      <c r="AG241">
        <v>0</v>
      </c>
      <c r="AH241">
        <v>1</v>
      </c>
      <c r="AI241" s="18" t="str">
        <f t="shared" si="13"/>
        <v>1</v>
      </c>
      <c r="AJ241" s="18" t="str">
        <f t="shared" si="14"/>
        <v>1</v>
      </c>
      <c r="AK241" s="18" t="str">
        <f t="shared" si="15"/>
        <v>1</v>
      </c>
      <c r="AL241" s="18">
        <f t="shared" si="16"/>
        <v>1</v>
      </c>
      <c r="AM241" t="s">
        <v>55</v>
      </c>
      <c r="AN241" t="s">
        <v>55</v>
      </c>
      <c r="AO241">
        <v>0</v>
      </c>
      <c r="AP241">
        <v>0</v>
      </c>
      <c r="AQ241">
        <v>0</v>
      </c>
      <c r="AR241" t="s">
        <v>101</v>
      </c>
      <c r="AS241" t="s">
        <v>102</v>
      </c>
      <c r="AT241" t="s">
        <v>102</v>
      </c>
      <c r="AU241" t="s">
        <v>4450</v>
      </c>
      <c r="AV241" t="s">
        <v>6100</v>
      </c>
      <c r="AW241" t="s">
        <v>280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201601264</v>
      </c>
      <c r="BM241">
        <v>4</v>
      </c>
    </row>
    <row r="242" spans="1:65">
      <c r="A242" t="s">
        <v>6101</v>
      </c>
      <c r="B242">
        <v>241</v>
      </c>
      <c r="C242" t="s">
        <v>52</v>
      </c>
      <c r="D242">
        <v>1</v>
      </c>
      <c r="E242">
        <v>4</v>
      </c>
      <c r="F242">
        <v>201601264</v>
      </c>
      <c r="G242">
        <v>20160126</v>
      </c>
      <c r="H242" t="s">
        <v>282</v>
      </c>
      <c r="I242" t="s">
        <v>281</v>
      </c>
      <c r="J242" t="s">
        <v>55</v>
      </c>
      <c r="K242">
        <v>3</v>
      </c>
      <c r="L242">
        <v>0</v>
      </c>
      <c r="M242">
        <v>3</v>
      </c>
      <c r="N242" t="s">
        <v>56</v>
      </c>
      <c r="O242" t="s">
        <v>281</v>
      </c>
      <c r="P242" t="s">
        <v>56</v>
      </c>
      <c r="Q242" t="s">
        <v>3</v>
      </c>
      <c r="R242" t="s">
        <v>100</v>
      </c>
      <c r="S242" t="s">
        <v>55</v>
      </c>
      <c r="T242" t="s">
        <v>56</v>
      </c>
      <c r="U242" t="s">
        <v>56</v>
      </c>
      <c r="V242" t="s">
        <v>56</v>
      </c>
      <c r="W242" t="s">
        <v>55</v>
      </c>
      <c r="X242" t="s">
        <v>56</v>
      </c>
      <c r="Y242" t="s">
        <v>56</v>
      </c>
      <c r="Z242" t="s">
        <v>56</v>
      </c>
      <c r="AA242" t="s">
        <v>57</v>
      </c>
      <c r="AB242" t="s">
        <v>56</v>
      </c>
      <c r="AC242" t="s">
        <v>68</v>
      </c>
      <c r="AD242" t="s">
        <v>56</v>
      </c>
      <c r="AE242">
        <v>0</v>
      </c>
      <c r="AF242">
        <v>0</v>
      </c>
      <c r="AG242">
        <v>0</v>
      </c>
      <c r="AH242">
        <v>1</v>
      </c>
      <c r="AI242" s="18" t="str">
        <f t="shared" si="13"/>
        <v>1</v>
      </c>
      <c r="AJ242" s="18" t="str">
        <f t="shared" si="14"/>
        <v>1</v>
      </c>
      <c r="AK242" s="18" t="str">
        <f t="shared" si="15"/>
        <v>1</v>
      </c>
      <c r="AL242" s="18">
        <f t="shared" si="16"/>
        <v>1</v>
      </c>
      <c r="AM242" t="s">
        <v>55</v>
      </c>
      <c r="AN242" t="s">
        <v>55</v>
      </c>
      <c r="AO242">
        <v>0</v>
      </c>
      <c r="AP242">
        <v>0</v>
      </c>
      <c r="AQ242">
        <v>0</v>
      </c>
      <c r="AR242" t="s">
        <v>101</v>
      </c>
      <c r="AS242" t="s">
        <v>102</v>
      </c>
      <c r="AT242" t="s">
        <v>102</v>
      </c>
      <c r="AU242" t="s">
        <v>4450</v>
      </c>
      <c r="AV242" t="s">
        <v>6101</v>
      </c>
      <c r="AW242" t="s">
        <v>282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201601264</v>
      </c>
      <c r="BM242">
        <v>4</v>
      </c>
    </row>
    <row r="243" spans="1:65">
      <c r="A243" t="s">
        <v>6102</v>
      </c>
      <c r="B243">
        <v>242</v>
      </c>
      <c r="C243" t="s">
        <v>52</v>
      </c>
      <c r="D243">
        <v>1</v>
      </c>
      <c r="E243">
        <v>4</v>
      </c>
      <c r="F243">
        <v>201601264</v>
      </c>
      <c r="G243">
        <v>20160126</v>
      </c>
      <c r="H243" t="s">
        <v>283</v>
      </c>
      <c r="I243" t="s">
        <v>281</v>
      </c>
      <c r="J243" t="s">
        <v>55</v>
      </c>
      <c r="K243">
        <v>0</v>
      </c>
      <c r="L243">
        <v>0</v>
      </c>
      <c r="M243">
        <v>0</v>
      </c>
      <c r="N243" t="s">
        <v>56</v>
      </c>
      <c r="O243" t="s">
        <v>57</v>
      </c>
      <c r="P243" t="s">
        <v>57</v>
      </c>
      <c r="Q243" t="s">
        <v>3</v>
      </c>
      <c r="R243" t="s">
        <v>100</v>
      </c>
      <c r="S243" t="s">
        <v>55</v>
      </c>
      <c r="T243" t="s">
        <v>56</v>
      </c>
      <c r="U243" t="s">
        <v>56</v>
      </c>
      <c r="V243" t="s">
        <v>56</v>
      </c>
      <c r="W243" t="s">
        <v>55</v>
      </c>
      <c r="X243" t="s">
        <v>56</v>
      </c>
      <c r="Y243" t="s">
        <v>56</v>
      </c>
      <c r="Z243" t="s">
        <v>56</v>
      </c>
      <c r="AA243" t="s">
        <v>57</v>
      </c>
      <c r="AB243" t="s">
        <v>56</v>
      </c>
      <c r="AC243" t="s">
        <v>68</v>
      </c>
      <c r="AD243" t="s">
        <v>56</v>
      </c>
      <c r="AE243">
        <v>0</v>
      </c>
      <c r="AF243">
        <v>0</v>
      </c>
      <c r="AG243">
        <v>0</v>
      </c>
      <c r="AH243">
        <v>1</v>
      </c>
      <c r="AI243" s="18" t="str">
        <f t="shared" si="13"/>
        <v>1</v>
      </c>
      <c r="AJ243" s="18" t="str">
        <f t="shared" si="14"/>
        <v>1</v>
      </c>
      <c r="AK243" s="18" t="str">
        <f t="shared" si="15"/>
        <v>1</v>
      </c>
      <c r="AL243" s="18">
        <f t="shared" si="16"/>
        <v>1</v>
      </c>
      <c r="AM243" t="s">
        <v>55</v>
      </c>
      <c r="AN243" t="s">
        <v>55</v>
      </c>
      <c r="AO243">
        <v>1</v>
      </c>
      <c r="AP243">
        <v>0</v>
      </c>
      <c r="AQ243">
        <v>0</v>
      </c>
      <c r="AR243" t="s">
        <v>101</v>
      </c>
      <c r="AS243" t="s">
        <v>102</v>
      </c>
      <c r="AT243" t="s">
        <v>102</v>
      </c>
      <c r="AU243" t="s">
        <v>4450</v>
      </c>
      <c r="AV243" t="s">
        <v>6102</v>
      </c>
      <c r="AW243" t="s">
        <v>283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201601264</v>
      </c>
      <c r="BM243">
        <v>4</v>
      </c>
    </row>
    <row r="244" spans="1:65">
      <c r="A244" t="s">
        <v>6103</v>
      </c>
      <c r="B244">
        <v>243</v>
      </c>
      <c r="C244" t="s">
        <v>52</v>
      </c>
      <c r="D244">
        <v>1</v>
      </c>
      <c r="E244">
        <v>4</v>
      </c>
      <c r="F244">
        <v>201601264</v>
      </c>
      <c r="G244">
        <v>20160126</v>
      </c>
      <c r="H244" t="s">
        <v>284</v>
      </c>
      <c r="I244" t="s">
        <v>281</v>
      </c>
      <c r="J244" t="s">
        <v>55</v>
      </c>
      <c r="K244">
        <v>6</v>
      </c>
      <c r="L244">
        <v>3</v>
      </c>
      <c r="M244">
        <v>3</v>
      </c>
      <c r="N244" t="s">
        <v>56</v>
      </c>
      <c r="O244" t="s">
        <v>281</v>
      </c>
      <c r="P244" t="s">
        <v>56</v>
      </c>
      <c r="Q244" t="s">
        <v>3</v>
      </c>
      <c r="R244" t="s">
        <v>100</v>
      </c>
      <c r="S244" t="s">
        <v>55</v>
      </c>
      <c r="T244" t="s">
        <v>56</v>
      </c>
      <c r="U244" t="s">
        <v>56</v>
      </c>
      <c r="V244" t="s">
        <v>56</v>
      </c>
      <c r="W244" t="s">
        <v>55</v>
      </c>
      <c r="X244" t="s">
        <v>56</v>
      </c>
      <c r="Y244" t="s">
        <v>56</v>
      </c>
      <c r="Z244" t="s">
        <v>56</v>
      </c>
      <c r="AA244" t="s">
        <v>57</v>
      </c>
      <c r="AB244" t="s">
        <v>56</v>
      </c>
      <c r="AC244" t="s">
        <v>68</v>
      </c>
      <c r="AD244" t="s">
        <v>56</v>
      </c>
      <c r="AE244">
        <v>0</v>
      </c>
      <c r="AF244">
        <v>0</v>
      </c>
      <c r="AG244">
        <v>0</v>
      </c>
      <c r="AH244">
        <v>1</v>
      </c>
      <c r="AI244" s="18" t="str">
        <f t="shared" si="13"/>
        <v>1</v>
      </c>
      <c r="AJ244" s="18" t="str">
        <f t="shared" si="14"/>
        <v>1</v>
      </c>
      <c r="AK244" s="18" t="str">
        <f t="shared" si="15"/>
        <v>1</v>
      </c>
      <c r="AL244" s="18">
        <f t="shared" si="16"/>
        <v>1</v>
      </c>
      <c r="AM244" t="s">
        <v>55</v>
      </c>
      <c r="AN244" t="s">
        <v>55</v>
      </c>
      <c r="AO244">
        <v>1</v>
      </c>
      <c r="AP244">
        <v>0</v>
      </c>
      <c r="AQ244">
        <v>0</v>
      </c>
      <c r="AR244" t="s">
        <v>101</v>
      </c>
      <c r="AS244" t="s">
        <v>102</v>
      </c>
      <c r="AT244" t="s">
        <v>102</v>
      </c>
      <c r="AU244" t="s">
        <v>4450</v>
      </c>
      <c r="AV244" t="s">
        <v>6103</v>
      </c>
      <c r="AW244" t="s">
        <v>284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1</v>
      </c>
      <c r="BL244">
        <v>201601264</v>
      </c>
      <c r="BM244">
        <v>4</v>
      </c>
    </row>
    <row r="245" spans="1:65">
      <c r="A245" t="s">
        <v>6104</v>
      </c>
      <c r="B245">
        <v>244</v>
      </c>
      <c r="C245" t="s">
        <v>52</v>
      </c>
      <c r="D245">
        <v>1</v>
      </c>
      <c r="E245">
        <v>4</v>
      </c>
      <c r="F245">
        <v>201601264</v>
      </c>
      <c r="G245">
        <v>20160126</v>
      </c>
      <c r="H245" t="s">
        <v>285</v>
      </c>
      <c r="I245" t="s">
        <v>281</v>
      </c>
      <c r="J245" t="s">
        <v>55</v>
      </c>
      <c r="K245">
        <v>2</v>
      </c>
      <c r="L245">
        <v>1</v>
      </c>
      <c r="M245">
        <v>1</v>
      </c>
      <c r="N245" t="s">
        <v>56</v>
      </c>
      <c r="O245" t="s">
        <v>281</v>
      </c>
      <c r="P245" t="s">
        <v>56</v>
      </c>
      <c r="Q245" t="s">
        <v>3</v>
      </c>
      <c r="R245" t="s">
        <v>100</v>
      </c>
      <c r="S245" t="s">
        <v>55</v>
      </c>
      <c r="T245" t="s">
        <v>56</v>
      </c>
      <c r="U245" t="s">
        <v>56</v>
      </c>
      <c r="V245" t="s">
        <v>56</v>
      </c>
      <c r="W245" t="s">
        <v>55</v>
      </c>
      <c r="X245" t="s">
        <v>56</v>
      </c>
      <c r="Y245" t="s">
        <v>56</v>
      </c>
      <c r="Z245" t="s">
        <v>56</v>
      </c>
      <c r="AA245" t="s">
        <v>57</v>
      </c>
      <c r="AB245" t="s">
        <v>56</v>
      </c>
      <c r="AC245" t="s">
        <v>68</v>
      </c>
      <c r="AD245" t="s">
        <v>56</v>
      </c>
      <c r="AE245">
        <v>0</v>
      </c>
      <c r="AF245">
        <v>0</v>
      </c>
      <c r="AG245">
        <v>0</v>
      </c>
      <c r="AH245">
        <v>1</v>
      </c>
      <c r="AI245" s="18" t="str">
        <f t="shared" si="13"/>
        <v>1</v>
      </c>
      <c r="AJ245" s="18" t="str">
        <f t="shared" si="14"/>
        <v>1</v>
      </c>
      <c r="AK245" s="18" t="str">
        <f t="shared" si="15"/>
        <v>1</v>
      </c>
      <c r="AL245" s="18">
        <f t="shared" si="16"/>
        <v>1</v>
      </c>
      <c r="AM245" t="s">
        <v>55</v>
      </c>
      <c r="AN245" t="s">
        <v>55</v>
      </c>
      <c r="AO245">
        <v>0</v>
      </c>
      <c r="AP245">
        <v>0</v>
      </c>
      <c r="AQ245">
        <v>0</v>
      </c>
      <c r="AR245" t="s">
        <v>101</v>
      </c>
      <c r="AS245" t="s">
        <v>102</v>
      </c>
      <c r="AT245" t="s">
        <v>102</v>
      </c>
      <c r="AU245" t="s">
        <v>4450</v>
      </c>
      <c r="AV245" t="s">
        <v>6104</v>
      </c>
      <c r="AW245" t="s">
        <v>285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201601264</v>
      </c>
      <c r="BM245">
        <v>4</v>
      </c>
    </row>
    <row r="246" spans="1:65">
      <c r="A246" t="s">
        <v>6105</v>
      </c>
      <c r="B246">
        <v>245</v>
      </c>
      <c r="C246" t="s">
        <v>52</v>
      </c>
      <c r="D246">
        <v>1</v>
      </c>
      <c r="E246">
        <v>4</v>
      </c>
      <c r="F246">
        <v>201601264</v>
      </c>
      <c r="G246">
        <v>20160126</v>
      </c>
      <c r="H246" t="s">
        <v>286</v>
      </c>
      <c r="I246" t="s">
        <v>281</v>
      </c>
      <c r="J246" t="s">
        <v>55</v>
      </c>
      <c r="K246">
        <v>5</v>
      </c>
      <c r="L246">
        <v>0</v>
      </c>
      <c r="M246">
        <v>5</v>
      </c>
      <c r="N246" t="s">
        <v>56</v>
      </c>
      <c r="O246" t="s">
        <v>281</v>
      </c>
      <c r="P246" t="s">
        <v>56</v>
      </c>
      <c r="Q246" t="s">
        <v>3</v>
      </c>
      <c r="R246" t="s">
        <v>100</v>
      </c>
      <c r="S246" t="s">
        <v>55</v>
      </c>
      <c r="T246" t="s">
        <v>56</v>
      </c>
      <c r="U246" t="s">
        <v>56</v>
      </c>
      <c r="V246" t="s">
        <v>56</v>
      </c>
      <c r="W246" t="s">
        <v>55</v>
      </c>
      <c r="X246" t="s">
        <v>56</v>
      </c>
      <c r="Y246" t="s">
        <v>56</v>
      </c>
      <c r="Z246" t="s">
        <v>56</v>
      </c>
      <c r="AA246" t="s">
        <v>57</v>
      </c>
      <c r="AB246" t="s">
        <v>56</v>
      </c>
      <c r="AC246" t="s">
        <v>56</v>
      </c>
      <c r="AD246" t="s">
        <v>56</v>
      </c>
      <c r="AE246">
        <v>0</v>
      </c>
      <c r="AF246">
        <v>0</v>
      </c>
      <c r="AG246">
        <v>0</v>
      </c>
      <c r="AH246">
        <v>1</v>
      </c>
      <c r="AI246" s="18" t="str">
        <f t="shared" si="13"/>
        <v>1</v>
      </c>
      <c r="AJ246" s="18" t="str">
        <f t="shared" si="14"/>
        <v>1</v>
      </c>
      <c r="AK246" s="18" t="str">
        <f t="shared" si="15"/>
        <v>1</v>
      </c>
      <c r="AL246" s="18">
        <f t="shared" si="16"/>
        <v>1</v>
      </c>
      <c r="AM246" t="s">
        <v>55</v>
      </c>
      <c r="AN246" t="s">
        <v>55</v>
      </c>
      <c r="AO246">
        <v>0</v>
      </c>
      <c r="AP246">
        <v>0</v>
      </c>
      <c r="AQ246">
        <v>0</v>
      </c>
      <c r="AR246" t="s">
        <v>101</v>
      </c>
      <c r="AS246" t="s">
        <v>102</v>
      </c>
      <c r="AT246" t="s">
        <v>102</v>
      </c>
      <c r="AU246" t="s">
        <v>4450</v>
      </c>
      <c r="AV246" t="s">
        <v>6105</v>
      </c>
      <c r="AW246" t="s">
        <v>286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201601264</v>
      </c>
      <c r="BM246">
        <v>4</v>
      </c>
    </row>
    <row r="247" spans="1:65">
      <c r="A247" t="s">
        <v>6106</v>
      </c>
      <c r="B247">
        <v>246</v>
      </c>
      <c r="C247" t="s">
        <v>52</v>
      </c>
      <c r="D247">
        <v>1</v>
      </c>
      <c r="E247">
        <v>4</v>
      </c>
      <c r="F247">
        <v>201601264</v>
      </c>
      <c r="G247">
        <v>20160126</v>
      </c>
      <c r="H247" t="s">
        <v>287</v>
      </c>
      <c r="I247" t="s">
        <v>288</v>
      </c>
      <c r="J247" t="s">
        <v>55</v>
      </c>
      <c r="K247">
        <v>1</v>
      </c>
      <c r="L247">
        <v>0</v>
      </c>
      <c r="M247">
        <v>1</v>
      </c>
      <c r="N247" t="s">
        <v>56</v>
      </c>
      <c r="O247" t="s">
        <v>288</v>
      </c>
      <c r="P247" t="s">
        <v>56</v>
      </c>
      <c r="Q247" t="s">
        <v>4</v>
      </c>
      <c r="R247" t="s">
        <v>80</v>
      </c>
      <c r="S247" t="s">
        <v>55</v>
      </c>
      <c r="T247" t="s">
        <v>56</v>
      </c>
      <c r="U247" t="s">
        <v>56</v>
      </c>
      <c r="V247" t="s">
        <v>56</v>
      </c>
      <c r="W247" t="s">
        <v>55</v>
      </c>
      <c r="X247" t="s">
        <v>56</v>
      </c>
      <c r="Y247" t="s">
        <v>56</v>
      </c>
      <c r="Z247" t="s">
        <v>56</v>
      </c>
      <c r="AA247" t="s">
        <v>57</v>
      </c>
      <c r="AB247" t="s">
        <v>56</v>
      </c>
      <c r="AC247" t="s">
        <v>56</v>
      </c>
      <c r="AD247" t="s">
        <v>56</v>
      </c>
      <c r="AE247">
        <v>0</v>
      </c>
      <c r="AF247">
        <v>0</v>
      </c>
      <c r="AG247">
        <v>0</v>
      </c>
      <c r="AH247">
        <v>1</v>
      </c>
      <c r="AI247" s="18" t="str">
        <f t="shared" si="13"/>
        <v>1</v>
      </c>
      <c r="AJ247" s="18" t="str">
        <f t="shared" si="14"/>
        <v>1</v>
      </c>
      <c r="AK247" s="18" t="str">
        <f t="shared" si="15"/>
        <v>1</v>
      </c>
      <c r="AL247" s="18">
        <f t="shared" si="16"/>
        <v>1</v>
      </c>
      <c r="AM247" t="s">
        <v>55</v>
      </c>
      <c r="AN247" t="s">
        <v>55</v>
      </c>
      <c r="AO247">
        <v>0</v>
      </c>
      <c r="AP247">
        <v>0</v>
      </c>
      <c r="AQ247">
        <v>0</v>
      </c>
      <c r="AR247" t="s">
        <v>86</v>
      </c>
      <c r="AS247" t="s">
        <v>80</v>
      </c>
      <c r="AT247" t="s">
        <v>80</v>
      </c>
      <c r="AU247" t="s">
        <v>80</v>
      </c>
      <c r="AV247" t="s">
        <v>6106</v>
      </c>
      <c r="AW247" t="s">
        <v>287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201601264</v>
      </c>
      <c r="BM247">
        <v>4</v>
      </c>
    </row>
    <row r="248" spans="1:65">
      <c r="A248" t="s">
        <v>6107</v>
      </c>
      <c r="B248">
        <v>247</v>
      </c>
      <c r="C248" t="s">
        <v>57</v>
      </c>
      <c r="D248" t="s">
        <v>55</v>
      </c>
      <c r="E248">
        <v>4</v>
      </c>
      <c r="F248">
        <v>201601264</v>
      </c>
      <c r="G248" t="s">
        <v>55</v>
      </c>
      <c r="H248" t="s">
        <v>289</v>
      </c>
      <c r="I248" t="s">
        <v>55</v>
      </c>
      <c r="J248" t="s">
        <v>55</v>
      </c>
      <c r="K248" t="s">
        <v>55</v>
      </c>
      <c r="L248" t="s">
        <v>55</v>
      </c>
      <c r="M248" t="s">
        <v>55</v>
      </c>
      <c r="N248" t="s">
        <v>57</v>
      </c>
      <c r="O248" t="s">
        <v>57</v>
      </c>
      <c r="P248" t="s">
        <v>57</v>
      </c>
      <c r="Q248" t="s">
        <v>57</v>
      </c>
      <c r="R248" t="s">
        <v>57</v>
      </c>
      <c r="S248" t="s">
        <v>55</v>
      </c>
      <c r="T248" t="s">
        <v>57</v>
      </c>
      <c r="U248" t="s">
        <v>57</v>
      </c>
      <c r="V248" t="s">
        <v>57</v>
      </c>
      <c r="W248" t="s">
        <v>55</v>
      </c>
      <c r="X248" t="s">
        <v>57</v>
      </c>
      <c r="Y248" t="s">
        <v>57</v>
      </c>
      <c r="Z248" t="s">
        <v>57</v>
      </c>
      <c r="AA248" t="s">
        <v>57</v>
      </c>
      <c r="AB248" t="s">
        <v>57</v>
      </c>
      <c r="AC248" t="s">
        <v>57</v>
      </c>
      <c r="AD248" t="s">
        <v>57</v>
      </c>
      <c r="AE248">
        <v>0</v>
      </c>
      <c r="AF248">
        <v>0</v>
      </c>
      <c r="AG248">
        <v>0</v>
      </c>
      <c r="AH248">
        <v>0</v>
      </c>
      <c r="AI248" s="18" t="str">
        <f t="shared" si="13"/>
        <v>1</v>
      </c>
      <c r="AJ248" s="18" t="str">
        <f t="shared" si="14"/>
        <v>1</v>
      </c>
      <c r="AK248" s="18" t="str">
        <f t="shared" si="15"/>
        <v>1</v>
      </c>
      <c r="AL248" s="18">
        <f t="shared" si="16"/>
        <v>0</v>
      </c>
      <c r="AM248" t="s">
        <v>55</v>
      </c>
      <c r="AN248" t="s">
        <v>55</v>
      </c>
      <c r="AO248">
        <v>0</v>
      </c>
      <c r="AP248">
        <v>1</v>
      </c>
      <c r="AQ248">
        <v>0</v>
      </c>
      <c r="AR248" t="s">
        <v>59</v>
      </c>
      <c r="AS248" t="s">
        <v>80</v>
      </c>
      <c r="AT248" t="s">
        <v>80</v>
      </c>
      <c r="AU248" t="s">
        <v>80</v>
      </c>
      <c r="AV248" t="s">
        <v>6107</v>
      </c>
      <c r="AW248" t="s">
        <v>289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201601264</v>
      </c>
      <c r="BM248">
        <v>4</v>
      </c>
    </row>
    <row r="249" spans="1:65">
      <c r="A249" t="s">
        <v>6108</v>
      </c>
      <c r="B249">
        <v>248</v>
      </c>
      <c r="C249" t="s">
        <v>52</v>
      </c>
      <c r="D249">
        <v>1</v>
      </c>
      <c r="E249">
        <v>4</v>
      </c>
      <c r="F249">
        <v>201601264</v>
      </c>
      <c r="G249">
        <v>20160126</v>
      </c>
      <c r="H249" t="s">
        <v>290</v>
      </c>
      <c r="I249" t="s">
        <v>54</v>
      </c>
      <c r="J249" t="s">
        <v>55</v>
      </c>
      <c r="K249">
        <v>1</v>
      </c>
      <c r="L249">
        <v>1</v>
      </c>
      <c r="M249">
        <v>0</v>
      </c>
      <c r="N249" t="s">
        <v>56</v>
      </c>
      <c r="O249" t="s">
        <v>89</v>
      </c>
      <c r="P249" t="s">
        <v>56</v>
      </c>
      <c r="Q249" t="s">
        <v>3</v>
      </c>
      <c r="R249" t="s">
        <v>140</v>
      </c>
      <c r="S249" t="s">
        <v>55</v>
      </c>
      <c r="T249" t="s">
        <v>56</v>
      </c>
      <c r="U249" t="s">
        <v>56</v>
      </c>
      <c r="V249" t="s">
        <v>56</v>
      </c>
      <c r="W249" t="s">
        <v>55</v>
      </c>
      <c r="X249" t="s">
        <v>68</v>
      </c>
      <c r="Y249" t="s">
        <v>56</v>
      </c>
      <c r="Z249" t="s">
        <v>56</v>
      </c>
      <c r="AA249" t="s">
        <v>57</v>
      </c>
      <c r="AB249" t="s">
        <v>56</v>
      </c>
      <c r="AC249" t="s">
        <v>56</v>
      </c>
      <c r="AD249" t="s">
        <v>56</v>
      </c>
      <c r="AE249">
        <v>0</v>
      </c>
      <c r="AF249">
        <v>0</v>
      </c>
      <c r="AG249">
        <v>0</v>
      </c>
      <c r="AH249">
        <v>1</v>
      </c>
      <c r="AI249" s="18" t="str">
        <f t="shared" si="13"/>
        <v>1</v>
      </c>
      <c r="AJ249" s="18" t="str">
        <f t="shared" si="14"/>
        <v>1</v>
      </c>
      <c r="AK249" s="18" t="str">
        <f t="shared" si="15"/>
        <v>1</v>
      </c>
      <c r="AL249" s="18">
        <f t="shared" si="16"/>
        <v>1</v>
      </c>
      <c r="AM249" t="s">
        <v>55</v>
      </c>
      <c r="AN249" t="s">
        <v>55</v>
      </c>
      <c r="AO249">
        <v>0</v>
      </c>
      <c r="AP249">
        <v>0</v>
      </c>
      <c r="AQ249">
        <v>0</v>
      </c>
      <c r="AR249" t="s">
        <v>59</v>
      </c>
      <c r="AS249" t="s">
        <v>141</v>
      </c>
      <c r="AT249" t="s">
        <v>141</v>
      </c>
      <c r="AU249" t="s">
        <v>1326</v>
      </c>
      <c r="AV249" t="s">
        <v>6108</v>
      </c>
      <c r="AW249" t="s">
        <v>290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201601264</v>
      </c>
      <c r="BM249">
        <v>4</v>
      </c>
    </row>
    <row r="250" spans="1:65">
      <c r="A250" t="s">
        <v>6109</v>
      </c>
      <c r="B250">
        <v>249</v>
      </c>
      <c r="C250" t="s">
        <v>52</v>
      </c>
      <c r="D250">
        <v>1</v>
      </c>
      <c r="E250">
        <v>4</v>
      </c>
      <c r="F250">
        <v>201601264</v>
      </c>
      <c r="G250">
        <v>20160126</v>
      </c>
      <c r="H250" t="s">
        <v>291</v>
      </c>
      <c r="I250" t="s">
        <v>292</v>
      </c>
      <c r="J250" t="s">
        <v>55</v>
      </c>
      <c r="K250">
        <v>0</v>
      </c>
      <c r="L250">
        <v>0</v>
      </c>
      <c r="M250">
        <v>0</v>
      </c>
      <c r="N250" t="s">
        <v>56</v>
      </c>
      <c r="O250" t="s">
        <v>57</v>
      </c>
      <c r="P250" t="s">
        <v>57</v>
      </c>
      <c r="Q250" t="s">
        <v>3</v>
      </c>
      <c r="R250" t="s">
        <v>140</v>
      </c>
      <c r="S250" t="s">
        <v>55</v>
      </c>
      <c r="T250" t="s">
        <v>56</v>
      </c>
      <c r="U250" t="s">
        <v>56</v>
      </c>
      <c r="V250" t="s">
        <v>56</v>
      </c>
      <c r="W250" t="s">
        <v>55</v>
      </c>
      <c r="X250" t="s">
        <v>56</v>
      </c>
      <c r="Y250" t="s">
        <v>56</v>
      </c>
      <c r="Z250" t="s">
        <v>56</v>
      </c>
      <c r="AA250" t="s">
        <v>57</v>
      </c>
      <c r="AB250" t="s">
        <v>56</v>
      </c>
      <c r="AC250" t="s">
        <v>68</v>
      </c>
      <c r="AD250" t="s">
        <v>56</v>
      </c>
      <c r="AE250">
        <v>0</v>
      </c>
      <c r="AF250">
        <v>0</v>
      </c>
      <c r="AG250">
        <v>0</v>
      </c>
      <c r="AH250">
        <v>1</v>
      </c>
      <c r="AI250" s="18" t="str">
        <f t="shared" si="13"/>
        <v>1</v>
      </c>
      <c r="AJ250" s="18" t="str">
        <f t="shared" si="14"/>
        <v>1</v>
      </c>
      <c r="AK250" s="18" t="str">
        <f t="shared" si="15"/>
        <v>1</v>
      </c>
      <c r="AL250" s="18">
        <f t="shared" si="16"/>
        <v>1</v>
      </c>
      <c r="AM250" t="s">
        <v>55</v>
      </c>
      <c r="AN250" t="s">
        <v>55</v>
      </c>
      <c r="AO250">
        <v>0</v>
      </c>
      <c r="AP250">
        <v>0</v>
      </c>
      <c r="AQ250">
        <v>0</v>
      </c>
      <c r="AR250" t="s">
        <v>293</v>
      </c>
      <c r="AS250" t="s">
        <v>141</v>
      </c>
      <c r="AT250" t="s">
        <v>141</v>
      </c>
      <c r="AU250" t="s">
        <v>1326</v>
      </c>
      <c r="AV250" t="s">
        <v>6109</v>
      </c>
      <c r="AW250" t="s">
        <v>291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201601264</v>
      </c>
      <c r="BM250">
        <v>4</v>
      </c>
    </row>
    <row r="251" spans="1:65">
      <c r="A251" t="s">
        <v>6110</v>
      </c>
      <c r="B251">
        <v>250</v>
      </c>
      <c r="C251" t="s">
        <v>52</v>
      </c>
      <c r="D251">
        <v>1</v>
      </c>
      <c r="E251">
        <v>4</v>
      </c>
      <c r="F251">
        <v>201601264</v>
      </c>
      <c r="G251">
        <v>20160126</v>
      </c>
      <c r="H251" t="s">
        <v>294</v>
      </c>
      <c r="I251" t="s">
        <v>295</v>
      </c>
      <c r="J251" t="s">
        <v>55</v>
      </c>
      <c r="K251">
        <v>1</v>
      </c>
      <c r="L251">
        <v>0</v>
      </c>
      <c r="M251">
        <v>1</v>
      </c>
      <c r="N251" t="s">
        <v>56</v>
      </c>
      <c r="O251" t="s">
        <v>296</v>
      </c>
      <c r="P251" t="s">
        <v>56</v>
      </c>
      <c r="Q251" t="s">
        <v>3</v>
      </c>
      <c r="R251" t="s">
        <v>297</v>
      </c>
      <c r="S251" t="s">
        <v>55</v>
      </c>
      <c r="T251" t="s">
        <v>56</v>
      </c>
      <c r="U251" t="s">
        <v>56</v>
      </c>
      <c r="V251" t="s">
        <v>56</v>
      </c>
      <c r="W251" t="s">
        <v>55</v>
      </c>
      <c r="X251" t="s">
        <v>56</v>
      </c>
      <c r="Y251" t="s">
        <v>56</v>
      </c>
      <c r="Z251" t="s">
        <v>56</v>
      </c>
      <c r="AA251" t="s">
        <v>57</v>
      </c>
      <c r="AB251" t="s">
        <v>56</v>
      </c>
      <c r="AC251" t="s">
        <v>68</v>
      </c>
      <c r="AD251" t="s">
        <v>56</v>
      </c>
      <c r="AE251">
        <v>0</v>
      </c>
      <c r="AF251">
        <v>0</v>
      </c>
      <c r="AG251">
        <v>0</v>
      </c>
      <c r="AH251">
        <v>1</v>
      </c>
      <c r="AI251" s="18" t="str">
        <f t="shared" si="13"/>
        <v>1</v>
      </c>
      <c r="AJ251" s="18" t="str">
        <f t="shared" si="14"/>
        <v>1</v>
      </c>
      <c r="AK251" s="18" t="str">
        <f t="shared" si="15"/>
        <v>1</v>
      </c>
      <c r="AL251" s="18">
        <f t="shared" si="16"/>
        <v>1</v>
      </c>
      <c r="AM251" t="s">
        <v>55</v>
      </c>
      <c r="AN251" t="s">
        <v>55</v>
      </c>
      <c r="AO251">
        <v>0</v>
      </c>
      <c r="AP251">
        <v>0</v>
      </c>
      <c r="AQ251">
        <v>0</v>
      </c>
      <c r="AR251" t="s">
        <v>298</v>
      </c>
      <c r="AS251" t="s">
        <v>141</v>
      </c>
      <c r="AT251" t="s">
        <v>141</v>
      </c>
      <c r="AU251" t="s">
        <v>1326</v>
      </c>
      <c r="AV251" t="s">
        <v>6110</v>
      </c>
      <c r="AW251" t="s">
        <v>294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201601264</v>
      </c>
      <c r="BM251">
        <v>4</v>
      </c>
    </row>
    <row r="252" spans="1:65">
      <c r="A252" t="s">
        <v>6111</v>
      </c>
      <c r="B252">
        <v>251</v>
      </c>
      <c r="C252" t="s">
        <v>52</v>
      </c>
      <c r="D252">
        <v>1</v>
      </c>
      <c r="E252">
        <v>4</v>
      </c>
      <c r="F252">
        <v>201601264</v>
      </c>
      <c r="G252">
        <v>20160126</v>
      </c>
      <c r="H252" t="s">
        <v>299</v>
      </c>
      <c r="I252" t="s">
        <v>296</v>
      </c>
      <c r="J252" t="s">
        <v>55</v>
      </c>
      <c r="K252">
        <v>2</v>
      </c>
      <c r="L252">
        <v>1</v>
      </c>
      <c r="M252">
        <v>1</v>
      </c>
      <c r="N252" t="s">
        <v>56</v>
      </c>
      <c r="O252" t="s">
        <v>296</v>
      </c>
      <c r="P252" t="s">
        <v>56</v>
      </c>
      <c r="Q252" t="s">
        <v>3</v>
      </c>
      <c r="R252" t="s">
        <v>297</v>
      </c>
      <c r="S252" t="s">
        <v>55</v>
      </c>
      <c r="T252" t="s">
        <v>68</v>
      </c>
      <c r="U252" t="s">
        <v>56</v>
      </c>
      <c r="V252" t="s">
        <v>56</v>
      </c>
      <c r="W252" t="s">
        <v>55</v>
      </c>
      <c r="X252" t="s">
        <v>56</v>
      </c>
      <c r="Y252" t="s">
        <v>56</v>
      </c>
      <c r="Z252" t="s">
        <v>56</v>
      </c>
      <c r="AA252" t="s">
        <v>57</v>
      </c>
      <c r="AB252" t="s">
        <v>56</v>
      </c>
      <c r="AC252" t="s">
        <v>56</v>
      </c>
      <c r="AD252" t="s">
        <v>56</v>
      </c>
      <c r="AE252">
        <v>0</v>
      </c>
      <c r="AF252">
        <v>0</v>
      </c>
      <c r="AG252">
        <v>0</v>
      </c>
      <c r="AH252">
        <v>1</v>
      </c>
      <c r="AI252" s="18" t="str">
        <f t="shared" si="13"/>
        <v>1</v>
      </c>
      <c r="AJ252" s="18" t="str">
        <f t="shared" si="14"/>
        <v>1</v>
      </c>
      <c r="AK252" s="18" t="str">
        <f t="shared" si="15"/>
        <v>1</v>
      </c>
      <c r="AL252" s="18">
        <f t="shared" si="16"/>
        <v>1</v>
      </c>
      <c r="AM252" t="s">
        <v>55</v>
      </c>
      <c r="AN252" t="s">
        <v>55</v>
      </c>
      <c r="AO252">
        <v>0</v>
      </c>
      <c r="AP252">
        <v>0</v>
      </c>
      <c r="AQ252">
        <v>0</v>
      </c>
      <c r="AR252" t="s">
        <v>300</v>
      </c>
      <c r="AS252" t="s">
        <v>141</v>
      </c>
      <c r="AT252" t="s">
        <v>141</v>
      </c>
      <c r="AU252" t="s">
        <v>1326</v>
      </c>
      <c r="AV252" t="s">
        <v>6111</v>
      </c>
      <c r="AW252" t="s">
        <v>299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201601264</v>
      </c>
      <c r="BM252">
        <v>4</v>
      </c>
    </row>
    <row r="253" spans="1:65">
      <c r="A253" t="s">
        <v>6112</v>
      </c>
      <c r="B253">
        <v>252</v>
      </c>
      <c r="C253" t="s">
        <v>301</v>
      </c>
      <c r="D253">
        <v>1</v>
      </c>
      <c r="E253">
        <v>5</v>
      </c>
      <c r="F253">
        <v>201601255</v>
      </c>
      <c r="G253">
        <v>20160125</v>
      </c>
      <c r="H253" t="s">
        <v>302</v>
      </c>
      <c r="I253" t="s">
        <v>54</v>
      </c>
      <c r="J253" t="s">
        <v>55</v>
      </c>
      <c r="K253">
        <v>0</v>
      </c>
      <c r="L253">
        <v>0</v>
      </c>
      <c r="M253">
        <v>0</v>
      </c>
      <c r="N253" t="s">
        <v>56</v>
      </c>
      <c r="O253" t="s">
        <v>57</v>
      </c>
      <c r="P253" t="s">
        <v>57</v>
      </c>
      <c r="Q253" t="s">
        <v>3</v>
      </c>
      <c r="R253" t="s">
        <v>80</v>
      </c>
      <c r="S253" t="s">
        <v>55</v>
      </c>
      <c r="T253" t="s">
        <v>56</v>
      </c>
      <c r="U253" t="s">
        <v>56</v>
      </c>
      <c r="V253" t="s">
        <v>56</v>
      </c>
      <c r="W253" t="s">
        <v>55</v>
      </c>
      <c r="X253" t="s">
        <v>56</v>
      </c>
      <c r="Y253" t="s">
        <v>56</v>
      </c>
      <c r="Z253" t="s">
        <v>56</v>
      </c>
      <c r="AA253" t="s">
        <v>57</v>
      </c>
      <c r="AB253" t="s">
        <v>56</v>
      </c>
      <c r="AC253" t="s">
        <v>56</v>
      </c>
      <c r="AD253" t="s">
        <v>56</v>
      </c>
      <c r="AE253">
        <v>0</v>
      </c>
      <c r="AF253">
        <v>0</v>
      </c>
      <c r="AG253">
        <v>0</v>
      </c>
      <c r="AH253">
        <v>1</v>
      </c>
      <c r="AI253" s="18" t="str">
        <f t="shared" si="13"/>
        <v>1</v>
      </c>
      <c r="AJ253" s="18" t="str">
        <f t="shared" si="14"/>
        <v>1</v>
      </c>
      <c r="AK253" s="18" t="str">
        <f t="shared" si="15"/>
        <v>1</v>
      </c>
      <c r="AL253" s="18">
        <f t="shared" si="16"/>
        <v>1</v>
      </c>
      <c r="AM253" t="s">
        <v>55</v>
      </c>
      <c r="AN253" t="s">
        <v>55</v>
      </c>
      <c r="AO253">
        <v>0</v>
      </c>
      <c r="AP253">
        <v>0</v>
      </c>
      <c r="AQ253">
        <v>0</v>
      </c>
      <c r="AR253" t="s">
        <v>59</v>
      </c>
      <c r="AS253" t="s">
        <v>80</v>
      </c>
      <c r="AT253" t="s">
        <v>80</v>
      </c>
      <c r="AU253" t="s">
        <v>80</v>
      </c>
      <c r="AV253" t="s">
        <v>6112</v>
      </c>
      <c r="AW253" t="s">
        <v>302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201601255</v>
      </c>
      <c r="BM253">
        <v>5</v>
      </c>
    </row>
    <row r="254" spans="1:65">
      <c r="A254" t="s">
        <v>6113</v>
      </c>
      <c r="B254">
        <v>253</v>
      </c>
      <c r="C254" t="s">
        <v>301</v>
      </c>
      <c r="D254">
        <v>1</v>
      </c>
      <c r="E254">
        <v>5</v>
      </c>
      <c r="F254">
        <v>201601255</v>
      </c>
      <c r="G254">
        <v>20160125</v>
      </c>
      <c r="H254" t="s">
        <v>303</v>
      </c>
      <c r="I254" t="s">
        <v>54</v>
      </c>
      <c r="J254" t="s">
        <v>55</v>
      </c>
      <c r="K254">
        <v>0</v>
      </c>
      <c r="L254">
        <v>0</v>
      </c>
      <c r="M254">
        <v>0</v>
      </c>
      <c r="N254" t="s">
        <v>56</v>
      </c>
      <c r="O254" t="s">
        <v>57</v>
      </c>
      <c r="P254" t="s">
        <v>57</v>
      </c>
      <c r="Q254" t="s">
        <v>3</v>
      </c>
      <c r="R254" t="s">
        <v>140</v>
      </c>
      <c r="S254" t="s">
        <v>55</v>
      </c>
      <c r="T254" t="s">
        <v>56</v>
      </c>
      <c r="U254" t="s">
        <v>56</v>
      </c>
      <c r="V254" t="s">
        <v>56</v>
      </c>
      <c r="W254" t="s">
        <v>55</v>
      </c>
      <c r="X254" t="s">
        <v>56</v>
      </c>
      <c r="Y254" t="s">
        <v>56</v>
      </c>
      <c r="Z254" t="s">
        <v>56</v>
      </c>
      <c r="AA254" t="s">
        <v>57</v>
      </c>
      <c r="AB254" t="s">
        <v>56</v>
      </c>
      <c r="AC254" t="s">
        <v>56</v>
      </c>
      <c r="AD254" t="s">
        <v>56</v>
      </c>
      <c r="AE254">
        <v>0</v>
      </c>
      <c r="AF254">
        <v>0</v>
      </c>
      <c r="AG254">
        <v>0</v>
      </c>
      <c r="AH254">
        <v>1</v>
      </c>
      <c r="AI254" s="18" t="str">
        <f t="shared" si="13"/>
        <v>1</v>
      </c>
      <c r="AJ254" s="18" t="str">
        <f t="shared" si="14"/>
        <v>1</v>
      </c>
      <c r="AK254" s="18" t="str">
        <f t="shared" si="15"/>
        <v>1</v>
      </c>
      <c r="AL254" s="18">
        <f t="shared" si="16"/>
        <v>1</v>
      </c>
      <c r="AM254" t="s">
        <v>55</v>
      </c>
      <c r="AN254" t="s">
        <v>55</v>
      </c>
      <c r="AO254">
        <v>1</v>
      </c>
      <c r="AP254">
        <v>0</v>
      </c>
      <c r="AQ254">
        <v>0</v>
      </c>
      <c r="AR254" t="s">
        <v>59</v>
      </c>
      <c r="AS254" t="s">
        <v>141</v>
      </c>
      <c r="AT254" t="s">
        <v>141</v>
      </c>
      <c r="AU254" t="s">
        <v>1326</v>
      </c>
      <c r="AV254" t="s">
        <v>6113</v>
      </c>
      <c r="AW254" t="s">
        <v>303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201601255</v>
      </c>
      <c r="BM254">
        <v>5</v>
      </c>
    </row>
    <row r="255" spans="1:65">
      <c r="A255" t="s">
        <v>6114</v>
      </c>
      <c r="B255">
        <v>254</v>
      </c>
      <c r="C255" t="s">
        <v>301</v>
      </c>
      <c r="D255">
        <v>1</v>
      </c>
      <c r="E255">
        <v>5</v>
      </c>
      <c r="F255">
        <v>201601255</v>
      </c>
      <c r="G255">
        <v>20160125</v>
      </c>
      <c r="H255" t="s">
        <v>304</v>
      </c>
      <c r="I255" t="s">
        <v>54</v>
      </c>
      <c r="J255" t="s">
        <v>55</v>
      </c>
      <c r="K255">
        <v>1</v>
      </c>
      <c r="L255">
        <v>0</v>
      </c>
      <c r="M255">
        <v>1</v>
      </c>
      <c r="N255" t="s">
        <v>56</v>
      </c>
      <c r="O255" t="s">
        <v>305</v>
      </c>
      <c r="P255" t="s">
        <v>68</v>
      </c>
      <c r="Q255" t="s">
        <v>3</v>
      </c>
      <c r="R255" t="s">
        <v>297</v>
      </c>
      <c r="S255" t="s">
        <v>55</v>
      </c>
      <c r="T255" t="s">
        <v>56</v>
      </c>
      <c r="U255" t="s">
        <v>56</v>
      </c>
      <c r="V255" t="s">
        <v>56</v>
      </c>
      <c r="W255" t="s">
        <v>55</v>
      </c>
      <c r="X255" t="s">
        <v>56</v>
      </c>
      <c r="Y255" t="s">
        <v>56</v>
      </c>
      <c r="Z255" t="s">
        <v>56</v>
      </c>
      <c r="AA255" t="s">
        <v>57</v>
      </c>
      <c r="AB255" t="s">
        <v>68</v>
      </c>
      <c r="AC255" t="s">
        <v>68</v>
      </c>
      <c r="AD255" t="s">
        <v>306</v>
      </c>
      <c r="AE255">
        <v>0</v>
      </c>
      <c r="AF255">
        <v>0</v>
      </c>
      <c r="AG255">
        <v>1</v>
      </c>
      <c r="AH255">
        <v>0</v>
      </c>
      <c r="AI255" s="18" t="str">
        <f t="shared" si="13"/>
        <v>1</v>
      </c>
      <c r="AJ255" s="18" t="str">
        <f t="shared" si="14"/>
        <v>1</v>
      </c>
      <c r="AK255" s="18" t="str">
        <f t="shared" si="15"/>
        <v>0</v>
      </c>
      <c r="AL255" s="18">
        <f t="shared" si="16"/>
        <v>0</v>
      </c>
      <c r="AM255" t="s">
        <v>55</v>
      </c>
      <c r="AN255">
        <v>3</v>
      </c>
      <c r="AO255">
        <v>0</v>
      </c>
      <c r="AP255">
        <v>0</v>
      </c>
      <c r="AQ255">
        <v>0</v>
      </c>
      <c r="AR255" t="s">
        <v>59</v>
      </c>
      <c r="AS255" t="s">
        <v>141</v>
      </c>
      <c r="AT255" t="s">
        <v>141</v>
      </c>
      <c r="AU255" t="s">
        <v>1326</v>
      </c>
      <c r="AV255" t="s">
        <v>6114</v>
      </c>
      <c r="AW255" t="s">
        <v>304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201601255</v>
      </c>
      <c r="BM255">
        <v>5</v>
      </c>
    </row>
    <row r="256" spans="1:65">
      <c r="A256" t="s">
        <v>6115</v>
      </c>
      <c r="B256">
        <v>255</v>
      </c>
      <c r="C256" t="s">
        <v>57</v>
      </c>
      <c r="D256" t="s">
        <v>55</v>
      </c>
      <c r="E256">
        <v>5</v>
      </c>
      <c r="F256">
        <v>201601255</v>
      </c>
      <c r="G256" t="s">
        <v>55</v>
      </c>
      <c r="H256" t="s">
        <v>307</v>
      </c>
      <c r="I256" t="s">
        <v>55</v>
      </c>
      <c r="J256" t="s">
        <v>55</v>
      </c>
      <c r="K256" t="s">
        <v>55</v>
      </c>
      <c r="L256" t="s">
        <v>55</v>
      </c>
      <c r="M256" t="s">
        <v>55</v>
      </c>
      <c r="N256" t="s">
        <v>57</v>
      </c>
      <c r="O256" t="s">
        <v>57</v>
      </c>
      <c r="P256" t="s">
        <v>57</v>
      </c>
      <c r="Q256" t="s">
        <v>57</v>
      </c>
      <c r="R256" t="s">
        <v>57</v>
      </c>
      <c r="S256" t="s">
        <v>55</v>
      </c>
      <c r="T256" t="s">
        <v>57</v>
      </c>
      <c r="U256" t="s">
        <v>57</v>
      </c>
      <c r="V256" t="s">
        <v>57</v>
      </c>
      <c r="W256" t="s">
        <v>55</v>
      </c>
      <c r="X256" t="s">
        <v>57</v>
      </c>
      <c r="Y256" t="s">
        <v>57</v>
      </c>
      <c r="Z256" t="s">
        <v>57</v>
      </c>
      <c r="AA256" t="s">
        <v>57</v>
      </c>
      <c r="AB256" t="s">
        <v>57</v>
      </c>
      <c r="AC256" t="s">
        <v>57</v>
      </c>
      <c r="AD256" t="s">
        <v>57</v>
      </c>
      <c r="AE256">
        <v>0</v>
      </c>
      <c r="AF256">
        <v>0</v>
      </c>
      <c r="AG256">
        <v>0</v>
      </c>
      <c r="AH256">
        <v>0</v>
      </c>
      <c r="AI256" s="18" t="str">
        <f t="shared" si="13"/>
        <v>1</v>
      </c>
      <c r="AJ256" s="18" t="str">
        <f t="shared" si="14"/>
        <v>1</v>
      </c>
      <c r="AK256" s="18" t="str">
        <f t="shared" si="15"/>
        <v>1</v>
      </c>
      <c r="AL256" s="18">
        <f t="shared" si="16"/>
        <v>0</v>
      </c>
      <c r="AM256" t="s">
        <v>55</v>
      </c>
      <c r="AN256" t="s">
        <v>55</v>
      </c>
      <c r="AO256">
        <v>0</v>
      </c>
      <c r="AP256">
        <v>1</v>
      </c>
      <c r="AQ256">
        <v>0</v>
      </c>
      <c r="AR256" t="s">
        <v>59</v>
      </c>
      <c r="AS256" t="s">
        <v>80</v>
      </c>
      <c r="AT256" t="s">
        <v>80</v>
      </c>
      <c r="AU256" t="s">
        <v>80</v>
      </c>
      <c r="AV256" t="s">
        <v>6115</v>
      </c>
      <c r="AW256" t="s">
        <v>307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201601255</v>
      </c>
      <c r="BM256">
        <v>5</v>
      </c>
    </row>
    <row r="257" spans="1:65">
      <c r="A257" t="s">
        <v>6116</v>
      </c>
      <c r="B257">
        <v>256</v>
      </c>
      <c r="C257" t="s">
        <v>301</v>
      </c>
      <c r="D257">
        <v>1</v>
      </c>
      <c r="E257">
        <v>5</v>
      </c>
      <c r="F257">
        <v>201601255</v>
      </c>
      <c r="G257">
        <v>20160125</v>
      </c>
      <c r="H257" t="s">
        <v>308</v>
      </c>
      <c r="I257" t="s">
        <v>54</v>
      </c>
      <c r="J257" t="s">
        <v>55</v>
      </c>
      <c r="K257">
        <v>0</v>
      </c>
      <c r="L257">
        <v>0</v>
      </c>
      <c r="M257">
        <v>0</v>
      </c>
      <c r="N257" t="s">
        <v>56</v>
      </c>
      <c r="O257" t="s">
        <v>57</v>
      </c>
      <c r="P257" t="s">
        <v>57</v>
      </c>
      <c r="Q257" t="s">
        <v>3</v>
      </c>
      <c r="R257" t="s">
        <v>297</v>
      </c>
      <c r="S257" t="s">
        <v>55</v>
      </c>
      <c r="T257" t="s">
        <v>56</v>
      </c>
      <c r="U257" t="s">
        <v>56</v>
      </c>
      <c r="V257" t="s">
        <v>56</v>
      </c>
      <c r="W257" t="s">
        <v>55</v>
      </c>
      <c r="X257" t="s">
        <v>56</v>
      </c>
      <c r="Y257" t="s">
        <v>56</v>
      </c>
      <c r="Z257" t="s">
        <v>56</v>
      </c>
      <c r="AA257" t="s">
        <v>57</v>
      </c>
      <c r="AB257" t="s">
        <v>68</v>
      </c>
      <c r="AC257" t="s">
        <v>68</v>
      </c>
      <c r="AD257" t="s">
        <v>309</v>
      </c>
      <c r="AE257">
        <v>0</v>
      </c>
      <c r="AF257">
        <v>0</v>
      </c>
      <c r="AG257">
        <v>1</v>
      </c>
      <c r="AH257">
        <v>0</v>
      </c>
      <c r="AI257" s="18" t="str">
        <f t="shared" si="13"/>
        <v>1</v>
      </c>
      <c r="AJ257" s="18" t="str">
        <f t="shared" si="14"/>
        <v>1</v>
      </c>
      <c r="AK257" s="18" t="str">
        <f t="shared" si="15"/>
        <v>0</v>
      </c>
      <c r="AL257" s="18">
        <f t="shared" si="16"/>
        <v>0</v>
      </c>
      <c r="AM257" t="s">
        <v>55</v>
      </c>
      <c r="AN257">
        <v>4</v>
      </c>
      <c r="AO257">
        <v>0</v>
      </c>
      <c r="AP257">
        <v>0</v>
      </c>
      <c r="AQ257">
        <v>0</v>
      </c>
      <c r="AR257" t="s">
        <v>59</v>
      </c>
      <c r="AS257" t="s">
        <v>141</v>
      </c>
      <c r="AT257" t="s">
        <v>141</v>
      </c>
      <c r="AU257" t="s">
        <v>1326</v>
      </c>
      <c r="AV257" t="s">
        <v>6116</v>
      </c>
      <c r="AW257" t="s">
        <v>308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201601255</v>
      </c>
      <c r="BM257">
        <v>5</v>
      </c>
    </row>
    <row r="258" spans="1:65">
      <c r="A258" t="s">
        <v>6117</v>
      </c>
      <c r="B258">
        <v>257</v>
      </c>
      <c r="C258" t="s">
        <v>301</v>
      </c>
      <c r="D258">
        <v>1</v>
      </c>
      <c r="E258">
        <v>5</v>
      </c>
      <c r="F258">
        <v>201601255</v>
      </c>
      <c r="G258">
        <v>20160125</v>
      </c>
      <c r="H258" t="s">
        <v>310</v>
      </c>
      <c r="I258" t="s">
        <v>54</v>
      </c>
      <c r="J258" t="s">
        <v>55</v>
      </c>
      <c r="K258">
        <v>0</v>
      </c>
      <c r="L258">
        <v>0</v>
      </c>
      <c r="M258">
        <v>0</v>
      </c>
      <c r="N258" t="s">
        <v>56</v>
      </c>
      <c r="O258" t="s">
        <v>57</v>
      </c>
      <c r="P258" t="s">
        <v>57</v>
      </c>
      <c r="Q258" t="s">
        <v>3</v>
      </c>
      <c r="R258" t="s">
        <v>80</v>
      </c>
      <c r="S258" t="s">
        <v>55</v>
      </c>
      <c r="T258" t="s">
        <v>68</v>
      </c>
      <c r="U258" t="s">
        <v>56</v>
      </c>
      <c r="V258" t="s">
        <v>56</v>
      </c>
      <c r="W258" t="s">
        <v>55</v>
      </c>
      <c r="X258" t="s">
        <v>56</v>
      </c>
      <c r="Y258" t="s">
        <v>56</v>
      </c>
      <c r="Z258" t="s">
        <v>56</v>
      </c>
      <c r="AA258" t="s">
        <v>57</v>
      </c>
      <c r="AB258" t="s">
        <v>56</v>
      </c>
      <c r="AC258" t="s">
        <v>56</v>
      </c>
      <c r="AD258" t="s">
        <v>56</v>
      </c>
      <c r="AE258">
        <v>0</v>
      </c>
      <c r="AF258">
        <v>0</v>
      </c>
      <c r="AG258">
        <v>0</v>
      </c>
      <c r="AH258">
        <v>1</v>
      </c>
      <c r="AI258" s="18" t="str">
        <f t="shared" si="13"/>
        <v>1</v>
      </c>
      <c r="AJ258" s="18" t="str">
        <f t="shared" si="14"/>
        <v>1</v>
      </c>
      <c r="AK258" s="18" t="str">
        <f t="shared" si="15"/>
        <v>1</v>
      </c>
      <c r="AL258" s="18">
        <f t="shared" si="16"/>
        <v>1</v>
      </c>
      <c r="AM258" t="s">
        <v>55</v>
      </c>
      <c r="AN258" t="s">
        <v>55</v>
      </c>
      <c r="AO258">
        <v>0</v>
      </c>
      <c r="AP258">
        <v>0</v>
      </c>
      <c r="AQ258">
        <v>0</v>
      </c>
      <c r="AR258" t="s">
        <v>59</v>
      </c>
      <c r="AS258" t="s">
        <v>80</v>
      </c>
      <c r="AT258" t="s">
        <v>80</v>
      </c>
      <c r="AU258" t="s">
        <v>80</v>
      </c>
      <c r="AV258" t="s">
        <v>6117</v>
      </c>
      <c r="AW258" t="s">
        <v>310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201601255</v>
      </c>
      <c r="BM258">
        <v>5</v>
      </c>
    </row>
    <row r="259" spans="1:65">
      <c r="A259" t="s">
        <v>6118</v>
      </c>
      <c r="B259">
        <v>258</v>
      </c>
      <c r="C259" t="s">
        <v>301</v>
      </c>
      <c r="D259">
        <v>1</v>
      </c>
      <c r="E259">
        <v>5</v>
      </c>
      <c r="F259">
        <v>201601265</v>
      </c>
      <c r="G259">
        <v>20160126</v>
      </c>
      <c r="H259" t="s">
        <v>287</v>
      </c>
      <c r="I259" t="s">
        <v>54</v>
      </c>
      <c r="J259" t="s">
        <v>55</v>
      </c>
      <c r="K259">
        <v>0</v>
      </c>
      <c r="L259">
        <v>0</v>
      </c>
      <c r="M259">
        <v>0</v>
      </c>
      <c r="N259" t="s">
        <v>56</v>
      </c>
      <c r="O259" t="s">
        <v>57</v>
      </c>
      <c r="P259" t="s">
        <v>57</v>
      </c>
      <c r="Q259" t="s">
        <v>3</v>
      </c>
      <c r="R259" t="s">
        <v>297</v>
      </c>
      <c r="S259" t="s">
        <v>55</v>
      </c>
      <c r="T259" t="s">
        <v>56</v>
      </c>
      <c r="U259" t="s">
        <v>56</v>
      </c>
      <c r="V259" t="s">
        <v>56</v>
      </c>
      <c r="W259" t="s">
        <v>55</v>
      </c>
      <c r="X259" t="s">
        <v>56</v>
      </c>
      <c r="Y259" t="s">
        <v>56</v>
      </c>
      <c r="Z259" t="s">
        <v>56</v>
      </c>
      <c r="AA259" t="s">
        <v>57</v>
      </c>
      <c r="AB259" t="s">
        <v>56</v>
      </c>
      <c r="AC259" t="s">
        <v>56</v>
      </c>
      <c r="AD259" t="s">
        <v>56</v>
      </c>
      <c r="AE259">
        <v>0</v>
      </c>
      <c r="AF259">
        <v>0</v>
      </c>
      <c r="AG259">
        <v>0</v>
      </c>
      <c r="AH259">
        <v>1</v>
      </c>
      <c r="AI259" s="18" t="str">
        <f t="shared" ref="AI259:AI322" si="17">IF(ISERROR(FIND("0",AE259))=FALSE, "1", IF(ISERROR(FIND("1",AE259))=FALSE, "0"))</f>
        <v>1</v>
      </c>
      <c r="AJ259" s="18" t="str">
        <f t="shared" ref="AJ259:AJ322" si="18">IF(ISERROR(FIND("0",AF259))=FALSE, "1", IF(ISERROR(FIND("1",AF259))=FALSE, "0"))</f>
        <v>1</v>
      </c>
      <c r="AK259" s="18" t="str">
        <f t="shared" ref="AK259:AK322" si="19">IF(ISERROR(FIND("0",AG259))=FALSE, "1", IF(ISERROR(FIND("1",AG259))=FALSE, "0"))</f>
        <v>1</v>
      </c>
      <c r="AL259" s="18">
        <f t="shared" ref="AL259:AL322" si="20">AH259</f>
        <v>1</v>
      </c>
      <c r="AM259" t="s">
        <v>55</v>
      </c>
      <c r="AN259" t="s">
        <v>55</v>
      </c>
      <c r="AO259">
        <v>0</v>
      </c>
      <c r="AP259">
        <v>0</v>
      </c>
      <c r="AQ259">
        <v>0</v>
      </c>
      <c r="AR259" t="s">
        <v>59</v>
      </c>
      <c r="AS259" t="s">
        <v>141</v>
      </c>
      <c r="AT259" t="s">
        <v>141</v>
      </c>
      <c r="AU259" t="s">
        <v>1326</v>
      </c>
      <c r="AV259" t="s">
        <v>6118</v>
      </c>
      <c r="AW259" t="s">
        <v>287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201601265</v>
      </c>
      <c r="BM259">
        <v>5</v>
      </c>
    </row>
    <row r="260" spans="1:65">
      <c r="A260" t="s">
        <v>6119</v>
      </c>
      <c r="B260">
        <v>259</v>
      </c>
      <c r="C260" t="s">
        <v>57</v>
      </c>
      <c r="D260" t="s">
        <v>55</v>
      </c>
      <c r="E260">
        <v>5</v>
      </c>
      <c r="F260">
        <v>201601265</v>
      </c>
      <c r="G260" t="s">
        <v>55</v>
      </c>
      <c r="H260" t="s">
        <v>311</v>
      </c>
      <c r="I260" t="s">
        <v>55</v>
      </c>
      <c r="J260" t="s">
        <v>55</v>
      </c>
      <c r="K260" t="s">
        <v>55</v>
      </c>
      <c r="L260" t="s">
        <v>55</v>
      </c>
      <c r="M260" t="s">
        <v>55</v>
      </c>
      <c r="N260" t="s">
        <v>57</v>
      </c>
      <c r="O260" t="s">
        <v>57</v>
      </c>
      <c r="P260" t="s">
        <v>57</v>
      </c>
      <c r="Q260" t="s">
        <v>57</v>
      </c>
      <c r="R260" t="s">
        <v>57</v>
      </c>
      <c r="S260" t="s">
        <v>55</v>
      </c>
      <c r="T260" t="s">
        <v>57</v>
      </c>
      <c r="U260" t="s">
        <v>57</v>
      </c>
      <c r="V260" t="s">
        <v>57</v>
      </c>
      <c r="W260" t="s">
        <v>55</v>
      </c>
      <c r="X260" t="s">
        <v>57</v>
      </c>
      <c r="Y260" t="s">
        <v>57</v>
      </c>
      <c r="Z260" t="s">
        <v>57</v>
      </c>
      <c r="AA260" t="s">
        <v>57</v>
      </c>
      <c r="AB260" t="s">
        <v>57</v>
      </c>
      <c r="AC260" t="s">
        <v>57</v>
      </c>
      <c r="AD260" t="s">
        <v>57</v>
      </c>
      <c r="AE260">
        <v>0</v>
      </c>
      <c r="AF260">
        <v>0</v>
      </c>
      <c r="AG260">
        <v>0</v>
      </c>
      <c r="AH260">
        <v>0</v>
      </c>
      <c r="AI260" s="18" t="str">
        <f t="shared" si="17"/>
        <v>1</v>
      </c>
      <c r="AJ260" s="18" t="str">
        <f t="shared" si="18"/>
        <v>1</v>
      </c>
      <c r="AK260" s="18" t="str">
        <f t="shared" si="19"/>
        <v>1</v>
      </c>
      <c r="AL260" s="18">
        <f t="shared" si="20"/>
        <v>0</v>
      </c>
      <c r="AM260" t="s">
        <v>55</v>
      </c>
      <c r="AN260" t="s">
        <v>55</v>
      </c>
      <c r="AO260">
        <v>0</v>
      </c>
      <c r="AP260">
        <v>1</v>
      </c>
      <c r="AQ260">
        <v>0</v>
      </c>
      <c r="AR260" t="s">
        <v>59</v>
      </c>
      <c r="AS260" t="s">
        <v>80</v>
      </c>
      <c r="AT260" t="s">
        <v>80</v>
      </c>
      <c r="AU260" t="s">
        <v>80</v>
      </c>
      <c r="AV260" t="s">
        <v>6119</v>
      </c>
      <c r="AW260" t="s">
        <v>311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201601265</v>
      </c>
      <c r="BM260">
        <v>5</v>
      </c>
    </row>
    <row r="261" spans="1:65">
      <c r="A261" t="s">
        <v>6120</v>
      </c>
      <c r="B261">
        <v>260</v>
      </c>
      <c r="C261" t="s">
        <v>301</v>
      </c>
      <c r="D261">
        <v>1</v>
      </c>
      <c r="E261">
        <v>5</v>
      </c>
      <c r="F261">
        <v>201601265</v>
      </c>
      <c r="G261">
        <v>20160126</v>
      </c>
      <c r="H261" t="s">
        <v>312</v>
      </c>
      <c r="I261" t="s">
        <v>313</v>
      </c>
      <c r="J261" t="s">
        <v>55</v>
      </c>
      <c r="K261">
        <v>0</v>
      </c>
      <c r="L261">
        <v>0</v>
      </c>
      <c r="M261">
        <v>0</v>
      </c>
      <c r="N261" t="s">
        <v>68</v>
      </c>
      <c r="O261" t="s">
        <v>57</v>
      </c>
      <c r="P261" t="s">
        <v>57</v>
      </c>
      <c r="Q261" t="s">
        <v>3</v>
      </c>
      <c r="R261" t="s">
        <v>80</v>
      </c>
      <c r="S261" t="s">
        <v>55</v>
      </c>
      <c r="T261" t="s">
        <v>56</v>
      </c>
      <c r="U261" t="s">
        <v>56</v>
      </c>
      <c r="V261" t="s">
        <v>68</v>
      </c>
      <c r="W261" t="s">
        <v>55</v>
      </c>
      <c r="X261" t="s">
        <v>56</v>
      </c>
      <c r="Y261" t="s">
        <v>56</v>
      </c>
      <c r="Z261" t="s">
        <v>56</v>
      </c>
      <c r="AA261" t="s">
        <v>57</v>
      </c>
      <c r="AB261" t="s">
        <v>56</v>
      </c>
      <c r="AC261" t="s">
        <v>56</v>
      </c>
      <c r="AD261" t="s">
        <v>56</v>
      </c>
      <c r="AE261">
        <v>0</v>
      </c>
      <c r="AF261">
        <v>0</v>
      </c>
      <c r="AG261">
        <v>0</v>
      </c>
      <c r="AH261">
        <v>1</v>
      </c>
      <c r="AI261" s="18" t="str">
        <f t="shared" si="17"/>
        <v>1</v>
      </c>
      <c r="AJ261" s="18" t="str">
        <f t="shared" si="18"/>
        <v>1</v>
      </c>
      <c r="AK261" s="18" t="str">
        <f t="shared" si="19"/>
        <v>1</v>
      </c>
      <c r="AL261" s="18">
        <f t="shared" si="20"/>
        <v>1</v>
      </c>
      <c r="AM261" t="s">
        <v>55</v>
      </c>
      <c r="AN261" t="s">
        <v>55</v>
      </c>
      <c r="AO261">
        <v>0</v>
      </c>
      <c r="AP261">
        <v>0</v>
      </c>
      <c r="AQ261">
        <v>0</v>
      </c>
      <c r="AR261" t="s">
        <v>293</v>
      </c>
      <c r="AS261" t="s">
        <v>80</v>
      </c>
      <c r="AT261" t="s">
        <v>80</v>
      </c>
      <c r="AU261" t="s">
        <v>80</v>
      </c>
      <c r="AV261" t="s">
        <v>6120</v>
      </c>
      <c r="AW261" t="s">
        <v>312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201601265</v>
      </c>
      <c r="BM261">
        <v>5</v>
      </c>
    </row>
    <row r="262" spans="1:65">
      <c r="A262" t="s">
        <v>6121</v>
      </c>
      <c r="B262">
        <v>261</v>
      </c>
      <c r="C262" t="s">
        <v>301</v>
      </c>
      <c r="D262">
        <v>1</v>
      </c>
      <c r="E262">
        <v>5</v>
      </c>
      <c r="F262">
        <v>201601265</v>
      </c>
      <c r="G262">
        <v>20160126</v>
      </c>
      <c r="H262" t="s">
        <v>314</v>
      </c>
      <c r="I262" t="s">
        <v>313</v>
      </c>
      <c r="J262" t="s">
        <v>55</v>
      </c>
      <c r="K262">
        <v>0</v>
      </c>
      <c r="L262">
        <v>0</v>
      </c>
      <c r="M262">
        <v>0</v>
      </c>
      <c r="N262" t="s">
        <v>68</v>
      </c>
      <c r="O262" t="s">
        <v>57</v>
      </c>
      <c r="P262" t="s">
        <v>57</v>
      </c>
      <c r="Q262" t="s">
        <v>3</v>
      </c>
      <c r="R262" t="s">
        <v>80</v>
      </c>
      <c r="S262" t="s">
        <v>55</v>
      </c>
      <c r="T262" t="s">
        <v>56</v>
      </c>
      <c r="U262" t="s">
        <v>56</v>
      </c>
      <c r="V262" t="s">
        <v>68</v>
      </c>
      <c r="W262" t="s">
        <v>55</v>
      </c>
      <c r="X262" t="s">
        <v>56</v>
      </c>
      <c r="Y262" t="s">
        <v>56</v>
      </c>
      <c r="Z262" t="s">
        <v>56</v>
      </c>
      <c r="AA262" t="s">
        <v>57</v>
      </c>
      <c r="AB262" t="s">
        <v>56</v>
      </c>
      <c r="AC262" t="s">
        <v>56</v>
      </c>
      <c r="AD262" t="s">
        <v>56</v>
      </c>
      <c r="AE262">
        <v>0</v>
      </c>
      <c r="AF262">
        <v>0</v>
      </c>
      <c r="AG262">
        <v>0</v>
      </c>
      <c r="AH262">
        <v>1</v>
      </c>
      <c r="AI262" s="18" t="str">
        <f t="shared" si="17"/>
        <v>1</v>
      </c>
      <c r="AJ262" s="18" t="str">
        <f t="shared" si="18"/>
        <v>1</v>
      </c>
      <c r="AK262" s="18" t="str">
        <f t="shared" si="19"/>
        <v>1</v>
      </c>
      <c r="AL262" s="18">
        <f t="shared" si="20"/>
        <v>1</v>
      </c>
      <c r="AM262" t="s">
        <v>55</v>
      </c>
      <c r="AN262" t="s">
        <v>55</v>
      </c>
      <c r="AO262">
        <v>1</v>
      </c>
      <c r="AP262">
        <v>0</v>
      </c>
      <c r="AQ262">
        <v>0</v>
      </c>
      <c r="AR262" t="s">
        <v>293</v>
      </c>
      <c r="AS262" t="s">
        <v>80</v>
      </c>
      <c r="AT262" t="s">
        <v>80</v>
      </c>
      <c r="AU262" t="s">
        <v>80</v>
      </c>
      <c r="AV262" t="s">
        <v>6121</v>
      </c>
      <c r="AW262" t="s">
        <v>314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201601265</v>
      </c>
      <c r="BM262">
        <v>5</v>
      </c>
    </row>
    <row r="263" spans="1:65">
      <c r="A263" t="s">
        <v>6122</v>
      </c>
      <c r="B263">
        <v>262</v>
      </c>
      <c r="C263" t="s">
        <v>301</v>
      </c>
      <c r="D263">
        <v>1</v>
      </c>
      <c r="E263">
        <v>5</v>
      </c>
      <c r="F263">
        <v>201601265</v>
      </c>
      <c r="G263">
        <v>20160126</v>
      </c>
      <c r="H263" t="s">
        <v>315</v>
      </c>
      <c r="I263" t="s">
        <v>54</v>
      </c>
      <c r="J263" t="s">
        <v>55</v>
      </c>
      <c r="K263">
        <v>0</v>
      </c>
      <c r="L263">
        <v>0</v>
      </c>
      <c r="M263">
        <v>0</v>
      </c>
      <c r="N263" t="s">
        <v>56</v>
      </c>
      <c r="O263" t="s">
        <v>57</v>
      </c>
      <c r="P263" t="s">
        <v>57</v>
      </c>
      <c r="Q263" t="s">
        <v>3</v>
      </c>
      <c r="R263" t="s">
        <v>316</v>
      </c>
      <c r="S263" t="s">
        <v>55</v>
      </c>
      <c r="T263" t="s">
        <v>56</v>
      </c>
      <c r="U263" t="s">
        <v>56</v>
      </c>
      <c r="V263" t="s">
        <v>56</v>
      </c>
      <c r="W263" t="s">
        <v>55</v>
      </c>
      <c r="X263" t="s">
        <v>56</v>
      </c>
      <c r="Y263" t="s">
        <v>56</v>
      </c>
      <c r="Z263" t="s">
        <v>56</v>
      </c>
      <c r="AA263" t="s">
        <v>57</v>
      </c>
      <c r="AB263" t="s">
        <v>56</v>
      </c>
      <c r="AC263" t="s">
        <v>56</v>
      </c>
      <c r="AD263" t="s">
        <v>56</v>
      </c>
      <c r="AE263">
        <v>0</v>
      </c>
      <c r="AF263">
        <v>0</v>
      </c>
      <c r="AG263">
        <v>0</v>
      </c>
      <c r="AH263">
        <v>1</v>
      </c>
      <c r="AI263" s="18" t="str">
        <f t="shared" si="17"/>
        <v>1</v>
      </c>
      <c r="AJ263" s="18" t="str">
        <f t="shared" si="18"/>
        <v>1</v>
      </c>
      <c r="AK263" s="18" t="str">
        <f t="shared" si="19"/>
        <v>1</v>
      </c>
      <c r="AL263" s="18">
        <f t="shared" si="20"/>
        <v>1</v>
      </c>
      <c r="AM263" t="s">
        <v>55</v>
      </c>
      <c r="AN263" t="s">
        <v>55</v>
      </c>
      <c r="AO263">
        <v>0</v>
      </c>
      <c r="AP263">
        <v>0</v>
      </c>
      <c r="AQ263">
        <v>0</v>
      </c>
      <c r="AR263" t="s">
        <v>59</v>
      </c>
      <c r="AS263" t="s">
        <v>141</v>
      </c>
      <c r="AT263" t="s">
        <v>141</v>
      </c>
      <c r="AU263" t="s">
        <v>1326</v>
      </c>
      <c r="AV263" t="s">
        <v>6122</v>
      </c>
      <c r="AW263" t="s">
        <v>315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201601265</v>
      </c>
      <c r="BM263">
        <v>5</v>
      </c>
    </row>
    <row r="264" spans="1:65">
      <c r="A264" t="s">
        <v>6123</v>
      </c>
      <c r="B264">
        <v>263</v>
      </c>
      <c r="C264" t="s">
        <v>301</v>
      </c>
      <c r="D264">
        <v>1</v>
      </c>
      <c r="E264">
        <v>5</v>
      </c>
      <c r="F264">
        <v>201601265</v>
      </c>
      <c r="G264">
        <v>20160126</v>
      </c>
      <c r="H264" t="s">
        <v>317</v>
      </c>
      <c r="I264" t="s">
        <v>54</v>
      </c>
      <c r="J264" t="s">
        <v>55</v>
      </c>
      <c r="K264">
        <v>0</v>
      </c>
      <c r="L264">
        <v>0</v>
      </c>
      <c r="M264">
        <v>0</v>
      </c>
      <c r="N264" t="s">
        <v>56</v>
      </c>
      <c r="O264" t="s">
        <v>57</v>
      </c>
      <c r="P264" t="s">
        <v>57</v>
      </c>
      <c r="Q264" t="s">
        <v>3</v>
      </c>
      <c r="R264" t="s">
        <v>297</v>
      </c>
      <c r="S264" t="s">
        <v>55</v>
      </c>
      <c r="T264" t="s">
        <v>68</v>
      </c>
      <c r="U264" t="s">
        <v>56</v>
      </c>
      <c r="V264" t="s">
        <v>56</v>
      </c>
      <c r="W264" t="s">
        <v>55</v>
      </c>
      <c r="X264" t="s">
        <v>56</v>
      </c>
      <c r="Y264" t="s">
        <v>56</v>
      </c>
      <c r="Z264" t="s">
        <v>56</v>
      </c>
      <c r="AA264" t="s">
        <v>57</v>
      </c>
      <c r="AB264" t="s">
        <v>56</v>
      </c>
      <c r="AC264" t="s">
        <v>56</v>
      </c>
      <c r="AD264" t="s">
        <v>56</v>
      </c>
      <c r="AE264">
        <v>0</v>
      </c>
      <c r="AF264">
        <v>0</v>
      </c>
      <c r="AG264">
        <v>0</v>
      </c>
      <c r="AH264">
        <v>1</v>
      </c>
      <c r="AI264" s="18" t="str">
        <f t="shared" si="17"/>
        <v>1</v>
      </c>
      <c r="AJ264" s="18" t="str">
        <f t="shared" si="18"/>
        <v>1</v>
      </c>
      <c r="AK264" s="18" t="str">
        <f t="shared" si="19"/>
        <v>1</v>
      </c>
      <c r="AL264" s="18">
        <f t="shared" si="20"/>
        <v>1</v>
      </c>
      <c r="AM264" t="s">
        <v>55</v>
      </c>
      <c r="AN264" t="s">
        <v>55</v>
      </c>
      <c r="AO264">
        <v>0</v>
      </c>
      <c r="AP264">
        <v>0</v>
      </c>
      <c r="AQ264">
        <v>0</v>
      </c>
      <c r="AR264" t="s">
        <v>59</v>
      </c>
      <c r="AS264" t="s">
        <v>141</v>
      </c>
      <c r="AT264" t="s">
        <v>141</v>
      </c>
      <c r="AU264" t="s">
        <v>1326</v>
      </c>
      <c r="AV264" t="s">
        <v>6123</v>
      </c>
      <c r="AW264" t="s">
        <v>317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201601265</v>
      </c>
      <c r="BM264">
        <v>5</v>
      </c>
    </row>
    <row r="265" spans="1:65">
      <c r="A265" t="s">
        <v>6124</v>
      </c>
      <c r="B265">
        <v>264</v>
      </c>
      <c r="C265" t="s">
        <v>301</v>
      </c>
      <c r="D265">
        <v>1</v>
      </c>
      <c r="E265">
        <v>5</v>
      </c>
      <c r="F265">
        <v>201601265</v>
      </c>
      <c r="G265">
        <v>20160126</v>
      </c>
      <c r="H265" t="s">
        <v>318</v>
      </c>
      <c r="I265" t="s">
        <v>319</v>
      </c>
      <c r="J265" t="s">
        <v>55</v>
      </c>
      <c r="K265">
        <v>0</v>
      </c>
      <c r="L265">
        <v>0</v>
      </c>
      <c r="M265">
        <v>0</v>
      </c>
      <c r="N265" t="s">
        <v>56</v>
      </c>
      <c r="O265" t="s">
        <v>57</v>
      </c>
      <c r="P265" t="s">
        <v>57</v>
      </c>
      <c r="Q265" t="s">
        <v>3</v>
      </c>
      <c r="R265" t="s">
        <v>297</v>
      </c>
      <c r="S265" t="s">
        <v>55</v>
      </c>
      <c r="T265" t="s">
        <v>68</v>
      </c>
      <c r="U265" t="s">
        <v>56</v>
      </c>
      <c r="V265" t="s">
        <v>56</v>
      </c>
      <c r="W265" t="s">
        <v>55</v>
      </c>
      <c r="X265" t="s">
        <v>56</v>
      </c>
      <c r="Y265" t="s">
        <v>56</v>
      </c>
      <c r="Z265" t="s">
        <v>56</v>
      </c>
      <c r="AA265" t="s">
        <v>57</v>
      </c>
      <c r="AB265" t="s">
        <v>56</v>
      </c>
      <c r="AC265" t="s">
        <v>56</v>
      </c>
      <c r="AD265" t="s">
        <v>56</v>
      </c>
      <c r="AE265">
        <v>0</v>
      </c>
      <c r="AF265">
        <v>0</v>
      </c>
      <c r="AG265">
        <v>0</v>
      </c>
      <c r="AH265">
        <v>1</v>
      </c>
      <c r="AI265" s="18" t="str">
        <f t="shared" si="17"/>
        <v>1</v>
      </c>
      <c r="AJ265" s="18" t="str">
        <f t="shared" si="18"/>
        <v>1</v>
      </c>
      <c r="AK265" s="18" t="str">
        <f t="shared" si="19"/>
        <v>1</v>
      </c>
      <c r="AL265" s="18">
        <f t="shared" si="20"/>
        <v>1</v>
      </c>
      <c r="AM265" t="s">
        <v>55</v>
      </c>
      <c r="AN265" t="s">
        <v>55</v>
      </c>
      <c r="AO265">
        <v>0</v>
      </c>
      <c r="AP265">
        <v>0</v>
      </c>
      <c r="AQ265">
        <v>0</v>
      </c>
      <c r="AR265" t="s">
        <v>209</v>
      </c>
      <c r="AS265" t="s">
        <v>141</v>
      </c>
      <c r="AT265" t="s">
        <v>141</v>
      </c>
      <c r="AU265" t="s">
        <v>1326</v>
      </c>
      <c r="AV265" t="s">
        <v>6124</v>
      </c>
      <c r="AW265" t="s">
        <v>318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201601265</v>
      </c>
      <c r="BM265">
        <v>5</v>
      </c>
    </row>
    <row r="266" spans="1:65">
      <c r="A266" t="s">
        <v>6125</v>
      </c>
      <c r="B266">
        <v>265</v>
      </c>
      <c r="C266" t="s">
        <v>301</v>
      </c>
      <c r="D266">
        <v>1</v>
      </c>
      <c r="E266">
        <v>5</v>
      </c>
      <c r="F266">
        <v>201601265</v>
      </c>
      <c r="G266">
        <v>20160126</v>
      </c>
      <c r="H266" t="s">
        <v>320</v>
      </c>
      <c r="I266" t="s">
        <v>321</v>
      </c>
      <c r="J266" t="s">
        <v>55</v>
      </c>
      <c r="K266">
        <v>0</v>
      </c>
      <c r="L266">
        <v>0</v>
      </c>
      <c r="M266">
        <v>0</v>
      </c>
      <c r="N266" t="s">
        <v>56</v>
      </c>
      <c r="O266" t="s">
        <v>57</v>
      </c>
      <c r="P266" t="s">
        <v>57</v>
      </c>
      <c r="Q266" t="s">
        <v>3</v>
      </c>
      <c r="R266" t="s">
        <v>297</v>
      </c>
      <c r="S266" t="s">
        <v>55</v>
      </c>
      <c r="T266" t="s">
        <v>68</v>
      </c>
      <c r="U266" t="s">
        <v>56</v>
      </c>
      <c r="V266" t="s">
        <v>56</v>
      </c>
      <c r="W266" t="s">
        <v>55</v>
      </c>
      <c r="X266" t="s">
        <v>56</v>
      </c>
      <c r="Y266" t="s">
        <v>56</v>
      </c>
      <c r="Z266" t="s">
        <v>56</v>
      </c>
      <c r="AA266" t="s">
        <v>57</v>
      </c>
      <c r="AB266" t="s">
        <v>56</v>
      </c>
      <c r="AC266" t="s">
        <v>56</v>
      </c>
      <c r="AD266" t="s">
        <v>56</v>
      </c>
      <c r="AE266">
        <v>0</v>
      </c>
      <c r="AF266">
        <v>0</v>
      </c>
      <c r="AG266">
        <v>0</v>
      </c>
      <c r="AH266">
        <v>1</v>
      </c>
      <c r="AI266" s="18" t="str">
        <f t="shared" si="17"/>
        <v>1</v>
      </c>
      <c r="AJ266" s="18" t="str">
        <f t="shared" si="18"/>
        <v>1</v>
      </c>
      <c r="AK266" s="18" t="str">
        <f t="shared" si="19"/>
        <v>1</v>
      </c>
      <c r="AL266" s="18">
        <f t="shared" si="20"/>
        <v>1</v>
      </c>
      <c r="AM266" t="s">
        <v>55</v>
      </c>
      <c r="AN266" t="s">
        <v>55</v>
      </c>
      <c r="AO266">
        <v>1</v>
      </c>
      <c r="AP266">
        <v>0</v>
      </c>
      <c r="AQ266">
        <v>0</v>
      </c>
      <c r="AR266" t="s">
        <v>209</v>
      </c>
      <c r="AS266" t="s">
        <v>141</v>
      </c>
      <c r="AT266" t="s">
        <v>141</v>
      </c>
      <c r="AU266" t="s">
        <v>1326</v>
      </c>
      <c r="AV266" t="s">
        <v>6125</v>
      </c>
      <c r="AW266" t="s">
        <v>320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201601265</v>
      </c>
      <c r="BM266">
        <v>5</v>
      </c>
    </row>
    <row r="267" spans="1:65">
      <c r="A267" t="s">
        <v>6126</v>
      </c>
      <c r="B267">
        <v>266</v>
      </c>
      <c r="C267" t="s">
        <v>301</v>
      </c>
      <c r="D267">
        <v>1</v>
      </c>
      <c r="E267">
        <v>5</v>
      </c>
      <c r="F267">
        <v>201601265</v>
      </c>
      <c r="G267">
        <v>20160126</v>
      </c>
      <c r="H267" t="s">
        <v>322</v>
      </c>
      <c r="I267" t="s">
        <v>321</v>
      </c>
      <c r="J267" t="s">
        <v>55</v>
      </c>
      <c r="K267">
        <v>0</v>
      </c>
      <c r="L267">
        <v>0</v>
      </c>
      <c r="M267">
        <v>0</v>
      </c>
      <c r="N267" t="s">
        <v>56</v>
      </c>
      <c r="O267" t="s">
        <v>57</v>
      </c>
      <c r="P267" t="s">
        <v>57</v>
      </c>
      <c r="Q267" t="s">
        <v>3</v>
      </c>
      <c r="R267" t="s">
        <v>297</v>
      </c>
      <c r="S267" t="s">
        <v>55</v>
      </c>
      <c r="T267" t="s">
        <v>68</v>
      </c>
      <c r="U267" t="s">
        <v>56</v>
      </c>
      <c r="V267" t="s">
        <v>56</v>
      </c>
      <c r="W267" t="s">
        <v>55</v>
      </c>
      <c r="X267" t="s">
        <v>56</v>
      </c>
      <c r="Y267" t="s">
        <v>56</v>
      </c>
      <c r="Z267" t="s">
        <v>56</v>
      </c>
      <c r="AA267" t="s">
        <v>57</v>
      </c>
      <c r="AB267" t="s">
        <v>56</v>
      </c>
      <c r="AC267" t="s">
        <v>56</v>
      </c>
      <c r="AD267" t="s">
        <v>56</v>
      </c>
      <c r="AE267">
        <v>0</v>
      </c>
      <c r="AF267">
        <v>0</v>
      </c>
      <c r="AG267">
        <v>0</v>
      </c>
      <c r="AH267">
        <v>1</v>
      </c>
      <c r="AI267" s="18" t="str">
        <f t="shared" si="17"/>
        <v>1</v>
      </c>
      <c r="AJ267" s="18" t="str">
        <f t="shared" si="18"/>
        <v>1</v>
      </c>
      <c r="AK267" s="18" t="str">
        <f t="shared" si="19"/>
        <v>1</v>
      </c>
      <c r="AL267" s="18">
        <f t="shared" si="20"/>
        <v>1</v>
      </c>
      <c r="AM267" t="s">
        <v>55</v>
      </c>
      <c r="AN267" t="s">
        <v>55</v>
      </c>
      <c r="AO267">
        <v>0</v>
      </c>
      <c r="AP267">
        <v>0</v>
      </c>
      <c r="AQ267">
        <v>0</v>
      </c>
      <c r="AR267" t="s">
        <v>209</v>
      </c>
      <c r="AS267" t="s">
        <v>141</v>
      </c>
      <c r="AT267" t="s">
        <v>141</v>
      </c>
      <c r="AU267" t="s">
        <v>1326</v>
      </c>
      <c r="AV267" t="s">
        <v>6126</v>
      </c>
      <c r="AW267" t="s">
        <v>322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201601265</v>
      </c>
      <c r="BM267">
        <v>5</v>
      </c>
    </row>
    <row r="268" spans="1:65">
      <c r="A268" t="s">
        <v>6127</v>
      </c>
      <c r="B268">
        <v>267</v>
      </c>
      <c r="C268" t="s">
        <v>301</v>
      </c>
      <c r="D268">
        <v>1</v>
      </c>
      <c r="E268">
        <v>5</v>
      </c>
      <c r="F268">
        <v>201601265</v>
      </c>
      <c r="G268">
        <v>20160126</v>
      </c>
      <c r="H268" t="s">
        <v>323</v>
      </c>
      <c r="I268" t="s">
        <v>321</v>
      </c>
      <c r="J268" t="s">
        <v>55</v>
      </c>
      <c r="K268">
        <v>0</v>
      </c>
      <c r="L268">
        <v>0</v>
      </c>
      <c r="M268">
        <v>0</v>
      </c>
      <c r="N268" t="s">
        <v>56</v>
      </c>
      <c r="O268" t="s">
        <v>57</v>
      </c>
      <c r="P268" t="s">
        <v>57</v>
      </c>
      <c r="Q268" t="s">
        <v>3</v>
      </c>
      <c r="R268" t="s">
        <v>297</v>
      </c>
      <c r="S268" t="s">
        <v>55</v>
      </c>
      <c r="T268" t="s">
        <v>68</v>
      </c>
      <c r="U268" t="s">
        <v>56</v>
      </c>
      <c r="V268" t="s">
        <v>56</v>
      </c>
      <c r="W268" t="s">
        <v>55</v>
      </c>
      <c r="X268" t="s">
        <v>56</v>
      </c>
      <c r="Y268" t="s">
        <v>56</v>
      </c>
      <c r="Z268" t="s">
        <v>56</v>
      </c>
      <c r="AA268" t="s">
        <v>57</v>
      </c>
      <c r="AB268" t="s">
        <v>56</v>
      </c>
      <c r="AC268" t="s">
        <v>56</v>
      </c>
      <c r="AD268" t="s">
        <v>56</v>
      </c>
      <c r="AE268">
        <v>0</v>
      </c>
      <c r="AF268">
        <v>0</v>
      </c>
      <c r="AG268">
        <v>0</v>
      </c>
      <c r="AH268">
        <v>1</v>
      </c>
      <c r="AI268" s="18" t="str">
        <f t="shared" si="17"/>
        <v>1</v>
      </c>
      <c r="AJ268" s="18" t="str">
        <f t="shared" si="18"/>
        <v>1</v>
      </c>
      <c r="AK268" s="18" t="str">
        <f t="shared" si="19"/>
        <v>1</v>
      </c>
      <c r="AL268" s="18">
        <f t="shared" si="20"/>
        <v>1</v>
      </c>
      <c r="AM268" t="s">
        <v>55</v>
      </c>
      <c r="AN268" t="s">
        <v>55</v>
      </c>
      <c r="AO268">
        <v>0</v>
      </c>
      <c r="AP268">
        <v>0</v>
      </c>
      <c r="AQ268">
        <v>0</v>
      </c>
      <c r="AR268" t="s">
        <v>209</v>
      </c>
      <c r="AS268" t="s">
        <v>141</v>
      </c>
      <c r="AT268" t="s">
        <v>141</v>
      </c>
      <c r="AU268" t="s">
        <v>1326</v>
      </c>
      <c r="AV268" t="s">
        <v>6127</v>
      </c>
      <c r="AW268" t="s">
        <v>323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201601265</v>
      </c>
      <c r="BM268">
        <v>5</v>
      </c>
    </row>
    <row r="269" spans="1:65">
      <c r="A269" t="s">
        <v>6128</v>
      </c>
      <c r="B269">
        <v>268</v>
      </c>
      <c r="C269" t="s">
        <v>301</v>
      </c>
      <c r="D269">
        <v>1</v>
      </c>
      <c r="E269">
        <v>5</v>
      </c>
      <c r="F269">
        <v>201601265</v>
      </c>
      <c r="G269">
        <v>20160126</v>
      </c>
      <c r="H269" t="s">
        <v>324</v>
      </c>
      <c r="I269" t="s">
        <v>319</v>
      </c>
      <c r="J269" t="s">
        <v>55</v>
      </c>
      <c r="K269">
        <v>0</v>
      </c>
      <c r="L269">
        <v>0</v>
      </c>
      <c r="M269">
        <v>0</v>
      </c>
      <c r="N269" t="s">
        <v>56</v>
      </c>
      <c r="O269" t="s">
        <v>57</v>
      </c>
      <c r="P269" t="s">
        <v>57</v>
      </c>
      <c r="Q269" t="s">
        <v>3</v>
      </c>
      <c r="R269" t="s">
        <v>297</v>
      </c>
      <c r="S269" t="s">
        <v>55</v>
      </c>
      <c r="T269" t="s">
        <v>68</v>
      </c>
      <c r="U269" t="s">
        <v>56</v>
      </c>
      <c r="V269" t="s">
        <v>56</v>
      </c>
      <c r="W269" t="s">
        <v>55</v>
      </c>
      <c r="X269" t="s">
        <v>56</v>
      </c>
      <c r="Y269" t="s">
        <v>56</v>
      </c>
      <c r="Z269" t="s">
        <v>56</v>
      </c>
      <c r="AA269" t="s">
        <v>57</v>
      </c>
      <c r="AB269" t="s">
        <v>56</v>
      </c>
      <c r="AC269" t="s">
        <v>56</v>
      </c>
      <c r="AD269" t="s">
        <v>56</v>
      </c>
      <c r="AE269">
        <v>0</v>
      </c>
      <c r="AF269">
        <v>0</v>
      </c>
      <c r="AG269">
        <v>0</v>
      </c>
      <c r="AH269">
        <v>1</v>
      </c>
      <c r="AI269" s="18" t="str">
        <f t="shared" si="17"/>
        <v>1</v>
      </c>
      <c r="AJ269" s="18" t="str">
        <f t="shared" si="18"/>
        <v>1</v>
      </c>
      <c r="AK269" s="18" t="str">
        <f t="shared" si="19"/>
        <v>1</v>
      </c>
      <c r="AL269" s="18">
        <f t="shared" si="20"/>
        <v>1</v>
      </c>
      <c r="AM269" t="s">
        <v>55</v>
      </c>
      <c r="AN269" t="s">
        <v>55</v>
      </c>
      <c r="AO269">
        <v>0</v>
      </c>
      <c r="AP269">
        <v>0</v>
      </c>
      <c r="AQ269">
        <v>0</v>
      </c>
      <c r="AR269" t="s">
        <v>209</v>
      </c>
      <c r="AS269" t="s">
        <v>141</v>
      </c>
      <c r="AT269" t="s">
        <v>141</v>
      </c>
      <c r="AU269" t="s">
        <v>1326</v>
      </c>
      <c r="AV269" t="s">
        <v>6128</v>
      </c>
      <c r="AW269" t="s">
        <v>324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201601265</v>
      </c>
      <c r="BM269">
        <v>5</v>
      </c>
    </row>
    <row r="270" spans="1:65">
      <c r="A270" t="s">
        <v>6129</v>
      </c>
      <c r="B270">
        <v>269</v>
      </c>
      <c r="C270" t="s">
        <v>301</v>
      </c>
      <c r="D270">
        <v>1</v>
      </c>
      <c r="E270">
        <v>5</v>
      </c>
      <c r="F270">
        <v>201601265</v>
      </c>
      <c r="G270">
        <v>20160126</v>
      </c>
      <c r="H270" t="s">
        <v>325</v>
      </c>
      <c r="I270" t="s">
        <v>326</v>
      </c>
      <c r="J270" t="s">
        <v>55</v>
      </c>
      <c r="K270">
        <v>0</v>
      </c>
      <c r="L270">
        <v>0</v>
      </c>
      <c r="M270">
        <v>0</v>
      </c>
      <c r="N270" t="s">
        <v>56</v>
      </c>
      <c r="O270" t="s">
        <v>57</v>
      </c>
      <c r="P270" t="s">
        <v>57</v>
      </c>
      <c r="Q270" t="s">
        <v>3</v>
      </c>
      <c r="R270" t="s">
        <v>297</v>
      </c>
      <c r="S270" t="s">
        <v>55</v>
      </c>
      <c r="T270" t="s">
        <v>68</v>
      </c>
      <c r="U270" t="s">
        <v>56</v>
      </c>
      <c r="V270" t="s">
        <v>56</v>
      </c>
      <c r="W270" t="s">
        <v>55</v>
      </c>
      <c r="X270" t="s">
        <v>56</v>
      </c>
      <c r="Y270" t="s">
        <v>56</v>
      </c>
      <c r="Z270" t="s">
        <v>56</v>
      </c>
      <c r="AA270" t="s">
        <v>57</v>
      </c>
      <c r="AB270" t="s">
        <v>56</v>
      </c>
      <c r="AC270" t="s">
        <v>56</v>
      </c>
      <c r="AD270" t="s">
        <v>56</v>
      </c>
      <c r="AE270">
        <v>0</v>
      </c>
      <c r="AF270">
        <v>0</v>
      </c>
      <c r="AG270">
        <v>0</v>
      </c>
      <c r="AH270">
        <v>1</v>
      </c>
      <c r="AI270" s="18" t="str">
        <f t="shared" si="17"/>
        <v>1</v>
      </c>
      <c r="AJ270" s="18" t="str">
        <f t="shared" si="18"/>
        <v>1</v>
      </c>
      <c r="AK270" s="18" t="str">
        <f t="shared" si="19"/>
        <v>1</v>
      </c>
      <c r="AL270" s="18">
        <f t="shared" si="20"/>
        <v>1</v>
      </c>
      <c r="AM270" t="s">
        <v>55</v>
      </c>
      <c r="AN270" t="s">
        <v>55</v>
      </c>
      <c r="AO270">
        <v>0</v>
      </c>
      <c r="AP270">
        <v>0</v>
      </c>
      <c r="AQ270">
        <v>0</v>
      </c>
      <c r="AR270" t="s">
        <v>209</v>
      </c>
      <c r="AS270" t="s">
        <v>141</v>
      </c>
      <c r="AT270" t="s">
        <v>141</v>
      </c>
      <c r="AU270" t="s">
        <v>1326</v>
      </c>
      <c r="AV270" t="s">
        <v>6129</v>
      </c>
      <c r="AW270" t="s">
        <v>325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201601265</v>
      </c>
      <c r="BM270">
        <v>5</v>
      </c>
    </row>
    <row r="271" spans="1:65">
      <c r="A271" t="s">
        <v>6130</v>
      </c>
      <c r="B271">
        <v>270</v>
      </c>
      <c r="C271" t="s">
        <v>301</v>
      </c>
      <c r="D271">
        <v>1</v>
      </c>
      <c r="E271">
        <v>5</v>
      </c>
      <c r="F271">
        <v>201601265</v>
      </c>
      <c r="G271">
        <v>20160126</v>
      </c>
      <c r="H271" t="s">
        <v>327</v>
      </c>
      <c r="I271" t="s">
        <v>319</v>
      </c>
      <c r="J271" t="s">
        <v>55</v>
      </c>
      <c r="K271">
        <v>1</v>
      </c>
      <c r="L271">
        <v>0</v>
      </c>
      <c r="M271">
        <v>1</v>
      </c>
      <c r="N271" t="s">
        <v>56</v>
      </c>
      <c r="O271" t="s">
        <v>80</v>
      </c>
      <c r="P271" t="s">
        <v>56</v>
      </c>
      <c r="Q271" t="s">
        <v>3</v>
      </c>
      <c r="R271" t="s">
        <v>297</v>
      </c>
      <c r="S271" t="s">
        <v>55</v>
      </c>
      <c r="T271" t="s">
        <v>68</v>
      </c>
      <c r="U271" t="s">
        <v>56</v>
      </c>
      <c r="V271" t="s">
        <v>56</v>
      </c>
      <c r="W271" t="s">
        <v>55</v>
      </c>
      <c r="X271" t="s">
        <v>56</v>
      </c>
      <c r="Y271" t="s">
        <v>56</v>
      </c>
      <c r="Z271" t="s">
        <v>56</v>
      </c>
      <c r="AA271" t="s">
        <v>57</v>
      </c>
      <c r="AB271" t="s">
        <v>56</v>
      </c>
      <c r="AC271" t="s">
        <v>56</v>
      </c>
      <c r="AD271" t="s">
        <v>56</v>
      </c>
      <c r="AE271">
        <v>0</v>
      </c>
      <c r="AF271">
        <v>0</v>
      </c>
      <c r="AG271">
        <v>0</v>
      </c>
      <c r="AH271">
        <v>1</v>
      </c>
      <c r="AI271" s="18" t="str">
        <f t="shared" si="17"/>
        <v>1</v>
      </c>
      <c r="AJ271" s="18" t="str">
        <f t="shared" si="18"/>
        <v>1</v>
      </c>
      <c r="AK271" s="18" t="str">
        <f t="shared" si="19"/>
        <v>1</v>
      </c>
      <c r="AL271" s="18">
        <f t="shared" si="20"/>
        <v>1</v>
      </c>
      <c r="AM271" t="s">
        <v>55</v>
      </c>
      <c r="AN271" t="s">
        <v>55</v>
      </c>
      <c r="AO271">
        <v>1</v>
      </c>
      <c r="AP271">
        <v>0</v>
      </c>
      <c r="AQ271">
        <v>0</v>
      </c>
      <c r="AR271" t="s">
        <v>209</v>
      </c>
      <c r="AS271" t="s">
        <v>141</v>
      </c>
      <c r="AT271" t="s">
        <v>141</v>
      </c>
      <c r="AU271" t="s">
        <v>1326</v>
      </c>
      <c r="AV271" t="s">
        <v>6130</v>
      </c>
      <c r="AW271" t="s">
        <v>327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201601265</v>
      </c>
      <c r="BM271">
        <v>5</v>
      </c>
    </row>
    <row r="272" spans="1:65">
      <c r="A272" t="s">
        <v>6131</v>
      </c>
      <c r="B272">
        <v>271</v>
      </c>
      <c r="C272" t="s">
        <v>301</v>
      </c>
      <c r="D272">
        <v>1</v>
      </c>
      <c r="E272">
        <v>5</v>
      </c>
      <c r="F272">
        <v>201601265</v>
      </c>
      <c r="G272">
        <v>20160126</v>
      </c>
      <c r="H272" t="s">
        <v>328</v>
      </c>
      <c r="I272" t="s">
        <v>313</v>
      </c>
      <c r="J272" t="s">
        <v>55</v>
      </c>
      <c r="K272">
        <v>0</v>
      </c>
      <c r="L272">
        <v>0</v>
      </c>
      <c r="M272">
        <v>0</v>
      </c>
      <c r="N272" t="s">
        <v>68</v>
      </c>
      <c r="O272" t="s">
        <v>57</v>
      </c>
      <c r="P272" t="s">
        <v>57</v>
      </c>
      <c r="Q272" t="s">
        <v>3</v>
      </c>
      <c r="R272" t="s">
        <v>140</v>
      </c>
      <c r="S272" t="s">
        <v>55</v>
      </c>
      <c r="T272" t="s">
        <v>56</v>
      </c>
      <c r="U272" t="s">
        <v>56</v>
      </c>
      <c r="V272" t="s">
        <v>68</v>
      </c>
      <c r="W272" t="s">
        <v>55</v>
      </c>
      <c r="X272" t="s">
        <v>56</v>
      </c>
      <c r="Y272" t="s">
        <v>56</v>
      </c>
      <c r="Z272" t="s">
        <v>56</v>
      </c>
      <c r="AA272" t="s">
        <v>57</v>
      </c>
      <c r="AB272" t="s">
        <v>56</v>
      </c>
      <c r="AC272" t="s">
        <v>56</v>
      </c>
      <c r="AD272" t="s">
        <v>56</v>
      </c>
      <c r="AE272">
        <v>0</v>
      </c>
      <c r="AF272">
        <v>0</v>
      </c>
      <c r="AG272">
        <v>0</v>
      </c>
      <c r="AH272">
        <v>1</v>
      </c>
      <c r="AI272" s="18" t="str">
        <f t="shared" si="17"/>
        <v>1</v>
      </c>
      <c r="AJ272" s="18" t="str">
        <f t="shared" si="18"/>
        <v>1</v>
      </c>
      <c r="AK272" s="18" t="str">
        <f t="shared" si="19"/>
        <v>1</v>
      </c>
      <c r="AL272" s="18">
        <f t="shared" si="20"/>
        <v>1</v>
      </c>
      <c r="AM272" t="s">
        <v>55</v>
      </c>
      <c r="AN272" t="s">
        <v>55</v>
      </c>
      <c r="AO272">
        <v>0</v>
      </c>
      <c r="AP272">
        <v>0</v>
      </c>
      <c r="AQ272">
        <v>0</v>
      </c>
      <c r="AR272" t="s">
        <v>293</v>
      </c>
      <c r="AS272" t="s">
        <v>141</v>
      </c>
      <c r="AT272" t="s">
        <v>141</v>
      </c>
      <c r="AU272" t="s">
        <v>1326</v>
      </c>
      <c r="AV272" t="s">
        <v>6131</v>
      </c>
      <c r="AW272" t="s">
        <v>328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201601265</v>
      </c>
      <c r="BM272">
        <v>5</v>
      </c>
    </row>
    <row r="273" spans="1:65">
      <c r="A273" t="s">
        <v>6132</v>
      </c>
      <c r="B273">
        <v>272</v>
      </c>
      <c r="C273" t="s">
        <v>301</v>
      </c>
      <c r="D273">
        <v>1</v>
      </c>
      <c r="E273">
        <v>5</v>
      </c>
      <c r="F273">
        <v>201601265</v>
      </c>
      <c r="G273">
        <v>20160126</v>
      </c>
      <c r="H273" t="s">
        <v>329</v>
      </c>
      <c r="I273" t="s">
        <v>319</v>
      </c>
      <c r="J273" t="s">
        <v>55</v>
      </c>
      <c r="K273">
        <v>0</v>
      </c>
      <c r="L273">
        <v>0</v>
      </c>
      <c r="M273">
        <v>0</v>
      </c>
      <c r="N273" t="s">
        <v>56</v>
      </c>
      <c r="O273" t="s">
        <v>57</v>
      </c>
      <c r="P273" t="s">
        <v>57</v>
      </c>
      <c r="Q273" t="s">
        <v>3</v>
      </c>
      <c r="R273" t="s">
        <v>297</v>
      </c>
      <c r="S273" t="s">
        <v>55</v>
      </c>
      <c r="T273" t="s">
        <v>68</v>
      </c>
      <c r="U273" t="s">
        <v>56</v>
      </c>
      <c r="V273" t="s">
        <v>56</v>
      </c>
      <c r="W273" t="s">
        <v>55</v>
      </c>
      <c r="X273" t="s">
        <v>56</v>
      </c>
      <c r="Y273" t="s">
        <v>56</v>
      </c>
      <c r="Z273" t="s">
        <v>56</v>
      </c>
      <c r="AA273" t="s">
        <v>57</v>
      </c>
      <c r="AB273" t="s">
        <v>56</v>
      </c>
      <c r="AC273" t="s">
        <v>56</v>
      </c>
      <c r="AD273" t="s">
        <v>56</v>
      </c>
      <c r="AE273">
        <v>0</v>
      </c>
      <c r="AF273">
        <v>0</v>
      </c>
      <c r="AG273">
        <v>0</v>
      </c>
      <c r="AH273">
        <v>1</v>
      </c>
      <c r="AI273" s="18" t="str">
        <f t="shared" si="17"/>
        <v>1</v>
      </c>
      <c r="AJ273" s="18" t="str">
        <f t="shared" si="18"/>
        <v>1</v>
      </c>
      <c r="AK273" s="18" t="str">
        <f t="shared" si="19"/>
        <v>1</v>
      </c>
      <c r="AL273" s="18">
        <f t="shared" si="20"/>
        <v>1</v>
      </c>
      <c r="AM273" t="s">
        <v>55</v>
      </c>
      <c r="AN273" t="s">
        <v>55</v>
      </c>
      <c r="AO273">
        <v>0</v>
      </c>
      <c r="AP273">
        <v>0</v>
      </c>
      <c r="AQ273">
        <v>0</v>
      </c>
      <c r="AR273" t="s">
        <v>209</v>
      </c>
      <c r="AS273" t="s">
        <v>141</v>
      </c>
      <c r="AT273" t="s">
        <v>141</v>
      </c>
      <c r="AU273" t="s">
        <v>1326</v>
      </c>
      <c r="AV273" t="s">
        <v>6132</v>
      </c>
      <c r="AW273" t="s">
        <v>329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201601265</v>
      </c>
      <c r="BM273">
        <v>5</v>
      </c>
    </row>
    <row r="274" spans="1:65">
      <c r="A274" t="s">
        <v>6133</v>
      </c>
      <c r="B274">
        <v>273</v>
      </c>
      <c r="C274" t="s">
        <v>301</v>
      </c>
      <c r="D274">
        <v>1</v>
      </c>
      <c r="E274">
        <v>5</v>
      </c>
      <c r="F274">
        <v>201601265</v>
      </c>
      <c r="G274">
        <v>20160126</v>
      </c>
      <c r="H274" t="s">
        <v>330</v>
      </c>
      <c r="I274" t="s">
        <v>319</v>
      </c>
      <c r="J274" t="s">
        <v>55</v>
      </c>
      <c r="K274">
        <v>0</v>
      </c>
      <c r="L274">
        <v>0</v>
      </c>
      <c r="M274">
        <v>0</v>
      </c>
      <c r="N274" t="s">
        <v>56</v>
      </c>
      <c r="O274" t="s">
        <v>57</v>
      </c>
      <c r="P274" t="s">
        <v>57</v>
      </c>
      <c r="Q274" t="s">
        <v>3</v>
      </c>
      <c r="R274" t="s">
        <v>297</v>
      </c>
      <c r="S274" t="s">
        <v>55</v>
      </c>
      <c r="T274" t="s">
        <v>68</v>
      </c>
      <c r="U274" t="s">
        <v>56</v>
      </c>
      <c r="V274" t="s">
        <v>56</v>
      </c>
      <c r="W274" t="s">
        <v>55</v>
      </c>
      <c r="X274" t="s">
        <v>56</v>
      </c>
      <c r="Y274" t="s">
        <v>56</v>
      </c>
      <c r="Z274" t="s">
        <v>56</v>
      </c>
      <c r="AA274" t="s">
        <v>57</v>
      </c>
      <c r="AB274" t="s">
        <v>56</v>
      </c>
      <c r="AC274" t="s">
        <v>56</v>
      </c>
      <c r="AD274" t="s">
        <v>56</v>
      </c>
      <c r="AE274">
        <v>0</v>
      </c>
      <c r="AF274">
        <v>0</v>
      </c>
      <c r="AG274">
        <v>0</v>
      </c>
      <c r="AH274">
        <v>1</v>
      </c>
      <c r="AI274" s="18" t="str">
        <f t="shared" si="17"/>
        <v>1</v>
      </c>
      <c r="AJ274" s="18" t="str">
        <f t="shared" si="18"/>
        <v>1</v>
      </c>
      <c r="AK274" s="18" t="str">
        <f t="shared" si="19"/>
        <v>1</v>
      </c>
      <c r="AL274" s="18">
        <f t="shared" si="20"/>
        <v>1</v>
      </c>
      <c r="AM274" t="s">
        <v>55</v>
      </c>
      <c r="AN274" t="s">
        <v>55</v>
      </c>
      <c r="AO274">
        <v>0</v>
      </c>
      <c r="AP274">
        <v>0</v>
      </c>
      <c r="AQ274">
        <v>0</v>
      </c>
      <c r="AR274" t="s">
        <v>209</v>
      </c>
      <c r="AS274" t="s">
        <v>141</v>
      </c>
      <c r="AT274" t="s">
        <v>141</v>
      </c>
      <c r="AU274" t="s">
        <v>1326</v>
      </c>
      <c r="AV274" t="s">
        <v>6133</v>
      </c>
      <c r="AW274" t="s">
        <v>330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201601265</v>
      </c>
      <c r="BM274">
        <v>5</v>
      </c>
    </row>
    <row r="275" spans="1:65">
      <c r="A275" t="s">
        <v>6134</v>
      </c>
      <c r="B275">
        <v>274</v>
      </c>
      <c r="C275" t="s">
        <v>301</v>
      </c>
      <c r="D275">
        <v>1</v>
      </c>
      <c r="E275">
        <v>5</v>
      </c>
      <c r="F275">
        <v>201601265</v>
      </c>
      <c r="G275">
        <v>20160126</v>
      </c>
      <c r="H275" t="s">
        <v>331</v>
      </c>
      <c r="I275" t="s">
        <v>319</v>
      </c>
      <c r="J275" t="s">
        <v>55</v>
      </c>
      <c r="K275">
        <v>0</v>
      </c>
      <c r="L275">
        <v>0</v>
      </c>
      <c r="M275">
        <v>0</v>
      </c>
      <c r="N275" t="s">
        <v>56</v>
      </c>
      <c r="O275" t="s">
        <v>57</v>
      </c>
      <c r="P275" t="s">
        <v>57</v>
      </c>
      <c r="Q275" t="s">
        <v>3</v>
      </c>
      <c r="R275" t="s">
        <v>297</v>
      </c>
      <c r="S275" t="s">
        <v>55</v>
      </c>
      <c r="T275" t="s">
        <v>68</v>
      </c>
      <c r="U275" t="s">
        <v>56</v>
      </c>
      <c r="V275" t="s">
        <v>56</v>
      </c>
      <c r="W275" t="s">
        <v>55</v>
      </c>
      <c r="X275" t="s">
        <v>56</v>
      </c>
      <c r="Y275" t="s">
        <v>56</v>
      </c>
      <c r="Z275" t="s">
        <v>56</v>
      </c>
      <c r="AA275" t="s">
        <v>57</v>
      </c>
      <c r="AB275" t="s">
        <v>56</v>
      </c>
      <c r="AC275" t="s">
        <v>56</v>
      </c>
      <c r="AD275" t="s">
        <v>56</v>
      </c>
      <c r="AE275">
        <v>0</v>
      </c>
      <c r="AF275">
        <v>0</v>
      </c>
      <c r="AG275">
        <v>0</v>
      </c>
      <c r="AH275">
        <v>1</v>
      </c>
      <c r="AI275" s="18" t="str">
        <f t="shared" si="17"/>
        <v>1</v>
      </c>
      <c r="AJ275" s="18" t="str">
        <f t="shared" si="18"/>
        <v>1</v>
      </c>
      <c r="AK275" s="18" t="str">
        <f t="shared" si="19"/>
        <v>1</v>
      </c>
      <c r="AL275" s="18">
        <f t="shared" si="20"/>
        <v>1</v>
      </c>
      <c r="AM275" t="s">
        <v>55</v>
      </c>
      <c r="AN275" t="s">
        <v>55</v>
      </c>
      <c r="AO275">
        <v>1</v>
      </c>
      <c r="AP275">
        <v>0</v>
      </c>
      <c r="AQ275">
        <v>0</v>
      </c>
      <c r="AR275" t="s">
        <v>209</v>
      </c>
      <c r="AS275" t="s">
        <v>141</v>
      </c>
      <c r="AT275" t="s">
        <v>141</v>
      </c>
      <c r="AU275" t="s">
        <v>1326</v>
      </c>
      <c r="AV275" t="s">
        <v>6134</v>
      </c>
      <c r="AW275" t="s">
        <v>331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201601265</v>
      </c>
      <c r="BM275">
        <v>5</v>
      </c>
    </row>
    <row r="276" spans="1:65">
      <c r="A276" t="s">
        <v>6135</v>
      </c>
      <c r="B276">
        <v>275</v>
      </c>
      <c r="C276" t="s">
        <v>301</v>
      </c>
      <c r="D276">
        <v>1</v>
      </c>
      <c r="E276">
        <v>5</v>
      </c>
      <c r="F276">
        <v>201601265</v>
      </c>
      <c r="G276">
        <v>20160126</v>
      </c>
      <c r="H276" t="s">
        <v>332</v>
      </c>
      <c r="I276" t="s">
        <v>319</v>
      </c>
      <c r="J276" t="s">
        <v>55</v>
      </c>
      <c r="K276">
        <v>0</v>
      </c>
      <c r="L276">
        <v>0</v>
      </c>
      <c r="M276">
        <v>0</v>
      </c>
      <c r="N276" t="s">
        <v>56</v>
      </c>
      <c r="O276" t="s">
        <v>57</v>
      </c>
      <c r="P276" t="s">
        <v>57</v>
      </c>
      <c r="Q276" t="s">
        <v>3</v>
      </c>
      <c r="R276" t="s">
        <v>297</v>
      </c>
      <c r="S276" t="s">
        <v>55</v>
      </c>
      <c r="T276" t="s">
        <v>68</v>
      </c>
      <c r="U276" t="s">
        <v>56</v>
      </c>
      <c r="V276" t="s">
        <v>56</v>
      </c>
      <c r="W276" t="s">
        <v>55</v>
      </c>
      <c r="X276" t="s">
        <v>56</v>
      </c>
      <c r="Y276" t="s">
        <v>56</v>
      </c>
      <c r="Z276" t="s">
        <v>56</v>
      </c>
      <c r="AA276" t="s">
        <v>57</v>
      </c>
      <c r="AB276" t="s">
        <v>56</v>
      </c>
      <c r="AC276" t="s">
        <v>56</v>
      </c>
      <c r="AD276" t="s">
        <v>56</v>
      </c>
      <c r="AE276">
        <v>0</v>
      </c>
      <c r="AF276">
        <v>0</v>
      </c>
      <c r="AG276">
        <v>0</v>
      </c>
      <c r="AH276">
        <v>1</v>
      </c>
      <c r="AI276" s="18" t="str">
        <f t="shared" si="17"/>
        <v>1</v>
      </c>
      <c r="AJ276" s="18" t="str">
        <f t="shared" si="18"/>
        <v>1</v>
      </c>
      <c r="AK276" s="18" t="str">
        <f t="shared" si="19"/>
        <v>1</v>
      </c>
      <c r="AL276" s="18">
        <f t="shared" si="20"/>
        <v>1</v>
      </c>
      <c r="AM276" t="s">
        <v>55</v>
      </c>
      <c r="AN276" t="s">
        <v>55</v>
      </c>
      <c r="AO276">
        <v>0</v>
      </c>
      <c r="AP276">
        <v>0</v>
      </c>
      <c r="AQ276">
        <v>0</v>
      </c>
      <c r="AR276" t="s">
        <v>209</v>
      </c>
      <c r="AS276" t="s">
        <v>141</v>
      </c>
      <c r="AT276" t="s">
        <v>141</v>
      </c>
      <c r="AU276" t="s">
        <v>1326</v>
      </c>
      <c r="AV276" t="s">
        <v>6135</v>
      </c>
      <c r="AW276" t="s">
        <v>332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201601265</v>
      </c>
      <c r="BM276">
        <v>5</v>
      </c>
    </row>
    <row r="277" spans="1:65">
      <c r="A277" t="s">
        <v>6136</v>
      </c>
      <c r="B277">
        <v>276</v>
      </c>
      <c r="C277" t="s">
        <v>301</v>
      </c>
      <c r="D277">
        <v>1</v>
      </c>
      <c r="E277">
        <v>5</v>
      </c>
      <c r="F277">
        <v>201601265</v>
      </c>
      <c r="G277">
        <v>20160126</v>
      </c>
      <c r="H277" t="s">
        <v>333</v>
      </c>
      <c r="I277" t="s">
        <v>54</v>
      </c>
      <c r="J277" t="s">
        <v>55</v>
      </c>
      <c r="K277">
        <v>1</v>
      </c>
      <c r="L277">
        <v>0</v>
      </c>
      <c r="M277">
        <v>1</v>
      </c>
      <c r="N277" t="s">
        <v>56</v>
      </c>
      <c r="O277" t="s">
        <v>334</v>
      </c>
      <c r="P277" t="s">
        <v>68</v>
      </c>
      <c r="Q277" t="s">
        <v>3</v>
      </c>
      <c r="R277" t="s">
        <v>297</v>
      </c>
      <c r="S277" t="s">
        <v>55</v>
      </c>
      <c r="T277" t="s">
        <v>56</v>
      </c>
      <c r="U277" t="s">
        <v>56</v>
      </c>
      <c r="V277" t="s">
        <v>56</v>
      </c>
      <c r="W277" t="s">
        <v>55</v>
      </c>
      <c r="X277" t="s">
        <v>56</v>
      </c>
      <c r="Y277" t="s">
        <v>56</v>
      </c>
      <c r="Z277" t="s">
        <v>56</v>
      </c>
      <c r="AA277" t="s">
        <v>57</v>
      </c>
      <c r="AB277" t="s">
        <v>68</v>
      </c>
      <c r="AC277" t="s">
        <v>68</v>
      </c>
      <c r="AD277" t="s">
        <v>56</v>
      </c>
      <c r="AE277">
        <v>0</v>
      </c>
      <c r="AF277">
        <v>0</v>
      </c>
      <c r="AG277">
        <v>1</v>
      </c>
      <c r="AH277">
        <v>0</v>
      </c>
      <c r="AI277" s="18" t="str">
        <f t="shared" si="17"/>
        <v>1</v>
      </c>
      <c r="AJ277" s="18" t="str">
        <f t="shared" si="18"/>
        <v>1</v>
      </c>
      <c r="AK277" s="18" t="str">
        <f t="shared" si="19"/>
        <v>0</v>
      </c>
      <c r="AL277" s="18">
        <f t="shared" si="20"/>
        <v>0</v>
      </c>
      <c r="AM277" t="s">
        <v>55</v>
      </c>
      <c r="AN277">
        <v>3</v>
      </c>
      <c r="AO277">
        <v>0</v>
      </c>
      <c r="AP277">
        <v>0</v>
      </c>
      <c r="AQ277">
        <v>0</v>
      </c>
      <c r="AR277" t="s">
        <v>59</v>
      </c>
      <c r="AS277" t="s">
        <v>141</v>
      </c>
      <c r="AT277" t="s">
        <v>141</v>
      </c>
      <c r="AU277" t="s">
        <v>1326</v>
      </c>
      <c r="AV277" t="s">
        <v>6136</v>
      </c>
      <c r="AW277" t="s">
        <v>333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201601265</v>
      </c>
      <c r="BM277">
        <v>5</v>
      </c>
    </row>
    <row r="278" spans="1:65">
      <c r="A278" t="s">
        <v>6137</v>
      </c>
      <c r="B278">
        <v>277</v>
      </c>
      <c r="C278" t="s">
        <v>301</v>
      </c>
      <c r="D278">
        <v>1</v>
      </c>
      <c r="E278">
        <v>5</v>
      </c>
      <c r="F278">
        <v>201601265</v>
      </c>
      <c r="G278">
        <v>20160126</v>
      </c>
      <c r="H278" t="s">
        <v>335</v>
      </c>
      <c r="I278" t="s">
        <v>54</v>
      </c>
      <c r="J278" t="s">
        <v>55</v>
      </c>
      <c r="K278">
        <v>1</v>
      </c>
      <c r="L278">
        <v>1</v>
      </c>
      <c r="M278">
        <v>0</v>
      </c>
      <c r="N278" t="s">
        <v>56</v>
      </c>
      <c r="O278" t="s">
        <v>217</v>
      </c>
      <c r="P278" t="s">
        <v>68</v>
      </c>
      <c r="Q278" t="s">
        <v>3</v>
      </c>
      <c r="R278" t="s">
        <v>297</v>
      </c>
      <c r="S278" t="s">
        <v>55</v>
      </c>
      <c r="T278" t="s">
        <v>56</v>
      </c>
      <c r="U278" t="s">
        <v>56</v>
      </c>
      <c r="V278" t="s">
        <v>56</v>
      </c>
      <c r="W278" t="s">
        <v>55</v>
      </c>
      <c r="X278" t="s">
        <v>56</v>
      </c>
      <c r="Y278" t="s">
        <v>56</v>
      </c>
      <c r="Z278" t="s">
        <v>56</v>
      </c>
      <c r="AA278" t="s">
        <v>57</v>
      </c>
      <c r="AB278" t="s">
        <v>68</v>
      </c>
      <c r="AC278" t="s">
        <v>68</v>
      </c>
      <c r="AD278" t="s">
        <v>56</v>
      </c>
      <c r="AE278">
        <v>0</v>
      </c>
      <c r="AF278">
        <v>0</v>
      </c>
      <c r="AG278">
        <v>0</v>
      </c>
      <c r="AH278">
        <v>0</v>
      </c>
      <c r="AI278" s="18" t="str">
        <f t="shared" si="17"/>
        <v>1</v>
      </c>
      <c r="AJ278" s="18" t="str">
        <f t="shared" si="18"/>
        <v>1</v>
      </c>
      <c r="AK278" s="18" t="str">
        <f t="shared" si="19"/>
        <v>1</v>
      </c>
      <c r="AL278" s="18">
        <f t="shared" si="20"/>
        <v>0</v>
      </c>
      <c r="AM278" t="s">
        <v>55</v>
      </c>
      <c r="AN278" t="s">
        <v>55</v>
      </c>
      <c r="AO278">
        <v>0</v>
      </c>
      <c r="AP278">
        <v>0</v>
      </c>
      <c r="AQ278">
        <v>0</v>
      </c>
      <c r="AR278" t="s">
        <v>59</v>
      </c>
      <c r="AS278" t="s">
        <v>141</v>
      </c>
      <c r="AT278" t="s">
        <v>141</v>
      </c>
      <c r="AU278" t="s">
        <v>1326</v>
      </c>
      <c r="AV278" t="s">
        <v>6137</v>
      </c>
      <c r="AW278" t="s">
        <v>335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1</v>
      </c>
      <c r="BL278">
        <v>201601265</v>
      </c>
      <c r="BM278">
        <v>5</v>
      </c>
    </row>
    <row r="279" spans="1:65">
      <c r="A279" t="s">
        <v>6138</v>
      </c>
      <c r="B279">
        <v>278</v>
      </c>
      <c r="C279" t="s">
        <v>301</v>
      </c>
      <c r="D279">
        <v>1</v>
      </c>
      <c r="E279">
        <v>5</v>
      </c>
      <c r="F279">
        <v>201601265</v>
      </c>
      <c r="G279">
        <v>20160126</v>
      </c>
      <c r="H279" t="s">
        <v>336</v>
      </c>
      <c r="I279" t="s">
        <v>54</v>
      </c>
      <c r="J279" t="s">
        <v>55</v>
      </c>
      <c r="K279">
        <v>1</v>
      </c>
      <c r="L279">
        <v>1</v>
      </c>
      <c r="M279">
        <v>0</v>
      </c>
      <c r="N279" t="s">
        <v>56</v>
      </c>
      <c r="O279" t="s">
        <v>217</v>
      </c>
      <c r="P279" t="s">
        <v>68</v>
      </c>
      <c r="Q279" t="s">
        <v>3</v>
      </c>
      <c r="R279" t="s">
        <v>297</v>
      </c>
      <c r="S279" t="s">
        <v>55</v>
      </c>
      <c r="T279" t="s">
        <v>56</v>
      </c>
      <c r="U279" t="s">
        <v>56</v>
      </c>
      <c r="V279" t="s">
        <v>56</v>
      </c>
      <c r="W279" t="s">
        <v>55</v>
      </c>
      <c r="X279" t="s">
        <v>56</v>
      </c>
      <c r="Y279" t="s">
        <v>56</v>
      </c>
      <c r="Z279" t="s">
        <v>56</v>
      </c>
      <c r="AA279" t="s">
        <v>57</v>
      </c>
      <c r="AB279" t="s">
        <v>68</v>
      </c>
      <c r="AC279" t="s">
        <v>68</v>
      </c>
      <c r="AD279" t="s">
        <v>56</v>
      </c>
      <c r="AE279">
        <v>0</v>
      </c>
      <c r="AF279">
        <v>0</v>
      </c>
      <c r="AG279">
        <v>1</v>
      </c>
      <c r="AH279">
        <v>0</v>
      </c>
      <c r="AI279" s="18" t="str">
        <f t="shared" si="17"/>
        <v>1</v>
      </c>
      <c r="AJ279" s="18" t="str">
        <f t="shared" si="18"/>
        <v>1</v>
      </c>
      <c r="AK279" s="18" t="str">
        <f t="shared" si="19"/>
        <v>0</v>
      </c>
      <c r="AL279" s="18">
        <f t="shared" si="20"/>
        <v>0</v>
      </c>
      <c r="AM279" t="s">
        <v>55</v>
      </c>
      <c r="AN279">
        <v>2</v>
      </c>
      <c r="AO279">
        <v>0</v>
      </c>
      <c r="AP279">
        <v>0</v>
      </c>
      <c r="AQ279">
        <v>0</v>
      </c>
      <c r="AR279" t="s">
        <v>59</v>
      </c>
      <c r="AS279" t="s">
        <v>141</v>
      </c>
      <c r="AT279" t="s">
        <v>141</v>
      </c>
      <c r="AU279" t="s">
        <v>1326</v>
      </c>
      <c r="AV279" t="s">
        <v>6138</v>
      </c>
      <c r="AW279" t="s">
        <v>336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201601265</v>
      </c>
      <c r="BM279">
        <v>5</v>
      </c>
    </row>
    <row r="280" spans="1:65">
      <c r="A280" t="s">
        <v>6139</v>
      </c>
      <c r="B280">
        <v>279</v>
      </c>
      <c r="C280" t="s">
        <v>301</v>
      </c>
      <c r="D280">
        <v>1</v>
      </c>
      <c r="E280">
        <v>5</v>
      </c>
      <c r="F280">
        <v>201601265</v>
      </c>
      <c r="G280">
        <v>20160126</v>
      </c>
      <c r="H280" t="s">
        <v>337</v>
      </c>
      <c r="I280" t="s">
        <v>54</v>
      </c>
      <c r="J280" t="s">
        <v>55</v>
      </c>
      <c r="K280">
        <v>0</v>
      </c>
      <c r="L280">
        <v>0</v>
      </c>
      <c r="M280">
        <v>0</v>
      </c>
      <c r="N280" t="s">
        <v>56</v>
      </c>
      <c r="O280" t="s">
        <v>57</v>
      </c>
      <c r="P280" t="s">
        <v>57</v>
      </c>
      <c r="Q280" t="s">
        <v>3</v>
      </c>
      <c r="R280" t="s">
        <v>297</v>
      </c>
      <c r="S280" t="s">
        <v>55</v>
      </c>
      <c r="T280" t="s">
        <v>56</v>
      </c>
      <c r="U280" t="s">
        <v>56</v>
      </c>
      <c r="V280" t="s">
        <v>56</v>
      </c>
      <c r="W280" t="s">
        <v>55</v>
      </c>
      <c r="X280" t="s">
        <v>56</v>
      </c>
      <c r="Y280" t="s">
        <v>56</v>
      </c>
      <c r="Z280" t="s">
        <v>56</v>
      </c>
      <c r="AA280" t="s">
        <v>57</v>
      </c>
      <c r="AB280" t="s">
        <v>68</v>
      </c>
      <c r="AC280" t="s">
        <v>68</v>
      </c>
      <c r="AD280" t="s">
        <v>56</v>
      </c>
      <c r="AE280">
        <v>0</v>
      </c>
      <c r="AF280">
        <v>0</v>
      </c>
      <c r="AG280">
        <v>1</v>
      </c>
      <c r="AH280">
        <v>0</v>
      </c>
      <c r="AI280" s="18" t="str">
        <f t="shared" si="17"/>
        <v>1</v>
      </c>
      <c r="AJ280" s="18" t="str">
        <f t="shared" si="18"/>
        <v>1</v>
      </c>
      <c r="AK280" s="18" t="str">
        <f t="shared" si="19"/>
        <v>0</v>
      </c>
      <c r="AL280" s="18">
        <f t="shared" si="20"/>
        <v>0</v>
      </c>
      <c r="AM280" t="s">
        <v>55</v>
      </c>
      <c r="AN280">
        <v>2</v>
      </c>
      <c r="AO280">
        <v>1</v>
      </c>
      <c r="AP280">
        <v>0</v>
      </c>
      <c r="AQ280">
        <v>0</v>
      </c>
      <c r="AR280" t="s">
        <v>59</v>
      </c>
      <c r="AS280" t="s">
        <v>141</v>
      </c>
      <c r="AT280" t="s">
        <v>141</v>
      </c>
      <c r="AU280" t="s">
        <v>1326</v>
      </c>
      <c r="AV280" t="s">
        <v>6139</v>
      </c>
      <c r="AW280" t="s">
        <v>337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201601265</v>
      </c>
      <c r="BM280">
        <v>5</v>
      </c>
    </row>
    <row r="281" spans="1:65">
      <c r="A281" t="s">
        <v>6140</v>
      </c>
      <c r="B281">
        <v>280</v>
      </c>
      <c r="C281" t="s">
        <v>301</v>
      </c>
      <c r="D281">
        <v>1</v>
      </c>
      <c r="E281">
        <v>5</v>
      </c>
      <c r="F281">
        <v>201601265</v>
      </c>
      <c r="G281">
        <v>20160126</v>
      </c>
      <c r="H281" t="s">
        <v>338</v>
      </c>
      <c r="I281" t="s">
        <v>54</v>
      </c>
      <c r="J281" t="s">
        <v>55</v>
      </c>
      <c r="K281">
        <v>0</v>
      </c>
      <c r="L281">
        <v>0</v>
      </c>
      <c r="M281">
        <v>0</v>
      </c>
      <c r="N281" t="s">
        <v>56</v>
      </c>
      <c r="O281" t="s">
        <v>57</v>
      </c>
      <c r="P281" t="s">
        <v>57</v>
      </c>
      <c r="Q281" t="s">
        <v>3</v>
      </c>
      <c r="R281" t="s">
        <v>297</v>
      </c>
      <c r="S281" t="s">
        <v>55</v>
      </c>
      <c r="T281" t="s">
        <v>56</v>
      </c>
      <c r="U281" t="s">
        <v>56</v>
      </c>
      <c r="V281" t="s">
        <v>68</v>
      </c>
      <c r="W281" t="s">
        <v>55</v>
      </c>
      <c r="X281" t="s">
        <v>56</v>
      </c>
      <c r="Y281" t="s">
        <v>56</v>
      </c>
      <c r="Z281" t="s">
        <v>56</v>
      </c>
      <c r="AA281" t="s">
        <v>57</v>
      </c>
      <c r="AB281" t="s">
        <v>56</v>
      </c>
      <c r="AC281" t="s">
        <v>68</v>
      </c>
      <c r="AD281" t="s">
        <v>56</v>
      </c>
      <c r="AE281">
        <v>0</v>
      </c>
      <c r="AF281">
        <v>0</v>
      </c>
      <c r="AG281">
        <v>0</v>
      </c>
      <c r="AH281">
        <v>1</v>
      </c>
      <c r="AI281" s="18" t="str">
        <f t="shared" si="17"/>
        <v>1</v>
      </c>
      <c r="AJ281" s="18" t="str">
        <f t="shared" si="18"/>
        <v>1</v>
      </c>
      <c r="AK281" s="18" t="str">
        <f t="shared" si="19"/>
        <v>1</v>
      </c>
      <c r="AL281" s="18">
        <f t="shared" si="20"/>
        <v>1</v>
      </c>
      <c r="AM281" t="s">
        <v>55</v>
      </c>
      <c r="AN281" t="s">
        <v>55</v>
      </c>
      <c r="AO281">
        <v>0</v>
      </c>
      <c r="AP281">
        <v>0</v>
      </c>
      <c r="AQ281">
        <v>0</v>
      </c>
      <c r="AR281" t="s">
        <v>59</v>
      </c>
      <c r="AS281" t="s">
        <v>141</v>
      </c>
      <c r="AT281" t="s">
        <v>141</v>
      </c>
      <c r="AU281" t="s">
        <v>1326</v>
      </c>
      <c r="AV281" t="s">
        <v>6140</v>
      </c>
      <c r="AW281" t="s">
        <v>338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201601265</v>
      </c>
      <c r="BM281">
        <v>5</v>
      </c>
    </row>
    <row r="282" spans="1:65">
      <c r="A282" t="s">
        <v>6141</v>
      </c>
      <c r="B282">
        <v>281</v>
      </c>
      <c r="C282" t="s">
        <v>301</v>
      </c>
      <c r="D282">
        <v>1</v>
      </c>
      <c r="E282">
        <v>5</v>
      </c>
      <c r="F282">
        <v>201601265</v>
      </c>
      <c r="G282">
        <v>20160126</v>
      </c>
      <c r="H282" t="s">
        <v>339</v>
      </c>
      <c r="I282" t="s">
        <v>319</v>
      </c>
      <c r="J282" t="s">
        <v>55</v>
      </c>
      <c r="K282">
        <v>0</v>
      </c>
      <c r="L282">
        <v>0</v>
      </c>
      <c r="M282">
        <v>0</v>
      </c>
      <c r="N282" t="s">
        <v>56</v>
      </c>
      <c r="O282" t="s">
        <v>57</v>
      </c>
      <c r="P282" t="s">
        <v>57</v>
      </c>
      <c r="Q282" t="s">
        <v>3</v>
      </c>
      <c r="R282" t="s">
        <v>297</v>
      </c>
      <c r="S282" t="s">
        <v>55</v>
      </c>
      <c r="T282" t="s">
        <v>68</v>
      </c>
      <c r="U282" t="s">
        <v>56</v>
      </c>
      <c r="V282" t="s">
        <v>68</v>
      </c>
      <c r="W282" t="s">
        <v>55</v>
      </c>
      <c r="X282" t="s">
        <v>56</v>
      </c>
      <c r="Y282" t="s">
        <v>56</v>
      </c>
      <c r="Z282" t="s">
        <v>56</v>
      </c>
      <c r="AA282" t="s">
        <v>57</v>
      </c>
      <c r="AB282" t="s">
        <v>56</v>
      </c>
      <c r="AC282" t="s">
        <v>56</v>
      </c>
      <c r="AD282" t="s">
        <v>56</v>
      </c>
      <c r="AE282">
        <v>0</v>
      </c>
      <c r="AF282">
        <v>0</v>
      </c>
      <c r="AG282">
        <v>0</v>
      </c>
      <c r="AH282">
        <v>1</v>
      </c>
      <c r="AI282" s="18" t="str">
        <f t="shared" si="17"/>
        <v>1</v>
      </c>
      <c r="AJ282" s="18" t="str">
        <f t="shared" si="18"/>
        <v>1</v>
      </c>
      <c r="AK282" s="18" t="str">
        <f t="shared" si="19"/>
        <v>1</v>
      </c>
      <c r="AL282" s="18">
        <f t="shared" si="20"/>
        <v>1</v>
      </c>
      <c r="AM282" t="s">
        <v>55</v>
      </c>
      <c r="AN282" t="s">
        <v>55</v>
      </c>
      <c r="AO282">
        <v>0</v>
      </c>
      <c r="AP282">
        <v>0</v>
      </c>
      <c r="AQ282">
        <v>0</v>
      </c>
      <c r="AR282" t="s">
        <v>209</v>
      </c>
      <c r="AS282" t="s">
        <v>141</v>
      </c>
      <c r="AT282" t="s">
        <v>141</v>
      </c>
      <c r="AU282" t="s">
        <v>1326</v>
      </c>
      <c r="AV282" t="s">
        <v>6141</v>
      </c>
      <c r="AW282" t="s">
        <v>339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201601265</v>
      </c>
      <c r="BM282">
        <v>5</v>
      </c>
    </row>
    <row r="283" spans="1:65">
      <c r="A283" t="s">
        <v>6142</v>
      </c>
      <c r="B283">
        <v>282</v>
      </c>
      <c r="C283" t="s">
        <v>301</v>
      </c>
      <c r="D283">
        <v>1</v>
      </c>
      <c r="E283">
        <v>5</v>
      </c>
      <c r="F283">
        <v>201601265</v>
      </c>
      <c r="G283">
        <v>20160126</v>
      </c>
      <c r="H283" t="s">
        <v>340</v>
      </c>
      <c r="I283" t="s">
        <v>54</v>
      </c>
      <c r="J283" t="s">
        <v>55</v>
      </c>
      <c r="K283">
        <v>0</v>
      </c>
      <c r="L283">
        <v>0</v>
      </c>
      <c r="M283">
        <v>0</v>
      </c>
      <c r="N283" t="s">
        <v>56</v>
      </c>
      <c r="O283" t="s">
        <v>57</v>
      </c>
      <c r="P283" t="s">
        <v>57</v>
      </c>
      <c r="Q283" t="s">
        <v>3</v>
      </c>
      <c r="R283" t="s">
        <v>297</v>
      </c>
      <c r="S283" t="s">
        <v>55</v>
      </c>
      <c r="T283" t="s">
        <v>56</v>
      </c>
      <c r="U283" t="s">
        <v>56</v>
      </c>
      <c r="V283" t="s">
        <v>68</v>
      </c>
      <c r="W283" t="s">
        <v>55</v>
      </c>
      <c r="X283" t="s">
        <v>56</v>
      </c>
      <c r="Y283" t="s">
        <v>56</v>
      </c>
      <c r="Z283" t="s">
        <v>56</v>
      </c>
      <c r="AA283" t="s">
        <v>57</v>
      </c>
      <c r="AB283" t="s">
        <v>68</v>
      </c>
      <c r="AC283" t="s">
        <v>68</v>
      </c>
      <c r="AD283" t="s">
        <v>56</v>
      </c>
      <c r="AE283">
        <v>0</v>
      </c>
      <c r="AF283">
        <v>0</v>
      </c>
      <c r="AG283">
        <v>1</v>
      </c>
      <c r="AH283">
        <v>0</v>
      </c>
      <c r="AI283" s="18" t="str">
        <f t="shared" si="17"/>
        <v>1</v>
      </c>
      <c r="AJ283" s="18" t="str">
        <f t="shared" si="18"/>
        <v>1</v>
      </c>
      <c r="AK283" s="18" t="str">
        <f t="shared" si="19"/>
        <v>0</v>
      </c>
      <c r="AL283" s="18">
        <f t="shared" si="20"/>
        <v>0</v>
      </c>
      <c r="AM283" t="s">
        <v>55</v>
      </c>
      <c r="AN283">
        <v>2</v>
      </c>
      <c r="AO283">
        <v>0</v>
      </c>
      <c r="AP283">
        <v>0</v>
      </c>
      <c r="AQ283">
        <v>0</v>
      </c>
      <c r="AR283" t="s">
        <v>59</v>
      </c>
      <c r="AS283" t="s">
        <v>141</v>
      </c>
      <c r="AT283" t="s">
        <v>141</v>
      </c>
      <c r="AU283" t="s">
        <v>1326</v>
      </c>
      <c r="AV283" t="s">
        <v>6142</v>
      </c>
      <c r="AW283" t="s">
        <v>340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201601265</v>
      </c>
      <c r="BM283">
        <v>5</v>
      </c>
    </row>
    <row r="284" spans="1:65">
      <c r="A284" t="s">
        <v>6143</v>
      </c>
      <c r="B284">
        <v>283</v>
      </c>
      <c r="C284" t="s">
        <v>301</v>
      </c>
      <c r="D284">
        <v>1</v>
      </c>
      <c r="E284">
        <v>5</v>
      </c>
      <c r="F284">
        <v>201601265</v>
      </c>
      <c r="G284">
        <v>20160126</v>
      </c>
      <c r="H284" t="s">
        <v>341</v>
      </c>
      <c r="I284" t="s">
        <v>342</v>
      </c>
      <c r="J284" t="s">
        <v>55</v>
      </c>
      <c r="K284">
        <v>0</v>
      </c>
      <c r="L284">
        <v>0</v>
      </c>
      <c r="M284">
        <v>0</v>
      </c>
      <c r="N284" t="s">
        <v>56</v>
      </c>
      <c r="O284" t="s">
        <v>57</v>
      </c>
      <c r="P284" t="s">
        <v>57</v>
      </c>
      <c r="Q284" t="s">
        <v>3</v>
      </c>
      <c r="R284" t="s">
        <v>297</v>
      </c>
      <c r="S284" t="s">
        <v>55</v>
      </c>
      <c r="T284" t="s">
        <v>68</v>
      </c>
      <c r="U284" t="s">
        <v>68</v>
      </c>
      <c r="V284" t="s">
        <v>56</v>
      </c>
      <c r="W284" t="s">
        <v>55</v>
      </c>
      <c r="X284" t="s">
        <v>56</v>
      </c>
      <c r="Y284" t="s">
        <v>56</v>
      </c>
      <c r="Z284" t="s">
        <v>56</v>
      </c>
      <c r="AA284" t="s">
        <v>57</v>
      </c>
      <c r="AB284" t="s">
        <v>56</v>
      </c>
      <c r="AC284" t="s">
        <v>68</v>
      </c>
      <c r="AD284" t="s">
        <v>56</v>
      </c>
      <c r="AE284">
        <v>0</v>
      </c>
      <c r="AF284">
        <v>0</v>
      </c>
      <c r="AG284">
        <v>0</v>
      </c>
      <c r="AH284">
        <v>1</v>
      </c>
      <c r="AI284" s="18" t="str">
        <f t="shared" si="17"/>
        <v>1</v>
      </c>
      <c r="AJ284" s="18" t="str">
        <f t="shared" si="18"/>
        <v>1</v>
      </c>
      <c r="AK284" s="18" t="str">
        <f t="shared" si="19"/>
        <v>1</v>
      </c>
      <c r="AL284" s="18">
        <f t="shared" si="20"/>
        <v>1</v>
      </c>
      <c r="AM284" t="s">
        <v>55</v>
      </c>
      <c r="AN284" t="s">
        <v>55</v>
      </c>
      <c r="AO284">
        <v>0</v>
      </c>
      <c r="AP284">
        <v>0</v>
      </c>
      <c r="AQ284">
        <v>0</v>
      </c>
      <c r="AR284" t="s">
        <v>343</v>
      </c>
      <c r="AS284" t="s">
        <v>141</v>
      </c>
      <c r="AT284" t="s">
        <v>141</v>
      </c>
      <c r="AU284" t="s">
        <v>1326</v>
      </c>
      <c r="AV284" t="s">
        <v>6143</v>
      </c>
      <c r="AW284" t="s">
        <v>341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201601265</v>
      </c>
      <c r="BM284">
        <v>5</v>
      </c>
    </row>
    <row r="285" spans="1:65">
      <c r="A285" t="s">
        <v>6144</v>
      </c>
      <c r="B285">
        <v>284</v>
      </c>
      <c r="C285" t="s">
        <v>301</v>
      </c>
      <c r="D285">
        <v>1</v>
      </c>
      <c r="E285">
        <v>5</v>
      </c>
      <c r="F285">
        <v>201601265</v>
      </c>
      <c r="G285">
        <v>20160126</v>
      </c>
      <c r="H285" t="s">
        <v>344</v>
      </c>
      <c r="I285" t="s">
        <v>54</v>
      </c>
      <c r="J285" t="s">
        <v>55</v>
      </c>
      <c r="K285">
        <v>0</v>
      </c>
      <c r="L285">
        <v>0</v>
      </c>
      <c r="M285">
        <v>0</v>
      </c>
      <c r="N285" t="s">
        <v>56</v>
      </c>
      <c r="O285" t="s">
        <v>57</v>
      </c>
      <c r="P285" t="s">
        <v>57</v>
      </c>
      <c r="Q285" t="s">
        <v>3</v>
      </c>
      <c r="R285" t="s">
        <v>297</v>
      </c>
      <c r="S285" t="s">
        <v>55</v>
      </c>
      <c r="T285" t="s">
        <v>68</v>
      </c>
      <c r="U285" t="s">
        <v>56</v>
      </c>
      <c r="V285" t="s">
        <v>68</v>
      </c>
      <c r="W285" t="s">
        <v>55</v>
      </c>
      <c r="X285" t="s">
        <v>56</v>
      </c>
      <c r="Y285" t="s">
        <v>56</v>
      </c>
      <c r="Z285" t="s">
        <v>56</v>
      </c>
      <c r="AA285" t="s">
        <v>57</v>
      </c>
      <c r="AB285" t="s">
        <v>56</v>
      </c>
      <c r="AC285" t="s">
        <v>56</v>
      </c>
      <c r="AD285" t="s">
        <v>56</v>
      </c>
      <c r="AE285">
        <v>0</v>
      </c>
      <c r="AF285">
        <v>0</v>
      </c>
      <c r="AG285">
        <v>0</v>
      </c>
      <c r="AH285">
        <v>1</v>
      </c>
      <c r="AI285" s="18" t="str">
        <f t="shared" si="17"/>
        <v>1</v>
      </c>
      <c r="AJ285" s="18" t="str">
        <f t="shared" si="18"/>
        <v>1</v>
      </c>
      <c r="AK285" s="18" t="str">
        <f t="shared" si="19"/>
        <v>1</v>
      </c>
      <c r="AL285" s="18">
        <f t="shared" si="20"/>
        <v>1</v>
      </c>
      <c r="AM285" t="s">
        <v>55</v>
      </c>
      <c r="AN285" t="s">
        <v>55</v>
      </c>
      <c r="AO285">
        <v>0</v>
      </c>
      <c r="AP285">
        <v>0</v>
      </c>
      <c r="AQ285">
        <v>0</v>
      </c>
      <c r="AR285" t="s">
        <v>59</v>
      </c>
      <c r="AS285" t="s">
        <v>141</v>
      </c>
      <c r="AT285" t="s">
        <v>141</v>
      </c>
      <c r="AU285" t="s">
        <v>1326</v>
      </c>
      <c r="AV285" t="s">
        <v>6144</v>
      </c>
      <c r="AW285" t="s">
        <v>344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201601265</v>
      </c>
      <c r="BM285">
        <v>5</v>
      </c>
    </row>
    <row r="286" spans="1:65">
      <c r="A286" t="s">
        <v>6145</v>
      </c>
      <c r="B286">
        <v>285</v>
      </c>
      <c r="C286" t="s">
        <v>57</v>
      </c>
      <c r="D286" t="s">
        <v>55</v>
      </c>
      <c r="E286">
        <v>5</v>
      </c>
      <c r="F286">
        <v>201601265</v>
      </c>
      <c r="G286" t="s">
        <v>55</v>
      </c>
      <c r="H286" t="s">
        <v>345</v>
      </c>
      <c r="I286" t="s">
        <v>55</v>
      </c>
      <c r="J286" t="s">
        <v>55</v>
      </c>
      <c r="K286" t="s">
        <v>55</v>
      </c>
      <c r="L286" t="s">
        <v>55</v>
      </c>
      <c r="M286" t="s">
        <v>55</v>
      </c>
      <c r="N286" t="s">
        <v>57</v>
      </c>
      <c r="O286" t="s">
        <v>57</v>
      </c>
      <c r="P286" t="s">
        <v>57</v>
      </c>
      <c r="Q286" t="s">
        <v>57</v>
      </c>
      <c r="R286" t="s">
        <v>57</v>
      </c>
      <c r="S286" t="s">
        <v>55</v>
      </c>
      <c r="T286" t="s">
        <v>57</v>
      </c>
      <c r="U286" t="s">
        <v>57</v>
      </c>
      <c r="V286" t="s">
        <v>57</v>
      </c>
      <c r="W286" t="s">
        <v>55</v>
      </c>
      <c r="X286" t="s">
        <v>57</v>
      </c>
      <c r="Y286" t="s">
        <v>57</v>
      </c>
      <c r="Z286" t="s">
        <v>57</v>
      </c>
      <c r="AA286" t="s">
        <v>57</v>
      </c>
      <c r="AB286" t="s">
        <v>57</v>
      </c>
      <c r="AC286" t="s">
        <v>57</v>
      </c>
      <c r="AD286" t="s">
        <v>57</v>
      </c>
      <c r="AE286">
        <v>0</v>
      </c>
      <c r="AF286">
        <v>0</v>
      </c>
      <c r="AG286">
        <v>0</v>
      </c>
      <c r="AH286">
        <v>0</v>
      </c>
      <c r="AI286" s="18" t="str">
        <f t="shared" si="17"/>
        <v>1</v>
      </c>
      <c r="AJ286" s="18" t="str">
        <f t="shared" si="18"/>
        <v>1</v>
      </c>
      <c r="AK286" s="18" t="str">
        <f t="shared" si="19"/>
        <v>1</v>
      </c>
      <c r="AL286" s="18">
        <f t="shared" si="20"/>
        <v>0</v>
      </c>
      <c r="AM286" t="s">
        <v>55</v>
      </c>
      <c r="AN286" t="s">
        <v>55</v>
      </c>
      <c r="AO286">
        <v>0</v>
      </c>
      <c r="AP286">
        <v>1</v>
      </c>
      <c r="AQ286">
        <v>0</v>
      </c>
      <c r="AR286" t="s">
        <v>59</v>
      </c>
      <c r="AS286" t="s">
        <v>80</v>
      </c>
      <c r="AT286" t="s">
        <v>80</v>
      </c>
      <c r="AU286" t="s">
        <v>80</v>
      </c>
      <c r="AV286" t="s">
        <v>6145</v>
      </c>
      <c r="AW286" t="s">
        <v>345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0</v>
      </c>
      <c r="BL286">
        <v>201601265</v>
      </c>
      <c r="BM286">
        <v>5</v>
      </c>
    </row>
    <row r="287" spans="1:65">
      <c r="A287" t="s">
        <v>6146</v>
      </c>
      <c r="B287">
        <v>286</v>
      </c>
      <c r="C287" t="s">
        <v>301</v>
      </c>
      <c r="D287">
        <v>1</v>
      </c>
      <c r="E287">
        <v>5</v>
      </c>
      <c r="F287">
        <v>201601265</v>
      </c>
      <c r="G287">
        <v>20160126</v>
      </c>
      <c r="H287" t="s">
        <v>346</v>
      </c>
      <c r="I287" t="s">
        <v>54</v>
      </c>
      <c r="J287" t="s">
        <v>55</v>
      </c>
      <c r="K287">
        <v>2</v>
      </c>
      <c r="L287">
        <v>0</v>
      </c>
      <c r="M287" t="s">
        <v>55</v>
      </c>
      <c r="N287" t="s">
        <v>56</v>
      </c>
      <c r="O287" t="s">
        <v>76</v>
      </c>
      <c r="P287" t="s">
        <v>56</v>
      </c>
      <c r="Q287" t="s">
        <v>4</v>
      </c>
      <c r="R287" t="s">
        <v>90</v>
      </c>
      <c r="S287" t="s">
        <v>55</v>
      </c>
      <c r="T287" t="s">
        <v>56</v>
      </c>
      <c r="U287" t="s">
        <v>56</v>
      </c>
      <c r="V287" t="s">
        <v>56</v>
      </c>
      <c r="W287" t="s">
        <v>55</v>
      </c>
      <c r="X287" t="s">
        <v>56</v>
      </c>
      <c r="Y287" t="s">
        <v>56</v>
      </c>
      <c r="Z287" t="s">
        <v>56</v>
      </c>
      <c r="AA287" t="s">
        <v>57</v>
      </c>
      <c r="AB287" t="s">
        <v>56</v>
      </c>
      <c r="AC287" t="s">
        <v>56</v>
      </c>
      <c r="AD287" t="s">
        <v>56</v>
      </c>
      <c r="AE287">
        <v>0</v>
      </c>
      <c r="AF287">
        <v>0</v>
      </c>
      <c r="AG287">
        <v>0</v>
      </c>
      <c r="AH287">
        <v>1</v>
      </c>
      <c r="AI287" s="18" t="str">
        <f t="shared" si="17"/>
        <v>1</v>
      </c>
      <c r="AJ287" s="18" t="str">
        <f t="shared" si="18"/>
        <v>1</v>
      </c>
      <c r="AK287" s="18" t="str">
        <f t="shared" si="19"/>
        <v>1</v>
      </c>
      <c r="AL287" s="18">
        <f t="shared" si="20"/>
        <v>1</v>
      </c>
      <c r="AM287" t="s">
        <v>55</v>
      </c>
      <c r="AN287" t="s">
        <v>55</v>
      </c>
      <c r="AO287">
        <v>0</v>
      </c>
      <c r="AP287">
        <v>0</v>
      </c>
      <c r="AQ287">
        <v>0</v>
      </c>
      <c r="AR287" t="s">
        <v>59</v>
      </c>
      <c r="AS287" t="s">
        <v>91</v>
      </c>
      <c r="AT287" t="s">
        <v>91</v>
      </c>
      <c r="AU287" t="s">
        <v>4449</v>
      </c>
      <c r="AV287" t="s">
        <v>6146</v>
      </c>
      <c r="AW287" t="s">
        <v>346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201601265</v>
      </c>
      <c r="BM287">
        <v>5</v>
      </c>
    </row>
    <row r="288" spans="1:65">
      <c r="A288" t="s">
        <v>6147</v>
      </c>
      <c r="B288">
        <v>287</v>
      </c>
      <c r="C288" t="s">
        <v>57</v>
      </c>
      <c r="D288" t="s">
        <v>55</v>
      </c>
      <c r="E288">
        <v>5</v>
      </c>
      <c r="F288">
        <v>201601265</v>
      </c>
      <c r="G288" t="s">
        <v>55</v>
      </c>
      <c r="H288" t="s">
        <v>347</v>
      </c>
      <c r="I288" t="s">
        <v>55</v>
      </c>
      <c r="J288" t="s">
        <v>55</v>
      </c>
      <c r="K288" t="s">
        <v>55</v>
      </c>
      <c r="L288" t="s">
        <v>55</v>
      </c>
      <c r="M288" t="s">
        <v>55</v>
      </c>
      <c r="N288" t="s">
        <v>57</v>
      </c>
      <c r="O288" t="s">
        <v>57</v>
      </c>
      <c r="P288" t="s">
        <v>57</v>
      </c>
      <c r="Q288" t="s">
        <v>57</v>
      </c>
      <c r="R288" t="s">
        <v>57</v>
      </c>
      <c r="S288" t="s">
        <v>55</v>
      </c>
      <c r="T288" t="s">
        <v>57</v>
      </c>
      <c r="U288" t="s">
        <v>57</v>
      </c>
      <c r="V288" t="s">
        <v>57</v>
      </c>
      <c r="W288" t="s">
        <v>55</v>
      </c>
      <c r="X288" t="s">
        <v>57</v>
      </c>
      <c r="Y288" t="s">
        <v>57</v>
      </c>
      <c r="Z288" t="s">
        <v>57</v>
      </c>
      <c r="AA288" t="s">
        <v>57</v>
      </c>
      <c r="AB288" t="s">
        <v>57</v>
      </c>
      <c r="AC288" t="s">
        <v>57</v>
      </c>
      <c r="AD288" t="s">
        <v>57</v>
      </c>
      <c r="AE288">
        <v>0</v>
      </c>
      <c r="AF288">
        <v>0</v>
      </c>
      <c r="AG288">
        <v>0</v>
      </c>
      <c r="AH288">
        <v>0</v>
      </c>
      <c r="AI288" s="18" t="str">
        <f t="shared" si="17"/>
        <v>1</v>
      </c>
      <c r="AJ288" s="18" t="str">
        <f t="shared" si="18"/>
        <v>1</v>
      </c>
      <c r="AK288" s="18" t="str">
        <f t="shared" si="19"/>
        <v>1</v>
      </c>
      <c r="AL288" s="18">
        <f t="shared" si="20"/>
        <v>0</v>
      </c>
      <c r="AM288" t="s">
        <v>55</v>
      </c>
      <c r="AN288" t="s">
        <v>55</v>
      </c>
      <c r="AO288">
        <v>0</v>
      </c>
      <c r="AP288">
        <v>1</v>
      </c>
      <c r="AQ288">
        <v>0</v>
      </c>
      <c r="AR288" t="s">
        <v>59</v>
      </c>
      <c r="AS288" t="s">
        <v>80</v>
      </c>
      <c r="AT288" t="s">
        <v>80</v>
      </c>
      <c r="AU288" t="s">
        <v>80</v>
      </c>
      <c r="AV288" t="s">
        <v>6147</v>
      </c>
      <c r="AW288" t="s">
        <v>347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201601265</v>
      </c>
      <c r="BM288">
        <v>5</v>
      </c>
    </row>
    <row r="289" spans="1:65">
      <c r="A289" t="s">
        <v>6148</v>
      </c>
      <c r="B289">
        <v>288</v>
      </c>
      <c r="C289" t="s">
        <v>301</v>
      </c>
      <c r="D289">
        <v>1</v>
      </c>
      <c r="E289">
        <v>5</v>
      </c>
      <c r="F289">
        <v>201601265</v>
      </c>
      <c r="G289">
        <v>20160126</v>
      </c>
      <c r="H289" t="s">
        <v>348</v>
      </c>
      <c r="I289" t="s">
        <v>54</v>
      </c>
      <c r="J289" t="s">
        <v>55</v>
      </c>
      <c r="K289">
        <v>0</v>
      </c>
      <c r="L289">
        <v>0</v>
      </c>
      <c r="M289">
        <v>0</v>
      </c>
      <c r="N289" t="s">
        <v>56</v>
      </c>
      <c r="O289" t="s">
        <v>57</v>
      </c>
      <c r="P289" t="s">
        <v>57</v>
      </c>
      <c r="Q289" t="s">
        <v>3</v>
      </c>
      <c r="R289" t="s">
        <v>80</v>
      </c>
      <c r="S289" t="s">
        <v>55</v>
      </c>
      <c r="T289" t="s">
        <v>56</v>
      </c>
      <c r="U289" t="s">
        <v>56</v>
      </c>
      <c r="V289" t="s">
        <v>56</v>
      </c>
      <c r="W289" t="s">
        <v>55</v>
      </c>
      <c r="X289" t="s">
        <v>56</v>
      </c>
      <c r="Y289" t="s">
        <v>56</v>
      </c>
      <c r="Z289" t="s">
        <v>56</v>
      </c>
      <c r="AA289" t="s">
        <v>57</v>
      </c>
      <c r="AB289" t="s">
        <v>56</v>
      </c>
      <c r="AC289" t="s">
        <v>56</v>
      </c>
      <c r="AD289" t="s">
        <v>56</v>
      </c>
      <c r="AE289">
        <v>0</v>
      </c>
      <c r="AF289">
        <v>0</v>
      </c>
      <c r="AG289">
        <v>0</v>
      </c>
      <c r="AH289">
        <v>1</v>
      </c>
      <c r="AI289" s="18" t="str">
        <f t="shared" si="17"/>
        <v>1</v>
      </c>
      <c r="AJ289" s="18" t="str">
        <f t="shared" si="18"/>
        <v>1</v>
      </c>
      <c r="AK289" s="18" t="str">
        <f t="shared" si="19"/>
        <v>1</v>
      </c>
      <c r="AL289" s="18">
        <f t="shared" si="20"/>
        <v>1</v>
      </c>
      <c r="AM289" t="s">
        <v>55</v>
      </c>
      <c r="AN289" t="s">
        <v>55</v>
      </c>
      <c r="AO289">
        <v>0</v>
      </c>
      <c r="AP289">
        <v>0</v>
      </c>
      <c r="AQ289">
        <v>0</v>
      </c>
      <c r="AR289" t="s">
        <v>59</v>
      </c>
      <c r="AS289" t="s">
        <v>80</v>
      </c>
      <c r="AT289" t="s">
        <v>80</v>
      </c>
      <c r="AU289" t="s">
        <v>80</v>
      </c>
      <c r="AV289" t="s">
        <v>6148</v>
      </c>
      <c r="AW289" t="s">
        <v>348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201601265</v>
      </c>
      <c r="BM289">
        <v>5</v>
      </c>
    </row>
    <row r="290" spans="1:65">
      <c r="A290" t="s">
        <v>6149</v>
      </c>
      <c r="B290">
        <v>289</v>
      </c>
      <c r="C290" t="s">
        <v>301</v>
      </c>
      <c r="D290">
        <v>1</v>
      </c>
      <c r="E290">
        <v>5</v>
      </c>
      <c r="F290">
        <v>201601285</v>
      </c>
      <c r="G290">
        <v>20160128</v>
      </c>
      <c r="H290" t="s">
        <v>349</v>
      </c>
      <c r="I290" t="s">
        <v>54</v>
      </c>
      <c r="J290" t="s">
        <v>55</v>
      </c>
      <c r="K290">
        <v>0</v>
      </c>
      <c r="L290">
        <v>0</v>
      </c>
      <c r="M290">
        <v>0</v>
      </c>
      <c r="N290" t="s">
        <v>56</v>
      </c>
      <c r="O290" t="s">
        <v>57</v>
      </c>
      <c r="P290" t="s">
        <v>57</v>
      </c>
      <c r="Q290" t="s">
        <v>3</v>
      </c>
      <c r="R290" t="s">
        <v>80</v>
      </c>
      <c r="S290" t="s">
        <v>55</v>
      </c>
      <c r="T290" t="s">
        <v>68</v>
      </c>
      <c r="U290" t="s">
        <v>56</v>
      </c>
      <c r="V290" t="s">
        <v>56</v>
      </c>
      <c r="W290" t="s">
        <v>55</v>
      </c>
      <c r="X290" t="s">
        <v>56</v>
      </c>
      <c r="Y290" t="s">
        <v>56</v>
      </c>
      <c r="Z290" t="s">
        <v>56</v>
      </c>
      <c r="AA290" t="s">
        <v>57</v>
      </c>
      <c r="AB290" t="s">
        <v>68</v>
      </c>
      <c r="AC290" t="s">
        <v>68</v>
      </c>
      <c r="AD290" t="s">
        <v>56</v>
      </c>
      <c r="AE290">
        <v>0</v>
      </c>
      <c r="AF290">
        <v>0</v>
      </c>
      <c r="AG290">
        <v>1</v>
      </c>
      <c r="AH290">
        <v>0</v>
      </c>
      <c r="AI290" s="18" t="str">
        <f t="shared" si="17"/>
        <v>1</v>
      </c>
      <c r="AJ290" s="18" t="str">
        <f t="shared" si="18"/>
        <v>1</v>
      </c>
      <c r="AK290" s="18" t="str">
        <f t="shared" si="19"/>
        <v>0</v>
      </c>
      <c r="AL290" s="18">
        <f t="shared" si="20"/>
        <v>0</v>
      </c>
      <c r="AM290" t="s">
        <v>55</v>
      </c>
      <c r="AN290">
        <v>2</v>
      </c>
      <c r="AO290">
        <v>1</v>
      </c>
      <c r="AP290">
        <v>0</v>
      </c>
      <c r="AQ290">
        <v>0</v>
      </c>
      <c r="AR290" t="s">
        <v>59</v>
      </c>
      <c r="AS290" t="s">
        <v>80</v>
      </c>
      <c r="AT290" t="s">
        <v>80</v>
      </c>
      <c r="AU290" t="s">
        <v>80</v>
      </c>
      <c r="AV290" t="s">
        <v>6149</v>
      </c>
      <c r="AW290" t="s">
        <v>349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201601285</v>
      </c>
      <c r="BM290">
        <v>5</v>
      </c>
    </row>
    <row r="291" spans="1:65">
      <c r="A291" t="s">
        <v>6150</v>
      </c>
      <c r="B291">
        <v>290</v>
      </c>
      <c r="C291" t="s">
        <v>301</v>
      </c>
      <c r="D291">
        <v>1</v>
      </c>
      <c r="E291">
        <v>5</v>
      </c>
      <c r="F291">
        <v>201601285</v>
      </c>
      <c r="G291">
        <v>20160128</v>
      </c>
      <c r="H291" t="s">
        <v>350</v>
      </c>
      <c r="I291" t="s">
        <v>54</v>
      </c>
      <c r="J291" t="s">
        <v>55</v>
      </c>
      <c r="K291">
        <v>0</v>
      </c>
      <c r="L291">
        <v>0</v>
      </c>
      <c r="M291">
        <v>0</v>
      </c>
      <c r="N291" t="s">
        <v>56</v>
      </c>
      <c r="O291" t="s">
        <v>57</v>
      </c>
      <c r="P291" t="s">
        <v>57</v>
      </c>
      <c r="Q291" t="s">
        <v>3</v>
      </c>
      <c r="R291" t="s">
        <v>80</v>
      </c>
      <c r="S291" t="s">
        <v>55</v>
      </c>
      <c r="T291" t="s">
        <v>68</v>
      </c>
      <c r="U291" t="s">
        <v>56</v>
      </c>
      <c r="V291" t="s">
        <v>68</v>
      </c>
      <c r="W291" t="s">
        <v>55</v>
      </c>
      <c r="X291" t="s">
        <v>56</v>
      </c>
      <c r="Y291" t="s">
        <v>56</v>
      </c>
      <c r="Z291" t="s">
        <v>56</v>
      </c>
      <c r="AA291" t="s">
        <v>57</v>
      </c>
      <c r="AB291" t="s">
        <v>56</v>
      </c>
      <c r="AC291" t="s">
        <v>56</v>
      </c>
      <c r="AD291" t="s">
        <v>56</v>
      </c>
      <c r="AE291">
        <v>0</v>
      </c>
      <c r="AF291">
        <v>0</v>
      </c>
      <c r="AG291">
        <v>0</v>
      </c>
      <c r="AH291">
        <v>1</v>
      </c>
      <c r="AI291" s="18" t="str">
        <f t="shared" si="17"/>
        <v>1</v>
      </c>
      <c r="AJ291" s="18" t="str">
        <f t="shared" si="18"/>
        <v>1</v>
      </c>
      <c r="AK291" s="18" t="str">
        <f t="shared" si="19"/>
        <v>1</v>
      </c>
      <c r="AL291" s="18">
        <f t="shared" si="20"/>
        <v>1</v>
      </c>
      <c r="AM291" t="s">
        <v>55</v>
      </c>
      <c r="AN291" t="s">
        <v>55</v>
      </c>
      <c r="AO291">
        <v>0</v>
      </c>
      <c r="AP291">
        <v>0</v>
      </c>
      <c r="AQ291">
        <v>0</v>
      </c>
      <c r="AR291" t="s">
        <v>59</v>
      </c>
      <c r="AS291" t="s">
        <v>80</v>
      </c>
      <c r="AT291" t="s">
        <v>80</v>
      </c>
      <c r="AU291" t="s">
        <v>80</v>
      </c>
      <c r="AV291" t="s">
        <v>6150</v>
      </c>
      <c r="AW291" t="s">
        <v>350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201601285</v>
      </c>
      <c r="BM291">
        <v>5</v>
      </c>
    </row>
    <row r="292" spans="1:65">
      <c r="A292" t="s">
        <v>6151</v>
      </c>
      <c r="B292">
        <v>291</v>
      </c>
      <c r="C292" t="s">
        <v>301</v>
      </c>
      <c r="D292">
        <v>1</v>
      </c>
      <c r="E292">
        <v>5</v>
      </c>
      <c r="F292">
        <v>201601285</v>
      </c>
      <c r="G292">
        <v>20160128</v>
      </c>
      <c r="H292" t="s">
        <v>351</v>
      </c>
      <c r="I292" t="s">
        <v>54</v>
      </c>
      <c r="J292" t="s">
        <v>55</v>
      </c>
      <c r="K292">
        <v>0</v>
      </c>
      <c r="L292">
        <v>0</v>
      </c>
      <c r="M292">
        <v>0</v>
      </c>
      <c r="N292" t="s">
        <v>56</v>
      </c>
      <c r="O292" t="s">
        <v>57</v>
      </c>
      <c r="P292" t="s">
        <v>57</v>
      </c>
      <c r="Q292" t="s">
        <v>4</v>
      </c>
      <c r="R292" t="s">
        <v>352</v>
      </c>
      <c r="S292" t="s">
        <v>55</v>
      </c>
      <c r="T292" t="s">
        <v>56</v>
      </c>
      <c r="U292" t="s">
        <v>56</v>
      </c>
      <c r="V292" t="s">
        <v>56</v>
      </c>
      <c r="W292" t="s">
        <v>55</v>
      </c>
      <c r="X292" t="s">
        <v>56</v>
      </c>
      <c r="Y292" t="s">
        <v>56</v>
      </c>
      <c r="Z292" t="s">
        <v>56</v>
      </c>
      <c r="AA292" t="s">
        <v>57</v>
      </c>
      <c r="AB292" t="s">
        <v>56</v>
      </c>
      <c r="AC292" t="s">
        <v>56</v>
      </c>
      <c r="AD292" t="s">
        <v>56</v>
      </c>
      <c r="AE292">
        <v>0</v>
      </c>
      <c r="AF292">
        <v>0</v>
      </c>
      <c r="AG292">
        <v>0</v>
      </c>
      <c r="AH292">
        <v>1</v>
      </c>
      <c r="AI292" s="18" t="str">
        <f t="shared" si="17"/>
        <v>1</v>
      </c>
      <c r="AJ292" s="18" t="str">
        <f t="shared" si="18"/>
        <v>1</v>
      </c>
      <c r="AK292" s="18" t="str">
        <f t="shared" si="19"/>
        <v>1</v>
      </c>
      <c r="AL292" s="18">
        <f t="shared" si="20"/>
        <v>1</v>
      </c>
      <c r="AM292" t="s">
        <v>55</v>
      </c>
      <c r="AN292" t="s">
        <v>55</v>
      </c>
      <c r="AO292">
        <v>0</v>
      </c>
      <c r="AP292">
        <v>0</v>
      </c>
      <c r="AQ292">
        <v>0</v>
      </c>
      <c r="AR292" t="s">
        <v>59</v>
      </c>
      <c r="AS292" t="s">
        <v>91</v>
      </c>
      <c r="AT292" t="s">
        <v>91</v>
      </c>
      <c r="AU292" t="s">
        <v>4449</v>
      </c>
      <c r="AV292" t="s">
        <v>6151</v>
      </c>
      <c r="AW292" t="s">
        <v>351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201601285</v>
      </c>
      <c r="BM292">
        <v>5</v>
      </c>
    </row>
    <row r="293" spans="1:65">
      <c r="A293" t="s">
        <v>6152</v>
      </c>
      <c r="B293">
        <v>292</v>
      </c>
      <c r="C293" t="s">
        <v>301</v>
      </c>
      <c r="D293">
        <v>1</v>
      </c>
      <c r="E293">
        <v>5</v>
      </c>
      <c r="F293">
        <v>201601285</v>
      </c>
      <c r="G293">
        <v>20160128</v>
      </c>
      <c r="H293" t="s">
        <v>353</v>
      </c>
      <c r="I293" t="s">
        <v>354</v>
      </c>
      <c r="J293" t="s">
        <v>55</v>
      </c>
      <c r="K293">
        <v>1</v>
      </c>
      <c r="L293">
        <v>1</v>
      </c>
      <c r="M293">
        <v>0</v>
      </c>
      <c r="N293" t="s">
        <v>56</v>
      </c>
      <c r="O293" t="s">
        <v>217</v>
      </c>
      <c r="P293" t="s">
        <v>56</v>
      </c>
      <c r="Q293" t="s">
        <v>3</v>
      </c>
      <c r="R293" t="s">
        <v>355</v>
      </c>
      <c r="S293" t="s">
        <v>55</v>
      </c>
      <c r="T293" t="s">
        <v>56</v>
      </c>
      <c r="U293" t="s">
        <v>56</v>
      </c>
      <c r="V293" t="s">
        <v>56</v>
      </c>
      <c r="W293" t="s">
        <v>55</v>
      </c>
      <c r="X293" t="s">
        <v>56</v>
      </c>
      <c r="Y293" t="s">
        <v>56</v>
      </c>
      <c r="Z293" t="s">
        <v>56</v>
      </c>
      <c r="AA293" t="s">
        <v>57</v>
      </c>
      <c r="AB293" t="s">
        <v>56</v>
      </c>
      <c r="AC293" t="s">
        <v>56</v>
      </c>
      <c r="AD293" t="s">
        <v>56</v>
      </c>
      <c r="AE293">
        <v>0</v>
      </c>
      <c r="AF293">
        <v>0</v>
      </c>
      <c r="AG293">
        <v>0</v>
      </c>
      <c r="AH293">
        <v>1</v>
      </c>
      <c r="AI293" s="18" t="str">
        <f t="shared" si="17"/>
        <v>1</v>
      </c>
      <c r="AJ293" s="18" t="str">
        <f t="shared" si="18"/>
        <v>1</v>
      </c>
      <c r="AK293" s="18" t="str">
        <f t="shared" si="19"/>
        <v>1</v>
      </c>
      <c r="AL293" s="18">
        <f t="shared" si="20"/>
        <v>1</v>
      </c>
      <c r="AM293" t="s">
        <v>55</v>
      </c>
      <c r="AN293" t="s">
        <v>55</v>
      </c>
      <c r="AO293">
        <v>0</v>
      </c>
      <c r="AP293">
        <v>0</v>
      </c>
      <c r="AQ293">
        <v>0</v>
      </c>
      <c r="AR293" t="s">
        <v>86</v>
      </c>
      <c r="AS293" t="s">
        <v>356</v>
      </c>
      <c r="AT293" t="s">
        <v>356</v>
      </c>
      <c r="AU293" t="s">
        <v>4450</v>
      </c>
      <c r="AV293" t="s">
        <v>6152</v>
      </c>
      <c r="AW293" t="s">
        <v>353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201601285</v>
      </c>
      <c r="BM293">
        <v>5</v>
      </c>
    </row>
    <row r="294" spans="1:65">
      <c r="A294" t="s">
        <v>6153</v>
      </c>
      <c r="B294">
        <v>293</v>
      </c>
      <c r="C294" t="s">
        <v>301</v>
      </c>
      <c r="D294">
        <v>1</v>
      </c>
      <c r="E294">
        <v>5</v>
      </c>
      <c r="F294">
        <v>201601285</v>
      </c>
      <c r="G294">
        <v>20160128</v>
      </c>
      <c r="H294" t="s">
        <v>357</v>
      </c>
      <c r="I294" t="s">
        <v>354</v>
      </c>
      <c r="J294" t="s">
        <v>55</v>
      </c>
      <c r="K294">
        <v>5</v>
      </c>
      <c r="L294">
        <v>3</v>
      </c>
      <c r="M294">
        <v>2</v>
      </c>
      <c r="N294" t="s">
        <v>56</v>
      </c>
      <c r="O294" t="s">
        <v>217</v>
      </c>
      <c r="P294" t="s">
        <v>56</v>
      </c>
      <c r="Q294" t="s">
        <v>3</v>
      </c>
      <c r="R294" t="s">
        <v>355</v>
      </c>
      <c r="S294" t="s">
        <v>55</v>
      </c>
      <c r="T294" t="s">
        <v>56</v>
      </c>
      <c r="U294" t="s">
        <v>56</v>
      </c>
      <c r="V294" t="s">
        <v>56</v>
      </c>
      <c r="W294" t="s">
        <v>55</v>
      </c>
      <c r="X294" t="s">
        <v>56</v>
      </c>
      <c r="Y294" t="s">
        <v>56</v>
      </c>
      <c r="Z294" t="s">
        <v>56</v>
      </c>
      <c r="AA294" t="s">
        <v>57</v>
      </c>
      <c r="AB294" t="s">
        <v>56</v>
      </c>
      <c r="AC294" t="s">
        <v>56</v>
      </c>
      <c r="AD294" t="s">
        <v>56</v>
      </c>
      <c r="AE294">
        <v>0</v>
      </c>
      <c r="AF294">
        <v>0</v>
      </c>
      <c r="AG294">
        <v>0</v>
      </c>
      <c r="AH294">
        <v>1</v>
      </c>
      <c r="AI294" s="18" t="str">
        <f t="shared" si="17"/>
        <v>1</v>
      </c>
      <c r="AJ294" s="18" t="str">
        <f t="shared" si="18"/>
        <v>1</v>
      </c>
      <c r="AK294" s="18" t="str">
        <f t="shared" si="19"/>
        <v>1</v>
      </c>
      <c r="AL294" s="18">
        <f t="shared" si="20"/>
        <v>1</v>
      </c>
      <c r="AM294" t="s">
        <v>55</v>
      </c>
      <c r="AN294" t="s">
        <v>55</v>
      </c>
      <c r="AO294">
        <v>0</v>
      </c>
      <c r="AP294">
        <v>0</v>
      </c>
      <c r="AQ294">
        <v>0</v>
      </c>
      <c r="AR294" t="s">
        <v>86</v>
      </c>
      <c r="AS294" t="s">
        <v>356</v>
      </c>
      <c r="AT294" t="s">
        <v>356</v>
      </c>
      <c r="AU294" t="s">
        <v>4450</v>
      </c>
      <c r="AV294" t="s">
        <v>6153</v>
      </c>
      <c r="AW294" t="s">
        <v>357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201601285</v>
      </c>
      <c r="BM294">
        <v>5</v>
      </c>
    </row>
    <row r="295" spans="1:65">
      <c r="A295" t="s">
        <v>6154</v>
      </c>
      <c r="B295">
        <v>294</v>
      </c>
      <c r="C295" t="s">
        <v>301</v>
      </c>
      <c r="D295">
        <v>1</v>
      </c>
      <c r="E295">
        <v>5</v>
      </c>
      <c r="F295">
        <v>201601285</v>
      </c>
      <c r="G295">
        <v>20160128</v>
      </c>
      <c r="H295" t="s">
        <v>358</v>
      </c>
      <c r="I295" t="s">
        <v>354</v>
      </c>
      <c r="J295" t="s">
        <v>55</v>
      </c>
      <c r="K295">
        <v>5</v>
      </c>
      <c r="L295">
        <v>3</v>
      </c>
      <c r="M295" t="s">
        <v>55</v>
      </c>
      <c r="N295" t="s">
        <v>56</v>
      </c>
      <c r="O295" t="s">
        <v>359</v>
      </c>
      <c r="P295" t="s">
        <v>56</v>
      </c>
      <c r="Q295" t="s">
        <v>3</v>
      </c>
      <c r="R295" t="s">
        <v>355</v>
      </c>
      <c r="S295" t="s">
        <v>55</v>
      </c>
      <c r="T295" t="s">
        <v>56</v>
      </c>
      <c r="U295" t="s">
        <v>56</v>
      </c>
      <c r="V295" t="s">
        <v>56</v>
      </c>
      <c r="W295" t="s">
        <v>55</v>
      </c>
      <c r="X295" t="s">
        <v>56</v>
      </c>
      <c r="Y295" t="s">
        <v>56</v>
      </c>
      <c r="Z295" t="s">
        <v>56</v>
      </c>
      <c r="AA295" t="s">
        <v>57</v>
      </c>
      <c r="AB295" t="s">
        <v>56</v>
      </c>
      <c r="AC295" t="s">
        <v>56</v>
      </c>
      <c r="AD295" t="s">
        <v>56</v>
      </c>
      <c r="AE295">
        <v>0</v>
      </c>
      <c r="AF295">
        <v>0</v>
      </c>
      <c r="AG295">
        <v>0</v>
      </c>
      <c r="AH295">
        <v>1</v>
      </c>
      <c r="AI295" s="18" t="str">
        <f t="shared" si="17"/>
        <v>1</v>
      </c>
      <c r="AJ295" s="18" t="str">
        <f t="shared" si="18"/>
        <v>1</v>
      </c>
      <c r="AK295" s="18" t="str">
        <f t="shared" si="19"/>
        <v>1</v>
      </c>
      <c r="AL295" s="18">
        <f t="shared" si="20"/>
        <v>1</v>
      </c>
      <c r="AM295" t="s">
        <v>55</v>
      </c>
      <c r="AN295" t="s">
        <v>55</v>
      </c>
      <c r="AO295">
        <v>0</v>
      </c>
      <c r="AP295">
        <v>0</v>
      </c>
      <c r="AQ295">
        <v>0</v>
      </c>
      <c r="AR295" t="s">
        <v>86</v>
      </c>
      <c r="AS295" t="s">
        <v>356</v>
      </c>
      <c r="AT295" t="s">
        <v>356</v>
      </c>
      <c r="AU295" t="s">
        <v>4450</v>
      </c>
      <c r="AV295" t="s">
        <v>6154</v>
      </c>
      <c r="AW295" t="s">
        <v>358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201601285</v>
      </c>
      <c r="BM295">
        <v>5</v>
      </c>
    </row>
    <row r="296" spans="1:65">
      <c r="A296" t="s">
        <v>6155</v>
      </c>
      <c r="B296">
        <v>295</v>
      </c>
      <c r="C296" t="s">
        <v>301</v>
      </c>
      <c r="D296">
        <v>1</v>
      </c>
      <c r="E296">
        <v>5</v>
      </c>
      <c r="F296">
        <v>201601285</v>
      </c>
      <c r="G296">
        <v>20160128</v>
      </c>
      <c r="H296" t="s">
        <v>360</v>
      </c>
      <c r="I296" t="s">
        <v>354</v>
      </c>
      <c r="J296" t="s">
        <v>55</v>
      </c>
      <c r="K296">
        <v>5</v>
      </c>
      <c r="L296">
        <v>3</v>
      </c>
      <c r="M296">
        <v>2</v>
      </c>
      <c r="N296" t="s">
        <v>56</v>
      </c>
      <c r="O296" t="s">
        <v>359</v>
      </c>
      <c r="P296" t="s">
        <v>56</v>
      </c>
      <c r="Q296" t="s">
        <v>3</v>
      </c>
      <c r="R296" t="s">
        <v>355</v>
      </c>
      <c r="S296" t="s">
        <v>55</v>
      </c>
      <c r="T296" t="s">
        <v>56</v>
      </c>
      <c r="U296" t="s">
        <v>56</v>
      </c>
      <c r="V296" t="s">
        <v>56</v>
      </c>
      <c r="W296" t="s">
        <v>55</v>
      </c>
      <c r="X296" t="s">
        <v>56</v>
      </c>
      <c r="Y296" t="s">
        <v>56</v>
      </c>
      <c r="Z296" t="s">
        <v>56</v>
      </c>
      <c r="AA296" t="s">
        <v>57</v>
      </c>
      <c r="AB296" t="s">
        <v>56</v>
      </c>
      <c r="AC296" t="s">
        <v>56</v>
      </c>
      <c r="AD296" t="s">
        <v>56</v>
      </c>
      <c r="AE296">
        <v>0</v>
      </c>
      <c r="AF296">
        <v>0</v>
      </c>
      <c r="AG296">
        <v>0</v>
      </c>
      <c r="AH296">
        <v>1</v>
      </c>
      <c r="AI296" s="18" t="str">
        <f t="shared" si="17"/>
        <v>1</v>
      </c>
      <c r="AJ296" s="18" t="str">
        <f t="shared" si="18"/>
        <v>1</v>
      </c>
      <c r="AK296" s="18" t="str">
        <f t="shared" si="19"/>
        <v>1</v>
      </c>
      <c r="AL296" s="18">
        <f t="shared" si="20"/>
        <v>1</v>
      </c>
      <c r="AM296" t="s">
        <v>55</v>
      </c>
      <c r="AN296" t="s">
        <v>55</v>
      </c>
      <c r="AO296">
        <v>0</v>
      </c>
      <c r="AP296">
        <v>0</v>
      </c>
      <c r="AQ296">
        <v>0</v>
      </c>
      <c r="AR296" t="s">
        <v>86</v>
      </c>
      <c r="AS296" t="s">
        <v>356</v>
      </c>
      <c r="AT296" t="s">
        <v>356</v>
      </c>
      <c r="AU296" t="s">
        <v>4450</v>
      </c>
      <c r="AV296" t="s">
        <v>6155</v>
      </c>
      <c r="AW296" t="s">
        <v>360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201601285</v>
      </c>
      <c r="BM296">
        <v>5</v>
      </c>
    </row>
    <row r="297" spans="1:65">
      <c r="A297" t="s">
        <v>6156</v>
      </c>
      <c r="B297">
        <v>296</v>
      </c>
      <c r="C297" t="s">
        <v>301</v>
      </c>
      <c r="D297">
        <v>1</v>
      </c>
      <c r="E297">
        <v>5</v>
      </c>
      <c r="F297">
        <v>201601285</v>
      </c>
      <c r="G297">
        <v>20160128</v>
      </c>
      <c r="H297" t="s">
        <v>361</v>
      </c>
      <c r="I297" t="s">
        <v>354</v>
      </c>
      <c r="J297" t="s">
        <v>55</v>
      </c>
      <c r="K297">
        <v>4</v>
      </c>
      <c r="L297">
        <v>0</v>
      </c>
      <c r="M297" t="s">
        <v>55</v>
      </c>
      <c r="N297" t="s">
        <v>56</v>
      </c>
      <c r="O297" t="s">
        <v>89</v>
      </c>
      <c r="P297" t="s">
        <v>56</v>
      </c>
      <c r="Q297" t="s">
        <v>3</v>
      </c>
      <c r="R297" t="s">
        <v>355</v>
      </c>
      <c r="S297" t="s">
        <v>55</v>
      </c>
      <c r="T297" t="s">
        <v>56</v>
      </c>
      <c r="U297" t="s">
        <v>56</v>
      </c>
      <c r="V297" t="s">
        <v>56</v>
      </c>
      <c r="W297" t="s">
        <v>55</v>
      </c>
      <c r="X297" t="s">
        <v>56</v>
      </c>
      <c r="Y297" t="s">
        <v>56</v>
      </c>
      <c r="Z297" t="s">
        <v>56</v>
      </c>
      <c r="AA297" t="s">
        <v>57</v>
      </c>
      <c r="AB297" t="s">
        <v>56</v>
      </c>
      <c r="AC297" t="s">
        <v>56</v>
      </c>
      <c r="AD297" t="s">
        <v>56</v>
      </c>
      <c r="AE297">
        <v>0</v>
      </c>
      <c r="AF297">
        <v>0</v>
      </c>
      <c r="AG297">
        <v>0</v>
      </c>
      <c r="AH297">
        <v>1</v>
      </c>
      <c r="AI297" s="18" t="str">
        <f t="shared" si="17"/>
        <v>1</v>
      </c>
      <c r="AJ297" s="18" t="str">
        <f t="shared" si="18"/>
        <v>1</v>
      </c>
      <c r="AK297" s="18" t="str">
        <f t="shared" si="19"/>
        <v>1</v>
      </c>
      <c r="AL297" s="18">
        <f t="shared" si="20"/>
        <v>1</v>
      </c>
      <c r="AM297" t="s">
        <v>55</v>
      </c>
      <c r="AN297" t="s">
        <v>55</v>
      </c>
      <c r="AO297">
        <v>1</v>
      </c>
      <c r="AP297">
        <v>0</v>
      </c>
      <c r="AQ297">
        <v>0</v>
      </c>
      <c r="AR297" t="s">
        <v>86</v>
      </c>
      <c r="AS297" t="s">
        <v>356</v>
      </c>
      <c r="AT297" t="s">
        <v>356</v>
      </c>
      <c r="AU297" t="s">
        <v>4450</v>
      </c>
      <c r="AV297" t="s">
        <v>6156</v>
      </c>
      <c r="AW297" t="s">
        <v>361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201601285</v>
      </c>
      <c r="BM297">
        <v>5</v>
      </c>
    </row>
    <row r="298" spans="1:65">
      <c r="A298" t="s">
        <v>6157</v>
      </c>
      <c r="B298">
        <v>297</v>
      </c>
      <c r="C298" t="s">
        <v>301</v>
      </c>
      <c r="D298">
        <v>1</v>
      </c>
      <c r="E298">
        <v>5</v>
      </c>
      <c r="F298">
        <v>201601285</v>
      </c>
      <c r="G298">
        <v>20160128</v>
      </c>
      <c r="H298" t="s">
        <v>362</v>
      </c>
      <c r="I298" t="s">
        <v>363</v>
      </c>
      <c r="J298" t="s">
        <v>55</v>
      </c>
      <c r="K298">
        <v>5</v>
      </c>
      <c r="L298">
        <v>0</v>
      </c>
      <c r="M298" t="s">
        <v>55</v>
      </c>
      <c r="N298" t="s">
        <v>56</v>
      </c>
      <c r="O298" t="s">
        <v>89</v>
      </c>
      <c r="P298" t="s">
        <v>56</v>
      </c>
      <c r="Q298" t="s">
        <v>4</v>
      </c>
      <c r="R298" t="s">
        <v>364</v>
      </c>
      <c r="S298" t="s">
        <v>55</v>
      </c>
      <c r="T298" t="s">
        <v>56</v>
      </c>
      <c r="U298" t="s">
        <v>56</v>
      </c>
      <c r="V298" t="s">
        <v>56</v>
      </c>
      <c r="W298" t="s">
        <v>55</v>
      </c>
      <c r="X298" t="s">
        <v>56</v>
      </c>
      <c r="Y298" t="s">
        <v>56</v>
      </c>
      <c r="Z298" t="s">
        <v>56</v>
      </c>
      <c r="AA298" t="s">
        <v>57</v>
      </c>
      <c r="AB298" t="s">
        <v>56</v>
      </c>
      <c r="AC298" t="s">
        <v>56</v>
      </c>
      <c r="AD298" t="s">
        <v>56</v>
      </c>
      <c r="AE298">
        <v>0</v>
      </c>
      <c r="AF298">
        <v>0</v>
      </c>
      <c r="AG298">
        <v>0</v>
      </c>
      <c r="AH298">
        <v>1</v>
      </c>
      <c r="AI298" s="18" t="str">
        <f t="shared" si="17"/>
        <v>1</v>
      </c>
      <c r="AJ298" s="18" t="str">
        <f t="shared" si="18"/>
        <v>1</v>
      </c>
      <c r="AK298" s="18" t="str">
        <f t="shared" si="19"/>
        <v>1</v>
      </c>
      <c r="AL298" s="18">
        <f t="shared" si="20"/>
        <v>1</v>
      </c>
      <c r="AM298" t="s">
        <v>55</v>
      </c>
      <c r="AN298" t="s">
        <v>55</v>
      </c>
      <c r="AO298">
        <v>0</v>
      </c>
      <c r="AP298">
        <v>0</v>
      </c>
      <c r="AQ298">
        <v>0</v>
      </c>
      <c r="AR298" t="s">
        <v>86</v>
      </c>
      <c r="AS298" t="s">
        <v>356</v>
      </c>
      <c r="AT298" t="s">
        <v>356</v>
      </c>
      <c r="AU298" t="s">
        <v>4450</v>
      </c>
      <c r="AV298" t="s">
        <v>6157</v>
      </c>
      <c r="AW298" t="s">
        <v>362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1</v>
      </c>
      <c r="BL298">
        <v>201601285</v>
      </c>
      <c r="BM298">
        <v>5</v>
      </c>
    </row>
    <row r="299" spans="1:65">
      <c r="A299" t="s">
        <v>6158</v>
      </c>
      <c r="B299">
        <v>298</v>
      </c>
      <c r="C299" t="s">
        <v>301</v>
      </c>
      <c r="D299">
        <v>1</v>
      </c>
      <c r="E299">
        <v>5</v>
      </c>
      <c r="F299">
        <v>201601285</v>
      </c>
      <c r="G299">
        <v>20160128</v>
      </c>
      <c r="H299" t="s">
        <v>365</v>
      </c>
      <c r="I299" t="s">
        <v>354</v>
      </c>
      <c r="J299" t="s">
        <v>55</v>
      </c>
      <c r="K299">
        <v>2</v>
      </c>
      <c r="L299">
        <v>0</v>
      </c>
      <c r="M299">
        <v>2</v>
      </c>
      <c r="N299" t="s">
        <v>56</v>
      </c>
      <c r="O299" t="s">
        <v>217</v>
      </c>
      <c r="P299" t="s">
        <v>56</v>
      </c>
      <c r="Q299" t="s">
        <v>3</v>
      </c>
      <c r="R299" t="s">
        <v>355</v>
      </c>
      <c r="S299" t="s">
        <v>55</v>
      </c>
      <c r="T299" t="s">
        <v>56</v>
      </c>
      <c r="U299" t="s">
        <v>56</v>
      </c>
      <c r="V299" t="s">
        <v>56</v>
      </c>
      <c r="W299" t="s">
        <v>55</v>
      </c>
      <c r="X299" t="s">
        <v>56</v>
      </c>
      <c r="Y299" t="s">
        <v>56</v>
      </c>
      <c r="Z299" t="s">
        <v>56</v>
      </c>
      <c r="AA299" t="s">
        <v>57</v>
      </c>
      <c r="AB299" t="s">
        <v>56</v>
      </c>
      <c r="AC299" t="s">
        <v>56</v>
      </c>
      <c r="AD299" t="s">
        <v>56</v>
      </c>
      <c r="AE299">
        <v>0</v>
      </c>
      <c r="AF299">
        <v>0</v>
      </c>
      <c r="AG299">
        <v>0</v>
      </c>
      <c r="AH299">
        <v>1</v>
      </c>
      <c r="AI299" s="18" t="str">
        <f t="shared" si="17"/>
        <v>1</v>
      </c>
      <c r="AJ299" s="18" t="str">
        <f t="shared" si="18"/>
        <v>1</v>
      </c>
      <c r="AK299" s="18" t="str">
        <f t="shared" si="19"/>
        <v>1</v>
      </c>
      <c r="AL299" s="18">
        <f t="shared" si="20"/>
        <v>1</v>
      </c>
      <c r="AM299" t="s">
        <v>55</v>
      </c>
      <c r="AN299" t="s">
        <v>55</v>
      </c>
      <c r="AO299">
        <v>0</v>
      </c>
      <c r="AP299">
        <v>0</v>
      </c>
      <c r="AQ299">
        <v>0</v>
      </c>
      <c r="AR299" t="s">
        <v>86</v>
      </c>
      <c r="AS299" t="s">
        <v>356</v>
      </c>
      <c r="AT299" t="s">
        <v>356</v>
      </c>
      <c r="AU299" t="s">
        <v>4450</v>
      </c>
      <c r="AV299" t="s">
        <v>6158</v>
      </c>
      <c r="AW299" t="s">
        <v>365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201601285</v>
      </c>
      <c r="BM299">
        <v>5</v>
      </c>
    </row>
    <row r="300" spans="1:65">
      <c r="A300" t="s">
        <v>6159</v>
      </c>
      <c r="B300">
        <v>299</v>
      </c>
      <c r="C300" t="s">
        <v>301</v>
      </c>
      <c r="D300">
        <v>1</v>
      </c>
      <c r="E300">
        <v>5</v>
      </c>
      <c r="F300">
        <v>201601285</v>
      </c>
      <c r="G300">
        <v>20160128</v>
      </c>
      <c r="H300" t="s">
        <v>366</v>
      </c>
      <c r="I300" t="s">
        <v>354</v>
      </c>
      <c r="J300" t="s">
        <v>55</v>
      </c>
      <c r="K300">
        <v>0</v>
      </c>
      <c r="L300">
        <v>0</v>
      </c>
      <c r="M300">
        <v>0</v>
      </c>
      <c r="N300" t="s">
        <v>56</v>
      </c>
      <c r="O300" t="s">
        <v>57</v>
      </c>
      <c r="P300" t="s">
        <v>57</v>
      </c>
      <c r="Q300" t="s">
        <v>3</v>
      </c>
      <c r="R300" t="s">
        <v>355</v>
      </c>
      <c r="S300" t="s">
        <v>55</v>
      </c>
      <c r="T300" t="s">
        <v>56</v>
      </c>
      <c r="U300" t="s">
        <v>56</v>
      </c>
      <c r="V300" t="s">
        <v>56</v>
      </c>
      <c r="W300" t="s">
        <v>55</v>
      </c>
      <c r="X300" t="s">
        <v>56</v>
      </c>
      <c r="Y300" t="s">
        <v>56</v>
      </c>
      <c r="Z300" t="s">
        <v>56</v>
      </c>
      <c r="AA300" t="s">
        <v>57</v>
      </c>
      <c r="AB300" t="s">
        <v>56</v>
      </c>
      <c r="AC300" t="s">
        <v>56</v>
      </c>
      <c r="AD300" t="s">
        <v>56</v>
      </c>
      <c r="AE300">
        <v>0</v>
      </c>
      <c r="AF300">
        <v>0</v>
      </c>
      <c r="AG300">
        <v>0</v>
      </c>
      <c r="AH300">
        <v>1</v>
      </c>
      <c r="AI300" s="18" t="str">
        <f t="shared" si="17"/>
        <v>1</v>
      </c>
      <c r="AJ300" s="18" t="str">
        <f t="shared" si="18"/>
        <v>1</v>
      </c>
      <c r="AK300" s="18" t="str">
        <f t="shared" si="19"/>
        <v>1</v>
      </c>
      <c r="AL300" s="18">
        <f t="shared" si="20"/>
        <v>1</v>
      </c>
      <c r="AM300" t="s">
        <v>55</v>
      </c>
      <c r="AN300" t="s">
        <v>55</v>
      </c>
      <c r="AO300">
        <v>0</v>
      </c>
      <c r="AP300">
        <v>0</v>
      </c>
      <c r="AQ300">
        <v>0</v>
      </c>
      <c r="AR300" t="s">
        <v>86</v>
      </c>
      <c r="AS300" t="s">
        <v>356</v>
      </c>
      <c r="AT300" t="s">
        <v>356</v>
      </c>
      <c r="AU300" t="s">
        <v>4450</v>
      </c>
      <c r="AV300" t="s">
        <v>6159</v>
      </c>
      <c r="AW300" t="s">
        <v>366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201601285</v>
      </c>
      <c r="BM300">
        <v>5</v>
      </c>
    </row>
    <row r="301" spans="1:65">
      <c r="A301" t="s">
        <v>6160</v>
      </c>
      <c r="B301">
        <v>300</v>
      </c>
      <c r="C301" t="s">
        <v>301</v>
      </c>
      <c r="D301">
        <v>1</v>
      </c>
      <c r="E301">
        <v>5</v>
      </c>
      <c r="F301">
        <v>201601285</v>
      </c>
      <c r="G301">
        <v>20160128</v>
      </c>
      <c r="H301" t="s">
        <v>367</v>
      </c>
      <c r="I301" t="s">
        <v>354</v>
      </c>
      <c r="J301" t="s">
        <v>55</v>
      </c>
      <c r="K301">
        <v>0</v>
      </c>
      <c r="L301">
        <v>0</v>
      </c>
      <c r="M301">
        <v>0</v>
      </c>
      <c r="N301" t="s">
        <v>56</v>
      </c>
      <c r="O301" t="s">
        <v>57</v>
      </c>
      <c r="P301" t="s">
        <v>57</v>
      </c>
      <c r="Q301" t="s">
        <v>3</v>
      </c>
      <c r="R301" t="s">
        <v>355</v>
      </c>
      <c r="S301" t="s">
        <v>55</v>
      </c>
      <c r="T301" t="s">
        <v>56</v>
      </c>
      <c r="U301" t="s">
        <v>56</v>
      </c>
      <c r="V301" t="s">
        <v>56</v>
      </c>
      <c r="W301" t="s">
        <v>55</v>
      </c>
      <c r="X301" t="s">
        <v>56</v>
      </c>
      <c r="Y301" t="s">
        <v>56</v>
      </c>
      <c r="Z301" t="s">
        <v>56</v>
      </c>
      <c r="AA301" t="s">
        <v>57</v>
      </c>
      <c r="AB301" t="s">
        <v>56</v>
      </c>
      <c r="AC301" t="s">
        <v>56</v>
      </c>
      <c r="AD301" t="s">
        <v>56</v>
      </c>
      <c r="AE301">
        <v>0</v>
      </c>
      <c r="AF301">
        <v>0</v>
      </c>
      <c r="AG301">
        <v>0</v>
      </c>
      <c r="AH301">
        <v>1</v>
      </c>
      <c r="AI301" s="18" t="str">
        <f t="shared" si="17"/>
        <v>1</v>
      </c>
      <c r="AJ301" s="18" t="str">
        <f t="shared" si="18"/>
        <v>1</v>
      </c>
      <c r="AK301" s="18" t="str">
        <f t="shared" si="19"/>
        <v>1</v>
      </c>
      <c r="AL301" s="18">
        <f t="shared" si="20"/>
        <v>1</v>
      </c>
      <c r="AM301" t="s">
        <v>55</v>
      </c>
      <c r="AN301" t="s">
        <v>55</v>
      </c>
      <c r="AO301">
        <v>1</v>
      </c>
      <c r="AP301">
        <v>0</v>
      </c>
      <c r="AQ301">
        <v>0</v>
      </c>
      <c r="AR301" t="s">
        <v>86</v>
      </c>
      <c r="AS301" t="s">
        <v>356</v>
      </c>
      <c r="AT301" t="s">
        <v>356</v>
      </c>
      <c r="AU301" t="s">
        <v>4450</v>
      </c>
      <c r="AV301" t="s">
        <v>6160</v>
      </c>
      <c r="AW301" t="s">
        <v>367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201601285</v>
      </c>
      <c r="BM301">
        <v>5</v>
      </c>
    </row>
    <row r="302" spans="1:65">
      <c r="A302" t="s">
        <v>6161</v>
      </c>
      <c r="B302">
        <v>301</v>
      </c>
      <c r="C302" t="s">
        <v>301</v>
      </c>
      <c r="D302">
        <v>1</v>
      </c>
      <c r="E302">
        <v>5</v>
      </c>
      <c r="F302">
        <v>201601285</v>
      </c>
      <c r="G302">
        <v>20160128</v>
      </c>
      <c r="H302" t="s">
        <v>368</v>
      </c>
      <c r="I302" t="s">
        <v>354</v>
      </c>
      <c r="J302" t="s">
        <v>55</v>
      </c>
      <c r="K302">
        <v>1</v>
      </c>
      <c r="L302">
        <v>0</v>
      </c>
      <c r="M302">
        <v>1</v>
      </c>
      <c r="N302" t="s">
        <v>56</v>
      </c>
      <c r="O302" t="s">
        <v>217</v>
      </c>
      <c r="P302" t="s">
        <v>56</v>
      </c>
      <c r="Q302" t="s">
        <v>3</v>
      </c>
      <c r="R302" t="s">
        <v>355</v>
      </c>
      <c r="S302" t="s">
        <v>55</v>
      </c>
      <c r="T302" t="s">
        <v>56</v>
      </c>
      <c r="U302" t="s">
        <v>56</v>
      </c>
      <c r="V302" t="s">
        <v>56</v>
      </c>
      <c r="W302" t="s">
        <v>55</v>
      </c>
      <c r="X302" t="s">
        <v>56</v>
      </c>
      <c r="Y302" t="s">
        <v>56</v>
      </c>
      <c r="Z302" t="s">
        <v>56</v>
      </c>
      <c r="AA302" t="s">
        <v>57</v>
      </c>
      <c r="AB302" t="s">
        <v>56</v>
      </c>
      <c r="AC302" t="s">
        <v>68</v>
      </c>
      <c r="AD302" t="s">
        <v>56</v>
      </c>
      <c r="AE302">
        <v>0</v>
      </c>
      <c r="AF302">
        <v>0</v>
      </c>
      <c r="AG302">
        <v>0</v>
      </c>
      <c r="AH302">
        <v>1</v>
      </c>
      <c r="AI302" s="18" t="str">
        <f t="shared" si="17"/>
        <v>1</v>
      </c>
      <c r="AJ302" s="18" t="str">
        <f t="shared" si="18"/>
        <v>1</v>
      </c>
      <c r="AK302" s="18" t="str">
        <f t="shared" si="19"/>
        <v>1</v>
      </c>
      <c r="AL302" s="18">
        <f t="shared" si="20"/>
        <v>1</v>
      </c>
      <c r="AM302" t="s">
        <v>55</v>
      </c>
      <c r="AN302" t="s">
        <v>55</v>
      </c>
      <c r="AO302">
        <v>0</v>
      </c>
      <c r="AP302">
        <v>0</v>
      </c>
      <c r="AQ302">
        <v>0</v>
      </c>
      <c r="AR302" t="s">
        <v>86</v>
      </c>
      <c r="AS302" t="s">
        <v>356</v>
      </c>
      <c r="AT302" t="s">
        <v>356</v>
      </c>
      <c r="AU302" t="s">
        <v>4450</v>
      </c>
      <c r="AV302" t="s">
        <v>6161</v>
      </c>
      <c r="AW302" t="s">
        <v>368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201601285</v>
      </c>
      <c r="BM302">
        <v>5</v>
      </c>
    </row>
    <row r="303" spans="1:65">
      <c r="A303" t="s">
        <v>6162</v>
      </c>
      <c r="B303">
        <v>302</v>
      </c>
      <c r="C303" t="s">
        <v>57</v>
      </c>
      <c r="D303" t="s">
        <v>55</v>
      </c>
      <c r="E303">
        <v>5</v>
      </c>
      <c r="F303">
        <v>201601285</v>
      </c>
      <c r="G303" t="s">
        <v>55</v>
      </c>
      <c r="H303" t="s">
        <v>369</v>
      </c>
      <c r="I303" t="s">
        <v>55</v>
      </c>
      <c r="J303" t="s">
        <v>55</v>
      </c>
      <c r="K303" t="s">
        <v>55</v>
      </c>
      <c r="L303" t="s">
        <v>55</v>
      </c>
      <c r="M303" t="s">
        <v>55</v>
      </c>
      <c r="N303" t="s">
        <v>57</v>
      </c>
      <c r="O303" t="s">
        <v>57</v>
      </c>
      <c r="P303" t="s">
        <v>57</v>
      </c>
      <c r="Q303" t="s">
        <v>57</v>
      </c>
      <c r="R303" t="s">
        <v>57</v>
      </c>
      <c r="S303" t="s">
        <v>55</v>
      </c>
      <c r="T303" t="s">
        <v>57</v>
      </c>
      <c r="U303" t="s">
        <v>57</v>
      </c>
      <c r="V303" t="s">
        <v>57</v>
      </c>
      <c r="W303" t="s">
        <v>55</v>
      </c>
      <c r="X303" t="s">
        <v>57</v>
      </c>
      <c r="Y303" t="s">
        <v>57</v>
      </c>
      <c r="Z303" t="s">
        <v>57</v>
      </c>
      <c r="AA303" t="s">
        <v>57</v>
      </c>
      <c r="AB303" t="s">
        <v>57</v>
      </c>
      <c r="AC303" t="s">
        <v>57</v>
      </c>
      <c r="AD303" t="s">
        <v>57</v>
      </c>
      <c r="AE303">
        <v>0</v>
      </c>
      <c r="AF303">
        <v>0</v>
      </c>
      <c r="AG303">
        <v>0</v>
      </c>
      <c r="AH303">
        <v>0</v>
      </c>
      <c r="AI303" s="18" t="str">
        <f t="shared" si="17"/>
        <v>1</v>
      </c>
      <c r="AJ303" s="18" t="str">
        <f t="shared" si="18"/>
        <v>1</v>
      </c>
      <c r="AK303" s="18" t="str">
        <f t="shared" si="19"/>
        <v>1</v>
      </c>
      <c r="AL303" s="18">
        <f t="shared" si="20"/>
        <v>0</v>
      </c>
      <c r="AM303" t="s">
        <v>55</v>
      </c>
      <c r="AN303" t="s">
        <v>55</v>
      </c>
      <c r="AO303">
        <v>0</v>
      </c>
      <c r="AP303">
        <v>0</v>
      </c>
      <c r="AQ303">
        <v>0</v>
      </c>
      <c r="AR303" t="s">
        <v>59</v>
      </c>
      <c r="AS303" t="s">
        <v>80</v>
      </c>
      <c r="AT303" t="s">
        <v>80</v>
      </c>
      <c r="AU303" t="s">
        <v>80</v>
      </c>
      <c r="AV303" t="s">
        <v>6162</v>
      </c>
      <c r="AW303" t="s">
        <v>369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1</v>
      </c>
      <c r="BL303">
        <v>201601285</v>
      </c>
      <c r="BM303">
        <v>5</v>
      </c>
    </row>
    <row r="304" spans="1:65">
      <c r="A304" t="s">
        <v>6163</v>
      </c>
      <c r="B304">
        <v>303</v>
      </c>
      <c r="C304" t="s">
        <v>301</v>
      </c>
      <c r="D304">
        <v>1</v>
      </c>
      <c r="E304">
        <v>5</v>
      </c>
      <c r="F304">
        <v>201601285</v>
      </c>
      <c r="G304">
        <v>20160128</v>
      </c>
      <c r="H304" t="s">
        <v>370</v>
      </c>
      <c r="I304" t="s">
        <v>371</v>
      </c>
      <c r="J304" t="s">
        <v>55</v>
      </c>
      <c r="K304">
        <v>0</v>
      </c>
      <c r="L304">
        <v>0</v>
      </c>
      <c r="M304">
        <v>0</v>
      </c>
      <c r="N304" t="s">
        <v>56</v>
      </c>
      <c r="O304" t="s">
        <v>57</v>
      </c>
      <c r="P304" t="s">
        <v>57</v>
      </c>
      <c r="Q304" t="s">
        <v>3</v>
      </c>
      <c r="R304" t="s">
        <v>80</v>
      </c>
      <c r="S304" t="s">
        <v>55</v>
      </c>
      <c r="T304" t="s">
        <v>56</v>
      </c>
      <c r="U304" t="s">
        <v>56</v>
      </c>
      <c r="V304" t="s">
        <v>68</v>
      </c>
      <c r="W304" t="s">
        <v>55</v>
      </c>
      <c r="X304" t="s">
        <v>56</v>
      </c>
      <c r="Y304" t="s">
        <v>56</v>
      </c>
      <c r="Z304" t="s">
        <v>68</v>
      </c>
      <c r="AA304" t="s">
        <v>132</v>
      </c>
      <c r="AB304" t="s">
        <v>56</v>
      </c>
      <c r="AC304" t="s">
        <v>56</v>
      </c>
      <c r="AD304" t="s">
        <v>56</v>
      </c>
      <c r="AE304">
        <v>0</v>
      </c>
      <c r="AF304">
        <v>0</v>
      </c>
      <c r="AG304">
        <v>0</v>
      </c>
      <c r="AH304">
        <v>1</v>
      </c>
      <c r="AI304" s="18" t="str">
        <f t="shared" si="17"/>
        <v>1</v>
      </c>
      <c r="AJ304" s="18" t="str">
        <f t="shared" si="18"/>
        <v>1</v>
      </c>
      <c r="AK304" s="18" t="str">
        <f t="shared" si="19"/>
        <v>1</v>
      </c>
      <c r="AL304" s="18">
        <f t="shared" si="20"/>
        <v>1</v>
      </c>
      <c r="AM304" t="s">
        <v>55</v>
      </c>
      <c r="AN304" t="s">
        <v>55</v>
      </c>
      <c r="AO304">
        <v>1</v>
      </c>
      <c r="AP304">
        <v>0</v>
      </c>
      <c r="AQ304">
        <v>0</v>
      </c>
      <c r="AR304" t="s">
        <v>343</v>
      </c>
      <c r="AS304" t="s">
        <v>80</v>
      </c>
      <c r="AT304" t="s">
        <v>80</v>
      </c>
      <c r="AU304" t="s">
        <v>80</v>
      </c>
      <c r="AV304" t="s">
        <v>6163</v>
      </c>
      <c r="AW304" t="s">
        <v>370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201601285</v>
      </c>
      <c r="BM304">
        <v>5</v>
      </c>
    </row>
    <row r="305" spans="1:65">
      <c r="A305" t="s">
        <v>6164</v>
      </c>
      <c r="B305">
        <v>304</v>
      </c>
      <c r="C305" t="s">
        <v>372</v>
      </c>
      <c r="D305">
        <v>1</v>
      </c>
      <c r="E305">
        <v>6</v>
      </c>
      <c r="F305">
        <v>201602056</v>
      </c>
      <c r="G305">
        <v>20160205</v>
      </c>
      <c r="H305" t="s">
        <v>373</v>
      </c>
      <c r="I305" t="s">
        <v>76</v>
      </c>
      <c r="J305" t="s">
        <v>55</v>
      </c>
      <c r="K305">
        <v>1</v>
      </c>
      <c r="L305">
        <v>0</v>
      </c>
      <c r="M305" t="s">
        <v>55</v>
      </c>
      <c r="N305" t="s">
        <v>56</v>
      </c>
      <c r="O305" t="s">
        <v>76</v>
      </c>
      <c r="P305" t="s">
        <v>56</v>
      </c>
      <c r="Q305" t="s">
        <v>3</v>
      </c>
      <c r="R305" t="s">
        <v>374</v>
      </c>
      <c r="S305" t="s">
        <v>55</v>
      </c>
      <c r="T305" t="s">
        <v>56</v>
      </c>
      <c r="U305" t="s">
        <v>56</v>
      </c>
      <c r="V305" t="s">
        <v>56</v>
      </c>
      <c r="W305" t="s">
        <v>55</v>
      </c>
      <c r="X305" t="s">
        <v>56</v>
      </c>
      <c r="Y305" t="s">
        <v>56</v>
      </c>
      <c r="Z305" t="s">
        <v>56</v>
      </c>
      <c r="AA305" t="s">
        <v>57</v>
      </c>
      <c r="AB305" t="s">
        <v>56</v>
      </c>
      <c r="AC305" t="s">
        <v>56</v>
      </c>
      <c r="AD305" t="s">
        <v>57</v>
      </c>
      <c r="AE305">
        <v>0</v>
      </c>
      <c r="AF305">
        <v>0</v>
      </c>
      <c r="AG305">
        <v>0</v>
      </c>
      <c r="AH305">
        <v>1</v>
      </c>
      <c r="AI305" s="18" t="str">
        <f t="shared" si="17"/>
        <v>1</v>
      </c>
      <c r="AJ305" s="18" t="str">
        <f t="shared" si="18"/>
        <v>1</v>
      </c>
      <c r="AK305" s="18" t="str">
        <f t="shared" si="19"/>
        <v>1</v>
      </c>
      <c r="AL305" s="18">
        <f t="shared" si="20"/>
        <v>1</v>
      </c>
      <c r="AM305" t="s">
        <v>55</v>
      </c>
      <c r="AN305" t="s">
        <v>55</v>
      </c>
      <c r="AO305">
        <v>0</v>
      </c>
      <c r="AP305">
        <v>0</v>
      </c>
      <c r="AQ305">
        <v>0</v>
      </c>
      <c r="AR305" t="s">
        <v>76</v>
      </c>
      <c r="AS305" t="s">
        <v>78</v>
      </c>
      <c r="AT305" t="s">
        <v>78</v>
      </c>
      <c r="AU305" t="s">
        <v>4449</v>
      </c>
      <c r="AV305" t="s">
        <v>6164</v>
      </c>
      <c r="AW305" t="s">
        <v>373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201602056</v>
      </c>
      <c r="BM305">
        <v>6</v>
      </c>
    </row>
    <row r="306" spans="1:65">
      <c r="A306" t="s">
        <v>6165</v>
      </c>
      <c r="B306">
        <v>305</v>
      </c>
      <c r="C306" t="s">
        <v>57</v>
      </c>
      <c r="D306" t="s">
        <v>55</v>
      </c>
      <c r="E306">
        <v>6</v>
      </c>
      <c r="F306">
        <v>201602056</v>
      </c>
      <c r="G306" t="s">
        <v>55</v>
      </c>
      <c r="H306" t="s">
        <v>375</v>
      </c>
      <c r="I306" t="s">
        <v>55</v>
      </c>
      <c r="J306" t="s">
        <v>55</v>
      </c>
      <c r="K306" t="s">
        <v>55</v>
      </c>
      <c r="L306" t="s">
        <v>55</v>
      </c>
      <c r="M306" t="s">
        <v>55</v>
      </c>
      <c r="N306" t="s">
        <v>57</v>
      </c>
      <c r="O306" t="s">
        <v>57</v>
      </c>
      <c r="P306" t="s">
        <v>57</v>
      </c>
      <c r="Q306" t="s">
        <v>57</v>
      </c>
      <c r="R306" t="s">
        <v>57</v>
      </c>
      <c r="S306" t="s">
        <v>55</v>
      </c>
      <c r="T306" t="s">
        <v>57</v>
      </c>
      <c r="U306" t="s">
        <v>57</v>
      </c>
      <c r="V306" t="s">
        <v>57</v>
      </c>
      <c r="W306" t="s">
        <v>55</v>
      </c>
      <c r="X306" t="s">
        <v>57</v>
      </c>
      <c r="Y306" t="s">
        <v>57</v>
      </c>
      <c r="Z306" t="s">
        <v>57</v>
      </c>
      <c r="AA306" t="s">
        <v>57</v>
      </c>
      <c r="AB306" t="s">
        <v>57</v>
      </c>
      <c r="AC306" t="s">
        <v>57</v>
      </c>
      <c r="AD306" t="s">
        <v>57</v>
      </c>
      <c r="AE306">
        <v>0</v>
      </c>
      <c r="AF306">
        <v>0</v>
      </c>
      <c r="AG306">
        <v>0</v>
      </c>
      <c r="AH306">
        <v>0</v>
      </c>
      <c r="AI306" s="18" t="str">
        <f t="shared" si="17"/>
        <v>1</v>
      </c>
      <c r="AJ306" s="18" t="str">
        <f t="shared" si="18"/>
        <v>1</v>
      </c>
      <c r="AK306" s="18" t="str">
        <f t="shared" si="19"/>
        <v>1</v>
      </c>
      <c r="AL306" s="18">
        <f t="shared" si="20"/>
        <v>0</v>
      </c>
      <c r="AM306" t="s">
        <v>55</v>
      </c>
      <c r="AN306" t="s">
        <v>55</v>
      </c>
      <c r="AO306">
        <v>0</v>
      </c>
      <c r="AP306">
        <v>1</v>
      </c>
      <c r="AQ306">
        <v>0</v>
      </c>
      <c r="AR306" t="s">
        <v>59</v>
      </c>
      <c r="AS306" t="s">
        <v>80</v>
      </c>
      <c r="AT306" t="s">
        <v>80</v>
      </c>
      <c r="AU306" t="s">
        <v>80</v>
      </c>
      <c r="AV306" t="s">
        <v>6165</v>
      </c>
      <c r="AW306" t="s">
        <v>375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201602056</v>
      </c>
      <c r="BM306">
        <v>6</v>
      </c>
    </row>
    <row r="307" spans="1:65">
      <c r="A307" t="s">
        <v>6166</v>
      </c>
      <c r="B307">
        <v>306</v>
      </c>
      <c r="C307" t="s">
        <v>372</v>
      </c>
      <c r="D307">
        <v>1</v>
      </c>
      <c r="E307">
        <v>6</v>
      </c>
      <c r="F307">
        <v>201602056</v>
      </c>
      <c r="G307">
        <v>20160205</v>
      </c>
      <c r="H307" t="s">
        <v>376</v>
      </c>
      <c r="I307" t="s">
        <v>377</v>
      </c>
      <c r="J307" t="s">
        <v>55</v>
      </c>
      <c r="K307">
        <v>1</v>
      </c>
      <c r="L307">
        <v>0</v>
      </c>
      <c r="M307" t="s">
        <v>55</v>
      </c>
      <c r="N307" t="s">
        <v>56</v>
      </c>
      <c r="O307" t="s">
        <v>378</v>
      </c>
      <c r="P307" t="s">
        <v>68</v>
      </c>
      <c r="Q307" t="s">
        <v>3</v>
      </c>
      <c r="R307" t="s">
        <v>58</v>
      </c>
      <c r="S307" t="s">
        <v>55</v>
      </c>
      <c r="T307" t="s">
        <v>56</v>
      </c>
      <c r="U307" t="s">
        <v>56</v>
      </c>
      <c r="V307" t="s">
        <v>56</v>
      </c>
      <c r="W307" t="s">
        <v>55</v>
      </c>
      <c r="X307" t="s">
        <v>68</v>
      </c>
      <c r="Y307" t="s">
        <v>56</v>
      </c>
      <c r="Z307" t="s">
        <v>56</v>
      </c>
      <c r="AA307" t="s">
        <v>57</v>
      </c>
      <c r="AB307" t="s">
        <v>56</v>
      </c>
      <c r="AC307" t="s">
        <v>56</v>
      </c>
      <c r="AD307" t="s">
        <v>57</v>
      </c>
      <c r="AE307">
        <v>0</v>
      </c>
      <c r="AF307">
        <v>0</v>
      </c>
      <c r="AG307">
        <v>0</v>
      </c>
      <c r="AH307">
        <v>1</v>
      </c>
      <c r="AI307" s="18" t="str">
        <f t="shared" si="17"/>
        <v>1</v>
      </c>
      <c r="AJ307" s="18" t="str">
        <f t="shared" si="18"/>
        <v>1</v>
      </c>
      <c r="AK307" s="18" t="str">
        <f t="shared" si="19"/>
        <v>1</v>
      </c>
      <c r="AL307" s="18">
        <f t="shared" si="20"/>
        <v>1</v>
      </c>
      <c r="AM307" t="s">
        <v>55</v>
      </c>
      <c r="AN307" t="s">
        <v>55</v>
      </c>
      <c r="AO307">
        <v>0</v>
      </c>
      <c r="AP307">
        <v>0</v>
      </c>
      <c r="AQ307">
        <v>0</v>
      </c>
      <c r="AR307" t="s">
        <v>379</v>
      </c>
      <c r="AS307" t="s">
        <v>58</v>
      </c>
      <c r="AT307" t="s">
        <v>58</v>
      </c>
      <c r="AU307" t="s">
        <v>1326</v>
      </c>
      <c r="AV307" t="s">
        <v>6166</v>
      </c>
      <c r="AW307" t="s">
        <v>376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201602056</v>
      </c>
      <c r="BM307">
        <v>6</v>
      </c>
    </row>
    <row r="308" spans="1:65">
      <c r="A308" t="s">
        <v>6167</v>
      </c>
      <c r="B308">
        <v>307</v>
      </c>
      <c r="C308" t="s">
        <v>57</v>
      </c>
      <c r="D308" t="s">
        <v>55</v>
      </c>
      <c r="E308">
        <v>6</v>
      </c>
      <c r="F308">
        <v>201602056</v>
      </c>
      <c r="G308" t="s">
        <v>55</v>
      </c>
      <c r="H308" t="s">
        <v>380</v>
      </c>
      <c r="I308" t="s">
        <v>55</v>
      </c>
      <c r="J308" t="s">
        <v>55</v>
      </c>
      <c r="K308" t="s">
        <v>55</v>
      </c>
      <c r="L308" t="s">
        <v>55</v>
      </c>
      <c r="M308" t="s">
        <v>55</v>
      </c>
      <c r="N308" t="s">
        <v>57</v>
      </c>
      <c r="O308" t="s">
        <v>57</v>
      </c>
      <c r="P308" t="s">
        <v>57</v>
      </c>
      <c r="Q308" t="s">
        <v>57</v>
      </c>
      <c r="R308" t="s">
        <v>57</v>
      </c>
      <c r="S308" t="s">
        <v>55</v>
      </c>
      <c r="T308" t="s">
        <v>57</v>
      </c>
      <c r="U308" t="s">
        <v>57</v>
      </c>
      <c r="V308" t="s">
        <v>57</v>
      </c>
      <c r="W308" t="s">
        <v>55</v>
      </c>
      <c r="X308" t="s">
        <v>57</v>
      </c>
      <c r="Y308" t="s">
        <v>57</v>
      </c>
      <c r="Z308" t="s">
        <v>57</v>
      </c>
      <c r="AA308" t="s">
        <v>57</v>
      </c>
      <c r="AB308" t="s">
        <v>57</v>
      </c>
      <c r="AC308" t="s">
        <v>57</v>
      </c>
      <c r="AD308" t="s">
        <v>57</v>
      </c>
      <c r="AE308">
        <v>0</v>
      </c>
      <c r="AF308">
        <v>0</v>
      </c>
      <c r="AG308">
        <v>0</v>
      </c>
      <c r="AH308">
        <v>1</v>
      </c>
      <c r="AI308" s="18" t="str">
        <f t="shared" si="17"/>
        <v>1</v>
      </c>
      <c r="AJ308" s="18" t="str">
        <f t="shared" si="18"/>
        <v>1</v>
      </c>
      <c r="AK308" s="18" t="str">
        <f t="shared" si="19"/>
        <v>1</v>
      </c>
      <c r="AL308" s="18">
        <f t="shared" si="20"/>
        <v>1</v>
      </c>
      <c r="AM308" t="s">
        <v>55</v>
      </c>
      <c r="AN308" t="s">
        <v>55</v>
      </c>
      <c r="AO308">
        <v>1</v>
      </c>
      <c r="AP308">
        <v>0</v>
      </c>
      <c r="AQ308">
        <v>0</v>
      </c>
      <c r="AR308" t="s">
        <v>59</v>
      </c>
      <c r="AS308" t="s">
        <v>80</v>
      </c>
      <c r="AT308" t="s">
        <v>80</v>
      </c>
      <c r="AU308" t="s">
        <v>80</v>
      </c>
      <c r="AV308" t="s">
        <v>6167</v>
      </c>
      <c r="AW308" t="s">
        <v>380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</v>
      </c>
      <c r="BL308">
        <v>201602056</v>
      </c>
      <c r="BM308">
        <v>6</v>
      </c>
    </row>
    <row r="309" spans="1:65">
      <c r="A309" t="s">
        <v>6168</v>
      </c>
      <c r="B309">
        <v>308</v>
      </c>
      <c r="C309" t="s">
        <v>372</v>
      </c>
      <c r="D309">
        <v>1</v>
      </c>
      <c r="E309">
        <v>6</v>
      </c>
      <c r="F309">
        <v>201602056</v>
      </c>
      <c r="G309">
        <v>20160205</v>
      </c>
      <c r="H309" t="s">
        <v>381</v>
      </c>
      <c r="I309" t="s">
        <v>209</v>
      </c>
      <c r="J309" t="s">
        <v>55</v>
      </c>
      <c r="K309">
        <v>0</v>
      </c>
      <c r="L309">
        <v>0</v>
      </c>
      <c r="M309">
        <v>0</v>
      </c>
      <c r="N309" t="s">
        <v>56</v>
      </c>
      <c r="O309" t="s">
        <v>57</v>
      </c>
      <c r="P309" t="s">
        <v>57</v>
      </c>
      <c r="Q309" t="s">
        <v>3</v>
      </c>
      <c r="R309" t="s">
        <v>80</v>
      </c>
      <c r="S309" t="s">
        <v>55</v>
      </c>
      <c r="T309" t="s">
        <v>68</v>
      </c>
      <c r="U309" t="s">
        <v>68</v>
      </c>
      <c r="V309" t="s">
        <v>68</v>
      </c>
      <c r="W309" t="s">
        <v>55</v>
      </c>
      <c r="X309" t="s">
        <v>56</v>
      </c>
      <c r="Y309" t="s">
        <v>56</v>
      </c>
      <c r="Z309" t="s">
        <v>56</v>
      </c>
      <c r="AA309" t="s">
        <v>57</v>
      </c>
      <c r="AB309" t="s">
        <v>56</v>
      </c>
      <c r="AC309" t="s">
        <v>56</v>
      </c>
      <c r="AD309" t="s">
        <v>57</v>
      </c>
      <c r="AE309">
        <v>0</v>
      </c>
      <c r="AF309">
        <v>0</v>
      </c>
      <c r="AG309">
        <v>0</v>
      </c>
      <c r="AH309">
        <v>1</v>
      </c>
      <c r="AI309" s="18" t="str">
        <f t="shared" si="17"/>
        <v>1</v>
      </c>
      <c r="AJ309" s="18" t="str">
        <f t="shared" si="18"/>
        <v>1</v>
      </c>
      <c r="AK309" s="18" t="str">
        <f t="shared" si="19"/>
        <v>1</v>
      </c>
      <c r="AL309" s="18">
        <f t="shared" si="20"/>
        <v>1</v>
      </c>
      <c r="AM309" t="s">
        <v>55</v>
      </c>
      <c r="AN309" t="s">
        <v>55</v>
      </c>
      <c r="AO309">
        <v>0</v>
      </c>
      <c r="AP309">
        <v>0</v>
      </c>
      <c r="AQ309">
        <v>0</v>
      </c>
      <c r="AR309" t="s">
        <v>209</v>
      </c>
      <c r="AS309" t="s">
        <v>80</v>
      </c>
      <c r="AT309" t="s">
        <v>80</v>
      </c>
      <c r="AU309" t="s">
        <v>80</v>
      </c>
      <c r="AV309" t="s">
        <v>6168</v>
      </c>
      <c r="AW309" t="s">
        <v>381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201602056</v>
      </c>
      <c r="BM309">
        <v>6</v>
      </c>
    </row>
    <row r="310" spans="1:65">
      <c r="A310" t="s">
        <v>6169</v>
      </c>
      <c r="B310">
        <v>309</v>
      </c>
      <c r="C310" t="s">
        <v>372</v>
      </c>
      <c r="D310">
        <v>1</v>
      </c>
      <c r="E310">
        <v>6</v>
      </c>
      <c r="F310">
        <v>201602066</v>
      </c>
      <c r="G310">
        <v>20160206</v>
      </c>
      <c r="H310" t="s">
        <v>382</v>
      </c>
      <c r="I310" t="s">
        <v>298</v>
      </c>
      <c r="J310" t="s">
        <v>55</v>
      </c>
      <c r="K310">
        <v>2</v>
      </c>
      <c r="L310">
        <v>1</v>
      </c>
      <c r="M310">
        <v>1</v>
      </c>
      <c r="N310" t="s">
        <v>56</v>
      </c>
      <c r="O310" t="s">
        <v>298</v>
      </c>
      <c r="P310" t="s">
        <v>68</v>
      </c>
      <c r="Q310" t="s">
        <v>3</v>
      </c>
      <c r="R310" t="s">
        <v>383</v>
      </c>
      <c r="S310" t="s">
        <v>55</v>
      </c>
      <c r="T310" t="s">
        <v>56</v>
      </c>
      <c r="U310" t="s">
        <v>56</v>
      </c>
      <c r="V310" t="s">
        <v>68</v>
      </c>
      <c r="W310" t="s">
        <v>55</v>
      </c>
      <c r="X310" t="s">
        <v>68</v>
      </c>
      <c r="Y310" t="s">
        <v>56</v>
      </c>
      <c r="Z310" t="s">
        <v>56</v>
      </c>
      <c r="AA310" t="s">
        <v>57</v>
      </c>
      <c r="AB310" t="s">
        <v>56</v>
      </c>
      <c r="AC310" t="s">
        <v>68</v>
      </c>
      <c r="AD310" t="s">
        <v>57</v>
      </c>
      <c r="AE310">
        <v>0</v>
      </c>
      <c r="AF310">
        <v>0</v>
      </c>
      <c r="AG310">
        <v>0</v>
      </c>
      <c r="AH310">
        <v>1</v>
      </c>
      <c r="AI310" s="18" t="str">
        <f t="shared" si="17"/>
        <v>1</v>
      </c>
      <c r="AJ310" s="18" t="str">
        <f t="shared" si="18"/>
        <v>1</v>
      </c>
      <c r="AK310" s="18" t="str">
        <f t="shared" si="19"/>
        <v>1</v>
      </c>
      <c r="AL310" s="18">
        <f t="shared" si="20"/>
        <v>1</v>
      </c>
      <c r="AM310" t="s">
        <v>55</v>
      </c>
      <c r="AN310" t="s">
        <v>55</v>
      </c>
      <c r="AO310">
        <v>0</v>
      </c>
      <c r="AP310">
        <v>0</v>
      </c>
      <c r="AQ310">
        <v>0</v>
      </c>
      <c r="AR310" t="s">
        <v>298</v>
      </c>
      <c r="AS310" t="s">
        <v>384</v>
      </c>
      <c r="AT310" t="s">
        <v>384</v>
      </c>
      <c r="AU310" t="s">
        <v>4450</v>
      </c>
      <c r="AV310" t="s">
        <v>6169</v>
      </c>
      <c r="AW310" t="s">
        <v>382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201602066</v>
      </c>
      <c r="BM310">
        <v>6</v>
      </c>
    </row>
    <row r="311" spans="1:65">
      <c r="A311" t="s">
        <v>6170</v>
      </c>
      <c r="B311">
        <v>310</v>
      </c>
      <c r="C311" t="s">
        <v>372</v>
      </c>
      <c r="D311">
        <v>1</v>
      </c>
      <c r="E311">
        <v>6</v>
      </c>
      <c r="F311">
        <v>201602066</v>
      </c>
      <c r="G311">
        <v>20160206</v>
      </c>
      <c r="H311" t="s">
        <v>385</v>
      </c>
      <c r="I311" t="s">
        <v>298</v>
      </c>
      <c r="J311" t="s">
        <v>55</v>
      </c>
      <c r="K311">
        <v>1</v>
      </c>
      <c r="L311">
        <v>1</v>
      </c>
      <c r="M311">
        <v>0</v>
      </c>
      <c r="N311" t="s">
        <v>56</v>
      </c>
      <c r="O311" t="s">
        <v>298</v>
      </c>
      <c r="P311" t="s">
        <v>68</v>
      </c>
      <c r="Q311" t="s">
        <v>3</v>
      </c>
      <c r="R311" t="s">
        <v>383</v>
      </c>
      <c r="S311" t="s">
        <v>55</v>
      </c>
      <c r="T311" t="s">
        <v>56</v>
      </c>
      <c r="U311" t="s">
        <v>56</v>
      </c>
      <c r="V311" t="s">
        <v>68</v>
      </c>
      <c r="W311" t="s">
        <v>55</v>
      </c>
      <c r="X311" t="s">
        <v>68</v>
      </c>
      <c r="Y311" t="s">
        <v>56</v>
      </c>
      <c r="Z311" t="s">
        <v>56</v>
      </c>
      <c r="AA311" t="s">
        <v>57</v>
      </c>
      <c r="AB311" t="s">
        <v>56</v>
      </c>
      <c r="AC311" t="s">
        <v>68</v>
      </c>
      <c r="AD311" t="s">
        <v>57</v>
      </c>
      <c r="AE311">
        <v>0</v>
      </c>
      <c r="AF311">
        <v>0</v>
      </c>
      <c r="AG311">
        <v>0</v>
      </c>
      <c r="AH311">
        <v>1</v>
      </c>
      <c r="AI311" s="18" t="str">
        <f t="shared" si="17"/>
        <v>1</v>
      </c>
      <c r="AJ311" s="18" t="str">
        <f t="shared" si="18"/>
        <v>1</v>
      </c>
      <c r="AK311" s="18" t="str">
        <f t="shared" si="19"/>
        <v>1</v>
      </c>
      <c r="AL311" s="18">
        <f t="shared" si="20"/>
        <v>1</v>
      </c>
      <c r="AM311" t="s">
        <v>55</v>
      </c>
      <c r="AN311" t="s">
        <v>55</v>
      </c>
      <c r="AO311">
        <v>1</v>
      </c>
      <c r="AP311">
        <v>0</v>
      </c>
      <c r="AQ311">
        <v>0</v>
      </c>
      <c r="AR311" t="s">
        <v>298</v>
      </c>
      <c r="AS311" t="s">
        <v>384</v>
      </c>
      <c r="AT311" t="s">
        <v>384</v>
      </c>
      <c r="AU311" t="s">
        <v>4450</v>
      </c>
      <c r="AV311" t="s">
        <v>6170</v>
      </c>
      <c r="AW311" t="s">
        <v>385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201602066</v>
      </c>
      <c r="BM311">
        <v>6</v>
      </c>
    </row>
    <row r="312" spans="1:65">
      <c r="A312" t="s">
        <v>6171</v>
      </c>
      <c r="B312">
        <v>311</v>
      </c>
      <c r="C312" t="s">
        <v>372</v>
      </c>
      <c r="D312">
        <v>1</v>
      </c>
      <c r="E312">
        <v>6</v>
      </c>
      <c r="F312">
        <v>201602066</v>
      </c>
      <c r="G312">
        <v>20160206</v>
      </c>
      <c r="H312" t="s">
        <v>386</v>
      </c>
      <c r="I312" t="s">
        <v>76</v>
      </c>
      <c r="J312" t="s">
        <v>55</v>
      </c>
      <c r="K312">
        <v>1</v>
      </c>
      <c r="L312">
        <v>0</v>
      </c>
      <c r="M312">
        <v>1</v>
      </c>
      <c r="N312" t="s">
        <v>56</v>
      </c>
      <c r="O312" t="s">
        <v>76</v>
      </c>
      <c r="P312" t="s">
        <v>56</v>
      </c>
      <c r="Q312" t="s">
        <v>3</v>
      </c>
      <c r="R312" t="s">
        <v>80</v>
      </c>
      <c r="S312" t="s">
        <v>55</v>
      </c>
      <c r="T312" t="s">
        <v>56</v>
      </c>
      <c r="U312" t="s">
        <v>56</v>
      </c>
      <c r="V312" t="s">
        <v>56</v>
      </c>
      <c r="W312" t="s">
        <v>55</v>
      </c>
      <c r="X312" t="s">
        <v>56</v>
      </c>
      <c r="Y312" t="s">
        <v>56</v>
      </c>
      <c r="Z312" t="s">
        <v>56</v>
      </c>
      <c r="AA312" t="s">
        <v>57</v>
      </c>
      <c r="AB312" t="s">
        <v>56</v>
      </c>
      <c r="AC312" t="s">
        <v>56</v>
      </c>
      <c r="AD312" t="s">
        <v>57</v>
      </c>
      <c r="AE312">
        <v>0</v>
      </c>
      <c r="AF312">
        <v>0</v>
      </c>
      <c r="AG312">
        <v>0</v>
      </c>
      <c r="AH312">
        <v>1</v>
      </c>
      <c r="AI312" s="18" t="str">
        <f t="shared" si="17"/>
        <v>1</v>
      </c>
      <c r="AJ312" s="18" t="str">
        <f t="shared" si="18"/>
        <v>1</v>
      </c>
      <c r="AK312" s="18" t="str">
        <f t="shared" si="19"/>
        <v>1</v>
      </c>
      <c r="AL312" s="18">
        <f t="shared" si="20"/>
        <v>1</v>
      </c>
      <c r="AM312" t="s">
        <v>55</v>
      </c>
      <c r="AN312" t="s">
        <v>55</v>
      </c>
      <c r="AO312">
        <v>0</v>
      </c>
      <c r="AP312">
        <v>0</v>
      </c>
      <c r="AQ312">
        <v>0</v>
      </c>
      <c r="AR312" t="s">
        <v>76</v>
      </c>
      <c r="AS312" t="s">
        <v>80</v>
      </c>
      <c r="AT312" t="s">
        <v>80</v>
      </c>
      <c r="AU312" t="s">
        <v>80</v>
      </c>
      <c r="AV312" t="s">
        <v>6171</v>
      </c>
      <c r="AW312" t="s">
        <v>386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1</v>
      </c>
      <c r="BL312">
        <v>201602066</v>
      </c>
      <c r="BM312">
        <v>6</v>
      </c>
    </row>
    <row r="313" spans="1:65">
      <c r="A313" t="s">
        <v>6172</v>
      </c>
      <c r="B313">
        <v>312</v>
      </c>
      <c r="C313" t="s">
        <v>372</v>
      </c>
      <c r="D313">
        <v>1</v>
      </c>
      <c r="E313">
        <v>6</v>
      </c>
      <c r="F313">
        <v>201602066</v>
      </c>
      <c r="G313">
        <v>20160206</v>
      </c>
      <c r="H313" t="s">
        <v>387</v>
      </c>
      <c r="I313" t="s">
        <v>377</v>
      </c>
      <c r="J313" t="s">
        <v>55</v>
      </c>
      <c r="K313">
        <v>1</v>
      </c>
      <c r="L313">
        <v>1</v>
      </c>
      <c r="M313">
        <v>0</v>
      </c>
      <c r="N313" t="s">
        <v>56</v>
      </c>
      <c r="O313" t="s">
        <v>378</v>
      </c>
      <c r="P313" t="s">
        <v>68</v>
      </c>
      <c r="Q313" t="s">
        <v>3</v>
      </c>
      <c r="R313" t="s">
        <v>58</v>
      </c>
      <c r="S313" t="s">
        <v>55</v>
      </c>
      <c r="T313" t="s">
        <v>56</v>
      </c>
      <c r="U313" t="s">
        <v>56</v>
      </c>
      <c r="V313" t="s">
        <v>56</v>
      </c>
      <c r="W313" t="s">
        <v>55</v>
      </c>
      <c r="X313" t="s">
        <v>68</v>
      </c>
      <c r="Y313" t="s">
        <v>56</v>
      </c>
      <c r="Z313" t="s">
        <v>56</v>
      </c>
      <c r="AA313" t="s">
        <v>57</v>
      </c>
      <c r="AB313" t="s">
        <v>56</v>
      </c>
      <c r="AC313" t="s">
        <v>56</v>
      </c>
      <c r="AD313" t="s">
        <v>388</v>
      </c>
      <c r="AE313">
        <v>0</v>
      </c>
      <c r="AF313">
        <v>0</v>
      </c>
      <c r="AG313">
        <v>0</v>
      </c>
      <c r="AH313">
        <v>1</v>
      </c>
      <c r="AI313" s="18" t="str">
        <f t="shared" si="17"/>
        <v>1</v>
      </c>
      <c r="AJ313" s="18" t="str">
        <f t="shared" si="18"/>
        <v>1</v>
      </c>
      <c r="AK313" s="18" t="str">
        <f t="shared" si="19"/>
        <v>1</v>
      </c>
      <c r="AL313" s="18">
        <f t="shared" si="20"/>
        <v>1</v>
      </c>
      <c r="AM313" t="s">
        <v>55</v>
      </c>
      <c r="AN313" t="s">
        <v>55</v>
      </c>
      <c r="AO313">
        <v>0</v>
      </c>
      <c r="AP313">
        <v>0</v>
      </c>
      <c r="AQ313">
        <v>0</v>
      </c>
      <c r="AR313" t="s">
        <v>379</v>
      </c>
      <c r="AS313" t="s">
        <v>58</v>
      </c>
      <c r="AT313" t="s">
        <v>58</v>
      </c>
      <c r="AU313" t="s">
        <v>1326</v>
      </c>
      <c r="AV313" t="s">
        <v>6172</v>
      </c>
      <c r="AW313" t="s">
        <v>387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</v>
      </c>
      <c r="BL313">
        <v>201602066</v>
      </c>
      <c r="BM313">
        <v>6</v>
      </c>
    </row>
    <row r="314" spans="1:65">
      <c r="A314" t="s">
        <v>6173</v>
      </c>
      <c r="B314">
        <v>313</v>
      </c>
      <c r="C314" t="s">
        <v>372</v>
      </c>
      <c r="D314">
        <v>1</v>
      </c>
      <c r="E314">
        <v>6</v>
      </c>
      <c r="F314">
        <v>201602066</v>
      </c>
      <c r="G314">
        <v>20160206</v>
      </c>
      <c r="H314" t="s">
        <v>389</v>
      </c>
      <c r="I314" t="s">
        <v>390</v>
      </c>
      <c r="J314" t="s">
        <v>55</v>
      </c>
      <c r="K314">
        <v>1</v>
      </c>
      <c r="L314">
        <v>0</v>
      </c>
      <c r="M314">
        <v>1</v>
      </c>
      <c r="N314" t="s">
        <v>56</v>
      </c>
      <c r="O314" t="s">
        <v>390</v>
      </c>
      <c r="P314" t="s">
        <v>68</v>
      </c>
      <c r="Q314" t="s">
        <v>3</v>
      </c>
      <c r="R314" t="s">
        <v>391</v>
      </c>
      <c r="S314" t="s">
        <v>55</v>
      </c>
      <c r="T314" t="s">
        <v>56</v>
      </c>
      <c r="U314" t="s">
        <v>56</v>
      </c>
      <c r="V314" t="s">
        <v>56</v>
      </c>
      <c r="W314" t="s">
        <v>55</v>
      </c>
      <c r="X314" t="s">
        <v>56</v>
      </c>
      <c r="Y314" t="s">
        <v>56</v>
      </c>
      <c r="Z314" t="s">
        <v>56</v>
      </c>
      <c r="AA314" t="s">
        <v>57</v>
      </c>
      <c r="AB314" t="s">
        <v>56</v>
      </c>
      <c r="AC314" t="s">
        <v>56</v>
      </c>
      <c r="AD314" t="s">
        <v>57</v>
      </c>
      <c r="AE314">
        <v>0</v>
      </c>
      <c r="AF314">
        <v>0</v>
      </c>
      <c r="AG314">
        <v>0</v>
      </c>
      <c r="AH314">
        <v>1</v>
      </c>
      <c r="AI314" s="18" t="str">
        <f t="shared" si="17"/>
        <v>1</v>
      </c>
      <c r="AJ314" s="18" t="str">
        <f t="shared" si="18"/>
        <v>1</v>
      </c>
      <c r="AK314" s="18" t="str">
        <f t="shared" si="19"/>
        <v>1</v>
      </c>
      <c r="AL314" s="18">
        <f t="shared" si="20"/>
        <v>1</v>
      </c>
      <c r="AM314" t="s">
        <v>55</v>
      </c>
      <c r="AN314" t="s">
        <v>55</v>
      </c>
      <c r="AO314">
        <v>1</v>
      </c>
      <c r="AP314">
        <v>0</v>
      </c>
      <c r="AQ314">
        <v>0</v>
      </c>
      <c r="AR314" t="s">
        <v>86</v>
      </c>
      <c r="AS314" t="s">
        <v>392</v>
      </c>
      <c r="AT314" t="s">
        <v>392</v>
      </c>
      <c r="AU314" t="s">
        <v>4450</v>
      </c>
      <c r="AV314" t="s">
        <v>6173</v>
      </c>
      <c r="AW314" t="s">
        <v>389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201602066</v>
      </c>
      <c r="BM314">
        <v>6</v>
      </c>
    </row>
    <row r="315" spans="1:65">
      <c r="A315" t="s">
        <v>6174</v>
      </c>
      <c r="B315">
        <v>314</v>
      </c>
      <c r="C315" t="s">
        <v>372</v>
      </c>
      <c r="D315">
        <v>1</v>
      </c>
      <c r="E315">
        <v>6</v>
      </c>
      <c r="F315">
        <v>201602066</v>
      </c>
      <c r="G315">
        <v>20160206</v>
      </c>
      <c r="H315" t="s">
        <v>393</v>
      </c>
      <c r="I315" t="s">
        <v>59</v>
      </c>
      <c r="J315" t="s">
        <v>55</v>
      </c>
      <c r="K315">
        <v>1</v>
      </c>
      <c r="L315">
        <v>1</v>
      </c>
      <c r="M315">
        <v>0</v>
      </c>
      <c r="N315" t="s">
        <v>56</v>
      </c>
      <c r="O315" t="s">
        <v>147</v>
      </c>
      <c r="P315" t="s">
        <v>68</v>
      </c>
      <c r="Q315" t="s">
        <v>3</v>
      </c>
      <c r="R315" t="s">
        <v>58</v>
      </c>
      <c r="S315" t="s">
        <v>55</v>
      </c>
      <c r="T315" t="s">
        <v>56</v>
      </c>
      <c r="U315" t="s">
        <v>56</v>
      </c>
      <c r="V315" t="s">
        <v>56</v>
      </c>
      <c r="W315" t="s">
        <v>55</v>
      </c>
      <c r="X315" t="s">
        <v>56</v>
      </c>
      <c r="Y315" t="s">
        <v>56</v>
      </c>
      <c r="Z315" t="s">
        <v>56</v>
      </c>
      <c r="AA315" t="s">
        <v>57</v>
      </c>
      <c r="AB315" t="s">
        <v>56</v>
      </c>
      <c r="AC315" t="s">
        <v>56</v>
      </c>
      <c r="AD315" t="s">
        <v>57</v>
      </c>
      <c r="AE315">
        <v>0</v>
      </c>
      <c r="AF315">
        <v>0</v>
      </c>
      <c r="AG315">
        <v>0</v>
      </c>
      <c r="AH315">
        <v>1</v>
      </c>
      <c r="AI315" s="18" t="str">
        <f t="shared" si="17"/>
        <v>1</v>
      </c>
      <c r="AJ315" s="18" t="str">
        <f t="shared" si="18"/>
        <v>1</v>
      </c>
      <c r="AK315" s="18" t="str">
        <f t="shared" si="19"/>
        <v>1</v>
      </c>
      <c r="AL315" s="18">
        <f t="shared" si="20"/>
        <v>1</v>
      </c>
      <c r="AM315" t="s">
        <v>55</v>
      </c>
      <c r="AN315" t="s">
        <v>55</v>
      </c>
      <c r="AO315">
        <v>0</v>
      </c>
      <c r="AP315">
        <v>0</v>
      </c>
      <c r="AQ315">
        <v>0</v>
      </c>
      <c r="AR315" t="s">
        <v>59</v>
      </c>
      <c r="AS315" t="s">
        <v>58</v>
      </c>
      <c r="AT315" t="s">
        <v>58</v>
      </c>
      <c r="AU315" t="s">
        <v>1326</v>
      </c>
      <c r="AV315" t="s">
        <v>6174</v>
      </c>
      <c r="AW315" t="s">
        <v>393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201602066</v>
      </c>
      <c r="BM315">
        <v>6</v>
      </c>
    </row>
    <row r="316" spans="1:65">
      <c r="A316" t="s">
        <v>6175</v>
      </c>
      <c r="B316">
        <v>315</v>
      </c>
      <c r="C316" t="s">
        <v>372</v>
      </c>
      <c r="D316">
        <v>1</v>
      </c>
      <c r="E316">
        <v>6</v>
      </c>
      <c r="F316">
        <v>201602066</v>
      </c>
      <c r="G316">
        <v>20160206</v>
      </c>
      <c r="H316" t="s">
        <v>394</v>
      </c>
      <c r="I316" t="s">
        <v>298</v>
      </c>
      <c r="J316" t="s">
        <v>55</v>
      </c>
      <c r="K316">
        <v>4</v>
      </c>
      <c r="L316">
        <v>2</v>
      </c>
      <c r="M316">
        <v>2</v>
      </c>
      <c r="N316" t="s">
        <v>56</v>
      </c>
      <c r="O316" t="s">
        <v>298</v>
      </c>
      <c r="P316" t="s">
        <v>68</v>
      </c>
      <c r="Q316" t="s">
        <v>3</v>
      </c>
      <c r="R316" t="s">
        <v>383</v>
      </c>
      <c r="S316" t="s">
        <v>55</v>
      </c>
      <c r="T316" t="s">
        <v>56</v>
      </c>
      <c r="U316" t="s">
        <v>56</v>
      </c>
      <c r="V316" t="s">
        <v>68</v>
      </c>
      <c r="W316" t="s">
        <v>55</v>
      </c>
      <c r="X316" t="s">
        <v>56</v>
      </c>
      <c r="Y316" t="s">
        <v>56</v>
      </c>
      <c r="Z316" t="s">
        <v>56</v>
      </c>
      <c r="AA316" t="s">
        <v>57</v>
      </c>
      <c r="AB316" t="s">
        <v>56</v>
      </c>
      <c r="AC316" t="s">
        <v>68</v>
      </c>
      <c r="AD316" t="s">
        <v>395</v>
      </c>
      <c r="AE316">
        <v>0</v>
      </c>
      <c r="AF316">
        <v>0</v>
      </c>
      <c r="AG316">
        <v>0</v>
      </c>
      <c r="AH316">
        <v>1</v>
      </c>
      <c r="AI316" s="18" t="str">
        <f t="shared" si="17"/>
        <v>1</v>
      </c>
      <c r="AJ316" s="18" t="str">
        <f t="shared" si="18"/>
        <v>1</v>
      </c>
      <c r="AK316" s="18" t="str">
        <f t="shared" si="19"/>
        <v>1</v>
      </c>
      <c r="AL316" s="18">
        <f t="shared" si="20"/>
        <v>1</v>
      </c>
      <c r="AM316" t="s">
        <v>55</v>
      </c>
      <c r="AN316" t="s">
        <v>55</v>
      </c>
      <c r="AO316">
        <v>0</v>
      </c>
      <c r="AP316">
        <v>0</v>
      </c>
      <c r="AQ316">
        <v>0</v>
      </c>
      <c r="AR316" t="s">
        <v>298</v>
      </c>
      <c r="AS316" t="s">
        <v>384</v>
      </c>
      <c r="AT316" t="s">
        <v>384</v>
      </c>
      <c r="AU316" t="s">
        <v>4450</v>
      </c>
      <c r="AV316" t="s">
        <v>6175</v>
      </c>
      <c r="AW316" t="s">
        <v>394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201602066</v>
      </c>
      <c r="BM316">
        <v>6</v>
      </c>
    </row>
    <row r="317" spans="1:65">
      <c r="A317" t="s">
        <v>6176</v>
      </c>
      <c r="B317">
        <v>316</v>
      </c>
      <c r="C317" t="s">
        <v>372</v>
      </c>
      <c r="D317">
        <v>1</v>
      </c>
      <c r="E317">
        <v>6</v>
      </c>
      <c r="F317">
        <v>201602066</v>
      </c>
      <c r="G317">
        <v>20160206</v>
      </c>
      <c r="H317" t="s">
        <v>396</v>
      </c>
      <c r="I317" t="s">
        <v>298</v>
      </c>
      <c r="J317" t="s">
        <v>55</v>
      </c>
      <c r="K317">
        <v>2</v>
      </c>
      <c r="L317">
        <v>1</v>
      </c>
      <c r="M317">
        <v>1</v>
      </c>
      <c r="N317" t="s">
        <v>56</v>
      </c>
      <c r="O317" t="s">
        <v>298</v>
      </c>
      <c r="P317" t="s">
        <v>68</v>
      </c>
      <c r="Q317" t="s">
        <v>3</v>
      </c>
      <c r="R317" t="s">
        <v>383</v>
      </c>
      <c r="S317" t="s">
        <v>55</v>
      </c>
      <c r="T317" t="s">
        <v>56</v>
      </c>
      <c r="U317" t="s">
        <v>56</v>
      </c>
      <c r="V317" t="s">
        <v>56</v>
      </c>
      <c r="W317" t="s">
        <v>55</v>
      </c>
      <c r="X317" t="s">
        <v>68</v>
      </c>
      <c r="Y317" t="s">
        <v>56</v>
      </c>
      <c r="Z317" t="s">
        <v>56</v>
      </c>
      <c r="AA317" t="s">
        <v>57</v>
      </c>
      <c r="AB317" t="s">
        <v>56</v>
      </c>
      <c r="AC317" t="s">
        <v>68</v>
      </c>
      <c r="AD317" t="s">
        <v>57</v>
      </c>
      <c r="AE317">
        <v>0</v>
      </c>
      <c r="AF317">
        <v>0</v>
      </c>
      <c r="AG317">
        <v>0</v>
      </c>
      <c r="AH317">
        <v>1</v>
      </c>
      <c r="AI317" s="18" t="str">
        <f t="shared" si="17"/>
        <v>1</v>
      </c>
      <c r="AJ317" s="18" t="str">
        <f t="shared" si="18"/>
        <v>1</v>
      </c>
      <c r="AK317" s="18" t="str">
        <f t="shared" si="19"/>
        <v>1</v>
      </c>
      <c r="AL317" s="18">
        <f t="shared" si="20"/>
        <v>1</v>
      </c>
      <c r="AM317" t="s">
        <v>55</v>
      </c>
      <c r="AN317" t="s">
        <v>55</v>
      </c>
      <c r="AO317">
        <v>0</v>
      </c>
      <c r="AP317">
        <v>0</v>
      </c>
      <c r="AQ317">
        <v>0</v>
      </c>
      <c r="AR317" t="s">
        <v>298</v>
      </c>
      <c r="AS317" t="s">
        <v>384</v>
      </c>
      <c r="AT317" t="s">
        <v>384</v>
      </c>
      <c r="AU317" t="s">
        <v>4450</v>
      </c>
      <c r="AV317" t="s">
        <v>6176</v>
      </c>
      <c r="AW317" t="s">
        <v>396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201602066</v>
      </c>
      <c r="BM317">
        <v>6</v>
      </c>
    </row>
    <row r="318" spans="1:65">
      <c r="A318" t="s">
        <v>6177</v>
      </c>
      <c r="B318">
        <v>317</v>
      </c>
      <c r="C318" t="s">
        <v>372</v>
      </c>
      <c r="D318">
        <v>1</v>
      </c>
      <c r="E318">
        <v>6</v>
      </c>
      <c r="F318">
        <v>201602066</v>
      </c>
      <c r="G318">
        <v>20160206</v>
      </c>
      <c r="H318" t="s">
        <v>397</v>
      </c>
      <c r="I318" t="s">
        <v>298</v>
      </c>
      <c r="J318" t="s">
        <v>55</v>
      </c>
      <c r="K318">
        <v>3</v>
      </c>
      <c r="L318">
        <v>1</v>
      </c>
      <c r="M318">
        <v>2</v>
      </c>
      <c r="N318" t="s">
        <v>56</v>
      </c>
      <c r="O318" t="s">
        <v>298</v>
      </c>
      <c r="P318" t="s">
        <v>68</v>
      </c>
      <c r="Q318" t="s">
        <v>3</v>
      </c>
      <c r="R318" t="s">
        <v>383</v>
      </c>
      <c r="S318" t="s">
        <v>55</v>
      </c>
      <c r="T318" t="s">
        <v>56</v>
      </c>
      <c r="U318" t="s">
        <v>56</v>
      </c>
      <c r="V318" t="s">
        <v>56</v>
      </c>
      <c r="W318" t="s">
        <v>55</v>
      </c>
      <c r="X318" t="s">
        <v>68</v>
      </c>
      <c r="Y318" t="s">
        <v>56</v>
      </c>
      <c r="Z318" t="s">
        <v>56</v>
      </c>
      <c r="AA318" t="s">
        <v>57</v>
      </c>
      <c r="AB318" t="s">
        <v>56</v>
      </c>
      <c r="AC318" t="s">
        <v>68</v>
      </c>
      <c r="AD318" t="s">
        <v>57</v>
      </c>
      <c r="AE318">
        <v>0</v>
      </c>
      <c r="AF318">
        <v>0</v>
      </c>
      <c r="AG318">
        <v>0</v>
      </c>
      <c r="AH318">
        <v>1</v>
      </c>
      <c r="AI318" s="18" t="str">
        <f t="shared" si="17"/>
        <v>1</v>
      </c>
      <c r="AJ318" s="18" t="str">
        <f t="shared" si="18"/>
        <v>1</v>
      </c>
      <c r="AK318" s="18" t="str">
        <f t="shared" si="19"/>
        <v>1</v>
      </c>
      <c r="AL318" s="18">
        <f t="shared" si="20"/>
        <v>1</v>
      </c>
      <c r="AM318" t="s">
        <v>55</v>
      </c>
      <c r="AN318" t="s">
        <v>55</v>
      </c>
      <c r="AO318">
        <v>0</v>
      </c>
      <c r="AP318">
        <v>0</v>
      </c>
      <c r="AQ318">
        <v>0</v>
      </c>
      <c r="AR318" t="s">
        <v>298</v>
      </c>
      <c r="AS318" t="s">
        <v>384</v>
      </c>
      <c r="AT318" t="s">
        <v>384</v>
      </c>
      <c r="AU318" t="s">
        <v>4450</v>
      </c>
      <c r="AV318" t="s">
        <v>6177</v>
      </c>
      <c r="AW318" t="s">
        <v>397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201602066</v>
      </c>
      <c r="BM318">
        <v>6</v>
      </c>
    </row>
    <row r="319" spans="1:65">
      <c r="A319" t="s">
        <v>6178</v>
      </c>
      <c r="B319">
        <v>318</v>
      </c>
      <c r="C319" t="s">
        <v>372</v>
      </c>
      <c r="D319">
        <v>1</v>
      </c>
      <c r="E319">
        <v>6</v>
      </c>
      <c r="F319">
        <v>201602066</v>
      </c>
      <c r="G319">
        <v>20160206</v>
      </c>
      <c r="H319" t="s">
        <v>398</v>
      </c>
      <c r="I319" t="s">
        <v>377</v>
      </c>
      <c r="J319" t="s">
        <v>55</v>
      </c>
      <c r="K319">
        <v>1</v>
      </c>
      <c r="L319">
        <v>0</v>
      </c>
      <c r="M319">
        <v>1</v>
      </c>
      <c r="N319" t="s">
        <v>56</v>
      </c>
      <c r="O319" t="s">
        <v>378</v>
      </c>
      <c r="P319" t="s">
        <v>68</v>
      </c>
      <c r="Q319" t="s">
        <v>3</v>
      </c>
      <c r="R319" t="s">
        <v>383</v>
      </c>
      <c r="S319" t="s">
        <v>55</v>
      </c>
      <c r="T319" t="s">
        <v>56</v>
      </c>
      <c r="U319" t="s">
        <v>56</v>
      </c>
      <c r="V319" t="s">
        <v>56</v>
      </c>
      <c r="W319" t="s">
        <v>55</v>
      </c>
      <c r="X319" t="s">
        <v>56</v>
      </c>
      <c r="Y319" t="s">
        <v>56</v>
      </c>
      <c r="Z319" t="s">
        <v>56</v>
      </c>
      <c r="AA319" t="s">
        <v>57</v>
      </c>
      <c r="AB319" t="s">
        <v>56</v>
      </c>
      <c r="AC319" t="s">
        <v>56</v>
      </c>
      <c r="AD319" t="s">
        <v>57</v>
      </c>
      <c r="AE319">
        <v>0</v>
      </c>
      <c r="AF319">
        <v>0</v>
      </c>
      <c r="AG319">
        <v>0</v>
      </c>
      <c r="AH319">
        <v>1</v>
      </c>
      <c r="AI319" s="18" t="str">
        <f t="shared" si="17"/>
        <v>1</v>
      </c>
      <c r="AJ319" s="18" t="str">
        <f t="shared" si="18"/>
        <v>1</v>
      </c>
      <c r="AK319" s="18" t="str">
        <f t="shared" si="19"/>
        <v>1</v>
      </c>
      <c r="AL319" s="18">
        <f t="shared" si="20"/>
        <v>1</v>
      </c>
      <c r="AM319" t="s">
        <v>55</v>
      </c>
      <c r="AN319" t="s">
        <v>55</v>
      </c>
      <c r="AO319">
        <v>0</v>
      </c>
      <c r="AP319">
        <v>0</v>
      </c>
      <c r="AQ319">
        <v>0</v>
      </c>
      <c r="AR319" t="s">
        <v>379</v>
      </c>
      <c r="AS319" t="s">
        <v>384</v>
      </c>
      <c r="AT319" t="s">
        <v>384</v>
      </c>
      <c r="AU319" t="s">
        <v>4450</v>
      </c>
      <c r="AV319" t="s">
        <v>6178</v>
      </c>
      <c r="AW319" t="s">
        <v>398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201602066</v>
      </c>
      <c r="BM319">
        <v>6</v>
      </c>
    </row>
    <row r="320" spans="1:65">
      <c r="A320" t="s">
        <v>6179</v>
      </c>
      <c r="B320">
        <v>319</v>
      </c>
      <c r="C320" t="s">
        <v>372</v>
      </c>
      <c r="D320">
        <v>1</v>
      </c>
      <c r="E320">
        <v>6</v>
      </c>
      <c r="F320">
        <v>201602066</v>
      </c>
      <c r="G320">
        <v>20160206</v>
      </c>
      <c r="H320" t="s">
        <v>399</v>
      </c>
      <c r="I320" t="s">
        <v>377</v>
      </c>
      <c r="J320" t="s">
        <v>55</v>
      </c>
      <c r="K320">
        <v>1</v>
      </c>
      <c r="L320">
        <v>0</v>
      </c>
      <c r="M320">
        <v>1</v>
      </c>
      <c r="N320" t="s">
        <v>56</v>
      </c>
      <c r="O320" t="s">
        <v>378</v>
      </c>
      <c r="P320" t="s">
        <v>68</v>
      </c>
      <c r="Q320" t="s">
        <v>3</v>
      </c>
      <c r="R320" t="s">
        <v>383</v>
      </c>
      <c r="S320" t="s">
        <v>55</v>
      </c>
      <c r="T320" t="s">
        <v>56</v>
      </c>
      <c r="U320" t="s">
        <v>56</v>
      </c>
      <c r="V320" t="s">
        <v>56</v>
      </c>
      <c r="W320" t="s">
        <v>55</v>
      </c>
      <c r="X320" t="s">
        <v>56</v>
      </c>
      <c r="Y320" t="s">
        <v>56</v>
      </c>
      <c r="Z320" t="s">
        <v>56</v>
      </c>
      <c r="AA320" t="s">
        <v>57</v>
      </c>
      <c r="AB320" t="s">
        <v>56</v>
      </c>
      <c r="AC320" t="s">
        <v>56</v>
      </c>
      <c r="AD320" t="s">
        <v>57</v>
      </c>
      <c r="AE320">
        <v>0</v>
      </c>
      <c r="AF320">
        <v>0</v>
      </c>
      <c r="AG320">
        <v>0</v>
      </c>
      <c r="AH320">
        <v>1</v>
      </c>
      <c r="AI320" s="18" t="str">
        <f t="shared" si="17"/>
        <v>1</v>
      </c>
      <c r="AJ320" s="18" t="str">
        <f t="shared" si="18"/>
        <v>1</v>
      </c>
      <c r="AK320" s="18" t="str">
        <f t="shared" si="19"/>
        <v>1</v>
      </c>
      <c r="AL320" s="18">
        <f t="shared" si="20"/>
        <v>1</v>
      </c>
      <c r="AM320" t="s">
        <v>55</v>
      </c>
      <c r="AN320" t="s">
        <v>55</v>
      </c>
      <c r="AO320">
        <v>1</v>
      </c>
      <c r="AP320">
        <v>0</v>
      </c>
      <c r="AQ320">
        <v>0</v>
      </c>
      <c r="AR320" t="s">
        <v>379</v>
      </c>
      <c r="AS320" t="s">
        <v>384</v>
      </c>
      <c r="AT320" t="s">
        <v>384</v>
      </c>
      <c r="AU320" t="s">
        <v>4450</v>
      </c>
      <c r="AV320" t="s">
        <v>6179</v>
      </c>
      <c r="AW320" t="s">
        <v>399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201602066</v>
      </c>
      <c r="BM320">
        <v>6</v>
      </c>
    </row>
    <row r="321" spans="1:65">
      <c r="A321" t="s">
        <v>6180</v>
      </c>
      <c r="B321">
        <v>320</v>
      </c>
      <c r="C321" t="s">
        <v>372</v>
      </c>
      <c r="D321">
        <v>1</v>
      </c>
      <c r="E321">
        <v>6</v>
      </c>
      <c r="F321">
        <v>201602076</v>
      </c>
      <c r="G321">
        <v>20160207</v>
      </c>
      <c r="H321" t="s">
        <v>400</v>
      </c>
      <c r="I321" t="s">
        <v>298</v>
      </c>
      <c r="J321" t="s">
        <v>55</v>
      </c>
      <c r="K321">
        <v>4</v>
      </c>
      <c r="L321">
        <v>3</v>
      </c>
      <c r="M321">
        <v>1</v>
      </c>
      <c r="N321" t="s">
        <v>56</v>
      </c>
      <c r="O321" t="s">
        <v>298</v>
      </c>
      <c r="P321" t="s">
        <v>68</v>
      </c>
      <c r="Q321" t="s">
        <v>3</v>
      </c>
      <c r="R321" t="s">
        <v>383</v>
      </c>
      <c r="S321" t="s">
        <v>55</v>
      </c>
      <c r="T321" t="s">
        <v>56</v>
      </c>
      <c r="U321" t="s">
        <v>56</v>
      </c>
      <c r="V321" t="s">
        <v>68</v>
      </c>
      <c r="W321" t="s">
        <v>55</v>
      </c>
      <c r="X321" t="s">
        <v>56</v>
      </c>
      <c r="Y321" t="s">
        <v>56</v>
      </c>
      <c r="Z321" t="s">
        <v>56</v>
      </c>
      <c r="AA321" t="s">
        <v>57</v>
      </c>
      <c r="AB321" t="s">
        <v>56</v>
      </c>
      <c r="AC321" t="s">
        <v>68</v>
      </c>
      <c r="AD321" t="s">
        <v>401</v>
      </c>
      <c r="AE321">
        <v>0</v>
      </c>
      <c r="AF321">
        <v>0</v>
      </c>
      <c r="AG321">
        <v>0</v>
      </c>
      <c r="AH321">
        <v>1</v>
      </c>
      <c r="AI321" s="18" t="str">
        <f t="shared" si="17"/>
        <v>1</v>
      </c>
      <c r="AJ321" s="18" t="str">
        <f t="shared" si="18"/>
        <v>1</v>
      </c>
      <c r="AK321" s="18" t="str">
        <f t="shared" si="19"/>
        <v>1</v>
      </c>
      <c r="AL321" s="18">
        <f t="shared" si="20"/>
        <v>1</v>
      </c>
      <c r="AM321" t="s">
        <v>55</v>
      </c>
      <c r="AN321" t="s">
        <v>55</v>
      </c>
      <c r="AO321">
        <v>0</v>
      </c>
      <c r="AP321">
        <v>0</v>
      </c>
      <c r="AQ321">
        <v>0</v>
      </c>
      <c r="AR321" t="s">
        <v>298</v>
      </c>
      <c r="AS321" t="s">
        <v>384</v>
      </c>
      <c r="AT321" t="s">
        <v>384</v>
      </c>
      <c r="AU321" t="s">
        <v>4450</v>
      </c>
      <c r="AV321" t="s">
        <v>6180</v>
      </c>
      <c r="AW321" t="s">
        <v>400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201602076</v>
      </c>
      <c r="BM321">
        <v>6</v>
      </c>
    </row>
    <row r="322" spans="1:65">
      <c r="A322" t="s">
        <v>6181</v>
      </c>
      <c r="B322">
        <v>321</v>
      </c>
      <c r="C322" t="s">
        <v>372</v>
      </c>
      <c r="D322">
        <v>1</v>
      </c>
      <c r="E322">
        <v>6</v>
      </c>
      <c r="F322">
        <v>201602076</v>
      </c>
      <c r="G322">
        <v>20160207</v>
      </c>
      <c r="H322" t="s">
        <v>402</v>
      </c>
      <c r="I322" t="s">
        <v>298</v>
      </c>
      <c r="J322" t="s">
        <v>55</v>
      </c>
      <c r="K322">
        <v>4</v>
      </c>
      <c r="L322">
        <v>4</v>
      </c>
      <c r="M322">
        <v>0</v>
      </c>
      <c r="N322" t="s">
        <v>56</v>
      </c>
      <c r="O322" t="s">
        <v>298</v>
      </c>
      <c r="P322" t="s">
        <v>68</v>
      </c>
      <c r="Q322" t="s">
        <v>3</v>
      </c>
      <c r="R322" t="s">
        <v>383</v>
      </c>
      <c r="S322" t="s">
        <v>55</v>
      </c>
      <c r="T322" t="s">
        <v>56</v>
      </c>
      <c r="U322" t="s">
        <v>56</v>
      </c>
      <c r="V322" t="s">
        <v>68</v>
      </c>
      <c r="W322" t="s">
        <v>55</v>
      </c>
      <c r="X322" t="s">
        <v>56</v>
      </c>
      <c r="Y322" t="s">
        <v>56</v>
      </c>
      <c r="Z322" t="s">
        <v>56</v>
      </c>
      <c r="AA322" t="s">
        <v>57</v>
      </c>
      <c r="AB322" t="s">
        <v>56</v>
      </c>
      <c r="AC322" t="s">
        <v>68</v>
      </c>
      <c r="AD322" t="s">
        <v>57</v>
      </c>
      <c r="AE322">
        <v>0</v>
      </c>
      <c r="AF322">
        <v>0</v>
      </c>
      <c r="AG322">
        <v>0</v>
      </c>
      <c r="AH322">
        <v>1</v>
      </c>
      <c r="AI322" s="18" t="str">
        <f t="shared" si="17"/>
        <v>1</v>
      </c>
      <c r="AJ322" s="18" t="str">
        <f t="shared" si="18"/>
        <v>1</v>
      </c>
      <c r="AK322" s="18" t="str">
        <f t="shared" si="19"/>
        <v>1</v>
      </c>
      <c r="AL322" s="18">
        <f t="shared" si="20"/>
        <v>1</v>
      </c>
      <c r="AM322" t="s">
        <v>55</v>
      </c>
      <c r="AN322" t="s">
        <v>55</v>
      </c>
      <c r="AO322">
        <v>0</v>
      </c>
      <c r="AP322">
        <v>0</v>
      </c>
      <c r="AQ322">
        <v>0</v>
      </c>
      <c r="AR322" t="s">
        <v>298</v>
      </c>
      <c r="AS322" t="s">
        <v>384</v>
      </c>
      <c r="AT322" t="s">
        <v>384</v>
      </c>
      <c r="AU322" t="s">
        <v>4450</v>
      </c>
      <c r="AV322" t="s">
        <v>6181</v>
      </c>
      <c r="AW322" t="s">
        <v>402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201602076</v>
      </c>
      <c r="BM322">
        <v>6</v>
      </c>
    </row>
    <row r="323" spans="1:65">
      <c r="A323" t="s">
        <v>6182</v>
      </c>
      <c r="B323">
        <v>322</v>
      </c>
      <c r="C323" t="s">
        <v>372</v>
      </c>
      <c r="D323">
        <v>1</v>
      </c>
      <c r="E323">
        <v>6</v>
      </c>
      <c r="F323">
        <v>201602076</v>
      </c>
      <c r="G323">
        <v>20160207</v>
      </c>
      <c r="H323" t="s">
        <v>403</v>
      </c>
      <c r="I323" t="s">
        <v>298</v>
      </c>
      <c r="J323" t="s">
        <v>55</v>
      </c>
      <c r="K323">
        <v>2</v>
      </c>
      <c r="L323">
        <v>2</v>
      </c>
      <c r="M323">
        <v>0</v>
      </c>
      <c r="N323" t="s">
        <v>56</v>
      </c>
      <c r="O323" t="s">
        <v>298</v>
      </c>
      <c r="P323" t="s">
        <v>68</v>
      </c>
      <c r="Q323" t="s">
        <v>3</v>
      </c>
      <c r="R323" t="s">
        <v>383</v>
      </c>
      <c r="S323" t="s">
        <v>55</v>
      </c>
      <c r="T323" t="s">
        <v>56</v>
      </c>
      <c r="U323" t="s">
        <v>56</v>
      </c>
      <c r="V323" t="s">
        <v>68</v>
      </c>
      <c r="W323" t="s">
        <v>55</v>
      </c>
      <c r="X323" t="s">
        <v>56</v>
      </c>
      <c r="Y323" t="s">
        <v>56</v>
      </c>
      <c r="Z323" t="s">
        <v>56</v>
      </c>
      <c r="AA323" t="s">
        <v>57</v>
      </c>
      <c r="AB323" t="s">
        <v>56</v>
      </c>
      <c r="AC323" t="s">
        <v>68</v>
      </c>
      <c r="AD323" t="s">
        <v>57</v>
      </c>
      <c r="AE323">
        <v>0</v>
      </c>
      <c r="AF323">
        <v>0</v>
      </c>
      <c r="AG323">
        <v>0</v>
      </c>
      <c r="AH323">
        <v>1</v>
      </c>
      <c r="AI323" s="18" t="str">
        <f t="shared" ref="AI323:AI386" si="21">IF(ISERROR(FIND("0",AE323))=FALSE, "1", IF(ISERROR(FIND("1",AE323))=FALSE, "0"))</f>
        <v>1</v>
      </c>
      <c r="AJ323" s="18" t="str">
        <f t="shared" ref="AJ323:AJ386" si="22">IF(ISERROR(FIND("0",AF323))=FALSE, "1", IF(ISERROR(FIND("1",AF323))=FALSE, "0"))</f>
        <v>1</v>
      </c>
      <c r="AK323" s="18" t="str">
        <f t="shared" ref="AK323:AK386" si="23">IF(ISERROR(FIND("0",AG323))=FALSE, "1", IF(ISERROR(FIND("1",AG323))=FALSE, "0"))</f>
        <v>1</v>
      </c>
      <c r="AL323" s="18">
        <f t="shared" ref="AL323:AL386" si="24">AH323</f>
        <v>1</v>
      </c>
      <c r="AM323" t="s">
        <v>55</v>
      </c>
      <c r="AN323" t="s">
        <v>55</v>
      </c>
      <c r="AO323">
        <v>0</v>
      </c>
      <c r="AP323">
        <v>0</v>
      </c>
      <c r="AQ323">
        <v>0</v>
      </c>
      <c r="AR323" t="s">
        <v>298</v>
      </c>
      <c r="AS323" t="s">
        <v>384</v>
      </c>
      <c r="AT323" t="s">
        <v>384</v>
      </c>
      <c r="AU323" t="s">
        <v>4450</v>
      </c>
      <c r="AV323" t="s">
        <v>6182</v>
      </c>
      <c r="AW323" t="s">
        <v>403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201602076</v>
      </c>
      <c r="BM323">
        <v>6</v>
      </c>
    </row>
    <row r="324" spans="1:65">
      <c r="A324" t="s">
        <v>6183</v>
      </c>
      <c r="B324">
        <v>323</v>
      </c>
      <c r="C324" t="s">
        <v>372</v>
      </c>
      <c r="D324">
        <v>1</v>
      </c>
      <c r="E324">
        <v>6</v>
      </c>
      <c r="F324">
        <v>201602076</v>
      </c>
      <c r="G324">
        <v>20160207</v>
      </c>
      <c r="H324" t="s">
        <v>404</v>
      </c>
      <c r="I324" t="s">
        <v>298</v>
      </c>
      <c r="J324" t="s">
        <v>55</v>
      </c>
      <c r="K324">
        <v>4</v>
      </c>
      <c r="L324">
        <v>1</v>
      </c>
      <c r="M324">
        <v>3</v>
      </c>
      <c r="N324" t="s">
        <v>56</v>
      </c>
      <c r="O324" t="s">
        <v>298</v>
      </c>
      <c r="P324" t="s">
        <v>68</v>
      </c>
      <c r="Q324" t="s">
        <v>3</v>
      </c>
      <c r="R324" t="s">
        <v>383</v>
      </c>
      <c r="S324" t="s">
        <v>55</v>
      </c>
      <c r="T324" t="s">
        <v>56</v>
      </c>
      <c r="U324" t="s">
        <v>56</v>
      </c>
      <c r="V324" t="s">
        <v>56</v>
      </c>
      <c r="W324" t="s">
        <v>55</v>
      </c>
      <c r="X324" t="s">
        <v>56</v>
      </c>
      <c r="Y324" t="s">
        <v>56</v>
      </c>
      <c r="Z324" t="s">
        <v>56</v>
      </c>
      <c r="AA324" t="s">
        <v>57</v>
      </c>
      <c r="AB324" t="s">
        <v>56</v>
      </c>
      <c r="AC324" t="s">
        <v>68</v>
      </c>
      <c r="AD324" t="s">
        <v>57</v>
      </c>
      <c r="AE324">
        <v>0</v>
      </c>
      <c r="AF324">
        <v>0</v>
      </c>
      <c r="AG324">
        <v>0</v>
      </c>
      <c r="AH324">
        <v>1</v>
      </c>
      <c r="AI324" s="18" t="str">
        <f t="shared" si="21"/>
        <v>1</v>
      </c>
      <c r="AJ324" s="18" t="str">
        <f t="shared" si="22"/>
        <v>1</v>
      </c>
      <c r="AK324" s="18" t="str">
        <f t="shared" si="23"/>
        <v>1</v>
      </c>
      <c r="AL324" s="18">
        <f t="shared" si="24"/>
        <v>1</v>
      </c>
      <c r="AM324" t="s">
        <v>55</v>
      </c>
      <c r="AN324" t="s">
        <v>55</v>
      </c>
      <c r="AO324">
        <v>0</v>
      </c>
      <c r="AP324">
        <v>0</v>
      </c>
      <c r="AQ324">
        <v>0</v>
      </c>
      <c r="AR324" t="s">
        <v>298</v>
      </c>
      <c r="AS324" t="s">
        <v>384</v>
      </c>
      <c r="AT324" t="s">
        <v>384</v>
      </c>
      <c r="AU324" t="s">
        <v>4450</v>
      </c>
      <c r="AV324" t="s">
        <v>6183</v>
      </c>
      <c r="AW324" t="s">
        <v>404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201602076</v>
      </c>
      <c r="BM324">
        <v>6</v>
      </c>
    </row>
    <row r="325" spans="1:65">
      <c r="A325" t="s">
        <v>6184</v>
      </c>
      <c r="B325">
        <v>324</v>
      </c>
      <c r="C325" t="s">
        <v>372</v>
      </c>
      <c r="D325">
        <v>1</v>
      </c>
      <c r="E325">
        <v>6</v>
      </c>
      <c r="F325">
        <v>201602076</v>
      </c>
      <c r="G325">
        <v>20160207</v>
      </c>
      <c r="H325" t="s">
        <v>405</v>
      </c>
      <c r="I325" t="s">
        <v>390</v>
      </c>
      <c r="J325" t="s">
        <v>55</v>
      </c>
      <c r="K325">
        <v>0</v>
      </c>
      <c r="L325">
        <v>0</v>
      </c>
      <c r="M325">
        <v>0</v>
      </c>
      <c r="N325" t="s">
        <v>56</v>
      </c>
      <c r="O325" t="s">
        <v>57</v>
      </c>
      <c r="P325" t="s">
        <v>57</v>
      </c>
      <c r="Q325" t="s">
        <v>4</v>
      </c>
      <c r="R325" t="s">
        <v>406</v>
      </c>
      <c r="S325" t="s">
        <v>55</v>
      </c>
      <c r="T325" t="s">
        <v>56</v>
      </c>
      <c r="U325" t="s">
        <v>56</v>
      </c>
      <c r="V325" t="s">
        <v>56</v>
      </c>
      <c r="W325" t="s">
        <v>55</v>
      </c>
      <c r="X325" t="s">
        <v>56</v>
      </c>
      <c r="Y325" t="s">
        <v>56</v>
      </c>
      <c r="Z325" t="s">
        <v>56</v>
      </c>
      <c r="AA325" t="s">
        <v>57</v>
      </c>
      <c r="AB325" t="s">
        <v>56</v>
      </c>
      <c r="AC325" t="s">
        <v>56</v>
      </c>
      <c r="AD325" t="s">
        <v>407</v>
      </c>
      <c r="AE325">
        <v>0</v>
      </c>
      <c r="AF325">
        <v>0</v>
      </c>
      <c r="AG325">
        <v>0</v>
      </c>
      <c r="AH325">
        <v>1</v>
      </c>
      <c r="AI325" s="18" t="str">
        <f t="shared" si="21"/>
        <v>1</v>
      </c>
      <c r="AJ325" s="18" t="str">
        <f t="shared" si="22"/>
        <v>1</v>
      </c>
      <c r="AK325" s="18" t="str">
        <f t="shared" si="23"/>
        <v>1</v>
      </c>
      <c r="AL325" s="18">
        <f t="shared" si="24"/>
        <v>1</v>
      </c>
      <c r="AM325" t="s">
        <v>55</v>
      </c>
      <c r="AN325" t="s">
        <v>55</v>
      </c>
      <c r="AO325">
        <v>0</v>
      </c>
      <c r="AP325">
        <v>0</v>
      </c>
      <c r="AQ325">
        <v>0</v>
      </c>
      <c r="AR325" t="s">
        <v>86</v>
      </c>
      <c r="AS325" t="s">
        <v>356</v>
      </c>
      <c r="AT325" t="s">
        <v>356</v>
      </c>
      <c r="AU325" t="s">
        <v>4450</v>
      </c>
      <c r="AV325" t="s">
        <v>6184</v>
      </c>
      <c r="AW325" t="s">
        <v>405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201602076</v>
      </c>
      <c r="BM325">
        <v>6</v>
      </c>
    </row>
    <row r="326" spans="1:65">
      <c r="A326" t="s">
        <v>6185</v>
      </c>
      <c r="B326">
        <v>325</v>
      </c>
      <c r="C326" t="s">
        <v>372</v>
      </c>
      <c r="D326">
        <v>1</v>
      </c>
      <c r="E326">
        <v>6</v>
      </c>
      <c r="F326">
        <v>201602076</v>
      </c>
      <c r="G326">
        <v>20160207</v>
      </c>
      <c r="H326" t="s">
        <v>408</v>
      </c>
      <c r="I326" t="s">
        <v>390</v>
      </c>
      <c r="J326" t="s">
        <v>55</v>
      </c>
      <c r="K326">
        <v>3</v>
      </c>
      <c r="L326">
        <v>3</v>
      </c>
      <c r="M326">
        <v>0</v>
      </c>
      <c r="N326" t="s">
        <v>56</v>
      </c>
      <c r="O326" t="s">
        <v>390</v>
      </c>
      <c r="P326" t="s">
        <v>56</v>
      </c>
      <c r="Q326" t="s">
        <v>4</v>
      </c>
      <c r="R326" t="s">
        <v>406</v>
      </c>
      <c r="S326" t="s">
        <v>55</v>
      </c>
      <c r="T326" t="s">
        <v>56</v>
      </c>
      <c r="U326" t="s">
        <v>56</v>
      </c>
      <c r="V326" t="s">
        <v>56</v>
      </c>
      <c r="W326" t="s">
        <v>55</v>
      </c>
      <c r="X326" t="s">
        <v>56</v>
      </c>
      <c r="Y326" t="s">
        <v>56</v>
      </c>
      <c r="Z326" t="s">
        <v>56</v>
      </c>
      <c r="AA326" t="s">
        <v>57</v>
      </c>
      <c r="AB326" t="s">
        <v>56</v>
      </c>
      <c r="AC326" t="s">
        <v>56</v>
      </c>
      <c r="AD326" t="s">
        <v>57</v>
      </c>
      <c r="AE326">
        <v>0</v>
      </c>
      <c r="AF326">
        <v>0</v>
      </c>
      <c r="AG326">
        <v>0</v>
      </c>
      <c r="AH326">
        <v>1</v>
      </c>
      <c r="AI326" s="18" t="str">
        <f t="shared" si="21"/>
        <v>1</v>
      </c>
      <c r="AJ326" s="18" t="str">
        <f t="shared" si="22"/>
        <v>1</v>
      </c>
      <c r="AK326" s="18" t="str">
        <f t="shared" si="23"/>
        <v>1</v>
      </c>
      <c r="AL326" s="18">
        <f t="shared" si="24"/>
        <v>1</v>
      </c>
      <c r="AM326" t="s">
        <v>55</v>
      </c>
      <c r="AN326" t="s">
        <v>55</v>
      </c>
      <c r="AO326">
        <v>0</v>
      </c>
      <c r="AP326">
        <v>0</v>
      </c>
      <c r="AQ326">
        <v>0</v>
      </c>
      <c r="AR326" t="s">
        <v>86</v>
      </c>
      <c r="AS326" t="s">
        <v>356</v>
      </c>
      <c r="AT326" t="s">
        <v>356</v>
      </c>
      <c r="AU326" t="s">
        <v>4450</v>
      </c>
      <c r="AV326" t="s">
        <v>6185</v>
      </c>
      <c r="AW326" t="s">
        <v>408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201602076</v>
      </c>
      <c r="BM326">
        <v>6</v>
      </c>
    </row>
    <row r="327" spans="1:65">
      <c r="A327" t="s">
        <v>6186</v>
      </c>
      <c r="B327">
        <v>326</v>
      </c>
      <c r="C327" t="s">
        <v>372</v>
      </c>
      <c r="D327">
        <v>1</v>
      </c>
      <c r="E327">
        <v>6</v>
      </c>
      <c r="F327">
        <v>201602076</v>
      </c>
      <c r="G327">
        <v>20160207</v>
      </c>
      <c r="H327" t="s">
        <v>409</v>
      </c>
      <c r="I327" t="s">
        <v>390</v>
      </c>
      <c r="J327" t="s">
        <v>55</v>
      </c>
      <c r="K327">
        <v>1</v>
      </c>
      <c r="L327">
        <v>0</v>
      </c>
      <c r="M327">
        <v>0</v>
      </c>
      <c r="N327" t="s">
        <v>56</v>
      </c>
      <c r="O327" t="s">
        <v>390</v>
      </c>
      <c r="P327" t="s">
        <v>56</v>
      </c>
      <c r="Q327" t="s">
        <v>4</v>
      </c>
      <c r="R327" t="s">
        <v>406</v>
      </c>
      <c r="S327" t="s">
        <v>55</v>
      </c>
      <c r="T327" t="s">
        <v>56</v>
      </c>
      <c r="U327" t="s">
        <v>56</v>
      </c>
      <c r="V327" t="s">
        <v>56</v>
      </c>
      <c r="W327" t="s">
        <v>55</v>
      </c>
      <c r="X327" t="s">
        <v>56</v>
      </c>
      <c r="Y327" t="s">
        <v>56</v>
      </c>
      <c r="Z327" t="s">
        <v>56</v>
      </c>
      <c r="AA327" t="s">
        <v>57</v>
      </c>
      <c r="AB327" t="s">
        <v>56</v>
      </c>
      <c r="AC327" t="s">
        <v>56</v>
      </c>
      <c r="AD327" t="s">
        <v>57</v>
      </c>
      <c r="AE327">
        <v>0</v>
      </c>
      <c r="AF327">
        <v>0</v>
      </c>
      <c r="AG327">
        <v>0</v>
      </c>
      <c r="AH327">
        <v>1</v>
      </c>
      <c r="AI327" s="18" t="str">
        <f t="shared" si="21"/>
        <v>1</v>
      </c>
      <c r="AJ327" s="18" t="str">
        <f t="shared" si="22"/>
        <v>1</v>
      </c>
      <c r="AK327" s="18" t="str">
        <f t="shared" si="23"/>
        <v>1</v>
      </c>
      <c r="AL327" s="18">
        <f t="shared" si="24"/>
        <v>1</v>
      </c>
      <c r="AM327" t="s">
        <v>55</v>
      </c>
      <c r="AN327" t="s">
        <v>55</v>
      </c>
      <c r="AO327">
        <v>0</v>
      </c>
      <c r="AP327">
        <v>0</v>
      </c>
      <c r="AQ327">
        <v>0</v>
      </c>
      <c r="AR327" t="s">
        <v>86</v>
      </c>
      <c r="AS327" t="s">
        <v>356</v>
      </c>
      <c r="AT327" t="s">
        <v>356</v>
      </c>
      <c r="AU327" t="s">
        <v>4450</v>
      </c>
      <c r="AV327" t="s">
        <v>6186</v>
      </c>
      <c r="AW327" t="s">
        <v>409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201602076</v>
      </c>
      <c r="BM327">
        <v>6</v>
      </c>
    </row>
    <row r="328" spans="1:65">
      <c r="A328" t="s">
        <v>6187</v>
      </c>
      <c r="B328">
        <v>327</v>
      </c>
      <c r="C328" t="s">
        <v>372</v>
      </c>
      <c r="D328">
        <v>1</v>
      </c>
      <c r="E328">
        <v>6</v>
      </c>
      <c r="F328">
        <v>201602076</v>
      </c>
      <c r="G328">
        <v>20160207</v>
      </c>
      <c r="H328" t="s">
        <v>410</v>
      </c>
      <c r="I328" t="s">
        <v>390</v>
      </c>
      <c r="J328" t="s">
        <v>55</v>
      </c>
      <c r="K328">
        <v>6</v>
      </c>
      <c r="L328">
        <v>0</v>
      </c>
      <c r="M328">
        <v>4</v>
      </c>
      <c r="N328" t="s">
        <v>56</v>
      </c>
      <c r="O328" t="s">
        <v>390</v>
      </c>
      <c r="P328" t="s">
        <v>56</v>
      </c>
      <c r="Q328" t="s">
        <v>3</v>
      </c>
      <c r="R328" t="s">
        <v>406</v>
      </c>
      <c r="S328" t="s">
        <v>55</v>
      </c>
      <c r="T328" t="s">
        <v>56</v>
      </c>
      <c r="U328" t="s">
        <v>56</v>
      </c>
      <c r="V328" t="s">
        <v>56</v>
      </c>
      <c r="W328" t="s">
        <v>55</v>
      </c>
      <c r="X328" t="s">
        <v>56</v>
      </c>
      <c r="Y328" t="s">
        <v>56</v>
      </c>
      <c r="Z328" t="s">
        <v>56</v>
      </c>
      <c r="AA328" t="s">
        <v>57</v>
      </c>
      <c r="AB328" t="s">
        <v>56</v>
      </c>
      <c r="AC328" t="s">
        <v>56</v>
      </c>
      <c r="AD328" t="s">
        <v>57</v>
      </c>
      <c r="AE328">
        <v>0</v>
      </c>
      <c r="AF328">
        <v>0</v>
      </c>
      <c r="AG328">
        <v>0</v>
      </c>
      <c r="AH328">
        <v>1</v>
      </c>
      <c r="AI328" s="18" t="str">
        <f t="shared" si="21"/>
        <v>1</v>
      </c>
      <c r="AJ328" s="18" t="str">
        <f t="shared" si="22"/>
        <v>1</v>
      </c>
      <c r="AK328" s="18" t="str">
        <f t="shared" si="23"/>
        <v>1</v>
      </c>
      <c r="AL328" s="18">
        <f t="shared" si="24"/>
        <v>1</v>
      </c>
      <c r="AM328" t="s">
        <v>55</v>
      </c>
      <c r="AN328" t="s">
        <v>55</v>
      </c>
      <c r="AO328">
        <v>1</v>
      </c>
      <c r="AP328">
        <v>0</v>
      </c>
      <c r="AQ328">
        <v>0</v>
      </c>
      <c r="AR328" t="s">
        <v>86</v>
      </c>
      <c r="AS328" t="s">
        <v>356</v>
      </c>
      <c r="AT328" t="s">
        <v>356</v>
      </c>
      <c r="AU328" t="s">
        <v>4450</v>
      </c>
      <c r="AV328" t="s">
        <v>6187</v>
      </c>
      <c r="AW328" t="s">
        <v>410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201602076</v>
      </c>
      <c r="BM328">
        <v>6</v>
      </c>
    </row>
    <row r="329" spans="1:65">
      <c r="A329" t="s">
        <v>6188</v>
      </c>
      <c r="B329">
        <v>328</v>
      </c>
      <c r="C329" t="s">
        <v>372</v>
      </c>
      <c r="D329">
        <v>1</v>
      </c>
      <c r="E329">
        <v>6</v>
      </c>
      <c r="F329">
        <v>201602076</v>
      </c>
      <c r="G329">
        <v>20160207</v>
      </c>
      <c r="H329" t="s">
        <v>411</v>
      </c>
      <c r="I329" t="s">
        <v>101</v>
      </c>
      <c r="J329" t="s">
        <v>55</v>
      </c>
      <c r="K329">
        <v>2</v>
      </c>
      <c r="L329">
        <v>1</v>
      </c>
      <c r="M329">
        <v>1</v>
      </c>
      <c r="N329" t="s">
        <v>56</v>
      </c>
      <c r="O329" t="s">
        <v>101</v>
      </c>
      <c r="P329" t="s">
        <v>56</v>
      </c>
      <c r="Q329" t="s">
        <v>3</v>
      </c>
      <c r="R329" t="s">
        <v>406</v>
      </c>
      <c r="S329" t="s">
        <v>55</v>
      </c>
      <c r="T329" t="s">
        <v>56</v>
      </c>
      <c r="U329" t="s">
        <v>56</v>
      </c>
      <c r="V329" t="s">
        <v>56</v>
      </c>
      <c r="W329" t="s">
        <v>55</v>
      </c>
      <c r="X329" t="s">
        <v>56</v>
      </c>
      <c r="Y329" t="s">
        <v>68</v>
      </c>
      <c r="Z329" t="s">
        <v>56</v>
      </c>
      <c r="AA329" t="s">
        <v>57</v>
      </c>
      <c r="AB329" t="s">
        <v>56</v>
      </c>
      <c r="AC329" t="s">
        <v>56</v>
      </c>
      <c r="AD329" t="s">
        <v>412</v>
      </c>
      <c r="AE329">
        <v>0</v>
      </c>
      <c r="AF329">
        <v>0</v>
      </c>
      <c r="AG329">
        <v>0</v>
      </c>
      <c r="AH329">
        <v>1</v>
      </c>
      <c r="AI329" s="18" t="str">
        <f t="shared" si="21"/>
        <v>1</v>
      </c>
      <c r="AJ329" s="18" t="str">
        <f t="shared" si="22"/>
        <v>1</v>
      </c>
      <c r="AK329" s="18" t="str">
        <f t="shared" si="23"/>
        <v>1</v>
      </c>
      <c r="AL329" s="18">
        <f t="shared" si="24"/>
        <v>1</v>
      </c>
      <c r="AM329" t="s">
        <v>55</v>
      </c>
      <c r="AN329" t="s">
        <v>55</v>
      </c>
      <c r="AO329">
        <v>0</v>
      </c>
      <c r="AP329">
        <v>0</v>
      </c>
      <c r="AQ329">
        <v>0</v>
      </c>
      <c r="AR329" t="s">
        <v>101</v>
      </c>
      <c r="AS329" t="s">
        <v>356</v>
      </c>
      <c r="AT329" t="s">
        <v>356</v>
      </c>
      <c r="AU329" t="s">
        <v>4450</v>
      </c>
      <c r="AV329" t="s">
        <v>6188</v>
      </c>
      <c r="AW329" t="s">
        <v>411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201602076</v>
      </c>
      <c r="BM329">
        <v>6</v>
      </c>
    </row>
    <row r="330" spans="1:65">
      <c r="A330" t="s">
        <v>6189</v>
      </c>
      <c r="B330">
        <v>329</v>
      </c>
      <c r="C330" t="s">
        <v>372</v>
      </c>
      <c r="D330">
        <v>1</v>
      </c>
      <c r="E330">
        <v>6</v>
      </c>
      <c r="F330">
        <v>201602076</v>
      </c>
      <c r="G330">
        <v>20160207</v>
      </c>
      <c r="H330" t="s">
        <v>413</v>
      </c>
      <c r="I330" t="s">
        <v>390</v>
      </c>
      <c r="J330" t="s">
        <v>55</v>
      </c>
      <c r="K330">
        <v>1</v>
      </c>
      <c r="L330">
        <v>0</v>
      </c>
      <c r="M330">
        <v>1</v>
      </c>
      <c r="N330" t="s">
        <v>56</v>
      </c>
      <c r="O330" t="s">
        <v>390</v>
      </c>
      <c r="P330" t="s">
        <v>56</v>
      </c>
      <c r="Q330" t="s">
        <v>4</v>
      </c>
      <c r="R330" t="s">
        <v>406</v>
      </c>
      <c r="S330" t="s">
        <v>55</v>
      </c>
      <c r="T330" t="s">
        <v>56</v>
      </c>
      <c r="U330" t="s">
        <v>56</v>
      </c>
      <c r="V330" t="s">
        <v>56</v>
      </c>
      <c r="W330" t="s">
        <v>55</v>
      </c>
      <c r="X330" t="s">
        <v>56</v>
      </c>
      <c r="Y330" t="s">
        <v>56</v>
      </c>
      <c r="Z330" t="s">
        <v>56</v>
      </c>
      <c r="AA330" t="s">
        <v>57</v>
      </c>
      <c r="AB330" t="s">
        <v>56</v>
      </c>
      <c r="AC330" t="s">
        <v>56</v>
      </c>
      <c r="AD330" t="s">
        <v>57</v>
      </c>
      <c r="AE330">
        <v>0</v>
      </c>
      <c r="AF330">
        <v>0</v>
      </c>
      <c r="AG330">
        <v>0</v>
      </c>
      <c r="AH330">
        <v>1</v>
      </c>
      <c r="AI330" s="18" t="str">
        <f t="shared" si="21"/>
        <v>1</v>
      </c>
      <c r="AJ330" s="18" t="str">
        <f t="shared" si="22"/>
        <v>1</v>
      </c>
      <c r="AK330" s="18" t="str">
        <f t="shared" si="23"/>
        <v>1</v>
      </c>
      <c r="AL330" s="18">
        <f t="shared" si="24"/>
        <v>1</v>
      </c>
      <c r="AM330" t="s">
        <v>55</v>
      </c>
      <c r="AN330" t="s">
        <v>55</v>
      </c>
      <c r="AO330">
        <v>0</v>
      </c>
      <c r="AP330">
        <v>0</v>
      </c>
      <c r="AQ330">
        <v>0</v>
      </c>
      <c r="AR330" t="s">
        <v>86</v>
      </c>
      <c r="AS330" t="s">
        <v>356</v>
      </c>
      <c r="AT330" t="s">
        <v>356</v>
      </c>
      <c r="AU330" t="s">
        <v>4450</v>
      </c>
      <c r="AV330" t="s">
        <v>6189</v>
      </c>
      <c r="AW330" t="s">
        <v>413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201602076</v>
      </c>
      <c r="BM330">
        <v>6</v>
      </c>
    </row>
    <row r="331" spans="1:65">
      <c r="A331" t="s">
        <v>6190</v>
      </c>
      <c r="B331">
        <v>330</v>
      </c>
      <c r="C331" t="s">
        <v>372</v>
      </c>
      <c r="D331">
        <v>1</v>
      </c>
      <c r="E331">
        <v>6</v>
      </c>
      <c r="F331">
        <v>201602076</v>
      </c>
      <c r="G331">
        <v>20160207</v>
      </c>
      <c r="H331" t="s">
        <v>414</v>
      </c>
      <c r="I331" t="s">
        <v>390</v>
      </c>
      <c r="J331" t="s">
        <v>55</v>
      </c>
      <c r="K331">
        <v>1</v>
      </c>
      <c r="L331">
        <v>1</v>
      </c>
      <c r="M331">
        <v>0</v>
      </c>
      <c r="N331" t="s">
        <v>56</v>
      </c>
      <c r="O331" t="s">
        <v>390</v>
      </c>
      <c r="P331" t="s">
        <v>56</v>
      </c>
      <c r="Q331" t="s">
        <v>3</v>
      </c>
      <c r="R331" t="s">
        <v>406</v>
      </c>
      <c r="S331" t="s">
        <v>55</v>
      </c>
      <c r="T331" t="s">
        <v>56</v>
      </c>
      <c r="U331" t="s">
        <v>56</v>
      </c>
      <c r="V331" t="s">
        <v>56</v>
      </c>
      <c r="W331" t="s">
        <v>55</v>
      </c>
      <c r="X331" t="s">
        <v>56</v>
      </c>
      <c r="Y331" t="s">
        <v>56</v>
      </c>
      <c r="Z331" t="s">
        <v>56</v>
      </c>
      <c r="AA331" t="s">
        <v>57</v>
      </c>
      <c r="AB331" t="s">
        <v>56</v>
      </c>
      <c r="AC331" t="s">
        <v>56</v>
      </c>
      <c r="AD331" t="s">
        <v>57</v>
      </c>
      <c r="AE331">
        <v>0</v>
      </c>
      <c r="AF331">
        <v>0</v>
      </c>
      <c r="AG331">
        <v>0</v>
      </c>
      <c r="AH331">
        <v>1</v>
      </c>
      <c r="AI331" s="18" t="str">
        <f t="shared" si="21"/>
        <v>1</v>
      </c>
      <c r="AJ331" s="18" t="str">
        <f t="shared" si="22"/>
        <v>1</v>
      </c>
      <c r="AK331" s="18" t="str">
        <f t="shared" si="23"/>
        <v>1</v>
      </c>
      <c r="AL331" s="18">
        <f t="shared" si="24"/>
        <v>1</v>
      </c>
      <c r="AM331" t="s">
        <v>55</v>
      </c>
      <c r="AN331" t="s">
        <v>55</v>
      </c>
      <c r="AO331">
        <v>0</v>
      </c>
      <c r="AP331">
        <v>0</v>
      </c>
      <c r="AQ331">
        <v>0</v>
      </c>
      <c r="AR331" t="s">
        <v>86</v>
      </c>
      <c r="AS331" t="s">
        <v>356</v>
      </c>
      <c r="AT331" t="s">
        <v>356</v>
      </c>
      <c r="AU331" t="s">
        <v>4450</v>
      </c>
      <c r="AV331" t="s">
        <v>6190</v>
      </c>
      <c r="AW331" t="s">
        <v>414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201602076</v>
      </c>
      <c r="BM331">
        <v>6</v>
      </c>
    </row>
    <row r="332" spans="1:65">
      <c r="A332" t="s">
        <v>6191</v>
      </c>
      <c r="B332">
        <v>331</v>
      </c>
      <c r="C332" t="s">
        <v>372</v>
      </c>
      <c r="D332">
        <v>1</v>
      </c>
      <c r="E332">
        <v>6</v>
      </c>
      <c r="F332">
        <v>201602076</v>
      </c>
      <c r="G332">
        <v>20160207</v>
      </c>
      <c r="H332" t="s">
        <v>415</v>
      </c>
      <c r="I332" t="s">
        <v>390</v>
      </c>
      <c r="J332" t="s">
        <v>55</v>
      </c>
      <c r="K332">
        <v>3</v>
      </c>
      <c r="L332">
        <v>1</v>
      </c>
      <c r="M332">
        <v>2</v>
      </c>
      <c r="N332" t="s">
        <v>56</v>
      </c>
      <c r="O332" t="s">
        <v>390</v>
      </c>
      <c r="P332" t="s">
        <v>56</v>
      </c>
      <c r="Q332" t="s">
        <v>3</v>
      </c>
      <c r="R332" t="s">
        <v>406</v>
      </c>
      <c r="S332" t="s">
        <v>55</v>
      </c>
      <c r="T332" t="s">
        <v>56</v>
      </c>
      <c r="U332" t="s">
        <v>56</v>
      </c>
      <c r="V332" t="s">
        <v>56</v>
      </c>
      <c r="W332" t="s">
        <v>55</v>
      </c>
      <c r="X332" t="s">
        <v>56</v>
      </c>
      <c r="Y332" t="s">
        <v>56</v>
      </c>
      <c r="Z332" t="s">
        <v>56</v>
      </c>
      <c r="AA332" t="s">
        <v>57</v>
      </c>
      <c r="AB332" t="s">
        <v>56</v>
      </c>
      <c r="AC332" t="s">
        <v>56</v>
      </c>
      <c r="AD332" t="s">
        <v>57</v>
      </c>
      <c r="AE332">
        <v>0</v>
      </c>
      <c r="AF332">
        <v>0</v>
      </c>
      <c r="AG332">
        <v>0</v>
      </c>
      <c r="AH332">
        <v>1</v>
      </c>
      <c r="AI332" s="18" t="str">
        <f t="shared" si="21"/>
        <v>1</v>
      </c>
      <c r="AJ332" s="18" t="str">
        <f t="shared" si="22"/>
        <v>1</v>
      </c>
      <c r="AK332" s="18" t="str">
        <f t="shared" si="23"/>
        <v>1</v>
      </c>
      <c r="AL332" s="18">
        <f t="shared" si="24"/>
        <v>1</v>
      </c>
      <c r="AM332" t="s">
        <v>55</v>
      </c>
      <c r="AN332" t="s">
        <v>55</v>
      </c>
      <c r="AO332">
        <v>0</v>
      </c>
      <c r="AP332">
        <v>0</v>
      </c>
      <c r="AQ332">
        <v>0</v>
      </c>
      <c r="AR332" t="s">
        <v>86</v>
      </c>
      <c r="AS332" t="s">
        <v>356</v>
      </c>
      <c r="AT332" t="s">
        <v>356</v>
      </c>
      <c r="AU332" t="s">
        <v>4450</v>
      </c>
      <c r="AV332" t="s">
        <v>6191</v>
      </c>
      <c r="AW332" t="s">
        <v>415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201602076</v>
      </c>
      <c r="BM332">
        <v>6</v>
      </c>
    </row>
    <row r="333" spans="1:65">
      <c r="A333" t="s">
        <v>6192</v>
      </c>
      <c r="B333">
        <v>332</v>
      </c>
      <c r="C333" t="s">
        <v>372</v>
      </c>
      <c r="D333">
        <v>1</v>
      </c>
      <c r="E333">
        <v>6</v>
      </c>
      <c r="F333">
        <v>201602076</v>
      </c>
      <c r="G333">
        <v>20160207</v>
      </c>
      <c r="H333" t="s">
        <v>416</v>
      </c>
      <c r="I333" t="s">
        <v>147</v>
      </c>
      <c r="J333" t="s">
        <v>55</v>
      </c>
      <c r="K333">
        <v>1</v>
      </c>
      <c r="L333">
        <v>1</v>
      </c>
      <c r="M333">
        <v>0</v>
      </c>
      <c r="N333" t="s">
        <v>56</v>
      </c>
      <c r="O333" t="s">
        <v>298</v>
      </c>
      <c r="P333" t="s">
        <v>68</v>
      </c>
      <c r="Q333" t="s">
        <v>3</v>
      </c>
      <c r="R333" t="s">
        <v>417</v>
      </c>
      <c r="S333" t="s">
        <v>55</v>
      </c>
      <c r="T333" t="s">
        <v>56</v>
      </c>
      <c r="U333" t="s">
        <v>56</v>
      </c>
      <c r="V333" t="s">
        <v>68</v>
      </c>
      <c r="W333" t="s">
        <v>55</v>
      </c>
      <c r="X333" t="s">
        <v>56</v>
      </c>
      <c r="Y333" t="s">
        <v>56</v>
      </c>
      <c r="Z333" t="s">
        <v>56</v>
      </c>
      <c r="AA333" t="s">
        <v>57</v>
      </c>
      <c r="AB333" t="s">
        <v>56</v>
      </c>
      <c r="AC333" t="s">
        <v>56</v>
      </c>
      <c r="AD333" t="s">
        <v>57</v>
      </c>
      <c r="AE333">
        <v>0</v>
      </c>
      <c r="AF333">
        <v>0</v>
      </c>
      <c r="AG333">
        <v>0</v>
      </c>
      <c r="AH333">
        <v>1</v>
      </c>
      <c r="AI333" s="18" t="str">
        <f t="shared" si="21"/>
        <v>1</v>
      </c>
      <c r="AJ333" s="18" t="str">
        <f t="shared" si="22"/>
        <v>1</v>
      </c>
      <c r="AK333" s="18" t="str">
        <f t="shared" si="23"/>
        <v>1</v>
      </c>
      <c r="AL333" s="18">
        <f t="shared" si="24"/>
        <v>1</v>
      </c>
      <c r="AM333" t="s">
        <v>55</v>
      </c>
      <c r="AN333" t="s">
        <v>55</v>
      </c>
      <c r="AO333">
        <v>0</v>
      </c>
      <c r="AP333">
        <v>0</v>
      </c>
      <c r="AQ333">
        <v>0</v>
      </c>
      <c r="AR333" t="s">
        <v>147</v>
      </c>
      <c r="AS333" t="s">
        <v>141</v>
      </c>
      <c r="AT333" t="s">
        <v>141</v>
      </c>
      <c r="AU333" t="s">
        <v>1326</v>
      </c>
      <c r="AV333" t="s">
        <v>6192</v>
      </c>
      <c r="AW333" t="s">
        <v>416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201602076</v>
      </c>
      <c r="BM333">
        <v>6</v>
      </c>
    </row>
    <row r="334" spans="1:65">
      <c r="A334" t="s">
        <v>6193</v>
      </c>
      <c r="B334">
        <v>333</v>
      </c>
      <c r="C334" t="s">
        <v>57</v>
      </c>
      <c r="D334" t="s">
        <v>55</v>
      </c>
      <c r="E334">
        <v>6</v>
      </c>
      <c r="F334">
        <v>201602076</v>
      </c>
      <c r="G334" t="s">
        <v>55</v>
      </c>
      <c r="H334" t="s">
        <v>418</v>
      </c>
      <c r="I334" t="s">
        <v>55</v>
      </c>
      <c r="J334" t="s">
        <v>55</v>
      </c>
      <c r="K334" t="s">
        <v>55</v>
      </c>
      <c r="L334" t="s">
        <v>55</v>
      </c>
      <c r="M334" t="s">
        <v>55</v>
      </c>
      <c r="N334" t="s">
        <v>57</v>
      </c>
      <c r="O334" t="s">
        <v>57</v>
      </c>
      <c r="P334" t="s">
        <v>57</v>
      </c>
      <c r="Q334" t="s">
        <v>57</v>
      </c>
      <c r="R334" t="s">
        <v>57</v>
      </c>
      <c r="S334" t="s">
        <v>55</v>
      </c>
      <c r="T334" t="s">
        <v>57</v>
      </c>
      <c r="U334" t="s">
        <v>57</v>
      </c>
      <c r="V334" t="s">
        <v>57</v>
      </c>
      <c r="W334" t="s">
        <v>55</v>
      </c>
      <c r="X334" t="s">
        <v>57</v>
      </c>
      <c r="Y334" t="s">
        <v>57</v>
      </c>
      <c r="Z334" t="s">
        <v>57</v>
      </c>
      <c r="AA334" t="s">
        <v>57</v>
      </c>
      <c r="AB334" t="s">
        <v>57</v>
      </c>
      <c r="AC334" t="s">
        <v>57</v>
      </c>
      <c r="AD334" t="s">
        <v>57</v>
      </c>
      <c r="AE334">
        <v>0</v>
      </c>
      <c r="AF334">
        <v>0</v>
      </c>
      <c r="AG334">
        <v>0</v>
      </c>
      <c r="AH334">
        <v>1</v>
      </c>
      <c r="AI334" s="18" t="str">
        <f t="shared" si="21"/>
        <v>1</v>
      </c>
      <c r="AJ334" s="18" t="str">
        <f t="shared" si="22"/>
        <v>1</v>
      </c>
      <c r="AK334" s="18" t="str">
        <f t="shared" si="23"/>
        <v>1</v>
      </c>
      <c r="AL334" s="18">
        <f t="shared" si="24"/>
        <v>1</v>
      </c>
      <c r="AM334" t="s">
        <v>55</v>
      </c>
      <c r="AN334" t="s">
        <v>55</v>
      </c>
      <c r="AO334">
        <v>0</v>
      </c>
      <c r="AP334">
        <v>0</v>
      </c>
      <c r="AQ334">
        <v>0</v>
      </c>
      <c r="AR334" t="s">
        <v>59</v>
      </c>
      <c r="AS334" t="s">
        <v>80</v>
      </c>
      <c r="AT334" t="s">
        <v>80</v>
      </c>
      <c r="AU334" t="s">
        <v>80</v>
      </c>
      <c r="AV334" t="s">
        <v>6193</v>
      </c>
      <c r="AW334" t="s">
        <v>418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201602076</v>
      </c>
      <c r="BM334">
        <v>6</v>
      </c>
    </row>
    <row r="335" spans="1:65">
      <c r="A335" t="s">
        <v>6194</v>
      </c>
      <c r="B335">
        <v>334</v>
      </c>
      <c r="C335" t="s">
        <v>372</v>
      </c>
      <c r="D335">
        <v>1</v>
      </c>
      <c r="E335">
        <v>6</v>
      </c>
      <c r="F335">
        <v>201602086</v>
      </c>
      <c r="G335">
        <v>20160208</v>
      </c>
      <c r="H335" t="s">
        <v>419</v>
      </c>
      <c r="I335" t="s">
        <v>147</v>
      </c>
      <c r="J335" t="s">
        <v>55</v>
      </c>
      <c r="K335">
        <v>0</v>
      </c>
      <c r="L335">
        <v>0</v>
      </c>
      <c r="M335">
        <v>0</v>
      </c>
      <c r="N335" t="s">
        <v>56</v>
      </c>
      <c r="O335" t="s">
        <v>57</v>
      </c>
      <c r="P335" t="s">
        <v>57</v>
      </c>
      <c r="Q335" t="s">
        <v>3</v>
      </c>
      <c r="R335" t="s">
        <v>58</v>
      </c>
      <c r="S335" t="s">
        <v>55</v>
      </c>
      <c r="T335" t="s">
        <v>56</v>
      </c>
      <c r="U335" t="s">
        <v>56</v>
      </c>
      <c r="V335" t="s">
        <v>56</v>
      </c>
      <c r="W335" t="s">
        <v>55</v>
      </c>
      <c r="X335" t="s">
        <v>56</v>
      </c>
      <c r="Y335" t="s">
        <v>56</v>
      </c>
      <c r="Z335" t="s">
        <v>56</v>
      </c>
      <c r="AA335" t="s">
        <v>57</v>
      </c>
      <c r="AB335" t="s">
        <v>56</v>
      </c>
      <c r="AC335" t="s">
        <v>56</v>
      </c>
      <c r="AD335" t="s">
        <v>57</v>
      </c>
      <c r="AE335">
        <v>0</v>
      </c>
      <c r="AF335">
        <v>0</v>
      </c>
      <c r="AG335">
        <v>0</v>
      </c>
      <c r="AH335">
        <v>0</v>
      </c>
      <c r="AI335" s="18" t="str">
        <f t="shared" si="21"/>
        <v>1</v>
      </c>
      <c r="AJ335" s="18" t="str">
        <f t="shared" si="22"/>
        <v>1</v>
      </c>
      <c r="AK335" s="18" t="str">
        <f t="shared" si="23"/>
        <v>1</v>
      </c>
      <c r="AL335" s="18">
        <f t="shared" si="24"/>
        <v>0</v>
      </c>
      <c r="AM335" t="s">
        <v>55</v>
      </c>
      <c r="AN335" t="s">
        <v>55</v>
      </c>
      <c r="AO335">
        <v>0</v>
      </c>
      <c r="AP335">
        <v>0</v>
      </c>
      <c r="AQ335">
        <v>0</v>
      </c>
      <c r="AR335" t="s">
        <v>147</v>
      </c>
      <c r="AS335" t="s">
        <v>58</v>
      </c>
      <c r="AT335" t="s">
        <v>58</v>
      </c>
      <c r="AU335" t="s">
        <v>1326</v>
      </c>
      <c r="AV335" t="s">
        <v>6194</v>
      </c>
      <c r="AW335" t="s">
        <v>419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1</v>
      </c>
      <c r="BL335">
        <v>201602086</v>
      </c>
      <c r="BM335">
        <v>6</v>
      </c>
    </row>
    <row r="336" spans="1:65">
      <c r="A336" t="s">
        <v>6195</v>
      </c>
      <c r="B336">
        <v>335</v>
      </c>
      <c r="C336" t="s">
        <v>372</v>
      </c>
      <c r="D336">
        <v>1</v>
      </c>
      <c r="E336">
        <v>6</v>
      </c>
      <c r="F336">
        <v>201602086</v>
      </c>
      <c r="G336">
        <v>20160208</v>
      </c>
      <c r="H336" t="s">
        <v>420</v>
      </c>
      <c r="I336" t="s">
        <v>76</v>
      </c>
      <c r="J336" t="s">
        <v>55</v>
      </c>
      <c r="K336">
        <v>0</v>
      </c>
      <c r="L336">
        <v>0</v>
      </c>
      <c r="M336">
        <v>0</v>
      </c>
      <c r="N336" t="s">
        <v>56</v>
      </c>
      <c r="O336" t="s">
        <v>57</v>
      </c>
      <c r="P336" t="s">
        <v>57</v>
      </c>
      <c r="Q336" t="s">
        <v>3</v>
      </c>
      <c r="R336" t="s">
        <v>140</v>
      </c>
      <c r="S336" t="s">
        <v>55</v>
      </c>
      <c r="T336" t="s">
        <v>56</v>
      </c>
      <c r="U336" t="s">
        <v>56</v>
      </c>
      <c r="V336" t="s">
        <v>56</v>
      </c>
      <c r="W336" t="s">
        <v>55</v>
      </c>
      <c r="X336" t="s">
        <v>56</v>
      </c>
      <c r="Y336" t="s">
        <v>56</v>
      </c>
      <c r="Z336" t="s">
        <v>56</v>
      </c>
      <c r="AA336" t="s">
        <v>57</v>
      </c>
      <c r="AB336" t="s">
        <v>56</v>
      </c>
      <c r="AC336" t="s">
        <v>56</v>
      </c>
      <c r="AD336" t="s">
        <v>57</v>
      </c>
      <c r="AE336">
        <v>0</v>
      </c>
      <c r="AF336">
        <v>0</v>
      </c>
      <c r="AG336">
        <v>0</v>
      </c>
      <c r="AH336">
        <v>1</v>
      </c>
      <c r="AI336" s="18" t="str">
        <f t="shared" si="21"/>
        <v>1</v>
      </c>
      <c r="AJ336" s="18" t="str">
        <f t="shared" si="22"/>
        <v>1</v>
      </c>
      <c r="AK336" s="18" t="str">
        <f t="shared" si="23"/>
        <v>1</v>
      </c>
      <c r="AL336" s="18">
        <f t="shared" si="24"/>
        <v>1</v>
      </c>
      <c r="AM336" t="s">
        <v>55</v>
      </c>
      <c r="AN336" t="s">
        <v>55</v>
      </c>
      <c r="AO336">
        <v>0</v>
      </c>
      <c r="AP336">
        <v>0</v>
      </c>
      <c r="AQ336">
        <v>0</v>
      </c>
      <c r="AR336" t="s">
        <v>76</v>
      </c>
      <c r="AS336" t="s">
        <v>141</v>
      </c>
      <c r="AT336" t="s">
        <v>141</v>
      </c>
      <c r="AU336" t="s">
        <v>1326</v>
      </c>
      <c r="AV336" t="s">
        <v>6195</v>
      </c>
      <c r="AW336" t="s">
        <v>420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201602086</v>
      </c>
      <c r="BM336">
        <v>6</v>
      </c>
    </row>
    <row r="337" spans="1:65">
      <c r="A337" t="s">
        <v>6196</v>
      </c>
      <c r="B337">
        <v>336</v>
      </c>
      <c r="C337" t="s">
        <v>372</v>
      </c>
      <c r="D337">
        <v>1</v>
      </c>
      <c r="E337">
        <v>6</v>
      </c>
      <c r="F337">
        <v>201602086</v>
      </c>
      <c r="G337">
        <v>20160208</v>
      </c>
      <c r="H337" t="s">
        <v>421</v>
      </c>
      <c r="I337" t="s">
        <v>422</v>
      </c>
      <c r="J337" t="s">
        <v>55</v>
      </c>
      <c r="K337">
        <v>0</v>
      </c>
      <c r="L337">
        <v>0</v>
      </c>
      <c r="M337">
        <v>0</v>
      </c>
      <c r="N337" t="s">
        <v>56</v>
      </c>
      <c r="O337" t="s">
        <v>57</v>
      </c>
      <c r="P337" t="s">
        <v>57</v>
      </c>
      <c r="Q337" t="s">
        <v>3</v>
      </c>
      <c r="R337" t="s">
        <v>417</v>
      </c>
      <c r="S337" t="s">
        <v>55</v>
      </c>
      <c r="T337" t="s">
        <v>68</v>
      </c>
      <c r="U337" t="s">
        <v>68</v>
      </c>
      <c r="V337" t="s">
        <v>68</v>
      </c>
      <c r="W337" t="s">
        <v>55</v>
      </c>
      <c r="X337" t="s">
        <v>56</v>
      </c>
      <c r="Y337" t="s">
        <v>56</v>
      </c>
      <c r="Z337" t="s">
        <v>56</v>
      </c>
      <c r="AA337" t="s">
        <v>57</v>
      </c>
      <c r="AB337" t="s">
        <v>56</v>
      </c>
      <c r="AC337" t="s">
        <v>56</v>
      </c>
      <c r="AD337" t="s">
        <v>423</v>
      </c>
      <c r="AE337">
        <v>0</v>
      </c>
      <c r="AF337">
        <v>0</v>
      </c>
      <c r="AG337">
        <v>0</v>
      </c>
      <c r="AH337">
        <v>1</v>
      </c>
      <c r="AI337" s="18" t="str">
        <f t="shared" si="21"/>
        <v>1</v>
      </c>
      <c r="AJ337" s="18" t="str">
        <f t="shared" si="22"/>
        <v>1</v>
      </c>
      <c r="AK337" s="18" t="str">
        <f t="shared" si="23"/>
        <v>1</v>
      </c>
      <c r="AL337" s="18">
        <f t="shared" si="24"/>
        <v>1</v>
      </c>
      <c r="AM337" t="s">
        <v>55</v>
      </c>
      <c r="AN337" t="s">
        <v>55</v>
      </c>
      <c r="AO337">
        <v>1</v>
      </c>
      <c r="AP337">
        <v>0</v>
      </c>
      <c r="AQ337">
        <v>0</v>
      </c>
      <c r="AR337" t="s">
        <v>422</v>
      </c>
      <c r="AS337" t="s">
        <v>141</v>
      </c>
      <c r="AT337" t="s">
        <v>141</v>
      </c>
      <c r="AU337" t="s">
        <v>1326</v>
      </c>
      <c r="AV337" t="s">
        <v>6196</v>
      </c>
      <c r="AW337" t="s">
        <v>421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201602086</v>
      </c>
      <c r="BM337">
        <v>6</v>
      </c>
    </row>
    <row r="338" spans="1:65">
      <c r="A338" t="s">
        <v>6197</v>
      </c>
      <c r="B338">
        <v>337</v>
      </c>
      <c r="C338" t="s">
        <v>372</v>
      </c>
      <c r="D338">
        <v>1</v>
      </c>
      <c r="E338">
        <v>6</v>
      </c>
      <c r="F338">
        <v>201602086</v>
      </c>
      <c r="G338">
        <v>20160208</v>
      </c>
      <c r="H338" t="s">
        <v>424</v>
      </c>
      <c r="I338" t="s">
        <v>422</v>
      </c>
      <c r="J338" t="s">
        <v>55</v>
      </c>
      <c r="K338">
        <v>0</v>
      </c>
      <c r="L338">
        <v>0</v>
      </c>
      <c r="M338">
        <v>0</v>
      </c>
      <c r="N338" t="s">
        <v>56</v>
      </c>
      <c r="O338" t="s">
        <v>57</v>
      </c>
      <c r="P338" t="s">
        <v>57</v>
      </c>
      <c r="Q338" t="s">
        <v>3</v>
      </c>
      <c r="R338" t="s">
        <v>417</v>
      </c>
      <c r="S338" t="s">
        <v>55</v>
      </c>
      <c r="T338" t="s">
        <v>68</v>
      </c>
      <c r="U338" t="s">
        <v>68</v>
      </c>
      <c r="V338" t="s">
        <v>68</v>
      </c>
      <c r="W338" t="s">
        <v>55</v>
      </c>
      <c r="X338" t="s">
        <v>56</v>
      </c>
      <c r="Y338" t="s">
        <v>56</v>
      </c>
      <c r="Z338" t="s">
        <v>56</v>
      </c>
      <c r="AA338" t="s">
        <v>57</v>
      </c>
      <c r="AB338" t="s">
        <v>56</v>
      </c>
      <c r="AC338" t="s">
        <v>56</v>
      </c>
      <c r="AD338" t="s">
        <v>423</v>
      </c>
      <c r="AE338">
        <v>0</v>
      </c>
      <c r="AF338">
        <v>0</v>
      </c>
      <c r="AG338">
        <v>0</v>
      </c>
      <c r="AH338">
        <v>1</v>
      </c>
      <c r="AI338" s="18" t="str">
        <f t="shared" si="21"/>
        <v>1</v>
      </c>
      <c r="AJ338" s="18" t="str">
        <f t="shared" si="22"/>
        <v>1</v>
      </c>
      <c r="AK338" s="18" t="str">
        <f t="shared" si="23"/>
        <v>1</v>
      </c>
      <c r="AL338" s="18">
        <f t="shared" si="24"/>
        <v>1</v>
      </c>
      <c r="AM338" t="s">
        <v>55</v>
      </c>
      <c r="AN338" t="s">
        <v>55</v>
      </c>
      <c r="AO338">
        <v>0</v>
      </c>
      <c r="AP338">
        <v>0</v>
      </c>
      <c r="AQ338">
        <v>0</v>
      </c>
      <c r="AR338" t="s">
        <v>422</v>
      </c>
      <c r="AS338" t="s">
        <v>141</v>
      </c>
      <c r="AT338" t="s">
        <v>141</v>
      </c>
      <c r="AU338" t="s">
        <v>1326</v>
      </c>
      <c r="AV338" t="s">
        <v>6197</v>
      </c>
      <c r="AW338" t="s">
        <v>424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201602086</v>
      </c>
      <c r="BM338">
        <v>6</v>
      </c>
    </row>
    <row r="339" spans="1:65">
      <c r="A339" t="s">
        <v>6198</v>
      </c>
      <c r="B339">
        <v>338</v>
      </c>
      <c r="C339" t="s">
        <v>372</v>
      </c>
      <c r="D339">
        <v>1</v>
      </c>
      <c r="E339">
        <v>6</v>
      </c>
      <c r="F339">
        <v>201602086</v>
      </c>
      <c r="G339">
        <v>20160208</v>
      </c>
      <c r="H339" t="s">
        <v>425</v>
      </c>
      <c r="I339" t="s">
        <v>426</v>
      </c>
      <c r="J339" t="s">
        <v>55</v>
      </c>
      <c r="K339">
        <v>0</v>
      </c>
      <c r="L339">
        <v>0</v>
      </c>
      <c r="M339">
        <v>0</v>
      </c>
      <c r="N339" t="s">
        <v>56</v>
      </c>
      <c r="O339" t="s">
        <v>57</v>
      </c>
      <c r="P339" t="s">
        <v>57</v>
      </c>
      <c r="Q339" t="s">
        <v>3</v>
      </c>
      <c r="R339" t="s">
        <v>140</v>
      </c>
      <c r="S339" t="s">
        <v>55</v>
      </c>
      <c r="T339" t="s">
        <v>68</v>
      </c>
      <c r="U339" t="s">
        <v>68</v>
      </c>
      <c r="V339" t="s">
        <v>68</v>
      </c>
      <c r="W339" t="s">
        <v>55</v>
      </c>
      <c r="X339" t="s">
        <v>56</v>
      </c>
      <c r="Y339" t="s">
        <v>56</v>
      </c>
      <c r="Z339" t="s">
        <v>56</v>
      </c>
      <c r="AA339" t="s">
        <v>57</v>
      </c>
      <c r="AB339" t="s">
        <v>56</v>
      </c>
      <c r="AC339" t="s">
        <v>56</v>
      </c>
      <c r="AD339" t="s">
        <v>57</v>
      </c>
      <c r="AE339">
        <v>0</v>
      </c>
      <c r="AF339">
        <v>0</v>
      </c>
      <c r="AG339">
        <v>0</v>
      </c>
      <c r="AH339">
        <v>0</v>
      </c>
      <c r="AI339" s="18" t="str">
        <f t="shared" si="21"/>
        <v>1</v>
      </c>
      <c r="AJ339" s="18" t="str">
        <f t="shared" si="22"/>
        <v>1</v>
      </c>
      <c r="AK339" s="18" t="str">
        <f t="shared" si="23"/>
        <v>1</v>
      </c>
      <c r="AL339" s="18">
        <f t="shared" si="24"/>
        <v>0</v>
      </c>
      <c r="AM339" t="s">
        <v>55</v>
      </c>
      <c r="AN339" t="s">
        <v>55</v>
      </c>
      <c r="AO339">
        <v>0</v>
      </c>
      <c r="AP339">
        <v>0</v>
      </c>
      <c r="AQ339">
        <v>0</v>
      </c>
      <c r="AR339" t="s">
        <v>426</v>
      </c>
      <c r="AS339" t="s">
        <v>141</v>
      </c>
      <c r="AT339" t="s">
        <v>141</v>
      </c>
      <c r="AU339" t="s">
        <v>1326</v>
      </c>
      <c r="AV339" t="s">
        <v>6198</v>
      </c>
      <c r="AW339" t="s">
        <v>425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1</v>
      </c>
      <c r="BL339">
        <v>201602086</v>
      </c>
      <c r="BM339">
        <v>6</v>
      </c>
    </row>
    <row r="340" spans="1:65">
      <c r="A340" t="s">
        <v>6199</v>
      </c>
      <c r="B340">
        <v>339</v>
      </c>
      <c r="C340" t="s">
        <v>372</v>
      </c>
      <c r="D340">
        <v>1</v>
      </c>
      <c r="E340">
        <v>6</v>
      </c>
      <c r="F340">
        <v>201602086</v>
      </c>
      <c r="G340">
        <v>20160208</v>
      </c>
      <c r="H340" t="s">
        <v>427</v>
      </c>
      <c r="I340" t="s">
        <v>390</v>
      </c>
      <c r="J340" t="s">
        <v>55</v>
      </c>
      <c r="K340">
        <v>2</v>
      </c>
      <c r="L340">
        <v>1</v>
      </c>
      <c r="M340">
        <v>1</v>
      </c>
      <c r="N340" t="s">
        <v>56</v>
      </c>
      <c r="O340" t="s">
        <v>390</v>
      </c>
      <c r="P340" t="s">
        <v>56</v>
      </c>
      <c r="Q340" t="s">
        <v>3</v>
      </c>
      <c r="R340" t="s">
        <v>406</v>
      </c>
      <c r="S340" t="s">
        <v>55</v>
      </c>
      <c r="T340" t="s">
        <v>68</v>
      </c>
      <c r="U340" t="s">
        <v>68</v>
      </c>
      <c r="V340" t="s">
        <v>68</v>
      </c>
      <c r="W340" t="s">
        <v>55</v>
      </c>
      <c r="X340" t="s">
        <v>56</v>
      </c>
      <c r="Y340" t="s">
        <v>56</v>
      </c>
      <c r="Z340" t="s">
        <v>56</v>
      </c>
      <c r="AA340" t="s">
        <v>57</v>
      </c>
      <c r="AB340" t="s">
        <v>56</v>
      </c>
      <c r="AC340" t="s">
        <v>56</v>
      </c>
      <c r="AD340" t="s">
        <v>57</v>
      </c>
      <c r="AE340">
        <v>0</v>
      </c>
      <c r="AF340">
        <v>0</v>
      </c>
      <c r="AG340">
        <v>0</v>
      </c>
      <c r="AH340">
        <v>0</v>
      </c>
      <c r="AI340" s="18" t="str">
        <f t="shared" si="21"/>
        <v>1</v>
      </c>
      <c r="AJ340" s="18" t="str">
        <f t="shared" si="22"/>
        <v>1</v>
      </c>
      <c r="AK340" s="18" t="str">
        <f t="shared" si="23"/>
        <v>1</v>
      </c>
      <c r="AL340" s="18">
        <f t="shared" si="24"/>
        <v>0</v>
      </c>
      <c r="AM340" t="s">
        <v>55</v>
      </c>
      <c r="AN340" t="s">
        <v>55</v>
      </c>
      <c r="AO340">
        <v>0</v>
      </c>
      <c r="AP340">
        <v>0</v>
      </c>
      <c r="AQ340">
        <v>0</v>
      </c>
      <c r="AR340" t="s">
        <v>86</v>
      </c>
      <c r="AS340" t="s">
        <v>356</v>
      </c>
      <c r="AT340" t="s">
        <v>356</v>
      </c>
      <c r="AU340" t="s">
        <v>4450</v>
      </c>
      <c r="AV340" t="s">
        <v>6199</v>
      </c>
      <c r="AW340" t="s">
        <v>427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1</v>
      </c>
      <c r="BL340">
        <v>201602086</v>
      </c>
      <c r="BM340">
        <v>6</v>
      </c>
    </row>
    <row r="341" spans="1:65">
      <c r="A341" t="s">
        <v>6200</v>
      </c>
      <c r="B341">
        <v>340</v>
      </c>
      <c r="C341" t="s">
        <v>372</v>
      </c>
      <c r="D341">
        <v>1</v>
      </c>
      <c r="E341">
        <v>6</v>
      </c>
      <c r="F341">
        <v>201602086</v>
      </c>
      <c r="G341">
        <v>20160208</v>
      </c>
      <c r="H341" t="s">
        <v>428</v>
      </c>
      <c r="I341" t="s">
        <v>390</v>
      </c>
      <c r="J341" t="s">
        <v>55</v>
      </c>
      <c r="K341">
        <v>1</v>
      </c>
      <c r="L341">
        <v>1</v>
      </c>
      <c r="M341">
        <v>0</v>
      </c>
      <c r="N341" t="s">
        <v>56</v>
      </c>
      <c r="O341" t="s">
        <v>390</v>
      </c>
      <c r="P341" t="s">
        <v>56</v>
      </c>
      <c r="Q341" t="s">
        <v>3</v>
      </c>
      <c r="R341" t="s">
        <v>406</v>
      </c>
      <c r="S341" t="s">
        <v>55</v>
      </c>
      <c r="T341" t="s">
        <v>56</v>
      </c>
      <c r="U341" t="s">
        <v>56</v>
      </c>
      <c r="V341" t="s">
        <v>56</v>
      </c>
      <c r="W341" t="s">
        <v>55</v>
      </c>
      <c r="X341" t="s">
        <v>56</v>
      </c>
      <c r="Y341" t="s">
        <v>56</v>
      </c>
      <c r="Z341" t="s">
        <v>56</v>
      </c>
      <c r="AA341" t="s">
        <v>57</v>
      </c>
      <c r="AB341" t="s">
        <v>56</v>
      </c>
      <c r="AC341" t="s">
        <v>56</v>
      </c>
      <c r="AD341" t="s">
        <v>57</v>
      </c>
      <c r="AE341">
        <v>0</v>
      </c>
      <c r="AF341">
        <v>0</v>
      </c>
      <c r="AG341">
        <v>0</v>
      </c>
      <c r="AH341">
        <v>1</v>
      </c>
      <c r="AI341" s="18" t="str">
        <f t="shared" si="21"/>
        <v>1</v>
      </c>
      <c r="AJ341" s="18" t="str">
        <f t="shared" si="22"/>
        <v>1</v>
      </c>
      <c r="AK341" s="18" t="str">
        <f t="shared" si="23"/>
        <v>1</v>
      </c>
      <c r="AL341" s="18">
        <f t="shared" si="24"/>
        <v>1</v>
      </c>
      <c r="AM341" t="s">
        <v>55</v>
      </c>
      <c r="AN341" t="s">
        <v>55</v>
      </c>
      <c r="AO341">
        <v>1</v>
      </c>
      <c r="AP341">
        <v>0</v>
      </c>
      <c r="AQ341">
        <v>0</v>
      </c>
      <c r="AR341" t="s">
        <v>86</v>
      </c>
      <c r="AS341" t="s">
        <v>356</v>
      </c>
      <c r="AT341" t="s">
        <v>356</v>
      </c>
      <c r="AU341" t="s">
        <v>4450</v>
      </c>
      <c r="AV341" t="s">
        <v>6200</v>
      </c>
      <c r="AW341" t="s">
        <v>428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201602086</v>
      </c>
      <c r="BM341">
        <v>6</v>
      </c>
    </row>
    <row r="342" spans="1:65">
      <c r="A342" t="s">
        <v>6201</v>
      </c>
      <c r="B342">
        <v>341</v>
      </c>
      <c r="C342" t="s">
        <v>372</v>
      </c>
      <c r="D342">
        <v>1</v>
      </c>
      <c r="E342">
        <v>6</v>
      </c>
      <c r="F342">
        <v>201602086</v>
      </c>
      <c r="G342">
        <v>20160208</v>
      </c>
      <c r="H342" t="s">
        <v>429</v>
      </c>
      <c r="I342" t="s">
        <v>390</v>
      </c>
      <c r="J342" t="s">
        <v>55</v>
      </c>
      <c r="K342">
        <v>1</v>
      </c>
      <c r="L342">
        <v>1</v>
      </c>
      <c r="M342">
        <v>0</v>
      </c>
      <c r="N342" t="s">
        <v>56</v>
      </c>
      <c r="O342" t="s">
        <v>390</v>
      </c>
      <c r="P342" t="s">
        <v>56</v>
      </c>
      <c r="Q342" t="s">
        <v>3</v>
      </c>
      <c r="R342" t="s">
        <v>406</v>
      </c>
      <c r="S342" t="s">
        <v>55</v>
      </c>
      <c r="T342" t="s">
        <v>56</v>
      </c>
      <c r="U342" t="s">
        <v>56</v>
      </c>
      <c r="V342" t="s">
        <v>56</v>
      </c>
      <c r="W342" t="s">
        <v>55</v>
      </c>
      <c r="X342" t="s">
        <v>56</v>
      </c>
      <c r="Y342" t="s">
        <v>56</v>
      </c>
      <c r="Z342" t="s">
        <v>56</v>
      </c>
      <c r="AA342" t="s">
        <v>57</v>
      </c>
      <c r="AB342" t="s">
        <v>56</v>
      </c>
      <c r="AC342" t="s">
        <v>56</v>
      </c>
      <c r="AD342" t="s">
        <v>57</v>
      </c>
      <c r="AE342">
        <v>0</v>
      </c>
      <c r="AF342">
        <v>0</v>
      </c>
      <c r="AG342">
        <v>0</v>
      </c>
      <c r="AH342">
        <v>1</v>
      </c>
      <c r="AI342" s="18" t="str">
        <f t="shared" si="21"/>
        <v>1</v>
      </c>
      <c r="AJ342" s="18" t="str">
        <f t="shared" si="22"/>
        <v>1</v>
      </c>
      <c r="AK342" s="18" t="str">
        <f t="shared" si="23"/>
        <v>1</v>
      </c>
      <c r="AL342" s="18">
        <f t="shared" si="24"/>
        <v>1</v>
      </c>
      <c r="AM342" t="s">
        <v>55</v>
      </c>
      <c r="AN342" t="s">
        <v>55</v>
      </c>
      <c r="AO342">
        <v>0</v>
      </c>
      <c r="AP342">
        <v>0</v>
      </c>
      <c r="AQ342">
        <v>0</v>
      </c>
      <c r="AR342" t="s">
        <v>86</v>
      </c>
      <c r="AS342" t="s">
        <v>356</v>
      </c>
      <c r="AT342" t="s">
        <v>356</v>
      </c>
      <c r="AU342" t="s">
        <v>4450</v>
      </c>
      <c r="AV342" t="s">
        <v>6201</v>
      </c>
      <c r="AW342" t="s">
        <v>429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201602086</v>
      </c>
      <c r="BM342">
        <v>6</v>
      </c>
    </row>
    <row r="343" spans="1:65">
      <c r="A343" t="s">
        <v>6202</v>
      </c>
      <c r="B343">
        <v>342</v>
      </c>
      <c r="C343" t="s">
        <v>57</v>
      </c>
      <c r="D343" t="s">
        <v>55</v>
      </c>
      <c r="E343">
        <v>6</v>
      </c>
      <c r="F343">
        <v>201602096</v>
      </c>
      <c r="G343" t="s">
        <v>55</v>
      </c>
      <c r="H343" t="s">
        <v>430</v>
      </c>
      <c r="I343" t="s">
        <v>55</v>
      </c>
      <c r="J343" t="s">
        <v>55</v>
      </c>
      <c r="K343" t="s">
        <v>55</v>
      </c>
      <c r="L343" t="s">
        <v>55</v>
      </c>
      <c r="M343" t="s">
        <v>55</v>
      </c>
      <c r="N343" t="s">
        <v>57</v>
      </c>
      <c r="O343" t="s">
        <v>57</v>
      </c>
      <c r="P343" t="s">
        <v>57</v>
      </c>
      <c r="Q343" t="s">
        <v>57</v>
      </c>
      <c r="R343" t="s">
        <v>57</v>
      </c>
      <c r="S343" t="s">
        <v>55</v>
      </c>
      <c r="T343" t="s">
        <v>57</v>
      </c>
      <c r="U343" t="s">
        <v>57</v>
      </c>
      <c r="V343" t="s">
        <v>57</v>
      </c>
      <c r="W343" t="s">
        <v>55</v>
      </c>
      <c r="X343" t="s">
        <v>57</v>
      </c>
      <c r="Y343" t="s">
        <v>57</v>
      </c>
      <c r="Z343" t="s">
        <v>57</v>
      </c>
      <c r="AA343" t="s">
        <v>57</v>
      </c>
      <c r="AB343" t="s">
        <v>57</v>
      </c>
      <c r="AC343" t="s">
        <v>57</v>
      </c>
      <c r="AD343" t="s">
        <v>57</v>
      </c>
      <c r="AE343">
        <v>0</v>
      </c>
      <c r="AF343">
        <v>0</v>
      </c>
      <c r="AG343">
        <v>0</v>
      </c>
      <c r="AH343">
        <v>0</v>
      </c>
      <c r="AI343" s="18" t="str">
        <f t="shared" si="21"/>
        <v>1</v>
      </c>
      <c r="AJ343" s="18" t="str">
        <f t="shared" si="22"/>
        <v>1</v>
      </c>
      <c r="AK343" s="18" t="str">
        <f t="shared" si="23"/>
        <v>1</v>
      </c>
      <c r="AL343" s="18">
        <f t="shared" si="24"/>
        <v>0</v>
      </c>
      <c r="AM343" t="s">
        <v>55</v>
      </c>
      <c r="AN343" t="s">
        <v>55</v>
      </c>
      <c r="AO343">
        <v>0</v>
      </c>
      <c r="AP343">
        <v>1</v>
      </c>
      <c r="AQ343">
        <v>0</v>
      </c>
      <c r="AR343" t="s">
        <v>59</v>
      </c>
      <c r="AS343" t="s">
        <v>80</v>
      </c>
      <c r="AT343" t="s">
        <v>80</v>
      </c>
      <c r="AU343" t="s">
        <v>80</v>
      </c>
      <c r="AV343" t="s">
        <v>6202</v>
      </c>
      <c r="AW343" t="s">
        <v>430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201602096</v>
      </c>
      <c r="BM343">
        <v>6</v>
      </c>
    </row>
    <row r="344" spans="1:65">
      <c r="A344" t="s">
        <v>6203</v>
      </c>
      <c r="B344">
        <v>343</v>
      </c>
      <c r="C344" t="s">
        <v>372</v>
      </c>
      <c r="D344">
        <v>1</v>
      </c>
      <c r="E344">
        <v>6</v>
      </c>
      <c r="F344">
        <v>201602096</v>
      </c>
      <c r="G344">
        <v>20160209</v>
      </c>
      <c r="H344" t="s">
        <v>431</v>
      </c>
      <c r="I344" t="s">
        <v>298</v>
      </c>
      <c r="J344" t="s">
        <v>55</v>
      </c>
      <c r="K344">
        <v>2</v>
      </c>
      <c r="L344">
        <v>0</v>
      </c>
      <c r="M344">
        <v>2</v>
      </c>
      <c r="N344" t="s">
        <v>56</v>
      </c>
      <c r="O344" t="s">
        <v>298</v>
      </c>
      <c r="P344" t="s">
        <v>68</v>
      </c>
      <c r="Q344" t="s">
        <v>3</v>
      </c>
      <c r="R344" t="s">
        <v>432</v>
      </c>
      <c r="S344" t="s">
        <v>55</v>
      </c>
      <c r="T344" t="s">
        <v>56</v>
      </c>
      <c r="U344" t="s">
        <v>56</v>
      </c>
      <c r="V344" t="s">
        <v>68</v>
      </c>
      <c r="W344" t="s">
        <v>55</v>
      </c>
      <c r="X344" t="s">
        <v>56</v>
      </c>
      <c r="Y344" t="s">
        <v>56</v>
      </c>
      <c r="Z344" t="s">
        <v>56</v>
      </c>
      <c r="AA344" t="s">
        <v>57</v>
      </c>
      <c r="AB344" t="s">
        <v>56</v>
      </c>
      <c r="AC344" t="s">
        <v>56</v>
      </c>
      <c r="AD344" t="s">
        <v>57</v>
      </c>
      <c r="AE344">
        <v>0</v>
      </c>
      <c r="AF344">
        <v>0</v>
      </c>
      <c r="AG344">
        <v>0</v>
      </c>
      <c r="AH344">
        <v>1</v>
      </c>
      <c r="AI344" s="18" t="str">
        <f t="shared" si="21"/>
        <v>1</v>
      </c>
      <c r="AJ344" s="18" t="str">
        <f t="shared" si="22"/>
        <v>1</v>
      </c>
      <c r="AK344" s="18" t="str">
        <f t="shared" si="23"/>
        <v>1</v>
      </c>
      <c r="AL344" s="18">
        <f t="shared" si="24"/>
        <v>1</v>
      </c>
      <c r="AM344" t="s">
        <v>55</v>
      </c>
      <c r="AN344" t="s">
        <v>55</v>
      </c>
      <c r="AO344">
        <v>0</v>
      </c>
      <c r="AP344">
        <v>0</v>
      </c>
      <c r="AQ344">
        <v>0</v>
      </c>
      <c r="AR344" t="s">
        <v>298</v>
      </c>
      <c r="AS344" t="s">
        <v>384</v>
      </c>
      <c r="AT344" t="s">
        <v>384</v>
      </c>
      <c r="AU344" t="s">
        <v>4450</v>
      </c>
      <c r="AV344" t="s">
        <v>6203</v>
      </c>
      <c r="AW344" t="s">
        <v>431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201602096</v>
      </c>
      <c r="BM344">
        <v>6</v>
      </c>
    </row>
    <row r="345" spans="1:65">
      <c r="A345" t="s">
        <v>6204</v>
      </c>
      <c r="B345">
        <v>344</v>
      </c>
      <c r="C345" t="s">
        <v>372</v>
      </c>
      <c r="D345">
        <v>1</v>
      </c>
      <c r="E345">
        <v>6</v>
      </c>
      <c r="F345">
        <v>201602096</v>
      </c>
      <c r="G345">
        <v>20160209</v>
      </c>
      <c r="H345" t="s">
        <v>433</v>
      </c>
      <c r="I345" t="s">
        <v>76</v>
      </c>
      <c r="J345" t="s">
        <v>55</v>
      </c>
      <c r="K345">
        <v>4</v>
      </c>
      <c r="L345">
        <v>0</v>
      </c>
      <c r="M345">
        <v>4</v>
      </c>
      <c r="N345" t="s">
        <v>56</v>
      </c>
      <c r="O345" t="s">
        <v>76</v>
      </c>
      <c r="P345" t="s">
        <v>56</v>
      </c>
      <c r="Q345" t="s">
        <v>4</v>
      </c>
      <c r="R345" t="s">
        <v>434</v>
      </c>
      <c r="S345" t="s">
        <v>55</v>
      </c>
      <c r="T345" t="s">
        <v>56</v>
      </c>
      <c r="U345" t="s">
        <v>56</v>
      </c>
      <c r="V345" t="s">
        <v>56</v>
      </c>
      <c r="W345" t="s">
        <v>55</v>
      </c>
      <c r="X345" t="s">
        <v>56</v>
      </c>
      <c r="Y345" t="s">
        <v>56</v>
      </c>
      <c r="Z345" t="s">
        <v>56</v>
      </c>
      <c r="AA345" t="s">
        <v>57</v>
      </c>
      <c r="AB345" t="s">
        <v>56</v>
      </c>
      <c r="AC345" t="s">
        <v>56</v>
      </c>
      <c r="AD345" t="s">
        <v>57</v>
      </c>
      <c r="AE345">
        <v>0</v>
      </c>
      <c r="AF345">
        <v>0</v>
      </c>
      <c r="AG345">
        <v>0</v>
      </c>
      <c r="AH345">
        <v>1</v>
      </c>
      <c r="AI345" s="18" t="str">
        <f t="shared" si="21"/>
        <v>1</v>
      </c>
      <c r="AJ345" s="18" t="str">
        <f t="shared" si="22"/>
        <v>1</v>
      </c>
      <c r="AK345" s="18" t="str">
        <f t="shared" si="23"/>
        <v>1</v>
      </c>
      <c r="AL345" s="18">
        <f t="shared" si="24"/>
        <v>1</v>
      </c>
      <c r="AM345" t="s">
        <v>55</v>
      </c>
      <c r="AN345" t="s">
        <v>55</v>
      </c>
      <c r="AO345">
        <v>0</v>
      </c>
      <c r="AP345">
        <v>0</v>
      </c>
      <c r="AQ345">
        <v>0</v>
      </c>
      <c r="AR345" t="s">
        <v>76</v>
      </c>
      <c r="AS345" t="s">
        <v>91</v>
      </c>
      <c r="AT345" t="s">
        <v>91</v>
      </c>
      <c r="AU345" t="s">
        <v>4449</v>
      </c>
      <c r="AV345" t="s">
        <v>6204</v>
      </c>
      <c r="AW345" t="s">
        <v>433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201602096</v>
      </c>
      <c r="BM345">
        <v>6</v>
      </c>
    </row>
    <row r="346" spans="1:65">
      <c r="A346" t="s">
        <v>6205</v>
      </c>
      <c r="B346">
        <v>345</v>
      </c>
      <c r="C346" t="s">
        <v>372</v>
      </c>
      <c r="D346">
        <v>1</v>
      </c>
      <c r="E346">
        <v>6</v>
      </c>
      <c r="F346">
        <v>201602096</v>
      </c>
      <c r="G346">
        <v>20160209</v>
      </c>
      <c r="H346" t="s">
        <v>435</v>
      </c>
      <c r="I346" t="s">
        <v>101</v>
      </c>
      <c r="J346" t="s">
        <v>55</v>
      </c>
      <c r="K346">
        <v>2</v>
      </c>
      <c r="L346">
        <v>0</v>
      </c>
      <c r="M346">
        <v>2</v>
      </c>
      <c r="N346" t="s">
        <v>56</v>
      </c>
      <c r="O346" t="s">
        <v>101</v>
      </c>
      <c r="P346" t="s">
        <v>56</v>
      </c>
      <c r="Q346" t="s">
        <v>3</v>
      </c>
      <c r="R346" t="s">
        <v>406</v>
      </c>
      <c r="S346" t="s">
        <v>55</v>
      </c>
      <c r="T346" t="s">
        <v>56</v>
      </c>
      <c r="U346" t="s">
        <v>56</v>
      </c>
      <c r="V346" t="s">
        <v>56</v>
      </c>
      <c r="W346" t="s">
        <v>55</v>
      </c>
      <c r="X346" t="s">
        <v>56</v>
      </c>
      <c r="Y346" t="s">
        <v>68</v>
      </c>
      <c r="Z346" t="s">
        <v>56</v>
      </c>
      <c r="AA346" t="s">
        <v>57</v>
      </c>
      <c r="AB346" t="s">
        <v>56</v>
      </c>
      <c r="AC346" t="s">
        <v>56</v>
      </c>
      <c r="AD346" t="s">
        <v>412</v>
      </c>
      <c r="AE346">
        <v>0</v>
      </c>
      <c r="AF346">
        <v>0</v>
      </c>
      <c r="AG346">
        <v>0</v>
      </c>
      <c r="AH346">
        <v>1</v>
      </c>
      <c r="AI346" s="18" t="str">
        <f t="shared" si="21"/>
        <v>1</v>
      </c>
      <c r="AJ346" s="18" t="str">
        <f t="shared" si="22"/>
        <v>1</v>
      </c>
      <c r="AK346" s="18" t="str">
        <f t="shared" si="23"/>
        <v>1</v>
      </c>
      <c r="AL346" s="18">
        <f t="shared" si="24"/>
        <v>1</v>
      </c>
      <c r="AM346" t="s">
        <v>55</v>
      </c>
      <c r="AN346" t="s">
        <v>55</v>
      </c>
      <c r="AO346">
        <v>1</v>
      </c>
      <c r="AP346">
        <v>0</v>
      </c>
      <c r="AQ346">
        <v>0</v>
      </c>
      <c r="AR346" t="s">
        <v>101</v>
      </c>
      <c r="AS346" t="s">
        <v>356</v>
      </c>
      <c r="AT346" t="s">
        <v>356</v>
      </c>
      <c r="AU346" t="s">
        <v>4450</v>
      </c>
      <c r="AV346" t="s">
        <v>6205</v>
      </c>
      <c r="AW346" t="s">
        <v>435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201602096</v>
      </c>
      <c r="BM346">
        <v>6</v>
      </c>
    </row>
    <row r="347" spans="1:65">
      <c r="A347" t="s">
        <v>6206</v>
      </c>
      <c r="B347">
        <v>346</v>
      </c>
      <c r="C347" t="s">
        <v>372</v>
      </c>
      <c r="D347">
        <v>1</v>
      </c>
      <c r="E347">
        <v>6</v>
      </c>
      <c r="F347">
        <v>201602096</v>
      </c>
      <c r="G347">
        <v>20160209</v>
      </c>
      <c r="H347" t="s">
        <v>436</v>
      </c>
      <c r="I347" t="s">
        <v>76</v>
      </c>
      <c r="J347" t="s">
        <v>55</v>
      </c>
      <c r="K347">
        <v>0</v>
      </c>
      <c r="L347">
        <v>0</v>
      </c>
      <c r="M347">
        <v>0</v>
      </c>
      <c r="N347" t="s">
        <v>56</v>
      </c>
      <c r="O347" t="s">
        <v>57</v>
      </c>
      <c r="P347" t="s">
        <v>57</v>
      </c>
      <c r="Q347" t="s">
        <v>3</v>
      </c>
      <c r="R347" t="s">
        <v>406</v>
      </c>
      <c r="S347" t="s">
        <v>55</v>
      </c>
      <c r="T347" t="s">
        <v>56</v>
      </c>
      <c r="U347" t="s">
        <v>56</v>
      </c>
      <c r="V347" t="s">
        <v>56</v>
      </c>
      <c r="W347" t="s">
        <v>55</v>
      </c>
      <c r="X347" t="s">
        <v>56</v>
      </c>
      <c r="Y347" t="s">
        <v>56</v>
      </c>
      <c r="Z347" t="s">
        <v>56</v>
      </c>
      <c r="AA347" t="s">
        <v>57</v>
      </c>
      <c r="AB347" t="s">
        <v>56</v>
      </c>
      <c r="AC347" t="s">
        <v>56</v>
      </c>
      <c r="AD347" t="s">
        <v>57</v>
      </c>
      <c r="AE347">
        <v>0</v>
      </c>
      <c r="AF347">
        <v>0</v>
      </c>
      <c r="AG347">
        <v>0</v>
      </c>
      <c r="AH347">
        <v>1</v>
      </c>
      <c r="AI347" s="18" t="str">
        <f t="shared" si="21"/>
        <v>1</v>
      </c>
      <c r="AJ347" s="18" t="str">
        <f t="shared" si="22"/>
        <v>1</v>
      </c>
      <c r="AK347" s="18" t="str">
        <f t="shared" si="23"/>
        <v>1</v>
      </c>
      <c r="AL347" s="18">
        <f t="shared" si="24"/>
        <v>1</v>
      </c>
      <c r="AM347" t="s">
        <v>55</v>
      </c>
      <c r="AN347" t="s">
        <v>55</v>
      </c>
      <c r="AO347">
        <v>0</v>
      </c>
      <c r="AP347">
        <v>0</v>
      </c>
      <c r="AQ347">
        <v>0</v>
      </c>
      <c r="AR347" t="s">
        <v>76</v>
      </c>
      <c r="AS347" t="s">
        <v>356</v>
      </c>
      <c r="AT347" t="s">
        <v>356</v>
      </c>
      <c r="AU347" t="s">
        <v>4450</v>
      </c>
      <c r="AV347" t="s">
        <v>6206</v>
      </c>
      <c r="AW347" t="s">
        <v>436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201602096</v>
      </c>
      <c r="BM347">
        <v>6</v>
      </c>
    </row>
    <row r="348" spans="1:65">
      <c r="A348" t="s">
        <v>6207</v>
      </c>
      <c r="B348">
        <v>347</v>
      </c>
      <c r="C348" t="s">
        <v>372</v>
      </c>
      <c r="D348">
        <v>1</v>
      </c>
      <c r="E348">
        <v>6</v>
      </c>
      <c r="F348">
        <v>201602096</v>
      </c>
      <c r="G348">
        <v>20160209</v>
      </c>
      <c r="H348" t="s">
        <v>437</v>
      </c>
      <c r="I348" t="s">
        <v>298</v>
      </c>
      <c r="J348" t="s">
        <v>55</v>
      </c>
      <c r="K348">
        <v>1</v>
      </c>
      <c r="L348">
        <v>0</v>
      </c>
      <c r="M348">
        <v>1</v>
      </c>
      <c r="N348" t="s">
        <v>56</v>
      </c>
      <c r="O348" t="s">
        <v>298</v>
      </c>
      <c r="P348" t="s">
        <v>68</v>
      </c>
      <c r="Q348" t="s">
        <v>3</v>
      </c>
      <c r="R348" t="s">
        <v>432</v>
      </c>
      <c r="S348" t="s">
        <v>55</v>
      </c>
      <c r="T348" t="s">
        <v>56</v>
      </c>
      <c r="U348" t="s">
        <v>56</v>
      </c>
      <c r="V348" t="s">
        <v>68</v>
      </c>
      <c r="W348" t="s">
        <v>55</v>
      </c>
      <c r="X348" t="s">
        <v>56</v>
      </c>
      <c r="Y348" t="s">
        <v>56</v>
      </c>
      <c r="Z348" t="s">
        <v>56</v>
      </c>
      <c r="AA348" t="s">
        <v>57</v>
      </c>
      <c r="AB348" t="s">
        <v>56</v>
      </c>
      <c r="AC348" t="s">
        <v>68</v>
      </c>
      <c r="AD348" t="s">
        <v>438</v>
      </c>
      <c r="AE348">
        <v>0</v>
      </c>
      <c r="AF348">
        <v>0</v>
      </c>
      <c r="AG348">
        <v>1</v>
      </c>
      <c r="AH348">
        <v>1</v>
      </c>
      <c r="AI348" s="18" t="str">
        <f t="shared" si="21"/>
        <v>1</v>
      </c>
      <c r="AJ348" s="18" t="str">
        <f t="shared" si="22"/>
        <v>1</v>
      </c>
      <c r="AK348" s="18" t="str">
        <f t="shared" si="23"/>
        <v>0</v>
      </c>
      <c r="AL348" s="18">
        <f t="shared" si="24"/>
        <v>1</v>
      </c>
      <c r="AM348">
        <v>3</v>
      </c>
      <c r="AN348" t="s">
        <v>55</v>
      </c>
      <c r="AO348">
        <v>0</v>
      </c>
      <c r="AP348">
        <v>0</v>
      </c>
      <c r="AQ348">
        <v>0</v>
      </c>
      <c r="AR348" t="s">
        <v>298</v>
      </c>
      <c r="AS348" t="s">
        <v>384</v>
      </c>
      <c r="AT348" t="s">
        <v>384</v>
      </c>
      <c r="AU348" t="s">
        <v>4450</v>
      </c>
      <c r="AV348" t="s">
        <v>6207</v>
      </c>
      <c r="AW348" t="s">
        <v>437</v>
      </c>
      <c r="AX348">
        <v>0</v>
      </c>
      <c r="AY348">
        <v>1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0</v>
      </c>
      <c r="BJ348">
        <v>0</v>
      </c>
      <c r="BK348">
        <v>0</v>
      </c>
      <c r="BL348">
        <v>201602096</v>
      </c>
      <c r="BM348">
        <v>6</v>
      </c>
    </row>
    <row r="349" spans="1:65">
      <c r="A349" t="s">
        <v>6208</v>
      </c>
      <c r="B349">
        <v>348</v>
      </c>
      <c r="C349" t="s">
        <v>372</v>
      </c>
      <c r="D349">
        <v>1</v>
      </c>
      <c r="E349">
        <v>6</v>
      </c>
      <c r="F349">
        <v>201602096</v>
      </c>
      <c r="G349">
        <v>20160209</v>
      </c>
      <c r="H349" t="s">
        <v>439</v>
      </c>
      <c r="I349" t="s">
        <v>298</v>
      </c>
      <c r="J349" t="s">
        <v>55</v>
      </c>
      <c r="K349">
        <v>1</v>
      </c>
      <c r="L349">
        <v>0</v>
      </c>
      <c r="M349">
        <v>1</v>
      </c>
      <c r="N349" t="s">
        <v>56</v>
      </c>
      <c r="O349" t="s">
        <v>298</v>
      </c>
      <c r="P349" t="s">
        <v>68</v>
      </c>
      <c r="Q349" t="s">
        <v>3</v>
      </c>
      <c r="R349" t="s">
        <v>432</v>
      </c>
      <c r="S349" t="s">
        <v>55</v>
      </c>
      <c r="T349" t="s">
        <v>56</v>
      </c>
      <c r="U349" t="s">
        <v>56</v>
      </c>
      <c r="V349" t="s">
        <v>56</v>
      </c>
      <c r="W349" t="s">
        <v>55</v>
      </c>
      <c r="X349" t="s">
        <v>56</v>
      </c>
      <c r="Y349" t="s">
        <v>56</v>
      </c>
      <c r="Z349" t="s">
        <v>56</v>
      </c>
      <c r="AA349" t="s">
        <v>57</v>
      </c>
      <c r="AB349" t="s">
        <v>56</v>
      </c>
      <c r="AC349" t="s">
        <v>68</v>
      </c>
      <c r="AD349" t="s">
        <v>57</v>
      </c>
      <c r="AE349">
        <v>0</v>
      </c>
      <c r="AF349">
        <v>0</v>
      </c>
      <c r="AG349">
        <v>0</v>
      </c>
      <c r="AH349">
        <v>1</v>
      </c>
      <c r="AI349" s="18" t="str">
        <f t="shared" si="21"/>
        <v>1</v>
      </c>
      <c r="AJ349" s="18" t="str">
        <f t="shared" si="22"/>
        <v>1</v>
      </c>
      <c r="AK349" s="18" t="str">
        <f t="shared" si="23"/>
        <v>1</v>
      </c>
      <c r="AL349" s="18">
        <f t="shared" si="24"/>
        <v>1</v>
      </c>
      <c r="AM349" t="s">
        <v>55</v>
      </c>
      <c r="AN349" t="s">
        <v>55</v>
      </c>
      <c r="AO349">
        <v>0</v>
      </c>
      <c r="AP349">
        <v>0</v>
      </c>
      <c r="AQ349">
        <v>0</v>
      </c>
      <c r="AR349" t="s">
        <v>298</v>
      </c>
      <c r="AS349" t="s">
        <v>384</v>
      </c>
      <c r="AT349" t="s">
        <v>384</v>
      </c>
      <c r="AU349" t="s">
        <v>4450</v>
      </c>
      <c r="AV349" t="s">
        <v>6208</v>
      </c>
      <c r="AW349" t="s">
        <v>439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201602096</v>
      </c>
      <c r="BM349">
        <v>6</v>
      </c>
    </row>
    <row r="350" spans="1:65">
      <c r="A350" t="s">
        <v>6209</v>
      </c>
      <c r="B350">
        <v>349</v>
      </c>
      <c r="C350" t="s">
        <v>372</v>
      </c>
      <c r="D350">
        <v>1</v>
      </c>
      <c r="E350">
        <v>6</v>
      </c>
      <c r="F350">
        <v>201602096</v>
      </c>
      <c r="G350">
        <v>20160209</v>
      </c>
      <c r="H350" t="s">
        <v>440</v>
      </c>
      <c r="I350" t="s">
        <v>298</v>
      </c>
      <c r="J350" t="s">
        <v>55</v>
      </c>
      <c r="K350">
        <v>1</v>
      </c>
      <c r="L350">
        <v>1</v>
      </c>
      <c r="M350">
        <v>0</v>
      </c>
      <c r="N350" t="s">
        <v>56</v>
      </c>
      <c r="O350" t="s">
        <v>298</v>
      </c>
      <c r="P350" t="s">
        <v>68</v>
      </c>
      <c r="Q350" t="s">
        <v>3</v>
      </c>
      <c r="R350" t="s">
        <v>432</v>
      </c>
      <c r="S350" t="s">
        <v>55</v>
      </c>
      <c r="T350" t="s">
        <v>56</v>
      </c>
      <c r="U350" t="s">
        <v>56</v>
      </c>
      <c r="V350" t="s">
        <v>56</v>
      </c>
      <c r="W350" t="s">
        <v>55</v>
      </c>
      <c r="X350" t="s">
        <v>56</v>
      </c>
      <c r="Y350" t="s">
        <v>56</v>
      </c>
      <c r="Z350" t="s">
        <v>56</v>
      </c>
      <c r="AA350" t="s">
        <v>57</v>
      </c>
      <c r="AB350" t="s">
        <v>56</v>
      </c>
      <c r="AC350" t="s">
        <v>68</v>
      </c>
      <c r="AD350" t="s">
        <v>57</v>
      </c>
      <c r="AE350">
        <v>0</v>
      </c>
      <c r="AF350">
        <v>0</v>
      </c>
      <c r="AG350">
        <v>0</v>
      </c>
      <c r="AH350">
        <v>1</v>
      </c>
      <c r="AI350" s="18" t="str">
        <f t="shared" si="21"/>
        <v>1</v>
      </c>
      <c r="AJ350" s="18" t="str">
        <f t="shared" si="22"/>
        <v>1</v>
      </c>
      <c r="AK350" s="18" t="str">
        <f t="shared" si="23"/>
        <v>1</v>
      </c>
      <c r="AL350" s="18">
        <f t="shared" si="24"/>
        <v>1</v>
      </c>
      <c r="AM350" t="s">
        <v>55</v>
      </c>
      <c r="AN350" t="s">
        <v>55</v>
      </c>
      <c r="AO350">
        <v>0</v>
      </c>
      <c r="AP350">
        <v>0</v>
      </c>
      <c r="AQ350">
        <v>0</v>
      </c>
      <c r="AR350" t="s">
        <v>298</v>
      </c>
      <c r="AS350" t="s">
        <v>384</v>
      </c>
      <c r="AT350" t="s">
        <v>384</v>
      </c>
      <c r="AU350" t="s">
        <v>4450</v>
      </c>
      <c r="AV350" t="s">
        <v>6209</v>
      </c>
      <c r="AW350" t="s">
        <v>440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201602096</v>
      </c>
      <c r="BM350">
        <v>6</v>
      </c>
    </row>
    <row r="351" spans="1:65">
      <c r="A351" t="s">
        <v>6210</v>
      </c>
      <c r="B351">
        <v>350</v>
      </c>
      <c r="C351" t="s">
        <v>57</v>
      </c>
      <c r="D351" t="s">
        <v>55</v>
      </c>
      <c r="E351">
        <v>6</v>
      </c>
      <c r="F351">
        <v>201602096</v>
      </c>
      <c r="G351" t="s">
        <v>55</v>
      </c>
      <c r="H351" t="s">
        <v>441</v>
      </c>
      <c r="I351" t="s">
        <v>55</v>
      </c>
      <c r="J351" t="s">
        <v>55</v>
      </c>
      <c r="K351" t="s">
        <v>55</v>
      </c>
      <c r="L351" t="s">
        <v>55</v>
      </c>
      <c r="M351" t="s">
        <v>55</v>
      </c>
      <c r="N351" t="s">
        <v>57</v>
      </c>
      <c r="O351" t="s">
        <v>57</v>
      </c>
      <c r="P351" t="s">
        <v>57</v>
      </c>
      <c r="Q351" t="s">
        <v>57</v>
      </c>
      <c r="R351" t="s">
        <v>57</v>
      </c>
      <c r="S351" t="s">
        <v>55</v>
      </c>
      <c r="T351" t="s">
        <v>57</v>
      </c>
      <c r="U351" t="s">
        <v>57</v>
      </c>
      <c r="V351" t="s">
        <v>57</v>
      </c>
      <c r="W351" t="s">
        <v>55</v>
      </c>
      <c r="X351" t="s">
        <v>57</v>
      </c>
      <c r="Y351" t="s">
        <v>57</v>
      </c>
      <c r="Z351" t="s">
        <v>57</v>
      </c>
      <c r="AA351" t="s">
        <v>57</v>
      </c>
      <c r="AB351" t="s">
        <v>57</v>
      </c>
      <c r="AC351" t="s">
        <v>57</v>
      </c>
      <c r="AD351" t="s">
        <v>57</v>
      </c>
      <c r="AE351">
        <v>0</v>
      </c>
      <c r="AF351">
        <v>0</v>
      </c>
      <c r="AG351">
        <v>0</v>
      </c>
      <c r="AH351">
        <v>1</v>
      </c>
      <c r="AI351" s="18" t="str">
        <f t="shared" si="21"/>
        <v>1</v>
      </c>
      <c r="AJ351" s="18" t="str">
        <f t="shared" si="22"/>
        <v>1</v>
      </c>
      <c r="AK351" s="18" t="str">
        <f t="shared" si="23"/>
        <v>1</v>
      </c>
      <c r="AL351" s="18">
        <f t="shared" si="24"/>
        <v>1</v>
      </c>
      <c r="AM351" t="s">
        <v>55</v>
      </c>
      <c r="AN351" t="s">
        <v>55</v>
      </c>
      <c r="AO351">
        <v>1</v>
      </c>
      <c r="AP351">
        <v>0</v>
      </c>
      <c r="AQ351">
        <v>0</v>
      </c>
      <c r="AR351" t="s">
        <v>59</v>
      </c>
      <c r="AS351" t="s">
        <v>80</v>
      </c>
      <c r="AT351" t="s">
        <v>80</v>
      </c>
      <c r="AU351" t="s">
        <v>80</v>
      </c>
      <c r="AV351" t="s">
        <v>6210</v>
      </c>
      <c r="AW351" t="s">
        <v>441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201602096</v>
      </c>
      <c r="BM351">
        <v>6</v>
      </c>
    </row>
    <row r="352" spans="1:65">
      <c r="A352" t="s">
        <v>6211</v>
      </c>
      <c r="B352">
        <v>351</v>
      </c>
      <c r="C352" t="s">
        <v>372</v>
      </c>
      <c r="D352">
        <v>1</v>
      </c>
      <c r="E352">
        <v>6</v>
      </c>
      <c r="F352">
        <v>201602096</v>
      </c>
      <c r="G352">
        <v>20160209</v>
      </c>
      <c r="H352" t="s">
        <v>442</v>
      </c>
      <c r="I352" t="s">
        <v>89</v>
      </c>
      <c r="J352" t="s">
        <v>55</v>
      </c>
      <c r="K352">
        <v>1</v>
      </c>
      <c r="L352">
        <v>1</v>
      </c>
      <c r="M352">
        <v>0</v>
      </c>
      <c r="N352" t="s">
        <v>56</v>
      </c>
      <c r="O352" t="s">
        <v>89</v>
      </c>
      <c r="P352" t="s">
        <v>68</v>
      </c>
      <c r="Q352" t="s">
        <v>3</v>
      </c>
      <c r="R352" t="s">
        <v>80</v>
      </c>
      <c r="S352" t="s">
        <v>55</v>
      </c>
      <c r="T352" t="s">
        <v>56</v>
      </c>
      <c r="U352" t="s">
        <v>56</v>
      </c>
      <c r="V352" t="s">
        <v>56</v>
      </c>
      <c r="W352" t="s">
        <v>55</v>
      </c>
      <c r="X352" t="s">
        <v>56</v>
      </c>
      <c r="Y352" t="s">
        <v>56</v>
      </c>
      <c r="Z352" t="s">
        <v>56</v>
      </c>
      <c r="AA352" t="s">
        <v>57</v>
      </c>
      <c r="AB352" t="s">
        <v>56</v>
      </c>
      <c r="AC352" t="s">
        <v>56</v>
      </c>
      <c r="AD352" t="s">
        <v>57</v>
      </c>
      <c r="AE352">
        <v>0</v>
      </c>
      <c r="AF352">
        <v>0</v>
      </c>
      <c r="AG352">
        <v>0</v>
      </c>
      <c r="AH352">
        <v>1</v>
      </c>
      <c r="AI352" s="18" t="str">
        <f t="shared" si="21"/>
        <v>1</v>
      </c>
      <c r="AJ352" s="18" t="str">
        <f t="shared" si="22"/>
        <v>1</v>
      </c>
      <c r="AK352" s="18" t="str">
        <f t="shared" si="23"/>
        <v>1</v>
      </c>
      <c r="AL352" s="18">
        <f t="shared" si="24"/>
        <v>1</v>
      </c>
      <c r="AM352" t="s">
        <v>55</v>
      </c>
      <c r="AN352" t="s">
        <v>55</v>
      </c>
      <c r="AO352">
        <v>0</v>
      </c>
      <c r="AP352">
        <v>0</v>
      </c>
      <c r="AQ352">
        <v>0</v>
      </c>
      <c r="AR352" t="s">
        <v>89</v>
      </c>
      <c r="AS352" t="s">
        <v>80</v>
      </c>
      <c r="AT352" t="s">
        <v>80</v>
      </c>
      <c r="AU352" t="s">
        <v>80</v>
      </c>
      <c r="AV352" t="s">
        <v>6211</v>
      </c>
      <c r="AW352" t="s">
        <v>442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201602096</v>
      </c>
      <c r="BM352">
        <v>6</v>
      </c>
    </row>
    <row r="353" spans="1:65">
      <c r="A353" t="s">
        <v>6212</v>
      </c>
      <c r="B353">
        <v>352</v>
      </c>
      <c r="C353" t="s">
        <v>372</v>
      </c>
      <c r="D353">
        <v>1</v>
      </c>
      <c r="E353">
        <v>6</v>
      </c>
      <c r="F353">
        <v>201602096</v>
      </c>
      <c r="G353">
        <v>20160209</v>
      </c>
      <c r="H353" t="s">
        <v>443</v>
      </c>
      <c r="I353" t="s">
        <v>89</v>
      </c>
      <c r="J353" t="s">
        <v>55</v>
      </c>
      <c r="K353">
        <v>1</v>
      </c>
      <c r="L353">
        <v>1</v>
      </c>
      <c r="M353">
        <v>0</v>
      </c>
      <c r="N353" t="s">
        <v>56</v>
      </c>
      <c r="O353" t="s">
        <v>89</v>
      </c>
      <c r="P353" t="s">
        <v>68</v>
      </c>
      <c r="Q353" t="s">
        <v>3</v>
      </c>
      <c r="R353" t="s">
        <v>80</v>
      </c>
      <c r="S353" t="s">
        <v>55</v>
      </c>
      <c r="T353" t="s">
        <v>56</v>
      </c>
      <c r="U353" t="s">
        <v>56</v>
      </c>
      <c r="V353" t="s">
        <v>56</v>
      </c>
      <c r="W353" t="s">
        <v>55</v>
      </c>
      <c r="X353" t="s">
        <v>444</v>
      </c>
      <c r="Y353" t="s">
        <v>56</v>
      </c>
      <c r="Z353" t="s">
        <v>56</v>
      </c>
      <c r="AA353" t="s">
        <v>57</v>
      </c>
      <c r="AB353" t="s">
        <v>56</v>
      </c>
      <c r="AC353" t="s">
        <v>56</v>
      </c>
      <c r="AD353" t="s">
        <v>57</v>
      </c>
      <c r="AE353">
        <v>0</v>
      </c>
      <c r="AF353">
        <v>0</v>
      </c>
      <c r="AG353">
        <v>0</v>
      </c>
      <c r="AH353">
        <v>1</v>
      </c>
      <c r="AI353" s="18" t="str">
        <f t="shared" si="21"/>
        <v>1</v>
      </c>
      <c r="AJ353" s="18" t="str">
        <f t="shared" si="22"/>
        <v>1</v>
      </c>
      <c r="AK353" s="18" t="str">
        <f t="shared" si="23"/>
        <v>1</v>
      </c>
      <c r="AL353" s="18">
        <f t="shared" si="24"/>
        <v>1</v>
      </c>
      <c r="AM353" t="s">
        <v>55</v>
      </c>
      <c r="AN353" t="s">
        <v>55</v>
      </c>
      <c r="AO353">
        <v>0</v>
      </c>
      <c r="AP353">
        <v>0</v>
      </c>
      <c r="AQ353">
        <v>0</v>
      </c>
      <c r="AR353" t="s">
        <v>89</v>
      </c>
      <c r="AS353" t="s">
        <v>80</v>
      </c>
      <c r="AT353" t="s">
        <v>80</v>
      </c>
      <c r="AU353" t="s">
        <v>80</v>
      </c>
      <c r="AV353" t="s">
        <v>6212</v>
      </c>
      <c r="AW353" t="s">
        <v>443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201602096</v>
      </c>
      <c r="BM353">
        <v>6</v>
      </c>
    </row>
    <row r="354" spans="1:65">
      <c r="A354" t="s">
        <v>6213</v>
      </c>
      <c r="B354">
        <v>353</v>
      </c>
      <c r="C354" t="s">
        <v>57</v>
      </c>
      <c r="D354" t="s">
        <v>55</v>
      </c>
      <c r="E354">
        <v>7</v>
      </c>
      <c r="F354">
        <v>201602057</v>
      </c>
      <c r="G354" t="s">
        <v>55</v>
      </c>
      <c r="H354" t="s">
        <v>445</v>
      </c>
      <c r="I354" t="s">
        <v>55</v>
      </c>
      <c r="J354" t="s">
        <v>55</v>
      </c>
      <c r="K354" t="s">
        <v>55</v>
      </c>
      <c r="L354" t="s">
        <v>55</v>
      </c>
      <c r="M354" t="s">
        <v>55</v>
      </c>
      <c r="N354" t="s">
        <v>57</v>
      </c>
      <c r="O354" t="s">
        <v>57</v>
      </c>
      <c r="P354" t="s">
        <v>57</v>
      </c>
      <c r="Q354" t="s">
        <v>57</v>
      </c>
      <c r="R354" t="s">
        <v>57</v>
      </c>
      <c r="S354" t="s">
        <v>55</v>
      </c>
      <c r="T354" t="s">
        <v>57</v>
      </c>
      <c r="U354" t="s">
        <v>57</v>
      </c>
      <c r="V354" t="s">
        <v>57</v>
      </c>
      <c r="W354" t="s">
        <v>55</v>
      </c>
      <c r="X354" t="s">
        <v>57</v>
      </c>
      <c r="Y354" t="s">
        <v>57</v>
      </c>
      <c r="Z354" t="s">
        <v>57</v>
      </c>
      <c r="AA354" t="s">
        <v>57</v>
      </c>
      <c r="AB354" t="s">
        <v>57</v>
      </c>
      <c r="AC354" t="s">
        <v>57</v>
      </c>
      <c r="AD354" t="s">
        <v>57</v>
      </c>
      <c r="AE354" t="s">
        <v>9779</v>
      </c>
      <c r="AF354" t="s">
        <v>9779</v>
      </c>
      <c r="AG354" t="s">
        <v>9779</v>
      </c>
      <c r="AH354" t="s">
        <v>9779</v>
      </c>
      <c r="AI354" s="18" t="b">
        <f t="shared" si="21"/>
        <v>0</v>
      </c>
      <c r="AJ354" s="18" t="b">
        <f t="shared" si="22"/>
        <v>0</v>
      </c>
      <c r="AK354" s="18" t="b">
        <f t="shared" si="23"/>
        <v>0</v>
      </c>
      <c r="AL354" s="18" t="str">
        <f t="shared" si="24"/>
        <v/>
      </c>
      <c r="AM354" t="s">
        <v>55</v>
      </c>
      <c r="AN354" t="s">
        <v>55</v>
      </c>
      <c r="AO354">
        <v>0</v>
      </c>
      <c r="AP354">
        <v>1</v>
      </c>
      <c r="AQ354">
        <v>0</v>
      </c>
      <c r="AR354" t="s">
        <v>59</v>
      </c>
      <c r="AS354" t="s">
        <v>80</v>
      </c>
      <c r="AT354" t="s">
        <v>80</v>
      </c>
      <c r="AU354" t="s">
        <v>80</v>
      </c>
      <c r="AV354" t="s">
        <v>9779</v>
      </c>
      <c r="AW354" t="s">
        <v>9779</v>
      </c>
      <c r="AX354" t="s">
        <v>9779</v>
      </c>
      <c r="AY354" t="s">
        <v>9779</v>
      </c>
      <c r="AZ354" t="s">
        <v>9779</v>
      </c>
      <c r="BA354" t="s">
        <v>9779</v>
      </c>
      <c r="BB354" t="s">
        <v>9779</v>
      </c>
      <c r="BC354" t="s">
        <v>9779</v>
      </c>
      <c r="BD354" t="s">
        <v>9779</v>
      </c>
      <c r="BE354" t="s">
        <v>9779</v>
      </c>
      <c r="BF354" t="s">
        <v>9779</v>
      </c>
      <c r="BG354" t="s">
        <v>9779</v>
      </c>
      <c r="BH354" t="s">
        <v>9779</v>
      </c>
      <c r="BI354" t="s">
        <v>9779</v>
      </c>
      <c r="BJ354" t="s">
        <v>9779</v>
      </c>
      <c r="BK354" t="s">
        <v>9779</v>
      </c>
      <c r="BL354" t="s">
        <v>9779</v>
      </c>
      <c r="BM354" t="s">
        <v>9779</v>
      </c>
    </row>
    <row r="355" spans="1:65">
      <c r="A355" t="s">
        <v>6214</v>
      </c>
      <c r="B355">
        <v>354</v>
      </c>
      <c r="C355" t="s">
        <v>57</v>
      </c>
      <c r="D355" t="s">
        <v>55</v>
      </c>
      <c r="E355">
        <v>7</v>
      </c>
      <c r="F355">
        <v>201602057</v>
      </c>
      <c r="G355" t="s">
        <v>55</v>
      </c>
      <c r="H355" t="s">
        <v>446</v>
      </c>
      <c r="I355" t="s">
        <v>55</v>
      </c>
      <c r="J355" t="s">
        <v>55</v>
      </c>
      <c r="K355" t="s">
        <v>55</v>
      </c>
      <c r="L355" t="s">
        <v>55</v>
      </c>
      <c r="M355" t="s">
        <v>55</v>
      </c>
      <c r="N355" t="s">
        <v>57</v>
      </c>
      <c r="O355" t="s">
        <v>57</v>
      </c>
      <c r="P355" t="s">
        <v>57</v>
      </c>
      <c r="Q355" t="s">
        <v>57</v>
      </c>
      <c r="R355" t="s">
        <v>57</v>
      </c>
      <c r="S355" t="s">
        <v>55</v>
      </c>
      <c r="T355" t="s">
        <v>57</v>
      </c>
      <c r="U355" t="s">
        <v>57</v>
      </c>
      <c r="V355" t="s">
        <v>57</v>
      </c>
      <c r="W355" t="s">
        <v>55</v>
      </c>
      <c r="X355" t="s">
        <v>57</v>
      </c>
      <c r="Y355" t="s">
        <v>57</v>
      </c>
      <c r="Z355" t="s">
        <v>57</v>
      </c>
      <c r="AA355" t="s">
        <v>57</v>
      </c>
      <c r="AB355" t="s">
        <v>57</v>
      </c>
      <c r="AC355" t="s">
        <v>57</v>
      </c>
      <c r="AD355" t="s">
        <v>57</v>
      </c>
      <c r="AE355" t="s">
        <v>9779</v>
      </c>
      <c r="AF355" t="s">
        <v>9779</v>
      </c>
      <c r="AG355" t="s">
        <v>9779</v>
      </c>
      <c r="AH355" t="s">
        <v>9779</v>
      </c>
      <c r="AI355" s="18" t="b">
        <f t="shared" si="21"/>
        <v>0</v>
      </c>
      <c r="AJ355" s="18" t="b">
        <f t="shared" si="22"/>
        <v>0</v>
      </c>
      <c r="AK355" s="18" t="b">
        <f t="shared" si="23"/>
        <v>0</v>
      </c>
      <c r="AL355" s="18" t="str">
        <f t="shared" si="24"/>
        <v/>
      </c>
      <c r="AM355" t="s">
        <v>55</v>
      </c>
      <c r="AN355" t="s">
        <v>55</v>
      </c>
      <c r="AO355">
        <v>0</v>
      </c>
      <c r="AP355">
        <v>1</v>
      </c>
      <c r="AQ355">
        <v>0</v>
      </c>
      <c r="AR355" t="s">
        <v>59</v>
      </c>
      <c r="AS355" t="s">
        <v>80</v>
      </c>
      <c r="AT355" t="s">
        <v>80</v>
      </c>
      <c r="AU355" t="s">
        <v>80</v>
      </c>
      <c r="AV355" t="s">
        <v>9779</v>
      </c>
      <c r="AW355" t="s">
        <v>9779</v>
      </c>
      <c r="AX355" t="s">
        <v>9779</v>
      </c>
      <c r="AY355" t="s">
        <v>9779</v>
      </c>
      <c r="AZ355" t="s">
        <v>9779</v>
      </c>
      <c r="BA355" t="s">
        <v>9779</v>
      </c>
      <c r="BB355" t="s">
        <v>9779</v>
      </c>
      <c r="BC355" t="s">
        <v>9779</v>
      </c>
      <c r="BD355" t="s">
        <v>9779</v>
      </c>
      <c r="BE355" t="s">
        <v>9779</v>
      </c>
      <c r="BF355" t="s">
        <v>9779</v>
      </c>
      <c r="BG355" t="s">
        <v>9779</v>
      </c>
      <c r="BH355" t="s">
        <v>9779</v>
      </c>
      <c r="BI355" t="s">
        <v>9779</v>
      </c>
      <c r="BJ355" t="s">
        <v>9779</v>
      </c>
      <c r="BK355" t="s">
        <v>9779</v>
      </c>
      <c r="BL355" t="s">
        <v>9779</v>
      </c>
      <c r="BM355" t="s">
        <v>9779</v>
      </c>
    </row>
    <row r="356" spans="1:65">
      <c r="A356" t="s">
        <v>6215</v>
      </c>
      <c r="B356">
        <v>355</v>
      </c>
      <c r="C356" t="s">
        <v>57</v>
      </c>
      <c r="D356" t="s">
        <v>55</v>
      </c>
      <c r="E356">
        <v>7</v>
      </c>
      <c r="F356">
        <v>201602057</v>
      </c>
      <c r="G356" t="s">
        <v>55</v>
      </c>
      <c r="H356" t="s">
        <v>447</v>
      </c>
      <c r="I356" t="s">
        <v>55</v>
      </c>
      <c r="J356" t="s">
        <v>55</v>
      </c>
      <c r="K356" t="s">
        <v>55</v>
      </c>
      <c r="L356" t="s">
        <v>55</v>
      </c>
      <c r="M356" t="s">
        <v>55</v>
      </c>
      <c r="N356" t="s">
        <v>57</v>
      </c>
      <c r="O356" t="s">
        <v>57</v>
      </c>
      <c r="P356" t="s">
        <v>57</v>
      </c>
      <c r="Q356" t="s">
        <v>57</v>
      </c>
      <c r="R356" t="s">
        <v>57</v>
      </c>
      <c r="S356" t="s">
        <v>55</v>
      </c>
      <c r="T356" t="s">
        <v>57</v>
      </c>
      <c r="U356" t="s">
        <v>57</v>
      </c>
      <c r="V356" t="s">
        <v>57</v>
      </c>
      <c r="W356" t="s">
        <v>55</v>
      </c>
      <c r="X356" t="s">
        <v>57</v>
      </c>
      <c r="Y356" t="s">
        <v>57</v>
      </c>
      <c r="Z356" t="s">
        <v>57</v>
      </c>
      <c r="AA356" t="s">
        <v>57</v>
      </c>
      <c r="AB356" t="s">
        <v>57</v>
      </c>
      <c r="AC356" t="s">
        <v>57</v>
      </c>
      <c r="AD356" t="s">
        <v>57</v>
      </c>
      <c r="AE356" t="s">
        <v>9779</v>
      </c>
      <c r="AF356" t="s">
        <v>9779</v>
      </c>
      <c r="AG356" t="s">
        <v>9779</v>
      </c>
      <c r="AH356" t="s">
        <v>9779</v>
      </c>
      <c r="AI356" s="18" t="b">
        <f t="shared" si="21"/>
        <v>0</v>
      </c>
      <c r="AJ356" s="18" t="b">
        <f t="shared" si="22"/>
        <v>0</v>
      </c>
      <c r="AK356" s="18" t="b">
        <f t="shared" si="23"/>
        <v>0</v>
      </c>
      <c r="AL356" s="18" t="str">
        <f t="shared" si="24"/>
        <v/>
      </c>
      <c r="AM356" t="s">
        <v>55</v>
      </c>
      <c r="AN356" t="s">
        <v>55</v>
      </c>
      <c r="AO356">
        <v>0</v>
      </c>
      <c r="AP356">
        <v>1</v>
      </c>
      <c r="AQ356">
        <v>0</v>
      </c>
      <c r="AR356" t="s">
        <v>59</v>
      </c>
      <c r="AS356" t="s">
        <v>80</v>
      </c>
      <c r="AT356" t="s">
        <v>80</v>
      </c>
      <c r="AU356" t="s">
        <v>80</v>
      </c>
      <c r="AV356" t="s">
        <v>9779</v>
      </c>
      <c r="AW356" t="s">
        <v>9779</v>
      </c>
      <c r="AX356" t="s">
        <v>9779</v>
      </c>
      <c r="AY356" t="s">
        <v>9779</v>
      </c>
      <c r="AZ356" t="s">
        <v>9779</v>
      </c>
      <c r="BA356" t="s">
        <v>9779</v>
      </c>
      <c r="BB356" t="s">
        <v>9779</v>
      </c>
      <c r="BC356" t="s">
        <v>9779</v>
      </c>
      <c r="BD356" t="s">
        <v>9779</v>
      </c>
      <c r="BE356" t="s">
        <v>9779</v>
      </c>
      <c r="BF356" t="s">
        <v>9779</v>
      </c>
      <c r="BG356" t="s">
        <v>9779</v>
      </c>
      <c r="BH356" t="s">
        <v>9779</v>
      </c>
      <c r="BI356" t="s">
        <v>9779</v>
      </c>
      <c r="BJ356" t="s">
        <v>9779</v>
      </c>
      <c r="BK356" t="s">
        <v>9779</v>
      </c>
      <c r="BL356" t="s">
        <v>9779</v>
      </c>
      <c r="BM356" t="s">
        <v>9779</v>
      </c>
    </row>
    <row r="357" spans="1:65">
      <c r="A357" t="s">
        <v>6216</v>
      </c>
      <c r="B357">
        <v>356</v>
      </c>
      <c r="C357" t="s">
        <v>57</v>
      </c>
      <c r="D357" t="s">
        <v>55</v>
      </c>
      <c r="E357">
        <v>7</v>
      </c>
      <c r="F357">
        <v>201602057</v>
      </c>
      <c r="G357" t="s">
        <v>55</v>
      </c>
      <c r="H357" t="s">
        <v>448</v>
      </c>
      <c r="I357" t="s">
        <v>55</v>
      </c>
      <c r="J357" t="s">
        <v>55</v>
      </c>
      <c r="K357" t="s">
        <v>55</v>
      </c>
      <c r="L357" t="s">
        <v>55</v>
      </c>
      <c r="M357" t="s">
        <v>55</v>
      </c>
      <c r="N357" t="s">
        <v>57</v>
      </c>
      <c r="O357" t="s">
        <v>57</v>
      </c>
      <c r="P357" t="s">
        <v>57</v>
      </c>
      <c r="Q357" t="s">
        <v>57</v>
      </c>
      <c r="R357" t="s">
        <v>57</v>
      </c>
      <c r="S357" t="s">
        <v>55</v>
      </c>
      <c r="T357" t="s">
        <v>57</v>
      </c>
      <c r="U357" t="s">
        <v>57</v>
      </c>
      <c r="V357" t="s">
        <v>57</v>
      </c>
      <c r="W357" t="s">
        <v>55</v>
      </c>
      <c r="X357" t="s">
        <v>57</v>
      </c>
      <c r="Y357" t="s">
        <v>57</v>
      </c>
      <c r="Z357" t="s">
        <v>57</v>
      </c>
      <c r="AA357" t="s">
        <v>57</v>
      </c>
      <c r="AB357" t="s">
        <v>57</v>
      </c>
      <c r="AC357" t="s">
        <v>57</v>
      </c>
      <c r="AD357" t="s">
        <v>57</v>
      </c>
      <c r="AE357">
        <v>0</v>
      </c>
      <c r="AF357">
        <v>0</v>
      </c>
      <c r="AG357">
        <v>0</v>
      </c>
      <c r="AH357">
        <v>0</v>
      </c>
      <c r="AI357" s="18" t="str">
        <f t="shared" si="21"/>
        <v>1</v>
      </c>
      <c r="AJ357" s="18" t="str">
        <f t="shared" si="22"/>
        <v>1</v>
      </c>
      <c r="AK357" s="18" t="str">
        <f t="shared" si="23"/>
        <v>1</v>
      </c>
      <c r="AL357" s="18">
        <f t="shared" si="24"/>
        <v>0</v>
      </c>
      <c r="AM357" t="s">
        <v>55</v>
      </c>
      <c r="AN357" t="s">
        <v>55</v>
      </c>
      <c r="AO357">
        <v>0</v>
      </c>
      <c r="AP357">
        <v>1</v>
      </c>
      <c r="AQ357">
        <v>0</v>
      </c>
      <c r="AR357" t="s">
        <v>59</v>
      </c>
      <c r="AS357" t="s">
        <v>80</v>
      </c>
      <c r="AT357" t="s">
        <v>80</v>
      </c>
      <c r="AU357" t="s">
        <v>80</v>
      </c>
      <c r="AV357" t="s">
        <v>6216</v>
      </c>
      <c r="AW357" t="s">
        <v>448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201602057</v>
      </c>
      <c r="BM357">
        <v>7</v>
      </c>
    </row>
    <row r="358" spans="1:65">
      <c r="A358" t="s">
        <v>6217</v>
      </c>
      <c r="B358">
        <v>357</v>
      </c>
      <c r="C358" t="s">
        <v>372</v>
      </c>
      <c r="D358">
        <v>1</v>
      </c>
      <c r="E358">
        <v>7</v>
      </c>
      <c r="F358">
        <v>201602057</v>
      </c>
      <c r="G358">
        <v>20160205</v>
      </c>
      <c r="H358" t="s">
        <v>449</v>
      </c>
      <c r="I358" t="s">
        <v>89</v>
      </c>
      <c r="J358" t="s">
        <v>55</v>
      </c>
      <c r="K358">
        <v>1</v>
      </c>
      <c r="L358">
        <v>1</v>
      </c>
      <c r="M358">
        <v>0</v>
      </c>
      <c r="N358" t="s">
        <v>56</v>
      </c>
      <c r="O358" t="s">
        <v>89</v>
      </c>
      <c r="P358" t="s">
        <v>68</v>
      </c>
      <c r="Q358" t="s">
        <v>3</v>
      </c>
      <c r="R358" t="s">
        <v>58</v>
      </c>
      <c r="S358" t="s">
        <v>55</v>
      </c>
      <c r="T358" t="s">
        <v>56</v>
      </c>
      <c r="U358" t="s">
        <v>56</v>
      </c>
      <c r="V358" t="s">
        <v>56</v>
      </c>
      <c r="W358" t="s">
        <v>55</v>
      </c>
      <c r="X358" t="s">
        <v>68</v>
      </c>
      <c r="Y358" t="s">
        <v>56</v>
      </c>
      <c r="Z358" t="s">
        <v>56</v>
      </c>
      <c r="AA358" t="s">
        <v>57</v>
      </c>
      <c r="AB358" t="s">
        <v>56</v>
      </c>
      <c r="AC358" t="s">
        <v>56</v>
      </c>
      <c r="AD358" t="s">
        <v>57</v>
      </c>
      <c r="AE358">
        <v>0</v>
      </c>
      <c r="AF358">
        <v>0</v>
      </c>
      <c r="AG358">
        <v>0</v>
      </c>
      <c r="AH358">
        <v>0</v>
      </c>
      <c r="AI358" s="18" t="str">
        <f t="shared" si="21"/>
        <v>1</v>
      </c>
      <c r="AJ358" s="18" t="str">
        <f t="shared" si="22"/>
        <v>1</v>
      </c>
      <c r="AK358" s="18" t="str">
        <f t="shared" si="23"/>
        <v>1</v>
      </c>
      <c r="AL358" s="18">
        <f t="shared" si="24"/>
        <v>0</v>
      </c>
      <c r="AM358" t="s">
        <v>55</v>
      </c>
      <c r="AN358" t="s">
        <v>55</v>
      </c>
      <c r="AO358">
        <v>0</v>
      </c>
      <c r="AP358">
        <v>0</v>
      </c>
      <c r="AQ358">
        <v>0</v>
      </c>
      <c r="AR358" t="s">
        <v>89</v>
      </c>
      <c r="AS358" t="s">
        <v>58</v>
      </c>
      <c r="AT358" t="s">
        <v>58</v>
      </c>
      <c r="AU358" t="s">
        <v>1326</v>
      </c>
      <c r="AV358" t="s">
        <v>6217</v>
      </c>
      <c r="AW358" t="s">
        <v>449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201602057</v>
      </c>
      <c r="BM358">
        <v>7</v>
      </c>
    </row>
    <row r="359" spans="1:65">
      <c r="A359" t="s">
        <v>6218</v>
      </c>
      <c r="B359">
        <v>358</v>
      </c>
      <c r="C359" t="s">
        <v>57</v>
      </c>
      <c r="D359" t="s">
        <v>55</v>
      </c>
      <c r="E359">
        <v>7</v>
      </c>
      <c r="F359">
        <v>201602057</v>
      </c>
      <c r="G359" t="s">
        <v>55</v>
      </c>
      <c r="H359" t="s">
        <v>450</v>
      </c>
      <c r="I359" t="s">
        <v>55</v>
      </c>
      <c r="J359" t="s">
        <v>55</v>
      </c>
      <c r="K359" t="s">
        <v>55</v>
      </c>
      <c r="L359" t="s">
        <v>55</v>
      </c>
      <c r="M359" t="s">
        <v>55</v>
      </c>
      <c r="N359" t="s">
        <v>57</v>
      </c>
      <c r="O359" t="s">
        <v>57</v>
      </c>
      <c r="P359" t="s">
        <v>57</v>
      </c>
      <c r="Q359" t="s">
        <v>57</v>
      </c>
      <c r="R359" t="s">
        <v>57</v>
      </c>
      <c r="S359" t="s">
        <v>55</v>
      </c>
      <c r="T359" t="s">
        <v>57</v>
      </c>
      <c r="U359" t="s">
        <v>57</v>
      </c>
      <c r="V359" t="s">
        <v>57</v>
      </c>
      <c r="W359" t="s">
        <v>55</v>
      </c>
      <c r="X359" t="s">
        <v>57</v>
      </c>
      <c r="Y359" t="s">
        <v>57</v>
      </c>
      <c r="Z359" t="s">
        <v>57</v>
      </c>
      <c r="AA359" t="s">
        <v>57</v>
      </c>
      <c r="AB359" t="s">
        <v>57</v>
      </c>
      <c r="AC359" t="s">
        <v>57</v>
      </c>
      <c r="AD359" t="s">
        <v>57</v>
      </c>
      <c r="AE359">
        <v>0</v>
      </c>
      <c r="AF359">
        <v>0</v>
      </c>
      <c r="AG359">
        <v>0</v>
      </c>
      <c r="AH359">
        <v>0</v>
      </c>
      <c r="AI359" s="18" t="str">
        <f t="shared" si="21"/>
        <v>1</v>
      </c>
      <c r="AJ359" s="18" t="str">
        <f t="shared" si="22"/>
        <v>1</v>
      </c>
      <c r="AK359" s="18" t="str">
        <f t="shared" si="23"/>
        <v>1</v>
      </c>
      <c r="AL359" s="18">
        <f t="shared" si="24"/>
        <v>0</v>
      </c>
      <c r="AM359" t="s">
        <v>55</v>
      </c>
      <c r="AN359" t="s">
        <v>55</v>
      </c>
      <c r="AO359">
        <v>1</v>
      </c>
      <c r="AP359">
        <v>1</v>
      </c>
      <c r="AQ359">
        <v>0</v>
      </c>
      <c r="AR359" t="s">
        <v>59</v>
      </c>
      <c r="AS359" t="s">
        <v>80</v>
      </c>
      <c r="AT359" t="s">
        <v>80</v>
      </c>
      <c r="AU359" t="s">
        <v>80</v>
      </c>
      <c r="AV359" t="s">
        <v>6218</v>
      </c>
      <c r="AW359" t="s">
        <v>450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201602057</v>
      </c>
      <c r="BM359">
        <v>7</v>
      </c>
    </row>
    <row r="360" spans="1:65">
      <c r="A360" t="s">
        <v>6219</v>
      </c>
      <c r="B360">
        <v>359</v>
      </c>
      <c r="C360" t="s">
        <v>57</v>
      </c>
      <c r="D360" t="s">
        <v>55</v>
      </c>
      <c r="E360">
        <v>7</v>
      </c>
      <c r="F360">
        <v>201602057</v>
      </c>
      <c r="G360" t="s">
        <v>55</v>
      </c>
      <c r="H360" t="s">
        <v>451</v>
      </c>
      <c r="I360" t="s">
        <v>55</v>
      </c>
      <c r="J360" t="s">
        <v>55</v>
      </c>
      <c r="K360" t="s">
        <v>55</v>
      </c>
      <c r="L360" t="s">
        <v>55</v>
      </c>
      <c r="M360" t="s">
        <v>55</v>
      </c>
      <c r="N360" t="s">
        <v>57</v>
      </c>
      <c r="O360" t="s">
        <v>57</v>
      </c>
      <c r="P360" t="s">
        <v>57</v>
      </c>
      <c r="Q360" t="s">
        <v>57</v>
      </c>
      <c r="R360" t="s">
        <v>57</v>
      </c>
      <c r="S360" t="s">
        <v>55</v>
      </c>
      <c r="T360" t="s">
        <v>57</v>
      </c>
      <c r="U360" t="s">
        <v>57</v>
      </c>
      <c r="V360" t="s">
        <v>57</v>
      </c>
      <c r="W360" t="s">
        <v>55</v>
      </c>
      <c r="X360" t="s">
        <v>57</v>
      </c>
      <c r="Y360" t="s">
        <v>57</v>
      </c>
      <c r="Z360" t="s">
        <v>57</v>
      </c>
      <c r="AA360" t="s">
        <v>57</v>
      </c>
      <c r="AB360" t="s">
        <v>57</v>
      </c>
      <c r="AC360" t="s">
        <v>57</v>
      </c>
      <c r="AD360" t="s">
        <v>57</v>
      </c>
      <c r="AE360">
        <v>0</v>
      </c>
      <c r="AF360">
        <v>0</v>
      </c>
      <c r="AG360">
        <v>0</v>
      </c>
      <c r="AH360">
        <v>0</v>
      </c>
      <c r="AI360" s="18" t="str">
        <f t="shared" si="21"/>
        <v>1</v>
      </c>
      <c r="AJ360" s="18" t="str">
        <f t="shared" si="22"/>
        <v>1</v>
      </c>
      <c r="AK360" s="18" t="str">
        <f t="shared" si="23"/>
        <v>1</v>
      </c>
      <c r="AL360" s="18">
        <f t="shared" si="24"/>
        <v>0</v>
      </c>
      <c r="AM360" t="s">
        <v>55</v>
      </c>
      <c r="AN360" t="s">
        <v>55</v>
      </c>
      <c r="AO360">
        <v>0</v>
      </c>
      <c r="AP360">
        <v>1</v>
      </c>
      <c r="AQ360">
        <v>0</v>
      </c>
      <c r="AR360" t="s">
        <v>59</v>
      </c>
      <c r="AS360" t="s">
        <v>80</v>
      </c>
      <c r="AT360" t="s">
        <v>80</v>
      </c>
      <c r="AU360" t="s">
        <v>80</v>
      </c>
      <c r="AV360" t="s">
        <v>6219</v>
      </c>
      <c r="AW360" t="s">
        <v>451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201602057</v>
      </c>
      <c r="BM360">
        <v>7</v>
      </c>
    </row>
    <row r="361" spans="1:65">
      <c r="A361" t="s">
        <v>6220</v>
      </c>
      <c r="B361">
        <v>360</v>
      </c>
      <c r="C361" t="s">
        <v>57</v>
      </c>
      <c r="D361" t="s">
        <v>55</v>
      </c>
      <c r="E361">
        <v>7</v>
      </c>
      <c r="F361">
        <v>201602057</v>
      </c>
      <c r="G361" t="s">
        <v>55</v>
      </c>
      <c r="H361" t="s">
        <v>452</v>
      </c>
      <c r="I361" t="s">
        <v>55</v>
      </c>
      <c r="J361" t="s">
        <v>55</v>
      </c>
      <c r="K361" t="s">
        <v>55</v>
      </c>
      <c r="L361" t="s">
        <v>55</v>
      </c>
      <c r="M361" t="s">
        <v>55</v>
      </c>
      <c r="N361" t="s">
        <v>57</v>
      </c>
      <c r="O361" t="s">
        <v>57</v>
      </c>
      <c r="P361" t="s">
        <v>57</v>
      </c>
      <c r="Q361" t="s">
        <v>57</v>
      </c>
      <c r="R361" t="s">
        <v>57</v>
      </c>
      <c r="S361" t="s">
        <v>55</v>
      </c>
      <c r="T361" t="s">
        <v>57</v>
      </c>
      <c r="U361" t="s">
        <v>57</v>
      </c>
      <c r="V361" t="s">
        <v>57</v>
      </c>
      <c r="W361" t="s">
        <v>55</v>
      </c>
      <c r="X361" t="s">
        <v>57</v>
      </c>
      <c r="Y361" t="s">
        <v>57</v>
      </c>
      <c r="Z361" t="s">
        <v>57</v>
      </c>
      <c r="AA361" t="s">
        <v>57</v>
      </c>
      <c r="AB361" t="s">
        <v>57</v>
      </c>
      <c r="AC361" t="s">
        <v>57</v>
      </c>
      <c r="AD361" t="s">
        <v>57</v>
      </c>
      <c r="AE361">
        <v>0</v>
      </c>
      <c r="AF361">
        <v>0</v>
      </c>
      <c r="AG361">
        <v>0</v>
      </c>
      <c r="AH361">
        <v>0</v>
      </c>
      <c r="AI361" s="18" t="str">
        <f t="shared" si="21"/>
        <v>1</v>
      </c>
      <c r="AJ361" s="18" t="str">
        <f t="shared" si="22"/>
        <v>1</v>
      </c>
      <c r="AK361" s="18" t="str">
        <f t="shared" si="23"/>
        <v>1</v>
      </c>
      <c r="AL361" s="18">
        <f t="shared" si="24"/>
        <v>0</v>
      </c>
      <c r="AM361" t="s">
        <v>55</v>
      </c>
      <c r="AN361" t="s">
        <v>55</v>
      </c>
      <c r="AO361">
        <v>0</v>
      </c>
      <c r="AP361">
        <v>1</v>
      </c>
      <c r="AQ361">
        <v>0</v>
      </c>
      <c r="AR361" t="s">
        <v>59</v>
      </c>
      <c r="AS361" t="s">
        <v>80</v>
      </c>
      <c r="AT361" t="s">
        <v>80</v>
      </c>
      <c r="AU361" t="s">
        <v>80</v>
      </c>
      <c r="AV361" t="s">
        <v>6220</v>
      </c>
      <c r="AW361" t="s">
        <v>452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201602057</v>
      </c>
      <c r="BM361">
        <v>7</v>
      </c>
    </row>
    <row r="362" spans="1:65">
      <c r="A362" t="s">
        <v>6221</v>
      </c>
      <c r="B362">
        <v>361</v>
      </c>
      <c r="C362" t="s">
        <v>57</v>
      </c>
      <c r="D362" t="s">
        <v>55</v>
      </c>
      <c r="E362">
        <v>7</v>
      </c>
      <c r="F362">
        <v>201602057</v>
      </c>
      <c r="G362" t="s">
        <v>55</v>
      </c>
      <c r="H362" t="s">
        <v>453</v>
      </c>
      <c r="I362" t="s">
        <v>55</v>
      </c>
      <c r="J362" t="s">
        <v>55</v>
      </c>
      <c r="K362" t="s">
        <v>55</v>
      </c>
      <c r="L362" t="s">
        <v>55</v>
      </c>
      <c r="M362" t="s">
        <v>55</v>
      </c>
      <c r="N362" t="s">
        <v>57</v>
      </c>
      <c r="O362" t="s">
        <v>57</v>
      </c>
      <c r="P362" t="s">
        <v>57</v>
      </c>
      <c r="Q362" t="s">
        <v>57</v>
      </c>
      <c r="R362" t="s">
        <v>57</v>
      </c>
      <c r="S362" t="s">
        <v>55</v>
      </c>
      <c r="T362" t="s">
        <v>57</v>
      </c>
      <c r="U362" t="s">
        <v>57</v>
      </c>
      <c r="V362" t="s">
        <v>57</v>
      </c>
      <c r="W362" t="s">
        <v>55</v>
      </c>
      <c r="X362" t="s">
        <v>57</v>
      </c>
      <c r="Y362" t="s">
        <v>57</v>
      </c>
      <c r="Z362" t="s">
        <v>57</v>
      </c>
      <c r="AA362" t="s">
        <v>57</v>
      </c>
      <c r="AB362" t="s">
        <v>57</v>
      </c>
      <c r="AC362" t="s">
        <v>57</v>
      </c>
      <c r="AD362" t="s">
        <v>57</v>
      </c>
      <c r="AE362">
        <v>0</v>
      </c>
      <c r="AF362">
        <v>0</v>
      </c>
      <c r="AG362">
        <v>0</v>
      </c>
      <c r="AH362">
        <v>0</v>
      </c>
      <c r="AI362" s="18" t="str">
        <f t="shared" si="21"/>
        <v>1</v>
      </c>
      <c r="AJ362" s="18" t="str">
        <f t="shared" si="22"/>
        <v>1</v>
      </c>
      <c r="AK362" s="18" t="str">
        <f t="shared" si="23"/>
        <v>1</v>
      </c>
      <c r="AL362" s="18">
        <f t="shared" si="24"/>
        <v>0</v>
      </c>
      <c r="AM362" t="s">
        <v>55</v>
      </c>
      <c r="AN362" t="s">
        <v>55</v>
      </c>
      <c r="AO362">
        <v>0</v>
      </c>
      <c r="AP362">
        <v>1</v>
      </c>
      <c r="AQ362">
        <v>0</v>
      </c>
      <c r="AR362" t="s">
        <v>59</v>
      </c>
      <c r="AS362" t="s">
        <v>80</v>
      </c>
      <c r="AT362" t="s">
        <v>80</v>
      </c>
      <c r="AU362" t="s">
        <v>80</v>
      </c>
      <c r="AV362" t="s">
        <v>6221</v>
      </c>
      <c r="AW362" t="s">
        <v>453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201602057</v>
      </c>
      <c r="BM362">
        <v>7</v>
      </c>
    </row>
    <row r="363" spans="1:65">
      <c r="A363" t="s">
        <v>6222</v>
      </c>
      <c r="B363">
        <v>362</v>
      </c>
      <c r="C363" t="s">
        <v>57</v>
      </c>
      <c r="D363" t="s">
        <v>55</v>
      </c>
      <c r="E363">
        <v>7</v>
      </c>
      <c r="F363">
        <v>201602057</v>
      </c>
      <c r="G363" t="s">
        <v>55</v>
      </c>
      <c r="H363" t="s">
        <v>454</v>
      </c>
      <c r="I363" t="s">
        <v>55</v>
      </c>
      <c r="J363" t="s">
        <v>55</v>
      </c>
      <c r="K363" t="s">
        <v>55</v>
      </c>
      <c r="L363" t="s">
        <v>55</v>
      </c>
      <c r="M363" t="s">
        <v>55</v>
      </c>
      <c r="N363" t="s">
        <v>57</v>
      </c>
      <c r="O363" t="s">
        <v>57</v>
      </c>
      <c r="P363" t="s">
        <v>57</v>
      </c>
      <c r="Q363" t="s">
        <v>57</v>
      </c>
      <c r="R363" t="s">
        <v>57</v>
      </c>
      <c r="S363" t="s">
        <v>55</v>
      </c>
      <c r="T363" t="s">
        <v>57</v>
      </c>
      <c r="U363" t="s">
        <v>57</v>
      </c>
      <c r="V363" t="s">
        <v>57</v>
      </c>
      <c r="W363" t="s">
        <v>55</v>
      </c>
      <c r="X363" t="s">
        <v>57</v>
      </c>
      <c r="Y363" t="s">
        <v>57</v>
      </c>
      <c r="Z363" t="s">
        <v>57</v>
      </c>
      <c r="AA363" t="s">
        <v>57</v>
      </c>
      <c r="AB363" t="s">
        <v>57</v>
      </c>
      <c r="AC363" t="s">
        <v>57</v>
      </c>
      <c r="AD363" t="s">
        <v>57</v>
      </c>
      <c r="AE363">
        <v>0</v>
      </c>
      <c r="AF363">
        <v>0</v>
      </c>
      <c r="AG363">
        <v>0</v>
      </c>
      <c r="AH363">
        <v>0</v>
      </c>
      <c r="AI363" s="18" t="str">
        <f t="shared" si="21"/>
        <v>1</v>
      </c>
      <c r="AJ363" s="18" t="str">
        <f t="shared" si="22"/>
        <v>1</v>
      </c>
      <c r="AK363" s="18" t="str">
        <f t="shared" si="23"/>
        <v>1</v>
      </c>
      <c r="AL363" s="18">
        <f t="shared" si="24"/>
        <v>0</v>
      </c>
      <c r="AM363" t="s">
        <v>55</v>
      </c>
      <c r="AN363" t="s">
        <v>55</v>
      </c>
      <c r="AO363">
        <v>0</v>
      </c>
      <c r="AP363">
        <v>1</v>
      </c>
      <c r="AQ363">
        <v>0</v>
      </c>
      <c r="AR363" t="s">
        <v>59</v>
      </c>
      <c r="AS363" t="s">
        <v>80</v>
      </c>
      <c r="AT363" t="s">
        <v>80</v>
      </c>
      <c r="AU363" t="s">
        <v>80</v>
      </c>
      <c r="AV363" t="s">
        <v>6222</v>
      </c>
      <c r="AW363" t="s">
        <v>454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201602057</v>
      </c>
      <c r="BM363">
        <v>7</v>
      </c>
    </row>
    <row r="364" spans="1:65">
      <c r="A364" t="s">
        <v>6223</v>
      </c>
      <c r="B364">
        <v>363</v>
      </c>
      <c r="C364" t="s">
        <v>372</v>
      </c>
      <c r="D364">
        <v>1</v>
      </c>
      <c r="E364">
        <v>7</v>
      </c>
      <c r="F364">
        <v>201602057</v>
      </c>
      <c r="G364">
        <v>20160205</v>
      </c>
      <c r="H364" t="s">
        <v>455</v>
      </c>
      <c r="I364" t="s">
        <v>89</v>
      </c>
      <c r="J364" t="s">
        <v>55</v>
      </c>
      <c r="K364">
        <v>1</v>
      </c>
      <c r="L364">
        <v>1</v>
      </c>
      <c r="M364">
        <v>0</v>
      </c>
      <c r="N364" t="s">
        <v>56</v>
      </c>
      <c r="O364" t="s">
        <v>89</v>
      </c>
      <c r="P364" t="s">
        <v>68</v>
      </c>
      <c r="Q364" t="s">
        <v>3</v>
      </c>
      <c r="R364" t="s">
        <v>456</v>
      </c>
      <c r="S364" t="s">
        <v>55</v>
      </c>
      <c r="T364" t="s">
        <v>56</v>
      </c>
      <c r="U364" t="s">
        <v>56</v>
      </c>
      <c r="V364" t="s">
        <v>56</v>
      </c>
      <c r="W364" t="s">
        <v>55</v>
      </c>
      <c r="X364" t="s">
        <v>68</v>
      </c>
      <c r="Y364" t="s">
        <v>56</v>
      </c>
      <c r="Z364" t="s">
        <v>56</v>
      </c>
      <c r="AA364" t="s">
        <v>57</v>
      </c>
      <c r="AB364" t="s">
        <v>56</v>
      </c>
      <c r="AC364" t="s">
        <v>56</v>
      </c>
      <c r="AD364" t="s">
        <v>57</v>
      </c>
      <c r="AE364">
        <v>0</v>
      </c>
      <c r="AF364">
        <v>0</v>
      </c>
      <c r="AG364">
        <v>0</v>
      </c>
      <c r="AH364">
        <v>1</v>
      </c>
      <c r="AI364" s="18" t="str">
        <f t="shared" si="21"/>
        <v>1</v>
      </c>
      <c r="AJ364" s="18" t="str">
        <f t="shared" si="22"/>
        <v>1</v>
      </c>
      <c r="AK364" s="18" t="str">
        <f t="shared" si="23"/>
        <v>1</v>
      </c>
      <c r="AL364" s="18">
        <f t="shared" si="24"/>
        <v>1</v>
      </c>
      <c r="AM364" t="s">
        <v>55</v>
      </c>
      <c r="AN364" t="s">
        <v>55</v>
      </c>
      <c r="AO364">
        <v>1</v>
      </c>
      <c r="AP364">
        <v>0</v>
      </c>
      <c r="AQ364">
        <v>0</v>
      </c>
      <c r="AR364" t="s">
        <v>89</v>
      </c>
      <c r="AS364" t="s">
        <v>82</v>
      </c>
      <c r="AT364" t="s">
        <v>82</v>
      </c>
      <c r="AU364" t="s">
        <v>4450</v>
      </c>
      <c r="AV364" t="s">
        <v>6223</v>
      </c>
      <c r="AW364" t="s">
        <v>455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201602057</v>
      </c>
      <c r="BM364">
        <v>7</v>
      </c>
    </row>
    <row r="365" spans="1:65">
      <c r="A365" t="s">
        <v>6224</v>
      </c>
      <c r="B365">
        <v>364</v>
      </c>
      <c r="C365" t="s">
        <v>372</v>
      </c>
      <c r="D365">
        <v>1</v>
      </c>
      <c r="E365">
        <v>7</v>
      </c>
      <c r="F365">
        <v>201602057</v>
      </c>
      <c r="G365">
        <v>20160205</v>
      </c>
      <c r="H365" t="s">
        <v>457</v>
      </c>
      <c r="I365" t="s">
        <v>89</v>
      </c>
      <c r="J365" t="s">
        <v>55</v>
      </c>
      <c r="K365">
        <v>0</v>
      </c>
      <c r="L365">
        <v>0</v>
      </c>
      <c r="M365">
        <v>0</v>
      </c>
      <c r="N365" t="s">
        <v>56</v>
      </c>
      <c r="O365" t="s">
        <v>57</v>
      </c>
      <c r="P365" t="s">
        <v>57</v>
      </c>
      <c r="Q365" t="s">
        <v>3</v>
      </c>
      <c r="R365" t="s">
        <v>58</v>
      </c>
      <c r="S365" t="s">
        <v>55</v>
      </c>
      <c r="T365" t="s">
        <v>56</v>
      </c>
      <c r="U365" t="s">
        <v>56</v>
      </c>
      <c r="V365" t="s">
        <v>56</v>
      </c>
      <c r="W365" t="s">
        <v>55</v>
      </c>
      <c r="X365" t="s">
        <v>56</v>
      </c>
      <c r="Y365" t="s">
        <v>56</v>
      </c>
      <c r="Z365" t="s">
        <v>56</v>
      </c>
      <c r="AA365" t="s">
        <v>57</v>
      </c>
      <c r="AB365" t="s">
        <v>56</v>
      </c>
      <c r="AC365" t="s">
        <v>56</v>
      </c>
      <c r="AD365" t="s">
        <v>57</v>
      </c>
      <c r="AE365">
        <v>0</v>
      </c>
      <c r="AF365">
        <v>0</v>
      </c>
      <c r="AG365">
        <v>0</v>
      </c>
      <c r="AH365">
        <v>1</v>
      </c>
      <c r="AI365" s="18" t="str">
        <f t="shared" si="21"/>
        <v>1</v>
      </c>
      <c r="AJ365" s="18" t="str">
        <f t="shared" si="22"/>
        <v>1</v>
      </c>
      <c r="AK365" s="18" t="str">
        <f t="shared" si="23"/>
        <v>1</v>
      </c>
      <c r="AL365" s="18">
        <f t="shared" si="24"/>
        <v>1</v>
      </c>
      <c r="AM365" t="s">
        <v>55</v>
      </c>
      <c r="AN365" t="s">
        <v>55</v>
      </c>
      <c r="AO365">
        <v>0</v>
      </c>
      <c r="AP365">
        <v>0</v>
      </c>
      <c r="AQ365">
        <v>0</v>
      </c>
      <c r="AR365" t="s">
        <v>89</v>
      </c>
      <c r="AS365" t="s">
        <v>58</v>
      </c>
      <c r="AT365" t="s">
        <v>58</v>
      </c>
      <c r="AU365" t="s">
        <v>1326</v>
      </c>
      <c r="AV365" t="s">
        <v>6224</v>
      </c>
      <c r="AW365" t="s">
        <v>457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201602057</v>
      </c>
      <c r="BM365">
        <v>7</v>
      </c>
    </row>
    <row r="366" spans="1:65">
      <c r="A366" t="s">
        <v>6225</v>
      </c>
      <c r="B366">
        <v>365</v>
      </c>
      <c r="C366" t="s">
        <v>372</v>
      </c>
      <c r="D366">
        <v>1</v>
      </c>
      <c r="E366">
        <v>7</v>
      </c>
      <c r="F366">
        <v>201602057</v>
      </c>
      <c r="G366">
        <v>20160205</v>
      </c>
      <c r="H366" t="s">
        <v>458</v>
      </c>
      <c r="I366" t="s">
        <v>59</v>
      </c>
      <c r="J366" t="s">
        <v>55</v>
      </c>
      <c r="K366">
        <v>0</v>
      </c>
      <c r="L366">
        <v>0</v>
      </c>
      <c r="M366">
        <v>0</v>
      </c>
      <c r="N366" t="s">
        <v>56</v>
      </c>
      <c r="O366" t="s">
        <v>57</v>
      </c>
      <c r="P366" t="s">
        <v>57</v>
      </c>
      <c r="Q366" t="s">
        <v>3</v>
      </c>
      <c r="R366" t="s">
        <v>58</v>
      </c>
      <c r="S366" t="s">
        <v>55</v>
      </c>
      <c r="T366" t="s">
        <v>56</v>
      </c>
      <c r="U366" t="s">
        <v>56</v>
      </c>
      <c r="V366" t="s">
        <v>56</v>
      </c>
      <c r="W366" t="s">
        <v>55</v>
      </c>
      <c r="X366" t="s">
        <v>56</v>
      </c>
      <c r="Y366" t="s">
        <v>56</v>
      </c>
      <c r="Z366" t="s">
        <v>56</v>
      </c>
      <c r="AA366" t="s">
        <v>57</v>
      </c>
      <c r="AB366" t="s">
        <v>56</v>
      </c>
      <c r="AC366" t="s">
        <v>56</v>
      </c>
      <c r="AD366" t="s">
        <v>57</v>
      </c>
      <c r="AE366">
        <v>0</v>
      </c>
      <c r="AF366">
        <v>0</v>
      </c>
      <c r="AG366">
        <v>0</v>
      </c>
      <c r="AH366">
        <v>0</v>
      </c>
      <c r="AI366" s="18" t="str">
        <f t="shared" si="21"/>
        <v>1</v>
      </c>
      <c r="AJ366" s="18" t="str">
        <f t="shared" si="22"/>
        <v>1</v>
      </c>
      <c r="AK366" s="18" t="str">
        <f t="shared" si="23"/>
        <v>1</v>
      </c>
      <c r="AL366" s="18">
        <f t="shared" si="24"/>
        <v>0</v>
      </c>
      <c r="AM366" t="s">
        <v>55</v>
      </c>
      <c r="AN366" t="s">
        <v>55</v>
      </c>
      <c r="AO366">
        <v>0</v>
      </c>
      <c r="AP366">
        <v>0</v>
      </c>
      <c r="AQ366">
        <v>0</v>
      </c>
      <c r="AR366" t="s">
        <v>59</v>
      </c>
      <c r="AS366" t="s">
        <v>58</v>
      </c>
      <c r="AT366" t="s">
        <v>58</v>
      </c>
      <c r="AU366" t="s">
        <v>1326</v>
      </c>
      <c r="AV366" t="s">
        <v>6225</v>
      </c>
      <c r="AW366" t="s">
        <v>458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201602057</v>
      </c>
      <c r="BM366">
        <v>7</v>
      </c>
    </row>
    <row r="367" spans="1:65">
      <c r="A367" t="s">
        <v>6226</v>
      </c>
      <c r="B367">
        <v>366</v>
      </c>
      <c r="C367" t="s">
        <v>372</v>
      </c>
      <c r="D367">
        <v>1</v>
      </c>
      <c r="E367">
        <v>7</v>
      </c>
      <c r="F367">
        <v>201602057</v>
      </c>
      <c r="G367">
        <v>20160205</v>
      </c>
      <c r="H367" t="s">
        <v>459</v>
      </c>
      <c r="I367" t="s">
        <v>59</v>
      </c>
      <c r="J367" t="s">
        <v>55</v>
      </c>
      <c r="K367">
        <v>0</v>
      </c>
      <c r="L367">
        <v>0</v>
      </c>
      <c r="M367">
        <v>0</v>
      </c>
      <c r="N367" t="s">
        <v>56</v>
      </c>
      <c r="O367" t="s">
        <v>57</v>
      </c>
      <c r="P367" t="s">
        <v>57</v>
      </c>
      <c r="Q367" t="s">
        <v>3</v>
      </c>
      <c r="R367" t="s">
        <v>58</v>
      </c>
      <c r="S367" t="s">
        <v>55</v>
      </c>
      <c r="T367" t="s">
        <v>56</v>
      </c>
      <c r="U367" t="s">
        <v>56</v>
      </c>
      <c r="V367" t="s">
        <v>56</v>
      </c>
      <c r="W367" t="s">
        <v>55</v>
      </c>
      <c r="X367" t="s">
        <v>56</v>
      </c>
      <c r="Y367" t="s">
        <v>56</v>
      </c>
      <c r="Z367" t="s">
        <v>56</v>
      </c>
      <c r="AA367" t="s">
        <v>57</v>
      </c>
      <c r="AB367" t="s">
        <v>56</v>
      </c>
      <c r="AC367" t="s">
        <v>56</v>
      </c>
      <c r="AD367" t="s">
        <v>57</v>
      </c>
      <c r="AE367">
        <v>0</v>
      </c>
      <c r="AF367">
        <v>0</v>
      </c>
      <c r="AG367">
        <v>0</v>
      </c>
      <c r="AH367">
        <v>1</v>
      </c>
      <c r="AI367" s="18" t="str">
        <f t="shared" si="21"/>
        <v>1</v>
      </c>
      <c r="AJ367" s="18" t="str">
        <f t="shared" si="22"/>
        <v>1</v>
      </c>
      <c r="AK367" s="18" t="str">
        <f t="shared" si="23"/>
        <v>1</v>
      </c>
      <c r="AL367" s="18">
        <f t="shared" si="24"/>
        <v>1</v>
      </c>
      <c r="AM367" t="s">
        <v>55</v>
      </c>
      <c r="AN367" t="s">
        <v>55</v>
      </c>
      <c r="AO367">
        <v>0</v>
      </c>
      <c r="AP367">
        <v>0</v>
      </c>
      <c r="AQ367">
        <v>0</v>
      </c>
      <c r="AR367" t="s">
        <v>59</v>
      </c>
      <c r="AS367" t="s">
        <v>58</v>
      </c>
      <c r="AT367" t="s">
        <v>58</v>
      </c>
      <c r="AU367" t="s">
        <v>1326</v>
      </c>
      <c r="AV367" t="s">
        <v>6226</v>
      </c>
      <c r="AW367" t="s">
        <v>459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201602057</v>
      </c>
      <c r="BM367">
        <v>7</v>
      </c>
    </row>
    <row r="368" spans="1:65">
      <c r="A368" t="s">
        <v>6227</v>
      </c>
      <c r="B368">
        <v>367</v>
      </c>
      <c r="C368" t="s">
        <v>57</v>
      </c>
      <c r="D368" t="s">
        <v>55</v>
      </c>
      <c r="E368">
        <v>7</v>
      </c>
      <c r="F368">
        <v>201602057</v>
      </c>
      <c r="G368" t="s">
        <v>55</v>
      </c>
      <c r="H368" t="s">
        <v>460</v>
      </c>
      <c r="I368" t="s">
        <v>55</v>
      </c>
      <c r="J368" t="s">
        <v>55</v>
      </c>
      <c r="K368" t="s">
        <v>55</v>
      </c>
      <c r="L368" t="s">
        <v>55</v>
      </c>
      <c r="M368" t="s">
        <v>55</v>
      </c>
      <c r="N368" t="s">
        <v>57</v>
      </c>
      <c r="O368" t="s">
        <v>57</v>
      </c>
      <c r="P368" t="s">
        <v>57</v>
      </c>
      <c r="Q368" t="s">
        <v>57</v>
      </c>
      <c r="R368" t="s">
        <v>57</v>
      </c>
      <c r="S368" t="s">
        <v>55</v>
      </c>
      <c r="T368" t="s">
        <v>57</v>
      </c>
      <c r="U368" t="s">
        <v>57</v>
      </c>
      <c r="V368" t="s">
        <v>57</v>
      </c>
      <c r="W368" t="s">
        <v>55</v>
      </c>
      <c r="X368" t="s">
        <v>57</v>
      </c>
      <c r="Y368" t="s">
        <v>57</v>
      </c>
      <c r="Z368" t="s">
        <v>57</v>
      </c>
      <c r="AA368" t="s">
        <v>57</v>
      </c>
      <c r="AB368" t="s">
        <v>57</v>
      </c>
      <c r="AC368" t="s">
        <v>57</v>
      </c>
      <c r="AD368" t="s">
        <v>57</v>
      </c>
      <c r="AE368">
        <v>0</v>
      </c>
      <c r="AF368">
        <v>0</v>
      </c>
      <c r="AG368">
        <v>0</v>
      </c>
      <c r="AH368">
        <v>0</v>
      </c>
      <c r="AI368" s="18" t="str">
        <f t="shared" si="21"/>
        <v>1</v>
      </c>
      <c r="AJ368" s="18" t="str">
        <f t="shared" si="22"/>
        <v>1</v>
      </c>
      <c r="AK368" s="18" t="str">
        <f t="shared" si="23"/>
        <v>1</v>
      </c>
      <c r="AL368" s="18">
        <f t="shared" si="24"/>
        <v>0</v>
      </c>
      <c r="AM368" t="s">
        <v>55</v>
      </c>
      <c r="AN368" t="s">
        <v>55</v>
      </c>
      <c r="AO368">
        <v>1</v>
      </c>
      <c r="AP368">
        <v>1</v>
      </c>
      <c r="AQ368">
        <v>0</v>
      </c>
      <c r="AR368" t="s">
        <v>59</v>
      </c>
      <c r="AS368" t="s">
        <v>80</v>
      </c>
      <c r="AT368" t="s">
        <v>80</v>
      </c>
      <c r="AU368" t="s">
        <v>80</v>
      </c>
      <c r="AV368" t="s">
        <v>6227</v>
      </c>
      <c r="AW368" t="s">
        <v>460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201602057</v>
      </c>
      <c r="BM368">
        <v>7</v>
      </c>
    </row>
    <row r="369" spans="1:65">
      <c r="A369" t="s">
        <v>6228</v>
      </c>
      <c r="B369">
        <v>368</v>
      </c>
      <c r="C369" t="s">
        <v>372</v>
      </c>
      <c r="D369">
        <v>1</v>
      </c>
      <c r="E369">
        <v>7</v>
      </c>
      <c r="F369">
        <v>201602057</v>
      </c>
      <c r="G369">
        <v>20160205</v>
      </c>
      <c r="H369" t="s">
        <v>461</v>
      </c>
      <c r="I369" t="s">
        <v>59</v>
      </c>
      <c r="J369" t="s">
        <v>55</v>
      </c>
      <c r="K369">
        <v>0</v>
      </c>
      <c r="L369">
        <v>0</v>
      </c>
      <c r="M369">
        <v>0</v>
      </c>
      <c r="N369" t="s">
        <v>56</v>
      </c>
      <c r="O369" t="s">
        <v>57</v>
      </c>
      <c r="P369" t="s">
        <v>57</v>
      </c>
      <c r="Q369" t="s">
        <v>3</v>
      </c>
      <c r="R369" t="s">
        <v>58</v>
      </c>
      <c r="S369" t="s">
        <v>55</v>
      </c>
      <c r="T369" t="s">
        <v>56</v>
      </c>
      <c r="U369" t="s">
        <v>56</v>
      </c>
      <c r="V369" t="s">
        <v>56</v>
      </c>
      <c r="W369" t="s">
        <v>55</v>
      </c>
      <c r="X369" t="s">
        <v>56</v>
      </c>
      <c r="Y369" t="s">
        <v>56</v>
      </c>
      <c r="Z369" t="s">
        <v>56</v>
      </c>
      <c r="AA369" t="s">
        <v>57</v>
      </c>
      <c r="AB369" t="s">
        <v>56</v>
      </c>
      <c r="AC369" t="s">
        <v>56</v>
      </c>
      <c r="AD369" t="s">
        <v>462</v>
      </c>
      <c r="AE369">
        <v>0</v>
      </c>
      <c r="AF369">
        <v>0</v>
      </c>
      <c r="AG369">
        <v>0</v>
      </c>
      <c r="AH369">
        <v>1</v>
      </c>
      <c r="AI369" s="18" t="str">
        <f t="shared" si="21"/>
        <v>1</v>
      </c>
      <c r="AJ369" s="18" t="str">
        <f t="shared" si="22"/>
        <v>1</v>
      </c>
      <c r="AK369" s="18" t="str">
        <f t="shared" si="23"/>
        <v>1</v>
      </c>
      <c r="AL369" s="18">
        <f t="shared" si="24"/>
        <v>1</v>
      </c>
      <c r="AM369" t="s">
        <v>55</v>
      </c>
      <c r="AN369" t="s">
        <v>55</v>
      </c>
      <c r="AO369">
        <v>0</v>
      </c>
      <c r="AP369">
        <v>0</v>
      </c>
      <c r="AQ369">
        <v>0</v>
      </c>
      <c r="AR369" t="s">
        <v>59</v>
      </c>
      <c r="AS369" t="s">
        <v>58</v>
      </c>
      <c r="AT369" t="s">
        <v>58</v>
      </c>
      <c r="AU369" t="s">
        <v>1326</v>
      </c>
      <c r="AV369" t="s">
        <v>6228</v>
      </c>
      <c r="AW369" t="s">
        <v>461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201602057</v>
      </c>
      <c r="BM369">
        <v>7</v>
      </c>
    </row>
    <row r="370" spans="1:65">
      <c r="A370" t="s">
        <v>6229</v>
      </c>
      <c r="B370">
        <v>369</v>
      </c>
      <c r="C370" t="s">
        <v>57</v>
      </c>
      <c r="D370" t="s">
        <v>55</v>
      </c>
      <c r="E370">
        <v>7</v>
      </c>
      <c r="F370">
        <v>201602057</v>
      </c>
      <c r="G370" t="s">
        <v>55</v>
      </c>
      <c r="H370" t="s">
        <v>463</v>
      </c>
      <c r="I370" t="s">
        <v>55</v>
      </c>
      <c r="J370" t="s">
        <v>55</v>
      </c>
      <c r="K370" t="s">
        <v>55</v>
      </c>
      <c r="L370" t="s">
        <v>55</v>
      </c>
      <c r="M370" t="s">
        <v>55</v>
      </c>
      <c r="N370" t="s">
        <v>57</v>
      </c>
      <c r="O370" t="s">
        <v>57</v>
      </c>
      <c r="P370" t="s">
        <v>57</v>
      </c>
      <c r="Q370" t="s">
        <v>57</v>
      </c>
      <c r="R370" t="s">
        <v>57</v>
      </c>
      <c r="S370" t="s">
        <v>55</v>
      </c>
      <c r="T370" t="s">
        <v>57</v>
      </c>
      <c r="U370" t="s">
        <v>57</v>
      </c>
      <c r="V370" t="s">
        <v>57</v>
      </c>
      <c r="W370" t="s">
        <v>55</v>
      </c>
      <c r="X370" t="s">
        <v>57</v>
      </c>
      <c r="Y370" t="s">
        <v>57</v>
      </c>
      <c r="Z370" t="s">
        <v>57</v>
      </c>
      <c r="AA370" t="s">
        <v>57</v>
      </c>
      <c r="AB370" t="s">
        <v>57</v>
      </c>
      <c r="AC370" t="s">
        <v>57</v>
      </c>
      <c r="AD370" t="s">
        <v>57</v>
      </c>
      <c r="AE370">
        <v>0</v>
      </c>
      <c r="AF370">
        <v>0</v>
      </c>
      <c r="AG370">
        <v>0</v>
      </c>
      <c r="AH370">
        <v>0</v>
      </c>
      <c r="AI370" s="18" t="str">
        <f t="shared" si="21"/>
        <v>1</v>
      </c>
      <c r="AJ370" s="18" t="str">
        <f t="shared" si="22"/>
        <v>1</v>
      </c>
      <c r="AK370" s="18" t="str">
        <f t="shared" si="23"/>
        <v>1</v>
      </c>
      <c r="AL370" s="18">
        <f t="shared" si="24"/>
        <v>0</v>
      </c>
      <c r="AM370" t="s">
        <v>55</v>
      </c>
      <c r="AN370" t="s">
        <v>55</v>
      </c>
      <c r="AO370">
        <v>0</v>
      </c>
      <c r="AP370">
        <v>1</v>
      </c>
      <c r="AQ370">
        <v>0</v>
      </c>
      <c r="AR370" t="s">
        <v>59</v>
      </c>
      <c r="AS370" t="s">
        <v>80</v>
      </c>
      <c r="AT370" t="s">
        <v>80</v>
      </c>
      <c r="AU370" t="s">
        <v>80</v>
      </c>
      <c r="AV370" t="s">
        <v>6229</v>
      </c>
      <c r="AW370" t="s">
        <v>463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201602057</v>
      </c>
      <c r="BM370">
        <v>7</v>
      </c>
    </row>
    <row r="371" spans="1:65">
      <c r="A371" t="s">
        <v>6230</v>
      </c>
      <c r="B371">
        <v>370</v>
      </c>
      <c r="C371" t="s">
        <v>372</v>
      </c>
      <c r="D371">
        <v>1</v>
      </c>
      <c r="E371">
        <v>7</v>
      </c>
      <c r="F371">
        <v>201602057</v>
      </c>
      <c r="G371">
        <v>20160205</v>
      </c>
      <c r="H371" t="s">
        <v>464</v>
      </c>
      <c r="I371" t="s">
        <v>59</v>
      </c>
      <c r="J371" t="s">
        <v>55</v>
      </c>
      <c r="K371">
        <v>0</v>
      </c>
      <c r="L371">
        <v>0</v>
      </c>
      <c r="M371">
        <v>0</v>
      </c>
      <c r="N371" t="s">
        <v>56</v>
      </c>
      <c r="O371" t="s">
        <v>57</v>
      </c>
      <c r="P371" t="s">
        <v>57</v>
      </c>
      <c r="Q371" t="s">
        <v>3</v>
      </c>
      <c r="R371" t="s">
        <v>58</v>
      </c>
      <c r="S371" t="s">
        <v>55</v>
      </c>
      <c r="T371" t="s">
        <v>56</v>
      </c>
      <c r="U371" t="s">
        <v>56</v>
      </c>
      <c r="V371" t="s">
        <v>56</v>
      </c>
      <c r="W371" t="s">
        <v>55</v>
      </c>
      <c r="X371" t="s">
        <v>56</v>
      </c>
      <c r="Y371" t="s">
        <v>56</v>
      </c>
      <c r="Z371" t="s">
        <v>56</v>
      </c>
      <c r="AA371" t="s">
        <v>57</v>
      </c>
      <c r="AB371" t="s">
        <v>56</v>
      </c>
      <c r="AC371" t="s">
        <v>56</v>
      </c>
      <c r="AD371" t="s">
        <v>57</v>
      </c>
      <c r="AE371">
        <v>0</v>
      </c>
      <c r="AF371">
        <v>0</v>
      </c>
      <c r="AG371">
        <v>0</v>
      </c>
      <c r="AH371">
        <v>1</v>
      </c>
      <c r="AI371" s="18" t="str">
        <f t="shared" si="21"/>
        <v>1</v>
      </c>
      <c r="AJ371" s="18" t="str">
        <f t="shared" si="22"/>
        <v>1</v>
      </c>
      <c r="AK371" s="18" t="str">
        <f t="shared" si="23"/>
        <v>1</v>
      </c>
      <c r="AL371" s="18">
        <f t="shared" si="24"/>
        <v>1</v>
      </c>
      <c r="AM371" t="s">
        <v>55</v>
      </c>
      <c r="AN371" t="s">
        <v>55</v>
      </c>
      <c r="AO371">
        <v>0</v>
      </c>
      <c r="AP371">
        <v>0</v>
      </c>
      <c r="AQ371">
        <v>0</v>
      </c>
      <c r="AR371" t="s">
        <v>59</v>
      </c>
      <c r="AS371" t="s">
        <v>58</v>
      </c>
      <c r="AT371" t="s">
        <v>58</v>
      </c>
      <c r="AU371" t="s">
        <v>1326</v>
      </c>
      <c r="AV371" t="s">
        <v>6230</v>
      </c>
      <c r="AW371" t="s">
        <v>464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201602057</v>
      </c>
      <c r="BM371">
        <v>7</v>
      </c>
    </row>
    <row r="372" spans="1:65">
      <c r="A372" t="s">
        <v>6231</v>
      </c>
      <c r="B372">
        <v>371</v>
      </c>
      <c r="C372" t="s">
        <v>372</v>
      </c>
      <c r="D372">
        <v>1</v>
      </c>
      <c r="E372">
        <v>7</v>
      </c>
      <c r="F372">
        <v>201602057</v>
      </c>
      <c r="G372">
        <v>20160205</v>
      </c>
      <c r="H372" t="s">
        <v>465</v>
      </c>
      <c r="I372" t="s">
        <v>147</v>
      </c>
      <c r="J372" t="s">
        <v>55</v>
      </c>
      <c r="K372">
        <v>0</v>
      </c>
      <c r="L372">
        <v>0</v>
      </c>
      <c r="M372">
        <v>0</v>
      </c>
      <c r="N372" t="s">
        <v>56</v>
      </c>
      <c r="O372" t="s">
        <v>57</v>
      </c>
      <c r="P372" t="s">
        <v>57</v>
      </c>
      <c r="Q372" t="s">
        <v>3</v>
      </c>
      <c r="R372" t="s">
        <v>58</v>
      </c>
      <c r="S372" t="s">
        <v>55</v>
      </c>
      <c r="T372" t="s">
        <v>56</v>
      </c>
      <c r="U372" t="s">
        <v>56</v>
      </c>
      <c r="V372" t="s">
        <v>56</v>
      </c>
      <c r="W372" t="s">
        <v>55</v>
      </c>
      <c r="X372" t="s">
        <v>56</v>
      </c>
      <c r="Y372" t="s">
        <v>56</v>
      </c>
      <c r="Z372" t="s">
        <v>56</v>
      </c>
      <c r="AA372" t="s">
        <v>57</v>
      </c>
      <c r="AB372" t="s">
        <v>56</v>
      </c>
      <c r="AC372" t="s">
        <v>56</v>
      </c>
      <c r="AD372" t="s">
        <v>57</v>
      </c>
      <c r="AE372">
        <v>0</v>
      </c>
      <c r="AF372">
        <v>0</v>
      </c>
      <c r="AG372">
        <v>0</v>
      </c>
      <c r="AH372">
        <v>1</v>
      </c>
      <c r="AI372" s="18" t="str">
        <f t="shared" si="21"/>
        <v>1</v>
      </c>
      <c r="AJ372" s="18" t="str">
        <f t="shared" si="22"/>
        <v>1</v>
      </c>
      <c r="AK372" s="18" t="str">
        <f t="shared" si="23"/>
        <v>1</v>
      </c>
      <c r="AL372" s="18">
        <f t="shared" si="24"/>
        <v>1</v>
      </c>
      <c r="AM372" t="s">
        <v>55</v>
      </c>
      <c r="AN372" t="s">
        <v>55</v>
      </c>
      <c r="AO372">
        <v>0</v>
      </c>
      <c r="AP372">
        <v>0</v>
      </c>
      <c r="AQ372">
        <v>0</v>
      </c>
      <c r="AR372" t="s">
        <v>147</v>
      </c>
      <c r="AS372" t="s">
        <v>58</v>
      </c>
      <c r="AT372" t="s">
        <v>58</v>
      </c>
      <c r="AU372" t="s">
        <v>1326</v>
      </c>
      <c r="AV372" t="s">
        <v>6231</v>
      </c>
      <c r="AW372" t="s">
        <v>465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201602057</v>
      </c>
      <c r="BM372">
        <v>7</v>
      </c>
    </row>
    <row r="373" spans="1:65">
      <c r="A373" t="s">
        <v>6232</v>
      </c>
      <c r="B373">
        <v>372</v>
      </c>
      <c r="C373" t="s">
        <v>372</v>
      </c>
      <c r="D373">
        <v>1</v>
      </c>
      <c r="E373">
        <v>7</v>
      </c>
      <c r="F373">
        <v>201602057</v>
      </c>
      <c r="G373">
        <v>20160205</v>
      </c>
      <c r="H373" t="s">
        <v>466</v>
      </c>
      <c r="I373" t="s">
        <v>89</v>
      </c>
      <c r="J373" t="s">
        <v>55</v>
      </c>
      <c r="K373">
        <v>1</v>
      </c>
      <c r="L373">
        <v>1</v>
      </c>
      <c r="M373">
        <v>0</v>
      </c>
      <c r="N373" t="s">
        <v>56</v>
      </c>
      <c r="O373" t="s">
        <v>426</v>
      </c>
      <c r="P373" t="s">
        <v>68</v>
      </c>
      <c r="Q373" t="s">
        <v>3</v>
      </c>
      <c r="R373" t="s">
        <v>58</v>
      </c>
      <c r="S373" t="s">
        <v>55</v>
      </c>
      <c r="T373" t="s">
        <v>56</v>
      </c>
      <c r="U373" t="s">
        <v>56</v>
      </c>
      <c r="V373" t="s">
        <v>56</v>
      </c>
      <c r="W373" t="s">
        <v>55</v>
      </c>
      <c r="X373" t="s">
        <v>56</v>
      </c>
      <c r="Y373" t="s">
        <v>56</v>
      </c>
      <c r="Z373" t="s">
        <v>56</v>
      </c>
      <c r="AA373" t="s">
        <v>57</v>
      </c>
      <c r="AB373" t="s">
        <v>56</v>
      </c>
      <c r="AC373" t="s">
        <v>56</v>
      </c>
      <c r="AD373" t="s">
        <v>57</v>
      </c>
      <c r="AE373">
        <v>0</v>
      </c>
      <c r="AF373">
        <v>0</v>
      </c>
      <c r="AG373">
        <v>0</v>
      </c>
      <c r="AH373">
        <v>0</v>
      </c>
      <c r="AI373" s="18" t="str">
        <f t="shared" si="21"/>
        <v>1</v>
      </c>
      <c r="AJ373" s="18" t="str">
        <f t="shared" si="22"/>
        <v>1</v>
      </c>
      <c r="AK373" s="18" t="str">
        <f t="shared" si="23"/>
        <v>1</v>
      </c>
      <c r="AL373" s="18">
        <f t="shared" si="24"/>
        <v>0</v>
      </c>
      <c r="AM373" t="s">
        <v>55</v>
      </c>
      <c r="AN373" t="s">
        <v>55</v>
      </c>
      <c r="AO373">
        <v>1</v>
      </c>
      <c r="AP373">
        <v>0</v>
      </c>
      <c r="AQ373">
        <v>0</v>
      </c>
      <c r="AR373" t="s">
        <v>89</v>
      </c>
      <c r="AS373" t="s">
        <v>58</v>
      </c>
      <c r="AT373" t="s">
        <v>58</v>
      </c>
      <c r="AU373" t="s">
        <v>1326</v>
      </c>
      <c r="AV373" t="s">
        <v>6232</v>
      </c>
      <c r="AW373" t="s">
        <v>466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201602057</v>
      </c>
      <c r="BM373">
        <v>7</v>
      </c>
    </row>
    <row r="374" spans="1:65">
      <c r="A374" t="s">
        <v>6233</v>
      </c>
      <c r="B374">
        <v>373</v>
      </c>
      <c r="C374" t="s">
        <v>372</v>
      </c>
      <c r="D374">
        <v>1</v>
      </c>
      <c r="E374">
        <v>7</v>
      </c>
      <c r="F374">
        <v>201602057</v>
      </c>
      <c r="G374">
        <v>20160205</v>
      </c>
      <c r="H374" t="s">
        <v>467</v>
      </c>
      <c r="I374" t="s">
        <v>147</v>
      </c>
      <c r="J374" t="s">
        <v>55</v>
      </c>
      <c r="K374">
        <v>1</v>
      </c>
      <c r="L374">
        <v>0</v>
      </c>
      <c r="M374">
        <v>1</v>
      </c>
      <c r="N374" t="s">
        <v>56</v>
      </c>
      <c r="O374" t="s">
        <v>147</v>
      </c>
      <c r="P374" t="s">
        <v>68</v>
      </c>
      <c r="Q374" t="s">
        <v>3</v>
      </c>
      <c r="R374" t="s">
        <v>58</v>
      </c>
      <c r="S374" t="s">
        <v>55</v>
      </c>
      <c r="T374" t="s">
        <v>56</v>
      </c>
      <c r="U374" t="s">
        <v>56</v>
      </c>
      <c r="V374" t="s">
        <v>56</v>
      </c>
      <c r="W374" t="s">
        <v>55</v>
      </c>
      <c r="X374" t="s">
        <v>56</v>
      </c>
      <c r="Y374" t="s">
        <v>56</v>
      </c>
      <c r="Z374" t="s">
        <v>56</v>
      </c>
      <c r="AA374" t="s">
        <v>57</v>
      </c>
      <c r="AB374" t="s">
        <v>56</v>
      </c>
      <c r="AC374" t="s">
        <v>56</v>
      </c>
      <c r="AD374" t="s">
        <v>57</v>
      </c>
      <c r="AE374">
        <v>0</v>
      </c>
      <c r="AF374">
        <v>0</v>
      </c>
      <c r="AG374">
        <v>0</v>
      </c>
      <c r="AH374">
        <v>1</v>
      </c>
      <c r="AI374" s="18" t="str">
        <f t="shared" si="21"/>
        <v>1</v>
      </c>
      <c r="AJ374" s="18" t="str">
        <f t="shared" si="22"/>
        <v>1</v>
      </c>
      <c r="AK374" s="18" t="str">
        <f t="shared" si="23"/>
        <v>1</v>
      </c>
      <c r="AL374" s="18">
        <f t="shared" si="24"/>
        <v>1</v>
      </c>
      <c r="AM374" t="s">
        <v>55</v>
      </c>
      <c r="AN374" t="s">
        <v>55</v>
      </c>
      <c r="AO374">
        <v>0</v>
      </c>
      <c r="AP374">
        <v>0</v>
      </c>
      <c r="AQ374">
        <v>0</v>
      </c>
      <c r="AR374" t="s">
        <v>147</v>
      </c>
      <c r="AS374" t="s">
        <v>58</v>
      </c>
      <c r="AT374" t="s">
        <v>58</v>
      </c>
      <c r="AU374" t="s">
        <v>1326</v>
      </c>
      <c r="AV374" t="s">
        <v>6233</v>
      </c>
      <c r="AW374" t="s">
        <v>467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201602057</v>
      </c>
      <c r="BM374">
        <v>7</v>
      </c>
    </row>
    <row r="375" spans="1:65">
      <c r="A375" t="s">
        <v>6234</v>
      </c>
      <c r="B375">
        <v>374</v>
      </c>
      <c r="C375" t="s">
        <v>57</v>
      </c>
      <c r="D375" t="s">
        <v>55</v>
      </c>
      <c r="E375">
        <v>7</v>
      </c>
      <c r="F375">
        <v>201602057</v>
      </c>
      <c r="G375" t="s">
        <v>55</v>
      </c>
      <c r="H375" t="s">
        <v>468</v>
      </c>
      <c r="I375" t="s">
        <v>55</v>
      </c>
      <c r="J375" t="s">
        <v>55</v>
      </c>
      <c r="K375" t="s">
        <v>55</v>
      </c>
      <c r="L375" t="s">
        <v>55</v>
      </c>
      <c r="M375" t="s">
        <v>55</v>
      </c>
      <c r="N375" t="s">
        <v>57</v>
      </c>
      <c r="O375" t="s">
        <v>57</v>
      </c>
      <c r="P375" t="s">
        <v>57</v>
      </c>
      <c r="Q375" t="s">
        <v>57</v>
      </c>
      <c r="R375" t="s">
        <v>57</v>
      </c>
      <c r="S375" t="s">
        <v>55</v>
      </c>
      <c r="T375" t="s">
        <v>57</v>
      </c>
      <c r="U375" t="s">
        <v>57</v>
      </c>
      <c r="V375" t="s">
        <v>57</v>
      </c>
      <c r="W375" t="s">
        <v>55</v>
      </c>
      <c r="X375" t="s">
        <v>57</v>
      </c>
      <c r="Y375" t="s">
        <v>57</v>
      </c>
      <c r="Z375" t="s">
        <v>57</v>
      </c>
      <c r="AA375" t="s">
        <v>57</v>
      </c>
      <c r="AB375" t="s">
        <v>57</v>
      </c>
      <c r="AC375" t="s">
        <v>57</v>
      </c>
      <c r="AD375" t="s">
        <v>57</v>
      </c>
      <c r="AE375">
        <v>0</v>
      </c>
      <c r="AF375">
        <v>0</v>
      </c>
      <c r="AG375">
        <v>0</v>
      </c>
      <c r="AH375">
        <v>0</v>
      </c>
      <c r="AI375" s="18" t="str">
        <f t="shared" si="21"/>
        <v>1</v>
      </c>
      <c r="AJ375" s="18" t="str">
        <f t="shared" si="22"/>
        <v>1</v>
      </c>
      <c r="AK375" s="18" t="str">
        <f t="shared" si="23"/>
        <v>1</v>
      </c>
      <c r="AL375" s="18">
        <f t="shared" si="24"/>
        <v>0</v>
      </c>
      <c r="AM375" t="s">
        <v>55</v>
      </c>
      <c r="AN375" t="s">
        <v>55</v>
      </c>
      <c r="AO375">
        <v>0</v>
      </c>
      <c r="AP375">
        <v>1</v>
      </c>
      <c r="AQ375">
        <v>0</v>
      </c>
      <c r="AR375" t="s">
        <v>59</v>
      </c>
      <c r="AS375" t="s">
        <v>80</v>
      </c>
      <c r="AT375" t="s">
        <v>80</v>
      </c>
      <c r="AU375" t="s">
        <v>80</v>
      </c>
      <c r="AV375" t="s">
        <v>6234</v>
      </c>
      <c r="AW375" t="s">
        <v>468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201602057</v>
      </c>
      <c r="BM375">
        <v>7</v>
      </c>
    </row>
    <row r="376" spans="1:65">
      <c r="A376" t="s">
        <v>6235</v>
      </c>
      <c r="B376">
        <v>375</v>
      </c>
      <c r="C376" t="s">
        <v>372</v>
      </c>
      <c r="D376">
        <v>1</v>
      </c>
      <c r="E376">
        <v>7</v>
      </c>
      <c r="F376">
        <v>201602057</v>
      </c>
      <c r="G376">
        <v>20160205</v>
      </c>
      <c r="H376" t="s">
        <v>469</v>
      </c>
      <c r="I376" t="s">
        <v>147</v>
      </c>
      <c r="J376" t="s">
        <v>55</v>
      </c>
      <c r="K376">
        <v>0</v>
      </c>
      <c r="L376">
        <v>0</v>
      </c>
      <c r="M376">
        <v>0</v>
      </c>
      <c r="N376" t="s">
        <v>56</v>
      </c>
      <c r="O376" t="s">
        <v>57</v>
      </c>
      <c r="P376" t="s">
        <v>57</v>
      </c>
      <c r="Q376" t="s">
        <v>3</v>
      </c>
      <c r="R376" t="s">
        <v>58</v>
      </c>
      <c r="S376" t="s">
        <v>55</v>
      </c>
      <c r="T376" t="s">
        <v>56</v>
      </c>
      <c r="U376" t="s">
        <v>56</v>
      </c>
      <c r="V376" t="s">
        <v>56</v>
      </c>
      <c r="W376" t="s">
        <v>55</v>
      </c>
      <c r="X376" t="s">
        <v>56</v>
      </c>
      <c r="Y376" t="s">
        <v>56</v>
      </c>
      <c r="Z376" t="s">
        <v>56</v>
      </c>
      <c r="AA376" t="s">
        <v>57</v>
      </c>
      <c r="AB376" t="s">
        <v>56</v>
      </c>
      <c r="AC376" t="s">
        <v>56</v>
      </c>
      <c r="AD376" t="s">
        <v>57</v>
      </c>
      <c r="AE376">
        <v>0</v>
      </c>
      <c r="AF376">
        <v>0</v>
      </c>
      <c r="AG376">
        <v>0</v>
      </c>
      <c r="AH376">
        <v>1</v>
      </c>
      <c r="AI376" s="18" t="str">
        <f t="shared" si="21"/>
        <v>1</v>
      </c>
      <c r="AJ376" s="18" t="str">
        <f t="shared" si="22"/>
        <v>1</v>
      </c>
      <c r="AK376" s="18" t="str">
        <f t="shared" si="23"/>
        <v>1</v>
      </c>
      <c r="AL376" s="18">
        <f t="shared" si="24"/>
        <v>1</v>
      </c>
      <c r="AM376" t="s">
        <v>55</v>
      </c>
      <c r="AN376" t="s">
        <v>55</v>
      </c>
      <c r="AO376">
        <v>0</v>
      </c>
      <c r="AP376">
        <v>0</v>
      </c>
      <c r="AQ376">
        <v>0</v>
      </c>
      <c r="AR376" t="s">
        <v>147</v>
      </c>
      <c r="AS376" t="s">
        <v>58</v>
      </c>
      <c r="AT376" t="s">
        <v>58</v>
      </c>
      <c r="AU376" t="s">
        <v>1326</v>
      </c>
      <c r="AV376" t="s">
        <v>6235</v>
      </c>
      <c r="AW376" t="s">
        <v>469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201602057</v>
      </c>
      <c r="BM376">
        <v>7</v>
      </c>
    </row>
    <row r="377" spans="1:65">
      <c r="A377" t="s">
        <v>6236</v>
      </c>
      <c r="B377">
        <v>376</v>
      </c>
      <c r="C377" t="s">
        <v>57</v>
      </c>
      <c r="D377" t="s">
        <v>55</v>
      </c>
      <c r="E377">
        <v>7</v>
      </c>
      <c r="F377">
        <v>201602057</v>
      </c>
      <c r="G377" t="s">
        <v>55</v>
      </c>
      <c r="H377" t="s">
        <v>470</v>
      </c>
      <c r="I377" t="s">
        <v>55</v>
      </c>
      <c r="J377" t="s">
        <v>55</v>
      </c>
      <c r="K377" t="s">
        <v>55</v>
      </c>
      <c r="L377" t="s">
        <v>55</v>
      </c>
      <c r="M377" t="s">
        <v>55</v>
      </c>
      <c r="N377" t="s">
        <v>57</v>
      </c>
      <c r="O377" t="s">
        <v>57</v>
      </c>
      <c r="P377" t="s">
        <v>57</v>
      </c>
      <c r="Q377" t="s">
        <v>57</v>
      </c>
      <c r="R377" t="s">
        <v>57</v>
      </c>
      <c r="S377" t="s">
        <v>55</v>
      </c>
      <c r="T377" t="s">
        <v>57</v>
      </c>
      <c r="U377" t="s">
        <v>57</v>
      </c>
      <c r="V377" t="s">
        <v>57</v>
      </c>
      <c r="W377" t="s">
        <v>55</v>
      </c>
      <c r="X377" t="s">
        <v>57</v>
      </c>
      <c r="Y377" t="s">
        <v>57</v>
      </c>
      <c r="Z377" t="s">
        <v>57</v>
      </c>
      <c r="AA377" t="s">
        <v>57</v>
      </c>
      <c r="AB377" t="s">
        <v>57</v>
      </c>
      <c r="AC377" t="s">
        <v>57</v>
      </c>
      <c r="AD377" t="s">
        <v>57</v>
      </c>
      <c r="AE377">
        <v>0</v>
      </c>
      <c r="AF377">
        <v>0</v>
      </c>
      <c r="AG377">
        <v>0</v>
      </c>
      <c r="AH377">
        <v>0</v>
      </c>
      <c r="AI377" s="18" t="str">
        <f t="shared" si="21"/>
        <v>1</v>
      </c>
      <c r="AJ377" s="18" t="str">
        <f t="shared" si="22"/>
        <v>1</v>
      </c>
      <c r="AK377" s="18" t="str">
        <f t="shared" si="23"/>
        <v>1</v>
      </c>
      <c r="AL377" s="18">
        <f t="shared" si="24"/>
        <v>0</v>
      </c>
      <c r="AM377" t="s">
        <v>55</v>
      </c>
      <c r="AN377" t="s">
        <v>55</v>
      </c>
      <c r="AO377">
        <v>0</v>
      </c>
      <c r="AP377">
        <v>1</v>
      </c>
      <c r="AQ377">
        <v>0</v>
      </c>
      <c r="AR377" t="s">
        <v>59</v>
      </c>
      <c r="AS377" t="s">
        <v>80</v>
      </c>
      <c r="AT377" t="s">
        <v>80</v>
      </c>
      <c r="AU377" t="s">
        <v>80</v>
      </c>
      <c r="AV377" t="s">
        <v>6236</v>
      </c>
      <c r="AW377" t="s">
        <v>470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201602057</v>
      </c>
      <c r="BM377">
        <v>7</v>
      </c>
    </row>
    <row r="378" spans="1:65">
      <c r="A378" t="s">
        <v>6237</v>
      </c>
      <c r="B378">
        <v>377</v>
      </c>
      <c r="C378" t="s">
        <v>57</v>
      </c>
      <c r="D378" t="s">
        <v>55</v>
      </c>
      <c r="E378">
        <v>7</v>
      </c>
      <c r="F378">
        <v>201602057</v>
      </c>
      <c r="G378" t="s">
        <v>55</v>
      </c>
      <c r="H378" t="s">
        <v>471</v>
      </c>
      <c r="I378" t="s">
        <v>55</v>
      </c>
      <c r="J378" t="s">
        <v>55</v>
      </c>
      <c r="K378" t="s">
        <v>55</v>
      </c>
      <c r="L378" t="s">
        <v>55</v>
      </c>
      <c r="M378" t="s">
        <v>55</v>
      </c>
      <c r="N378" t="s">
        <v>57</v>
      </c>
      <c r="O378" t="s">
        <v>57</v>
      </c>
      <c r="P378" t="s">
        <v>57</v>
      </c>
      <c r="Q378" t="s">
        <v>57</v>
      </c>
      <c r="R378" t="s">
        <v>57</v>
      </c>
      <c r="S378" t="s">
        <v>55</v>
      </c>
      <c r="T378" t="s">
        <v>57</v>
      </c>
      <c r="U378" t="s">
        <v>57</v>
      </c>
      <c r="V378" t="s">
        <v>57</v>
      </c>
      <c r="W378" t="s">
        <v>55</v>
      </c>
      <c r="X378" t="s">
        <v>57</v>
      </c>
      <c r="Y378" t="s">
        <v>57</v>
      </c>
      <c r="Z378" t="s">
        <v>57</v>
      </c>
      <c r="AA378" t="s">
        <v>57</v>
      </c>
      <c r="AB378" t="s">
        <v>57</v>
      </c>
      <c r="AC378" t="s">
        <v>57</v>
      </c>
      <c r="AD378" t="s">
        <v>57</v>
      </c>
      <c r="AE378">
        <v>0</v>
      </c>
      <c r="AF378">
        <v>0</v>
      </c>
      <c r="AG378">
        <v>0</v>
      </c>
      <c r="AH378">
        <v>0</v>
      </c>
      <c r="AI378" s="18" t="str">
        <f t="shared" si="21"/>
        <v>1</v>
      </c>
      <c r="AJ378" s="18" t="str">
        <f t="shared" si="22"/>
        <v>1</v>
      </c>
      <c r="AK378" s="18" t="str">
        <f t="shared" si="23"/>
        <v>1</v>
      </c>
      <c r="AL378" s="18">
        <f t="shared" si="24"/>
        <v>0</v>
      </c>
      <c r="AM378" t="s">
        <v>55</v>
      </c>
      <c r="AN378" t="s">
        <v>55</v>
      </c>
      <c r="AO378">
        <v>0</v>
      </c>
      <c r="AP378">
        <v>1</v>
      </c>
      <c r="AQ378">
        <v>0</v>
      </c>
      <c r="AR378" t="s">
        <v>59</v>
      </c>
      <c r="AS378" t="s">
        <v>80</v>
      </c>
      <c r="AT378" t="s">
        <v>80</v>
      </c>
      <c r="AU378" t="s">
        <v>80</v>
      </c>
      <c r="AV378" t="s">
        <v>6237</v>
      </c>
      <c r="AW378" t="s">
        <v>471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201602057</v>
      </c>
      <c r="BM378">
        <v>7</v>
      </c>
    </row>
    <row r="379" spans="1:65">
      <c r="A379" t="s">
        <v>6238</v>
      </c>
      <c r="B379">
        <v>378</v>
      </c>
      <c r="C379" t="s">
        <v>372</v>
      </c>
      <c r="D379">
        <v>1</v>
      </c>
      <c r="E379">
        <v>7</v>
      </c>
      <c r="F379">
        <v>201602067</v>
      </c>
      <c r="G379">
        <v>20160206</v>
      </c>
      <c r="H379" t="s">
        <v>472</v>
      </c>
      <c r="I379" t="s">
        <v>76</v>
      </c>
      <c r="J379" t="s">
        <v>55</v>
      </c>
      <c r="K379">
        <v>2</v>
      </c>
      <c r="L379">
        <v>0</v>
      </c>
      <c r="M379">
        <v>2</v>
      </c>
      <c r="N379" t="s">
        <v>56</v>
      </c>
      <c r="O379" t="s">
        <v>76</v>
      </c>
      <c r="P379" t="s">
        <v>56</v>
      </c>
      <c r="Q379" t="s">
        <v>4</v>
      </c>
      <c r="R379" t="s">
        <v>374</v>
      </c>
      <c r="S379" t="s">
        <v>55</v>
      </c>
      <c r="T379" t="s">
        <v>56</v>
      </c>
      <c r="U379" t="s">
        <v>56</v>
      </c>
      <c r="V379" t="s">
        <v>56</v>
      </c>
      <c r="W379" t="s">
        <v>55</v>
      </c>
      <c r="X379" t="s">
        <v>56</v>
      </c>
      <c r="Y379" t="s">
        <v>56</v>
      </c>
      <c r="Z379" t="s">
        <v>56</v>
      </c>
      <c r="AA379" t="s">
        <v>57</v>
      </c>
      <c r="AB379" t="s">
        <v>56</v>
      </c>
      <c r="AC379" t="s">
        <v>56</v>
      </c>
      <c r="AD379" t="s">
        <v>57</v>
      </c>
      <c r="AE379">
        <v>0</v>
      </c>
      <c r="AF379">
        <v>0</v>
      </c>
      <c r="AG379">
        <v>0</v>
      </c>
      <c r="AH379">
        <v>0</v>
      </c>
      <c r="AI379" s="18" t="str">
        <f t="shared" si="21"/>
        <v>1</v>
      </c>
      <c r="AJ379" s="18" t="str">
        <f t="shared" si="22"/>
        <v>1</v>
      </c>
      <c r="AK379" s="18" t="str">
        <f t="shared" si="23"/>
        <v>1</v>
      </c>
      <c r="AL379" s="18">
        <f t="shared" si="24"/>
        <v>0</v>
      </c>
      <c r="AM379" t="s">
        <v>55</v>
      </c>
      <c r="AN379" t="s">
        <v>55</v>
      </c>
      <c r="AO379">
        <v>0</v>
      </c>
      <c r="AP379">
        <v>0</v>
      </c>
      <c r="AQ379">
        <v>0</v>
      </c>
      <c r="AR379" t="s">
        <v>76</v>
      </c>
      <c r="AS379" t="s">
        <v>78</v>
      </c>
      <c r="AT379" t="s">
        <v>78</v>
      </c>
      <c r="AU379" t="s">
        <v>4449</v>
      </c>
      <c r="AV379" t="s">
        <v>6238</v>
      </c>
      <c r="AW379" t="s">
        <v>472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201602067</v>
      </c>
      <c r="BM379">
        <v>7</v>
      </c>
    </row>
    <row r="380" spans="1:65">
      <c r="A380" t="s">
        <v>6239</v>
      </c>
      <c r="B380">
        <v>379</v>
      </c>
      <c r="C380" t="s">
        <v>372</v>
      </c>
      <c r="D380">
        <v>1</v>
      </c>
      <c r="E380">
        <v>7</v>
      </c>
      <c r="F380">
        <v>201602067</v>
      </c>
      <c r="G380">
        <v>20160206</v>
      </c>
      <c r="H380" t="s">
        <v>473</v>
      </c>
      <c r="I380" t="s">
        <v>298</v>
      </c>
      <c r="J380" t="s">
        <v>55</v>
      </c>
      <c r="K380">
        <v>0</v>
      </c>
      <c r="L380">
        <v>0</v>
      </c>
      <c r="M380">
        <v>0</v>
      </c>
      <c r="N380" t="s">
        <v>56</v>
      </c>
      <c r="O380" t="s">
        <v>57</v>
      </c>
      <c r="P380" t="s">
        <v>57</v>
      </c>
      <c r="Q380" t="s">
        <v>3</v>
      </c>
      <c r="R380" t="s">
        <v>383</v>
      </c>
      <c r="S380" t="s">
        <v>55</v>
      </c>
      <c r="T380" t="s">
        <v>56</v>
      </c>
      <c r="U380" t="s">
        <v>56</v>
      </c>
      <c r="V380" t="s">
        <v>56</v>
      </c>
      <c r="W380" t="s">
        <v>55</v>
      </c>
      <c r="X380" t="s">
        <v>56</v>
      </c>
      <c r="Y380" t="s">
        <v>56</v>
      </c>
      <c r="Z380" t="s">
        <v>56</v>
      </c>
      <c r="AA380" t="s">
        <v>57</v>
      </c>
      <c r="AB380" t="s">
        <v>56</v>
      </c>
      <c r="AC380" t="s">
        <v>68</v>
      </c>
      <c r="AD380" t="s">
        <v>57</v>
      </c>
      <c r="AE380">
        <v>0</v>
      </c>
      <c r="AF380">
        <v>0</v>
      </c>
      <c r="AG380">
        <v>0</v>
      </c>
      <c r="AH380">
        <v>1</v>
      </c>
      <c r="AI380" s="18" t="str">
        <f t="shared" si="21"/>
        <v>1</v>
      </c>
      <c r="AJ380" s="18" t="str">
        <f t="shared" si="22"/>
        <v>1</v>
      </c>
      <c r="AK380" s="18" t="str">
        <f t="shared" si="23"/>
        <v>1</v>
      </c>
      <c r="AL380" s="18">
        <f t="shared" si="24"/>
        <v>1</v>
      </c>
      <c r="AM380" t="s">
        <v>55</v>
      </c>
      <c r="AN380" t="s">
        <v>55</v>
      </c>
      <c r="AO380">
        <v>1</v>
      </c>
      <c r="AP380">
        <v>0</v>
      </c>
      <c r="AQ380">
        <v>0</v>
      </c>
      <c r="AR380" t="s">
        <v>298</v>
      </c>
      <c r="AS380" t="s">
        <v>384</v>
      </c>
      <c r="AT380" t="s">
        <v>384</v>
      </c>
      <c r="AU380" t="s">
        <v>4450</v>
      </c>
      <c r="AV380" t="s">
        <v>6239</v>
      </c>
      <c r="AW380" t="s">
        <v>473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201602067</v>
      </c>
      <c r="BM380">
        <v>7</v>
      </c>
    </row>
    <row r="381" spans="1:65">
      <c r="A381" t="s">
        <v>6240</v>
      </c>
      <c r="B381">
        <v>380</v>
      </c>
      <c r="C381" t="s">
        <v>372</v>
      </c>
      <c r="D381">
        <v>1</v>
      </c>
      <c r="E381">
        <v>7</v>
      </c>
      <c r="F381">
        <v>201602067</v>
      </c>
      <c r="G381">
        <v>20160206</v>
      </c>
      <c r="H381" t="s">
        <v>474</v>
      </c>
      <c r="I381" t="s">
        <v>298</v>
      </c>
      <c r="J381" t="s">
        <v>55</v>
      </c>
      <c r="K381">
        <v>2</v>
      </c>
      <c r="L381">
        <v>0</v>
      </c>
      <c r="M381">
        <v>2</v>
      </c>
      <c r="N381" t="s">
        <v>56</v>
      </c>
      <c r="O381" t="s">
        <v>426</v>
      </c>
      <c r="P381" t="s">
        <v>68</v>
      </c>
      <c r="Q381" t="s">
        <v>3</v>
      </c>
      <c r="R381" t="s">
        <v>383</v>
      </c>
      <c r="S381" t="s">
        <v>55</v>
      </c>
      <c r="T381" t="s">
        <v>56</v>
      </c>
      <c r="U381" t="s">
        <v>56</v>
      </c>
      <c r="V381" t="s">
        <v>68</v>
      </c>
      <c r="W381" t="s">
        <v>55</v>
      </c>
      <c r="X381" t="s">
        <v>56</v>
      </c>
      <c r="Y381" t="s">
        <v>56</v>
      </c>
      <c r="Z381" t="s">
        <v>56</v>
      </c>
      <c r="AA381" t="s">
        <v>57</v>
      </c>
      <c r="AB381" t="s">
        <v>56</v>
      </c>
      <c r="AC381" t="s">
        <v>68</v>
      </c>
      <c r="AD381" t="s">
        <v>57</v>
      </c>
      <c r="AE381">
        <v>0</v>
      </c>
      <c r="AF381">
        <v>0</v>
      </c>
      <c r="AG381">
        <v>0</v>
      </c>
      <c r="AH381">
        <v>1</v>
      </c>
      <c r="AI381" s="18" t="str">
        <f t="shared" si="21"/>
        <v>1</v>
      </c>
      <c r="AJ381" s="18" t="str">
        <f t="shared" si="22"/>
        <v>1</v>
      </c>
      <c r="AK381" s="18" t="str">
        <f t="shared" si="23"/>
        <v>1</v>
      </c>
      <c r="AL381" s="18">
        <f t="shared" si="24"/>
        <v>1</v>
      </c>
      <c r="AM381" t="s">
        <v>55</v>
      </c>
      <c r="AN381" t="s">
        <v>55</v>
      </c>
      <c r="AO381">
        <v>0</v>
      </c>
      <c r="AP381">
        <v>0</v>
      </c>
      <c r="AQ381">
        <v>0</v>
      </c>
      <c r="AR381" t="s">
        <v>298</v>
      </c>
      <c r="AS381" t="s">
        <v>384</v>
      </c>
      <c r="AT381" t="s">
        <v>384</v>
      </c>
      <c r="AU381" t="s">
        <v>4450</v>
      </c>
      <c r="AV381" t="s">
        <v>6240</v>
      </c>
      <c r="AW381" t="s">
        <v>474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201602067</v>
      </c>
      <c r="BM381">
        <v>7</v>
      </c>
    </row>
    <row r="382" spans="1:65">
      <c r="A382" t="s">
        <v>6241</v>
      </c>
      <c r="B382">
        <v>381</v>
      </c>
      <c r="C382" t="s">
        <v>372</v>
      </c>
      <c r="D382">
        <v>1</v>
      </c>
      <c r="E382">
        <v>7</v>
      </c>
      <c r="F382">
        <v>201602067</v>
      </c>
      <c r="G382">
        <v>20160206</v>
      </c>
      <c r="H382" t="s">
        <v>475</v>
      </c>
      <c r="I382" t="s">
        <v>298</v>
      </c>
      <c r="J382" t="s">
        <v>55</v>
      </c>
      <c r="K382">
        <v>3</v>
      </c>
      <c r="L382">
        <v>3</v>
      </c>
      <c r="M382">
        <v>0</v>
      </c>
      <c r="N382" t="s">
        <v>56</v>
      </c>
      <c r="O382" t="s">
        <v>298</v>
      </c>
      <c r="P382" t="s">
        <v>68</v>
      </c>
      <c r="Q382" t="s">
        <v>3</v>
      </c>
      <c r="R382" t="s">
        <v>383</v>
      </c>
      <c r="S382" t="s">
        <v>55</v>
      </c>
      <c r="T382" t="s">
        <v>56</v>
      </c>
      <c r="U382" t="s">
        <v>56</v>
      </c>
      <c r="V382" t="s">
        <v>56</v>
      </c>
      <c r="W382" t="s">
        <v>55</v>
      </c>
      <c r="X382" t="s">
        <v>56</v>
      </c>
      <c r="Y382" t="s">
        <v>56</v>
      </c>
      <c r="Z382" t="s">
        <v>56</v>
      </c>
      <c r="AA382" t="s">
        <v>57</v>
      </c>
      <c r="AB382" t="s">
        <v>56</v>
      </c>
      <c r="AC382" t="s">
        <v>68</v>
      </c>
      <c r="AD382" t="s">
        <v>57</v>
      </c>
      <c r="AE382">
        <v>0</v>
      </c>
      <c r="AF382">
        <v>0</v>
      </c>
      <c r="AG382">
        <v>0</v>
      </c>
      <c r="AH382">
        <v>1</v>
      </c>
      <c r="AI382" s="18" t="str">
        <f t="shared" si="21"/>
        <v>1</v>
      </c>
      <c r="AJ382" s="18" t="str">
        <f t="shared" si="22"/>
        <v>1</v>
      </c>
      <c r="AK382" s="18" t="str">
        <f t="shared" si="23"/>
        <v>1</v>
      </c>
      <c r="AL382" s="18">
        <f t="shared" si="24"/>
        <v>1</v>
      </c>
      <c r="AM382" t="s">
        <v>55</v>
      </c>
      <c r="AN382" t="s">
        <v>55</v>
      </c>
      <c r="AO382">
        <v>0</v>
      </c>
      <c r="AP382">
        <v>0</v>
      </c>
      <c r="AQ382">
        <v>0</v>
      </c>
      <c r="AR382" t="s">
        <v>298</v>
      </c>
      <c r="AS382" t="s">
        <v>384</v>
      </c>
      <c r="AT382" t="s">
        <v>384</v>
      </c>
      <c r="AU382" t="s">
        <v>4450</v>
      </c>
      <c r="AV382" t="s">
        <v>6241</v>
      </c>
      <c r="AW382" t="s">
        <v>475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201602067</v>
      </c>
      <c r="BM382">
        <v>7</v>
      </c>
    </row>
    <row r="383" spans="1:65">
      <c r="A383" t="s">
        <v>6242</v>
      </c>
      <c r="B383">
        <v>382</v>
      </c>
      <c r="C383" t="s">
        <v>372</v>
      </c>
      <c r="D383">
        <v>1</v>
      </c>
      <c r="E383">
        <v>7</v>
      </c>
      <c r="F383">
        <v>201602067</v>
      </c>
      <c r="G383">
        <v>20160206</v>
      </c>
      <c r="H383" t="s">
        <v>476</v>
      </c>
      <c r="I383" t="s">
        <v>298</v>
      </c>
      <c r="J383" t="s">
        <v>55</v>
      </c>
      <c r="K383">
        <v>0</v>
      </c>
      <c r="L383">
        <v>0</v>
      </c>
      <c r="M383">
        <v>0</v>
      </c>
      <c r="N383" t="s">
        <v>56</v>
      </c>
      <c r="O383" t="s">
        <v>57</v>
      </c>
      <c r="P383" t="s">
        <v>57</v>
      </c>
      <c r="Q383" t="s">
        <v>3</v>
      </c>
      <c r="R383" t="s">
        <v>383</v>
      </c>
      <c r="S383" t="s">
        <v>55</v>
      </c>
      <c r="T383" t="s">
        <v>56</v>
      </c>
      <c r="U383" t="s">
        <v>56</v>
      </c>
      <c r="V383" t="s">
        <v>68</v>
      </c>
      <c r="W383" t="s">
        <v>55</v>
      </c>
      <c r="X383" t="s">
        <v>56</v>
      </c>
      <c r="Y383" t="s">
        <v>56</v>
      </c>
      <c r="Z383" t="s">
        <v>56</v>
      </c>
      <c r="AA383" t="s">
        <v>57</v>
      </c>
      <c r="AB383" t="s">
        <v>56</v>
      </c>
      <c r="AC383" t="s">
        <v>68</v>
      </c>
      <c r="AD383" t="s">
        <v>57</v>
      </c>
      <c r="AE383">
        <v>0</v>
      </c>
      <c r="AF383">
        <v>0</v>
      </c>
      <c r="AG383">
        <v>0</v>
      </c>
      <c r="AH383">
        <v>0</v>
      </c>
      <c r="AI383" s="18" t="str">
        <f t="shared" si="21"/>
        <v>1</v>
      </c>
      <c r="AJ383" s="18" t="str">
        <f t="shared" si="22"/>
        <v>1</v>
      </c>
      <c r="AK383" s="18" t="str">
        <f t="shared" si="23"/>
        <v>1</v>
      </c>
      <c r="AL383" s="18">
        <f t="shared" si="24"/>
        <v>0</v>
      </c>
      <c r="AM383" t="s">
        <v>55</v>
      </c>
      <c r="AN383" t="s">
        <v>55</v>
      </c>
      <c r="AO383">
        <v>1</v>
      </c>
      <c r="AP383">
        <v>0</v>
      </c>
      <c r="AQ383">
        <v>0</v>
      </c>
      <c r="AR383" t="s">
        <v>298</v>
      </c>
      <c r="AS383" t="s">
        <v>384</v>
      </c>
      <c r="AT383" t="s">
        <v>384</v>
      </c>
      <c r="AU383" t="s">
        <v>4450</v>
      </c>
      <c r="AV383" t="s">
        <v>6242</v>
      </c>
      <c r="AW383" t="s">
        <v>476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201602067</v>
      </c>
      <c r="BM383">
        <v>7</v>
      </c>
    </row>
    <row r="384" spans="1:65">
      <c r="A384" t="s">
        <v>6243</v>
      </c>
      <c r="B384">
        <v>383</v>
      </c>
      <c r="C384" t="s">
        <v>372</v>
      </c>
      <c r="D384">
        <v>1</v>
      </c>
      <c r="E384">
        <v>7</v>
      </c>
      <c r="F384">
        <v>201602067</v>
      </c>
      <c r="G384">
        <v>20160206</v>
      </c>
      <c r="H384" t="s">
        <v>477</v>
      </c>
      <c r="I384" t="s">
        <v>298</v>
      </c>
      <c r="J384" t="s">
        <v>55</v>
      </c>
      <c r="K384">
        <v>1</v>
      </c>
      <c r="L384">
        <v>0</v>
      </c>
      <c r="M384">
        <v>1</v>
      </c>
      <c r="N384" t="s">
        <v>56</v>
      </c>
      <c r="O384" t="s">
        <v>298</v>
      </c>
      <c r="P384" t="s">
        <v>68</v>
      </c>
      <c r="Q384" t="s">
        <v>3</v>
      </c>
      <c r="R384" t="s">
        <v>383</v>
      </c>
      <c r="S384" t="s">
        <v>55</v>
      </c>
      <c r="T384" t="s">
        <v>56</v>
      </c>
      <c r="U384" t="s">
        <v>56</v>
      </c>
      <c r="V384" t="s">
        <v>68</v>
      </c>
      <c r="W384" t="s">
        <v>55</v>
      </c>
      <c r="X384" t="s">
        <v>56</v>
      </c>
      <c r="Y384" t="s">
        <v>56</v>
      </c>
      <c r="Z384" t="s">
        <v>56</v>
      </c>
      <c r="AA384" t="s">
        <v>57</v>
      </c>
      <c r="AB384" t="s">
        <v>56</v>
      </c>
      <c r="AC384" t="s">
        <v>68</v>
      </c>
      <c r="AD384" t="s">
        <v>57</v>
      </c>
      <c r="AE384">
        <v>0</v>
      </c>
      <c r="AF384">
        <v>0</v>
      </c>
      <c r="AG384">
        <v>0</v>
      </c>
      <c r="AH384">
        <v>0</v>
      </c>
      <c r="AI384" s="18" t="str">
        <f t="shared" si="21"/>
        <v>1</v>
      </c>
      <c r="AJ384" s="18" t="str">
        <f t="shared" si="22"/>
        <v>1</v>
      </c>
      <c r="AK384" s="18" t="str">
        <f t="shared" si="23"/>
        <v>1</v>
      </c>
      <c r="AL384" s="18">
        <f t="shared" si="24"/>
        <v>0</v>
      </c>
      <c r="AM384" t="s">
        <v>55</v>
      </c>
      <c r="AN384" t="s">
        <v>55</v>
      </c>
      <c r="AO384">
        <v>0</v>
      </c>
      <c r="AP384">
        <v>0</v>
      </c>
      <c r="AQ384">
        <v>0</v>
      </c>
      <c r="AR384" t="s">
        <v>298</v>
      </c>
      <c r="AS384" t="s">
        <v>384</v>
      </c>
      <c r="AT384" t="s">
        <v>384</v>
      </c>
      <c r="AU384" t="s">
        <v>4450</v>
      </c>
      <c r="AV384" t="s">
        <v>6243</v>
      </c>
      <c r="AW384" t="s">
        <v>477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201602067</v>
      </c>
      <c r="BM384">
        <v>7</v>
      </c>
    </row>
    <row r="385" spans="1:65">
      <c r="A385" t="s">
        <v>6244</v>
      </c>
      <c r="B385">
        <v>384</v>
      </c>
      <c r="C385" t="s">
        <v>372</v>
      </c>
      <c r="D385">
        <v>1</v>
      </c>
      <c r="E385">
        <v>7</v>
      </c>
      <c r="F385">
        <v>201602067</v>
      </c>
      <c r="G385">
        <v>20160206</v>
      </c>
      <c r="H385" t="s">
        <v>478</v>
      </c>
      <c r="I385" t="s">
        <v>298</v>
      </c>
      <c r="J385" t="s">
        <v>55</v>
      </c>
      <c r="K385">
        <v>0</v>
      </c>
      <c r="L385">
        <v>0</v>
      </c>
      <c r="M385">
        <v>0</v>
      </c>
      <c r="N385" t="s">
        <v>56</v>
      </c>
      <c r="O385" t="s">
        <v>57</v>
      </c>
      <c r="P385" t="s">
        <v>57</v>
      </c>
      <c r="Q385" t="s">
        <v>3</v>
      </c>
      <c r="R385" t="s">
        <v>383</v>
      </c>
      <c r="S385" t="s">
        <v>55</v>
      </c>
      <c r="T385" t="s">
        <v>56</v>
      </c>
      <c r="U385" t="s">
        <v>56</v>
      </c>
      <c r="V385" t="s">
        <v>56</v>
      </c>
      <c r="W385" t="s">
        <v>55</v>
      </c>
      <c r="X385" t="s">
        <v>56</v>
      </c>
      <c r="Y385" t="s">
        <v>56</v>
      </c>
      <c r="Z385" t="s">
        <v>56</v>
      </c>
      <c r="AA385" t="s">
        <v>57</v>
      </c>
      <c r="AB385" t="s">
        <v>56</v>
      </c>
      <c r="AC385" t="s">
        <v>68</v>
      </c>
      <c r="AD385" t="s">
        <v>57</v>
      </c>
      <c r="AE385">
        <v>0</v>
      </c>
      <c r="AF385">
        <v>0</v>
      </c>
      <c r="AG385">
        <v>0</v>
      </c>
      <c r="AH385">
        <v>0</v>
      </c>
      <c r="AI385" s="18" t="str">
        <f t="shared" si="21"/>
        <v>1</v>
      </c>
      <c r="AJ385" s="18" t="str">
        <f t="shared" si="22"/>
        <v>1</v>
      </c>
      <c r="AK385" s="18" t="str">
        <f t="shared" si="23"/>
        <v>1</v>
      </c>
      <c r="AL385" s="18">
        <f t="shared" si="24"/>
        <v>0</v>
      </c>
      <c r="AM385" t="s">
        <v>55</v>
      </c>
      <c r="AN385" t="s">
        <v>55</v>
      </c>
      <c r="AO385">
        <v>0</v>
      </c>
      <c r="AP385">
        <v>0</v>
      </c>
      <c r="AQ385">
        <v>0</v>
      </c>
      <c r="AR385" t="s">
        <v>298</v>
      </c>
      <c r="AS385" t="s">
        <v>384</v>
      </c>
      <c r="AT385" t="s">
        <v>384</v>
      </c>
      <c r="AU385" t="s">
        <v>4450</v>
      </c>
      <c r="AV385" t="s">
        <v>6244</v>
      </c>
      <c r="AW385" t="s">
        <v>478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201602067</v>
      </c>
      <c r="BM385">
        <v>7</v>
      </c>
    </row>
    <row r="386" spans="1:65">
      <c r="A386" t="s">
        <v>6245</v>
      </c>
      <c r="B386">
        <v>385</v>
      </c>
      <c r="C386" t="s">
        <v>372</v>
      </c>
      <c r="D386">
        <v>1</v>
      </c>
      <c r="E386">
        <v>7</v>
      </c>
      <c r="F386">
        <v>201602067</v>
      </c>
      <c r="G386">
        <v>20160206</v>
      </c>
      <c r="H386" t="s">
        <v>479</v>
      </c>
      <c r="I386" t="s">
        <v>298</v>
      </c>
      <c r="J386" t="s">
        <v>55</v>
      </c>
      <c r="K386">
        <v>1</v>
      </c>
      <c r="L386">
        <v>1</v>
      </c>
      <c r="M386">
        <v>0</v>
      </c>
      <c r="N386" t="s">
        <v>56</v>
      </c>
      <c r="O386" t="s">
        <v>298</v>
      </c>
      <c r="P386" t="s">
        <v>68</v>
      </c>
      <c r="Q386" t="s">
        <v>3</v>
      </c>
      <c r="R386" t="s">
        <v>383</v>
      </c>
      <c r="S386" t="s">
        <v>55</v>
      </c>
      <c r="T386" t="s">
        <v>56</v>
      </c>
      <c r="U386" t="s">
        <v>56</v>
      </c>
      <c r="V386" t="s">
        <v>56</v>
      </c>
      <c r="W386" t="s">
        <v>55</v>
      </c>
      <c r="X386" t="s">
        <v>56</v>
      </c>
      <c r="Y386" t="s">
        <v>56</v>
      </c>
      <c r="Z386" t="s">
        <v>56</v>
      </c>
      <c r="AA386" t="s">
        <v>57</v>
      </c>
      <c r="AB386" t="s">
        <v>56</v>
      </c>
      <c r="AC386" t="s">
        <v>68</v>
      </c>
      <c r="AD386" t="s">
        <v>57</v>
      </c>
      <c r="AE386">
        <v>0</v>
      </c>
      <c r="AF386">
        <v>0</v>
      </c>
      <c r="AG386">
        <v>0</v>
      </c>
      <c r="AH386">
        <v>1</v>
      </c>
      <c r="AI386" s="18" t="str">
        <f t="shared" si="21"/>
        <v>1</v>
      </c>
      <c r="AJ386" s="18" t="str">
        <f t="shared" si="22"/>
        <v>1</v>
      </c>
      <c r="AK386" s="18" t="str">
        <f t="shared" si="23"/>
        <v>1</v>
      </c>
      <c r="AL386" s="18">
        <f t="shared" si="24"/>
        <v>1</v>
      </c>
      <c r="AM386" t="s">
        <v>55</v>
      </c>
      <c r="AN386" t="s">
        <v>55</v>
      </c>
      <c r="AO386">
        <v>0</v>
      </c>
      <c r="AP386">
        <v>0</v>
      </c>
      <c r="AQ386">
        <v>0</v>
      </c>
      <c r="AR386" t="s">
        <v>298</v>
      </c>
      <c r="AS386" t="s">
        <v>384</v>
      </c>
      <c r="AT386" t="s">
        <v>384</v>
      </c>
      <c r="AU386" t="s">
        <v>4450</v>
      </c>
      <c r="AV386" t="s">
        <v>6245</v>
      </c>
      <c r="AW386" t="s">
        <v>479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201602067</v>
      </c>
      <c r="BM386">
        <v>7</v>
      </c>
    </row>
    <row r="387" spans="1:65">
      <c r="A387" t="s">
        <v>6246</v>
      </c>
      <c r="B387">
        <v>386</v>
      </c>
      <c r="C387" t="s">
        <v>372</v>
      </c>
      <c r="D387">
        <v>1</v>
      </c>
      <c r="E387">
        <v>7</v>
      </c>
      <c r="F387">
        <v>201602067</v>
      </c>
      <c r="G387">
        <v>20160206</v>
      </c>
      <c r="H387" t="s">
        <v>480</v>
      </c>
      <c r="I387" t="s">
        <v>147</v>
      </c>
      <c r="J387" t="s">
        <v>55</v>
      </c>
      <c r="K387">
        <v>1</v>
      </c>
      <c r="L387">
        <v>0</v>
      </c>
      <c r="M387">
        <v>1</v>
      </c>
      <c r="N387" t="s">
        <v>56</v>
      </c>
      <c r="O387" t="s">
        <v>147</v>
      </c>
      <c r="P387" t="s">
        <v>68</v>
      </c>
      <c r="Q387" t="s">
        <v>3</v>
      </c>
      <c r="R387" t="s">
        <v>58</v>
      </c>
      <c r="S387" t="s">
        <v>55</v>
      </c>
      <c r="T387" t="s">
        <v>56</v>
      </c>
      <c r="U387" t="s">
        <v>56</v>
      </c>
      <c r="V387" t="s">
        <v>56</v>
      </c>
      <c r="W387" t="s">
        <v>55</v>
      </c>
      <c r="X387" t="s">
        <v>56</v>
      </c>
      <c r="Y387" t="s">
        <v>56</v>
      </c>
      <c r="Z387" t="s">
        <v>56</v>
      </c>
      <c r="AA387" t="s">
        <v>57</v>
      </c>
      <c r="AB387" t="s">
        <v>56</v>
      </c>
      <c r="AC387" t="s">
        <v>56</v>
      </c>
      <c r="AD387" t="s">
        <v>481</v>
      </c>
      <c r="AE387">
        <v>0</v>
      </c>
      <c r="AF387">
        <v>0</v>
      </c>
      <c r="AG387">
        <v>0</v>
      </c>
      <c r="AH387">
        <v>1</v>
      </c>
      <c r="AI387" s="18" t="str">
        <f t="shared" ref="AI387:AI450" si="25">IF(ISERROR(FIND("0",AE387))=FALSE, "1", IF(ISERROR(FIND("1",AE387))=FALSE, "0"))</f>
        <v>1</v>
      </c>
      <c r="AJ387" s="18" t="str">
        <f t="shared" ref="AJ387:AJ450" si="26">IF(ISERROR(FIND("0",AF387))=FALSE, "1", IF(ISERROR(FIND("1",AF387))=FALSE, "0"))</f>
        <v>1</v>
      </c>
      <c r="AK387" s="18" t="str">
        <f t="shared" ref="AK387:AK450" si="27">IF(ISERROR(FIND("0",AG387))=FALSE, "1", IF(ISERROR(FIND("1",AG387))=FALSE, "0"))</f>
        <v>1</v>
      </c>
      <c r="AL387" s="18">
        <f t="shared" ref="AL387:AL450" si="28">AH387</f>
        <v>1</v>
      </c>
      <c r="AM387" t="s">
        <v>55</v>
      </c>
      <c r="AN387" t="s">
        <v>55</v>
      </c>
      <c r="AO387">
        <v>0</v>
      </c>
      <c r="AP387">
        <v>0</v>
      </c>
      <c r="AQ387">
        <v>0</v>
      </c>
      <c r="AR387" t="s">
        <v>147</v>
      </c>
      <c r="AS387" t="s">
        <v>58</v>
      </c>
      <c r="AT387" t="s">
        <v>58</v>
      </c>
      <c r="AU387" t="s">
        <v>1326</v>
      </c>
      <c r="AV387" t="s">
        <v>6246</v>
      </c>
      <c r="AW387" t="s">
        <v>480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201602067</v>
      </c>
      <c r="BM387">
        <v>7</v>
      </c>
    </row>
    <row r="388" spans="1:65">
      <c r="A388" t="s">
        <v>6247</v>
      </c>
      <c r="B388">
        <v>387</v>
      </c>
      <c r="C388" t="s">
        <v>372</v>
      </c>
      <c r="D388">
        <v>1</v>
      </c>
      <c r="E388">
        <v>7</v>
      </c>
      <c r="F388">
        <v>201602067</v>
      </c>
      <c r="G388">
        <v>20160206</v>
      </c>
      <c r="H388" t="s">
        <v>482</v>
      </c>
      <c r="I388" t="s">
        <v>147</v>
      </c>
      <c r="J388" t="s">
        <v>55</v>
      </c>
      <c r="K388">
        <v>0</v>
      </c>
      <c r="L388">
        <v>0</v>
      </c>
      <c r="M388">
        <v>0</v>
      </c>
      <c r="N388" t="s">
        <v>56</v>
      </c>
      <c r="O388" t="s">
        <v>57</v>
      </c>
      <c r="P388" t="s">
        <v>57</v>
      </c>
      <c r="Q388" t="s">
        <v>3</v>
      </c>
      <c r="R388" t="s">
        <v>58</v>
      </c>
      <c r="S388" t="s">
        <v>55</v>
      </c>
      <c r="T388" t="s">
        <v>56</v>
      </c>
      <c r="U388" t="s">
        <v>56</v>
      </c>
      <c r="V388" t="s">
        <v>68</v>
      </c>
      <c r="W388" t="s">
        <v>55</v>
      </c>
      <c r="X388" t="s">
        <v>56</v>
      </c>
      <c r="Y388" t="s">
        <v>56</v>
      </c>
      <c r="Z388" t="s">
        <v>56</v>
      </c>
      <c r="AA388" t="s">
        <v>57</v>
      </c>
      <c r="AB388" t="s">
        <v>56</v>
      </c>
      <c r="AC388" t="s">
        <v>56</v>
      </c>
      <c r="AD388" t="s">
        <v>481</v>
      </c>
      <c r="AE388">
        <v>0</v>
      </c>
      <c r="AF388">
        <v>0</v>
      </c>
      <c r="AG388">
        <v>0</v>
      </c>
      <c r="AH388">
        <v>1</v>
      </c>
      <c r="AI388" s="18" t="str">
        <f t="shared" si="25"/>
        <v>1</v>
      </c>
      <c r="AJ388" s="18" t="str">
        <f t="shared" si="26"/>
        <v>1</v>
      </c>
      <c r="AK388" s="18" t="str">
        <f t="shared" si="27"/>
        <v>1</v>
      </c>
      <c r="AL388" s="18">
        <f t="shared" si="28"/>
        <v>1</v>
      </c>
      <c r="AM388" t="s">
        <v>55</v>
      </c>
      <c r="AN388" t="s">
        <v>55</v>
      </c>
      <c r="AO388">
        <v>0</v>
      </c>
      <c r="AP388">
        <v>0</v>
      </c>
      <c r="AQ388">
        <v>0</v>
      </c>
      <c r="AR388" t="s">
        <v>147</v>
      </c>
      <c r="AS388" t="s">
        <v>58</v>
      </c>
      <c r="AT388" t="s">
        <v>58</v>
      </c>
      <c r="AU388" t="s">
        <v>1326</v>
      </c>
      <c r="AV388" t="s">
        <v>6247</v>
      </c>
      <c r="AW388" t="s">
        <v>482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201602067</v>
      </c>
      <c r="BM388">
        <v>7</v>
      </c>
    </row>
    <row r="389" spans="1:65">
      <c r="A389" t="s">
        <v>6248</v>
      </c>
      <c r="B389">
        <v>388</v>
      </c>
      <c r="C389" t="s">
        <v>372</v>
      </c>
      <c r="D389">
        <v>1</v>
      </c>
      <c r="E389">
        <v>7</v>
      </c>
      <c r="F389">
        <v>201602067</v>
      </c>
      <c r="G389">
        <v>20160206</v>
      </c>
      <c r="H389" t="s">
        <v>483</v>
      </c>
      <c r="I389" t="s">
        <v>209</v>
      </c>
      <c r="J389" t="s">
        <v>55</v>
      </c>
      <c r="K389">
        <v>0</v>
      </c>
      <c r="L389">
        <v>0</v>
      </c>
      <c r="M389">
        <v>0</v>
      </c>
      <c r="N389" t="s">
        <v>56</v>
      </c>
      <c r="O389" t="s">
        <v>57</v>
      </c>
      <c r="P389" t="s">
        <v>57</v>
      </c>
      <c r="Q389" t="s">
        <v>3</v>
      </c>
      <c r="R389" t="s">
        <v>58</v>
      </c>
      <c r="S389" t="s">
        <v>55</v>
      </c>
      <c r="T389" t="s">
        <v>68</v>
      </c>
      <c r="U389" t="s">
        <v>68</v>
      </c>
      <c r="V389" t="s">
        <v>56</v>
      </c>
      <c r="W389" t="s">
        <v>55</v>
      </c>
      <c r="X389" t="s">
        <v>56</v>
      </c>
      <c r="Y389" t="s">
        <v>484</v>
      </c>
      <c r="Z389" t="s">
        <v>56</v>
      </c>
      <c r="AA389" t="s">
        <v>57</v>
      </c>
      <c r="AB389" t="s">
        <v>56</v>
      </c>
      <c r="AC389" t="s">
        <v>56</v>
      </c>
      <c r="AD389" t="s">
        <v>57</v>
      </c>
      <c r="AE389">
        <v>0</v>
      </c>
      <c r="AF389">
        <v>0</v>
      </c>
      <c r="AG389">
        <v>0</v>
      </c>
      <c r="AH389">
        <v>1</v>
      </c>
      <c r="AI389" s="18" t="str">
        <f t="shared" si="25"/>
        <v>1</v>
      </c>
      <c r="AJ389" s="18" t="str">
        <f t="shared" si="26"/>
        <v>1</v>
      </c>
      <c r="AK389" s="18" t="str">
        <f t="shared" si="27"/>
        <v>1</v>
      </c>
      <c r="AL389" s="18">
        <f t="shared" si="28"/>
        <v>1</v>
      </c>
      <c r="AM389" t="s">
        <v>55</v>
      </c>
      <c r="AN389" t="s">
        <v>55</v>
      </c>
      <c r="AO389">
        <v>0</v>
      </c>
      <c r="AP389">
        <v>0</v>
      </c>
      <c r="AQ389">
        <v>0</v>
      </c>
      <c r="AR389" t="s">
        <v>209</v>
      </c>
      <c r="AS389" t="s">
        <v>58</v>
      </c>
      <c r="AT389" t="s">
        <v>58</v>
      </c>
      <c r="AU389" t="s">
        <v>1326</v>
      </c>
      <c r="AV389" t="s">
        <v>6248</v>
      </c>
      <c r="AW389" t="s">
        <v>483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201602067</v>
      </c>
      <c r="BM389">
        <v>7</v>
      </c>
    </row>
    <row r="390" spans="1:65">
      <c r="A390" t="s">
        <v>6249</v>
      </c>
      <c r="B390">
        <v>389</v>
      </c>
      <c r="C390" t="s">
        <v>372</v>
      </c>
      <c r="D390">
        <v>1</v>
      </c>
      <c r="E390">
        <v>7</v>
      </c>
      <c r="F390">
        <v>201602067</v>
      </c>
      <c r="G390">
        <v>20160206</v>
      </c>
      <c r="H390" t="s">
        <v>485</v>
      </c>
      <c r="I390" t="s">
        <v>390</v>
      </c>
      <c r="J390" t="s">
        <v>55</v>
      </c>
      <c r="K390">
        <v>0</v>
      </c>
      <c r="L390">
        <v>0</v>
      </c>
      <c r="M390">
        <v>0</v>
      </c>
      <c r="N390" t="s">
        <v>56</v>
      </c>
      <c r="O390" t="s">
        <v>57</v>
      </c>
      <c r="P390" t="s">
        <v>57</v>
      </c>
      <c r="Q390" t="s">
        <v>3</v>
      </c>
      <c r="R390" t="s">
        <v>391</v>
      </c>
      <c r="S390" t="s">
        <v>55</v>
      </c>
      <c r="T390" t="s">
        <v>56</v>
      </c>
      <c r="U390" t="s">
        <v>56</v>
      </c>
      <c r="V390" t="s">
        <v>56</v>
      </c>
      <c r="W390" t="s">
        <v>55</v>
      </c>
      <c r="X390" t="s">
        <v>56</v>
      </c>
      <c r="Y390" t="s">
        <v>56</v>
      </c>
      <c r="Z390" t="s">
        <v>56</v>
      </c>
      <c r="AA390" t="s">
        <v>57</v>
      </c>
      <c r="AB390" t="s">
        <v>56</v>
      </c>
      <c r="AC390" t="s">
        <v>56</v>
      </c>
      <c r="AD390" t="s">
        <v>57</v>
      </c>
      <c r="AE390">
        <v>0</v>
      </c>
      <c r="AF390">
        <v>0</v>
      </c>
      <c r="AG390">
        <v>0</v>
      </c>
      <c r="AH390">
        <v>1</v>
      </c>
      <c r="AI390" s="18" t="str">
        <f t="shared" si="25"/>
        <v>1</v>
      </c>
      <c r="AJ390" s="18" t="str">
        <f t="shared" si="26"/>
        <v>1</v>
      </c>
      <c r="AK390" s="18" t="str">
        <f t="shared" si="27"/>
        <v>1</v>
      </c>
      <c r="AL390" s="18">
        <f t="shared" si="28"/>
        <v>1</v>
      </c>
      <c r="AM390" t="s">
        <v>55</v>
      </c>
      <c r="AN390" t="s">
        <v>55</v>
      </c>
      <c r="AO390">
        <v>0</v>
      </c>
      <c r="AP390">
        <v>0</v>
      </c>
      <c r="AQ390">
        <v>0</v>
      </c>
      <c r="AR390" t="s">
        <v>86</v>
      </c>
      <c r="AS390" t="s">
        <v>392</v>
      </c>
      <c r="AT390" t="s">
        <v>392</v>
      </c>
      <c r="AU390" t="s">
        <v>4450</v>
      </c>
      <c r="AV390" t="s">
        <v>6249</v>
      </c>
      <c r="AW390" t="s">
        <v>485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201602067</v>
      </c>
      <c r="BM390">
        <v>7</v>
      </c>
    </row>
    <row r="391" spans="1:65">
      <c r="A391" t="s">
        <v>6250</v>
      </c>
      <c r="B391">
        <v>390</v>
      </c>
      <c r="C391" t="s">
        <v>372</v>
      </c>
      <c r="D391">
        <v>1</v>
      </c>
      <c r="E391">
        <v>7</v>
      </c>
      <c r="F391">
        <v>201602067</v>
      </c>
      <c r="G391">
        <v>20160206</v>
      </c>
      <c r="H391" t="s">
        <v>486</v>
      </c>
      <c r="I391" t="s">
        <v>89</v>
      </c>
      <c r="J391" t="s">
        <v>55</v>
      </c>
      <c r="K391">
        <v>0</v>
      </c>
      <c r="L391">
        <v>0</v>
      </c>
      <c r="M391">
        <v>0</v>
      </c>
      <c r="N391" t="s">
        <v>56</v>
      </c>
      <c r="O391" t="s">
        <v>57</v>
      </c>
      <c r="P391" t="s">
        <v>57</v>
      </c>
      <c r="Q391" t="s">
        <v>3</v>
      </c>
      <c r="R391" t="s">
        <v>58</v>
      </c>
      <c r="S391" t="s">
        <v>55</v>
      </c>
      <c r="T391" t="s">
        <v>56</v>
      </c>
      <c r="U391" t="s">
        <v>56</v>
      </c>
      <c r="V391" t="s">
        <v>56</v>
      </c>
      <c r="W391" t="s">
        <v>55</v>
      </c>
      <c r="X391" t="s">
        <v>56</v>
      </c>
      <c r="Y391" t="s">
        <v>56</v>
      </c>
      <c r="Z391" t="s">
        <v>56</v>
      </c>
      <c r="AA391" t="s">
        <v>57</v>
      </c>
      <c r="AB391" t="s">
        <v>56</v>
      </c>
      <c r="AC391" t="s">
        <v>56</v>
      </c>
      <c r="AD391" t="s">
        <v>462</v>
      </c>
      <c r="AE391">
        <v>0</v>
      </c>
      <c r="AF391">
        <v>0</v>
      </c>
      <c r="AG391">
        <v>0</v>
      </c>
      <c r="AH391">
        <v>1</v>
      </c>
      <c r="AI391" s="18" t="str">
        <f t="shared" si="25"/>
        <v>1</v>
      </c>
      <c r="AJ391" s="18" t="str">
        <f t="shared" si="26"/>
        <v>1</v>
      </c>
      <c r="AK391" s="18" t="str">
        <f t="shared" si="27"/>
        <v>1</v>
      </c>
      <c r="AL391" s="18">
        <f t="shared" si="28"/>
        <v>1</v>
      </c>
      <c r="AM391" t="s">
        <v>55</v>
      </c>
      <c r="AN391" t="s">
        <v>55</v>
      </c>
      <c r="AO391">
        <v>0</v>
      </c>
      <c r="AP391">
        <v>0</v>
      </c>
      <c r="AQ391">
        <v>0</v>
      </c>
      <c r="AR391" t="s">
        <v>89</v>
      </c>
      <c r="AS391" t="s">
        <v>58</v>
      </c>
      <c r="AT391" t="s">
        <v>58</v>
      </c>
      <c r="AU391" t="s">
        <v>1326</v>
      </c>
      <c r="AV391" t="s">
        <v>6250</v>
      </c>
      <c r="AW391" t="s">
        <v>486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201602067</v>
      </c>
      <c r="BM391">
        <v>7</v>
      </c>
    </row>
    <row r="392" spans="1:65">
      <c r="A392" t="s">
        <v>6251</v>
      </c>
      <c r="B392">
        <v>391</v>
      </c>
      <c r="C392" t="s">
        <v>372</v>
      </c>
      <c r="D392">
        <v>1</v>
      </c>
      <c r="E392">
        <v>7</v>
      </c>
      <c r="F392">
        <v>201602067</v>
      </c>
      <c r="G392">
        <v>20160206</v>
      </c>
      <c r="H392" t="s">
        <v>487</v>
      </c>
      <c r="I392" t="s">
        <v>89</v>
      </c>
      <c r="J392" t="s">
        <v>55</v>
      </c>
      <c r="K392">
        <v>0</v>
      </c>
      <c r="L392">
        <v>0</v>
      </c>
      <c r="M392">
        <v>0</v>
      </c>
      <c r="N392" t="s">
        <v>56</v>
      </c>
      <c r="O392" t="s">
        <v>57</v>
      </c>
      <c r="P392" t="s">
        <v>57</v>
      </c>
      <c r="Q392" t="s">
        <v>3</v>
      </c>
      <c r="R392" t="s">
        <v>58</v>
      </c>
      <c r="S392" t="s">
        <v>55</v>
      </c>
      <c r="T392" t="s">
        <v>56</v>
      </c>
      <c r="U392" t="s">
        <v>56</v>
      </c>
      <c r="V392" t="s">
        <v>56</v>
      </c>
      <c r="W392" t="s">
        <v>55</v>
      </c>
      <c r="X392" t="s">
        <v>56</v>
      </c>
      <c r="Y392" t="s">
        <v>56</v>
      </c>
      <c r="Z392" t="s">
        <v>56</v>
      </c>
      <c r="AA392" t="s">
        <v>57</v>
      </c>
      <c r="AB392" t="s">
        <v>56</v>
      </c>
      <c r="AC392" t="s">
        <v>56</v>
      </c>
      <c r="AD392" t="s">
        <v>462</v>
      </c>
      <c r="AE392">
        <v>0</v>
      </c>
      <c r="AF392">
        <v>0</v>
      </c>
      <c r="AG392">
        <v>0</v>
      </c>
      <c r="AH392">
        <v>1</v>
      </c>
      <c r="AI392" s="18" t="str">
        <f t="shared" si="25"/>
        <v>1</v>
      </c>
      <c r="AJ392" s="18" t="str">
        <f t="shared" si="26"/>
        <v>1</v>
      </c>
      <c r="AK392" s="18" t="str">
        <f t="shared" si="27"/>
        <v>1</v>
      </c>
      <c r="AL392" s="18">
        <f t="shared" si="28"/>
        <v>1</v>
      </c>
      <c r="AM392" t="s">
        <v>55</v>
      </c>
      <c r="AN392" t="s">
        <v>55</v>
      </c>
      <c r="AO392">
        <v>0</v>
      </c>
      <c r="AP392">
        <v>0</v>
      </c>
      <c r="AQ392">
        <v>0</v>
      </c>
      <c r="AR392" t="s">
        <v>89</v>
      </c>
      <c r="AS392" t="s">
        <v>58</v>
      </c>
      <c r="AT392" t="s">
        <v>58</v>
      </c>
      <c r="AU392" t="s">
        <v>1326</v>
      </c>
      <c r="AV392" t="s">
        <v>6251</v>
      </c>
      <c r="AW392" t="s">
        <v>487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201602067</v>
      </c>
      <c r="BM392">
        <v>7</v>
      </c>
    </row>
    <row r="393" spans="1:65">
      <c r="A393" t="s">
        <v>6252</v>
      </c>
      <c r="B393">
        <v>392</v>
      </c>
      <c r="C393" t="s">
        <v>57</v>
      </c>
      <c r="D393" t="s">
        <v>55</v>
      </c>
      <c r="E393">
        <v>7</v>
      </c>
      <c r="F393">
        <v>201602067</v>
      </c>
      <c r="G393" t="s">
        <v>55</v>
      </c>
      <c r="H393" t="s">
        <v>488</v>
      </c>
      <c r="I393" t="s">
        <v>55</v>
      </c>
      <c r="J393" t="s">
        <v>55</v>
      </c>
      <c r="K393" t="s">
        <v>55</v>
      </c>
      <c r="L393" t="s">
        <v>55</v>
      </c>
      <c r="M393" t="s">
        <v>55</v>
      </c>
      <c r="N393" t="s">
        <v>57</v>
      </c>
      <c r="O393" t="s">
        <v>57</v>
      </c>
      <c r="P393" t="s">
        <v>57</v>
      </c>
      <c r="Q393" t="s">
        <v>57</v>
      </c>
      <c r="R393" t="s">
        <v>57</v>
      </c>
      <c r="S393" t="s">
        <v>55</v>
      </c>
      <c r="T393" t="s">
        <v>57</v>
      </c>
      <c r="U393" t="s">
        <v>57</v>
      </c>
      <c r="V393" t="s">
        <v>57</v>
      </c>
      <c r="W393" t="s">
        <v>55</v>
      </c>
      <c r="X393" t="s">
        <v>57</v>
      </c>
      <c r="Y393" t="s">
        <v>57</v>
      </c>
      <c r="Z393" t="s">
        <v>57</v>
      </c>
      <c r="AA393" t="s">
        <v>57</v>
      </c>
      <c r="AB393" t="s">
        <v>57</v>
      </c>
      <c r="AC393" t="s">
        <v>57</v>
      </c>
      <c r="AD393" t="s">
        <v>57</v>
      </c>
      <c r="AE393">
        <v>0</v>
      </c>
      <c r="AF393">
        <v>0</v>
      </c>
      <c r="AG393">
        <v>0</v>
      </c>
      <c r="AH393">
        <v>0</v>
      </c>
      <c r="AI393" s="18" t="str">
        <f t="shared" si="25"/>
        <v>1</v>
      </c>
      <c r="AJ393" s="18" t="str">
        <f t="shared" si="26"/>
        <v>1</v>
      </c>
      <c r="AK393" s="18" t="str">
        <f t="shared" si="27"/>
        <v>1</v>
      </c>
      <c r="AL393" s="18">
        <f t="shared" si="28"/>
        <v>0</v>
      </c>
      <c r="AM393" t="s">
        <v>55</v>
      </c>
      <c r="AN393" t="s">
        <v>55</v>
      </c>
      <c r="AO393">
        <v>0</v>
      </c>
      <c r="AP393">
        <v>1</v>
      </c>
      <c r="AQ393">
        <v>0</v>
      </c>
      <c r="AR393" t="s">
        <v>59</v>
      </c>
      <c r="AS393" t="s">
        <v>80</v>
      </c>
      <c r="AT393" t="s">
        <v>80</v>
      </c>
      <c r="AU393" t="s">
        <v>80</v>
      </c>
      <c r="AV393" t="s">
        <v>6252</v>
      </c>
      <c r="AW393" t="s">
        <v>488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201602067</v>
      </c>
      <c r="BM393">
        <v>7</v>
      </c>
    </row>
    <row r="394" spans="1:65">
      <c r="A394" t="s">
        <v>6253</v>
      </c>
      <c r="B394">
        <v>393</v>
      </c>
      <c r="C394" t="s">
        <v>57</v>
      </c>
      <c r="D394" t="s">
        <v>55</v>
      </c>
      <c r="E394">
        <v>7</v>
      </c>
      <c r="F394">
        <v>201602067</v>
      </c>
      <c r="G394" t="s">
        <v>55</v>
      </c>
      <c r="H394" t="s">
        <v>489</v>
      </c>
      <c r="I394" t="s">
        <v>55</v>
      </c>
      <c r="J394" t="s">
        <v>55</v>
      </c>
      <c r="K394" t="s">
        <v>55</v>
      </c>
      <c r="L394" t="s">
        <v>55</v>
      </c>
      <c r="M394" t="s">
        <v>55</v>
      </c>
      <c r="N394" t="s">
        <v>57</v>
      </c>
      <c r="O394" t="s">
        <v>57</v>
      </c>
      <c r="P394" t="s">
        <v>57</v>
      </c>
      <c r="Q394" t="s">
        <v>57</v>
      </c>
      <c r="R394" t="s">
        <v>57</v>
      </c>
      <c r="S394" t="s">
        <v>55</v>
      </c>
      <c r="T394" t="s">
        <v>57</v>
      </c>
      <c r="U394" t="s">
        <v>57</v>
      </c>
      <c r="V394" t="s">
        <v>57</v>
      </c>
      <c r="W394" t="s">
        <v>55</v>
      </c>
      <c r="X394" t="s">
        <v>57</v>
      </c>
      <c r="Y394" t="s">
        <v>57</v>
      </c>
      <c r="Z394" t="s">
        <v>57</v>
      </c>
      <c r="AA394" t="s">
        <v>57</v>
      </c>
      <c r="AB394" t="s">
        <v>57</v>
      </c>
      <c r="AC394" t="s">
        <v>57</v>
      </c>
      <c r="AD394" t="s">
        <v>57</v>
      </c>
      <c r="AE394">
        <v>0</v>
      </c>
      <c r="AF394">
        <v>0</v>
      </c>
      <c r="AG394">
        <v>0</v>
      </c>
      <c r="AH394">
        <v>0</v>
      </c>
      <c r="AI394" s="18" t="str">
        <f t="shared" si="25"/>
        <v>1</v>
      </c>
      <c r="AJ394" s="18" t="str">
        <f t="shared" si="26"/>
        <v>1</v>
      </c>
      <c r="AK394" s="18" t="str">
        <f t="shared" si="27"/>
        <v>1</v>
      </c>
      <c r="AL394" s="18">
        <f t="shared" si="28"/>
        <v>0</v>
      </c>
      <c r="AM394" t="s">
        <v>55</v>
      </c>
      <c r="AN394" t="s">
        <v>55</v>
      </c>
      <c r="AO394">
        <v>1</v>
      </c>
      <c r="AP394">
        <v>1</v>
      </c>
      <c r="AQ394">
        <v>0</v>
      </c>
      <c r="AR394" t="s">
        <v>59</v>
      </c>
      <c r="AS394" t="s">
        <v>80</v>
      </c>
      <c r="AT394" t="s">
        <v>80</v>
      </c>
      <c r="AU394" t="s">
        <v>80</v>
      </c>
      <c r="AV394" t="s">
        <v>6253</v>
      </c>
      <c r="AW394" t="s">
        <v>489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201602067</v>
      </c>
      <c r="BM394">
        <v>7</v>
      </c>
    </row>
    <row r="395" spans="1:65">
      <c r="A395" t="s">
        <v>6254</v>
      </c>
      <c r="B395">
        <v>394</v>
      </c>
      <c r="C395" t="s">
        <v>372</v>
      </c>
      <c r="D395">
        <v>1</v>
      </c>
      <c r="E395">
        <v>7</v>
      </c>
      <c r="F395">
        <v>201602067</v>
      </c>
      <c r="G395">
        <v>20160206</v>
      </c>
      <c r="H395" t="s">
        <v>490</v>
      </c>
      <c r="I395" t="s">
        <v>298</v>
      </c>
      <c r="J395" t="s">
        <v>55</v>
      </c>
      <c r="K395">
        <v>1</v>
      </c>
      <c r="L395">
        <v>0</v>
      </c>
      <c r="M395">
        <v>1</v>
      </c>
      <c r="N395" t="s">
        <v>56</v>
      </c>
      <c r="O395" t="s">
        <v>298</v>
      </c>
      <c r="P395" t="s">
        <v>68</v>
      </c>
      <c r="Q395" t="s">
        <v>3</v>
      </c>
      <c r="R395" t="s">
        <v>383</v>
      </c>
      <c r="S395" t="s">
        <v>55</v>
      </c>
      <c r="T395" t="s">
        <v>56</v>
      </c>
      <c r="U395" t="s">
        <v>56</v>
      </c>
      <c r="V395" t="s">
        <v>56</v>
      </c>
      <c r="W395" t="s">
        <v>55</v>
      </c>
      <c r="X395" t="s">
        <v>56</v>
      </c>
      <c r="Y395" t="s">
        <v>56</v>
      </c>
      <c r="Z395" t="s">
        <v>56</v>
      </c>
      <c r="AA395" t="s">
        <v>57</v>
      </c>
      <c r="AB395" t="s">
        <v>56</v>
      </c>
      <c r="AC395" t="s">
        <v>68</v>
      </c>
      <c r="AD395" t="s">
        <v>57</v>
      </c>
      <c r="AE395">
        <v>0</v>
      </c>
      <c r="AF395">
        <v>0</v>
      </c>
      <c r="AG395">
        <v>0</v>
      </c>
      <c r="AH395">
        <v>0</v>
      </c>
      <c r="AI395" s="18" t="str">
        <f t="shared" si="25"/>
        <v>1</v>
      </c>
      <c r="AJ395" s="18" t="str">
        <f t="shared" si="26"/>
        <v>1</v>
      </c>
      <c r="AK395" s="18" t="str">
        <f t="shared" si="27"/>
        <v>1</v>
      </c>
      <c r="AL395" s="18">
        <f t="shared" si="28"/>
        <v>0</v>
      </c>
      <c r="AM395" t="s">
        <v>55</v>
      </c>
      <c r="AN395" t="s">
        <v>55</v>
      </c>
      <c r="AO395">
        <v>0</v>
      </c>
      <c r="AP395">
        <v>0</v>
      </c>
      <c r="AQ395">
        <v>0</v>
      </c>
      <c r="AR395" t="s">
        <v>298</v>
      </c>
      <c r="AS395" t="s">
        <v>384</v>
      </c>
      <c r="AT395" t="s">
        <v>384</v>
      </c>
      <c r="AU395" t="s">
        <v>4450</v>
      </c>
      <c r="AV395" t="s">
        <v>6254</v>
      </c>
      <c r="AW395" t="s">
        <v>490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201602067</v>
      </c>
      <c r="BM395">
        <v>7</v>
      </c>
    </row>
    <row r="396" spans="1:65">
      <c r="A396" t="s">
        <v>6255</v>
      </c>
      <c r="B396">
        <v>395</v>
      </c>
      <c r="C396" t="s">
        <v>372</v>
      </c>
      <c r="D396">
        <v>1</v>
      </c>
      <c r="E396">
        <v>7</v>
      </c>
      <c r="F396">
        <v>201602067</v>
      </c>
      <c r="G396">
        <v>20160206</v>
      </c>
      <c r="H396" t="s">
        <v>491</v>
      </c>
      <c r="I396" t="s">
        <v>298</v>
      </c>
      <c r="J396" t="s">
        <v>55</v>
      </c>
      <c r="K396">
        <v>1</v>
      </c>
      <c r="L396">
        <v>1</v>
      </c>
      <c r="M396">
        <v>0</v>
      </c>
      <c r="N396" t="s">
        <v>56</v>
      </c>
      <c r="O396" t="s">
        <v>298</v>
      </c>
      <c r="P396" t="s">
        <v>68</v>
      </c>
      <c r="Q396" t="s">
        <v>3</v>
      </c>
      <c r="R396" t="s">
        <v>383</v>
      </c>
      <c r="S396" t="s">
        <v>55</v>
      </c>
      <c r="T396" t="s">
        <v>56</v>
      </c>
      <c r="U396" t="s">
        <v>56</v>
      </c>
      <c r="V396" t="s">
        <v>56</v>
      </c>
      <c r="W396" t="s">
        <v>55</v>
      </c>
      <c r="X396" t="s">
        <v>56</v>
      </c>
      <c r="Y396" t="s">
        <v>56</v>
      </c>
      <c r="Z396" t="s">
        <v>56</v>
      </c>
      <c r="AA396" t="s">
        <v>57</v>
      </c>
      <c r="AB396" t="s">
        <v>56</v>
      </c>
      <c r="AC396" t="s">
        <v>68</v>
      </c>
      <c r="AD396" t="s">
        <v>57</v>
      </c>
      <c r="AE396">
        <v>0</v>
      </c>
      <c r="AF396">
        <v>0</v>
      </c>
      <c r="AG396">
        <v>0</v>
      </c>
      <c r="AH396">
        <v>1</v>
      </c>
      <c r="AI396" s="18" t="str">
        <f t="shared" si="25"/>
        <v>1</v>
      </c>
      <c r="AJ396" s="18" t="str">
        <f t="shared" si="26"/>
        <v>1</v>
      </c>
      <c r="AK396" s="18" t="str">
        <f t="shared" si="27"/>
        <v>1</v>
      </c>
      <c r="AL396" s="18">
        <f t="shared" si="28"/>
        <v>1</v>
      </c>
      <c r="AM396" t="s">
        <v>55</v>
      </c>
      <c r="AN396" t="s">
        <v>55</v>
      </c>
      <c r="AO396">
        <v>0</v>
      </c>
      <c r="AP396">
        <v>0</v>
      </c>
      <c r="AQ396">
        <v>0</v>
      </c>
      <c r="AR396" t="s">
        <v>298</v>
      </c>
      <c r="AS396" t="s">
        <v>384</v>
      </c>
      <c r="AT396" t="s">
        <v>384</v>
      </c>
      <c r="AU396" t="s">
        <v>4450</v>
      </c>
      <c r="AV396" t="s">
        <v>6255</v>
      </c>
      <c r="AW396" t="s">
        <v>491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201602067</v>
      </c>
      <c r="BM396">
        <v>7</v>
      </c>
    </row>
    <row r="397" spans="1:65">
      <c r="A397" t="s">
        <v>6256</v>
      </c>
      <c r="B397">
        <v>396</v>
      </c>
      <c r="C397" t="s">
        <v>372</v>
      </c>
      <c r="D397">
        <v>1</v>
      </c>
      <c r="E397">
        <v>7</v>
      </c>
      <c r="F397">
        <v>201602067</v>
      </c>
      <c r="G397">
        <v>20160206</v>
      </c>
      <c r="H397" t="s">
        <v>492</v>
      </c>
      <c r="I397" t="s">
        <v>298</v>
      </c>
      <c r="J397" t="s">
        <v>55</v>
      </c>
      <c r="K397">
        <v>0</v>
      </c>
      <c r="L397">
        <v>0</v>
      </c>
      <c r="M397">
        <v>0</v>
      </c>
      <c r="N397" t="s">
        <v>56</v>
      </c>
      <c r="O397" t="s">
        <v>57</v>
      </c>
      <c r="P397" t="s">
        <v>57</v>
      </c>
      <c r="Q397" t="s">
        <v>3</v>
      </c>
      <c r="R397" t="s">
        <v>383</v>
      </c>
      <c r="S397" t="s">
        <v>55</v>
      </c>
      <c r="T397" t="s">
        <v>56</v>
      </c>
      <c r="U397" t="s">
        <v>56</v>
      </c>
      <c r="V397" t="s">
        <v>56</v>
      </c>
      <c r="W397" t="s">
        <v>55</v>
      </c>
      <c r="X397" t="s">
        <v>56</v>
      </c>
      <c r="Y397" t="s">
        <v>56</v>
      </c>
      <c r="Z397" t="s">
        <v>56</v>
      </c>
      <c r="AA397" t="s">
        <v>57</v>
      </c>
      <c r="AB397" t="s">
        <v>56</v>
      </c>
      <c r="AC397" t="s">
        <v>68</v>
      </c>
      <c r="AD397" t="s">
        <v>493</v>
      </c>
      <c r="AE397">
        <v>0</v>
      </c>
      <c r="AF397">
        <v>0</v>
      </c>
      <c r="AG397">
        <v>0</v>
      </c>
      <c r="AH397">
        <v>1</v>
      </c>
      <c r="AI397" s="18" t="str">
        <f t="shared" si="25"/>
        <v>1</v>
      </c>
      <c r="AJ397" s="18" t="str">
        <f t="shared" si="26"/>
        <v>1</v>
      </c>
      <c r="AK397" s="18" t="str">
        <f t="shared" si="27"/>
        <v>1</v>
      </c>
      <c r="AL397" s="18">
        <f t="shared" si="28"/>
        <v>1</v>
      </c>
      <c r="AM397" t="s">
        <v>55</v>
      </c>
      <c r="AN397" t="s">
        <v>55</v>
      </c>
      <c r="AO397">
        <v>0</v>
      </c>
      <c r="AP397">
        <v>0</v>
      </c>
      <c r="AQ397">
        <v>0</v>
      </c>
      <c r="AR397" t="s">
        <v>298</v>
      </c>
      <c r="AS397" t="s">
        <v>384</v>
      </c>
      <c r="AT397" t="s">
        <v>384</v>
      </c>
      <c r="AU397" t="s">
        <v>4450</v>
      </c>
      <c r="AV397" t="s">
        <v>6256</v>
      </c>
      <c r="AW397" t="s">
        <v>492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201602067</v>
      </c>
      <c r="BM397">
        <v>7</v>
      </c>
    </row>
    <row r="398" spans="1:65">
      <c r="A398" t="s">
        <v>6257</v>
      </c>
      <c r="B398">
        <v>397</v>
      </c>
      <c r="C398" t="s">
        <v>372</v>
      </c>
      <c r="D398">
        <v>1</v>
      </c>
      <c r="E398">
        <v>7</v>
      </c>
      <c r="F398">
        <v>201602067</v>
      </c>
      <c r="G398">
        <v>20160206</v>
      </c>
      <c r="H398" t="s">
        <v>494</v>
      </c>
      <c r="I398" t="s">
        <v>298</v>
      </c>
      <c r="J398" t="s">
        <v>55</v>
      </c>
      <c r="K398">
        <v>2</v>
      </c>
      <c r="L398">
        <v>1</v>
      </c>
      <c r="M398">
        <v>1</v>
      </c>
      <c r="N398" t="s">
        <v>56</v>
      </c>
      <c r="O398" t="s">
        <v>298</v>
      </c>
      <c r="P398" t="s">
        <v>68</v>
      </c>
      <c r="Q398" t="s">
        <v>3</v>
      </c>
      <c r="R398" t="s">
        <v>383</v>
      </c>
      <c r="S398" t="s">
        <v>55</v>
      </c>
      <c r="T398" t="s">
        <v>56</v>
      </c>
      <c r="U398" t="s">
        <v>56</v>
      </c>
      <c r="V398" t="s">
        <v>56</v>
      </c>
      <c r="W398" t="s">
        <v>55</v>
      </c>
      <c r="X398" t="s">
        <v>56</v>
      </c>
      <c r="Y398" t="s">
        <v>56</v>
      </c>
      <c r="Z398" t="s">
        <v>56</v>
      </c>
      <c r="AA398" t="s">
        <v>57</v>
      </c>
      <c r="AB398" t="s">
        <v>56</v>
      </c>
      <c r="AC398" t="s">
        <v>68</v>
      </c>
      <c r="AD398" t="s">
        <v>57</v>
      </c>
      <c r="AE398">
        <v>0</v>
      </c>
      <c r="AF398">
        <v>0</v>
      </c>
      <c r="AG398">
        <v>0</v>
      </c>
      <c r="AH398">
        <v>1</v>
      </c>
      <c r="AI398" s="18" t="str">
        <f t="shared" si="25"/>
        <v>1</v>
      </c>
      <c r="AJ398" s="18" t="str">
        <f t="shared" si="26"/>
        <v>1</v>
      </c>
      <c r="AK398" s="18" t="str">
        <f t="shared" si="27"/>
        <v>1</v>
      </c>
      <c r="AL398" s="18">
        <f t="shared" si="28"/>
        <v>1</v>
      </c>
      <c r="AM398" t="s">
        <v>55</v>
      </c>
      <c r="AN398" t="s">
        <v>55</v>
      </c>
      <c r="AO398">
        <v>0</v>
      </c>
      <c r="AP398">
        <v>0</v>
      </c>
      <c r="AQ398">
        <v>0</v>
      </c>
      <c r="AR398" t="s">
        <v>298</v>
      </c>
      <c r="AS398" t="s">
        <v>384</v>
      </c>
      <c r="AT398" t="s">
        <v>384</v>
      </c>
      <c r="AU398" t="s">
        <v>4450</v>
      </c>
      <c r="AV398" t="s">
        <v>6257</v>
      </c>
      <c r="AW398" t="s">
        <v>494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201602067</v>
      </c>
      <c r="BM398">
        <v>7</v>
      </c>
    </row>
    <row r="399" spans="1:65">
      <c r="A399" t="s">
        <v>6258</v>
      </c>
      <c r="B399">
        <v>398</v>
      </c>
      <c r="C399" t="s">
        <v>57</v>
      </c>
      <c r="D399" t="s">
        <v>55</v>
      </c>
      <c r="E399">
        <v>7</v>
      </c>
      <c r="F399">
        <v>201602067</v>
      </c>
      <c r="G399" t="s">
        <v>55</v>
      </c>
      <c r="H399" t="s">
        <v>495</v>
      </c>
      <c r="I399" t="s">
        <v>55</v>
      </c>
      <c r="J399" t="s">
        <v>55</v>
      </c>
      <c r="K399" t="s">
        <v>55</v>
      </c>
      <c r="L399" t="s">
        <v>55</v>
      </c>
      <c r="M399" t="s">
        <v>55</v>
      </c>
      <c r="N399" t="s">
        <v>57</v>
      </c>
      <c r="O399" t="s">
        <v>57</v>
      </c>
      <c r="P399" t="s">
        <v>57</v>
      </c>
      <c r="Q399" t="s">
        <v>57</v>
      </c>
      <c r="R399" t="s">
        <v>57</v>
      </c>
      <c r="S399" t="s">
        <v>55</v>
      </c>
      <c r="T399" t="s">
        <v>57</v>
      </c>
      <c r="U399" t="s">
        <v>57</v>
      </c>
      <c r="V399" t="s">
        <v>57</v>
      </c>
      <c r="W399" t="s">
        <v>55</v>
      </c>
      <c r="X399" t="s">
        <v>57</v>
      </c>
      <c r="Y399" t="s">
        <v>57</v>
      </c>
      <c r="Z399" t="s">
        <v>57</v>
      </c>
      <c r="AA399" t="s">
        <v>57</v>
      </c>
      <c r="AB399" t="s">
        <v>57</v>
      </c>
      <c r="AC399" t="s">
        <v>57</v>
      </c>
      <c r="AD399" t="s">
        <v>57</v>
      </c>
      <c r="AE399">
        <v>0</v>
      </c>
      <c r="AF399">
        <v>0</v>
      </c>
      <c r="AG399">
        <v>0</v>
      </c>
      <c r="AH399">
        <v>1</v>
      </c>
      <c r="AI399" s="18" t="str">
        <f t="shared" si="25"/>
        <v>1</v>
      </c>
      <c r="AJ399" s="18" t="str">
        <f t="shared" si="26"/>
        <v>1</v>
      </c>
      <c r="AK399" s="18" t="str">
        <f t="shared" si="27"/>
        <v>1</v>
      </c>
      <c r="AL399" s="18">
        <f t="shared" si="28"/>
        <v>1</v>
      </c>
      <c r="AM399" t="s">
        <v>55</v>
      </c>
      <c r="AN399" t="s">
        <v>55</v>
      </c>
      <c r="AO399">
        <v>0</v>
      </c>
      <c r="AP399">
        <v>0</v>
      </c>
      <c r="AQ399">
        <v>0</v>
      </c>
      <c r="AR399" t="s">
        <v>59</v>
      </c>
      <c r="AS399" t="s">
        <v>80</v>
      </c>
      <c r="AT399" t="s">
        <v>80</v>
      </c>
      <c r="AU399" t="s">
        <v>80</v>
      </c>
      <c r="AV399" t="s">
        <v>6258</v>
      </c>
      <c r="AW399" t="s">
        <v>495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201602067</v>
      </c>
      <c r="BM399">
        <v>7</v>
      </c>
    </row>
    <row r="400" spans="1:65">
      <c r="A400" t="s">
        <v>6259</v>
      </c>
      <c r="B400">
        <v>399</v>
      </c>
      <c r="C400" t="s">
        <v>372</v>
      </c>
      <c r="D400">
        <v>1</v>
      </c>
      <c r="E400">
        <v>7</v>
      </c>
      <c r="F400">
        <v>201602067</v>
      </c>
      <c r="G400">
        <v>20160206</v>
      </c>
      <c r="H400" t="s">
        <v>496</v>
      </c>
      <c r="I400" t="s">
        <v>76</v>
      </c>
      <c r="J400" t="s">
        <v>55</v>
      </c>
      <c r="K400">
        <v>1</v>
      </c>
      <c r="L400">
        <v>0</v>
      </c>
      <c r="M400">
        <v>1</v>
      </c>
      <c r="N400" t="s">
        <v>56</v>
      </c>
      <c r="O400" t="s">
        <v>298</v>
      </c>
      <c r="P400" t="s">
        <v>56</v>
      </c>
      <c r="Q400" t="s">
        <v>3</v>
      </c>
      <c r="R400" t="s">
        <v>383</v>
      </c>
      <c r="S400" t="s">
        <v>55</v>
      </c>
      <c r="T400" t="s">
        <v>56</v>
      </c>
      <c r="U400" t="s">
        <v>56</v>
      </c>
      <c r="V400" t="s">
        <v>56</v>
      </c>
      <c r="W400" t="s">
        <v>55</v>
      </c>
      <c r="X400" t="s">
        <v>56</v>
      </c>
      <c r="Y400" t="s">
        <v>56</v>
      </c>
      <c r="Z400" t="s">
        <v>56</v>
      </c>
      <c r="AA400" t="s">
        <v>57</v>
      </c>
      <c r="AB400" t="s">
        <v>56</v>
      </c>
      <c r="AC400" t="s">
        <v>56</v>
      </c>
      <c r="AD400" t="s">
        <v>57</v>
      </c>
      <c r="AE400">
        <v>0</v>
      </c>
      <c r="AF400">
        <v>0</v>
      </c>
      <c r="AG400">
        <v>0</v>
      </c>
      <c r="AH400">
        <v>1</v>
      </c>
      <c r="AI400" s="18" t="str">
        <f t="shared" si="25"/>
        <v>1</v>
      </c>
      <c r="AJ400" s="18" t="str">
        <f t="shared" si="26"/>
        <v>1</v>
      </c>
      <c r="AK400" s="18" t="str">
        <f t="shared" si="27"/>
        <v>1</v>
      </c>
      <c r="AL400" s="18">
        <f t="shared" si="28"/>
        <v>1</v>
      </c>
      <c r="AM400" t="s">
        <v>55</v>
      </c>
      <c r="AN400" t="s">
        <v>55</v>
      </c>
      <c r="AO400">
        <v>0</v>
      </c>
      <c r="AP400">
        <v>0</v>
      </c>
      <c r="AQ400">
        <v>0</v>
      </c>
      <c r="AR400" t="s">
        <v>76</v>
      </c>
      <c r="AS400" t="s">
        <v>384</v>
      </c>
      <c r="AT400" t="s">
        <v>384</v>
      </c>
      <c r="AU400" t="s">
        <v>4450</v>
      </c>
      <c r="AV400" t="s">
        <v>6259</v>
      </c>
      <c r="AW400" t="s">
        <v>496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201602067</v>
      </c>
      <c r="BM400">
        <v>7</v>
      </c>
    </row>
    <row r="401" spans="1:65">
      <c r="A401" t="s">
        <v>6260</v>
      </c>
      <c r="B401">
        <v>400</v>
      </c>
      <c r="C401" t="s">
        <v>372</v>
      </c>
      <c r="D401">
        <v>1</v>
      </c>
      <c r="E401">
        <v>7</v>
      </c>
      <c r="F401">
        <v>201602067</v>
      </c>
      <c r="G401">
        <v>20160206</v>
      </c>
      <c r="H401" t="s">
        <v>497</v>
      </c>
      <c r="I401" t="s">
        <v>377</v>
      </c>
      <c r="J401" t="s">
        <v>55</v>
      </c>
      <c r="K401">
        <v>1</v>
      </c>
      <c r="L401">
        <v>1</v>
      </c>
      <c r="M401">
        <v>0</v>
      </c>
      <c r="N401" t="s">
        <v>56</v>
      </c>
      <c r="O401" t="s">
        <v>378</v>
      </c>
      <c r="P401" t="s">
        <v>68</v>
      </c>
      <c r="Q401" t="s">
        <v>3</v>
      </c>
      <c r="R401" t="s">
        <v>58</v>
      </c>
      <c r="S401" t="s">
        <v>55</v>
      </c>
      <c r="T401" t="s">
        <v>56</v>
      </c>
      <c r="U401" t="s">
        <v>56</v>
      </c>
      <c r="V401" t="s">
        <v>56</v>
      </c>
      <c r="W401" t="s">
        <v>55</v>
      </c>
      <c r="X401" t="s">
        <v>68</v>
      </c>
      <c r="Y401" t="s">
        <v>56</v>
      </c>
      <c r="Z401" t="s">
        <v>56</v>
      </c>
      <c r="AA401" t="s">
        <v>57</v>
      </c>
      <c r="AB401" t="s">
        <v>56</v>
      </c>
      <c r="AC401" t="s">
        <v>56</v>
      </c>
      <c r="AD401" t="s">
        <v>57</v>
      </c>
      <c r="AE401">
        <v>0</v>
      </c>
      <c r="AF401">
        <v>0</v>
      </c>
      <c r="AG401">
        <v>0</v>
      </c>
      <c r="AH401">
        <v>0</v>
      </c>
      <c r="AI401" s="18" t="str">
        <f t="shared" si="25"/>
        <v>1</v>
      </c>
      <c r="AJ401" s="18" t="str">
        <f t="shared" si="26"/>
        <v>1</v>
      </c>
      <c r="AK401" s="18" t="str">
        <f t="shared" si="27"/>
        <v>1</v>
      </c>
      <c r="AL401" s="18">
        <f t="shared" si="28"/>
        <v>0</v>
      </c>
      <c r="AM401" t="s">
        <v>55</v>
      </c>
      <c r="AN401" t="s">
        <v>55</v>
      </c>
      <c r="AO401">
        <v>0</v>
      </c>
      <c r="AP401">
        <v>0</v>
      </c>
      <c r="AQ401">
        <v>0</v>
      </c>
      <c r="AR401" t="s">
        <v>379</v>
      </c>
      <c r="AS401" t="s">
        <v>58</v>
      </c>
      <c r="AT401" t="s">
        <v>58</v>
      </c>
      <c r="AU401" t="s">
        <v>1326</v>
      </c>
      <c r="AV401" t="s">
        <v>6260</v>
      </c>
      <c r="AW401" t="s">
        <v>497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0</v>
      </c>
      <c r="BL401">
        <v>201602067</v>
      </c>
      <c r="BM401">
        <v>7</v>
      </c>
    </row>
    <row r="402" spans="1:65">
      <c r="A402" t="s">
        <v>6261</v>
      </c>
      <c r="B402">
        <v>401</v>
      </c>
      <c r="C402" t="s">
        <v>372</v>
      </c>
      <c r="D402">
        <v>1</v>
      </c>
      <c r="E402">
        <v>7</v>
      </c>
      <c r="F402">
        <v>201602077</v>
      </c>
      <c r="G402">
        <v>20160207</v>
      </c>
      <c r="H402" t="s">
        <v>498</v>
      </c>
      <c r="I402" t="s">
        <v>76</v>
      </c>
      <c r="J402" t="s">
        <v>55</v>
      </c>
      <c r="K402">
        <v>1</v>
      </c>
      <c r="L402">
        <v>0</v>
      </c>
      <c r="M402">
        <v>1</v>
      </c>
      <c r="N402" t="s">
        <v>56</v>
      </c>
      <c r="O402" t="s">
        <v>76</v>
      </c>
      <c r="P402" t="s">
        <v>56</v>
      </c>
      <c r="Q402" t="s">
        <v>3</v>
      </c>
      <c r="R402" t="s">
        <v>456</v>
      </c>
      <c r="S402" t="s">
        <v>55</v>
      </c>
      <c r="T402" t="s">
        <v>56</v>
      </c>
      <c r="U402" t="s">
        <v>56</v>
      </c>
      <c r="V402" t="s">
        <v>56</v>
      </c>
      <c r="W402" t="s">
        <v>55</v>
      </c>
      <c r="X402" t="s">
        <v>56</v>
      </c>
      <c r="Y402" t="s">
        <v>56</v>
      </c>
      <c r="Z402" t="s">
        <v>56</v>
      </c>
      <c r="AA402" t="s">
        <v>57</v>
      </c>
      <c r="AB402" t="s">
        <v>56</v>
      </c>
      <c r="AC402" t="s">
        <v>56</v>
      </c>
      <c r="AD402" t="s">
        <v>57</v>
      </c>
      <c r="AE402">
        <v>0</v>
      </c>
      <c r="AF402">
        <v>0</v>
      </c>
      <c r="AG402">
        <v>0</v>
      </c>
      <c r="AH402">
        <v>1</v>
      </c>
      <c r="AI402" s="18" t="str">
        <f t="shared" si="25"/>
        <v>1</v>
      </c>
      <c r="AJ402" s="18" t="str">
        <f t="shared" si="26"/>
        <v>1</v>
      </c>
      <c r="AK402" s="18" t="str">
        <f t="shared" si="27"/>
        <v>1</v>
      </c>
      <c r="AL402" s="18">
        <f t="shared" si="28"/>
        <v>1</v>
      </c>
      <c r="AM402" t="s">
        <v>55</v>
      </c>
      <c r="AN402" t="s">
        <v>55</v>
      </c>
      <c r="AO402">
        <v>1</v>
      </c>
      <c r="AP402">
        <v>0</v>
      </c>
      <c r="AQ402">
        <v>0</v>
      </c>
      <c r="AR402" t="s">
        <v>76</v>
      </c>
      <c r="AS402" t="s">
        <v>82</v>
      </c>
      <c r="AT402" t="s">
        <v>82</v>
      </c>
      <c r="AU402" t="s">
        <v>4450</v>
      </c>
      <c r="AV402" t="s">
        <v>6261</v>
      </c>
      <c r="AW402" t="s">
        <v>498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201602077</v>
      </c>
      <c r="BM402">
        <v>7</v>
      </c>
    </row>
    <row r="403" spans="1:65">
      <c r="A403" t="s">
        <v>6262</v>
      </c>
      <c r="B403">
        <v>402</v>
      </c>
      <c r="C403" t="s">
        <v>372</v>
      </c>
      <c r="D403">
        <v>1</v>
      </c>
      <c r="E403">
        <v>7</v>
      </c>
      <c r="F403">
        <v>201602077</v>
      </c>
      <c r="G403">
        <v>20160207</v>
      </c>
      <c r="H403" t="s">
        <v>499</v>
      </c>
      <c r="I403" t="s">
        <v>298</v>
      </c>
      <c r="J403" t="s">
        <v>55</v>
      </c>
      <c r="K403">
        <v>8</v>
      </c>
      <c r="L403">
        <v>0</v>
      </c>
      <c r="M403">
        <v>8</v>
      </c>
      <c r="N403" t="s">
        <v>56</v>
      </c>
      <c r="O403" t="s">
        <v>298</v>
      </c>
      <c r="P403" t="s">
        <v>68</v>
      </c>
      <c r="Q403" t="s">
        <v>3</v>
      </c>
      <c r="R403" t="s">
        <v>383</v>
      </c>
      <c r="S403" t="s">
        <v>55</v>
      </c>
      <c r="T403" t="s">
        <v>56</v>
      </c>
      <c r="U403" t="s">
        <v>56</v>
      </c>
      <c r="V403" t="s">
        <v>56</v>
      </c>
      <c r="W403" t="s">
        <v>55</v>
      </c>
      <c r="X403" t="s">
        <v>56</v>
      </c>
      <c r="Y403" t="s">
        <v>56</v>
      </c>
      <c r="Z403" t="s">
        <v>56</v>
      </c>
      <c r="AA403" t="s">
        <v>57</v>
      </c>
      <c r="AB403" t="s">
        <v>56</v>
      </c>
      <c r="AC403" t="s">
        <v>68</v>
      </c>
      <c r="AD403" t="s">
        <v>57</v>
      </c>
      <c r="AE403">
        <v>0</v>
      </c>
      <c r="AF403">
        <v>0</v>
      </c>
      <c r="AG403">
        <v>0</v>
      </c>
      <c r="AH403">
        <v>1</v>
      </c>
      <c r="AI403" s="18" t="str">
        <f t="shared" si="25"/>
        <v>1</v>
      </c>
      <c r="AJ403" s="18" t="str">
        <f t="shared" si="26"/>
        <v>1</v>
      </c>
      <c r="AK403" s="18" t="str">
        <f t="shared" si="27"/>
        <v>1</v>
      </c>
      <c r="AL403" s="18">
        <f t="shared" si="28"/>
        <v>1</v>
      </c>
      <c r="AM403" t="s">
        <v>55</v>
      </c>
      <c r="AN403" t="s">
        <v>55</v>
      </c>
      <c r="AO403">
        <v>0</v>
      </c>
      <c r="AP403">
        <v>0</v>
      </c>
      <c r="AQ403">
        <v>0</v>
      </c>
      <c r="AR403" t="s">
        <v>298</v>
      </c>
      <c r="AS403" t="s">
        <v>384</v>
      </c>
      <c r="AT403" t="s">
        <v>384</v>
      </c>
      <c r="AU403" t="s">
        <v>4450</v>
      </c>
      <c r="AV403" t="s">
        <v>6262</v>
      </c>
      <c r="AW403" t="s">
        <v>499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201602077</v>
      </c>
      <c r="BM403">
        <v>7</v>
      </c>
    </row>
    <row r="404" spans="1:65">
      <c r="A404" t="s">
        <v>6263</v>
      </c>
      <c r="B404">
        <v>403</v>
      </c>
      <c r="C404" t="s">
        <v>372</v>
      </c>
      <c r="D404">
        <v>1</v>
      </c>
      <c r="E404">
        <v>7</v>
      </c>
      <c r="F404">
        <v>201602077</v>
      </c>
      <c r="G404">
        <v>20160207</v>
      </c>
      <c r="H404" t="s">
        <v>500</v>
      </c>
      <c r="I404" t="s">
        <v>298</v>
      </c>
      <c r="J404" t="s">
        <v>55</v>
      </c>
      <c r="K404">
        <v>0</v>
      </c>
      <c r="L404">
        <v>0</v>
      </c>
      <c r="M404">
        <v>0</v>
      </c>
      <c r="N404" t="s">
        <v>56</v>
      </c>
      <c r="O404" t="s">
        <v>57</v>
      </c>
      <c r="P404" t="s">
        <v>57</v>
      </c>
      <c r="Q404" t="s">
        <v>3</v>
      </c>
      <c r="R404" t="s">
        <v>383</v>
      </c>
      <c r="S404" t="s">
        <v>55</v>
      </c>
      <c r="T404" t="s">
        <v>56</v>
      </c>
      <c r="U404" t="s">
        <v>56</v>
      </c>
      <c r="V404" t="s">
        <v>56</v>
      </c>
      <c r="W404" t="s">
        <v>55</v>
      </c>
      <c r="X404" t="s">
        <v>56</v>
      </c>
      <c r="Y404" t="s">
        <v>56</v>
      </c>
      <c r="Z404" t="s">
        <v>56</v>
      </c>
      <c r="AA404" t="s">
        <v>57</v>
      </c>
      <c r="AB404" t="s">
        <v>56</v>
      </c>
      <c r="AC404" t="s">
        <v>68</v>
      </c>
      <c r="AD404" t="s">
        <v>57</v>
      </c>
      <c r="AE404">
        <v>0</v>
      </c>
      <c r="AF404">
        <v>0</v>
      </c>
      <c r="AG404">
        <v>0</v>
      </c>
      <c r="AH404">
        <v>1</v>
      </c>
      <c r="AI404" s="18" t="str">
        <f t="shared" si="25"/>
        <v>1</v>
      </c>
      <c r="AJ404" s="18" t="str">
        <f t="shared" si="26"/>
        <v>1</v>
      </c>
      <c r="AK404" s="18" t="str">
        <f t="shared" si="27"/>
        <v>1</v>
      </c>
      <c r="AL404" s="18">
        <f t="shared" si="28"/>
        <v>1</v>
      </c>
      <c r="AM404" t="s">
        <v>55</v>
      </c>
      <c r="AN404" t="s">
        <v>55</v>
      </c>
      <c r="AO404">
        <v>1</v>
      </c>
      <c r="AP404">
        <v>0</v>
      </c>
      <c r="AQ404">
        <v>0</v>
      </c>
      <c r="AR404" t="s">
        <v>298</v>
      </c>
      <c r="AS404" t="s">
        <v>384</v>
      </c>
      <c r="AT404" t="s">
        <v>384</v>
      </c>
      <c r="AU404" t="s">
        <v>4450</v>
      </c>
      <c r="AV404" t="s">
        <v>6263</v>
      </c>
      <c r="AW404" t="s">
        <v>500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201602077</v>
      </c>
      <c r="BM404">
        <v>7</v>
      </c>
    </row>
    <row r="405" spans="1:65">
      <c r="A405" t="s">
        <v>6264</v>
      </c>
      <c r="B405">
        <v>404</v>
      </c>
      <c r="C405" t="s">
        <v>372</v>
      </c>
      <c r="D405">
        <v>1</v>
      </c>
      <c r="E405">
        <v>7</v>
      </c>
      <c r="F405">
        <v>201602077</v>
      </c>
      <c r="G405">
        <v>20160207</v>
      </c>
      <c r="H405" t="s">
        <v>501</v>
      </c>
      <c r="I405" t="s">
        <v>298</v>
      </c>
      <c r="J405" t="s">
        <v>55</v>
      </c>
      <c r="K405">
        <v>0</v>
      </c>
      <c r="L405">
        <v>0</v>
      </c>
      <c r="M405">
        <v>0</v>
      </c>
      <c r="N405" t="s">
        <v>56</v>
      </c>
      <c r="O405" t="s">
        <v>57</v>
      </c>
      <c r="P405" t="s">
        <v>57</v>
      </c>
      <c r="Q405" t="s">
        <v>3</v>
      </c>
      <c r="R405" t="s">
        <v>383</v>
      </c>
      <c r="S405" t="s">
        <v>55</v>
      </c>
      <c r="T405" t="s">
        <v>56</v>
      </c>
      <c r="U405" t="s">
        <v>56</v>
      </c>
      <c r="V405" t="s">
        <v>56</v>
      </c>
      <c r="W405" t="s">
        <v>55</v>
      </c>
      <c r="X405" t="s">
        <v>56</v>
      </c>
      <c r="Y405" t="s">
        <v>56</v>
      </c>
      <c r="Z405" t="s">
        <v>56</v>
      </c>
      <c r="AA405" t="s">
        <v>57</v>
      </c>
      <c r="AB405" t="s">
        <v>56</v>
      </c>
      <c r="AC405" t="s">
        <v>68</v>
      </c>
      <c r="AD405" t="s">
        <v>57</v>
      </c>
      <c r="AE405">
        <v>0</v>
      </c>
      <c r="AF405">
        <v>0</v>
      </c>
      <c r="AG405">
        <v>0</v>
      </c>
      <c r="AH405">
        <v>1</v>
      </c>
      <c r="AI405" s="18" t="str">
        <f t="shared" si="25"/>
        <v>1</v>
      </c>
      <c r="AJ405" s="18" t="str">
        <f t="shared" si="26"/>
        <v>1</v>
      </c>
      <c r="AK405" s="18" t="str">
        <f t="shared" si="27"/>
        <v>1</v>
      </c>
      <c r="AL405" s="18">
        <f t="shared" si="28"/>
        <v>1</v>
      </c>
      <c r="AM405" t="s">
        <v>55</v>
      </c>
      <c r="AN405" t="s">
        <v>55</v>
      </c>
      <c r="AO405">
        <v>0</v>
      </c>
      <c r="AP405">
        <v>0</v>
      </c>
      <c r="AQ405">
        <v>0</v>
      </c>
      <c r="AR405" t="s">
        <v>298</v>
      </c>
      <c r="AS405" t="s">
        <v>384</v>
      </c>
      <c r="AT405" t="s">
        <v>384</v>
      </c>
      <c r="AU405" t="s">
        <v>4450</v>
      </c>
      <c r="AV405" t="s">
        <v>6264</v>
      </c>
      <c r="AW405" t="s">
        <v>501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201602077</v>
      </c>
      <c r="BM405">
        <v>7</v>
      </c>
    </row>
    <row r="406" spans="1:65">
      <c r="A406" t="s">
        <v>6265</v>
      </c>
      <c r="B406">
        <v>405</v>
      </c>
      <c r="C406" t="s">
        <v>372</v>
      </c>
      <c r="D406">
        <v>1</v>
      </c>
      <c r="E406">
        <v>7</v>
      </c>
      <c r="F406">
        <v>201602077</v>
      </c>
      <c r="G406">
        <v>20160207</v>
      </c>
      <c r="H406" t="s">
        <v>502</v>
      </c>
      <c r="I406" t="s">
        <v>298</v>
      </c>
      <c r="J406" t="s">
        <v>55</v>
      </c>
      <c r="K406">
        <v>0</v>
      </c>
      <c r="L406">
        <v>0</v>
      </c>
      <c r="M406">
        <v>0</v>
      </c>
      <c r="N406" t="s">
        <v>56</v>
      </c>
      <c r="O406" t="s">
        <v>57</v>
      </c>
      <c r="P406" t="s">
        <v>57</v>
      </c>
      <c r="Q406" t="s">
        <v>3</v>
      </c>
      <c r="R406" t="s">
        <v>383</v>
      </c>
      <c r="S406" t="s">
        <v>55</v>
      </c>
      <c r="T406" t="s">
        <v>56</v>
      </c>
      <c r="U406" t="s">
        <v>56</v>
      </c>
      <c r="V406" t="s">
        <v>68</v>
      </c>
      <c r="W406" t="s">
        <v>55</v>
      </c>
      <c r="X406" t="s">
        <v>56</v>
      </c>
      <c r="Y406" t="s">
        <v>56</v>
      </c>
      <c r="Z406" t="s">
        <v>56</v>
      </c>
      <c r="AA406" t="s">
        <v>57</v>
      </c>
      <c r="AB406" t="s">
        <v>56</v>
      </c>
      <c r="AC406" t="s">
        <v>68</v>
      </c>
      <c r="AD406" t="s">
        <v>57</v>
      </c>
      <c r="AE406">
        <v>0</v>
      </c>
      <c r="AF406">
        <v>0</v>
      </c>
      <c r="AG406">
        <v>0</v>
      </c>
      <c r="AH406">
        <v>1</v>
      </c>
      <c r="AI406" s="18" t="str">
        <f t="shared" si="25"/>
        <v>1</v>
      </c>
      <c r="AJ406" s="18" t="str">
        <f t="shared" si="26"/>
        <v>1</v>
      </c>
      <c r="AK406" s="18" t="str">
        <f t="shared" si="27"/>
        <v>1</v>
      </c>
      <c r="AL406" s="18">
        <f t="shared" si="28"/>
        <v>1</v>
      </c>
      <c r="AM406" t="s">
        <v>55</v>
      </c>
      <c r="AN406" t="s">
        <v>55</v>
      </c>
      <c r="AO406">
        <v>1</v>
      </c>
      <c r="AP406">
        <v>0</v>
      </c>
      <c r="AQ406">
        <v>0</v>
      </c>
      <c r="AR406" t="s">
        <v>298</v>
      </c>
      <c r="AS406" t="s">
        <v>384</v>
      </c>
      <c r="AT406" t="s">
        <v>384</v>
      </c>
      <c r="AU406" t="s">
        <v>4450</v>
      </c>
      <c r="AV406" t="s">
        <v>6265</v>
      </c>
      <c r="AW406" t="s">
        <v>502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201602077</v>
      </c>
      <c r="BM406">
        <v>7</v>
      </c>
    </row>
    <row r="407" spans="1:65">
      <c r="A407" t="s">
        <v>6266</v>
      </c>
      <c r="B407">
        <v>406</v>
      </c>
      <c r="C407" t="s">
        <v>372</v>
      </c>
      <c r="D407">
        <v>1</v>
      </c>
      <c r="E407">
        <v>7</v>
      </c>
      <c r="F407">
        <v>201602077</v>
      </c>
      <c r="G407">
        <v>20160207</v>
      </c>
      <c r="H407" t="s">
        <v>503</v>
      </c>
      <c r="I407" t="s">
        <v>76</v>
      </c>
      <c r="J407" t="s">
        <v>55</v>
      </c>
      <c r="K407">
        <v>0</v>
      </c>
      <c r="L407">
        <v>0</v>
      </c>
      <c r="M407">
        <v>0</v>
      </c>
      <c r="N407" t="s">
        <v>56</v>
      </c>
      <c r="O407" t="s">
        <v>57</v>
      </c>
      <c r="P407" t="s">
        <v>57</v>
      </c>
      <c r="Q407" t="s">
        <v>3</v>
      </c>
      <c r="R407" t="s">
        <v>456</v>
      </c>
      <c r="S407" t="s">
        <v>55</v>
      </c>
      <c r="T407" t="s">
        <v>56</v>
      </c>
      <c r="U407" t="s">
        <v>56</v>
      </c>
      <c r="V407" t="s">
        <v>68</v>
      </c>
      <c r="W407" t="s">
        <v>55</v>
      </c>
      <c r="X407" t="s">
        <v>56</v>
      </c>
      <c r="Y407" t="s">
        <v>56</v>
      </c>
      <c r="Z407" t="s">
        <v>56</v>
      </c>
      <c r="AA407" t="s">
        <v>57</v>
      </c>
      <c r="AB407" t="s">
        <v>56</v>
      </c>
      <c r="AC407" t="s">
        <v>56</v>
      </c>
      <c r="AD407" t="s">
        <v>57</v>
      </c>
      <c r="AE407">
        <v>0</v>
      </c>
      <c r="AF407">
        <v>0</v>
      </c>
      <c r="AG407">
        <v>0</v>
      </c>
      <c r="AH407">
        <v>1</v>
      </c>
      <c r="AI407" s="18" t="str">
        <f t="shared" si="25"/>
        <v>1</v>
      </c>
      <c r="AJ407" s="18" t="str">
        <f t="shared" si="26"/>
        <v>1</v>
      </c>
      <c r="AK407" s="18" t="str">
        <f t="shared" si="27"/>
        <v>1</v>
      </c>
      <c r="AL407" s="18">
        <f t="shared" si="28"/>
        <v>1</v>
      </c>
      <c r="AM407" t="s">
        <v>55</v>
      </c>
      <c r="AN407" t="s">
        <v>55</v>
      </c>
      <c r="AO407">
        <v>0</v>
      </c>
      <c r="AP407">
        <v>0</v>
      </c>
      <c r="AQ407">
        <v>0</v>
      </c>
      <c r="AR407" t="s">
        <v>76</v>
      </c>
      <c r="AS407" t="s">
        <v>82</v>
      </c>
      <c r="AT407" t="s">
        <v>82</v>
      </c>
      <c r="AU407" t="s">
        <v>4450</v>
      </c>
      <c r="AV407" t="s">
        <v>6266</v>
      </c>
      <c r="AW407" t="s">
        <v>503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201602077</v>
      </c>
      <c r="BM407">
        <v>7</v>
      </c>
    </row>
    <row r="408" spans="1:65">
      <c r="A408" t="s">
        <v>6267</v>
      </c>
      <c r="B408">
        <v>407</v>
      </c>
      <c r="C408" t="s">
        <v>372</v>
      </c>
      <c r="D408">
        <v>1</v>
      </c>
      <c r="E408">
        <v>7</v>
      </c>
      <c r="F408">
        <v>201602077</v>
      </c>
      <c r="G408">
        <v>20160207</v>
      </c>
      <c r="H408" t="s">
        <v>504</v>
      </c>
      <c r="I408" t="s">
        <v>76</v>
      </c>
      <c r="J408" t="s">
        <v>55</v>
      </c>
      <c r="K408">
        <v>0</v>
      </c>
      <c r="L408">
        <v>0</v>
      </c>
      <c r="M408">
        <v>0</v>
      </c>
      <c r="N408" t="s">
        <v>56</v>
      </c>
      <c r="O408" t="s">
        <v>57</v>
      </c>
      <c r="P408" t="s">
        <v>57</v>
      </c>
      <c r="Q408" t="s">
        <v>3</v>
      </c>
      <c r="R408" t="s">
        <v>456</v>
      </c>
      <c r="S408" t="s">
        <v>55</v>
      </c>
      <c r="T408" t="s">
        <v>56</v>
      </c>
      <c r="U408" t="s">
        <v>56</v>
      </c>
      <c r="V408" t="s">
        <v>56</v>
      </c>
      <c r="W408" t="s">
        <v>55</v>
      </c>
      <c r="X408" t="s">
        <v>56</v>
      </c>
      <c r="Y408" t="s">
        <v>56</v>
      </c>
      <c r="Z408" t="s">
        <v>56</v>
      </c>
      <c r="AA408" t="s">
        <v>57</v>
      </c>
      <c r="AB408" t="s">
        <v>56</v>
      </c>
      <c r="AC408" t="s">
        <v>56</v>
      </c>
      <c r="AD408" t="s">
        <v>57</v>
      </c>
      <c r="AE408">
        <v>0</v>
      </c>
      <c r="AF408">
        <v>0</v>
      </c>
      <c r="AG408">
        <v>0</v>
      </c>
      <c r="AH408">
        <v>1</v>
      </c>
      <c r="AI408" s="18" t="str">
        <f t="shared" si="25"/>
        <v>1</v>
      </c>
      <c r="AJ408" s="18" t="str">
        <f t="shared" si="26"/>
        <v>1</v>
      </c>
      <c r="AK408" s="18" t="str">
        <f t="shared" si="27"/>
        <v>1</v>
      </c>
      <c r="AL408" s="18">
        <f t="shared" si="28"/>
        <v>1</v>
      </c>
      <c r="AM408" t="s">
        <v>55</v>
      </c>
      <c r="AN408" t="s">
        <v>55</v>
      </c>
      <c r="AO408">
        <v>0</v>
      </c>
      <c r="AP408">
        <v>0</v>
      </c>
      <c r="AQ408">
        <v>0</v>
      </c>
      <c r="AR408" t="s">
        <v>76</v>
      </c>
      <c r="AS408" t="s">
        <v>82</v>
      </c>
      <c r="AT408" t="s">
        <v>82</v>
      </c>
      <c r="AU408" t="s">
        <v>4450</v>
      </c>
      <c r="AV408" t="s">
        <v>6267</v>
      </c>
      <c r="AW408" t="s">
        <v>504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201602077</v>
      </c>
      <c r="BM408">
        <v>7</v>
      </c>
    </row>
    <row r="409" spans="1:65">
      <c r="A409" t="s">
        <v>6268</v>
      </c>
      <c r="B409">
        <v>408</v>
      </c>
      <c r="C409" t="s">
        <v>57</v>
      </c>
      <c r="D409" t="s">
        <v>55</v>
      </c>
      <c r="E409">
        <v>7</v>
      </c>
      <c r="F409">
        <v>201602077</v>
      </c>
      <c r="G409" t="s">
        <v>55</v>
      </c>
      <c r="H409" t="s">
        <v>505</v>
      </c>
      <c r="I409" t="s">
        <v>55</v>
      </c>
      <c r="J409" t="s">
        <v>55</v>
      </c>
      <c r="K409" t="s">
        <v>55</v>
      </c>
      <c r="L409" t="s">
        <v>55</v>
      </c>
      <c r="M409" t="s">
        <v>55</v>
      </c>
      <c r="N409" t="s">
        <v>57</v>
      </c>
      <c r="O409" t="s">
        <v>57</v>
      </c>
      <c r="P409" t="s">
        <v>57</v>
      </c>
      <c r="Q409" t="s">
        <v>57</v>
      </c>
      <c r="R409" t="s">
        <v>57</v>
      </c>
      <c r="S409" t="s">
        <v>55</v>
      </c>
      <c r="T409" t="s">
        <v>57</v>
      </c>
      <c r="U409" t="s">
        <v>57</v>
      </c>
      <c r="V409" t="s">
        <v>57</v>
      </c>
      <c r="W409" t="s">
        <v>55</v>
      </c>
      <c r="X409" t="s">
        <v>57</v>
      </c>
      <c r="Y409" t="s">
        <v>57</v>
      </c>
      <c r="Z409" t="s">
        <v>57</v>
      </c>
      <c r="AA409" t="s">
        <v>57</v>
      </c>
      <c r="AB409" t="s">
        <v>57</v>
      </c>
      <c r="AC409" t="s">
        <v>57</v>
      </c>
      <c r="AD409" t="s">
        <v>57</v>
      </c>
      <c r="AE409">
        <v>0</v>
      </c>
      <c r="AF409">
        <v>0</v>
      </c>
      <c r="AG409">
        <v>0</v>
      </c>
      <c r="AH409">
        <v>0</v>
      </c>
      <c r="AI409" s="18" t="str">
        <f t="shared" si="25"/>
        <v>1</v>
      </c>
      <c r="AJ409" s="18" t="str">
        <f t="shared" si="26"/>
        <v>1</v>
      </c>
      <c r="AK409" s="18" t="str">
        <f t="shared" si="27"/>
        <v>1</v>
      </c>
      <c r="AL409" s="18">
        <f t="shared" si="28"/>
        <v>0</v>
      </c>
      <c r="AM409" t="s">
        <v>55</v>
      </c>
      <c r="AN409" t="s">
        <v>55</v>
      </c>
      <c r="AO409">
        <v>0</v>
      </c>
      <c r="AP409">
        <v>1</v>
      </c>
      <c r="AQ409">
        <v>0</v>
      </c>
      <c r="AR409" t="s">
        <v>59</v>
      </c>
      <c r="AS409" t="s">
        <v>80</v>
      </c>
      <c r="AT409" t="s">
        <v>80</v>
      </c>
      <c r="AU409" t="s">
        <v>80</v>
      </c>
      <c r="AV409" t="s">
        <v>6268</v>
      </c>
      <c r="AW409" t="s">
        <v>505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201602077</v>
      </c>
      <c r="BM409">
        <v>7</v>
      </c>
    </row>
    <row r="410" spans="1:65">
      <c r="A410" t="s">
        <v>6269</v>
      </c>
      <c r="B410">
        <v>409</v>
      </c>
      <c r="C410" t="s">
        <v>57</v>
      </c>
      <c r="D410" t="s">
        <v>55</v>
      </c>
      <c r="E410">
        <v>7</v>
      </c>
      <c r="F410">
        <v>201602077</v>
      </c>
      <c r="G410" t="s">
        <v>55</v>
      </c>
      <c r="H410" t="s">
        <v>506</v>
      </c>
      <c r="I410" t="s">
        <v>55</v>
      </c>
      <c r="J410" t="s">
        <v>55</v>
      </c>
      <c r="K410" t="s">
        <v>55</v>
      </c>
      <c r="L410" t="s">
        <v>55</v>
      </c>
      <c r="M410" t="s">
        <v>55</v>
      </c>
      <c r="N410" t="s">
        <v>57</v>
      </c>
      <c r="O410" t="s">
        <v>57</v>
      </c>
      <c r="P410" t="s">
        <v>57</v>
      </c>
      <c r="Q410" t="s">
        <v>57</v>
      </c>
      <c r="R410" t="s">
        <v>57</v>
      </c>
      <c r="S410" t="s">
        <v>55</v>
      </c>
      <c r="T410" t="s">
        <v>57</v>
      </c>
      <c r="U410" t="s">
        <v>57</v>
      </c>
      <c r="V410" t="s">
        <v>57</v>
      </c>
      <c r="W410" t="s">
        <v>55</v>
      </c>
      <c r="X410" t="s">
        <v>57</v>
      </c>
      <c r="Y410" t="s">
        <v>57</v>
      </c>
      <c r="Z410" t="s">
        <v>57</v>
      </c>
      <c r="AA410" t="s">
        <v>57</v>
      </c>
      <c r="AB410" t="s">
        <v>57</v>
      </c>
      <c r="AC410" t="s">
        <v>57</v>
      </c>
      <c r="AD410" t="s">
        <v>57</v>
      </c>
      <c r="AE410">
        <v>0</v>
      </c>
      <c r="AF410">
        <v>0</v>
      </c>
      <c r="AG410">
        <v>0</v>
      </c>
      <c r="AH410">
        <v>0</v>
      </c>
      <c r="AI410" s="18" t="str">
        <f t="shared" si="25"/>
        <v>1</v>
      </c>
      <c r="AJ410" s="18" t="str">
        <f t="shared" si="26"/>
        <v>1</v>
      </c>
      <c r="AK410" s="18" t="str">
        <f t="shared" si="27"/>
        <v>1</v>
      </c>
      <c r="AL410" s="18">
        <f t="shared" si="28"/>
        <v>0</v>
      </c>
      <c r="AM410" t="s">
        <v>55</v>
      </c>
      <c r="AN410" t="s">
        <v>55</v>
      </c>
      <c r="AO410">
        <v>1</v>
      </c>
      <c r="AP410">
        <v>1</v>
      </c>
      <c r="AQ410">
        <v>0</v>
      </c>
      <c r="AR410" t="s">
        <v>59</v>
      </c>
      <c r="AS410" t="s">
        <v>80</v>
      </c>
      <c r="AT410" t="s">
        <v>80</v>
      </c>
      <c r="AU410" t="s">
        <v>80</v>
      </c>
      <c r="AV410" t="s">
        <v>6269</v>
      </c>
      <c r="AW410" t="s">
        <v>506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201602077</v>
      </c>
      <c r="BM410">
        <v>7</v>
      </c>
    </row>
    <row r="411" spans="1:65">
      <c r="A411" t="s">
        <v>6270</v>
      </c>
      <c r="B411">
        <v>410</v>
      </c>
      <c r="C411" t="s">
        <v>372</v>
      </c>
      <c r="D411">
        <v>1</v>
      </c>
      <c r="E411">
        <v>7</v>
      </c>
      <c r="F411">
        <v>201602077</v>
      </c>
      <c r="G411">
        <v>20160207</v>
      </c>
      <c r="H411" t="s">
        <v>507</v>
      </c>
      <c r="I411" t="s">
        <v>89</v>
      </c>
      <c r="J411" t="s">
        <v>55</v>
      </c>
      <c r="K411">
        <v>0</v>
      </c>
      <c r="L411">
        <v>0</v>
      </c>
      <c r="M411">
        <v>0</v>
      </c>
      <c r="N411" t="s">
        <v>56</v>
      </c>
      <c r="O411" t="s">
        <v>57</v>
      </c>
      <c r="P411" t="s">
        <v>57</v>
      </c>
      <c r="Q411" t="s">
        <v>3</v>
      </c>
      <c r="R411" t="s">
        <v>58</v>
      </c>
      <c r="S411" t="s">
        <v>55</v>
      </c>
      <c r="T411" t="s">
        <v>56</v>
      </c>
      <c r="U411" t="s">
        <v>56</v>
      </c>
      <c r="V411" t="s">
        <v>56</v>
      </c>
      <c r="W411" t="s">
        <v>55</v>
      </c>
      <c r="X411" t="s">
        <v>56</v>
      </c>
      <c r="Y411" t="s">
        <v>56</v>
      </c>
      <c r="Z411" t="s">
        <v>56</v>
      </c>
      <c r="AA411" t="s">
        <v>57</v>
      </c>
      <c r="AB411" t="s">
        <v>56</v>
      </c>
      <c r="AC411" t="s">
        <v>56</v>
      </c>
      <c r="AD411" t="s">
        <v>481</v>
      </c>
      <c r="AE411">
        <v>0</v>
      </c>
      <c r="AF411">
        <v>0</v>
      </c>
      <c r="AG411">
        <v>0</v>
      </c>
      <c r="AH411">
        <v>1</v>
      </c>
      <c r="AI411" s="18" t="str">
        <f t="shared" si="25"/>
        <v>1</v>
      </c>
      <c r="AJ411" s="18" t="str">
        <f t="shared" si="26"/>
        <v>1</v>
      </c>
      <c r="AK411" s="18" t="str">
        <f t="shared" si="27"/>
        <v>1</v>
      </c>
      <c r="AL411" s="18">
        <f t="shared" si="28"/>
        <v>1</v>
      </c>
      <c r="AM411" t="s">
        <v>55</v>
      </c>
      <c r="AN411" t="s">
        <v>55</v>
      </c>
      <c r="AO411">
        <v>0</v>
      </c>
      <c r="AP411">
        <v>0</v>
      </c>
      <c r="AQ411">
        <v>0</v>
      </c>
      <c r="AR411" t="s">
        <v>89</v>
      </c>
      <c r="AS411" t="s">
        <v>58</v>
      </c>
      <c r="AT411" t="s">
        <v>58</v>
      </c>
      <c r="AU411" t="s">
        <v>1326</v>
      </c>
      <c r="AV411" t="s">
        <v>6270</v>
      </c>
      <c r="AW411" t="s">
        <v>507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201602077</v>
      </c>
      <c r="BM411">
        <v>7</v>
      </c>
    </row>
    <row r="412" spans="1:65">
      <c r="A412" t="s">
        <v>6271</v>
      </c>
      <c r="B412">
        <v>411</v>
      </c>
      <c r="C412" t="s">
        <v>372</v>
      </c>
      <c r="D412">
        <v>1</v>
      </c>
      <c r="E412">
        <v>7</v>
      </c>
      <c r="F412">
        <v>201602077</v>
      </c>
      <c r="G412">
        <v>20160207</v>
      </c>
      <c r="H412" t="s">
        <v>508</v>
      </c>
      <c r="I412" t="s">
        <v>89</v>
      </c>
      <c r="J412" t="s">
        <v>55</v>
      </c>
      <c r="K412">
        <v>1</v>
      </c>
      <c r="L412">
        <v>1</v>
      </c>
      <c r="M412">
        <v>0</v>
      </c>
      <c r="N412" t="s">
        <v>56</v>
      </c>
      <c r="O412" t="s">
        <v>89</v>
      </c>
      <c r="P412" t="s">
        <v>68</v>
      </c>
      <c r="Q412" t="s">
        <v>3</v>
      </c>
      <c r="R412" t="s">
        <v>383</v>
      </c>
      <c r="S412" t="s">
        <v>55</v>
      </c>
      <c r="T412" t="s">
        <v>56</v>
      </c>
      <c r="U412" t="s">
        <v>56</v>
      </c>
      <c r="V412" t="s">
        <v>56</v>
      </c>
      <c r="W412" t="s">
        <v>55</v>
      </c>
      <c r="X412" t="s">
        <v>56</v>
      </c>
      <c r="Y412" t="s">
        <v>56</v>
      </c>
      <c r="Z412" t="s">
        <v>56</v>
      </c>
      <c r="AA412" t="s">
        <v>57</v>
      </c>
      <c r="AB412" t="s">
        <v>56</v>
      </c>
      <c r="AC412" t="s">
        <v>56</v>
      </c>
      <c r="AD412" t="s">
        <v>57</v>
      </c>
      <c r="AE412">
        <v>0</v>
      </c>
      <c r="AF412">
        <v>0</v>
      </c>
      <c r="AG412">
        <v>0</v>
      </c>
      <c r="AH412">
        <v>1</v>
      </c>
      <c r="AI412" s="18" t="str">
        <f t="shared" si="25"/>
        <v>1</v>
      </c>
      <c r="AJ412" s="18" t="str">
        <f t="shared" si="26"/>
        <v>1</v>
      </c>
      <c r="AK412" s="18" t="str">
        <f t="shared" si="27"/>
        <v>1</v>
      </c>
      <c r="AL412" s="18">
        <f t="shared" si="28"/>
        <v>1</v>
      </c>
      <c r="AM412" t="s">
        <v>55</v>
      </c>
      <c r="AN412" t="s">
        <v>55</v>
      </c>
      <c r="AO412">
        <v>0</v>
      </c>
      <c r="AP412">
        <v>0</v>
      </c>
      <c r="AQ412">
        <v>0</v>
      </c>
      <c r="AR412" t="s">
        <v>89</v>
      </c>
      <c r="AS412" t="s">
        <v>384</v>
      </c>
      <c r="AT412" t="s">
        <v>384</v>
      </c>
      <c r="AU412" t="s">
        <v>4450</v>
      </c>
      <c r="AV412" t="s">
        <v>6271</v>
      </c>
      <c r="AW412" t="s">
        <v>508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201602077</v>
      </c>
      <c r="BM412">
        <v>7</v>
      </c>
    </row>
    <row r="413" spans="1:65">
      <c r="A413" t="s">
        <v>6272</v>
      </c>
      <c r="B413">
        <v>412</v>
      </c>
      <c r="C413" t="s">
        <v>57</v>
      </c>
      <c r="D413" t="s">
        <v>55</v>
      </c>
      <c r="E413">
        <v>7</v>
      </c>
      <c r="F413">
        <v>201602077</v>
      </c>
      <c r="G413" t="s">
        <v>55</v>
      </c>
      <c r="H413" t="s">
        <v>509</v>
      </c>
      <c r="I413" t="s">
        <v>55</v>
      </c>
      <c r="J413" t="s">
        <v>55</v>
      </c>
      <c r="K413" t="s">
        <v>55</v>
      </c>
      <c r="L413" t="s">
        <v>55</v>
      </c>
      <c r="M413" t="s">
        <v>55</v>
      </c>
      <c r="N413" t="s">
        <v>57</v>
      </c>
      <c r="O413" t="s">
        <v>57</v>
      </c>
      <c r="P413" t="s">
        <v>57</v>
      </c>
      <c r="Q413" t="s">
        <v>57</v>
      </c>
      <c r="R413" t="s">
        <v>57</v>
      </c>
      <c r="S413" t="s">
        <v>55</v>
      </c>
      <c r="T413" t="s">
        <v>57</v>
      </c>
      <c r="U413" t="s">
        <v>57</v>
      </c>
      <c r="V413" t="s">
        <v>57</v>
      </c>
      <c r="W413" t="s">
        <v>55</v>
      </c>
      <c r="X413" t="s">
        <v>57</v>
      </c>
      <c r="Y413" t="s">
        <v>57</v>
      </c>
      <c r="Z413" t="s">
        <v>57</v>
      </c>
      <c r="AA413" t="s">
        <v>57</v>
      </c>
      <c r="AB413" t="s">
        <v>57</v>
      </c>
      <c r="AC413" t="s">
        <v>57</v>
      </c>
      <c r="AD413" t="s">
        <v>57</v>
      </c>
      <c r="AE413">
        <v>0</v>
      </c>
      <c r="AF413">
        <v>0</v>
      </c>
      <c r="AG413">
        <v>0</v>
      </c>
      <c r="AH413">
        <v>0</v>
      </c>
      <c r="AI413" s="18" t="str">
        <f t="shared" si="25"/>
        <v>1</v>
      </c>
      <c r="AJ413" s="18" t="str">
        <f t="shared" si="26"/>
        <v>1</v>
      </c>
      <c r="AK413" s="18" t="str">
        <f t="shared" si="27"/>
        <v>1</v>
      </c>
      <c r="AL413" s="18">
        <f t="shared" si="28"/>
        <v>0</v>
      </c>
      <c r="AM413" t="s">
        <v>55</v>
      </c>
      <c r="AN413" t="s">
        <v>55</v>
      </c>
      <c r="AO413">
        <v>0</v>
      </c>
      <c r="AP413">
        <v>1</v>
      </c>
      <c r="AQ413">
        <v>0</v>
      </c>
      <c r="AR413" t="s">
        <v>59</v>
      </c>
      <c r="AS413" t="s">
        <v>80</v>
      </c>
      <c r="AT413" t="s">
        <v>80</v>
      </c>
      <c r="AU413" t="s">
        <v>80</v>
      </c>
      <c r="AV413" t="s">
        <v>6272</v>
      </c>
      <c r="AW413" t="s">
        <v>509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201602077</v>
      </c>
      <c r="BM413">
        <v>7</v>
      </c>
    </row>
    <row r="414" spans="1:65">
      <c r="A414" t="s">
        <v>6273</v>
      </c>
      <c r="B414">
        <v>413</v>
      </c>
      <c r="C414" t="s">
        <v>372</v>
      </c>
      <c r="D414">
        <v>1</v>
      </c>
      <c r="E414">
        <v>7</v>
      </c>
      <c r="F414">
        <v>201602077</v>
      </c>
      <c r="G414">
        <v>20160207</v>
      </c>
      <c r="H414" t="s">
        <v>510</v>
      </c>
      <c r="I414" t="s">
        <v>298</v>
      </c>
      <c r="J414" t="s">
        <v>55</v>
      </c>
      <c r="K414">
        <v>0</v>
      </c>
      <c r="L414">
        <v>0</v>
      </c>
      <c r="M414">
        <v>0</v>
      </c>
      <c r="N414" t="s">
        <v>56</v>
      </c>
      <c r="O414" t="s">
        <v>57</v>
      </c>
      <c r="P414" t="s">
        <v>57</v>
      </c>
      <c r="Q414" t="s">
        <v>3</v>
      </c>
      <c r="R414" t="s">
        <v>383</v>
      </c>
      <c r="S414" t="s">
        <v>55</v>
      </c>
      <c r="T414" t="s">
        <v>56</v>
      </c>
      <c r="U414" t="s">
        <v>56</v>
      </c>
      <c r="V414" t="s">
        <v>56</v>
      </c>
      <c r="W414" t="s">
        <v>55</v>
      </c>
      <c r="X414" t="s">
        <v>56</v>
      </c>
      <c r="Y414" t="s">
        <v>56</v>
      </c>
      <c r="Z414" t="s">
        <v>56</v>
      </c>
      <c r="AA414" t="s">
        <v>57</v>
      </c>
      <c r="AB414" t="s">
        <v>56</v>
      </c>
      <c r="AC414" t="s">
        <v>56</v>
      </c>
      <c r="AD414" t="s">
        <v>57</v>
      </c>
      <c r="AE414">
        <v>0</v>
      </c>
      <c r="AF414">
        <v>0</v>
      </c>
      <c r="AG414">
        <v>0</v>
      </c>
      <c r="AH414">
        <v>1</v>
      </c>
      <c r="AI414" s="18" t="str">
        <f t="shared" si="25"/>
        <v>1</v>
      </c>
      <c r="AJ414" s="18" t="str">
        <f t="shared" si="26"/>
        <v>1</v>
      </c>
      <c r="AK414" s="18" t="str">
        <f t="shared" si="27"/>
        <v>1</v>
      </c>
      <c r="AL414" s="18">
        <f t="shared" si="28"/>
        <v>1</v>
      </c>
      <c r="AM414" t="s">
        <v>55</v>
      </c>
      <c r="AN414" t="s">
        <v>55</v>
      </c>
      <c r="AO414">
        <v>0</v>
      </c>
      <c r="AP414">
        <v>0</v>
      </c>
      <c r="AQ414">
        <v>0</v>
      </c>
      <c r="AR414" t="s">
        <v>298</v>
      </c>
      <c r="AS414" t="s">
        <v>384</v>
      </c>
      <c r="AT414" t="s">
        <v>384</v>
      </c>
      <c r="AU414" t="s">
        <v>4450</v>
      </c>
      <c r="AV414" t="s">
        <v>6273</v>
      </c>
      <c r="AW414" t="s">
        <v>510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201602077</v>
      </c>
      <c r="BM414">
        <v>7</v>
      </c>
    </row>
    <row r="415" spans="1:65">
      <c r="A415" t="s">
        <v>6274</v>
      </c>
      <c r="B415">
        <v>414</v>
      </c>
      <c r="C415" t="s">
        <v>372</v>
      </c>
      <c r="D415">
        <v>1</v>
      </c>
      <c r="E415">
        <v>7</v>
      </c>
      <c r="F415">
        <v>201602077</v>
      </c>
      <c r="G415">
        <v>20160207</v>
      </c>
      <c r="H415" t="s">
        <v>511</v>
      </c>
      <c r="I415" t="s">
        <v>298</v>
      </c>
      <c r="J415" t="s">
        <v>55</v>
      </c>
      <c r="K415">
        <v>0</v>
      </c>
      <c r="L415">
        <v>0</v>
      </c>
      <c r="M415">
        <v>0</v>
      </c>
      <c r="N415" t="s">
        <v>56</v>
      </c>
      <c r="O415" t="s">
        <v>57</v>
      </c>
      <c r="P415" t="s">
        <v>57</v>
      </c>
      <c r="Q415" t="s">
        <v>3</v>
      </c>
      <c r="R415" t="s">
        <v>383</v>
      </c>
      <c r="S415" t="s">
        <v>55</v>
      </c>
      <c r="T415" t="s">
        <v>56</v>
      </c>
      <c r="U415" t="s">
        <v>56</v>
      </c>
      <c r="V415" t="s">
        <v>56</v>
      </c>
      <c r="W415" t="s">
        <v>55</v>
      </c>
      <c r="X415" t="s">
        <v>56</v>
      </c>
      <c r="Y415" t="s">
        <v>56</v>
      </c>
      <c r="Z415" t="s">
        <v>56</v>
      </c>
      <c r="AA415" t="s">
        <v>57</v>
      </c>
      <c r="AB415" t="s">
        <v>56</v>
      </c>
      <c r="AC415" t="s">
        <v>68</v>
      </c>
      <c r="AD415" t="s">
        <v>57</v>
      </c>
      <c r="AE415">
        <v>0</v>
      </c>
      <c r="AF415">
        <v>0</v>
      </c>
      <c r="AG415">
        <v>0</v>
      </c>
      <c r="AH415">
        <v>1</v>
      </c>
      <c r="AI415" s="18" t="str">
        <f t="shared" si="25"/>
        <v>1</v>
      </c>
      <c r="AJ415" s="18" t="str">
        <f t="shared" si="26"/>
        <v>1</v>
      </c>
      <c r="AK415" s="18" t="str">
        <f t="shared" si="27"/>
        <v>1</v>
      </c>
      <c r="AL415" s="18">
        <f t="shared" si="28"/>
        <v>1</v>
      </c>
      <c r="AM415" t="s">
        <v>55</v>
      </c>
      <c r="AN415" t="s">
        <v>55</v>
      </c>
      <c r="AO415">
        <v>0</v>
      </c>
      <c r="AP415">
        <v>0</v>
      </c>
      <c r="AQ415">
        <v>0</v>
      </c>
      <c r="AR415" t="s">
        <v>298</v>
      </c>
      <c r="AS415" t="s">
        <v>384</v>
      </c>
      <c r="AT415" t="s">
        <v>384</v>
      </c>
      <c r="AU415" t="s">
        <v>4450</v>
      </c>
      <c r="AV415" t="s">
        <v>6274</v>
      </c>
      <c r="AW415" t="s">
        <v>511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201602077</v>
      </c>
      <c r="BM415">
        <v>7</v>
      </c>
    </row>
    <row r="416" spans="1:65">
      <c r="A416" t="s">
        <v>6275</v>
      </c>
      <c r="B416">
        <v>415</v>
      </c>
      <c r="C416" t="s">
        <v>372</v>
      </c>
      <c r="D416">
        <v>1</v>
      </c>
      <c r="E416">
        <v>7</v>
      </c>
      <c r="F416">
        <v>201602077</v>
      </c>
      <c r="G416">
        <v>20160207</v>
      </c>
      <c r="H416" t="s">
        <v>512</v>
      </c>
      <c r="I416" t="s">
        <v>76</v>
      </c>
      <c r="J416" t="s">
        <v>55</v>
      </c>
      <c r="K416">
        <v>0</v>
      </c>
      <c r="L416">
        <v>0</v>
      </c>
      <c r="M416">
        <v>0</v>
      </c>
      <c r="N416" t="s">
        <v>56</v>
      </c>
      <c r="O416" t="s">
        <v>57</v>
      </c>
      <c r="P416" t="s">
        <v>57</v>
      </c>
      <c r="Q416" t="s">
        <v>4</v>
      </c>
      <c r="R416" t="s">
        <v>80</v>
      </c>
      <c r="S416" t="s">
        <v>55</v>
      </c>
      <c r="T416" t="s">
        <v>56</v>
      </c>
      <c r="U416" t="s">
        <v>56</v>
      </c>
      <c r="V416" t="s">
        <v>56</v>
      </c>
      <c r="W416" t="s">
        <v>55</v>
      </c>
      <c r="X416" t="s">
        <v>56</v>
      </c>
      <c r="Y416" t="s">
        <v>56</v>
      </c>
      <c r="Z416" t="s">
        <v>56</v>
      </c>
      <c r="AA416" t="s">
        <v>57</v>
      </c>
      <c r="AB416" t="s">
        <v>56</v>
      </c>
      <c r="AC416" t="s">
        <v>56</v>
      </c>
      <c r="AD416" t="s">
        <v>57</v>
      </c>
      <c r="AE416">
        <v>0</v>
      </c>
      <c r="AF416">
        <v>0</v>
      </c>
      <c r="AG416">
        <v>0</v>
      </c>
      <c r="AH416">
        <v>1</v>
      </c>
      <c r="AI416" s="18" t="str">
        <f t="shared" si="25"/>
        <v>1</v>
      </c>
      <c r="AJ416" s="18" t="str">
        <f t="shared" si="26"/>
        <v>1</v>
      </c>
      <c r="AK416" s="18" t="str">
        <f t="shared" si="27"/>
        <v>1</v>
      </c>
      <c r="AL416" s="18">
        <f t="shared" si="28"/>
        <v>1</v>
      </c>
      <c r="AM416" t="s">
        <v>55</v>
      </c>
      <c r="AN416" t="s">
        <v>55</v>
      </c>
      <c r="AO416">
        <v>1</v>
      </c>
      <c r="AP416">
        <v>0</v>
      </c>
      <c r="AQ416">
        <v>0</v>
      </c>
      <c r="AR416" t="s">
        <v>76</v>
      </c>
      <c r="AS416" t="s">
        <v>80</v>
      </c>
      <c r="AT416" t="s">
        <v>80</v>
      </c>
      <c r="AU416" t="s">
        <v>80</v>
      </c>
      <c r="AV416" t="s">
        <v>6275</v>
      </c>
      <c r="AW416" t="s">
        <v>512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201602077</v>
      </c>
      <c r="BM416">
        <v>7</v>
      </c>
    </row>
    <row r="417" spans="1:65">
      <c r="A417" t="s">
        <v>6276</v>
      </c>
      <c r="B417">
        <v>416</v>
      </c>
      <c r="C417" t="s">
        <v>57</v>
      </c>
      <c r="D417" t="s">
        <v>55</v>
      </c>
      <c r="E417">
        <v>7</v>
      </c>
      <c r="F417">
        <v>201602077</v>
      </c>
      <c r="G417" t="s">
        <v>55</v>
      </c>
      <c r="H417" t="s">
        <v>513</v>
      </c>
      <c r="I417" t="s">
        <v>55</v>
      </c>
      <c r="J417" t="s">
        <v>55</v>
      </c>
      <c r="K417" t="s">
        <v>55</v>
      </c>
      <c r="L417" t="s">
        <v>55</v>
      </c>
      <c r="M417" t="s">
        <v>55</v>
      </c>
      <c r="N417" t="s">
        <v>57</v>
      </c>
      <c r="O417" t="s">
        <v>57</v>
      </c>
      <c r="P417" t="s">
        <v>57</v>
      </c>
      <c r="Q417" t="s">
        <v>57</v>
      </c>
      <c r="R417" t="s">
        <v>57</v>
      </c>
      <c r="S417" t="s">
        <v>55</v>
      </c>
      <c r="T417" t="s">
        <v>57</v>
      </c>
      <c r="U417" t="s">
        <v>57</v>
      </c>
      <c r="V417" t="s">
        <v>57</v>
      </c>
      <c r="W417" t="s">
        <v>55</v>
      </c>
      <c r="X417" t="s">
        <v>57</v>
      </c>
      <c r="Y417" t="s">
        <v>57</v>
      </c>
      <c r="Z417" t="s">
        <v>57</v>
      </c>
      <c r="AA417" t="s">
        <v>57</v>
      </c>
      <c r="AB417" t="s">
        <v>57</v>
      </c>
      <c r="AC417" t="s">
        <v>57</v>
      </c>
      <c r="AD417" t="s">
        <v>57</v>
      </c>
      <c r="AE417">
        <v>0</v>
      </c>
      <c r="AF417">
        <v>0</v>
      </c>
      <c r="AG417">
        <v>0</v>
      </c>
      <c r="AH417">
        <v>0</v>
      </c>
      <c r="AI417" s="18" t="str">
        <f t="shared" si="25"/>
        <v>1</v>
      </c>
      <c r="AJ417" s="18" t="str">
        <f t="shared" si="26"/>
        <v>1</v>
      </c>
      <c r="AK417" s="18" t="str">
        <f t="shared" si="27"/>
        <v>1</v>
      </c>
      <c r="AL417" s="18">
        <f t="shared" si="28"/>
        <v>0</v>
      </c>
      <c r="AM417" t="s">
        <v>55</v>
      </c>
      <c r="AN417" t="s">
        <v>55</v>
      </c>
      <c r="AO417">
        <v>0</v>
      </c>
      <c r="AP417">
        <v>1</v>
      </c>
      <c r="AQ417">
        <v>0</v>
      </c>
      <c r="AR417" t="s">
        <v>59</v>
      </c>
      <c r="AS417" t="s">
        <v>80</v>
      </c>
      <c r="AT417" t="s">
        <v>80</v>
      </c>
      <c r="AU417" t="s">
        <v>80</v>
      </c>
      <c r="AV417" t="s">
        <v>6276</v>
      </c>
      <c r="AW417" t="s">
        <v>513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201602077</v>
      </c>
      <c r="BM417">
        <v>7</v>
      </c>
    </row>
    <row r="418" spans="1:65">
      <c r="A418" t="s">
        <v>6277</v>
      </c>
      <c r="B418">
        <v>417</v>
      </c>
      <c r="C418" t="s">
        <v>372</v>
      </c>
      <c r="D418">
        <v>1</v>
      </c>
      <c r="E418">
        <v>7</v>
      </c>
      <c r="F418">
        <v>201602077</v>
      </c>
      <c r="G418">
        <v>20160207</v>
      </c>
      <c r="H418" t="s">
        <v>514</v>
      </c>
      <c r="I418" t="s">
        <v>147</v>
      </c>
      <c r="J418" t="s">
        <v>55</v>
      </c>
      <c r="K418">
        <v>0</v>
      </c>
      <c r="L418">
        <v>0</v>
      </c>
      <c r="M418">
        <v>0</v>
      </c>
      <c r="N418" t="s">
        <v>56</v>
      </c>
      <c r="O418" t="s">
        <v>57</v>
      </c>
      <c r="P418" t="s">
        <v>57</v>
      </c>
      <c r="Q418" t="s">
        <v>3</v>
      </c>
      <c r="R418" t="s">
        <v>58</v>
      </c>
      <c r="S418" t="s">
        <v>55</v>
      </c>
      <c r="T418" t="s">
        <v>56</v>
      </c>
      <c r="U418" t="s">
        <v>56</v>
      </c>
      <c r="V418" t="s">
        <v>56</v>
      </c>
      <c r="W418" t="s">
        <v>55</v>
      </c>
      <c r="X418" t="s">
        <v>56</v>
      </c>
      <c r="Y418" t="s">
        <v>56</v>
      </c>
      <c r="Z418" t="s">
        <v>56</v>
      </c>
      <c r="AA418" t="s">
        <v>57</v>
      </c>
      <c r="AB418" t="s">
        <v>56</v>
      </c>
      <c r="AC418" t="s">
        <v>56</v>
      </c>
      <c r="AD418" t="s">
        <v>57</v>
      </c>
      <c r="AE418">
        <v>0</v>
      </c>
      <c r="AF418">
        <v>0</v>
      </c>
      <c r="AG418">
        <v>0</v>
      </c>
      <c r="AH418">
        <v>1</v>
      </c>
      <c r="AI418" s="18" t="str">
        <f t="shared" si="25"/>
        <v>1</v>
      </c>
      <c r="AJ418" s="18" t="str">
        <f t="shared" si="26"/>
        <v>1</v>
      </c>
      <c r="AK418" s="18" t="str">
        <f t="shared" si="27"/>
        <v>1</v>
      </c>
      <c r="AL418" s="18">
        <f t="shared" si="28"/>
        <v>1</v>
      </c>
      <c r="AM418" t="s">
        <v>55</v>
      </c>
      <c r="AN418" t="s">
        <v>55</v>
      </c>
      <c r="AO418">
        <v>0</v>
      </c>
      <c r="AP418">
        <v>0</v>
      </c>
      <c r="AQ418">
        <v>0</v>
      </c>
      <c r="AR418" t="s">
        <v>147</v>
      </c>
      <c r="AS418" t="s">
        <v>58</v>
      </c>
      <c r="AT418" t="s">
        <v>58</v>
      </c>
      <c r="AU418" t="s">
        <v>1326</v>
      </c>
      <c r="AV418" t="s">
        <v>6277</v>
      </c>
      <c r="AW418" t="s">
        <v>514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201602077</v>
      </c>
      <c r="BM418">
        <v>7</v>
      </c>
    </row>
    <row r="419" spans="1:65">
      <c r="A419" t="s">
        <v>6278</v>
      </c>
      <c r="B419">
        <v>418</v>
      </c>
      <c r="C419" t="s">
        <v>372</v>
      </c>
      <c r="D419">
        <v>1</v>
      </c>
      <c r="E419">
        <v>7</v>
      </c>
      <c r="F419">
        <v>201602077</v>
      </c>
      <c r="G419">
        <v>20160207</v>
      </c>
      <c r="H419" t="s">
        <v>515</v>
      </c>
      <c r="I419" t="s">
        <v>147</v>
      </c>
      <c r="J419" t="s">
        <v>55</v>
      </c>
      <c r="K419">
        <v>0</v>
      </c>
      <c r="L419">
        <v>0</v>
      </c>
      <c r="M419">
        <v>0</v>
      </c>
      <c r="N419" t="s">
        <v>56</v>
      </c>
      <c r="O419" t="s">
        <v>57</v>
      </c>
      <c r="P419" t="s">
        <v>57</v>
      </c>
      <c r="Q419" t="s">
        <v>3</v>
      </c>
      <c r="R419" t="s">
        <v>58</v>
      </c>
      <c r="S419" t="s">
        <v>55</v>
      </c>
      <c r="T419" t="s">
        <v>56</v>
      </c>
      <c r="U419" t="s">
        <v>56</v>
      </c>
      <c r="V419" t="s">
        <v>56</v>
      </c>
      <c r="W419" t="s">
        <v>55</v>
      </c>
      <c r="X419" t="s">
        <v>56</v>
      </c>
      <c r="Y419" t="s">
        <v>56</v>
      </c>
      <c r="Z419" t="s">
        <v>56</v>
      </c>
      <c r="AA419" t="s">
        <v>57</v>
      </c>
      <c r="AB419" t="s">
        <v>56</v>
      </c>
      <c r="AC419" t="s">
        <v>56</v>
      </c>
      <c r="AD419" t="s">
        <v>57</v>
      </c>
      <c r="AE419">
        <v>0</v>
      </c>
      <c r="AF419">
        <v>0</v>
      </c>
      <c r="AG419">
        <v>0</v>
      </c>
      <c r="AH419">
        <v>1</v>
      </c>
      <c r="AI419" s="18" t="str">
        <f t="shared" si="25"/>
        <v>1</v>
      </c>
      <c r="AJ419" s="18" t="str">
        <f t="shared" si="26"/>
        <v>1</v>
      </c>
      <c r="AK419" s="18" t="str">
        <f t="shared" si="27"/>
        <v>1</v>
      </c>
      <c r="AL419" s="18">
        <f t="shared" si="28"/>
        <v>1</v>
      </c>
      <c r="AM419" t="s">
        <v>55</v>
      </c>
      <c r="AN419" t="s">
        <v>55</v>
      </c>
      <c r="AO419">
        <v>0</v>
      </c>
      <c r="AP419">
        <v>0</v>
      </c>
      <c r="AQ419">
        <v>0</v>
      </c>
      <c r="AR419" t="s">
        <v>147</v>
      </c>
      <c r="AS419" t="s">
        <v>58</v>
      </c>
      <c r="AT419" t="s">
        <v>58</v>
      </c>
      <c r="AU419" t="s">
        <v>1326</v>
      </c>
      <c r="AV419" t="s">
        <v>6278</v>
      </c>
      <c r="AW419" t="s">
        <v>515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201602077</v>
      </c>
      <c r="BM419">
        <v>7</v>
      </c>
    </row>
    <row r="420" spans="1:65">
      <c r="A420" t="s">
        <v>6279</v>
      </c>
      <c r="B420">
        <v>419</v>
      </c>
      <c r="C420" t="s">
        <v>372</v>
      </c>
      <c r="D420">
        <v>1</v>
      </c>
      <c r="E420">
        <v>7</v>
      </c>
      <c r="F420">
        <v>201602077</v>
      </c>
      <c r="G420">
        <v>20160207</v>
      </c>
      <c r="H420" t="s">
        <v>516</v>
      </c>
      <c r="I420" t="s">
        <v>76</v>
      </c>
      <c r="J420" t="s">
        <v>55</v>
      </c>
      <c r="K420">
        <v>1</v>
      </c>
      <c r="L420">
        <v>1</v>
      </c>
      <c r="M420">
        <v>0</v>
      </c>
      <c r="N420" t="s">
        <v>56</v>
      </c>
      <c r="O420" t="s">
        <v>76</v>
      </c>
      <c r="P420" t="s">
        <v>68</v>
      </c>
      <c r="Q420" t="s">
        <v>3</v>
      </c>
      <c r="R420" t="s">
        <v>456</v>
      </c>
      <c r="S420" t="s">
        <v>55</v>
      </c>
      <c r="T420" t="s">
        <v>56</v>
      </c>
      <c r="U420" t="s">
        <v>56</v>
      </c>
      <c r="V420" t="s">
        <v>56</v>
      </c>
      <c r="W420" t="s">
        <v>55</v>
      </c>
      <c r="X420" t="s">
        <v>56</v>
      </c>
      <c r="Y420" t="s">
        <v>56</v>
      </c>
      <c r="Z420" t="s">
        <v>56</v>
      </c>
      <c r="AA420" t="s">
        <v>57</v>
      </c>
      <c r="AB420" t="s">
        <v>56</v>
      </c>
      <c r="AC420" t="s">
        <v>56</v>
      </c>
      <c r="AD420" t="s">
        <v>57</v>
      </c>
      <c r="AE420">
        <v>0</v>
      </c>
      <c r="AF420">
        <v>0</v>
      </c>
      <c r="AG420">
        <v>0</v>
      </c>
      <c r="AH420">
        <v>1</v>
      </c>
      <c r="AI420" s="18" t="str">
        <f t="shared" si="25"/>
        <v>1</v>
      </c>
      <c r="AJ420" s="18" t="str">
        <f t="shared" si="26"/>
        <v>1</v>
      </c>
      <c r="AK420" s="18" t="str">
        <f t="shared" si="27"/>
        <v>1</v>
      </c>
      <c r="AL420" s="18">
        <f t="shared" si="28"/>
        <v>1</v>
      </c>
      <c r="AM420" t="s">
        <v>55</v>
      </c>
      <c r="AN420" t="s">
        <v>55</v>
      </c>
      <c r="AO420">
        <v>0</v>
      </c>
      <c r="AP420">
        <v>0</v>
      </c>
      <c r="AQ420">
        <v>0</v>
      </c>
      <c r="AR420" t="s">
        <v>76</v>
      </c>
      <c r="AS420" t="s">
        <v>82</v>
      </c>
      <c r="AT420" t="s">
        <v>82</v>
      </c>
      <c r="AU420" t="s">
        <v>4450</v>
      </c>
      <c r="AV420" t="s">
        <v>6279</v>
      </c>
      <c r="AW420" t="s">
        <v>516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201602077</v>
      </c>
      <c r="BM420">
        <v>7</v>
      </c>
    </row>
    <row r="421" spans="1:65">
      <c r="A421" t="s">
        <v>6280</v>
      </c>
      <c r="B421">
        <v>420</v>
      </c>
      <c r="C421" t="s">
        <v>372</v>
      </c>
      <c r="D421">
        <v>1</v>
      </c>
      <c r="E421">
        <v>7</v>
      </c>
      <c r="F421">
        <v>201602077</v>
      </c>
      <c r="G421">
        <v>20160207</v>
      </c>
      <c r="H421" t="s">
        <v>517</v>
      </c>
      <c r="I421" t="s">
        <v>147</v>
      </c>
      <c r="J421" t="s">
        <v>55</v>
      </c>
      <c r="K421">
        <v>2</v>
      </c>
      <c r="L421">
        <v>0</v>
      </c>
      <c r="M421">
        <v>2</v>
      </c>
      <c r="N421" t="s">
        <v>56</v>
      </c>
      <c r="O421" t="s">
        <v>147</v>
      </c>
      <c r="P421" t="s">
        <v>68</v>
      </c>
      <c r="Q421" t="s">
        <v>3</v>
      </c>
      <c r="R421" t="s">
        <v>58</v>
      </c>
      <c r="S421" t="s">
        <v>55</v>
      </c>
      <c r="T421" t="s">
        <v>56</v>
      </c>
      <c r="U421" t="s">
        <v>56</v>
      </c>
      <c r="V421" t="s">
        <v>56</v>
      </c>
      <c r="W421" t="s">
        <v>55</v>
      </c>
      <c r="X421" t="s">
        <v>56</v>
      </c>
      <c r="Y421" t="s">
        <v>56</v>
      </c>
      <c r="Z421" t="s">
        <v>56</v>
      </c>
      <c r="AA421" t="s">
        <v>57</v>
      </c>
      <c r="AB421" t="s">
        <v>56</v>
      </c>
      <c r="AC421" t="s">
        <v>56</v>
      </c>
      <c r="AD421" t="s">
        <v>57</v>
      </c>
      <c r="AE421">
        <v>0</v>
      </c>
      <c r="AF421">
        <v>0</v>
      </c>
      <c r="AG421">
        <v>0</v>
      </c>
      <c r="AH421">
        <v>0</v>
      </c>
      <c r="AI421" s="18" t="str">
        <f t="shared" si="25"/>
        <v>1</v>
      </c>
      <c r="AJ421" s="18" t="str">
        <f t="shared" si="26"/>
        <v>1</v>
      </c>
      <c r="AK421" s="18" t="str">
        <f t="shared" si="27"/>
        <v>1</v>
      </c>
      <c r="AL421" s="18">
        <f t="shared" si="28"/>
        <v>0</v>
      </c>
      <c r="AM421" t="s">
        <v>55</v>
      </c>
      <c r="AN421" t="s">
        <v>55</v>
      </c>
      <c r="AO421">
        <v>0</v>
      </c>
      <c r="AP421">
        <v>0</v>
      </c>
      <c r="AQ421">
        <v>0</v>
      </c>
      <c r="AR421" t="s">
        <v>147</v>
      </c>
      <c r="AS421" t="s">
        <v>58</v>
      </c>
      <c r="AT421" t="s">
        <v>58</v>
      </c>
      <c r="AU421" t="s">
        <v>1326</v>
      </c>
      <c r="AV421" t="s">
        <v>6280</v>
      </c>
      <c r="AW421" t="s">
        <v>517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201602077</v>
      </c>
      <c r="BM421">
        <v>7</v>
      </c>
    </row>
    <row r="422" spans="1:65">
      <c r="A422" t="s">
        <v>6281</v>
      </c>
      <c r="B422">
        <v>421</v>
      </c>
      <c r="C422" t="s">
        <v>372</v>
      </c>
      <c r="D422">
        <v>1</v>
      </c>
      <c r="E422">
        <v>7</v>
      </c>
      <c r="F422">
        <v>201602077</v>
      </c>
      <c r="G422">
        <v>20160207</v>
      </c>
      <c r="H422" t="s">
        <v>518</v>
      </c>
      <c r="I422" t="s">
        <v>147</v>
      </c>
      <c r="J422" t="s">
        <v>55</v>
      </c>
      <c r="K422">
        <v>2</v>
      </c>
      <c r="L422">
        <v>0</v>
      </c>
      <c r="M422">
        <v>2</v>
      </c>
      <c r="N422" t="s">
        <v>56</v>
      </c>
      <c r="O422" t="s">
        <v>147</v>
      </c>
      <c r="P422" t="s">
        <v>68</v>
      </c>
      <c r="Q422" t="s">
        <v>3</v>
      </c>
      <c r="R422" t="s">
        <v>58</v>
      </c>
      <c r="S422" t="s">
        <v>55</v>
      </c>
      <c r="T422" t="s">
        <v>56</v>
      </c>
      <c r="U422" t="s">
        <v>56</v>
      </c>
      <c r="V422" t="s">
        <v>56</v>
      </c>
      <c r="W422" t="s">
        <v>55</v>
      </c>
      <c r="X422" t="s">
        <v>56</v>
      </c>
      <c r="Y422" t="s">
        <v>56</v>
      </c>
      <c r="Z422" t="s">
        <v>56</v>
      </c>
      <c r="AA422" t="s">
        <v>57</v>
      </c>
      <c r="AB422" t="s">
        <v>56</v>
      </c>
      <c r="AC422" t="s">
        <v>56</v>
      </c>
      <c r="AD422" t="s">
        <v>57</v>
      </c>
      <c r="AE422">
        <v>0</v>
      </c>
      <c r="AF422">
        <v>0</v>
      </c>
      <c r="AG422">
        <v>0</v>
      </c>
      <c r="AH422">
        <v>0</v>
      </c>
      <c r="AI422" s="18" t="str">
        <f t="shared" si="25"/>
        <v>1</v>
      </c>
      <c r="AJ422" s="18" t="str">
        <f t="shared" si="26"/>
        <v>1</v>
      </c>
      <c r="AK422" s="18" t="str">
        <f t="shared" si="27"/>
        <v>1</v>
      </c>
      <c r="AL422" s="18">
        <f t="shared" si="28"/>
        <v>0</v>
      </c>
      <c r="AM422" t="s">
        <v>55</v>
      </c>
      <c r="AN422" t="s">
        <v>55</v>
      </c>
      <c r="AO422">
        <v>0</v>
      </c>
      <c r="AP422">
        <v>0</v>
      </c>
      <c r="AQ422">
        <v>0</v>
      </c>
      <c r="AR422" t="s">
        <v>147</v>
      </c>
      <c r="AS422" t="s">
        <v>58</v>
      </c>
      <c r="AT422" t="s">
        <v>58</v>
      </c>
      <c r="AU422" t="s">
        <v>1326</v>
      </c>
      <c r="AV422" t="s">
        <v>6281</v>
      </c>
      <c r="AW422" t="s">
        <v>518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201602077</v>
      </c>
      <c r="BM422">
        <v>7</v>
      </c>
    </row>
    <row r="423" spans="1:65">
      <c r="A423" t="s">
        <v>6282</v>
      </c>
      <c r="B423">
        <v>422</v>
      </c>
      <c r="C423" t="s">
        <v>372</v>
      </c>
      <c r="D423">
        <v>1</v>
      </c>
      <c r="E423">
        <v>7</v>
      </c>
      <c r="F423">
        <v>201602077</v>
      </c>
      <c r="G423">
        <v>20160207</v>
      </c>
      <c r="H423" t="s">
        <v>519</v>
      </c>
      <c r="I423" t="s">
        <v>147</v>
      </c>
      <c r="J423" t="s">
        <v>55</v>
      </c>
      <c r="K423">
        <v>0</v>
      </c>
      <c r="L423">
        <v>0</v>
      </c>
      <c r="M423">
        <v>0</v>
      </c>
      <c r="N423" t="s">
        <v>56</v>
      </c>
      <c r="O423" t="s">
        <v>57</v>
      </c>
      <c r="P423" t="s">
        <v>57</v>
      </c>
      <c r="Q423" t="s">
        <v>3</v>
      </c>
      <c r="R423" t="s">
        <v>58</v>
      </c>
      <c r="S423" t="s">
        <v>55</v>
      </c>
      <c r="T423" t="s">
        <v>56</v>
      </c>
      <c r="U423" t="s">
        <v>56</v>
      </c>
      <c r="V423" t="s">
        <v>56</v>
      </c>
      <c r="W423" t="s">
        <v>55</v>
      </c>
      <c r="X423" t="s">
        <v>56</v>
      </c>
      <c r="Y423" t="s">
        <v>56</v>
      </c>
      <c r="Z423" t="s">
        <v>56</v>
      </c>
      <c r="AA423" t="s">
        <v>57</v>
      </c>
      <c r="AB423" t="s">
        <v>56</v>
      </c>
      <c r="AC423" t="s">
        <v>56</v>
      </c>
      <c r="AD423" t="s">
        <v>57</v>
      </c>
      <c r="AE423">
        <v>0</v>
      </c>
      <c r="AF423">
        <v>0</v>
      </c>
      <c r="AG423">
        <v>0</v>
      </c>
      <c r="AH423">
        <v>1</v>
      </c>
      <c r="AI423" s="18" t="str">
        <f t="shared" si="25"/>
        <v>1</v>
      </c>
      <c r="AJ423" s="18" t="str">
        <f t="shared" si="26"/>
        <v>1</v>
      </c>
      <c r="AK423" s="18" t="str">
        <f t="shared" si="27"/>
        <v>1</v>
      </c>
      <c r="AL423" s="18">
        <f t="shared" si="28"/>
        <v>1</v>
      </c>
      <c r="AM423" t="s">
        <v>55</v>
      </c>
      <c r="AN423" t="s">
        <v>55</v>
      </c>
      <c r="AO423">
        <v>0</v>
      </c>
      <c r="AP423">
        <v>0</v>
      </c>
      <c r="AQ423">
        <v>0</v>
      </c>
      <c r="AR423" t="s">
        <v>147</v>
      </c>
      <c r="AS423" t="s">
        <v>58</v>
      </c>
      <c r="AT423" t="s">
        <v>58</v>
      </c>
      <c r="AU423" t="s">
        <v>1326</v>
      </c>
      <c r="AV423" t="s">
        <v>6282</v>
      </c>
      <c r="AW423" t="s">
        <v>519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201602077</v>
      </c>
      <c r="BM423">
        <v>7</v>
      </c>
    </row>
    <row r="424" spans="1:65">
      <c r="A424" t="s">
        <v>6283</v>
      </c>
      <c r="B424">
        <v>423</v>
      </c>
      <c r="C424" t="s">
        <v>372</v>
      </c>
      <c r="D424">
        <v>1</v>
      </c>
      <c r="E424">
        <v>7</v>
      </c>
      <c r="F424">
        <v>201602077</v>
      </c>
      <c r="G424">
        <v>20160207</v>
      </c>
      <c r="H424" t="s">
        <v>520</v>
      </c>
      <c r="I424" t="s">
        <v>76</v>
      </c>
      <c r="J424" t="s">
        <v>55</v>
      </c>
      <c r="K424">
        <v>0</v>
      </c>
      <c r="L424">
        <v>0</v>
      </c>
      <c r="M424">
        <v>0</v>
      </c>
      <c r="N424" t="s">
        <v>56</v>
      </c>
      <c r="O424" t="s">
        <v>57</v>
      </c>
      <c r="P424" t="s">
        <v>57</v>
      </c>
      <c r="Q424" t="s">
        <v>3</v>
      </c>
      <c r="R424" t="s">
        <v>58</v>
      </c>
      <c r="S424" t="s">
        <v>55</v>
      </c>
      <c r="T424" t="s">
        <v>56</v>
      </c>
      <c r="U424" t="s">
        <v>56</v>
      </c>
      <c r="V424" t="s">
        <v>56</v>
      </c>
      <c r="W424" t="s">
        <v>55</v>
      </c>
      <c r="X424" t="s">
        <v>56</v>
      </c>
      <c r="Y424" t="s">
        <v>56</v>
      </c>
      <c r="Z424" t="s">
        <v>56</v>
      </c>
      <c r="AA424" t="s">
        <v>57</v>
      </c>
      <c r="AB424" t="s">
        <v>56</v>
      </c>
      <c r="AC424" t="s">
        <v>56</v>
      </c>
      <c r="AD424" t="s">
        <v>57</v>
      </c>
      <c r="AE424">
        <v>0</v>
      </c>
      <c r="AF424">
        <v>0</v>
      </c>
      <c r="AG424">
        <v>0</v>
      </c>
      <c r="AH424">
        <v>1</v>
      </c>
      <c r="AI424" s="18" t="str">
        <f t="shared" si="25"/>
        <v>1</v>
      </c>
      <c r="AJ424" s="18" t="str">
        <f t="shared" si="26"/>
        <v>1</v>
      </c>
      <c r="AK424" s="18" t="str">
        <f t="shared" si="27"/>
        <v>1</v>
      </c>
      <c r="AL424" s="18">
        <f t="shared" si="28"/>
        <v>1</v>
      </c>
      <c r="AM424" t="s">
        <v>55</v>
      </c>
      <c r="AN424" t="s">
        <v>55</v>
      </c>
      <c r="AO424">
        <v>1</v>
      </c>
      <c r="AP424">
        <v>0</v>
      </c>
      <c r="AQ424">
        <v>0</v>
      </c>
      <c r="AR424" t="s">
        <v>76</v>
      </c>
      <c r="AS424" t="s">
        <v>58</v>
      </c>
      <c r="AT424" t="s">
        <v>58</v>
      </c>
      <c r="AU424" t="s">
        <v>1326</v>
      </c>
      <c r="AV424" t="s">
        <v>6283</v>
      </c>
      <c r="AW424" t="s">
        <v>520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201602077</v>
      </c>
      <c r="BM424">
        <v>7</v>
      </c>
    </row>
    <row r="425" spans="1:65">
      <c r="A425" t="s">
        <v>6284</v>
      </c>
      <c r="B425">
        <v>424</v>
      </c>
      <c r="C425" t="s">
        <v>372</v>
      </c>
      <c r="D425">
        <v>1</v>
      </c>
      <c r="E425">
        <v>7</v>
      </c>
      <c r="F425">
        <v>201602077</v>
      </c>
      <c r="G425">
        <v>20160207</v>
      </c>
      <c r="H425" t="s">
        <v>521</v>
      </c>
      <c r="I425" t="s">
        <v>147</v>
      </c>
      <c r="J425" t="s">
        <v>55</v>
      </c>
      <c r="K425">
        <v>1</v>
      </c>
      <c r="L425">
        <v>1</v>
      </c>
      <c r="M425">
        <v>0</v>
      </c>
      <c r="N425" t="s">
        <v>56</v>
      </c>
      <c r="O425" t="s">
        <v>378</v>
      </c>
      <c r="P425" t="s">
        <v>68</v>
      </c>
      <c r="Q425" t="s">
        <v>3</v>
      </c>
      <c r="R425" t="s">
        <v>58</v>
      </c>
      <c r="S425" t="s">
        <v>55</v>
      </c>
      <c r="T425" t="s">
        <v>56</v>
      </c>
      <c r="U425" t="s">
        <v>56</v>
      </c>
      <c r="V425" t="s">
        <v>56</v>
      </c>
      <c r="W425" t="s">
        <v>55</v>
      </c>
      <c r="X425" t="s">
        <v>56</v>
      </c>
      <c r="Y425" t="s">
        <v>56</v>
      </c>
      <c r="Z425" t="s">
        <v>56</v>
      </c>
      <c r="AA425" t="s">
        <v>57</v>
      </c>
      <c r="AB425" t="s">
        <v>56</v>
      </c>
      <c r="AC425" t="s">
        <v>56</v>
      </c>
      <c r="AD425" t="s">
        <v>57</v>
      </c>
      <c r="AE425">
        <v>0</v>
      </c>
      <c r="AF425">
        <v>0</v>
      </c>
      <c r="AG425">
        <v>0</v>
      </c>
      <c r="AH425">
        <v>0</v>
      </c>
      <c r="AI425" s="18" t="str">
        <f t="shared" si="25"/>
        <v>1</v>
      </c>
      <c r="AJ425" s="18" t="str">
        <f t="shared" si="26"/>
        <v>1</v>
      </c>
      <c r="AK425" s="18" t="str">
        <f t="shared" si="27"/>
        <v>1</v>
      </c>
      <c r="AL425" s="18">
        <f t="shared" si="28"/>
        <v>0</v>
      </c>
      <c r="AM425" t="s">
        <v>55</v>
      </c>
      <c r="AN425" t="s">
        <v>55</v>
      </c>
      <c r="AO425">
        <v>0</v>
      </c>
      <c r="AP425">
        <v>0</v>
      </c>
      <c r="AQ425">
        <v>0</v>
      </c>
      <c r="AR425" t="s">
        <v>147</v>
      </c>
      <c r="AS425" t="s">
        <v>58</v>
      </c>
      <c r="AT425" t="s">
        <v>58</v>
      </c>
      <c r="AU425" t="s">
        <v>1326</v>
      </c>
      <c r="AV425" t="s">
        <v>6284</v>
      </c>
      <c r="AW425" t="s">
        <v>521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201602077</v>
      </c>
      <c r="BM425">
        <v>7</v>
      </c>
    </row>
    <row r="426" spans="1:65">
      <c r="A426" t="s">
        <v>6285</v>
      </c>
      <c r="B426">
        <v>425</v>
      </c>
      <c r="C426" t="s">
        <v>372</v>
      </c>
      <c r="D426">
        <v>1</v>
      </c>
      <c r="E426">
        <v>7</v>
      </c>
      <c r="F426">
        <v>201602077</v>
      </c>
      <c r="G426">
        <v>20160207</v>
      </c>
      <c r="H426" t="s">
        <v>522</v>
      </c>
      <c r="I426" t="s">
        <v>76</v>
      </c>
      <c r="J426" t="s">
        <v>55</v>
      </c>
      <c r="K426">
        <v>1</v>
      </c>
      <c r="L426">
        <v>0</v>
      </c>
      <c r="M426">
        <v>1</v>
      </c>
      <c r="N426" t="s">
        <v>56</v>
      </c>
      <c r="O426" t="s">
        <v>76</v>
      </c>
      <c r="P426" t="s">
        <v>68</v>
      </c>
      <c r="Q426" t="s">
        <v>3</v>
      </c>
      <c r="R426" t="s">
        <v>58</v>
      </c>
      <c r="S426" t="s">
        <v>55</v>
      </c>
      <c r="T426" t="s">
        <v>56</v>
      </c>
      <c r="U426" t="s">
        <v>56</v>
      </c>
      <c r="V426" t="s">
        <v>56</v>
      </c>
      <c r="W426" t="s">
        <v>55</v>
      </c>
      <c r="X426" t="s">
        <v>56</v>
      </c>
      <c r="Y426" t="s">
        <v>56</v>
      </c>
      <c r="Z426" t="s">
        <v>56</v>
      </c>
      <c r="AA426" t="s">
        <v>57</v>
      </c>
      <c r="AB426" t="s">
        <v>56</v>
      </c>
      <c r="AC426" t="s">
        <v>56</v>
      </c>
      <c r="AD426" t="s">
        <v>57</v>
      </c>
      <c r="AE426">
        <v>0</v>
      </c>
      <c r="AF426">
        <v>0</v>
      </c>
      <c r="AG426">
        <v>0</v>
      </c>
      <c r="AH426">
        <v>1</v>
      </c>
      <c r="AI426" s="18" t="str">
        <f t="shared" si="25"/>
        <v>1</v>
      </c>
      <c r="AJ426" s="18" t="str">
        <f t="shared" si="26"/>
        <v>1</v>
      </c>
      <c r="AK426" s="18" t="str">
        <f t="shared" si="27"/>
        <v>1</v>
      </c>
      <c r="AL426" s="18">
        <f t="shared" si="28"/>
        <v>1</v>
      </c>
      <c r="AM426" t="s">
        <v>55</v>
      </c>
      <c r="AN426" t="s">
        <v>55</v>
      </c>
      <c r="AO426">
        <v>0</v>
      </c>
      <c r="AP426">
        <v>0</v>
      </c>
      <c r="AQ426">
        <v>0</v>
      </c>
      <c r="AR426" t="s">
        <v>76</v>
      </c>
      <c r="AS426" t="s">
        <v>58</v>
      </c>
      <c r="AT426" t="s">
        <v>58</v>
      </c>
      <c r="AU426" t="s">
        <v>1326</v>
      </c>
      <c r="AV426" t="s">
        <v>6285</v>
      </c>
      <c r="AW426" t="s">
        <v>522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201602077</v>
      </c>
      <c r="BM426">
        <v>7</v>
      </c>
    </row>
    <row r="427" spans="1:65">
      <c r="A427" t="s">
        <v>6286</v>
      </c>
      <c r="B427">
        <v>426</v>
      </c>
      <c r="C427" t="s">
        <v>57</v>
      </c>
      <c r="D427" t="s">
        <v>55</v>
      </c>
      <c r="E427">
        <v>7</v>
      </c>
      <c r="F427">
        <v>201602077</v>
      </c>
      <c r="G427" t="s">
        <v>55</v>
      </c>
      <c r="H427" t="s">
        <v>523</v>
      </c>
      <c r="I427" t="s">
        <v>55</v>
      </c>
      <c r="J427" t="s">
        <v>55</v>
      </c>
      <c r="K427" t="s">
        <v>55</v>
      </c>
      <c r="L427" t="s">
        <v>55</v>
      </c>
      <c r="M427" t="s">
        <v>55</v>
      </c>
      <c r="N427" t="s">
        <v>57</v>
      </c>
      <c r="O427" t="s">
        <v>57</v>
      </c>
      <c r="P427" t="s">
        <v>57</v>
      </c>
      <c r="Q427" t="s">
        <v>57</v>
      </c>
      <c r="R427" t="s">
        <v>57</v>
      </c>
      <c r="S427" t="s">
        <v>55</v>
      </c>
      <c r="T427" t="s">
        <v>57</v>
      </c>
      <c r="U427" t="s">
        <v>57</v>
      </c>
      <c r="V427" t="s">
        <v>57</v>
      </c>
      <c r="W427" t="s">
        <v>55</v>
      </c>
      <c r="X427" t="s">
        <v>57</v>
      </c>
      <c r="Y427" t="s">
        <v>57</v>
      </c>
      <c r="Z427" t="s">
        <v>57</v>
      </c>
      <c r="AA427" t="s">
        <v>57</v>
      </c>
      <c r="AB427" t="s">
        <v>57</v>
      </c>
      <c r="AC427" t="s">
        <v>57</v>
      </c>
      <c r="AD427" t="s">
        <v>57</v>
      </c>
      <c r="AE427">
        <v>0</v>
      </c>
      <c r="AF427">
        <v>0</v>
      </c>
      <c r="AG427">
        <v>0</v>
      </c>
      <c r="AH427">
        <v>1</v>
      </c>
      <c r="AI427" s="18" t="str">
        <f t="shared" si="25"/>
        <v>1</v>
      </c>
      <c r="AJ427" s="18" t="str">
        <f t="shared" si="26"/>
        <v>1</v>
      </c>
      <c r="AK427" s="18" t="str">
        <f t="shared" si="27"/>
        <v>1</v>
      </c>
      <c r="AL427" s="18">
        <f t="shared" si="28"/>
        <v>1</v>
      </c>
      <c r="AM427" t="s">
        <v>55</v>
      </c>
      <c r="AN427" t="s">
        <v>55</v>
      </c>
      <c r="AO427">
        <v>0</v>
      </c>
      <c r="AP427">
        <v>0</v>
      </c>
      <c r="AQ427">
        <v>0</v>
      </c>
      <c r="AR427" t="s">
        <v>59</v>
      </c>
      <c r="AS427" t="s">
        <v>80</v>
      </c>
      <c r="AT427" t="s">
        <v>80</v>
      </c>
      <c r="AU427" t="s">
        <v>80</v>
      </c>
      <c r="AV427" t="s">
        <v>6286</v>
      </c>
      <c r="AW427" t="s">
        <v>523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201602077</v>
      </c>
      <c r="BM427">
        <v>7</v>
      </c>
    </row>
    <row r="428" spans="1:65">
      <c r="A428" t="s">
        <v>6287</v>
      </c>
      <c r="B428">
        <v>427</v>
      </c>
      <c r="C428" t="s">
        <v>372</v>
      </c>
      <c r="D428">
        <v>1</v>
      </c>
      <c r="E428">
        <v>7</v>
      </c>
      <c r="F428">
        <v>201602077</v>
      </c>
      <c r="G428">
        <v>20160207</v>
      </c>
      <c r="H428" t="s">
        <v>524</v>
      </c>
      <c r="I428" t="s">
        <v>147</v>
      </c>
      <c r="J428" t="s">
        <v>55</v>
      </c>
      <c r="K428">
        <v>1</v>
      </c>
      <c r="L428">
        <v>1</v>
      </c>
      <c r="M428">
        <v>0</v>
      </c>
      <c r="N428" t="s">
        <v>56</v>
      </c>
      <c r="O428" t="s">
        <v>525</v>
      </c>
      <c r="P428" t="s">
        <v>68</v>
      </c>
      <c r="Q428" t="s">
        <v>3</v>
      </c>
      <c r="R428" t="s">
        <v>58</v>
      </c>
      <c r="S428" t="s">
        <v>55</v>
      </c>
      <c r="T428" t="s">
        <v>56</v>
      </c>
      <c r="U428" t="s">
        <v>56</v>
      </c>
      <c r="V428" t="s">
        <v>56</v>
      </c>
      <c r="W428" t="s">
        <v>55</v>
      </c>
      <c r="X428" t="s">
        <v>56</v>
      </c>
      <c r="Y428" t="s">
        <v>56</v>
      </c>
      <c r="Z428" t="s">
        <v>56</v>
      </c>
      <c r="AA428" t="s">
        <v>57</v>
      </c>
      <c r="AB428" t="s">
        <v>56</v>
      </c>
      <c r="AC428" t="s">
        <v>56</v>
      </c>
      <c r="AD428" t="s">
        <v>57</v>
      </c>
      <c r="AE428">
        <v>0</v>
      </c>
      <c r="AF428">
        <v>0</v>
      </c>
      <c r="AG428">
        <v>0</v>
      </c>
      <c r="AH428">
        <v>1</v>
      </c>
      <c r="AI428" s="18" t="str">
        <f t="shared" si="25"/>
        <v>1</v>
      </c>
      <c r="AJ428" s="18" t="str">
        <f t="shared" si="26"/>
        <v>1</v>
      </c>
      <c r="AK428" s="18" t="str">
        <f t="shared" si="27"/>
        <v>1</v>
      </c>
      <c r="AL428" s="18">
        <f t="shared" si="28"/>
        <v>1</v>
      </c>
      <c r="AM428" t="s">
        <v>55</v>
      </c>
      <c r="AN428" t="s">
        <v>55</v>
      </c>
      <c r="AO428">
        <v>0</v>
      </c>
      <c r="AP428">
        <v>0</v>
      </c>
      <c r="AQ428">
        <v>0</v>
      </c>
      <c r="AR428" t="s">
        <v>147</v>
      </c>
      <c r="AS428" t="s">
        <v>58</v>
      </c>
      <c r="AT428" t="s">
        <v>58</v>
      </c>
      <c r="AU428" t="s">
        <v>1326</v>
      </c>
      <c r="AV428" t="s">
        <v>6287</v>
      </c>
      <c r="AW428" t="s">
        <v>524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201602077</v>
      </c>
      <c r="BM428">
        <v>7</v>
      </c>
    </row>
    <row r="429" spans="1:65">
      <c r="A429" t="s">
        <v>6288</v>
      </c>
      <c r="B429">
        <v>428</v>
      </c>
      <c r="C429" t="s">
        <v>372</v>
      </c>
      <c r="D429">
        <v>1</v>
      </c>
      <c r="E429">
        <v>7</v>
      </c>
      <c r="F429">
        <v>201602077</v>
      </c>
      <c r="G429">
        <v>20160207</v>
      </c>
      <c r="H429" t="s">
        <v>526</v>
      </c>
      <c r="I429" t="s">
        <v>209</v>
      </c>
      <c r="J429" t="s">
        <v>55</v>
      </c>
      <c r="K429">
        <v>0</v>
      </c>
      <c r="L429">
        <v>0</v>
      </c>
      <c r="M429">
        <v>0</v>
      </c>
      <c r="N429" t="s">
        <v>56</v>
      </c>
      <c r="O429" t="s">
        <v>57</v>
      </c>
      <c r="P429" t="s">
        <v>57</v>
      </c>
      <c r="Q429" t="s">
        <v>3</v>
      </c>
      <c r="R429" t="s">
        <v>58</v>
      </c>
      <c r="S429" t="s">
        <v>55</v>
      </c>
      <c r="T429" t="s">
        <v>68</v>
      </c>
      <c r="U429" t="s">
        <v>68</v>
      </c>
      <c r="V429" t="s">
        <v>56</v>
      </c>
      <c r="W429" t="s">
        <v>55</v>
      </c>
      <c r="X429" t="s">
        <v>56</v>
      </c>
      <c r="Y429" t="s">
        <v>56</v>
      </c>
      <c r="Z429" t="s">
        <v>56</v>
      </c>
      <c r="AA429" t="s">
        <v>57</v>
      </c>
      <c r="AB429" t="s">
        <v>56</v>
      </c>
      <c r="AC429" t="s">
        <v>56</v>
      </c>
      <c r="AD429" t="s">
        <v>57</v>
      </c>
      <c r="AE429">
        <v>0</v>
      </c>
      <c r="AF429">
        <v>0</v>
      </c>
      <c r="AG429">
        <v>0</v>
      </c>
      <c r="AH429">
        <v>1</v>
      </c>
      <c r="AI429" s="18" t="str">
        <f t="shared" si="25"/>
        <v>1</v>
      </c>
      <c r="AJ429" s="18" t="str">
        <f t="shared" si="26"/>
        <v>1</v>
      </c>
      <c r="AK429" s="18" t="str">
        <f t="shared" si="27"/>
        <v>1</v>
      </c>
      <c r="AL429" s="18">
        <f t="shared" si="28"/>
        <v>1</v>
      </c>
      <c r="AM429" t="s">
        <v>55</v>
      </c>
      <c r="AN429" t="s">
        <v>55</v>
      </c>
      <c r="AO429">
        <v>1</v>
      </c>
      <c r="AP429">
        <v>0</v>
      </c>
      <c r="AQ429">
        <v>0</v>
      </c>
      <c r="AR429" t="s">
        <v>209</v>
      </c>
      <c r="AS429" t="s">
        <v>58</v>
      </c>
      <c r="AT429" t="s">
        <v>58</v>
      </c>
      <c r="AU429" t="s">
        <v>1326</v>
      </c>
      <c r="AV429" t="s">
        <v>6288</v>
      </c>
      <c r="AW429" t="s">
        <v>526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201602077</v>
      </c>
      <c r="BM429">
        <v>7</v>
      </c>
    </row>
    <row r="430" spans="1:65">
      <c r="A430" t="s">
        <v>6289</v>
      </c>
      <c r="B430">
        <v>429</v>
      </c>
      <c r="C430" t="s">
        <v>372</v>
      </c>
      <c r="D430">
        <v>1</v>
      </c>
      <c r="E430">
        <v>7</v>
      </c>
      <c r="F430">
        <v>201602077</v>
      </c>
      <c r="G430">
        <v>20160207</v>
      </c>
      <c r="H430" t="s">
        <v>527</v>
      </c>
      <c r="I430" t="s">
        <v>209</v>
      </c>
      <c r="J430" t="s">
        <v>55</v>
      </c>
      <c r="K430">
        <v>0</v>
      </c>
      <c r="L430">
        <v>0</v>
      </c>
      <c r="M430">
        <v>0</v>
      </c>
      <c r="N430" t="s">
        <v>56</v>
      </c>
      <c r="O430" t="s">
        <v>57</v>
      </c>
      <c r="P430" t="s">
        <v>57</v>
      </c>
      <c r="Q430" t="s">
        <v>3</v>
      </c>
      <c r="R430" t="s">
        <v>58</v>
      </c>
      <c r="S430" t="s">
        <v>55</v>
      </c>
      <c r="T430" t="s">
        <v>68</v>
      </c>
      <c r="U430" t="s">
        <v>68</v>
      </c>
      <c r="V430" t="s">
        <v>56</v>
      </c>
      <c r="W430" t="s">
        <v>55</v>
      </c>
      <c r="X430" t="s">
        <v>56</v>
      </c>
      <c r="Y430" t="s">
        <v>56</v>
      </c>
      <c r="Z430" t="s">
        <v>56</v>
      </c>
      <c r="AA430" t="s">
        <v>57</v>
      </c>
      <c r="AB430" t="s">
        <v>56</v>
      </c>
      <c r="AC430" t="s">
        <v>56</v>
      </c>
      <c r="AD430" t="s">
        <v>57</v>
      </c>
      <c r="AE430">
        <v>0</v>
      </c>
      <c r="AF430">
        <v>0</v>
      </c>
      <c r="AG430">
        <v>0</v>
      </c>
      <c r="AH430">
        <v>1</v>
      </c>
      <c r="AI430" s="18" t="str">
        <f t="shared" si="25"/>
        <v>1</v>
      </c>
      <c r="AJ430" s="18" t="str">
        <f t="shared" si="26"/>
        <v>1</v>
      </c>
      <c r="AK430" s="18" t="str">
        <f t="shared" si="27"/>
        <v>1</v>
      </c>
      <c r="AL430" s="18">
        <f t="shared" si="28"/>
        <v>1</v>
      </c>
      <c r="AM430" t="s">
        <v>55</v>
      </c>
      <c r="AN430" t="s">
        <v>55</v>
      </c>
      <c r="AO430">
        <v>0</v>
      </c>
      <c r="AP430">
        <v>0</v>
      </c>
      <c r="AQ430">
        <v>0</v>
      </c>
      <c r="AR430" t="s">
        <v>209</v>
      </c>
      <c r="AS430" t="s">
        <v>58</v>
      </c>
      <c r="AT430" t="s">
        <v>58</v>
      </c>
      <c r="AU430" t="s">
        <v>1326</v>
      </c>
      <c r="AV430" t="s">
        <v>6289</v>
      </c>
      <c r="AW430" t="s">
        <v>527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201602077</v>
      </c>
      <c r="BM430">
        <v>7</v>
      </c>
    </row>
    <row r="431" spans="1:65">
      <c r="A431" t="s">
        <v>6290</v>
      </c>
      <c r="B431">
        <v>430</v>
      </c>
      <c r="C431" t="s">
        <v>372</v>
      </c>
      <c r="D431">
        <v>1</v>
      </c>
      <c r="E431">
        <v>7</v>
      </c>
      <c r="F431">
        <v>201602077</v>
      </c>
      <c r="G431">
        <v>20160207</v>
      </c>
      <c r="H431" t="s">
        <v>528</v>
      </c>
      <c r="I431" t="s">
        <v>59</v>
      </c>
      <c r="J431" t="s">
        <v>55</v>
      </c>
      <c r="K431">
        <v>0</v>
      </c>
      <c r="L431">
        <v>0</v>
      </c>
      <c r="M431">
        <v>0</v>
      </c>
      <c r="N431" t="s">
        <v>56</v>
      </c>
      <c r="O431" t="s">
        <v>57</v>
      </c>
      <c r="P431" t="s">
        <v>57</v>
      </c>
      <c r="Q431" t="s">
        <v>3</v>
      </c>
      <c r="R431" t="s">
        <v>58</v>
      </c>
      <c r="S431" t="s">
        <v>55</v>
      </c>
      <c r="T431" t="s">
        <v>56</v>
      </c>
      <c r="U431" t="s">
        <v>56</v>
      </c>
      <c r="V431" t="s">
        <v>68</v>
      </c>
      <c r="W431" t="s">
        <v>55</v>
      </c>
      <c r="X431" t="s">
        <v>56</v>
      </c>
      <c r="Y431" t="s">
        <v>56</v>
      </c>
      <c r="Z431" t="s">
        <v>56</v>
      </c>
      <c r="AA431" t="s">
        <v>57</v>
      </c>
      <c r="AB431" t="s">
        <v>56</v>
      </c>
      <c r="AC431" t="s">
        <v>56</v>
      </c>
      <c r="AD431" t="s">
        <v>57</v>
      </c>
      <c r="AE431">
        <v>0</v>
      </c>
      <c r="AF431">
        <v>0</v>
      </c>
      <c r="AG431">
        <v>0</v>
      </c>
      <c r="AH431">
        <v>1</v>
      </c>
      <c r="AI431" s="18" t="str">
        <f t="shared" si="25"/>
        <v>1</v>
      </c>
      <c r="AJ431" s="18" t="str">
        <f t="shared" si="26"/>
        <v>1</v>
      </c>
      <c r="AK431" s="18" t="str">
        <f t="shared" si="27"/>
        <v>1</v>
      </c>
      <c r="AL431" s="18">
        <f t="shared" si="28"/>
        <v>1</v>
      </c>
      <c r="AM431" t="s">
        <v>55</v>
      </c>
      <c r="AN431" t="s">
        <v>55</v>
      </c>
      <c r="AO431">
        <v>0</v>
      </c>
      <c r="AP431">
        <v>0</v>
      </c>
      <c r="AQ431">
        <v>0</v>
      </c>
      <c r="AR431" t="s">
        <v>59</v>
      </c>
      <c r="AS431" t="s">
        <v>58</v>
      </c>
      <c r="AT431" t="s">
        <v>58</v>
      </c>
      <c r="AU431" t="s">
        <v>1326</v>
      </c>
      <c r="AV431" t="s">
        <v>6290</v>
      </c>
      <c r="AW431" t="s">
        <v>528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201602077</v>
      </c>
      <c r="BM431">
        <v>7</v>
      </c>
    </row>
    <row r="432" spans="1:65">
      <c r="A432" t="s">
        <v>6291</v>
      </c>
      <c r="B432">
        <v>431</v>
      </c>
      <c r="C432" t="s">
        <v>372</v>
      </c>
      <c r="D432">
        <v>1</v>
      </c>
      <c r="E432">
        <v>7</v>
      </c>
      <c r="F432">
        <v>201602087</v>
      </c>
      <c r="G432">
        <v>20160208</v>
      </c>
      <c r="H432" t="s">
        <v>529</v>
      </c>
      <c r="I432" t="s">
        <v>298</v>
      </c>
      <c r="J432" t="s">
        <v>55</v>
      </c>
      <c r="K432">
        <v>0</v>
      </c>
      <c r="L432">
        <v>0</v>
      </c>
      <c r="M432">
        <v>0</v>
      </c>
      <c r="N432" t="s">
        <v>56</v>
      </c>
      <c r="O432" t="s">
        <v>57</v>
      </c>
      <c r="P432" t="s">
        <v>57</v>
      </c>
      <c r="Q432" t="s">
        <v>3</v>
      </c>
      <c r="R432" t="s">
        <v>58</v>
      </c>
      <c r="S432" t="s">
        <v>55</v>
      </c>
      <c r="T432" t="s">
        <v>56</v>
      </c>
      <c r="U432" t="s">
        <v>56</v>
      </c>
      <c r="V432" t="s">
        <v>56</v>
      </c>
      <c r="W432" t="s">
        <v>55</v>
      </c>
      <c r="X432" t="s">
        <v>56</v>
      </c>
      <c r="Y432" t="s">
        <v>56</v>
      </c>
      <c r="Z432" t="s">
        <v>56</v>
      </c>
      <c r="AA432" t="s">
        <v>57</v>
      </c>
      <c r="AB432" t="s">
        <v>56</v>
      </c>
      <c r="AC432" t="s">
        <v>68</v>
      </c>
      <c r="AD432" t="s">
        <v>57</v>
      </c>
      <c r="AE432">
        <v>0</v>
      </c>
      <c r="AF432">
        <v>0</v>
      </c>
      <c r="AG432">
        <v>0</v>
      </c>
      <c r="AH432">
        <v>1</v>
      </c>
      <c r="AI432" s="18" t="str">
        <f t="shared" si="25"/>
        <v>1</v>
      </c>
      <c r="AJ432" s="18" t="str">
        <f t="shared" si="26"/>
        <v>1</v>
      </c>
      <c r="AK432" s="18" t="str">
        <f t="shared" si="27"/>
        <v>1</v>
      </c>
      <c r="AL432" s="18">
        <f t="shared" si="28"/>
        <v>1</v>
      </c>
      <c r="AM432" t="s">
        <v>55</v>
      </c>
      <c r="AN432" t="s">
        <v>55</v>
      </c>
      <c r="AO432">
        <v>0</v>
      </c>
      <c r="AP432">
        <v>0</v>
      </c>
      <c r="AQ432">
        <v>0</v>
      </c>
      <c r="AR432" t="s">
        <v>298</v>
      </c>
      <c r="AS432" t="s">
        <v>58</v>
      </c>
      <c r="AT432" t="s">
        <v>58</v>
      </c>
      <c r="AU432" t="s">
        <v>1326</v>
      </c>
      <c r="AV432" t="s">
        <v>6291</v>
      </c>
      <c r="AW432" t="s">
        <v>529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201602087</v>
      </c>
      <c r="BM432">
        <v>7</v>
      </c>
    </row>
    <row r="433" spans="1:65">
      <c r="A433" t="s">
        <v>6292</v>
      </c>
      <c r="B433">
        <v>432</v>
      </c>
      <c r="C433" t="s">
        <v>57</v>
      </c>
      <c r="D433" t="s">
        <v>55</v>
      </c>
      <c r="E433">
        <v>7</v>
      </c>
      <c r="F433">
        <v>201602087</v>
      </c>
      <c r="G433" t="s">
        <v>55</v>
      </c>
      <c r="H433" t="s">
        <v>530</v>
      </c>
      <c r="I433" t="s">
        <v>55</v>
      </c>
      <c r="J433" t="s">
        <v>55</v>
      </c>
      <c r="K433" t="s">
        <v>55</v>
      </c>
      <c r="L433" t="s">
        <v>55</v>
      </c>
      <c r="M433" t="s">
        <v>55</v>
      </c>
      <c r="N433" t="s">
        <v>57</v>
      </c>
      <c r="O433" t="s">
        <v>57</v>
      </c>
      <c r="P433" t="s">
        <v>57</v>
      </c>
      <c r="Q433" t="s">
        <v>57</v>
      </c>
      <c r="R433" t="s">
        <v>57</v>
      </c>
      <c r="S433" t="s">
        <v>55</v>
      </c>
      <c r="T433" t="s">
        <v>57</v>
      </c>
      <c r="U433" t="s">
        <v>57</v>
      </c>
      <c r="V433" t="s">
        <v>57</v>
      </c>
      <c r="W433" t="s">
        <v>55</v>
      </c>
      <c r="X433" t="s">
        <v>57</v>
      </c>
      <c r="Y433" t="s">
        <v>57</v>
      </c>
      <c r="Z433" t="s">
        <v>57</v>
      </c>
      <c r="AA433" t="s">
        <v>57</v>
      </c>
      <c r="AB433" t="s">
        <v>57</v>
      </c>
      <c r="AC433" t="s">
        <v>57</v>
      </c>
      <c r="AD433" t="s">
        <v>57</v>
      </c>
      <c r="AE433">
        <v>0</v>
      </c>
      <c r="AF433">
        <v>0</v>
      </c>
      <c r="AG433">
        <v>0</v>
      </c>
      <c r="AH433">
        <v>0</v>
      </c>
      <c r="AI433" s="18" t="str">
        <f t="shared" si="25"/>
        <v>1</v>
      </c>
      <c r="AJ433" s="18" t="str">
        <f t="shared" si="26"/>
        <v>1</v>
      </c>
      <c r="AK433" s="18" t="str">
        <f t="shared" si="27"/>
        <v>1</v>
      </c>
      <c r="AL433" s="18">
        <f t="shared" si="28"/>
        <v>0</v>
      </c>
      <c r="AM433" t="s">
        <v>55</v>
      </c>
      <c r="AN433" t="s">
        <v>55</v>
      </c>
      <c r="AO433">
        <v>1</v>
      </c>
      <c r="AP433">
        <v>1</v>
      </c>
      <c r="AQ433">
        <v>0</v>
      </c>
      <c r="AR433" t="s">
        <v>59</v>
      </c>
      <c r="AS433" t="s">
        <v>80</v>
      </c>
      <c r="AT433" t="s">
        <v>80</v>
      </c>
      <c r="AU433" t="s">
        <v>80</v>
      </c>
      <c r="AV433" t="s">
        <v>6292</v>
      </c>
      <c r="AW433" t="s">
        <v>530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201602087</v>
      </c>
      <c r="BM433">
        <v>7</v>
      </c>
    </row>
    <row r="434" spans="1:65">
      <c r="A434" t="s">
        <v>6293</v>
      </c>
      <c r="B434">
        <v>433</v>
      </c>
      <c r="C434" t="s">
        <v>372</v>
      </c>
      <c r="D434">
        <v>1</v>
      </c>
      <c r="E434">
        <v>7</v>
      </c>
      <c r="F434">
        <v>201602087</v>
      </c>
      <c r="G434">
        <v>20160208</v>
      </c>
      <c r="H434" t="s">
        <v>531</v>
      </c>
      <c r="I434" t="s">
        <v>147</v>
      </c>
      <c r="J434" t="s">
        <v>55</v>
      </c>
      <c r="K434">
        <v>0</v>
      </c>
      <c r="L434">
        <v>0</v>
      </c>
      <c r="M434">
        <v>0</v>
      </c>
      <c r="N434" t="s">
        <v>56</v>
      </c>
      <c r="O434" t="s">
        <v>57</v>
      </c>
      <c r="P434" t="s">
        <v>57</v>
      </c>
      <c r="Q434" t="s">
        <v>3</v>
      </c>
      <c r="R434" t="s">
        <v>58</v>
      </c>
      <c r="S434" t="s">
        <v>55</v>
      </c>
      <c r="T434" t="s">
        <v>56</v>
      </c>
      <c r="U434" t="s">
        <v>56</v>
      </c>
      <c r="V434" t="s">
        <v>56</v>
      </c>
      <c r="W434" t="s">
        <v>55</v>
      </c>
      <c r="X434" t="s">
        <v>56</v>
      </c>
      <c r="Y434" t="s">
        <v>56</v>
      </c>
      <c r="Z434" t="s">
        <v>56</v>
      </c>
      <c r="AA434" t="s">
        <v>57</v>
      </c>
      <c r="AB434" t="s">
        <v>56</v>
      </c>
      <c r="AC434" t="s">
        <v>56</v>
      </c>
      <c r="AD434" t="s">
        <v>57</v>
      </c>
      <c r="AE434">
        <v>0</v>
      </c>
      <c r="AF434">
        <v>0</v>
      </c>
      <c r="AG434">
        <v>0</v>
      </c>
      <c r="AH434">
        <v>1</v>
      </c>
      <c r="AI434" s="18" t="str">
        <f t="shared" si="25"/>
        <v>1</v>
      </c>
      <c r="AJ434" s="18" t="str">
        <f t="shared" si="26"/>
        <v>1</v>
      </c>
      <c r="AK434" s="18" t="str">
        <f t="shared" si="27"/>
        <v>1</v>
      </c>
      <c r="AL434" s="18">
        <f t="shared" si="28"/>
        <v>1</v>
      </c>
      <c r="AM434" t="s">
        <v>55</v>
      </c>
      <c r="AN434" t="s">
        <v>55</v>
      </c>
      <c r="AO434">
        <v>0</v>
      </c>
      <c r="AP434">
        <v>0</v>
      </c>
      <c r="AQ434">
        <v>0</v>
      </c>
      <c r="AR434" t="s">
        <v>147</v>
      </c>
      <c r="AS434" t="s">
        <v>58</v>
      </c>
      <c r="AT434" t="s">
        <v>58</v>
      </c>
      <c r="AU434" t="s">
        <v>1326</v>
      </c>
      <c r="AV434" t="s">
        <v>6293</v>
      </c>
      <c r="AW434" t="s">
        <v>531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201602087</v>
      </c>
      <c r="BM434">
        <v>7</v>
      </c>
    </row>
    <row r="435" spans="1:65">
      <c r="A435" t="s">
        <v>6294</v>
      </c>
      <c r="B435">
        <v>434</v>
      </c>
      <c r="C435" t="s">
        <v>372</v>
      </c>
      <c r="D435">
        <v>1</v>
      </c>
      <c r="E435">
        <v>7</v>
      </c>
      <c r="F435">
        <v>201602087</v>
      </c>
      <c r="G435">
        <v>20160208</v>
      </c>
      <c r="H435" t="s">
        <v>532</v>
      </c>
      <c r="I435" t="s">
        <v>147</v>
      </c>
      <c r="J435" t="s">
        <v>55</v>
      </c>
      <c r="K435">
        <v>1</v>
      </c>
      <c r="L435">
        <v>0</v>
      </c>
      <c r="M435">
        <v>1</v>
      </c>
      <c r="N435" t="s">
        <v>56</v>
      </c>
      <c r="O435" t="s">
        <v>378</v>
      </c>
      <c r="P435" t="s">
        <v>68</v>
      </c>
      <c r="Q435" t="s">
        <v>3</v>
      </c>
      <c r="R435" t="s">
        <v>58</v>
      </c>
      <c r="S435" t="s">
        <v>55</v>
      </c>
      <c r="T435" t="s">
        <v>56</v>
      </c>
      <c r="U435" t="s">
        <v>56</v>
      </c>
      <c r="V435" t="s">
        <v>56</v>
      </c>
      <c r="W435" t="s">
        <v>55</v>
      </c>
      <c r="X435" t="s">
        <v>56</v>
      </c>
      <c r="Y435" t="s">
        <v>56</v>
      </c>
      <c r="Z435" t="s">
        <v>56</v>
      </c>
      <c r="AA435" t="s">
        <v>57</v>
      </c>
      <c r="AB435" t="s">
        <v>56</v>
      </c>
      <c r="AC435" t="s">
        <v>56</v>
      </c>
      <c r="AD435" t="s">
        <v>57</v>
      </c>
      <c r="AE435">
        <v>0</v>
      </c>
      <c r="AF435">
        <v>0</v>
      </c>
      <c r="AG435">
        <v>0</v>
      </c>
      <c r="AH435">
        <v>1</v>
      </c>
      <c r="AI435" s="18" t="str">
        <f t="shared" si="25"/>
        <v>1</v>
      </c>
      <c r="AJ435" s="18" t="str">
        <f t="shared" si="26"/>
        <v>1</v>
      </c>
      <c r="AK435" s="18" t="str">
        <f t="shared" si="27"/>
        <v>1</v>
      </c>
      <c r="AL435" s="18">
        <f t="shared" si="28"/>
        <v>1</v>
      </c>
      <c r="AM435" t="s">
        <v>55</v>
      </c>
      <c r="AN435" t="s">
        <v>55</v>
      </c>
      <c r="AO435">
        <v>0</v>
      </c>
      <c r="AP435">
        <v>0</v>
      </c>
      <c r="AQ435">
        <v>0</v>
      </c>
      <c r="AR435" t="s">
        <v>147</v>
      </c>
      <c r="AS435" t="s">
        <v>58</v>
      </c>
      <c r="AT435" t="s">
        <v>58</v>
      </c>
      <c r="AU435" t="s">
        <v>1326</v>
      </c>
      <c r="AV435" t="s">
        <v>6294</v>
      </c>
      <c r="AW435" t="s">
        <v>532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201602087</v>
      </c>
      <c r="BM435">
        <v>7</v>
      </c>
    </row>
    <row r="436" spans="1:65">
      <c r="A436" t="s">
        <v>6295</v>
      </c>
      <c r="B436">
        <v>435</v>
      </c>
      <c r="C436" t="s">
        <v>372</v>
      </c>
      <c r="D436">
        <v>1</v>
      </c>
      <c r="E436">
        <v>7</v>
      </c>
      <c r="F436">
        <v>201602087</v>
      </c>
      <c r="G436">
        <v>20160208</v>
      </c>
      <c r="H436" t="s">
        <v>533</v>
      </c>
      <c r="I436" t="s">
        <v>147</v>
      </c>
      <c r="J436" t="s">
        <v>55</v>
      </c>
      <c r="K436">
        <v>0</v>
      </c>
      <c r="L436">
        <v>0</v>
      </c>
      <c r="M436">
        <v>0</v>
      </c>
      <c r="N436" t="s">
        <v>56</v>
      </c>
      <c r="O436" t="s">
        <v>57</v>
      </c>
      <c r="P436" t="s">
        <v>57</v>
      </c>
      <c r="Q436" t="s">
        <v>3</v>
      </c>
      <c r="R436" t="s">
        <v>58</v>
      </c>
      <c r="S436" t="s">
        <v>55</v>
      </c>
      <c r="T436" t="s">
        <v>56</v>
      </c>
      <c r="U436" t="s">
        <v>56</v>
      </c>
      <c r="V436" t="s">
        <v>56</v>
      </c>
      <c r="W436" t="s">
        <v>55</v>
      </c>
      <c r="X436" t="s">
        <v>56</v>
      </c>
      <c r="Y436" t="s">
        <v>56</v>
      </c>
      <c r="Z436" t="s">
        <v>56</v>
      </c>
      <c r="AA436" t="s">
        <v>57</v>
      </c>
      <c r="AB436" t="s">
        <v>56</v>
      </c>
      <c r="AC436" t="s">
        <v>56</v>
      </c>
      <c r="AD436" t="s">
        <v>481</v>
      </c>
      <c r="AE436">
        <v>0</v>
      </c>
      <c r="AF436">
        <v>0</v>
      </c>
      <c r="AG436">
        <v>0</v>
      </c>
      <c r="AH436">
        <v>1</v>
      </c>
      <c r="AI436" s="18" t="str">
        <f t="shared" si="25"/>
        <v>1</v>
      </c>
      <c r="AJ436" s="18" t="str">
        <f t="shared" si="26"/>
        <v>1</v>
      </c>
      <c r="AK436" s="18" t="str">
        <f t="shared" si="27"/>
        <v>1</v>
      </c>
      <c r="AL436" s="18">
        <f t="shared" si="28"/>
        <v>1</v>
      </c>
      <c r="AM436" t="s">
        <v>55</v>
      </c>
      <c r="AN436" t="s">
        <v>55</v>
      </c>
      <c r="AO436">
        <v>0</v>
      </c>
      <c r="AP436">
        <v>0</v>
      </c>
      <c r="AQ436">
        <v>0</v>
      </c>
      <c r="AR436" t="s">
        <v>147</v>
      </c>
      <c r="AS436" t="s">
        <v>58</v>
      </c>
      <c r="AT436" t="s">
        <v>58</v>
      </c>
      <c r="AU436" t="s">
        <v>1326</v>
      </c>
      <c r="AV436" t="s">
        <v>6295</v>
      </c>
      <c r="AW436" t="s">
        <v>533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201602087</v>
      </c>
      <c r="BM436">
        <v>7</v>
      </c>
    </row>
    <row r="437" spans="1:65">
      <c r="A437" t="s">
        <v>6296</v>
      </c>
      <c r="B437">
        <v>436</v>
      </c>
      <c r="C437" t="s">
        <v>372</v>
      </c>
      <c r="D437">
        <v>1</v>
      </c>
      <c r="E437">
        <v>7</v>
      </c>
      <c r="F437">
        <v>201602087</v>
      </c>
      <c r="G437">
        <v>20160208</v>
      </c>
      <c r="H437" t="s">
        <v>534</v>
      </c>
      <c r="I437" t="s">
        <v>147</v>
      </c>
      <c r="J437" t="s">
        <v>55</v>
      </c>
      <c r="K437">
        <v>0</v>
      </c>
      <c r="L437">
        <v>0</v>
      </c>
      <c r="M437">
        <v>0</v>
      </c>
      <c r="N437" t="s">
        <v>56</v>
      </c>
      <c r="O437" t="s">
        <v>57</v>
      </c>
      <c r="P437" t="s">
        <v>57</v>
      </c>
      <c r="Q437" t="s">
        <v>3</v>
      </c>
      <c r="R437" t="s">
        <v>58</v>
      </c>
      <c r="S437" t="s">
        <v>55</v>
      </c>
      <c r="T437" t="s">
        <v>56</v>
      </c>
      <c r="U437" t="s">
        <v>56</v>
      </c>
      <c r="V437" t="s">
        <v>56</v>
      </c>
      <c r="W437" t="s">
        <v>55</v>
      </c>
      <c r="X437" t="s">
        <v>56</v>
      </c>
      <c r="Y437" t="s">
        <v>56</v>
      </c>
      <c r="Z437" t="s">
        <v>56</v>
      </c>
      <c r="AA437" t="s">
        <v>57</v>
      </c>
      <c r="AB437" t="s">
        <v>56</v>
      </c>
      <c r="AC437" t="s">
        <v>56</v>
      </c>
      <c r="AD437" t="s">
        <v>57</v>
      </c>
      <c r="AE437">
        <v>0</v>
      </c>
      <c r="AF437">
        <v>0</v>
      </c>
      <c r="AG437">
        <v>0</v>
      </c>
      <c r="AH437">
        <v>1</v>
      </c>
      <c r="AI437" s="18" t="str">
        <f t="shared" si="25"/>
        <v>1</v>
      </c>
      <c r="AJ437" s="18" t="str">
        <f t="shared" si="26"/>
        <v>1</v>
      </c>
      <c r="AK437" s="18" t="str">
        <f t="shared" si="27"/>
        <v>1</v>
      </c>
      <c r="AL437" s="18">
        <f t="shared" si="28"/>
        <v>1</v>
      </c>
      <c r="AM437" t="s">
        <v>55</v>
      </c>
      <c r="AN437" t="s">
        <v>55</v>
      </c>
      <c r="AO437">
        <v>0</v>
      </c>
      <c r="AP437">
        <v>0</v>
      </c>
      <c r="AQ437">
        <v>0</v>
      </c>
      <c r="AR437" t="s">
        <v>147</v>
      </c>
      <c r="AS437" t="s">
        <v>58</v>
      </c>
      <c r="AT437" t="s">
        <v>58</v>
      </c>
      <c r="AU437" t="s">
        <v>1326</v>
      </c>
      <c r="AV437" t="s">
        <v>6296</v>
      </c>
      <c r="AW437" t="s">
        <v>534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201602087</v>
      </c>
      <c r="BM437">
        <v>7</v>
      </c>
    </row>
    <row r="438" spans="1:65">
      <c r="A438" t="s">
        <v>6297</v>
      </c>
      <c r="B438">
        <v>437</v>
      </c>
      <c r="C438" t="s">
        <v>372</v>
      </c>
      <c r="D438">
        <v>1</v>
      </c>
      <c r="E438">
        <v>7</v>
      </c>
      <c r="F438">
        <v>201602087</v>
      </c>
      <c r="G438">
        <v>20160208</v>
      </c>
      <c r="H438" t="s">
        <v>535</v>
      </c>
      <c r="I438" t="s">
        <v>76</v>
      </c>
      <c r="J438" t="s">
        <v>55</v>
      </c>
      <c r="K438">
        <v>0</v>
      </c>
      <c r="L438">
        <v>0</v>
      </c>
      <c r="M438">
        <v>0</v>
      </c>
      <c r="N438" t="s">
        <v>56</v>
      </c>
      <c r="O438" t="s">
        <v>57</v>
      </c>
      <c r="P438" t="s">
        <v>57</v>
      </c>
      <c r="Q438" t="s">
        <v>3</v>
      </c>
      <c r="R438" t="s">
        <v>58</v>
      </c>
      <c r="S438" t="s">
        <v>55</v>
      </c>
      <c r="T438" t="s">
        <v>56</v>
      </c>
      <c r="U438" t="s">
        <v>56</v>
      </c>
      <c r="V438" t="s">
        <v>56</v>
      </c>
      <c r="W438" t="s">
        <v>55</v>
      </c>
      <c r="X438" t="s">
        <v>56</v>
      </c>
      <c r="Y438" t="s">
        <v>56</v>
      </c>
      <c r="Z438" t="s">
        <v>56</v>
      </c>
      <c r="AA438" t="s">
        <v>57</v>
      </c>
      <c r="AB438" t="s">
        <v>56</v>
      </c>
      <c r="AC438" t="s">
        <v>56</v>
      </c>
      <c r="AD438" t="s">
        <v>57</v>
      </c>
      <c r="AE438">
        <v>0</v>
      </c>
      <c r="AF438">
        <v>0</v>
      </c>
      <c r="AG438">
        <v>0</v>
      </c>
      <c r="AH438">
        <v>1</v>
      </c>
      <c r="AI438" s="18" t="str">
        <f t="shared" si="25"/>
        <v>1</v>
      </c>
      <c r="AJ438" s="18" t="str">
        <f t="shared" si="26"/>
        <v>1</v>
      </c>
      <c r="AK438" s="18" t="str">
        <f t="shared" si="27"/>
        <v>1</v>
      </c>
      <c r="AL438" s="18">
        <f t="shared" si="28"/>
        <v>1</v>
      </c>
      <c r="AM438" t="s">
        <v>55</v>
      </c>
      <c r="AN438" t="s">
        <v>55</v>
      </c>
      <c r="AO438">
        <v>1</v>
      </c>
      <c r="AP438">
        <v>0</v>
      </c>
      <c r="AQ438">
        <v>0</v>
      </c>
      <c r="AR438" t="s">
        <v>76</v>
      </c>
      <c r="AS438" t="s">
        <v>58</v>
      </c>
      <c r="AT438" t="s">
        <v>58</v>
      </c>
      <c r="AU438" t="s">
        <v>1326</v>
      </c>
      <c r="AV438" t="s">
        <v>6297</v>
      </c>
      <c r="AW438" t="s">
        <v>535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201602087</v>
      </c>
      <c r="BM438">
        <v>7</v>
      </c>
    </row>
    <row r="439" spans="1:65">
      <c r="A439" t="s">
        <v>6298</v>
      </c>
      <c r="B439">
        <v>438</v>
      </c>
      <c r="C439" t="s">
        <v>57</v>
      </c>
      <c r="D439" t="s">
        <v>55</v>
      </c>
      <c r="E439">
        <v>7</v>
      </c>
      <c r="F439">
        <v>201602087</v>
      </c>
      <c r="G439" t="s">
        <v>55</v>
      </c>
      <c r="H439" t="s">
        <v>536</v>
      </c>
      <c r="I439" t="s">
        <v>55</v>
      </c>
      <c r="J439" t="s">
        <v>55</v>
      </c>
      <c r="K439" t="s">
        <v>55</v>
      </c>
      <c r="L439" t="s">
        <v>55</v>
      </c>
      <c r="M439" t="s">
        <v>55</v>
      </c>
      <c r="N439" t="s">
        <v>57</v>
      </c>
      <c r="O439" t="s">
        <v>57</v>
      </c>
      <c r="P439" t="s">
        <v>57</v>
      </c>
      <c r="Q439" t="s">
        <v>57</v>
      </c>
      <c r="R439" t="s">
        <v>57</v>
      </c>
      <c r="S439" t="s">
        <v>55</v>
      </c>
      <c r="T439" t="s">
        <v>57</v>
      </c>
      <c r="U439" t="s">
        <v>57</v>
      </c>
      <c r="V439" t="s">
        <v>57</v>
      </c>
      <c r="W439" t="s">
        <v>55</v>
      </c>
      <c r="X439" t="s">
        <v>57</v>
      </c>
      <c r="Y439" t="s">
        <v>57</v>
      </c>
      <c r="Z439" t="s">
        <v>57</v>
      </c>
      <c r="AA439" t="s">
        <v>57</v>
      </c>
      <c r="AB439" t="s">
        <v>57</v>
      </c>
      <c r="AC439" t="s">
        <v>57</v>
      </c>
      <c r="AD439" t="s">
        <v>57</v>
      </c>
      <c r="AE439">
        <v>0</v>
      </c>
      <c r="AF439">
        <v>0</v>
      </c>
      <c r="AG439">
        <v>0</v>
      </c>
      <c r="AH439">
        <v>0</v>
      </c>
      <c r="AI439" s="18" t="str">
        <f t="shared" si="25"/>
        <v>1</v>
      </c>
      <c r="AJ439" s="18" t="str">
        <f t="shared" si="26"/>
        <v>1</v>
      </c>
      <c r="AK439" s="18" t="str">
        <f t="shared" si="27"/>
        <v>1</v>
      </c>
      <c r="AL439" s="18">
        <f t="shared" si="28"/>
        <v>0</v>
      </c>
      <c r="AM439" t="s">
        <v>55</v>
      </c>
      <c r="AN439" t="s">
        <v>55</v>
      </c>
      <c r="AO439">
        <v>0</v>
      </c>
      <c r="AP439">
        <v>0</v>
      </c>
      <c r="AQ439">
        <v>0</v>
      </c>
      <c r="AR439" t="s">
        <v>59</v>
      </c>
      <c r="AS439" t="s">
        <v>80</v>
      </c>
      <c r="AT439" t="s">
        <v>80</v>
      </c>
      <c r="AU439" t="s">
        <v>80</v>
      </c>
      <c r="AV439" t="s">
        <v>6298</v>
      </c>
      <c r="AW439" t="s">
        <v>536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201602087</v>
      </c>
      <c r="BM439">
        <v>7</v>
      </c>
    </row>
    <row r="440" spans="1:65">
      <c r="A440" t="s">
        <v>6299</v>
      </c>
      <c r="B440">
        <v>439</v>
      </c>
      <c r="C440" t="s">
        <v>372</v>
      </c>
      <c r="D440">
        <v>1</v>
      </c>
      <c r="E440">
        <v>7</v>
      </c>
      <c r="F440">
        <v>201602087</v>
      </c>
      <c r="G440">
        <v>20160208</v>
      </c>
      <c r="H440" t="s">
        <v>537</v>
      </c>
      <c r="I440" t="s">
        <v>298</v>
      </c>
      <c r="J440" t="s">
        <v>55</v>
      </c>
      <c r="K440">
        <v>0</v>
      </c>
      <c r="L440">
        <v>0</v>
      </c>
      <c r="M440">
        <v>0</v>
      </c>
      <c r="N440" t="s">
        <v>56</v>
      </c>
      <c r="O440" t="s">
        <v>57</v>
      </c>
      <c r="P440" t="s">
        <v>57</v>
      </c>
      <c r="Q440" t="s">
        <v>3</v>
      </c>
      <c r="R440" t="s">
        <v>538</v>
      </c>
      <c r="S440" t="s">
        <v>55</v>
      </c>
      <c r="T440" t="s">
        <v>56</v>
      </c>
      <c r="U440" t="s">
        <v>56</v>
      </c>
      <c r="V440" t="s">
        <v>68</v>
      </c>
      <c r="W440" t="s">
        <v>55</v>
      </c>
      <c r="X440" t="s">
        <v>56</v>
      </c>
      <c r="Y440" t="s">
        <v>56</v>
      </c>
      <c r="Z440" t="s">
        <v>56</v>
      </c>
      <c r="AA440" t="s">
        <v>57</v>
      </c>
      <c r="AB440" t="s">
        <v>56</v>
      </c>
      <c r="AC440" t="s">
        <v>68</v>
      </c>
      <c r="AD440" t="s">
        <v>57</v>
      </c>
      <c r="AE440">
        <v>0</v>
      </c>
      <c r="AF440">
        <v>0</v>
      </c>
      <c r="AG440">
        <v>0</v>
      </c>
      <c r="AH440">
        <v>0</v>
      </c>
      <c r="AI440" s="18" t="str">
        <f t="shared" si="25"/>
        <v>1</v>
      </c>
      <c r="AJ440" s="18" t="str">
        <f t="shared" si="26"/>
        <v>1</v>
      </c>
      <c r="AK440" s="18" t="str">
        <f t="shared" si="27"/>
        <v>1</v>
      </c>
      <c r="AL440" s="18">
        <f t="shared" si="28"/>
        <v>0</v>
      </c>
      <c r="AM440" t="s">
        <v>55</v>
      </c>
      <c r="AN440" t="s">
        <v>55</v>
      </c>
      <c r="AO440">
        <v>0</v>
      </c>
      <c r="AP440">
        <v>0</v>
      </c>
      <c r="AQ440">
        <v>0</v>
      </c>
      <c r="AR440" t="s">
        <v>298</v>
      </c>
      <c r="AS440" t="s">
        <v>539</v>
      </c>
      <c r="AT440" t="s">
        <v>539</v>
      </c>
      <c r="AU440" t="s">
        <v>4450</v>
      </c>
      <c r="AV440" t="s">
        <v>6299</v>
      </c>
      <c r="AW440" t="s">
        <v>537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201602087</v>
      </c>
      <c r="BM440">
        <v>7</v>
      </c>
    </row>
    <row r="441" spans="1:65">
      <c r="A441" t="s">
        <v>6300</v>
      </c>
      <c r="B441">
        <v>440</v>
      </c>
      <c r="C441" t="s">
        <v>372</v>
      </c>
      <c r="D441">
        <v>1</v>
      </c>
      <c r="E441">
        <v>7</v>
      </c>
      <c r="F441">
        <v>201602087</v>
      </c>
      <c r="G441">
        <v>20160208</v>
      </c>
      <c r="H441" t="s">
        <v>540</v>
      </c>
      <c r="I441" t="s">
        <v>298</v>
      </c>
      <c r="J441" t="s">
        <v>55</v>
      </c>
      <c r="K441">
        <v>0</v>
      </c>
      <c r="L441">
        <v>0</v>
      </c>
      <c r="M441">
        <v>0</v>
      </c>
      <c r="N441" t="s">
        <v>56</v>
      </c>
      <c r="O441" t="s">
        <v>57</v>
      </c>
      <c r="P441" t="s">
        <v>57</v>
      </c>
      <c r="Q441" t="s">
        <v>3</v>
      </c>
      <c r="R441" t="s">
        <v>538</v>
      </c>
      <c r="S441" t="s">
        <v>55</v>
      </c>
      <c r="T441" t="s">
        <v>56</v>
      </c>
      <c r="U441" t="s">
        <v>56</v>
      </c>
      <c r="V441" t="s">
        <v>56</v>
      </c>
      <c r="W441" t="s">
        <v>55</v>
      </c>
      <c r="X441" t="s">
        <v>56</v>
      </c>
      <c r="Y441" t="s">
        <v>56</v>
      </c>
      <c r="Z441" t="s">
        <v>56</v>
      </c>
      <c r="AA441" t="s">
        <v>57</v>
      </c>
      <c r="AB441" t="s">
        <v>56</v>
      </c>
      <c r="AC441" t="s">
        <v>68</v>
      </c>
      <c r="AD441" t="s">
        <v>57</v>
      </c>
      <c r="AE441">
        <v>0</v>
      </c>
      <c r="AF441">
        <v>0</v>
      </c>
      <c r="AG441">
        <v>0</v>
      </c>
      <c r="AH441">
        <v>0</v>
      </c>
      <c r="AI441" s="18" t="str">
        <f t="shared" si="25"/>
        <v>1</v>
      </c>
      <c r="AJ441" s="18" t="str">
        <f t="shared" si="26"/>
        <v>1</v>
      </c>
      <c r="AK441" s="18" t="str">
        <f t="shared" si="27"/>
        <v>1</v>
      </c>
      <c r="AL441" s="18">
        <f t="shared" si="28"/>
        <v>0</v>
      </c>
      <c r="AM441" t="s">
        <v>55</v>
      </c>
      <c r="AN441" t="s">
        <v>55</v>
      </c>
      <c r="AO441">
        <v>0</v>
      </c>
      <c r="AP441">
        <v>0</v>
      </c>
      <c r="AQ441">
        <v>0</v>
      </c>
      <c r="AR441" t="s">
        <v>298</v>
      </c>
      <c r="AS441" t="s">
        <v>539</v>
      </c>
      <c r="AT441" t="s">
        <v>539</v>
      </c>
      <c r="AU441" t="s">
        <v>4450</v>
      </c>
      <c r="AV441" t="s">
        <v>6300</v>
      </c>
      <c r="AW441" t="s">
        <v>540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201602087</v>
      </c>
      <c r="BM441">
        <v>7</v>
      </c>
    </row>
    <row r="442" spans="1:65">
      <c r="A442" t="s">
        <v>6301</v>
      </c>
      <c r="B442">
        <v>441</v>
      </c>
      <c r="C442" t="s">
        <v>372</v>
      </c>
      <c r="D442">
        <v>1</v>
      </c>
      <c r="E442">
        <v>7</v>
      </c>
      <c r="F442">
        <v>201602087</v>
      </c>
      <c r="G442">
        <v>20160208</v>
      </c>
      <c r="H442" t="s">
        <v>541</v>
      </c>
      <c r="I442" t="s">
        <v>298</v>
      </c>
      <c r="J442" t="s">
        <v>55</v>
      </c>
      <c r="K442">
        <v>0</v>
      </c>
      <c r="L442">
        <v>0</v>
      </c>
      <c r="M442">
        <v>0</v>
      </c>
      <c r="N442" t="s">
        <v>56</v>
      </c>
      <c r="O442" t="s">
        <v>57</v>
      </c>
      <c r="P442" t="s">
        <v>57</v>
      </c>
      <c r="Q442" t="s">
        <v>3</v>
      </c>
      <c r="R442" t="s">
        <v>538</v>
      </c>
      <c r="S442" t="s">
        <v>55</v>
      </c>
      <c r="T442" t="s">
        <v>56</v>
      </c>
      <c r="U442" t="s">
        <v>56</v>
      </c>
      <c r="V442" t="s">
        <v>56</v>
      </c>
      <c r="W442" t="s">
        <v>55</v>
      </c>
      <c r="X442" t="s">
        <v>56</v>
      </c>
      <c r="Y442" t="s">
        <v>56</v>
      </c>
      <c r="Z442" t="s">
        <v>56</v>
      </c>
      <c r="AA442" t="s">
        <v>57</v>
      </c>
      <c r="AB442" t="s">
        <v>56</v>
      </c>
      <c r="AC442" t="s">
        <v>68</v>
      </c>
      <c r="AD442" t="s">
        <v>57</v>
      </c>
      <c r="AE442">
        <v>0</v>
      </c>
      <c r="AF442">
        <v>0</v>
      </c>
      <c r="AG442">
        <v>0</v>
      </c>
      <c r="AH442">
        <v>1</v>
      </c>
      <c r="AI442" s="18" t="str">
        <f t="shared" si="25"/>
        <v>1</v>
      </c>
      <c r="AJ442" s="18" t="str">
        <f t="shared" si="26"/>
        <v>1</v>
      </c>
      <c r="AK442" s="18" t="str">
        <f t="shared" si="27"/>
        <v>1</v>
      </c>
      <c r="AL442" s="18">
        <f t="shared" si="28"/>
        <v>1</v>
      </c>
      <c r="AM442" t="s">
        <v>55</v>
      </c>
      <c r="AN442" t="s">
        <v>55</v>
      </c>
      <c r="AO442">
        <v>0</v>
      </c>
      <c r="AP442">
        <v>0</v>
      </c>
      <c r="AQ442">
        <v>0</v>
      </c>
      <c r="AR442" t="s">
        <v>298</v>
      </c>
      <c r="AS442" t="s">
        <v>539</v>
      </c>
      <c r="AT442" t="s">
        <v>539</v>
      </c>
      <c r="AU442" t="s">
        <v>4450</v>
      </c>
      <c r="AV442" t="s">
        <v>6301</v>
      </c>
      <c r="AW442" t="s">
        <v>541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201602087</v>
      </c>
      <c r="BM442">
        <v>7</v>
      </c>
    </row>
    <row r="443" spans="1:65">
      <c r="A443" t="s">
        <v>6302</v>
      </c>
      <c r="B443">
        <v>442</v>
      </c>
      <c r="C443" t="s">
        <v>372</v>
      </c>
      <c r="D443">
        <v>1</v>
      </c>
      <c r="E443">
        <v>7</v>
      </c>
      <c r="F443">
        <v>201602087</v>
      </c>
      <c r="G443">
        <v>20160208</v>
      </c>
      <c r="H443" t="s">
        <v>542</v>
      </c>
      <c r="I443" t="s">
        <v>298</v>
      </c>
      <c r="J443" t="s">
        <v>55</v>
      </c>
      <c r="K443">
        <v>1</v>
      </c>
      <c r="L443">
        <v>0</v>
      </c>
      <c r="M443">
        <v>1</v>
      </c>
      <c r="N443" t="s">
        <v>56</v>
      </c>
      <c r="O443" t="s">
        <v>378</v>
      </c>
      <c r="P443" t="s">
        <v>57</v>
      </c>
      <c r="Q443" t="s">
        <v>3</v>
      </c>
      <c r="R443" t="s">
        <v>538</v>
      </c>
      <c r="S443" t="s">
        <v>55</v>
      </c>
      <c r="T443" t="s">
        <v>56</v>
      </c>
      <c r="U443" t="s">
        <v>56</v>
      </c>
      <c r="V443" t="s">
        <v>56</v>
      </c>
      <c r="W443" t="s">
        <v>55</v>
      </c>
      <c r="X443" t="s">
        <v>56</v>
      </c>
      <c r="Y443" t="s">
        <v>56</v>
      </c>
      <c r="Z443" t="s">
        <v>56</v>
      </c>
      <c r="AA443" t="s">
        <v>57</v>
      </c>
      <c r="AB443" t="s">
        <v>56</v>
      </c>
      <c r="AC443" t="s">
        <v>68</v>
      </c>
      <c r="AD443" t="s">
        <v>57</v>
      </c>
      <c r="AE443">
        <v>0</v>
      </c>
      <c r="AF443">
        <v>0</v>
      </c>
      <c r="AG443">
        <v>0</v>
      </c>
      <c r="AH443">
        <v>0</v>
      </c>
      <c r="AI443" s="18" t="str">
        <f t="shared" si="25"/>
        <v>1</v>
      </c>
      <c r="AJ443" s="18" t="str">
        <f t="shared" si="26"/>
        <v>1</v>
      </c>
      <c r="AK443" s="18" t="str">
        <f t="shared" si="27"/>
        <v>1</v>
      </c>
      <c r="AL443" s="18">
        <f t="shared" si="28"/>
        <v>0</v>
      </c>
      <c r="AM443" t="s">
        <v>55</v>
      </c>
      <c r="AN443" t="s">
        <v>55</v>
      </c>
      <c r="AO443">
        <v>0</v>
      </c>
      <c r="AP443">
        <v>0</v>
      </c>
      <c r="AQ443">
        <v>0</v>
      </c>
      <c r="AR443" t="s">
        <v>298</v>
      </c>
      <c r="AS443" t="s">
        <v>539</v>
      </c>
      <c r="AT443" t="s">
        <v>539</v>
      </c>
      <c r="AU443" t="s">
        <v>4450</v>
      </c>
      <c r="AV443" t="s">
        <v>6302</v>
      </c>
      <c r="AW443" t="s">
        <v>542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201602087</v>
      </c>
      <c r="BM443">
        <v>7</v>
      </c>
    </row>
    <row r="444" spans="1:65">
      <c r="A444" t="s">
        <v>6303</v>
      </c>
      <c r="B444">
        <v>443</v>
      </c>
      <c r="C444" t="s">
        <v>372</v>
      </c>
      <c r="D444">
        <v>1</v>
      </c>
      <c r="E444">
        <v>7</v>
      </c>
      <c r="F444">
        <v>201602097</v>
      </c>
      <c r="G444">
        <v>20160209</v>
      </c>
      <c r="H444" t="s">
        <v>543</v>
      </c>
      <c r="I444" t="s">
        <v>59</v>
      </c>
      <c r="J444" t="s">
        <v>55</v>
      </c>
      <c r="K444">
        <v>0</v>
      </c>
      <c r="L444">
        <v>0</v>
      </c>
      <c r="M444">
        <v>0</v>
      </c>
      <c r="N444" t="s">
        <v>56</v>
      </c>
      <c r="O444" t="s">
        <v>57</v>
      </c>
      <c r="P444" t="s">
        <v>57</v>
      </c>
      <c r="Q444" t="s">
        <v>3</v>
      </c>
      <c r="R444" t="s">
        <v>58</v>
      </c>
      <c r="S444" t="s">
        <v>55</v>
      </c>
      <c r="T444" t="s">
        <v>56</v>
      </c>
      <c r="U444" t="s">
        <v>56</v>
      </c>
      <c r="V444" t="s">
        <v>56</v>
      </c>
      <c r="W444" t="s">
        <v>55</v>
      </c>
      <c r="X444" t="s">
        <v>56</v>
      </c>
      <c r="Y444" t="s">
        <v>56</v>
      </c>
      <c r="Z444" t="s">
        <v>56</v>
      </c>
      <c r="AA444" t="s">
        <v>57</v>
      </c>
      <c r="AB444" t="s">
        <v>56</v>
      </c>
      <c r="AC444" t="s">
        <v>56</v>
      </c>
      <c r="AD444" t="s">
        <v>57</v>
      </c>
      <c r="AE444">
        <v>0</v>
      </c>
      <c r="AF444">
        <v>0</v>
      </c>
      <c r="AG444">
        <v>0</v>
      </c>
      <c r="AH444">
        <v>1</v>
      </c>
      <c r="AI444" s="18" t="str">
        <f t="shared" si="25"/>
        <v>1</v>
      </c>
      <c r="AJ444" s="18" t="str">
        <f t="shared" si="26"/>
        <v>1</v>
      </c>
      <c r="AK444" s="18" t="str">
        <f t="shared" si="27"/>
        <v>1</v>
      </c>
      <c r="AL444" s="18">
        <f t="shared" si="28"/>
        <v>1</v>
      </c>
      <c r="AM444" t="s">
        <v>55</v>
      </c>
      <c r="AN444" t="s">
        <v>55</v>
      </c>
      <c r="AO444">
        <v>1</v>
      </c>
      <c r="AP444">
        <v>0</v>
      </c>
      <c r="AQ444">
        <v>0</v>
      </c>
      <c r="AR444" t="s">
        <v>59</v>
      </c>
      <c r="AS444" t="s">
        <v>58</v>
      </c>
      <c r="AT444" t="s">
        <v>58</v>
      </c>
      <c r="AU444" t="s">
        <v>1326</v>
      </c>
      <c r="AV444" t="s">
        <v>6303</v>
      </c>
      <c r="AW444" t="s">
        <v>543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201602097</v>
      </c>
      <c r="BM444">
        <v>7</v>
      </c>
    </row>
    <row r="445" spans="1:65">
      <c r="A445" t="s">
        <v>6304</v>
      </c>
      <c r="B445">
        <v>444</v>
      </c>
      <c r="C445" t="s">
        <v>372</v>
      </c>
      <c r="D445">
        <v>1</v>
      </c>
      <c r="E445">
        <v>7</v>
      </c>
      <c r="F445">
        <v>201602097</v>
      </c>
      <c r="G445">
        <v>20160209</v>
      </c>
      <c r="H445" t="s">
        <v>544</v>
      </c>
      <c r="I445" t="s">
        <v>59</v>
      </c>
      <c r="J445" t="s">
        <v>55</v>
      </c>
      <c r="K445">
        <v>0</v>
      </c>
      <c r="L445">
        <v>0</v>
      </c>
      <c r="M445">
        <v>0</v>
      </c>
      <c r="N445" t="s">
        <v>56</v>
      </c>
      <c r="O445" t="s">
        <v>57</v>
      </c>
      <c r="P445" t="s">
        <v>57</v>
      </c>
      <c r="Q445" t="s">
        <v>3</v>
      </c>
      <c r="R445" t="s">
        <v>58</v>
      </c>
      <c r="S445" t="s">
        <v>55</v>
      </c>
      <c r="T445" t="s">
        <v>56</v>
      </c>
      <c r="U445" t="s">
        <v>56</v>
      </c>
      <c r="V445" t="s">
        <v>56</v>
      </c>
      <c r="W445" t="s">
        <v>55</v>
      </c>
      <c r="X445" t="s">
        <v>56</v>
      </c>
      <c r="Y445" t="s">
        <v>56</v>
      </c>
      <c r="Z445" t="s">
        <v>56</v>
      </c>
      <c r="AA445" t="s">
        <v>57</v>
      </c>
      <c r="AB445" t="s">
        <v>56</v>
      </c>
      <c r="AC445" t="s">
        <v>56</v>
      </c>
      <c r="AD445" t="s">
        <v>57</v>
      </c>
      <c r="AE445">
        <v>0</v>
      </c>
      <c r="AF445">
        <v>0</v>
      </c>
      <c r="AG445">
        <v>0</v>
      </c>
      <c r="AH445">
        <v>1</v>
      </c>
      <c r="AI445" s="18" t="str">
        <f t="shared" si="25"/>
        <v>1</v>
      </c>
      <c r="AJ445" s="18" t="str">
        <f t="shared" si="26"/>
        <v>1</v>
      </c>
      <c r="AK445" s="18" t="str">
        <f t="shared" si="27"/>
        <v>1</v>
      </c>
      <c r="AL445" s="18">
        <f t="shared" si="28"/>
        <v>1</v>
      </c>
      <c r="AM445" t="s">
        <v>55</v>
      </c>
      <c r="AN445" t="s">
        <v>55</v>
      </c>
      <c r="AO445">
        <v>0</v>
      </c>
      <c r="AP445">
        <v>0</v>
      </c>
      <c r="AQ445">
        <v>0</v>
      </c>
      <c r="AR445" t="s">
        <v>59</v>
      </c>
      <c r="AS445" t="s">
        <v>58</v>
      </c>
      <c r="AT445" t="s">
        <v>58</v>
      </c>
      <c r="AU445" t="s">
        <v>1326</v>
      </c>
      <c r="AV445" t="s">
        <v>6304</v>
      </c>
      <c r="AW445" t="s">
        <v>544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201602097</v>
      </c>
      <c r="BM445">
        <v>7</v>
      </c>
    </row>
    <row r="446" spans="1:65">
      <c r="A446" t="s">
        <v>6305</v>
      </c>
      <c r="B446">
        <v>445</v>
      </c>
      <c r="C446" t="s">
        <v>372</v>
      </c>
      <c r="D446">
        <v>1</v>
      </c>
      <c r="E446">
        <v>7</v>
      </c>
      <c r="F446">
        <v>201602097</v>
      </c>
      <c r="G446">
        <v>20160209</v>
      </c>
      <c r="H446" t="s">
        <v>545</v>
      </c>
      <c r="I446" t="s">
        <v>59</v>
      </c>
      <c r="J446" t="s">
        <v>55</v>
      </c>
      <c r="K446">
        <v>0</v>
      </c>
      <c r="L446">
        <v>0</v>
      </c>
      <c r="M446">
        <v>0</v>
      </c>
      <c r="N446" t="s">
        <v>56</v>
      </c>
      <c r="O446" t="s">
        <v>57</v>
      </c>
      <c r="P446" t="s">
        <v>57</v>
      </c>
      <c r="Q446" t="s">
        <v>3</v>
      </c>
      <c r="R446" t="s">
        <v>58</v>
      </c>
      <c r="S446" t="s">
        <v>55</v>
      </c>
      <c r="T446" t="s">
        <v>56</v>
      </c>
      <c r="U446" t="s">
        <v>56</v>
      </c>
      <c r="V446" t="s">
        <v>56</v>
      </c>
      <c r="W446" t="s">
        <v>55</v>
      </c>
      <c r="X446" t="s">
        <v>56</v>
      </c>
      <c r="Y446" t="s">
        <v>56</v>
      </c>
      <c r="Z446" t="s">
        <v>56</v>
      </c>
      <c r="AA446" t="s">
        <v>57</v>
      </c>
      <c r="AB446" t="s">
        <v>56</v>
      </c>
      <c r="AC446" t="s">
        <v>56</v>
      </c>
      <c r="AD446" t="s">
        <v>57</v>
      </c>
      <c r="AE446">
        <v>0</v>
      </c>
      <c r="AF446">
        <v>0</v>
      </c>
      <c r="AG446">
        <v>0</v>
      </c>
      <c r="AH446">
        <v>1</v>
      </c>
      <c r="AI446" s="18" t="str">
        <f t="shared" si="25"/>
        <v>1</v>
      </c>
      <c r="AJ446" s="18" t="str">
        <f t="shared" si="26"/>
        <v>1</v>
      </c>
      <c r="AK446" s="18" t="str">
        <f t="shared" si="27"/>
        <v>1</v>
      </c>
      <c r="AL446" s="18">
        <f t="shared" si="28"/>
        <v>1</v>
      </c>
      <c r="AM446" t="s">
        <v>55</v>
      </c>
      <c r="AN446" t="s">
        <v>55</v>
      </c>
      <c r="AO446">
        <v>0</v>
      </c>
      <c r="AP446">
        <v>0</v>
      </c>
      <c r="AQ446">
        <v>0</v>
      </c>
      <c r="AR446" t="s">
        <v>59</v>
      </c>
      <c r="AS446" t="s">
        <v>58</v>
      </c>
      <c r="AT446" t="s">
        <v>58</v>
      </c>
      <c r="AU446" t="s">
        <v>1326</v>
      </c>
      <c r="AV446" t="s">
        <v>6305</v>
      </c>
      <c r="AW446" t="s">
        <v>545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201602097</v>
      </c>
      <c r="BM446">
        <v>7</v>
      </c>
    </row>
    <row r="447" spans="1:65">
      <c r="A447" t="s">
        <v>6306</v>
      </c>
      <c r="B447">
        <v>446</v>
      </c>
      <c r="C447" t="s">
        <v>57</v>
      </c>
      <c r="D447" t="s">
        <v>55</v>
      </c>
      <c r="E447">
        <v>7</v>
      </c>
      <c r="F447">
        <v>201602097</v>
      </c>
      <c r="G447" t="s">
        <v>55</v>
      </c>
      <c r="H447" t="s">
        <v>546</v>
      </c>
      <c r="I447" t="s">
        <v>55</v>
      </c>
      <c r="J447" t="s">
        <v>55</v>
      </c>
      <c r="K447" t="s">
        <v>55</v>
      </c>
      <c r="L447" t="s">
        <v>55</v>
      </c>
      <c r="M447" t="s">
        <v>55</v>
      </c>
      <c r="N447" t="s">
        <v>57</v>
      </c>
      <c r="O447" t="s">
        <v>57</v>
      </c>
      <c r="P447" t="s">
        <v>57</v>
      </c>
      <c r="Q447" t="s">
        <v>57</v>
      </c>
      <c r="R447" t="s">
        <v>57</v>
      </c>
      <c r="S447" t="s">
        <v>55</v>
      </c>
      <c r="T447" t="s">
        <v>57</v>
      </c>
      <c r="U447" t="s">
        <v>57</v>
      </c>
      <c r="V447" t="s">
        <v>57</v>
      </c>
      <c r="W447" t="s">
        <v>55</v>
      </c>
      <c r="X447" t="s">
        <v>57</v>
      </c>
      <c r="Y447" t="s">
        <v>57</v>
      </c>
      <c r="Z447" t="s">
        <v>57</v>
      </c>
      <c r="AA447" t="s">
        <v>57</v>
      </c>
      <c r="AB447" t="s">
        <v>57</v>
      </c>
      <c r="AC447" t="s">
        <v>57</v>
      </c>
      <c r="AD447" t="s">
        <v>57</v>
      </c>
      <c r="AE447">
        <v>0</v>
      </c>
      <c r="AF447">
        <v>0</v>
      </c>
      <c r="AG447">
        <v>0</v>
      </c>
      <c r="AH447">
        <v>0</v>
      </c>
      <c r="AI447" s="18" t="str">
        <f t="shared" si="25"/>
        <v>1</v>
      </c>
      <c r="AJ447" s="18" t="str">
        <f t="shared" si="26"/>
        <v>1</v>
      </c>
      <c r="AK447" s="18" t="str">
        <f t="shared" si="27"/>
        <v>1</v>
      </c>
      <c r="AL447" s="18">
        <f t="shared" si="28"/>
        <v>0</v>
      </c>
      <c r="AM447" t="s">
        <v>55</v>
      </c>
      <c r="AN447" t="s">
        <v>55</v>
      </c>
      <c r="AO447">
        <v>0</v>
      </c>
      <c r="AP447">
        <v>1</v>
      </c>
      <c r="AQ447">
        <v>0</v>
      </c>
      <c r="AR447" t="s">
        <v>59</v>
      </c>
      <c r="AS447" t="s">
        <v>80</v>
      </c>
      <c r="AT447" t="s">
        <v>80</v>
      </c>
      <c r="AU447" t="s">
        <v>80</v>
      </c>
      <c r="AV447" t="s">
        <v>6306</v>
      </c>
      <c r="AW447" t="s">
        <v>546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0</v>
      </c>
      <c r="BK447">
        <v>0</v>
      </c>
      <c r="BL447">
        <v>201602097</v>
      </c>
      <c r="BM447">
        <v>7</v>
      </c>
    </row>
    <row r="448" spans="1:65">
      <c r="A448" t="s">
        <v>6307</v>
      </c>
      <c r="B448">
        <v>447</v>
      </c>
      <c r="C448" t="s">
        <v>57</v>
      </c>
      <c r="D448" t="s">
        <v>55</v>
      </c>
      <c r="E448">
        <v>7</v>
      </c>
      <c r="F448">
        <v>201602097</v>
      </c>
      <c r="G448" t="s">
        <v>55</v>
      </c>
      <c r="H448" t="s">
        <v>547</v>
      </c>
      <c r="I448" t="s">
        <v>55</v>
      </c>
      <c r="J448" t="s">
        <v>55</v>
      </c>
      <c r="K448" t="s">
        <v>55</v>
      </c>
      <c r="L448" t="s">
        <v>55</v>
      </c>
      <c r="M448" t="s">
        <v>55</v>
      </c>
      <c r="N448" t="s">
        <v>57</v>
      </c>
      <c r="O448" t="s">
        <v>57</v>
      </c>
      <c r="P448" t="s">
        <v>57</v>
      </c>
      <c r="Q448" t="s">
        <v>57</v>
      </c>
      <c r="R448" t="s">
        <v>57</v>
      </c>
      <c r="S448" t="s">
        <v>55</v>
      </c>
      <c r="T448" t="s">
        <v>57</v>
      </c>
      <c r="U448" t="s">
        <v>57</v>
      </c>
      <c r="V448" t="s">
        <v>57</v>
      </c>
      <c r="W448" t="s">
        <v>55</v>
      </c>
      <c r="X448" t="s">
        <v>57</v>
      </c>
      <c r="Y448" t="s">
        <v>57</v>
      </c>
      <c r="Z448" t="s">
        <v>57</v>
      </c>
      <c r="AA448" t="s">
        <v>57</v>
      </c>
      <c r="AB448" t="s">
        <v>57</v>
      </c>
      <c r="AC448" t="s">
        <v>57</v>
      </c>
      <c r="AD448" t="s">
        <v>57</v>
      </c>
      <c r="AE448">
        <v>0</v>
      </c>
      <c r="AF448">
        <v>0</v>
      </c>
      <c r="AG448">
        <v>0</v>
      </c>
      <c r="AH448">
        <v>0</v>
      </c>
      <c r="AI448" s="18" t="str">
        <f t="shared" si="25"/>
        <v>1</v>
      </c>
      <c r="AJ448" s="18" t="str">
        <f t="shared" si="26"/>
        <v>1</v>
      </c>
      <c r="AK448" s="18" t="str">
        <f t="shared" si="27"/>
        <v>1</v>
      </c>
      <c r="AL448" s="18">
        <f t="shared" si="28"/>
        <v>0</v>
      </c>
      <c r="AM448" t="s">
        <v>55</v>
      </c>
      <c r="AN448" t="s">
        <v>55</v>
      </c>
      <c r="AO448">
        <v>1</v>
      </c>
      <c r="AP448">
        <v>1</v>
      </c>
      <c r="AQ448">
        <v>0</v>
      </c>
      <c r="AR448" t="s">
        <v>59</v>
      </c>
      <c r="AS448" t="s">
        <v>80</v>
      </c>
      <c r="AT448" t="s">
        <v>80</v>
      </c>
      <c r="AU448" t="s">
        <v>80</v>
      </c>
      <c r="AV448" t="s">
        <v>6307</v>
      </c>
      <c r="AW448" t="s">
        <v>547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0</v>
      </c>
      <c r="BL448">
        <v>201602097</v>
      </c>
      <c r="BM448">
        <v>7</v>
      </c>
    </row>
    <row r="449" spans="1:65">
      <c r="A449" t="s">
        <v>6308</v>
      </c>
      <c r="B449">
        <v>448</v>
      </c>
      <c r="C449" t="s">
        <v>372</v>
      </c>
      <c r="D449">
        <v>1</v>
      </c>
      <c r="E449">
        <v>7</v>
      </c>
      <c r="F449">
        <v>201602097</v>
      </c>
      <c r="G449">
        <v>20160209</v>
      </c>
      <c r="H449" t="s">
        <v>548</v>
      </c>
      <c r="I449" t="s">
        <v>59</v>
      </c>
      <c r="J449" t="s">
        <v>55</v>
      </c>
      <c r="K449">
        <v>0</v>
      </c>
      <c r="L449">
        <v>0</v>
      </c>
      <c r="M449">
        <v>0</v>
      </c>
      <c r="N449" t="s">
        <v>56</v>
      </c>
      <c r="O449" t="s">
        <v>57</v>
      </c>
      <c r="P449" t="s">
        <v>57</v>
      </c>
      <c r="Q449" t="s">
        <v>3</v>
      </c>
      <c r="R449" t="s">
        <v>58</v>
      </c>
      <c r="S449" t="s">
        <v>55</v>
      </c>
      <c r="T449" t="s">
        <v>56</v>
      </c>
      <c r="U449" t="s">
        <v>56</v>
      </c>
      <c r="V449" t="s">
        <v>56</v>
      </c>
      <c r="W449" t="s">
        <v>55</v>
      </c>
      <c r="X449" t="s">
        <v>56</v>
      </c>
      <c r="Y449" t="s">
        <v>56</v>
      </c>
      <c r="Z449" t="s">
        <v>56</v>
      </c>
      <c r="AA449" t="s">
        <v>57</v>
      </c>
      <c r="AB449" t="s">
        <v>56</v>
      </c>
      <c r="AC449" t="s">
        <v>56</v>
      </c>
      <c r="AD449" t="s">
        <v>57</v>
      </c>
      <c r="AE449">
        <v>0</v>
      </c>
      <c r="AF449">
        <v>0</v>
      </c>
      <c r="AG449">
        <v>0</v>
      </c>
      <c r="AH449">
        <v>1</v>
      </c>
      <c r="AI449" s="18" t="str">
        <f t="shared" si="25"/>
        <v>1</v>
      </c>
      <c r="AJ449" s="18" t="str">
        <f t="shared" si="26"/>
        <v>1</v>
      </c>
      <c r="AK449" s="18" t="str">
        <f t="shared" si="27"/>
        <v>1</v>
      </c>
      <c r="AL449" s="18">
        <f t="shared" si="28"/>
        <v>1</v>
      </c>
      <c r="AM449" t="s">
        <v>55</v>
      </c>
      <c r="AN449" t="s">
        <v>55</v>
      </c>
      <c r="AO449">
        <v>0</v>
      </c>
      <c r="AP449">
        <v>0</v>
      </c>
      <c r="AQ449">
        <v>0</v>
      </c>
      <c r="AR449" t="s">
        <v>59</v>
      </c>
      <c r="AS449" t="s">
        <v>58</v>
      </c>
      <c r="AT449" t="s">
        <v>58</v>
      </c>
      <c r="AU449" t="s">
        <v>1326</v>
      </c>
      <c r="AV449" t="s">
        <v>6308</v>
      </c>
      <c r="AW449" t="s">
        <v>548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201602097</v>
      </c>
      <c r="BM449">
        <v>7</v>
      </c>
    </row>
    <row r="450" spans="1:65">
      <c r="A450" t="s">
        <v>6309</v>
      </c>
      <c r="B450">
        <v>449</v>
      </c>
      <c r="C450" t="s">
        <v>372</v>
      </c>
      <c r="D450">
        <v>1</v>
      </c>
      <c r="E450">
        <v>7</v>
      </c>
      <c r="F450">
        <v>201602097</v>
      </c>
      <c r="G450">
        <v>20160209</v>
      </c>
      <c r="H450" t="s">
        <v>549</v>
      </c>
      <c r="I450" t="s">
        <v>59</v>
      </c>
      <c r="J450" t="s">
        <v>55</v>
      </c>
      <c r="K450">
        <v>0</v>
      </c>
      <c r="L450">
        <v>0</v>
      </c>
      <c r="M450">
        <v>0</v>
      </c>
      <c r="N450" t="s">
        <v>56</v>
      </c>
      <c r="O450" t="s">
        <v>57</v>
      </c>
      <c r="P450" t="s">
        <v>57</v>
      </c>
      <c r="Q450" t="s">
        <v>3</v>
      </c>
      <c r="R450" t="s">
        <v>58</v>
      </c>
      <c r="S450" t="s">
        <v>55</v>
      </c>
      <c r="T450" t="s">
        <v>56</v>
      </c>
      <c r="U450" t="s">
        <v>56</v>
      </c>
      <c r="V450" t="s">
        <v>56</v>
      </c>
      <c r="W450" t="s">
        <v>55</v>
      </c>
      <c r="X450" t="s">
        <v>56</v>
      </c>
      <c r="Y450" t="s">
        <v>56</v>
      </c>
      <c r="Z450" t="s">
        <v>56</v>
      </c>
      <c r="AA450" t="s">
        <v>57</v>
      </c>
      <c r="AB450" t="s">
        <v>56</v>
      </c>
      <c r="AC450" t="s">
        <v>56</v>
      </c>
      <c r="AD450" t="s">
        <v>57</v>
      </c>
      <c r="AE450">
        <v>0</v>
      </c>
      <c r="AF450">
        <v>0</v>
      </c>
      <c r="AG450">
        <v>0</v>
      </c>
      <c r="AH450">
        <v>1</v>
      </c>
      <c r="AI450" s="18" t="str">
        <f t="shared" si="25"/>
        <v>1</v>
      </c>
      <c r="AJ450" s="18" t="str">
        <f t="shared" si="26"/>
        <v>1</v>
      </c>
      <c r="AK450" s="18" t="str">
        <f t="shared" si="27"/>
        <v>1</v>
      </c>
      <c r="AL450" s="18">
        <f t="shared" si="28"/>
        <v>1</v>
      </c>
      <c r="AM450" t="s">
        <v>55</v>
      </c>
      <c r="AN450" t="s">
        <v>55</v>
      </c>
      <c r="AO450">
        <v>0</v>
      </c>
      <c r="AP450">
        <v>0</v>
      </c>
      <c r="AQ450">
        <v>0</v>
      </c>
      <c r="AR450" t="s">
        <v>59</v>
      </c>
      <c r="AS450" t="s">
        <v>58</v>
      </c>
      <c r="AT450" t="s">
        <v>58</v>
      </c>
      <c r="AU450" t="s">
        <v>1326</v>
      </c>
      <c r="AV450" t="s">
        <v>6309</v>
      </c>
      <c r="AW450" t="s">
        <v>549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201602097</v>
      </c>
      <c r="BM450">
        <v>7</v>
      </c>
    </row>
    <row r="451" spans="1:65">
      <c r="A451" t="s">
        <v>6310</v>
      </c>
      <c r="B451">
        <v>450</v>
      </c>
      <c r="C451" t="s">
        <v>372</v>
      </c>
      <c r="D451">
        <v>1</v>
      </c>
      <c r="E451">
        <v>7</v>
      </c>
      <c r="F451">
        <v>201602097</v>
      </c>
      <c r="G451">
        <v>20160209</v>
      </c>
      <c r="H451" t="s">
        <v>550</v>
      </c>
      <c r="I451" t="s">
        <v>59</v>
      </c>
      <c r="J451" t="s">
        <v>55</v>
      </c>
      <c r="K451">
        <v>0</v>
      </c>
      <c r="L451">
        <v>0</v>
      </c>
      <c r="M451">
        <v>0</v>
      </c>
      <c r="N451" t="s">
        <v>56</v>
      </c>
      <c r="O451" t="s">
        <v>57</v>
      </c>
      <c r="P451" t="s">
        <v>57</v>
      </c>
      <c r="Q451" t="s">
        <v>3</v>
      </c>
      <c r="R451" t="s">
        <v>58</v>
      </c>
      <c r="S451" t="s">
        <v>55</v>
      </c>
      <c r="T451" t="s">
        <v>56</v>
      </c>
      <c r="U451" t="s">
        <v>56</v>
      </c>
      <c r="V451" t="s">
        <v>56</v>
      </c>
      <c r="W451" t="s">
        <v>55</v>
      </c>
      <c r="X451" t="s">
        <v>56</v>
      </c>
      <c r="Y451" t="s">
        <v>56</v>
      </c>
      <c r="Z451" t="s">
        <v>56</v>
      </c>
      <c r="AA451" t="s">
        <v>57</v>
      </c>
      <c r="AB451" t="s">
        <v>56</v>
      </c>
      <c r="AC451" t="s">
        <v>56</v>
      </c>
      <c r="AD451" t="s">
        <v>57</v>
      </c>
      <c r="AE451">
        <v>0</v>
      </c>
      <c r="AF451">
        <v>0</v>
      </c>
      <c r="AG451">
        <v>0</v>
      </c>
      <c r="AH451">
        <v>1</v>
      </c>
      <c r="AI451" s="18" t="str">
        <f t="shared" ref="AI451:AI514" si="29">IF(ISERROR(FIND("0",AE451))=FALSE, "1", IF(ISERROR(FIND("1",AE451))=FALSE, "0"))</f>
        <v>1</v>
      </c>
      <c r="AJ451" s="18" t="str">
        <f t="shared" ref="AJ451:AJ514" si="30">IF(ISERROR(FIND("0",AF451))=FALSE, "1", IF(ISERROR(FIND("1",AF451))=FALSE, "0"))</f>
        <v>1</v>
      </c>
      <c r="AK451" s="18" t="str">
        <f t="shared" ref="AK451:AK514" si="31">IF(ISERROR(FIND("0",AG451))=FALSE, "1", IF(ISERROR(FIND("1",AG451))=FALSE, "0"))</f>
        <v>1</v>
      </c>
      <c r="AL451" s="18">
        <f t="shared" ref="AL451:AL514" si="32">AH451</f>
        <v>1</v>
      </c>
      <c r="AM451" t="s">
        <v>55</v>
      </c>
      <c r="AN451" t="s">
        <v>55</v>
      </c>
      <c r="AO451">
        <v>0</v>
      </c>
      <c r="AP451">
        <v>0</v>
      </c>
      <c r="AQ451">
        <v>0</v>
      </c>
      <c r="AR451" t="s">
        <v>59</v>
      </c>
      <c r="AS451" t="s">
        <v>58</v>
      </c>
      <c r="AT451" t="s">
        <v>58</v>
      </c>
      <c r="AU451" t="s">
        <v>1326</v>
      </c>
      <c r="AV451" t="s">
        <v>6310</v>
      </c>
      <c r="AW451" t="s">
        <v>550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201602097</v>
      </c>
      <c r="BM451">
        <v>7</v>
      </c>
    </row>
    <row r="452" spans="1:65">
      <c r="A452" t="s">
        <v>6311</v>
      </c>
      <c r="B452">
        <v>451</v>
      </c>
      <c r="C452" t="s">
        <v>372</v>
      </c>
      <c r="D452">
        <v>1</v>
      </c>
      <c r="E452">
        <v>7</v>
      </c>
      <c r="F452">
        <v>201602097</v>
      </c>
      <c r="G452">
        <v>20160209</v>
      </c>
      <c r="H452" t="s">
        <v>551</v>
      </c>
      <c r="I452" t="s">
        <v>89</v>
      </c>
      <c r="J452" t="s">
        <v>55</v>
      </c>
      <c r="K452">
        <v>1</v>
      </c>
      <c r="L452">
        <v>0</v>
      </c>
      <c r="M452">
        <v>1</v>
      </c>
      <c r="N452" t="s">
        <v>56</v>
      </c>
      <c r="O452" t="s">
        <v>378</v>
      </c>
      <c r="P452" t="s">
        <v>57</v>
      </c>
      <c r="Q452" t="s">
        <v>3</v>
      </c>
      <c r="R452" t="s">
        <v>58</v>
      </c>
      <c r="S452" t="s">
        <v>55</v>
      </c>
      <c r="T452" t="s">
        <v>56</v>
      </c>
      <c r="U452" t="s">
        <v>56</v>
      </c>
      <c r="V452" t="s">
        <v>56</v>
      </c>
      <c r="W452" t="s">
        <v>55</v>
      </c>
      <c r="X452" t="s">
        <v>56</v>
      </c>
      <c r="Y452" t="s">
        <v>56</v>
      </c>
      <c r="Z452" t="s">
        <v>56</v>
      </c>
      <c r="AA452" t="s">
        <v>57</v>
      </c>
      <c r="AB452" t="s">
        <v>56</v>
      </c>
      <c r="AC452" t="s">
        <v>56</v>
      </c>
      <c r="AD452" t="s">
        <v>57</v>
      </c>
      <c r="AE452">
        <v>0</v>
      </c>
      <c r="AF452">
        <v>0</v>
      </c>
      <c r="AG452">
        <v>0</v>
      </c>
      <c r="AH452">
        <v>1</v>
      </c>
      <c r="AI452" s="18" t="str">
        <f t="shared" si="29"/>
        <v>1</v>
      </c>
      <c r="AJ452" s="18" t="str">
        <f t="shared" si="30"/>
        <v>1</v>
      </c>
      <c r="AK452" s="18" t="str">
        <f t="shared" si="31"/>
        <v>1</v>
      </c>
      <c r="AL452" s="18">
        <f t="shared" si="32"/>
        <v>1</v>
      </c>
      <c r="AM452" t="s">
        <v>55</v>
      </c>
      <c r="AN452" t="s">
        <v>55</v>
      </c>
      <c r="AO452">
        <v>0</v>
      </c>
      <c r="AP452">
        <v>0</v>
      </c>
      <c r="AQ452">
        <v>0</v>
      </c>
      <c r="AR452" t="s">
        <v>89</v>
      </c>
      <c r="AS452" t="s">
        <v>58</v>
      </c>
      <c r="AT452" t="s">
        <v>58</v>
      </c>
      <c r="AU452" t="s">
        <v>1326</v>
      </c>
      <c r="AV452" t="s">
        <v>6311</v>
      </c>
      <c r="AW452" t="s">
        <v>551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201602097</v>
      </c>
      <c r="BM452">
        <v>7</v>
      </c>
    </row>
    <row r="453" spans="1:65">
      <c r="A453" t="s">
        <v>6312</v>
      </c>
      <c r="B453">
        <v>452</v>
      </c>
      <c r="C453" t="s">
        <v>372</v>
      </c>
      <c r="D453">
        <v>1</v>
      </c>
      <c r="E453">
        <v>8</v>
      </c>
      <c r="F453">
        <v>201602078</v>
      </c>
      <c r="G453">
        <v>20160207</v>
      </c>
      <c r="H453" t="s">
        <v>552</v>
      </c>
      <c r="I453" t="s">
        <v>298</v>
      </c>
      <c r="J453" t="s">
        <v>55</v>
      </c>
      <c r="K453">
        <v>1</v>
      </c>
      <c r="L453">
        <v>1</v>
      </c>
      <c r="M453">
        <v>0</v>
      </c>
      <c r="N453" t="s">
        <v>56</v>
      </c>
      <c r="O453" t="s">
        <v>298</v>
      </c>
      <c r="P453" t="s">
        <v>57</v>
      </c>
      <c r="Q453" t="s">
        <v>3</v>
      </c>
      <c r="R453" t="s">
        <v>383</v>
      </c>
      <c r="S453" t="s">
        <v>55</v>
      </c>
      <c r="T453" t="s">
        <v>56</v>
      </c>
      <c r="U453" t="s">
        <v>56</v>
      </c>
      <c r="V453" t="s">
        <v>56</v>
      </c>
      <c r="W453" t="s">
        <v>55</v>
      </c>
      <c r="X453" t="s">
        <v>68</v>
      </c>
      <c r="Y453" t="s">
        <v>56</v>
      </c>
      <c r="Z453" t="s">
        <v>56</v>
      </c>
      <c r="AA453" t="s">
        <v>57</v>
      </c>
      <c r="AB453" t="s">
        <v>56</v>
      </c>
      <c r="AC453" t="s">
        <v>56</v>
      </c>
      <c r="AD453" t="s">
        <v>57</v>
      </c>
      <c r="AE453">
        <v>0</v>
      </c>
      <c r="AF453">
        <v>0</v>
      </c>
      <c r="AG453">
        <v>0</v>
      </c>
      <c r="AH453">
        <v>1</v>
      </c>
      <c r="AI453" s="18" t="str">
        <f t="shared" si="29"/>
        <v>1</v>
      </c>
      <c r="AJ453" s="18" t="str">
        <f t="shared" si="30"/>
        <v>1</v>
      </c>
      <c r="AK453" s="18" t="str">
        <f t="shared" si="31"/>
        <v>1</v>
      </c>
      <c r="AL453" s="18">
        <f t="shared" si="32"/>
        <v>1</v>
      </c>
      <c r="AM453" t="s">
        <v>55</v>
      </c>
      <c r="AN453" t="s">
        <v>55</v>
      </c>
      <c r="AO453">
        <v>0</v>
      </c>
      <c r="AP453">
        <v>0</v>
      </c>
      <c r="AQ453">
        <v>0</v>
      </c>
      <c r="AR453" t="s">
        <v>298</v>
      </c>
      <c r="AS453" t="s">
        <v>384</v>
      </c>
      <c r="AT453" t="s">
        <v>384</v>
      </c>
      <c r="AU453" t="s">
        <v>4450</v>
      </c>
      <c r="AV453" t="s">
        <v>6312</v>
      </c>
      <c r="AW453" t="s">
        <v>552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201602078</v>
      </c>
      <c r="BM453">
        <v>8</v>
      </c>
    </row>
    <row r="454" spans="1:65">
      <c r="A454" t="s">
        <v>6313</v>
      </c>
      <c r="B454">
        <v>453</v>
      </c>
      <c r="C454" t="s">
        <v>372</v>
      </c>
      <c r="D454">
        <v>1</v>
      </c>
      <c r="E454">
        <v>8</v>
      </c>
      <c r="F454">
        <v>201602078</v>
      </c>
      <c r="G454">
        <v>20160207</v>
      </c>
      <c r="H454" t="s">
        <v>553</v>
      </c>
      <c r="I454" t="s">
        <v>298</v>
      </c>
      <c r="J454" t="s">
        <v>55</v>
      </c>
      <c r="K454">
        <v>2</v>
      </c>
      <c r="L454">
        <v>0</v>
      </c>
      <c r="M454">
        <v>2</v>
      </c>
      <c r="N454" t="s">
        <v>56</v>
      </c>
      <c r="O454" t="s">
        <v>298</v>
      </c>
      <c r="P454" t="s">
        <v>68</v>
      </c>
      <c r="Q454" t="s">
        <v>3</v>
      </c>
      <c r="R454" t="s">
        <v>383</v>
      </c>
      <c r="S454" t="s">
        <v>55</v>
      </c>
      <c r="T454" t="s">
        <v>56</v>
      </c>
      <c r="U454" t="s">
        <v>56</v>
      </c>
      <c r="V454" t="s">
        <v>68</v>
      </c>
      <c r="W454" t="s">
        <v>55</v>
      </c>
      <c r="X454" t="s">
        <v>68</v>
      </c>
      <c r="Y454" t="s">
        <v>56</v>
      </c>
      <c r="Z454" t="s">
        <v>56</v>
      </c>
      <c r="AA454" t="s">
        <v>57</v>
      </c>
      <c r="AB454" t="s">
        <v>56</v>
      </c>
      <c r="AC454" t="s">
        <v>56</v>
      </c>
      <c r="AD454" t="s">
        <v>57</v>
      </c>
      <c r="AE454">
        <v>0</v>
      </c>
      <c r="AF454">
        <v>0</v>
      </c>
      <c r="AG454">
        <v>0</v>
      </c>
      <c r="AH454">
        <v>1</v>
      </c>
      <c r="AI454" s="18" t="str">
        <f t="shared" si="29"/>
        <v>1</v>
      </c>
      <c r="AJ454" s="18" t="str">
        <f t="shared" si="30"/>
        <v>1</v>
      </c>
      <c r="AK454" s="18" t="str">
        <f t="shared" si="31"/>
        <v>1</v>
      </c>
      <c r="AL454" s="18">
        <f t="shared" si="32"/>
        <v>1</v>
      </c>
      <c r="AM454" t="s">
        <v>55</v>
      </c>
      <c r="AN454" t="s">
        <v>55</v>
      </c>
      <c r="AO454">
        <v>0</v>
      </c>
      <c r="AP454">
        <v>0</v>
      </c>
      <c r="AQ454">
        <v>0</v>
      </c>
      <c r="AR454" t="s">
        <v>298</v>
      </c>
      <c r="AS454" t="s">
        <v>384</v>
      </c>
      <c r="AT454" t="s">
        <v>384</v>
      </c>
      <c r="AU454" t="s">
        <v>4450</v>
      </c>
      <c r="AV454" t="s">
        <v>6313</v>
      </c>
      <c r="AW454" t="s">
        <v>553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201602078</v>
      </c>
      <c r="BM454">
        <v>8</v>
      </c>
    </row>
    <row r="455" spans="1:65">
      <c r="A455" t="s">
        <v>6314</v>
      </c>
      <c r="B455">
        <v>454</v>
      </c>
      <c r="C455" t="s">
        <v>372</v>
      </c>
      <c r="D455">
        <v>1</v>
      </c>
      <c r="E455">
        <v>8</v>
      </c>
      <c r="F455">
        <v>201602078</v>
      </c>
      <c r="G455">
        <v>20160207</v>
      </c>
      <c r="H455" t="s">
        <v>554</v>
      </c>
      <c r="I455" t="s">
        <v>298</v>
      </c>
      <c r="J455" t="s">
        <v>55</v>
      </c>
      <c r="K455">
        <v>2</v>
      </c>
      <c r="L455">
        <v>0</v>
      </c>
      <c r="M455">
        <v>1</v>
      </c>
      <c r="N455" t="s">
        <v>56</v>
      </c>
      <c r="O455" t="s">
        <v>298</v>
      </c>
      <c r="P455" t="s">
        <v>68</v>
      </c>
      <c r="Q455" t="s">
        <v>3</v>
      </c>
      <c r="R455" t="s">
        <v>383</v>
      </c>
      <c r="S455" t="s">
        <v>55</v>
      </c>
      <c r="T455" t="s">
        <v>56</v>
      </c>
      <c r="U455" t="s">
        <v>56</v>
      </c>
      <c r="V455" t="s">
        <v>56</v>
      </c>
      <c r="W455" t="s">
        <v>55</v>
      </c>
      <c r="X455" t="s">
        <v>68</v>
      </c>
      <c r="Y455" t="s">
        <v>56</v>
      </c>
      <c r="Z455" t="s">
        <v>56</v>
      </c>
      <c r="AA455" t="s">
        <v>57</v>
      </c>
      <c r="AB455" t="s">
        <v>56</v>
      </c>
      <c r="AC455" t="s">
        <v>56</v>
      </c>
      <c r="AD455" t="s">
        <v>57</v>
      </c>
      <c r="AE455">
        <v>0</v>
      </c>
      <c r="AF455">
        <v>0</v>
      </c>
      <c r="AG455">
        <v>0</v>
      </c>
      <c r="AH455">
        <v>1</v>
      </c>
      <c r="AI455" s="18" t="str">
        <f t="shared" si="29"/>
        <v>1</v>
      </c>
      <c r="AJ455" s="18" t="str">
        <f t="shared" si="30"/>
        <v>1</v>
      </c>
      <c r="AK455" s="18" t="str">
        <f t="shared" si="31"/>
        <v>1</v>
      </c>
      <c r="AL455" s="18">
        <f t="shared" si="32"/>
        <v>1</v>
      </c>
      <c r="AM455" t="s">
        <v>55</v>
      </c>
      <c r="AN455" t="s">
        <v>55</v>
      </c>
      <c r="AO455">
        <v>1</v>
      </c>
      <c r="AP455">
        <v>0</v>
      </c>
      <c r="AQ455">
        <v>0</v>
      </c>
      <c r="AR455" t="s">
        <v>298</v>
      </c>
      <c r="AS455" t="s">
        <v>384</v>
      </c>
      <c r="AT455" t="s">
        <v>384</v>
      </c>
      <c r="AU455" t="s">
        <v>4450</v>
      </c>
      <c r="AV455" t="s">
        <v>6314</v>
      </c>
      <c r="AW455" t="s">
        <v>554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201602078</v>
      </c>
      <c r="BM455">
        <v>8</v>
      </c>
    </row>
    <row r="456" spans="1:65">
      <c r="A456" t="s">
        <v>6315</v>
      </c>
      <c r="B456">
        <v>455</v>
      </c>
      <c r="C456" t="s">
        <v>372</v>
      </c>
      <c r="D456">
        <v>1</v>
      </c>
      <c r="E456">
        <v>8</v>
      </c>
      <c r="F456">
        <v>201602078</v>
      </c>
      <c r="G456">
        <v>20160207</v>
      </c>
      <c r="H456" t="s">
        <v>555</v>
      </c>
      <c r="I456" t="s">
        <v>298</v>
      </c>
      <c r="J456" t="s">
        <v>55</v>
      </c>
      <c r="K456">
        <v>3</v>
      </c>
      <c r="L456">
        <v>0</v>
      </c>
      <c r="M456">
        <v>3</v>
      </c>
      <c r="N456" t="s">
        <v>56</v>
      </c>
      <c r="O456" t="s">
        <v>298</v>
      </c>
      <c r="P456" t="s">
        <v>68</v>
      </c>
      <c r="Q456" t="s">
        <v>3</v>
      </c>
      <c r="R456" t="s">
        <v>383</v>
      </c>
      <c r="S456" t="s">
        <v>55</v>
      </c>
      <c r="T456" t="s">
        <v>56</v>
      </c>
      <c r="U456" t="s">
        <v>56</v>
      </c>
      <c r="V456" t="s">
        <v>68</v>
      </c>
      <c r="W456" t="s">
        <v>55</v>
      </c>
      <c r="X456" t="s">
        <v>68</v>
      </c>
      <c r="Y456" t="s">
        <v>56</v>
      </c>
      <c r="Z456" t="s">
        <v>56</v>
      </c>
      <c r="AA456" t="s">
        <v>57</v>
      </c>
      <c r="AB456" t="s">
        <v>56</v>
      </c>
      <c r="AC456" t="s">
        <v>56</v>
      </c>
      <c r="AD456" t="s">
        <v>57</v>
      </c>
      <c r="AE456">
        <v>0</v>
      </c>
      <c r="AF456">
        <v>0</v>
      </c>
      <c r="AG456">
        <v>0</v>
      </c>
      <c r="AH456">
        <v>1</v>
      </c>
      <c r="AI456" s="18" t="str">
        <f t="shared" si="29"/>
        <v>1</v>
      </c>
      <c r="AJ456" s="18" t="str">
        <f t="shared" si="30"/>
        <v>1</v>
      </c>
      <c r="AK456" s="18" t="str">
        <f t="shared" si="31"/>
        <v>1</v>
      </c>
      <c r="AL456" s="18">
        <f t="shared" si="32"/>
        <v>1</v>
      </c>
      <c r="AM456" t="s">
        <v>55</v>
      </c>
      <c r="AN456" t="s">
        <v>55</v>
      </c>
      <c r="AO456">
        <v>0</v>
      </c>
      <c r="AP456">
        <v>0</v>
      </c>
      <c r="AQ456">
        <v>0</v>
      </c>
      <c r="AR456" t="s">
        <v>298</v>
      </c>
      <c r="AS456" t="s">
        <v>384</v>
      </c>
      <c r="AT456" t="s">
        <v>384</v>
      </c>
      <c r="AU456" t="s">
        <v>4450</v>
      </c>
      <c r="AV456" t="s">
        <v>6315</v>
      </c>
      <c r="AW456" t="s">
        <v>555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201602078</v>
      </c>
      <c r="BM456">
        <v>8</v>
      </c>
    </row>
    <row r="457" spans="1:65">
      <c r="A457" t="s">
        <v>6316</v>
      </c>
      <c r="B457">
        <v>456</v>
      </c>
      <c r="C457" t="s">
        <v>372</v>
      </c>
      <c r="D457">
        <v>1</v>
      </c>
      <c r="E457">
        <v>8</v>
      </c>
      <c r="F457">
        <v>201602078</v>
      </c>
      <c r="G457">
        <v>20160207</v>
      </c>
      <c r="H457" t="s">
        <v>556</v>
      </c>
      <c r="I457" t="s">
        <v>298</v>
      </c>
      <c r="J457" t="s">
        <v>55</v>
      </c>
      <c r="K457">
        <v>2</v>
      </c>
      <c r="L457">
        <v>0</v>
      </c>
      <c r="M457">
        <v>2</v>
      </c>
      <c r="N457" t="s">
        <v>56</v>
      </c>
      <c r="O457" t="s">
        <v>298</v>
      </c>
      <c r="P457" t="s">
        <v>68</v>
      </c>
      <c r="Q457" t="s">
        <v>3</v>
      </c>
      <c r="R457" t="s">
        <v>383</v>
      </c>
      <c r="S457" t="s">
        <v>55</v>
      </c>
      <c r="T457" t="s">
        <v>56</v>
      </c>
      <c r="U457" t="s">
        <v>56</v>
      </c>
      <c r="V457" t="s">
        <v>68</v>
      </c>
      <c r="W457" t="s">
        <v>55</v>
      </c>
      <c r="X457" t="s">
        <v>68</v>
      </c>
      <c r="Y457" t="s">
        <v>56</v>
      </c>
      <c r="Z457" t="s">
        <v>56</v>
      </c>
      <c r="AA457" t="s">
        <v>57</v>
      </c>
      <c r="AB457" t="s">
        <v>56</v>
      </c>
      <c r="AC457" t="s">
        <v>56</v>
      </c>
      <c r="AD457" t="s">
        <v>57</v>
      </c>
      <c r="AE457">
        <v>0</v>
      </c>
      <c r="AF457">
        <v>0</v>
      </c>
      <c r="AG457">
        <v>0</v>
      </c>
      <c r="AH457">
        <v>1</v>
      </c>
      <c r="AI457" s="18" t="str">
        <f t="shared" si="29"/>
        <v>1</v>
      </c>
      <c r="AJ457" s="18" t="str">
        <f t="shared" si="30"/>
        <v>1</v>
      </c>
      <c r="AK457" s="18" t="str">
        <f t="shared" si="31"/>
        <v>1</v>
      </c>
      <c r="AL457" s="18">
        <f t="shared" si="32"/>
        <v>1</v>
      </c>
      <c r="AM457" t="s">
        <v>55</v>
      </c>
      <c r="AN457" t="s">
        <v>55</v>
      </c>
      <c r="AO457">
        <v>0</v>
      </c>
      <c r="AP457">
        <v>0</v>
      </c>
      <c r="AQ457">
        <v>0</v>
      </c>
      <c r="AR457" t="s">
        <v>298</v>
      </c>
      <c r="AS457" t="s">
        <v>384</v>
      </c>
      <c r="AT457" t="s">
        <v>384</v>
      </c>
      <c r="AU457" t="s">
        <v>4450</v>
      </c>
      <c r="AV457" t="s">
        <v>6316</v>
      </c>
      <c r="AW457" t="s">
        <v>556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201602078</v>
      </c>
      <c r="BM457">
        <v>8</v>
      </c>
    </row>
    <row r="458" spans="1:65">
      <c r="A458" t="s">
        <v>6317</v>
      </c>
      <c r="B458">
        <v>457</v>
      </c>
      <c r="C458" t="s">
        <v>372</v>
      </c>
      <c r="D458">
        <v>1</v>
      </c>
      <c r="E458">
        <v>8</v>
      </c>
      <c r="F458">
        <v>201602078</v>
      </c>
      <c r="G458">
        <v>20160207</v>
      </c>
      <c r="H458" t="s">
        <v>557</v>
      </c>
      <c r="I458" t="s">
        <v>377</v>
      </c>
      <c r="J458" t="s">
        <v>55</v>
      </c>
      <c r="K458">
        <v>2</v>
      </c>
      <c r="L458">
        <v>0</v>
      </c>
      <c r="M458">
        <v>2</v>
      </c>
      <c r="N458" t="s">
        <v>56</v>
      </c>
      <c r="O458" t="s">
        <v>378</v>
      </c>
      <c r="P458" t="s">
        <v>68</v>
      </c>
      <c r="Q458" t="s">
        <v>3</v>
      </c>
      <c r="R458" t="s">
        <v>58</v>
      </c>
      <c r="S458" t="s">
        <v>55</v>
      </c>
      <c r="T458" t="s">
        <v>56</v>
      </c>
      <c r="U458" t="s">
        <v>56</v>
      </c>
      <c r="V458" t="s">
        <v>56</v>
      </c>
      <c r="W458" t="s">
        <v>55</v>
      </c>
      <c r="X458" t="s">
        <v>56</v>
      </c>
      <c r="Y458" t="s">
        <v>56</v>
      </c>
      <c r="Z458" t="s">
        <v>56</v>
      </c>
      <c r="AA458" t="s">
        <v>57</v>
      </c>
      <c r="AB458" t="s">
        <v>56</v>
      </c>
      <c r="AC458" t="s">
        <v>56</v>
      </c>
      <c r="AD458" t="s">
        <v>57</v>
      </c>
      <c r="AE458">
        <v>0</v>
      </c>
      <c r="AF458">
        <v>0</v>
      </c>
      <c r="AG458">
        <v>0</v>
      </c>
      <c r="AH458">
        <v>1</v>
      </c>
      <c r="AI458" s="18" t="str">
        <f t="shared" si="29"/>
        <v>1</v>
      </c>
      <c r="AJ458" s="18" t="str">
        <f t="shared" si="30"/>
        <v>1</v>
      </c>
      <c r="AK458" s="18" t="str">
        <f t="shared" si="31"/>
        <v>1</v>
      </c>
      <c r="AL458" s="18">
        <f t="shared" si="32"/>
        <v>1</v>
      </c>
      <c r="AM458" t="s">
        <v>55</v>
      </c>
      <c r="AN458" t="s">
        <v>55</v>
      </c>
      <c r="AO458">
        <v>1</v>
      </c>
      <c r="AP458">
        <v>0</v>
      </c>
      <c r="AQ458">
        <v>0</v>
      </c>
      <c r="AR458" t="s">
        <v>379</v>
      </c>
      <c r="AS458" t="s">
        <v>58</v>
      </c>
      <c r="AT458" t="s">
        <v>58</v>
      </c>
      <c r="AU458" t="s">
        <v>1326</v>
      </c>
      <c r="AV458" t="s">
        <v>6317</v>
      </c>
      <c r="AW458" t="s">
        <v>557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201602078</v>
      </c>
      <c r="BM458">
        <v>8</v>
      </c>
    </row>
    <row r="459" spans="1:65">
      <c r="A459" t="s">
        <v>6318</v>
      </c>
      <c r="B459">
        <v>458</v>
      </c>
      <c r="C459" t="s">
        <v>372</v>
      </c>
      <c r="D459">
        <v>1</v>
      </c>
      <c r="E459">
        <v>8</v>
      </c>
      <c r="F459">
        <v>201602078</v>
      </c>
      <c r="G459">
        <v>20160207</v>
      </c>
      <c r="H459" t="s">
        <v>558</v>
      </c>
      <c r="I459" t="s">
        <v>377</v>
      </c>
      <c r="J459" t="s">
        <v>55</v>
      </c>
      <c r="K459">
        <v>2</v>
      </c>
      <c r="L459">
        <v>0</v>
      </c>
      <c r="M459">
        <v>2</v>
      </c>
      <c r="N459" t="s">
        <v>56</v>
      </c>
      <c r="O459" t="s">
        <v>378</v>
      </c>
      <c r="P459" t="s">
        <v>68</v>
      </c>
      <c r="Q459" t="s">
        <v>3</v>
      </c>
      <c r="R459" t="s">
        <v>58</v>
      </c>
      <c r="S459" t="s">
        <v>55</v>
      </c>
      <c r="T459" t="s">
        <v>56</v>
      </c>
      <c r="U459" t="s">
        <v>56</v>
      </c>
      <c r="V459" t="s">
        <v>56</v>
      </c>
      <c r="W459" t="s">
        <v>55</v>
      </c>
      <c r="X459" t="s">
        <v>56</v>
      </c>
      <c r="Y459" t="s">
        <v>56</v>
      </c>
      <c r="Z459" t="s">
        <v>56</v>
      </c>
      <c r="AA459" t="s">
        <v>57</v>
      </c>
      <c r="AB459" t="s">
        <v>56</v>
      </c>
      <c r="AC459" t="s">
        <v>56</v>
      </c>
      <c r="AD459" t="s">
        <v>57</v>
      </c>
      <c r="AE459">
        <v>0</v>
      </c>
      <c r="AF459">
        <v>0</v>
      </c>
      <c r="AG459">
        <v>0</v>
      </c>
      <c r="AH459">
        <v>1</v>
      </c>
      <c r="AI459" s="18" t="str">
        <f t="shared" si="29"/>
        <v>1</v>
      </c>
      <c r="AJ459" s="18" t="str">
        <f t="shared" si="30"/>
        <v>1</v>
      </c>
      <c r="AK459" s="18" t="str">
        <f t="shared" si="31"/>
        <v>1</v>
      </c>
      <c r="AL459" s="18">
        <f t="shared" si="32"/>
        <v>1</v>
      </c>
      <c r="AM459" t="s">
        <v>55</v>
      </c>
      <c r="AN459" t="s">
        <v>55</v>
      </c>
      <c r="AO459">
        <v>0</v>
      </c>
      <c r="AP459">
        <v>0</v>
      </c>
      <c r="AQ459">
        <v>0</v>
      </c>
      <c r="AR459" t="s">
        <v>379</v>
      </c>
      <c r="AS459" t="s">
        <v>58</v>
      </c>
      <c r="AT459" t="s">
        <v>58</v>
      </c>
      <c r="AU459" t="s">
        <v>1326</v>
      </c>
      <c r="AV459" t="s">
        <v>6318</v>
      </c>
      <c r="AW459" t="s">
        <v>558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201602078</v>
      </c>
      <c r="BM459">
        <v>8</v>
      </c>
    </row>
    <row r="460" spans="1:65">
      <c r="A460" t="s">
        <v>6319</v>
      </c>
      <c r="B460">
        <v>459</v>
      </c>
      <c r="C460" t="s">
        <v>372</v>
      </c>
      <c r="D460">
        <v>1</v>
      </c>
      <c r="E460">
        <v>8</v>
      </c>
      <c r="F460">
        <v>201602078</v>
      </c>
      <c r="G460">
        <v>20160207</v>
      </c>
      <c r="H460" t="s">
        <v>559</v>
      </c>
      <c r="I460" t="s">
        <v>147</v>
      </c>
      <c r="J460" t="s">
        <v>55</v>
      </c>
      <c r="K460">
        <v>0</v>
      </c>
      <c r="L460">
        <v>0</v>
      </c>
      <c r="M460">
        <v>0</v>
      </c>
      <c r="N460" t="s">
        <v>56</v>
      </c>
      <c r="O460" t="s">
        <v>57</v>
      </c>
      <c r="P460" t="s">
        <v>57</v>
      </c>
      <c r="Q460" t="s">
        <v>3</v>
      </c>
      <c r="R460" t="s">
        <v>58</v>
      </c>
      <c r="S460" t="s">
        <v>55</v>
      </c>
      <c r="T460" t="s">
        <v>56</v>
      </c>
      <c r="U460" t="s">
        <v>56</v>
      </c>
      <c r="V460" t="s">
        <v>56</v>
      </c>
      <c r="W460" t="s">
        <v>55</v>
      </c>
      <c r="X460" t="s">
        <v>56</v>
      </c>
      <c r="Y460" t="s">
        <v>56</v>
      </c>
      <c r="Z460" t="s">
        <v>56</v>
      </c>
      <c r="AA460" t="s">
        <v>57</v>
      </c>
      <c r="AB460" t="s">
        <v>56</v>
      </c>
      <c r="AC460" t="s">
        <v>56</v>
      </c>
      <c r="AD460" t="s">
        <v>57</v>
      </c>
      <c r="AE460">
        <v>0</v>
      </c>
      <c r="AF460">
        <v>0</v>
      </c>
      <c r="AG460">
        <v>0</v>
      </c>
      <c r="AH460">
        <v>1</v>
      </c>
      <c r="AI460" s="18" t="str">
        <f t="shared" si="29"/>
        <v>1</v>
      </c>
      <c r="AJ460" s="18" t="str">
        <f t="shared" si="30"/>
        <v>1</v>
      </c>
      <c r="AK460" s="18" t="str">
        <f t="shared" si="31"/>
        <v>1</v>
      </c>
      <c r="AL460" s="18">
        <f t="shared" si="32"/>
        <v>1</v>
      </c>
      <c r="AM460" t="s">
        <v>55</v>
      </c>
      <c r="AN460" t="s">
        <v>55</v>
      </c>
      <c r="AO460">
        <v>0</v>
      </c>
      <c r="AP460">
        <v>0</v>
      </c>
      <c r="AQ460">
        <v>0</v>
      </c>
      <c r="AR460" t="s">
        <v>147</v>
      </c>
      <c r="AS460" t="s">
        <v>58</v>
      </c>
      <c r="AT460" t="s">
        <v>58</v>
      </c>
      <c r="AU460" t="s">
        <v>1326</v>
      </c>
      <c r="AV460" t="s">
        <v>6319</v>
      </c>
      <c r="AW460" t="s">
        <v>559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</v>
      </c>
      <c r="BL460">
        <v>201602078</v>
      </c>
      <c r="BM460">
        <v>8</v>
      </c>
    </row>
    <row r="461" spans="1:65">
      <c r="A461" t="s">
        <v>6320</v>
      </c>
      <c r="B461">
        <v>460</v>
      </c>
      <c r="C461" t="s">
        <v>372</v>
      </c>
      <c r="D461">
        <v>1</v>
      </c>
      <c r="E461">
        <v>8</v>
      </c>
      <c r="F461">
        <v>201602078</v>
      </c>
      <c r="G461">
        <v>20160207</v>
      </c>
      <c r="H461" t="s">
        <v>560</v>
      </c>
      <c r="I461" t="s">
        <v>147</v>
      </c>
      <c r="J461" t="s">
        <v>55</v>
      </c>
      <c r="K461">
        <v>0</v>
      </c>
      <c r="L461">
        <v>0</v>
      </c>
      <c r="M461">
        <v>0</v>
      </c>
      <c r="N461" t="s">
        <v>56</v>
      </c>
      <c r="O461" t="s">
        <v>57</v>
      </c>
      <c r="P461" t="s">
        <v>57</v>
      </c>
      <c r="Q461" t="s">
        <v>3</v>
      </c>
      <c r="R461" t="s">
        <v>58</v>
      </c>
      <c r="S461" t="s">
        <v>55</v>
      </c>
      <c r="T461" t="s">
        <v>56</v>
      </c>
      <c r="U461" t="s">
        <v>56</v>
      </c>
      <c r="V461" t="s">
        <v>56</v>
      </c>
      <c r="W461" t="s">
        <v>55</v>
      </c>
      <c r="X461" t="s">
        <v>56</v>
      </c>
      <c r="Y461" t="s">
        <v>56</v>
      </c>
      <c r="Z461" t="s">
        <v>56</v>
      </c>
      <c r="AA461" t="s">
        <v>57</v>
      </c>
      <c r="AB461" t="s">
        <v>56</v>
      </c>
      <c r="AC461" t="s">
        <v>56</v>
      </c>
      <c r="AD461" t="s">
        <v>57</v>
      </c>
      <c r="AE461">
        <v>0</v>
      </c>
      <c r="AF461">
        <v>0</v>
      </c>
      <c r="AG461">
        <v>0</v>
      </c>
      <c r="AH461">
        <v>1</v>
      </c>
      <c r="AI461" s="18" t="str">
        <f t="shared" si="29"/>
        <v>1</v>
      </c>
      <c r="AJ461" s="18" t="str">
        <f t="shared" si="30"/>
        <v>1</v>
      </c>
      <c r="AK461" s="18" t="str">
        <f t="shared" si="31"/>
        <v>1</v>
      </c>
      <c r="AL461" s="18">
        <f t="shared" si="32"/>
        <v>1</v>
      </c>
      <c r="AM461" t="s">
        <v>55</v>
      </c>
      <c r="AN461" t="s">
        <v>55</v>
      </c>
      <c r="AO461">
        <v>0</v>
      </c>
      <c r="AP461">
        <v>0</v>
      </c>
      <c r="AQ461">
        <v>0</v>
      </c>
      <c r="AR461" t="s">
        <v>147</v>
      </c>
      <c r="AS461" t="s">
        <v>58</v>
      </c>
      <c r="AT461" t="s">
        <v>58</v>
      </c>
      <c r="AU461" t="s">
        <v>1326</v>
      </c>
      <c r="AV461" t="s">
        <v>6320</v>
      </c>
      <c r="AW461" t="s">
        <v>560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201602078</v>
      </c>
      <c r="BM461">
        <v>8</v>
      </c>
    </row>
    <row r="462" spans="1:65">
      <c r="A462" t="s">
        <v>6321</v>
      </c>
      <c r="B462">
        <v>461</v>
      </c>
      <c r="C462" t="s">
        <v>372</v>
      </c>
      <c r="D462">
        <v>1</v>
      </c>
      <c r="E462">
        <v>8</v>
      </c>
      <c r="F462">
        <v>201602078</v>
      </c>
      <c r="G462">
        <v>20160207</v>
      </c>
      <c r="H462" t="s">
        <v>561</v>
      </c>
      <c r="I462" t="s">
        <v>209</v>
      </c>
      <c r="J462" t="s">
        <v>55</v>
      </c>
      <c r="K462">
        <v>2</v>
      </c>
      <c r="L462">
        <v>2</v>
      </c>
      <c r="M462">
        <v>0</v>
      </c>
      <c r="N462" t="s">
        <v>56</v>
      </c>
      <c r="O462" t="s">
        <v>426</v>
      </c>
      <c r="P462" t="s">
        <v>68</v>
      </c>
      <c r="Q462" t="s">
        <v>3</v>
      </c>
      <c r="R462" t="s">
        <v>417</v>
      </c>
      <c r="S462" t="s">
        <v>55</v>
      </c>
      <c r="T462" t="s">
        <v>68</v>
      </c>
      <c r="U462" t="s">
        <v>68</v>
      </c>
      <c r="V462" t="s">
        <v>56</v>
      </c>
      <c r="W462" t="s">
        <v>55</v>
      </c>
      <c r="X462" t="s">
        <v>56</v>
      </c>
      <c r="Y462" t="s">
        <v>56</v>
      </c>
      <c r="Z462" t="s">
        <v>56</v>
      </c>
      <c r="AA462" t="s">
        <v>57</v>
      </c>
      <c r="AB462" t="s">
        <v>56</v>
      </c>
      <c r="AC462" t="s">
        <v>56</v>
      </c>
      <c r="AD462" t="s">
        <v>57</v>
      </c>
      <c r="AE462">
        <v>0</v>
      </c>
      <c r="AF462">
        <v>0</v>
      </c>
      <c r="AG462">
        <v>0</v>
      </c>
      <c r="AH462">
        <v>1</v>
      </c>
      <c r="AI462" s="18" t="str">
        <f t="shared" si="29"/>
        <v>1</v>
      </c>
      <c r="AJ462" s="18" t="str">
        <f t="shared" si="30"/>
        <v>1</v>
      </c>
      <c r="AK462" s="18" t="str">
        <f t="shared" si="31"/>
        <v>1</v>
      </c>
      <c r="AL462" s="18">
        <f t="shared" si="32"/>
        <v>1</v>
      </c>
      <c r="AM462" t="s">
        <v>55</v>
      </c>
      <c r="AN462" t="s">
        <v>55</v>
      </c>
      <c r="AO462">
        <v>1</v>
      </c>
      <c r="AP462">
        <v>0</v>
      </c>
      <c r="AQ462">
        <v>0</v>
      </c>
      <c r="AR462" t="s">
        <v>209</v>
      </c>
      <c r="AS462" t="s">
        <v>141</v>
      </c>
      <c r="AT462" t="s">
        <v>141</v>
      </c>
      <c r="AU462" t="s">
        <v>1326</v>
      </c>
      <c r="AV462" t="s">
        <v>6321</v>
      </c>
      <c r="AW462" t="s">
        <v>561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201602078</v>
      </c>
      <c r="BM462">
        <v>8</v>
      </c>
    </row>
    <row r="463" spans="1:65">
      <c r="A463" t="s">
        <v>6322</v>
      </c>
      <c r="B463">
        <v>462</v>
      </c>
      <c r="C463" t="s">
        <v>372</v>
      </c>
      <c r="D463">
        <v>1</v>
      </c>
      <c r="E463">
        <v>8</v>
      </c>
      <c r="F463">
        <v>201602078</v>
      </c>
      <c r="G463">
        <v>20160207</v>
      </c>
      <c r="H463" t="s">
        <v>562</v>
      </c>
      <c r="I463" t="s">
        <v>563</v>
      </c>
      <c r="J463" t="s">
        <v>55</v>
      </c>
      <c r="K463">
        <v>3</v>
      </c>
      <c r="L463">
        <v>2</v>
      </c>
      <c r="M463">
        <v>1</v>
      </c>
      <c r="N463" t="s">
        <v>56</v>
      </c>
      <c r="O463" t="s">
        <v>426</v>
      </c>
      <c r="P463" t="s">
        <v>68</v>
      </c>
      <c r="Q463" t="s">
        <v>3</v>
      </c>
      <c r="R463" t="s">
        <v>417</v>
      </c>
      <c r="S463" t="s">
        <v>55</v>
      </c>
      <c r="T463" t="s">
        <v>68</v>
      </c>
      <c r="U463" t="s">
        <v>56</v>
      </c>
      <c r="V463" t="s">
        <v>56</v>
      </c>
      <c r="W463" t="s">
        <v>55</v>
      </c>
      <c r="X463" t="s">
        <v>56</v>
      </c>
      <c r="Y463" t="s">
        <v>56</v>
      </c>
      <c r="Z463" t="s">
        <v>56</v>
      </c>
      <c r="AA463" t="s">
        <v>57</v>
      </c>
      <c r="AB463" t="s">
        <v>56</v>
      </c>
      <c r="AC463" t="s">
        <v>68</v>
      </c>
      <c r="AD463" t="s">
        <v>57</v>
      </c>
      <c r="AE463">
        <v>0</v>
      </c>
      <c r="AF463">
        <v>0</v>
      </c>
      <c r="AG463">
        <v>0</v>
      </c>
      <c r="AH463">
        <v>1</v>
      </c>
      <c r="AI463" s="18" t="str">
        <f t="shared" si="29"/>
        <v>1</v>
      </c>
      <c r="AJ463" s="18" t="str">
        <f t="shared" si="30"/>
        <v>1</v>
      </c>
      <c r="AK463" s="18" t="str">
        <f t="shared" si="31"/>
        <v>1</v>
      </c>
      <c r="AL463" s="18">
        <f t="shared" si="32"/>
        <v>1</v>
      </c>
      <c r="AM463" t="s">
        <v>55</v>
      </c>
      <c r="AN463" t="s">
        <v>55</v>
      </c>
      <c r="AO463">
        <v>0</v>
      </c>
      <c r="AP463">
        <v>0</v>
      </c>
      <c r="AQ463">
        <v>0</v>
      </c>
      <c r="AR463" t="s">
        <v>209</v>
      </c>
      <c r="AS463" t="s">
        <v>141</v>
      </c>
      <c r="AT463" t="s">
        <v>141</v>
      </c>
      <c r="AU463" t="s">
        <v>1326</v>
      </c>
      <c r="AV463" t="s">
        <v>6322</v>
      </c>
      <c r="AW463" t="s">
        <v>562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201602078</v>
      </c>
      <c r="BM463">
        <v>8</v>
      </c>
    </row>
    <row r="464" spans="1:65">
      <c r="A464" t="s">
        <v>6323</v>
      </c>
      <c r="B464">
        <v>463</v>
      </c>
      <c r="C464" t="s">
        <v>372</v>
      </c>
      <c r="D464">
        <v>1</v>
      </c>
      <c r="E464">
        <v>8</v>
      </c>
      <c r="F464">
        <v>201602078</v>
      </c>
      <c r="G464">
        <v>20160207</v>
      </c>
      <c r="H464" t="s">
        <v>564</v>
      </c>
      <c r="I464" t="s">
        <v>147</v>
      </c>
      <c r="J464" t="s">
        <v>55</v>
      </c>
      <c r="K464">
        <v>0</v>
      </c>
      <c r="L464">
        <v>0</v>
      </c>
      <c r="M464">
        <v>0</v>
      </c>
      <c r="N464" t="s">
        <v>56</v>
      </c>
      <c r="O464" t="s">
        <v>57</v>
      </c>
      <c r="P464" t="s">
        <v>57</v>
      </c>
      <c r="Q464" t="s">
        <v>3</v>
      </c>
      <c r="R464" t="s">
        <v>58</v>
      </c>
      <c r="S464" t="s">
        <v>55</v>
      </c>
      <c r="T464" t="s">
        <v>56</v>
      </c>
      <c r="U464" t="s">
        <v>56</v>
      </c>
      <c r="V464" t="s">
        <v>56</v>
      </c>
      <c r="W464" t="s">
        <v>55</v>
      </c>
      <c r="X464" t="s">
        <v>56</v>
      </c>
      <c r="Y464" t="s">
        <v>56</v>
      </c>
      <c r="Z464" t="s">
        <v>56</v>
      </c>
      <c r="AA464" t="s">
        <v>57</v>
      </c>
      <c r="AB464" t="s">
        <v>56</v>
      </c>
      <c r="AC464" t="s">
        <v>56</v>
      </c>
      <c r="AD464" t="s">
        <v>57</v>
      </c>
      <c r="AE464">
        <v>0</v>
      </c>
      <c r="AF464">
        <v>0</v>
      </c>
      <c r="AG464">
        <v>0</v>
      </c>
      <c r="AH464">
        <v>1</v>
      </c>
      <c r="AI464" s="18" t="str">
        <f t="shared" si="29"/>
        <v>1</v>
      </c>
      <c r="AJ464" s="18" t="str">
        <f t="shared" si="30"/>
        <v>1</v>
      </c>
      <c r="AK464" s="18" t="str">
        <f t="shared" si="31"/>
        <v>1</v>
      </c>
      <c r="AL464" s="18">
        <f t="shared" si="32"/>
        <v>1</v>
      </c>
      <c r="AM464" t="s">
        <v>55</v>
      </c>
      <c r="AN464" t="s">
        <v>55</v>
      </c>
      <c r="AO464">
        <v>0</v>
      </c>
      <c r="AP464">
        <v>0</v>
      </c>
      <c r="AQ464">
        <v>0</v>
      </c>
      <c r="AR464" t="s">
        <v>147</v>
      </c>
      <c r="AS464" t="s">
        <v>58</v>
      </c>
      <c r="AT464" t="s">
        <v>58</v>
      </c>
      <c r="AU464" t="s">
        <v>1326</v>
      </c>
      <c r="AV464" t="s">
        <v>6323</v>
      </c>
      <c r="AW464" t="s">
        <v>564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201602078</v>
      </c>
      <c r="BM464">
        <v>8</v>
      </c>
    </row>
    <row r="465" spans="1:65">
      <c r="A465" t="s">
        <v>6324</v>
      </c>
      <c r="B465">
        <v>464</v>
      </c>
      <c r="C465" t="s">
        <v>372</v>
      </c>
      <c r="D465">
        <v>1</v>
      </c>
      <c r="E465">
        <v>8</v>
      </c>
      <c r="F465">
        <v>201602078</v>
      </c>
      <c r="G465">
        <v>20160207</v>
      </c>
      <c r="H465" t="s">
        <v>565</v>
      </c>
      <c r="I465" t="s">
        <v>147</v>
      </c>
      <c r="J465" t="s">
        <v>55</v>
      </c>
      <c r="K465">
        <v>0</v>
      </c>
      <c r="L465">
        <v>0</v>
      </c>
      <c r="M465">
        <v>0</v>
      </c>
      <c r="N465" t="s">
        <v>56</v>
      </c>
      <c r="O465" t="s">
        <v>57</v>
      </c>
      <c r="P465" t="s">
        <v>57</v>
      </c>
      <c r="Q465" t="s">
        <v>3</v>
      </c>
      <c r="R465" t="s">
        <v>58</v>
      </c>
      <c r="S465" t="s">
        <v>55</v>
      </c>
      <c r="T465" t="s">
        <v>56</v>
      </c>
      <c r="U465" t="s">
        <v>56</v>
      </c>
      <c r="V465" t="s">
        <v>56</v>
      </c>
      <c r="W465" t="s">
        <v>55</v>
      </c>
      <c r="X465" t="s">
        <v>56</v>
      </c>
      <c r="Y465" t="s">
        <v>56</v>
      </c>
      <c r="Z465" t="s">
        <v>56</v>
      </c>
      <c r="AA465" t="s">
        <v>57</v>
      </c>
      <c r="AB465" t="s">
        <v>56</v>
      </c>
      <c r="AC465" t="s">
        <v>56</v>
      </c>
      <c r="AD465" t="s">
        <v>57</v>
      </c>
      <c r="AE465">
        <v>0</v>
      </c>
      <c r="AF465">
        <v>0</v>
      </c>
      <c r="AG465">
        <v>0</v>
      </c>
      <c r="AH465">
        <v>1</v>
      </c>
      <c r="AI465" s="18" t="str">
        <f t="shared" si="29"/>
        <v>1</v>
      </c>
      <c r="AJ465" s="18" t="str">
        <f t="shared" si="30"/>
        <v>1</v>
      </c>
      <c r="AK465" s="18" t="str">
        <f t="shared" si="31"/>
        <v>1</v>
      </c>
      <c r="AL465" s="18">
        <f t="shared" si="32"/>
        <v>1</v>
      </c>
      <c r="AM465" t="s">
        <v>55</v>
      </c>
      <c r="AN465" t="s">
        <v>55</v>
      </c>
      <c r="AO465">
        <v>0</v>
      </c>
      <c r="AP465">
        <v>0</v>
      </c>
      <c r="AQ465">
        <v>0</v>
      </c>
      <c r="AR465" t="s">
        <v>147</v>
      </c>
      <c r="AS465" t="s">
        <v>58</v>
      </c>
      <c r="AT465" t="s">
        <v>58</v>
      </c>
      <c r="AU465" t="s">
        <v>1326</v>
      </c>
      <c r="AV465" t="s">
        <v>6324</v>
      </c>
      <c r="AW465" t="s">
        <v>565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1</v>
      </c>
      <c r="BL465">
        <v>201602078</v>
      </c>
      <c r="BM465">
        <v>8</v>
      </c>
    </row>
    <row r="466" spans="1:65">
      <c r="A466" t="s">
        <v>6325</v>
      </c>
      <c r="B466">
        <v>465</v>
      </c>
      <c r="C466" t="s">
        <v>372</v>
      </c>
      <c r="D466">
        <v>1</v>
      </c>
      <c r="E466">
        <v>8</v>
      </c>
      <c r="F466">
        <v>201602078</v>
      </c>
      <c r="G466">
        <v>20160207</v>
      </c>
      <c r="H466" t="s">
        <v>566</v>
      </c>
      <c r="I466" t="s">
        <v>76</v>
      </c>
      <c r="J466" t="s">
        <v>55</v>
      </c>
      <c r="K466">
        <v>1</v>
      </c>
      <c r="L466">
        <v>0</v>
      </c>
      <c r="M466">
        <v>1</v>
      </c>
      <c r="N466" t="s">
        <v>56</v>
      </c>
      <c r="O466" t="s">
        <v>76</v>
      </c>
      <c r="P466" t="s">
        <v>57</v>
      </c>
      <c r="Q466" t="s">
        <v>3</v>
      </c>
      <c r="R466" t="s">
        <v>456</v>
      </c>
      <c r="S466" t="s">
        <v>55</v>
      </c>
      <c r="T466" t="s">
        <v>56</v>
      </c>
      <c r="U466" t="s">
        <v>56</v>
      </c>
      <c r="V466" t="s">
        <v>56</v>
      </c>
      <c r="W466" t="s">
        <v>55</v>
      </c>
      <c r="X466" t="s">
        <v>56</v>
      </c>
      <c r="Y466" t="s">
        <v>56</v>
      </c>
      <c r="Z466" t="s">
        <v>56</v>
      </c>
      <c r="AA466" t="s">
        <v>57</v>
      </c>
      <c r="AB466" t="s">
        <v>56</v>
      </c>
      <c r="AC466" t="s">
        <v>56</v>
      </c>
      <c r="AD466" t="s">
        <v>57</v>
      </c>
      <c r="AE466">
        <v>0</v>
      </c>
      <c r="AF466">
        <v>0</v>
      </c>
      <c r="AG466">
        <v>0</v>
      </c>
      <c r="AH466">
        <v>1</v>
      </c>
      <c r="AI466" s="18" t="str">
        <f t="shared" si="29"/>
        <v>1</v>
      </c>
      <c r="AJ466" s="18" t="str">
        <f t="shared" si="30"/>
        <v>1</v>
      </c>
      <c r="AK466" s="18" t="str">
        <f t="shared" si="31"/>
        <v>1</v>
      </c>
      <c r="AL466" s="18">
        <f t="shared" si="32"/>
        <v>1</v>
      </c>
      <c r="AM466" t="s">
        <v>55</v>
      </c>
      <c r="AN466" t="s">
        <v>55</v>
      </c>
      <c r="AO466">
        <v>1</v>
      </c>
      <c r="AP466">
        <v>0</v>
      </c>
      <c r="AQ466">
        <v>0</v>
      </c>
      <c r="AR466" t="s">
        <v>76</v>
      </c>
      <c r="AS466" t="s">
        <v>82</v>
      </c>
      <c r="AT466" t="s">
        <v>82</v>
      </c>
      <c r="AU466" t="s">
        <v>4450</v>
      </c>
      <c r="AV466" t="s">
        <v>6325</v>
      </c>
      <c r="AW466" t="s">
        <v>566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201602078</v>
      </c>
      <c r="BM466">
        <v>8</v>
      </c>
    </row>
    <row r="467" spans="1:65">
      <c r="A467" t="s">
        <v>6326</v>
      </c>
      <c r="B467">
        <v>466</v>
      </c>
      <c r="C467" t="s">
        <v>372</v>
      </c>
      <c r="D467">
        <v>1</v>
      </c>
      <c r="E467">
        <v>8</v>
      </c>
      <c r="F467">
        <v>201602078</v>
      </c>
      <c r="G467">
        <v>20160207</v>
      </c>
      <c r="H467" t="s">
        <v>567</v>
      </c>
      <c r="I467" t="s">
        <v>76</v>
      </c>
      <c r="J467" t="s">
        <v>55</v>
      </c>
      <c r="K467">
        <v>0</v>
      </c>
      <c r="L467">
        <v>0</v>
      </c>
      <c r="M467">
        <v>0</v>
      </c>
      <c r="N467" t="s">
        <v>56</v>
      </c>
      <c r="O467" t="s">
        <v>57</v>
      </c>
      <c r="P467" t="s">
        <v>57</v>
      </c>
      <c r="Q467" t="s">
        <v>4</v>
      </c>
      <c r="R467" t="s">
        <v>374</v>
      </c>
      <c r="S467" t="s">
        <v>55</v>
      </c>
      <c r="T467" t="s">
        <v>56</v>
      </c>
      <c r="U467" t="s">
        <v>56</v>
      </c>
      <c r="V467" t="s">
        <v>56</v>
      </c>
      <c r="W467" t="s">
        <v>55</v>
      </c>
      <c r="X467" t="s">
        <v>56</v>
      </c>
      <c r="Y467" t="s">
        <v>56</v>
      </c>
      <c r="Z467" t="s">
        <v>56</v>
      </c>
      <c r="AA467" t="s">
        <v>57</v>
      </c>
      <c r="AB467" t="s">
        <v>56</v>
      </c>
      <c r="AC467" t="s">
        <v>56</v>
      </c>
      <c r="AD467" t="s">
        <v>57</v>
      </c>
      <c r="AE467">
        <v>0</v>
      </c>
      <c r="AF467">
        <v>0</v>
      </c>
      <c r="AG467">
        <v>0</v>
      </c>
      <c r="AH467">
        <v>1</v>
      </c>
      <c r="AI467" s="18" t="str">
        <f t="shared" si="29"/>
        <v>1</v>
      </c>
      <c r="AJ467" s="18" t="str">
        <f t="shared" si="30"/>
        <v>1</v>
      </c>
      <c r="AK467" s="18" t="str">
        <f t="shared" si="31"/>
        <v>1</v>
      </c>
      <c r="AL467" s="18">
        <f t="shared" si="32"/>
        <v>1</v>
      </c>
      <c r="AM467" t="s">
        <v>55</v>
      </c>
      <c r="AN467" t="s">
        <v>55</v>
      </c>
      <c r="AO467">
        <v>0</v>
      </c>
      <c r="AP467">
        <v>0</v>
      </c>
      <c r="AQ467">
        <v>0</v>
      </c>
      <c r="AR467" t="s">
        <v>76</v>
      </c>
      <c r="AS467" t="s">
        <v>78</v>
      </c>
      <c r="AT467" t="s">
        <v>78</v>
      </c>
      <c r="AU467" t="s">
        <v>4449</v>
      </c>
      <c r="AV467" t="s">
        <v>6326</v>
      </c>
      <c r="AW467" t="s">
        <v>567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201602078</v>
      </c>
      <c r="BM467">
        <v>8</v>
      </c>
    </row>
    <row r="468" spans="1:65">
      <c r="A468" t="s">
        <v>6327</v>
      </c>
      <c r="B468">
        <v>467</v>
      </c>
      <c r="C468" t="s">
        <v>372</v>
      </c>
      <c r="D468">
        <v>1</v>
      </c>
      <c r="E468">
        <v>8</v>
      </c>
      <c r="F468">
        <v>201602078</v>
      </c>
      <c r="G468">
        <v>20160207</v>
      </c>
      <c r="H468" t="s">
        <v>568</v>
      </c>
      <c r="I468" t="s">
        <v>59</v>
      </c>
      <c r="J468" t="s">
        <v>55</v>
      </c>
      <c r="K468">
        <v>0</v>
      </c>
      <c r="L468">
        <v>0</v>
      </c>
      <c r="M468">
        <v>0</v>
      </c>
      <c r="N468" t="s">
        <v>56</v>
      </c>
      <c r="O468" t="s">
        <v>57</v>
      </c>
      <c r="P468" t="s">
        <v>57</v>
      </c>
      <c r="Q468" t="s">
        <v>3</v>
      </c>
      <c r="R468" t="s">
        <v>58</v>
      </c>
      <c r="S468" t="s">
        <v>55</v>
      </c>
      <c r="T468" t="s">
        <v>56</v>
      </c>
      <c r="U468" t="s">
        <v>56</v>
      </c>
      <c r="V468" t="s">
        <v>56</v>
      </c>
      <c r="W468" t="s">
        <v>55</v>
      </c>
      <c r="X468" t="s">
        <v>56</v>
      </c>
      <c r="Y468" t="s">
        <v>56</v>
      </c>
      <c r="Z468" t="s">
        <v>56</v>
      </c>
      <c r="AA468" t="s">
        <v>57</v>
      </c>
      <c r="AB468" t="s">
        <v>56</v>
      </c>
      <c r="AC468" t="s">
        <v>56</v>
      </c>
      <c r="AD468" t="s">
        <v>57</v>
      </c>
      <c r="AE468">
        <v>0</v>
      </c>
      <c r="AF468">
        <v>0</v>
      </c>
      <c r="AG468">
        <v>0</v>
      </c>
      <c r="AH468">
        <v>1</v>
      </c>
      <c r="AI468" s="18" t="str">
        <f t="shared" si="29"/>
        <v>1</v>
      </c>
      <c r="AJ468" s="18" t="str">
        <f t="shared" si="30"/>
        <v>1</v>
      </c>
      <c r="AK468" s="18" t="str">
        <f t="shared" si="31"/>
        <v>1</v>
      </c>
      <c r="AL468" s="18">
        <f t="shared" si="32"/>
        <v>1</v>
      </c>
      <c r="AM468" t="s">
        <v>55</v>
      </c>
      <c r="AN468" t="s">
        <v>55</v>
      </c>
      <c r="AO468">
        <v>0</v>
      </c>
      <c r="AP468">
        <v>0</v>
      </c>
      <c r="AQ468">
        <v>0</v>
      </c>
      <c r="AR468" t="s">
        <v>59</v>
      </c>
      <c r="AS468" t="s">
        <v>58</v>
      </c>
      <c r="AT468" t="s">
        <v>58</v>
      </c>
      <c r="AU468" t="s">
        <v>1326</v>
      </c>
      <c r="AV468" t="s">
        <v>6327</v>
      </c>
      <c r="AW468" t="s">
        <v>568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201602078</v>
      </c>
      <c r="BM468">
        <v>8</v>
      </c>
    </row>
    <row r="469" spans="1:65">
      <c r="A469" t="s">
        <v>6328</v>
      </c>
      <c r="B469">
        <v>468</v>
      </c>
      <c r="C469" t="s">
        <v>372</v>
      </c>
      <c r="D469">
        <v>1</v>
      </c>
      <c r="E469">
        <v>8</v>
      </c>
      <c r="F469">
        <v>201602078</v>
      </c>
      <c r="G469">
        <v>20160207</v>
      </c>
      <c r="H469" t="s">
        <v>569</v>
      </c>
      <c r="I469" t="s">
        <v>59</v>
      </c>
      <c r="J469" t="s">
        <v>55</v>
      </c>
      <c r="K469">
        <v>1</v>
      </c>
      <c r="L469">
        <v>0</v>
      </c>
      <c r="M469">
        <v>1</v>
      </c>
      <c r="N469" t="s">
        <v>56</v>
      </c>
      <c r="O469" t="s">
        <v>59</v>
      </c>
      <c r="P469" t="s">
        <v>570</v>
      </c>
      <c r="Q469" t="s">
        <v>3</v>
      </c>
      <c r="R469" t="s">
        <v>80</v>
      </c>
      <c r="S469" t="s">
        <v>55</v>
      </c>
      <c r="T469" t="s">
        <v>56</v>
      </c>
      <c r="U469" t="s">
        <v>56</v>
      </c>
      <c r="V469" t="s">
        <v>56</v>
      </c>
      <c r="W469" t="s">
        <v>55</v>
      </c>
      <c r="X469" t="s">
        <v>56</v>
      </c>
      <c r="Y469" t="s">
        <v>56</v>
      </c>
      <c r="Z469" t="s">
        <v>56</v>
      </c>
      <c r="AA469" t="s">
        <v>57</v>
      </c>
      <c r="AB469" t="s">
        <v>56</v>
      </c>
      <c r="AC469" t="s">
        <v>56</v>
      </c>
      <c r="AD469" t="s">
        <v>57</v>
      </c>
      <c r="AE469">
        <v>0</v>
      </c>
      <c r="AF469">
        <v>0</v>
      </c>
      <c r="AG469">
        <v>0</v>
      </c>
      <c r="AH469">
        <v>1</v>
      </c>
      <c r="AI469" s="18" t="str">
        <f t="shared" si="29"/>
        <v>1</v>
      </c>
      <c r="AJ469" s="18" t="str">
        <f t="shared" si="30"/>
        <v>1</v>
      </c>
      <c r="AK469" s="18" t="str">
        <f t="shared" si="31"/>
        <v>1</v>
      </c>
      <c r="AL469" s="18">
        <f t="shared" si="32"/>
        <v>1</v>
      </c>
      <c r="AM469" t="s">
        <v>55</v>
      </c>
      <c r="AN469" t="s">
        <v>55</v>
      </c>
      <c r="AO469">
        <v>1</v>
      </c>
      <c r="AP469">
        <v>0</v>
      </c>
      <c r="AQ469">
        <v>0</v>
      </c>
      <c r="AR469" t="s">
        <v>59</v>
      </c>
      <c r="AS469" t="s">
        <v>80</v>
      </c>
      <c r="AT469" t="s">
        <v>80</v>
      </c>
      <c r="AU469" t="s">
        <v>80</v>
      </c>
      <c r="AV469" t="s">
        <v>6328</v>
      </c>
      <c r="AW469" t="s">
        <v>569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201602078</v>
      </c>
      <c r="BM469">
        <v>8</v>
      </c>
    </row>
    <row r="470" spans="1:65">
      <c r="A470" t="s">
        <v>6329</v>
      </c>
      <c r="B470">
        <v>469</v>
      </c>
      <c r="C470" t="s">
        <v>372</v>
      </c>
      <c r="D470">
        <v>1</v>
      </c>
      <c r="E470">
        <v>8</v>
      </c>
      <c r="F470">
        <v>201602078</v>
      </c>
      <c r="G470">
        <v>20160207</v>
      </c>
      <c r="H470" t="s">
        <v>571</v>
      </c>
      <c r="I470" t="s">
        <v>59</v>
      </c>
      <c r="J470" t="s">
        <v>55</v>
      </c>
      <c r="K470">
        <v>1</v>
      </c>
      <c r="L470">
        <v>1</v>
      </c>
      <c r="M470">
        <v>0</v>
      </c>
      <c r="N470" t="s">
        <v>56</v>
      </c>
      <c r="O470" t="s">
        <v>59</v>
      </c>
      <c r="P470" t="s">
        <v>68</v>
      </c>
      <c r="Q470" t="s">
        <v>3</v>
      </c>
      <c r="R470" t="s">
        <v>80</v>
      </c>
      <c r="S470" t="s">
        <v>55</v>
      </c>
      <c r="T470" t="s">
        <v>56</v>
      </c>
      <c r="U470" t="s">
        <v>56</v>
      </c>
      <c r="V470" t="s">
        <v>56</v>
      </c>
      <c r="W470" t="s">
        <v>55</v>
      </c>
      <c r="X470" t="s">
        <v>56</v>
      </c>
      <c r="Y470" t="s">
        <v>56</v>
      </c>
      <c r="Z470" t="s">
        <v>56</v>
      </c>
      <c r="AA470" t="s">
        <v>57</v>
      </c>
      <c r="AB470" t="s">
        <v>56</v>
      </c>
      <c r="AC470" t="s">
        <v>56</v>
      </c>
      <c r="AD470" t="s">
        <v>57</v>
      </c>
      <c r="AE470">
        <v>0</v>
      </c>
      <c r="AF470">
        <v>0</v>
      </c>
      <c r="AG470">
        <v>0</v>
      </c>
      <c r="AH470">
        <v>1</v>
      </c>
      <c r="AI470" s="18" t="str">
        <f t="shared" si="29"/>
        <v>1</v>
      </c>
      <c r="AJ470" s="18" t="str">
        <f t="shared" si="30"/>
        <v>1</v>
      </c>
      <c r="AK470" s="18" t="str">
        <f t="shared" si="31"/>
        <v>1</v>
      </c>
      <c r="AL470" s="18">
        <f t="shared" si="32"/>
        <v>1</v>
      </c>
      <c r="AM470" t="s">
        <v>55</v>
      </c>
      <c r="AN470" t="s">
        <v>55</v>
      </c>
      <c r="AO470">
        <v>0</v>
      </c>
      <c r="AP470">
        <v>0</v>
      </c>
      <c r="AQ470">
        <v>0</v>
      </c>
      <c r="AR470" t="s">
        <v>59</v>
      </c>
      <c r="AS470" t="s">
        <v>80</v>
      </c>
      <c r="AT470" t="s">
        <v>80</v>
      </c>
      <c r="AU470" t="s">
        <v>80</v>
      </c>
      <c r="AV470" t="s">
        <v>6329</v>
      </c>
      <c r="AW470" t="s">
        <v>571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201602078</v>
      </c>
      <c r="BM470">
        <v>8</v>
      </c>
    </row>
    <row r="471" spans="1:65">
      <c r="A471" t="s">
        <v>6330</v>
      </c>
      <c r="B471">
        <v>470</v>
      </c>
      <c r="C471" t="s">
        <v>372</v>
      </c>
      <c r="D471">
        <v>1</v>
      </c>
      <c r="E471">
        <v>8</v>
      </c>
      <c r="F471">
        <v>201602078</v>
      </c>
      <c r="G471">
        <v>20160207</v>
      </c>
      <c r="H471" t="s">
        <v>572</v>
      </c>
      <c r="I471" t="s">
        <v>293</v>
      </c>
      <c r="J471" t="s">
        <v>55</v>
      </c>
      <c r="K471">
        <v>0</v>
      </c>
      <c r="L471">
        <v>0</v>
      </c>
      <c r="M471">
        <v>0</v>
      </c>
      <c r="N471" t="s">
        <v>56</v>
      </c>
      <c r="O471" t="s">
        <v>57</v>
      </c>
      <c r="P471" t="s">
        <v>57</v>
      </c>
      <c r="Q471" t="s">
        <v>3</v>
      </c>
      <c r="R471" t="s">
        <v>417</v>
      </c>
      <c r="S471" t="s">
        <v>55</v>
      </c>
      <c r="T471" t="s">
        <v>68</v>
      </c>
      <c r="U471" t="s">
        <v>68</v>
      </c>
      <c r="V471" t="s">
        <v>68</v>
      </c>
      <c r="W471" t="s">
        <v>55</v>
      </c>
      <c r="X471" t="s">
        <v>56</v>
      </c>
      <c r="Y471" t="s">
        <v>56</v>
      </c>
      <c r="Z471" t="s">
        <v>56</v>
      </c>
      <c r="AA471" t="s">
        <v>57</v>
      </c>
      <c r="AB471" t="s">
        <v>56</v>
      </c>
      <c r="AC471" t="s">
        <v>56</v>
      </c>
      <c r="AD471" t="s">
        <v>57</v>
      </c>
      <c r="AE471">
        <v>0</v>
      </c>
      <c r="AF471">
        <v>0</v>
      </c>
      <c r="AG471">
        <v>0</v>
      </c>
      <c r="AH471">
        <v>1</v>
      </c>
      <c r="AI471" s="18" t="str">
        <f t="shared" si="29"/>
        <v>1</v>
      </c>
      <c r="AJ471" s="18" t="str">
        <f t="shared" si="30"/>
        <v>1</v>
      </c>
      <c r="AK471" s="18" t="str">
        <f t="shared" si="31"/>
        <v>1</v>
      </c>
      <c r="AL471" s="18">
        <f t="shared" si="32"/>
        <v>1</v>
      </c>
      <c r="AM471" t="s">
        <v>55</v>
      </c>
      <c r="AN471" t="s">
        <v>55</v>
      </c>
      <c r="AO471">
        <v>0</v>
      </c>
      <c r="AP471">
        <v>0</v>
      </c>
      <c r="AQ471">
        <v>0</v>
      </c>
      <c r="AR471" t="s">
        <v>293</v>
      </c>
      <c r="AS471" t="s">
        <v>141</v>
      </c>
      <c r="AT471" t="s">
        <v>141</v>
      </c>
      <c r="AU471" t="s">
        <v>1326</v>
      </c>
      <c r="AV471" t="s">
        <v>6330</v>
      </c>
      <c r="AW471" t="s">
        <v>572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201602078</v>
      </c>
      <c r="BM471">
        <v>8</v>
      </c>
    </row>
    <row r="472" spans="1:65">
      <c r="A472" t="s">
        <v>6331</v>
      </c>
      <c r="B472">
        <v>471</v>
      </c>
      <c r="C472" t="s">
        <v>372</v>
      </c>
      <c r="D472">
        <v>1</v>
      </c>
      <c r="E472">
        <v>8</v>
      </c>
      <c r="F472">
        <v>201602078</v>
      </c>
      <c r="G472">
        <v>20160207</v>
      </c>
      <c r="H472" t="s">
        <v>573</v>
      </c>
      <c r="I472" t="s">
        <v>59</v>
      </c>
      <c r="J472" t="s">
        <v>55</v>
      </c>
      <c r="K472">
        <v>1</v>
      </c>
      <c r="L472">
        <v>0</v>
      </c>
      <c r="M472">
        <v>1</v>
      </c>
      <c r="N472" t="s">
        <v>56</v>
      </c>
      <c r="O472" t="s">
        <v>57</v>
      </c>
      <c r="P472" t="s">
        <v>68</v>
      </c>
      <c r="Q472" t="s">
        <v>3</v>
      </c>
      <c r="R472" t="s">
        <v>80</v>
      </c>
      <c r="S472" t="s">
        <v>55</v>
      </c>
      <c r="T472" t="s">
        <v>56</v>
      </c>
      <c r="U472" t="s">
        <v>56</v>
      </c>
      <c r="V472" t="s">
        <v>56</v>
      </c>
      <c r="W472" t="s">
        <v>55</v>
      </c>
      <c r="X472" t="s">
        <v>56</v>
      </c>
      <c r="Y472" t="s">
        <v>56</v>
      </c>
      <c r="Z472" t="s">
        <v>56</v>
      </c>
      <c r="AA472" t="s">
        <v>57</v>
      </c>
      <c r="AB472" t="s">
        <v>56</v>
      </c>
      <c r="AC472" t="s">
        <v>56</v>
      </c>
      <c r="AD472" t="s">
        <v>57</v>
      </c>
      <c r="AE472">
        <v>0</v>
      </c>
      <c r="AF472">
        <v>0</v>
      </c>
      <c r="AG472">
        <v>0</v>
      </c>
      <c r="AH472">
        <v>1</v>
      </c>
      <c r="AI472" s="18" t="str">
        <f t="shared" si="29"/>
        <v>1</v>
      </c>
      <c r="AJ472" s="18" t="str">
        <f t="shared" si="30"/>
        <v>1</v>
      </c>
      <c r="AK472" s="18" t="str">
        <f t="shared" si="31"/>
        <v>1</v>
      </c>
      <c r="AL472" s="18">
        <f t="shared" si="32"/>
        <v>1</v>
      </c>
      <c r="AM472" t="s">
        <v>55</v>
      </c>
      <c r="AN472" t="s">
        <v>55</v>
      </c>
      <c r="AO472">
        <v>0</v>
      </c>
      <c r="AP472">
        <v>0</v>
      </c>
      <c r="AQ472">
        <v>0</v>
      </c>
      <c r="AR472" t="s">
        <v>59</v>
      </c>
      <c r="AS472" t="s">
        <v>80</v>
      </c>
      <c r="AT472" t="s">
        <v>80</v>
      </c>
      <c r="AU472" t="s">
        <v>80</v>
      </c>
      <c r="AV472" t="s">
        <v>6331</v>
      </c>
      <c r="AW472" t="s">
        <v>573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201602078</v>
      </c>
      <c r="BM472">
        <v>8</v>
      </c>
    </row>
    <row r="473" spans="1:65">
      <c r="A473" t="s">
        <v>6332</v>
      </c>
      <c r="B473">
        <v>472</v>
      </c>
      <c r="C473" t="s">
        <v>372</v>
      </c>
      <c r="D473">
        <v>1</v>
      </c>
      <c r="E473">
        <v>8</v>
      </c>
      <c r="F473">
        <v>201602078</v>
      </c>
      <c r="G473">
        <v>20160207</v>
      </c>
      <c r="H473" t="s">
        <v>574</v>
      </c>
      <c r="I473" t="s">
        <v>76</v>
      </c>
      <c r="J473" t="s">
        <v>55</v>
      </c>
      <c r="K473">
        <v>0</v>
      </c>
      <c r="L473">
        <v>0</v>
      </c>
      <c r="M473">
        <v>0</v>
      </c>
      <c r="N473" t="s">
        <v>56</v>
      </c>
      <c r="O473" t="s">
        <v>57</v>
      </c>
      <c r="P473" t="s">
        <v>57</v>
      </c>
      <c r="Q473" t="s">
        <v>4</v>
      </c>
      <c r="R473" t="s">
        <v>434</v>
      </c>
      <c r="S473" t="s">
        <v>55</v>
      </c>
      <c r="T473" t="s">
        <v>56</v>
      </c>
      <c r="U473" t="s">
        <v>56</v>
      </c>
      <c r="V473" t="s">
        <v>56</v>
      </c>
      <c r="W473" t="s">
        <v>55</v>
      </c>
      <c r="X473" t="s">
        <v>56</v>
      </c>
      <c r="Y473" t="s">
        <v>56</v>
      </c>
      <c r="Z473" t="s">
        <v>56</v>
      </c>
      <c r="AA473" t="s">
        <v>57</v>
      </c>
      <c r="AB473" t="s">
        <v>56</v>
      </c>
      <c r="AC473" t="s">
        <v>56</v>
      </c>
      <c r="AD473" t="s">
        <v>57</v>
      </c>
      <c r="AE473">
        <v>0</v>
      </c>
      <c r="AF473">
        <v>0</v>
      </c>
      <c r="AG473">
        <v>0</v>
      </c>
      <c r="AH473">
        <v>1</v>
      </c>
      <c r="AI473" s="18" t="str">
        <f t="shared" si="29"/>
        <v>1</v>
      </c>
      <c r="AJ473" s="18" t="str">
        <f t="shared" si="30"/>
        <v>1</v>
      </c>
      <c r="AK473" s="18" t="str">
        <f t="shared" si="31"/>
        <v>1</v>
      </c>
      <c r="AL473" s="18">
        <f t="shared" si="32"/>
        <v>1</v>
      </c>
      <c r="AM473" t="s">
        <v>55</v>
      </c>
      <c r="AN473" t="s">
        <v>55</v>
      </c>
      <c r="AO473">
        <v>0</v>
      </c>
      <c r="AP473">
        <v>0</v>
      </c>
      <c r="AQ473">
        <v>0</v>
      </c>
      <c r="AR473" t="s">
        <v>76</v>
      </c>
      <c r="AS473" t="s">
        <v>91</v>
      </c>
      <c r="AT473" t="s">
        <v>91</v>
      </c>
      <c r="AU473" t="s">
        <v>4449</v>
      </c>
      <c r="AV473" t="s">
        <v>6332</v>
      </c>
      <c r="AW473" t="s">
        <v>574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201602078</v>
      </c>
      <c r="BM473">
        <v>8</v>
      </c>
    </row>
    <row r="474" spans="1:65">
      <c r="A474" t="s">
        <v>6333</v>
      </c>
      <c r="B474">
        <v>473</v>
      </c>
      <c r="C474" t="s">
        <v>372</v>
      </c>
      <c r="D474">
        <v>1</v>
      </c>
      <c r="E474">
        <v>8</v>
      </c>
      <c r="F474">
        <v>201602088</v>
      </c>
      <c r="G474">
        <v>20160208</v>
      </c>
      <c r="H474" t="s">
        <v>575</v>
      </c>
      <c r="I474" t="s">
        <v>101</v>
      </c>
      <c r="J474" t="s">
        <v>55</v>
      </c>
      <c r="K474">
        <v>3</v>
      </c>
      <c r="L474">
        <v>0</v>
      </c>
      <c r="M474">
        <v>3</v>
      </c>
      <c r="N474" t="s">
        <v>56</v>
      </c>
      <c r="O474" t="s">
        <v>101</v>
      </c>
      <c r="P474" t="s">
        <v>56</v>
      </c>
      <c r="Q474" t="s">
        <v>3</v>
      </c>
      <c r="R474" t="s">
        <v>383</v>
      </c>
      <c r="S474" t="s">
        <v>55</v>
      </c>
      <c r="T474" t="s">
        <v>56</v>
      </c>
      <c r="U474" t="s">
        <v>56</v>
      </c>
      <c r="V474" t="s">
        <v>56</v>
      </c>
      <c r="W474" t="s">
        <v>55</v>
      </c>
      <c r="X474" t="s">
        <v>56</v>
      </c>
      <c r="Y474" t="s">
        <v>56</v>
      </c>
      <c r="Z474" t="s">
        <v>56</v>
      </c>
      <c r="AA474" t="s">
        <v>57</v>
      </c>
      <c r="AB474" t="s">
        <v>56</v>
      </c>
      <c r="AC474" t="s">
        <v>68</v>
      </c>
      <c r="AD474" t="s">
        <v>57</v>
      </c>
      <c r="AE474">
        <v>0</v>
      </c>
      <c r="AF474">
        <v>0</v>
      </c>
      <c r="AG474">
        <v>0</v>
      </c>
      <c r="AH474">
        <v>1</v>
      </c>
      <c r="AI474" s="18" t="str">
        <f t="shared" si="29"/>
        <v>1</v>
      </c>
      <c r="AJ474" s="18" t="str">
        <f t="shared" si="30"/>
        <v>1</v>
      </c>
      <c r="AK474" s="18" t="str">
        <f t="shared" si="31"/>
        <v>1</v>
      </c>
      <c r="AL474" s="18">
        <f t="shared" si="32"/>
        <v>1</v>
      </c>
      <c r="AM474" t="s">
        <v>55</v>
      </c>
      <c r="AN474" t="s">
        <v>55</v>
      </c>
      <c r="AO474">
        <v>0</v>
      </c>
      <c r="AP474">
        <v>0</v>
      </c>
      <c r="AQ474">
        <v>0</v>
      </c>
      <c r="AR474" t="s">
        <v>101</v>
      </c>
      <c r="AS474" t="s">
        <v>384</v>
      </c>
      <c r="AT474" t="s">
        <v>384</v>
      </c>
      <c r="AU474" t="s">
        <v>4450</v>
      </c>
      <c r="AV474" t="s">
        <v>6333</v>
      </c>
      <c r="AW474" t="s">
        <v>575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</v>
      </c>
      <c r="BL474">
        <v>201602088</v>
      </c>
      <c r="BM474">
        <v>8</v>
      </c>
    </row>
    <row r="475" spans="1:65">
      <c r="A475" t="s">
        <v>6334</v>
      </c>
      <c r="B475">
        <v>474</v>
      </c>
      <c r="C475" t="s">
        <v>372</v>
      </c>
      <c r="D475">
        <v>1</v>
      </c>
      <c r="E475">
        <v>8</v>
      </c>
      <c r="F475">
        <v>201602088</v>
      </c>
      <c r="G475">
        <v>20160208</v>
      </c>
      <c r="H475" t="s">
        <v>576</v>
      </c>
      <c r="I475" t="s">
        <v>298</v>
      </c>
      <c r="J475" t="s">
        <v>55</v>
      </c>
      <c r="K475">
        <v>2</v>
      </c>
      <c r="L475">
        <v>0</v>
      </c>
      <c r="M475">
        <v>2</v>
      </c>
      <c r="N475" t="s">
        <v>56</v>
      </c>
      <c r="O475" t="s">
        <v>298</v>
      </c>
      <c r="P475" t="s">
        <v>68</v>
      </c>
      <c r="Q475" t="s">
        <v>3</v>
      </c>
      <c r="R475" t="s">
        <v>383</v>
      </c>
      <c r="S475" t="s">
        <v>55</v>
      </c>
      <c r="T475" t="s">
        <v>56</v>
      </c>
      <c r="U475" t="s">
        <v>56</v>
      </c>
      <c r="V475" t="s">
        <v>68</v>
      </c>
      <c r="W475" t="s">
        <v>55</v>
      </c>
      <c r="X475" t="s">
        <v>68</v>
      </c>
      <c r="Y475" t="s">
        <v>56</v>
      </c>
      <c r="Z475" t="s">
        <v>56</v>
      </c>
      <c r="AA475" t="s">
        <v>57</v>
      </c>
      <c r="AB475" t="s">
        <v>56</v>
      </c>
      <c r="AC475" t="s">
        <v>68</v>
      </c>
      <c r="AD475" t="s">
        <v>57</v>
      </c>
      <c r="AE475">
        <v>0</v>
      </c>
      <c r="AF475">
        <v>0</v>
      </c>
      <c r="AG475">
        <v>0</v>
      </c>
      <c r="AH475">
        <v>1</v>
      </c>
      <c r="AI475" s="18" t="str">
        <f t="shared" si="29"/>
        <v>1</v>
      </c>
      <c r="AJ475" s="18" t="str">
        <f t="shared" si="30"/>
        <v>1</v>
      </c>
      <c r="AK475" s="18" t="str">
        <f t="shared" si="31"/>
        <v>1</v>
      </c>
      <c r="AL475" s="18">
        <f t="shared" si="32"/>
        <v>1</v>
      </c>
      <c r="AM475" t="s">
        <v>55</v>
      </c>
      <c r="AN475" t="s">
        <v>55</v>
      </c>
      <c r="AO475">
        <v>0</v>
      </c>
      <c r="AP475">
        <v>0</v>
      </c>
      <c r="AQ475">
        <v>0</v>
      </c>
      <c r="AR475" t="s">
        <v>298</v>
      </c>
      <c r="AS475" t="s">
        <v>384</v>
      </c>
      <c r="AT475" t="s">
        <v>384</v>
      </c>
      <c r="AU475" t="s">
        <v>4450</v>
      </c>
      <c r="AV475" t="s">
        <v>6334</v>
      </c>
      <c r="AW475" t="s">
        <v>576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201602088</v>
      </c>
      <c r="BM475">
        <v>8</v>
      </c>
    </row>
    <row r="476" spans="1:65">
      <c r="A476" t="s">
        <v>6335</v>
      </c>
      <c r="B476">
        <v>475</v>
      </c>
      <c r="C476" t="s">
        <v>372</v>
      </c>
      <c r="D476">
        <v>1</v>
      </c>
      <c r="E476">
        <v>8</v>
      </c>
      <c r="F476">
        <v>201602088</v>
      </c>
      <c r="G476">
        <v>20160208</v>
      </c>
      <c r="H476" t="s">
        <v>577</v>
      </c>
      <c r="I476" t="s">
        <v>298</v>
      </c>
      <c r="J476" t="s">
        <v>55</v>
      </c>
      <c r="K476">
        <v>2</v>
      </c>
      <c r="L476">
        <v>0</v>
      </c>
      <c r="M476">
        <v>2</v>
      </c>
      <c r="N476" t="s">
        <v>56</v>
      </c>
      <c r="O476" t="s">
        <v>298</v>
      </c>
      <c r="P476" t="s">
        <v>68</v>
      </c>
      <c r="Q476" t="s">
        <v>3</v>
      </c>
      <c r="R476" t="s">
        <v>383</v>
      </c>
      <c r="S476" t="s">
        <v>55</v>
      </c>
      <c r="T476" t="s">
        <v>56</v>
      </c>
      <c r="U476" t="s">
        <v>56</v>
      </c>
      <c r="V476" t="s">
        <v>68</v>
      </c>
      <c r="W476" t="s">
        <v>55</v>
      </c>
      <c r="X476" t="s">
        <v>68</v>
      </c>
      <c r="Y476" t="s">
        <v>56</v>
      </c>
      <c r="Z476" t="s">
        <v>56</v>
      </c>
      <c r="AA476" t="s">
        <v>57</v>
      </c>
      <c r="AB476" t="s">
        <v>56</v>
      </c>
      <c r="AC476" t="s">
        <v>68</v>
      </c>
      <c r="AD476" t="s">
        <v>57</v>
      </c>
      <c r="AE476">
        <v>0</v>
      </c>
      <c r="AF476">
        <v>0</v>
      </c>
      <c r="AG476">
        <v>0</v>
      </c>
      <c r="AH476">
        <v>0</v>
      </c>
      <c r="AI476" s="18" t="str">
        <f t="shared" si="29"/>
        <v>1</v>
      </c>
      <c r="AJ476" s="18" t="str">
        <f t="shared" si="30"/>
        <v>1</v>
      </c>
      <c r="AK476" s="18" t="str">
        <f t="shared" si="31"/>
        <v>1</v>
      </c>
      <c r="AL476" s="18">
        <f t="shared" si="32"/>
        <v>0</v>
      </c>
      <c r="AM476" t="s">
        <v>55</v>
      </c>
      <c r="AN476" t="s">
        <v>55</v>
      </c>
      <c r="AO476">
        <v>0</v>
      </c>
      <c r="AP476">
        <v>0</v>
      </c>
      <c r="AQ476">
        <v>0</v>
      </c>
      <c r="AR476" t="s">
        <v>298</v>
      </c>
      <c r="AS476" t="s">
        <v>384</v>
      </c>
      <c r="AT476" t="s">
        <v>384</v>
      </c>
      <c r="AU476" t="s">
        <v>4450</v>
      </c>
      <c r="AV476" t="s">
        <v>6335</v>
      </c>
      <c r="AW476" t="s">
        <v>577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1</v>
      </c>
      <c r="BL476">
        <v>201602088</v>
      </c>
      <c r="BM476">
        <v>8</v>
      </c>
    </row>
    <row r="477" spans="1:65">
      <c r="A477" t="s">
        <v>6336</v>
      </c>
      <c r="B477">
        <v>476</v>
      </c>
      <c r="C477" t="s">
        <v>372</v>
      </c>
      <c r="D477">
        <v>1</v>
      </c>
      <c r="E477">
        <v>8</v>
      </c>
      <c r="F477">
        <v>201602088</v>
      </c>
      <c r="G477">
        <v>20160208</v>
      </c>
      <c r="H477" t="s">
        <v>578</v>
      </c>
      <c r="I477" t="s">
        <v>298</v>
      </c>
      <c r="J477" t="s">
        <v>55</v>
      </c>
      <c r="K477">
        <v>3</v>
      </c>
      <c r="L477">
        <v>0</v>
      </c>
      <c r="M477">
        <v>3</v>
      </c>
      <c r="N477" t="s">
        <v>56</v>
      </c>
      <c r="O477" t="s">
        <v>298</v>
      </c>
      <c r="P477" t="s">
        <v>68</v>
      </c>
      <c r="Q477" t="s">
        <v>3</v>
      </c>
      <c r="R477" t="s">
        <v>383</v>
      </c>
      <c r="S477" t="s">
        <v>55</v>
      </c>
      <c r="T477" t="s">
        <v>56</v>
      </c>
      <c r="U477" t="s">
        <v>56</v>
      </c>
      <c r="V477" t="s">
        <v>56</v>
      </c>
      <c r="W477" t="s">
        <v>55</v>
      </c>
      <c r="X477" t="s">
        <v>68</v>
      </c>
      <c r="Y477" t="s">
        <v>56</v>
      </c>
      <c r="Z477" t="s">
        <v>56</v>
      </c>
      <c r="AA477" t="s">
        <v>57</v>
      </c>
      <c r="AB477" t="s">
        <v>56</v>
      </c>
      <c r="AC477" t="s">
        <v>68</v>
      </c>
      <c r="AD477" t="s">
        <v>57</v>
      </c>
      <c r="AE477">
        <v>0</v>
      </c>
      <c r="AF477">
        <v>0</v>
      </c>
      <c r="AG477">
        <v>0</v>
      </c>
      <c r="AH477">
        <v>1</v>
      </c>
      <c r="AI477" s="18" t="str">
        <f t="shared" si="29"/>
        <v>1</v>
      </c>
      <c r="AJ477" s="18" t="str">
        <f t="shared" si="30"/>
        <v>1</v>
      </c>
      <c r="AK477" s="18" t="str">
        <f t="shared" si="31"/>
        <v>1</v>
      </c>
      <c r="AL477" s="18">
        <f t="shared" si="32"/>
        <v>1</v>
      </c>
      <c r="AM477" t="s">
        <v>55</v>
      </c>
      <c r="AN477" t="s">
        <v>55</v>
      </c>
      <c r="AO477">
        <v>0</v>
      </c>
      <c r="AP477">
        <v>0</v>
      </c>
      <c r="AQ477">
        <v>0</v>
      </c>
      <c r="AR477" t="s">
        <v>298</v>
      </c>
      <c r="AS477" t="s">
        <v>384</v>
      </c>
      <c r="AT477" t="s">
        <v>384</v>
      </c>
      <c r="AU477" t="s">
        <v>4450</v>
      </c>
      <c r="AV477" t="s">
        <v>6336</v>
      </c>
      <c r="AW477" t="s">
        <v>578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201602088</v>
      </c>
      <c r="BM477">
        <v>8</v>
      </c>
    </row>
    <row r="478" spans="1:65">
      <c r="A478" t="s">
        <v>6337</v>
      </c>
      <c r="B478">
        <v>477</v>
      </c>
      <c r="C478" t="s">
        <v>372</v>
      </c>
      <c r="D478">
        <v>1</v>
      </c>
      <c r="E478">
        <v>8</v>
      </c>
      <c r="F478">
        <v>201602088</v>
      </c>
      <c r="G478">
        <v>20160208</v>
      </c>
      <c r="H478" t="s">
        <v>579</v>
      </c>
      <c r="I478" t="s">
        <v>298</v>
      </c>
      <c r="J478" t="s">
        <v>55</v>
      </c>
      <c r="K478">
        <v>1</v>
      </c>
      <c r="L478">
        <v>0</v>
      </c>
      <c r="M478">
        <v>1</v>
      </c>
      <c r="N478" t="s">
        <v>56</v>
      </c>
      <c r="O478" t="s">
        <v>298</v>
      </c>
      <c r="P478" t="s">
        <v>68</v>
      </c>
      <c r="Q478" t="s">
        <v>3</v>
      </c>
      <c r="R478" t="s">
        <v>383</v>
      </c>
      <c r="S478" t="s">
        <v>55</v>
      </c>
      <c r="T478" t="s">
        <v>56</v>
      </c>
      <c r="U478" t="s">
        <v>56</v>
      </c>
      <c r="V478" t="s">
        <v>68</v>
      </c>
      <c r="W478" t="s">
        <v>55</v>
      </c>
      <c r="X478" t="s">
        <v>68</v>
      </c>
      <c r="Y478" t="s">
        <v>56</v>
      </c>
      <c r="Z478" t="s">
        <v>56</v>
      </c>
      <c r="AA478" t="s">
        <v>57</v>
      </c>
      <c r="AB478" t="s">
        <v>56</v>
      </c>
      <c r="AC478" t="s">
        <v>68</v>
      </c>
      <c r="AD478" t="s">
        <v>57</v>
      </c>
      <c r="AE478">
        <v>0</v>
      </c>
      <c r="AF478">
        <v>0</v>
      </c>
      <c r="AG478">
        <v>0</v>
      </c>
      <c r="AH478">
        <v>1</v>
      </c>
      <c r="AI478" s="18" t="str">
        <f t="shared" si="29"/>
        <v>1</v>
      </c>
      <c r="AJ478" s="18" t="str">
        <f t="shared" si="30"/>
        <v>1</v>
      </c>
      <c r="AK478" s="18" t="str">
        <f t="shared" si="31"/>
        <v>1</v>
      </c>
      <c r="AL478" s="18">
        <f t="shared" si="32"/>
        <v>1</v>
      </c>
      <c r="AM478" t="s">
        <v>55</v>
      </c>
      <c r="AN478" t="s">
        <v>55</v>
      </c>
      <c r="AO478">
        <v>0</v>
      </c>
      <c r="AP478">
        <v>0</v>
      </c>
      <c r="AQ478">
        <v>0</v>
      </c>
      <c r="AR478" t="s">
        <v>298</v>
      </c>
      <c r="AS478" t="s">
        <v>384</v>
      </c>
      <c r="AT478" t="s">
        <v>384</v>
      </c>
      <c r="AU478" t="s">
        <v>4450</v>
      </c>
      <c r="AV478" t="s">
        <v>6337</v>
      </c>
      <c r="AW478" t="s">
        <v>579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1</v>
      </c>
      <c r="BL478">
        <v>201602088</v>
      </c>
      <c r="BM478">
        <v>8</v>
      </c>
    </row>
    <row r="479" spans="1:65">
      <c r="A479" t="s">
        <v>6338</v>
      </c>
      <c r="B479">
        <v>478</v>
      </c>
      <c r="C479" t="s">
        <v>372</v>
      </c>
      <c r="D479">
        <v>1</v>
      </c>
      <c r="E479">
        <v>8</v>
      </c>
      <c r="F479">
        <v>201602088</v>
      </c>
      <c r="G479">
        <v>20160208</v>
      </c>
      <c r="H479" t="s">
        <v>580</v>
      </c>
      <c r="I479" t="s">
        <v>298</v>
      </c>
      <c r="J479" t="s">
        <v>55</v>
      </c>
      <c r="K479">
        <v>1</v>
      </c>
      <c r="L479">
        <v>0</v>
      </c>
      <c r="M479">
        <v>1</v>
      </c>
      <c r="N479" t="s">
        <v>56</v>
      </c>
      <c r="O479" t="s">
        <v>298</v>
      </c>
      <c r="P479" t="s">
        <v>68</v>
      </c>
      <c r="Q479" t="s">
        <v>3</v>
      </c>
      <c r="R479" t="s">
        <v>383</v>
      </c>
      <c r="S479" t="s">
        <v>55</v>
      </c>
      <c r="T479" t="s">
        <v>56</v>
      </c>
      <c r="U479" t="s">
        <v>56</v>
      </c>
      <c r="V479" t="s">
        <v>56</v>
      </c>
      <c r="W479" t="s">
        <v>55</v>
      </c>
      <c r="X479" t="s">
        <v>56</v>
      </c>
      <c r="Y479" t="s">
        <v>56</v>
      </c>
      <c r="Z479" t="s">
        <v>56</v>
      </c>
      <c r="AA479" t="s">
        <v>57</v>
      </c>
      <c r="AB479" t="s">
        <v>56</v>
      </c>
      <c r="AC479" t="s">
        <v>68</v>
      </c>
      <c r="AD479" t="s">
        <v>57</v>
      </c>
      <c r="AE479">
        <v>0</v>
      </c>
      <c r="AF479">
        <v>0</v>
      </c>
      <c r="AG479">
        <v>0</v>
      </c>
      <c r="AH479">
        <v>1</v>
      </c>
      <c r="AI479" s="18" t="str">
        <f t="shared" si="29"/>
        <v>1</v>
      </c>
      <c r="AJ479" s="18" t="str">
        <f t="shared" si="30"/>
        <v>1</v>
      </c>
      <c r="AK479" s="18" t="str">
        <f t="shared" si="31"/>
        <v>1</v>
      </c>
      <c r="AL479" s="18">
        <f t="shared" si="32"/>
        <v>1</v>
      </c>
      <c r="AM479" t="s">
        <v>55</v>
      </c>
      <c r="AN479" t="s">
        <v>55</v>
      </c>
      <c r="AO479">
        <v>0</v>
      </c>
      <c r="AP479">
        <v>0</v>
      </c>
      <c r="AQ479">
        <v>0</v>
      </c>
      <c r="AR479" t="s">
        <v>298</v>
      </c>
      <c r="AS479" t="s">
        <v>384</v>
      </c>
      <c r="AT479" t="s">
        <v>384</v>
      </c>
      <c r="AU479" t="s">
        <v>4450</v>
      </c>
      <c r="AV479" t="s">
        <v>6338</v>
      </c>
      <c r="AW479" t="s">
        <v>580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201602088</v>
      </c>
      <c r="BM479">
        <v>8</v>
      </c>
    </row>
    <row r="480" spans="1:65">
      <c r="A480" t="s">
        <v>6339</v>
      </c>
      <c r="B480">
        <v>479</v>
      </c>
      <c r="C480" t="s">
        <v>372</v>
      </c>
      <c r="D480">
        <v>1</v>
      </c>
      <c r="E480">
        <v>8</v>
      </c>
      <c r="F480">
        <v>201602088</v>
      </c>
      <c r="G480">
        <v>20160208</v>
      </c>
      <c r="H480" t="s">
        <v>581</v>
      </c>
      <c r="I480" t="s">
        <v>298</v>
      </c>
      <c r="J480" t="s">
        <v>55</v>
      </c>
      <c r="K480">
        <v>2</v>
      </c>
      <c r="L480">
        <v>0</v>
      </c>
      <c r="M480">
        <v>2</v>
      </c>
      <c r="N480" t="s">
        <v>56</v>
      </c>
      <c r="O480" t="s">
        <v>298</v>
      </c>
      <c r="P480" t="s">
        <v>68</v>
      </c>
      <c r="Q480" t="s">
        <v>3</v>
      </c>
      <c r="R480" t="s">
        <v>383</v>
      </c>
      <c r="S480" t="s">
        <v>55</v>
      </c>
      <c r="T480" t="s">
        <v>56</v>
      </c>
      <c r="U480" t="s">
        <v>56</v>
      </c>
      <c r="V480" t="s">
        <v>56</v>
      </c>
      <c r="W480" t="s">
        <v>55</v>
      </c>
      <c r="X480" t="s">
        <v>56</v>
      </c>
      <c r="Y480" t="s">
        <v>56</v>
      </c>
      <c r="Z480" t="s">
        <v>56</v>
      </c>
      <c r="AA480" t="s">
        <v>57</v>
      </c>
      <c r="AB480" t="s">
        <v>56</v>
      </c>
      <c r="AC480" t="s">
        <v>68</v>
      </c>
      <c r="AD480" t="s">
        <v>57</v>
      </c>
      <c r="AE480">
        <v>0</v>
      </c>
      <c r="AF480">
        <v>0</v>
      </c>
      <c r="AG480">
        <v>0</v>
      </c>
      <c r="AH480">
        <v>1</v>
      </c>
      <c r="AI480" s="18" t="str">
        <f t="shared" si="29"/>
        <v>1</v>
      </c>
      <c r="AJ480" s="18" t="str">
        <f t="shared" si="30"/>
        <v>1</v>
      </c>
      <c r="AK480" s="18" t="str">
        <f t="shared" si="31"/>
        <v>1</v>
      </c>
      <c r="AL480" s="18">
        <f t="shared" si="32"/>
        <v>1</v>
      </c>
      <c r="AM480" t="s">
        <v>55</v>
      </c>
      <c r="AN480" t="s">
        <v>55</v>
      </c>
      <c r="AO480">
        <v>0</v>
      </c>
      <c r="AP480">
        <v>0</v>
      </c>
      <c r="AQ480">
        <v>0</v>
      </c>
      <c r="AR480" t="s">
        <v>298</v>
      </c>
      <c r="AS480" t="s">
        <v>384</v>
      </c>
      <c r="AT480" t="s">
        <v>384</v>
      </c>
      <c r="AU480" t="s">
        <v>4450</v>
      </c>
      <c r="AV480" t="s">
        <v>6339</v>
      </c>
      <c r="AW480" t="s">
        <v>581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201602088</v>
      </c>
      <c r="BM480">
        <v>8</v>
      </c>
    </row>
    <row r="481" spans="1:65">
      <c r="A481" t="s">
        <v>6340</v>
      </c>
      <c r="B481">
        <v>480</v>
      </c>
      <c r="C481" t="s">
        <v>372</v>
      </c>
      <c r="D481">
        <v>1</v>
      </c>
      <c r="E481">
        <v>8</v>
      </c>
      <c r="F481">
        <v>201602088</v>
      </c>
      <c r="G481">
        <v>20160208</v>
      </c>
      <c r="H481" t="s">
        <v>582</v>
      </c>
      <c r="I481" t="s">
        <v>298</v>
      </c>
      <c r="J481" t="s">
        <v>55</v>
      </c>
      <c r="K481">
        <v>0</v>
      </c>
      <c r="L481">
        <v>0</v>
      </c>
      <c r="M481">
        <v>0</v>
      </c>
      <c r="N481" t="s">
        <v>56</v>
      </c>
      <c r="O481" t="s">
        <v>57</v>
      </c>
      <c r="P481" t="s">
        <v>57</v>
      </c>
      <c r="Q481" t="s">
        <v>3</v>
      </c>
      <c r="R481" t="s">
        <v>80</v>
      </c>
      <c r="S481" t="s">
        <v>55</v>
      </c>
      <c r="T481" t="s">
        <v>56</v>
      </c>
      <c r="U481" t="s">
        <v>56</v>
      </c>
      <c r="V481" t="s">
        <v>56</v>
      </c>
      <c r="W481" t="s">
        <v>55</v>
      </c>
      <c r="X481" t="s">
        <v>56</v>
      </c>
      <c r="Y481" t="s">
        <v>56</v>
      </c>
      <c r="Z481" t="s">
        <v>56</v>
      </c>
      <c r="AA481" t="s">
        <v>57</v>
      </c>
      <c r="AB481" t="s">
        <v>56</v>
      </c>
      <c r="AC481" t="s">
        <v>56</v>
      </c>
      <c r="AD481" t="s">
        <v>57</v>
      </c>
      <c r="AE481">
        <v>0</v>
      </c>
      <c r="AF481">
        <v>0</v>
      </c>
      <c r="AG481">
        <v>0</v>
      </c>
      <c r="AH481">
        <v>1</v>
      </c>
      <c r="AI481" s="18" t="str">
        <f t="shared" si="29"/>
        <v>1</v>
      </c>
      <c r="AJ481" s="18" t="str">
        <f t="shared" si="30"/>
        <v>1</v>
      </c>
      <c r="AK481" s="18" t="str">
        <f t="shared" si="31"/>
        <v>1</v>
      </c>
      <c r="AL481" s="18">
        <f t="shared" si="32"/>
        <v>1</v>
      </c>
      <c r="AM481" t="s">
        <v>55</v>
      </c>
      <c r="AN481" t="s">
        <v>55</v>
      </c>
      <c r="AO481">
        <v>0</v>
      </c>
      <c r="AP481">
        <v>0</v>
      </c>
      <c r="AQ481">
        <v>0</v>
      </c>
      <c r="AR481" t="s">
        <v>298</v>
      </c>
      <c r="AS481" t="s">
        <v>80</v>
      </c>
      <c r="AT481" t="s">
        <v>80</v>
      </c>
      <c r="AU481" t="s">
        <v>80</v>
      </c>
      <c r="AV481" t="s">
        <v>6340</v>
      </c>
      <c r="AW481" t="s">
        <v>582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201602088</v>
      </c>
      <c r="BM481">
        <v>8</v>
      </c>
    </row>
    <row r="482" spans="1:65">
      <c r="A482" t="s">
        <v>6341</v>
      </c>
      <c r="B482">
        <v>481</v>
      </c>
      <c r="C482" t="s">
        <v>372</v>
      </c>
      <c r="D482">
        <v>1</v>
      </c>
      <c r="E482">
        <v>8</v>
      </c>
      <c r="F482">
        <v>201602088</v>
      </c>
      <c r="G482">
        <v>20160208</v>
      </c>
      <c r="H482" t="s">
        <v>583</v>
      </c>
      <c r="I482" t="s">
        <v>298</v>
      </c>
      <c r="J482" t="s">
        <v>55</v>
      </c>
      <c r="K482">
        <v>0</v>
      </c>
      <c r="L482">
        <v>0</v>
      </c>
      <c r="M482">
        <v>0</v>
      </c>
      <c r="N482" t="s">
        <v>56</v>
      </c>
      <c r="O482" t="s">
        <v>57</v>
      </c>
      <c r="P482" t="s">
        <v>57</v>
      </c>
      <c r="Q482" t="s">
        <v>3</v>
      </c>
      <c r="R482" t="s">
        <v>383</v>
      </c>
      <c r="S482" t="s">
        <v>55</v>
      </c>
      <c r="T482" t="s">
        <v>56</v>
      </c>
      <c r="U482" t="s">
        <v>56</v>
      </c>
      <c r="V482" t="s">
        <v>68</v>
      </c>
      <c r="W482" t="s">
        <v>55</v>
      </c>
      <c r="X482" t="s">
        <v>56</v>
      </c>
      <c r="Y482" t="s">
        <v>56</v>
      </c>
      <c r="Z482" t="s">
        <v>56</v>
      </c>
      <c r="AA482" t="s">
        <v>57</v>
      </c>
      <c r="AB482" t="s">
        <v>56</v>
      </c>
      <c r="AC482" t="s">
        <v>68</v>
      </c>
      <c r="AD482" t="s">
        <v>57</v>
      </c>
      <c r="AE482">
        <v>0</v>
      </c>
      <c r="AF482">
        <v>0</v>
      </c>
      <c r="AG482">
        <v>0</v>
      </c>
      <c r="AH482">
        <v>1</v>
      </c>
      <c r="AI482" s="18" t="str">
        <f t="shared" si="29"/>
        <v>1</v>
      </c>
      <c r="AJ482" s="18" t="str">
        <f t="shared" si="30"/>
        <v>1</v>
      </c>
      <c r="AK482" s="18" t="str">
        <f t="shared" si="31"/>
        <v>1</v>
      </c>
      <c r="AL482" s="18">
        <f t="shared" si="32"/>
        <v>1</v>
      </c>
      <c r="AM482" t="s">
        <v>55</v>
      </c>
      <c r="AN482" t="s">
        <v>55</v>
      </c>
      <c r="AO482">
        <v>0</v>
      </c>
      <c r="AP482">
        <v>0</v>
      </c>
      <c r="AQ482">
        <v>0</v>
      </c>
      <c r="AR482" t="s">
        <v>298</v>
      </c>
      <c r="AS482" t="s">
        <v>384</v>
      </c>
      <c r="AT482" t="s">
        <v>384</v>
      </c>
      <c r="AU482" t="s">
        <v>4450</v>
      </c>
      <c r="AV482" t="s">
        <v>6341</v>
      </c>
      <c r="AW482" t="s">
        <v>583</v>
      </c>
      <c r="AX482">
        <v>0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201602088</v>
      </c>
      <c r="BM482">
        <v>8</v>
      </c>
    </row>
    <row r="483" spans="1:65">
      <c r="A483" t="s">
        <v>6342</v>
      </c>
      <c r="B483">
        <v>482</v>
      </c>
      <c r="C483" t="s">
        <v>372</v>
      </c>
      <c r="D483">
        <v>1</v>
      </c>
      <c r="E483">
        <v>8</v>
      </c>
      <c r="F483">
        <v>201602088</v>
      </c>
      <c r="G483">
        <v>20160208</v>
      </c>
      <c r="H483" t="s">
        <v>584</v>
      </c>
      <c r="I483" t="s">
        <v>76</v>
      </c>
      <c r="J483" t="s">
        <v>55</v>
      </c>
      <c r="K483">
        <v>0</v>
      </c>
      <c r="L483">
        <v>0</v>
      </c>
      <c r="M483">
        <v>0</v>
      </c>
      <c r="N483" t="s">
        <v>56</v>
      </c>
      <c r="O483" t="s">
        <v>57</v>
      </c>
      <c r="P483" t="s">
        <v>57</v>
      </c>
      <c r="Q483" t="s">
        <v>3</v>
      </c>
      <c r="R483" t="s">
        <v>456</v>
      </c>
      <c r="S483" t="s">
        <v>55</v>
      </c>
      <c r="T483" t="s">
        <v>56</v>
      </c>
      <c r="U483" t="s">
        <v>56</v>
      </c>
      <c r="V483" t="s">
        <v>56</v>
      </c>
      <c r="W483" t="s">
        <v>55</v>
      </c>
      <c r="X483" t="s">
        <v>56</v>
      </c>
      <c r="Y483" t="s">
        <v>56</v>
      </c>
      <c r="Z483" t="s">
        <v>56</v>
      </c>
      <c r="AA483" t="s">
        <v>57</v>
      </c>
      <c r="AB483" t="s">
        <v>56</v>
      </c>
      <c r="AC483" t="s">
        <v>56</v>
      </c>
      <c r="AD483" t="s">
        <v>57</v>
      </c>
      <c r="AE483">
        <v>0</v>
      </c>
      <c r="AF483">
        <v>0</v>
      </c>
      <c r="AG483">
        <v>0</v>
      </c>
      <c r="AH483">
        <v>1</v>
      </c>
      <c r="AI483" s="18" t="str">
        <f t="shared" si="29"/>
        <v>1</v>
      </c>
      <c r="AJ483" s="18" t="str">
        <f t="shared" si="30"/>
        <v>1</v>
      </c>
      <c r="AK483" s="18" t="str">
        <f t="shared" si="31"/>
        <v>1</v>
      </c>
      <c r="AL483" s="18">
        <f t="shared" si="32"/>
        <v>1</v>
      </c>
      <c r="AM483" t="s">
        <v>55</v>
      </c>
      <c r="AN483" t="s">
        <v>55</v>
      </c>
      <c r="AO483">
        <v>0</v>
      </c>
      <c r="AP483">
        <v>0</v>
      </c>
      <c r="AQ483">
        <v>0</v>
      </c>
      <c r="AR483" t="s">
        <v>76</v>
      </c>
      <c r="AS483" t="s">
        <v>82</v>
      </c>
      <c r="AT483" t="s">
        <v>82</v>
      </c>
      <c r="AU483" t="s">
        <v>4450</v>
      </c>
      <c r="AV483" t="s">
        <v>6342</v>
      </c>
      <c r="AW483" t="s">
        <v>584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201602088</v>
      </c>
      <c r="BM483">
        <v>8</v>
      </c>
    </row>
    <row r="484" spans="1:65">
      <c r="A484" t="s">
        <v>6343</v>
      </c>
      <c r="B484">
        <v>483</v>
      </c>
      <c r="C484" t="s">
        <v>372</v>
      </c>
      <c r="D484">
        <v>1</v>
      </c>
      <c r="E484">
        <v>8</v>
      </c>
      <c r="F484">
        <v>201602088</v>
      </c>
      <c r="G484">
        <v>20160208</v>
      </c>
      <c r="H484" t="s">
        <v>585</v>
      </c>
      <c r="I484" t="s">
        <v>76</v>
      </c>
      <c r="J484" t="s">
        <v>55</v>
      </c>
      <c r="K484">
        <v>0</v>
      </c>
      <c r="L484">
        <v>0</v>
      </c>
      <c r="M484">
        <v>0</v>
      </c>
      <c r="N484" t="s">
        <v>56</v>
      </c>
      <c r="O484" t="s">
        <v>57</v>
      </c>
      <c r="P484" t="s">
        <v>57</v>
      </c>
      <c r="Q484" t="s">
        <v>3</v>
      </c>
      <c r="R484" t="s">
        <v>456</v>
      </c>
      <c r="S484" t="s">
        <v>55</v>
      </c>
      <c r="T484" t="s">
        <v>56</v>
      </c>
      <c r="U484" t="s">
        <v>56</v>
      </c>
      <c r="V484" t="s">
        <v>56</v>
      </c>
      <c r="W484" t="s">
        <v>55</v>
      </c>
      <c r="X484" t="s">
        <v>56</v>
      </c>
      <c r="Y484" t="s">
        <v>56</v>
      </c>
      <c r="Z484" t="s">
        <v>56</v>
      </c>
      <c r="AA484" t="s">
        <v>57</v>
      </c>
      <c r="AB484" t="s">
        <v>56</v>
      </c>
      <c r="AC484" t="s">
        <v>56</v>
      </c>
      <c r="AD484" t="s">
        <v>57</v>
      </c>
      <c r="AE484">
        <v>0</v>
      </c>
      <c r="AF484">
        <v>0</v>
      </c>
      <c r="AG484">
        <v>0</v>
      </c>
      <c r="AH484">
        <v>1</v>
      </c>
      <c r="AI484" s="18" t="str">
        <f t="shared" si="29"/>
        <v>1</v>
      </c>
      <c r="AJ484" s="18" t="str">
        <f t="shared" si="30"/>
        <v>1</v>
      </c>
      <c r="AK484" s="18" t="str">
        <f t="shared" si="31"/>
        <v>1</v>
      </c>
      <c r="AL484" s="18">
        <f t="shared" si="32"/>
        <v>1</v>
      </c>
      <c r="AM484" t="s">
        <v>55</v>
      </c>
      <c r="AN484" t="s">
        <v>55</v>
      </c>
      <c r="AO484">
        <v>0</v>
      </c>
      <c r="AP484">
        <v>0</v>
      </c>
      <c r="AQ484">
        <v>0</v>
      </c>
      <c r="AR484" t="s">
        <v>76</v>
      </c>
      <c r="AS484" t="s">
        <v>82</v>
      </c>
      <c r="AT484" t="s">
        <v>82</v>
      </c>
      <c r="AU484" t="s">
        <v>4450</v>
      </c>
      <c r="AV484" t="s">
        <v>6343</v>
      </c>
      <c r="AW484" t="s">
        <v>585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201602088</v>
      </c>
      <c r="BM484">
        <v>8</v>
      </c>
    </row>
    <row r="485" spans="1:65">
      <c r="A485" t="s">
        <v>6344</v>
      </c>
      <c r="B485">
        <v>484</v>
      </c>
      <c r="C485" t="s">
        <v>372</v>
      </c>
      <c r="D485">
        <v>1</v>
      </c>
      <c r="E485">
        <v>8</v>
      </c>
      <c r="F485">
        <v>201602088</v>
      </c>
      <c r="G485">
        <v>20160208</v>
      </c>
      <c r="H485" t="s">
        <v>586</v>
      </c>
      <c r="I485" t="s">
        <v>76</v>
      </c>
      <c r="J485" t="s">
        <v>55</v>
      </c>
      <c r="K485">
        <v>0</v>
      </c>
      <c r="L485">
        <v>0</v>
      </c>
      <c r="M485">
        <v>0</v>
      </c>
      <c r="N485" t="s">
        <v>56</v>
      </c>
      <c r="O485" t="s">
        <v>57</v>
      </c>
      <c r="P485" t="s">
        <v>57</v>
      </c>
      <c r="Q485" t="s">
        <v>3</v>
      </c>
      <c r="R485" t="s">
        <v>456</v>
      </c>
      <c r="S485" t="s">
        <v>55</v>
      </c>
      <c r="T485" t="s">
        <v>56</v>
      </c>
      <c r="U485" t="s">
        <v>56</v>
      </c>
      <c r="V485" t="s">
        <v>56</v>
      </c>
      <c r="W485" t="s">
        <v>55</v>
      </c>
      <c r="X485" t="s">
        <v>56</v>
      </c>
      <c r="Y485" t="s">
        <v>56</v>
      </c>
      <c r="Z485" t="s">
        <v>56</v>
      </c>
      <c r="AA485" t="s">
        <v>57</v>
      </c>
      <c r="AB485" t="s">
        <v>56</v>
      </c>
      <c r="AC485" t="s">
        <v>56</v>
      </c>
      <c r="AD485" t="s">
        <v>57</v>
      </c>
      <c r="AE485">
        <v>0</v>
      </c>
      <c r="AF485">
        <v>0</v>
      </c>
      <c r="AG485">
        <v>0</v>
      </c>
      <c r="AH485">
        <v>1</v>
      </c>
      <c r="AI485" s="18" t="str">
        <f t="shared" si="29"/>
        <v>1</v>
      </c>
      <c r="AJ485" s="18" t="str">
        <f t="shared" si="30"/>
        <v>1</v>
      </c>
      <c r="AK485" s="18" t="str">
        <f t="shared" si="31"/>
        <v>1</v>
      </c>
      <c r="AL485" s="18">
        <f t="shared" si="32"/>
        <v>1</v>
      </c>
      <c r="AM485" t="s">
        <v>55</v>
      </c>
      <c r="AN485" t="s">
        <v>55</v>
      </c>
      <c r="AO485">
        <v>0</v>
      </c>
      <c r="AP485">
        <v>0</v>
      </c>
      <c r="AQ485">
        <v>0</v>
      </c>
      <c r="AR485" t="s">
        <v>76</v>
      </c>
      <c r="AS485" t="s">
        <v>82</v>
      </c>
      <c r="AT485" t="s">
        <v>82</v>
      </c>
      <c r="AU485" t="s">
        <v>4450</v>
      </c>
      <c r="AV485" t="s">
        <v>6344</v>
      </c>
      <c r="AW485" t="s">
        <v>586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201602088</v>
      </c>
      <c r="BM485">
        <v>8</v>
      </c>
    </row>
    <row r="486" spans="1:65">
      <c r="A486" t="s">
        <v>6345</v>
      </c>
      <c r="B486">
        <v>485</v>
      </c>
      <c r="C486" t="s">
        <v>372</v>
      </c>
      <c r="D486">
        <v>1</v>
      </c>
      <c r="E486">
        <v>8</v>
      </c>
      <c r="F486">
        <v>201602098</v>
      </c>
      <c r="G486">
        <v>20160209</v>
      </c>
      <c r="H486" t="s">
        <v>587</v>
      </c>
      <c r="I486" t="s">
        <v>588</v>
      </c>
      <c r="J486" t="s">
        <v>55</v>
      </c>
      <c r="K486">
        <v>0</v>
      </c>
      <c r="L486">
        <v>0</v>
      </c>
      <c r="M486">
        <v>0</v>
      </c>
      <c r="N486" t="s">
        <v>68</v>
      </c>
      <c r="O486" t="s">
        <v>57</v>
      </c>
      <c r="P486" t="s">
        <v>57</v>
      </c>
      <c r="Q486" t="s">
        <v>3</v>
      </c>
      <c r="R486" t="s">
        <v>58</v>
      </c>
      <c r="S486" t="s">
        <v>55</v>
      </c>
      <c r="T486" t="s">
        <v>56</v>
      </c>
      <c r="U486" t="s">
        <v>56</v>
      </c>
      <c r="V486" t="s">
        <v>68</v>
      </c>
      <c r="W486" t="s">
        <v>55</v>
      </c>
      <c r="X486" t="s">
        <v>56</v>
      </c>
      <c r="Y486" t="s">
        <v>56</v>
      </c>
      <c r="Z486" t="s">
        <v>56</v>
      </c>
      <c r="AA486" t="s">
        <v>57</v>
      </c>
      <c r="AB486" t="s">
        <v>56</v>
      </c>
      <c r="AC486" t="s">
        <v>56</v>
      </c>
      <c r="AD486" t="s">
        <v>57</v>
      </c>
      <c r="AE486">
        <v>0</v>
      </c>
      <c r="AF486">
        <v>0</v>
      </c>
      <c r="AG486">
        <v>0</v>
      </c>
      <c r="AH486">
        <v>1</v>
      </c>
      <c r="AI486" s="18" t="str">
        <f t="shared" si="29"/>
        <v>1</v>
      </c>
      <c r="AJ486" s="18" t="str">
        <f t="shared" si="30"/>
        <v>1</v>
      </c>
      <c r="AK486" s="18" t="str">
        <f t="shared" si="31"/>
        <v>1</v>
      </c>
      <c r="AL486" s="18">
        <f t="shared" si="32"/>
        <v>1</v>
      </c>
      <c r="AM486" t="s">
        <v>55</v>
      </c>
      <c r="AN486" t="s">
        <v>55</v>
      </c>
      <c r="AO486">
        <v>0</v>
      </c>
      <c r="AP486">
        <v>0</v>
      </c>
      <c r="AQ486">
        <v>0</v>
      </c>
      <c r="AR486" t="s">
        <v>589</v>
      </c>
      <c r="AS486" t="s">
        <v>58</v>
      </c>
      <c r="AT486" t="s">
        <v>58</v>
      </c>
      <c r="AU486" t="s">
        <v>1326</v>
      </c>
      <c r="AV486" t="s">
        <v>6345</v>
      </c>
      <c r="AW486" t="s">
        <v>587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201602098</v>
      </c>
      <c r="BM486">
        <v>8</v>
      </c>
    </row>
    <row r="487" spans="1:65">
      <c r="A487" t="s">
        <v>6346</v>
      </c>
      <c r="B487">
        <v>486</v>
      </c>
      <c r="C487" t="s">
        <v>372</v>
      </c>
      <c r="D487">
        <v>1</v>
      </c>
      <c r="E487">
        <v>8</v>
      </c>
      <c r="F487">
        <v>201602098</v>
      </c>
      <c r="G487">
        <v>20160209</v>
      </c>
      <c r="H487" t="s">
        <v>590</v>
      </c>
      <c r="I487" t="s">
        <v>76</v>
      </c>
      <c r="J487" t="s">
        <v>55</v>
      </c>
      <c r="K487">
        <v>0</v>
      </c>
      <c r="L487">
        <v>0</v>
      </c>
      <c r="M487">
        <v>0</v>
      </c>
      <c r="N487" t="s">
        <v>56</v>
      </c>
      <c r="O487" t="s">
        <v>57</v>
      </c>
      <c r="P487" t="s">
        <v>57</v>
      </c>
      <c r="Q487" t="s">
        <v>4</v>
      </c>
      <c r="R487" t="s">
        <v>352</v>
      </c>
      <c r="S487" t="s">
        <v>55</v>
      </c>
      <c r="T487" t="s">
        <v>56</v>
      </c>
      <c r="U487" t="s">
        <v>56</v>
      </c>
      <c r="V487" t="s">
        <v>56</v>
      </c>
      <c r="W487" t="s">
        <v>55</v>
      </c>
      <c r="X487" t="s">
        <v>56</v>
      </c>
      <c r="Y487" t="s">
        <v>56</v>
      </c>
      <c r="Z487" t="s">
        <v>56</v>
      </c>
      <c r="AA487" t="s">
        <v>57</v>
      </c>
      <c r="AB487" t="s">
        <v>56</v>
      </c>
      <c r="AC487" t="s">
        <v>56</v>
      </c>
      <c r="AD487" t="s">
        <v>57</v>
      </c>
      <c r="AE487">
        <v>0</v>
      </c>
      <c r="AF487">
        <v>0</v>
      </c>
      <c r="AG487">
        <v>0</v>
      </c>
      <c r="AH487">
        <v>1</v>
      </c>
      <c r="AI487" s="18" t="str">
        <f t="shared" si="29"/>
        <v>1</v>
      </c>
      <c r="AJ487" s="18" t="str">
        <f t="shared" si="30"/>
        <v>1</v>
      </c>
      <c r="AK487" s="18" t="str">
        <f t="shared" si="31"/>
        <v>1</v>
      </c>
      <c r="AL487" s="18">
        <f t="shared" si="32"/>
        <v>1</v>
      </c>
      <c r="AM487" t="s">
        <v>55</v>
      </c>
      <c r="AN487" t="s">
        <v>55</v>
      </c>
      <c r="AO487">
        <v>1</v>
      </c>
      <c r="AP487">
        <v>0</v>
      </c>
      <c r="AQ487">
        <v>0</v>
      </c>
      <c r="AR487" t="s">
        <v>76</v>
      </c>
      <c r="AS487" t="s">
        <v>91</v>
      </c>
      <c r="AT487" t="s">
        <v>91</v>
      </c>
      <c r="AU487" t="s">
        <v>4449</v>
      </c>
      <c r="AV487" t="s">
        <v>6346</v>
      </c>
      <c r="AW487" t="s">
        <v>590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201602098</v>
      </c>
      <c r="BM487">
        <v>8</v>
      </c>
    </row>
    <row r="488" spans="1:65">
      <c r="A488" t="s">
        <v>6347</v>
      </c>
      <c r="B488">
        <v>487</v>
      </c>
      <c r="C488" t="s">
        <v>372</v>
      </c>
      <c r="D488">
        <v>1</v>
      </c>
      <c r="E488">
        <v>8</v>
      </c>
      <c r="F488">
        <v>201602098</v>
      </c>
      <c r="G488">
        <v>20160209</v>
      </c>
      <c r="H488" t="s">
        <v>591</v>
      </c>
      <c r="I488" t="s">
        <v>101</v>
      </c>
      <c r="J488" t="s">
        <v>55</v>
      </c>
      <c r="K488">
        <v>1</v>
      </c>
      <c r="L488">
        <v>1</v>
      </c>
      <c r="M488">
        <v>0</v>
      </c>
      <c r="N488" t="s">
        <v>56</v>
      </c>
      <c r="O488" t="s">
        <v>101</v>
      </c>
      <c r="P488" t="s">
        <v>68</v>
      </c>
      <c r="Q488" t="s">
        <v>3</v>
      </c>
      <c r="R488" t="s">
        <v>593</v>
      </c>
      <c r="S488" t="s">
        <v>55</v>
      </c>
      <c r="T488" t="s">
        <v>68</v>
      </c>
      <c r="U488" t="s">
        <v>68</v>
      </c>
      <c r="V488" t="s">
        <v>56</v>
      </c>
      <c r="W488" t="s">
        <v>55</v>
      </c>
      <c r="X488" t="s">
        <v>56</v>
      </c>
      <c r="Y488" t="s">
        <v>56</v>
      </c>
      <c r="Z488" t="s">
        <v>56</v>
      </c>
      <c r="AA488" t="s">
        <v>57</v>
      </c>
      <c r="AB488" t="s">
        <v>68</v>
      </c>
      <c r="AC488" t="s">
        <v>56</v>
      </c>
      <c r="AD488" t="s">
        <v>592</v>
      </c>
      <c r="AE488">
        <v>0</v>
      </c>
      <c r="AF488">
        <v>0</v>
      </c>
      <c r="AG488">
        <v>0</v>
      </c>
      <c r="AH488">
        <v>1</v>
      </c>
      <c r="AI488" s="18" t="str">
        <f t="shared" si="29"/>
        <v>1</v>
      </c>
      <c r="AJ488" s="18" t="str">
        <f t="shared" si="30"/>
        <v>1</v>
      </c>
      <c r="AK488" s="18" t="str">
        <f t="shared" si="31"/>
        <v>1</v>
      </c>
      <c r="AL488" s="18">
        <f t="shared" si="32"/>
        <v>1</v>
      </c>
      <c r="AM488" t="s">
        <v>55</v>
      </c>
      <c r="AN488" t="s">
        <v>55</v>
      </c>
      <c r="AO488">
        <v>0</v>
      </c>
      <c r="AP488">
        <v>0</v>
      </c>
      <c r="AQ488">
        <v>0</v>
      </c>
      <c r="AR488" t="s">
        <v>101</v>
      </c>
      <c r="AS488" t="s">
        <v>593</v>
      </c>
      <c r="AT488" t="s">
        <v>593</v>
      </c>
      <c r="AU488" t="s">
        <v>4450</v>
      </c>
      <c r="AV488" t="s">
        <v>6347</v>
      </c>
      <c r="AW488" t="s">
        <v>591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201602098</v>
      </c>
      <c r="BM488">
        <v>8</v>
      </c>
    </row>
    <row r="489" spans="1:65">
      <c r="A489" t="s">
        <v>6348</v>
      </c>
      <c r="B489">
        <v>488</v>
      </c>
      <c r="C489" t="s">
        <v>372</v>
      </c>
      <c r="D489">
        <v>1</v>
      </c>
      <c r="E489">
        <v>8</v>
      </c>
      <c r="F489">
        <v>201602098</v>
      </c>
      <c r="G489">
        <v>20160209</v>
      </c>
      <c r="H489" t="s">
        <v>594</v>
      </c>
      <c r="I489" t="s">
        <v>76</v>
      </c>
      <c r="J489" t="s">
        <v>55</v>
      </c>
      <c r="K489">
        <v>0</v>
      </c>
      <c r="L489">
        <v>0</v>
      </c>
      <c r="M489">
        <v>0</v>
      </c>
      <c r="N489" t="s">
        <v>56</v>
      </c>
      <c r="O489" t="s">
        <v>57</v>
      </c>
      <c r="P489" t="s">
        <v>57</v>
      </c>
      <c r="Q489" t="s">
        <v>4</v>
      </c>
      <c r="R489" t="s">
        <v>434</v>
      </c>
      <c r="S489" t="s">
        <v>55</v>
      </c>
      <c r="T489" t="s">
        <v>56</v>
      </c>
      <c r="U489" t="s">
        <v>56</v>
      </c>
      <c r="V489" t="s">
        <v>56</v>
      </c>
      <c r="W489" t="s">
        <v>55</v>
      </c>
      <c r="X489" t="s">
        <v>56</v>
      </c>
      <c r="Y489" t="s">
        <v>56</v>
      </c>
      <c r="Z489" t="s">
        <v>56</v>
      </c>
      <c r="AA489" t="s">
        <v>57</v>
      </c>
      <c r="AB489" t="s">
        <v>56</v>
      </c>
      <c r="AC489" t="s">
        <v>56</v>
      </c>
      <c r="AD489" t="s">
        <v>57</v>
      </c>
      <c r="AE489">
        <v>0</v>
      </c>
      <c r="AF489">
        <v>0</v>
      </c>
      <c r="AG489">
        <v>0</v>
      </c>
      <c r="AH489">
        <v>1</v>
      </c>
      <c r="AI489" s="18" t="str">
        <f t="shared" si="29"/>
        <v>1</v>
      </c>
      <c r="AJ489" s="18" t="str">
        <f t="shared" si="30"/>
        <v>1</v>
      </c>
      <c r="AK489" s="18" t="str">
        <f t="shared" si="31"/>
        <v>1</v>
      </c>
      <c r="AL489" s="18">
        <f t="shared" si="32"/>
        <v>1</v>
      </c>
      <c r="AM489" t="s">
        <v>55</v>
      </c>
      <c r="AN489" t="s">
        <v>55</v>
      </c>
      <c r="AO489">
        <v>0</v>
      </c>
      <c r="AP489">
        <v>0</v>
      </c>
      <c r="AQ489">
        <v>0</v>
      </c>
      <c r="AR489" t="s">
        <v>76</v>
      </c>
      <c r="AS489" t="s">
        <v>91</v>
      </c>
      <c r="AT489" t="s">
        <v>91</v>
      </c>
      <c r="AU489" t="s">
        <v>4449</v>
      </c>
      <c r="AV489" t="s">
        <v>6348</v>
      </c>
      <c r="AW489" t="s">
        <v>594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201602098</v>
      </c>
      <c r="BM489">
        <v>8</v>
      </c>
    </row>
    <row r="490" spans="1:65">
      <c r="A490" t="s">
        <v>6349</v>
      </c>
      <c r="B490">
        <v>489</v>
      </c>
      <c r="C490" t="s">
        <v>301</v>
      </c>
      <c r="D490">
        <v>1</v>
      </c>
      <c r="E490">
        <v>9</v>
      </c>
      <c r="F490">
        <v>201602059</v>
      </c>
      <c r="G490">
        <v>20160205</v>
      </c>
      <c r="H490" t="s">
        <v>595</v>
      </c>
      <c r="I490" t="s">
        <v>596</v>
      </c>
      <c r="J490" t="s">
        <v>55</v>
      </c>
      <c r="K490">
        <v>0</v>
      </c>
      <c r="L490">
        <v>0</v>
      </c>
      <c r="M490">
        <v>0</v>
      </c>
      <c r="N490" t="s">
        <v>56</v>
      </c>
      <c r="O490" t="s">
        <v>57</v>
      </c>
      <c r="P490" t="s">
        <v>57</v>
      </c>
      <c r="Q490" t="s">
        <v>3</v>
      </c>
      <c r="R490" t="s">
        <v>80</v>
      </c>
      <c r="S490" t="s">
        <v>55</v>
      </c>
      <c r="T490" t="s">
        <v>68</v>
      </c>
      <c r="U490" t="s">
        <v>68</v>
      </c>
      <c r="V490" t="s">
        <v>56</v>
      </c>
      <c r="W490" t="s">
        <v>55</v>
      </c>
      <c r="X490" t="s">
        <v>56</v>
      </c>
      <c r="Y490" t="s">
        <v>56</v>
      </c>
      <c r="Z490" t="s">
        <v>56</v>
      </c>
      <c r="AA490" t="s">
        <v>57</v>
      </c>
      <c r="AB490" t="s">
        <v>56</v>
      </c>
      <c r="AC490" t="s">
        <v>56</v>
      </c>
      <c r="AD490" t="s">
        <v>56</v>
      </c>
      <c r="AE490">
        <v>0</v>
      </c>
      <c r="AF490">
        <v>0</v>
      </c>
      <c r="AG490">
        <v>0</v>
      </c>
      <c r="AH490">
        <v>1</v>
      </c>
      <c r="AI490" s="18" t="str">
        <f t="shared" si="29"/>
        <v>1</v>
      </c>
      <c r="AJ490" s="18" t="str">
        <f t="shared" si="30"/>
        <v>1</v>
      </c>
      <c r="AK490" s="18" t="str">
        <f t="shared" si="31"/>
        <v>1</v>
      </c>
      <c r="AL490" s="18">
        <f t="shared" si="32"/>
        <v>1</v>
      </c>
      <c r="AM490" t="s">
        <v>55</v>
      </c>
      <c r="AN490" t="s">
        <v>55</v>
      </c>
      <c r="AO490">
        <v>0</v>
      </c>
      <c r="AP490">
        <v>0</v>
      </c>
      <c r="AQ490">
        <v>0</v>
      </c>
      <c r="AR490" t="s">
        <v>209</v>
      </c>
      <c r="AS490" t="s">
        <v>80</v>
      </c>
      <c r="AT490" t="s">
        <v>80</v>
      </c>
      <c r="AU490" t="s">
        <v>80</v>
      </c>
      <c r="AV490" t="s">
        <v>6349</v>
      </c>
      <c r="AW490" t="s">
        <v>595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201602059</v>
      </c>
      <c r="BM490">
        <v>9</v>
      </c>
    </row>
    <row r="491" spans="1:65">
      <c r="A491" t="s">
        <v>6350</v>
      </c>
      <c r="B491">
        <v>490</v>
      </c>
      <c r="C491" t="s">
        <v>301</v>
      </c>
      <c r="D491">
        <v>1</v>
      </c>
      <c r="E491">
        <v>9</v>
      </c>
      <c r="F491">
        <v>201602059</v>
      </c>
      <c r="G491">
        <v>20160205</v>
      </c>
      <c r="H491" t="s">
        <v>597</v>
      </c>
      <c r="I491" t="s">
        <v>598</v>
      </c>
      <c r="J491" t="s">
        <v>55</v>
      </c>
      <c r="K491">
        <v>0</v>
      </c>
      <c r="L491">
        <v>0</v>
      </c>
      <c r="M491">
        <v>0</v>
      </c>
      <c r="N491" t="s">
        <v>56</v>
      </c>
      <c r="O491" t="s">
        <v>57</v>
      </c>
      <c r="P491" t="s">
        <v>57</v>
      </c>
      <c r="Q491" t="s">
        <v>3</v>
      </c>
      <c r="R491" t="s">
        <v>80</v>
      </c>
      <c r="S491" t="s">
        <v>55</v>
      </c>
      <c r="T491" t="s">
        <v>68</v>
      </c>
      <c r="U491" t="s">
        <v>56</v>
      </c>
      <c r="V491" t="s">
        <v>68</v>
      </c>
      <c r="W491" t="s">
        <v>55</v>
      </c>
      <c r="X491" t="s">
        <v>56</v>
      </c>
      <c r="Y491" t="s">
        <v>56</v>
      </c>
      <c r="Z491" t="s">
        <v>56</v>
      </c>
      <c r="AA491" t="s">
        <v>57</v>
      </c>
      <c r="AB491" t="s">
        <v>56</v>
      </c>
      <c r="AC491" t="s">
        <v>56</v>
      </c>
      <c r="AD491" t="s">
        <v>56</v>
      </c>
      <c r="AE491">
        <v>0</v>
      </c>
      <c r="AF491">
        <v>0</v>
      </c>
      <c r="AG491">
        <v>0</v>
      </c>
      <c r="AH491">
        <v>1</v>
      </c>
      <c r="AI491" s="18" t="str">
        <f t="shared" si="29"/>
        <v>1</v>
      </c>
      <c r="AJ491" s="18" t="str">
        <f t="shared" si="30"/>
        <v>1</v>
      </c>
      <c r="AK491" s="18" t="str">
        <f t="shared" si="31"/>
        <v>1</v>
      </c>
      <c r="AL491" s="18">
        <f t="shared" si="32"/>
        <v>1</v>
      </c>
      <c r="AM491" t="s">
        <v>55</v>
      </c>
      <c r="AN491" t="s">
        <v>55</v>
      </c>
      <c r="AO491">
        <v>0</v>
      </c>
      <c r="AP491">
        <v>0</v>
      </c>
      <c r="AQ491">
        <v>0</v>
      </c>
      <c r="AR491" t="s">
        <v>209</v>
      </c>
      <c r="AS491" t="s">
        <v>80</v>
      </c>
      <c r="AT491" t="s">
        <v>80</v>
      </c>
      <c r="AU491" t="s">
        <v>80</v>
      </c>
      <c r="AV491" t="s">
        <v>6350</v>
      </c>
      <c r="AW491" t="s">
        <v>597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201602059</v>
      </c>
      <c r="BM491">
        <v>9</v>
      </c>
    </row>
    <row r="492" spans="1:65">
      <c r="A492" t="s">
        <v>6351</v>
      </c>
      <c r="B492">
        <v>491</v>
      </c>
      <c r="C492" t="s">
        <v>301</v>
      </c>
      <c r="D492">
        <v>1</v>
      </c>
      <c r="E492">
        <v>9</v>
      </c>
      <c r="F492">
        <v>201602059</v>
      </c>
      <c r="G492">
        <v>20160205</v>
      </c>
      <c r="H492" t="s">
        <v>599</v>
      </c>
      <c r="I492" t="s">
        <v>598</v>
      </c>
      <c r="J492" t="s">
        <v>55</v>
      </c>
      <c r="K492">
        <v>0</v>
      </c>
      <c r="L492">
        <v>0</v>
      </c>
      <c r="M492">
        <v>0</v>
      </c>
      <c r="N492" t="s">
        <v>56</v>
      </c>
      <c r="O492" t="s">
        <v>57</v>
      </c>
      <c r="P492" t="s">
        <v>57</v>
      </c>
      <c r="Q492" t="s">
        <v>3</v>
      </c>
      <c r="R492" t="s">
        <v>80</v>
      </c>
      <c r="S492" t="s">
        <v>55</v>
      </c>
      <c r="T492" t="s">
        <v>68</v>
      </c>
      <c r="U492" t="s">
        <v>56</v>
      </c>
      <c r="V492" t="s">
        <v>68</v>
      </c>
      <c r="W492" t="s">
        <v>55</v>
      </c>
      <c r="X492" t="s">
        <v>56</v>
      </c>
      <c r="Y492" t="s">
        <v>56</v>
      </c>
      <c r="Z492" t="s">
        <v>56</v>
      </c>
      <c r="AA492" t="s">
        <v>57</v>
      </c>
      <c r="AB492" t="s">
        <v>56</v>
      </c>
      <c r="AC492" t="s">
        <v>56</v>
      </c>
      <c r="AD492" t="s">
        <v>56</v>
      </c>
      <c r="AE492">
        <v>0</v>
      </c>
      <c r="AF492">
        <v>0</v>
      </c>
      <c r="AG492">
        <v>0</v>
      </c>
      <c r="AH492">
        <v>1</v>
      </c>
      <c r="AI492" s="18" t="str">
        <f t="shared" si="29"/>
        <v>1</v>
      </c>
      <c r="AJ492" s="18" t="str">
        <f t="shared" si="30"/>
        <v>1</v>
      </c>
      <c r="AK492" s="18" t="str">
        <f t="shared" si="31"/>
        <v>1</v>
      </c>
      <c r="AL492" s="18">
        <f t="shared" si="32"/>
        <v>1</v>
      </c>
      <c r="AM492" t="s">
        <v>55</v>
      </c>
      <c r="AN492" t="s">
        <v>55</v>
      </c>
      <c r="AO492">
        <v>0</v>
      </c>
      <c r="AP492">
        <v>0</v>
      </c>
      <c r="AQ492">
        <v>0</v>
      </c>
      <c r="AR492" t="s">
        <v>209</v>
      </c>
      <c r="AS492" t="s">
        <v>80</v>
      </c>
      <c r="AT492" t="s">
        <v>80</v>
      </c>
      <c r="AU492" t="s">
        <v>80</v>
      </c>
      <c r="AV492" t="s">
        <v>6351</v>
      </c>
      <c r="AW492" t="s">
        <v>599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201602059</v>
      </c>
      <c r="BM492">
        <v>9</v>
      </c>
    </row>
    <row r="493" spans="1:65">
      <c r="A493" t="s">
        <v>6352</v>
      </c>
      <c r="B493">
        <v>492</v>
      </c>
      <c r="C493" t="s">
        <v>301</v>
      </c>
      <c r="D493">
        <v>1</v>
      </c>
      <c r="E493">
        <v>9</v>
      </c>
      <c r="F493">
        <v>201602059</v>
      </c>
      <c r="G493">
        <v>20160205</v>
      </c>
      <c r="H493" t="s">
        <v>600</v>
      </c>
      <c r="I493" t="s">
        <v>598</v>
      </c>
      <c r="J493" t="s">
        <v>55</v>
      </c>
      <c r="K493">
        <v>0</v>
      </c>
      <c r="L493">
        <v>0</v>
      </c>
      <c r="M493">
        <v>0</v>
      </c>
      <c r="N493" t="s">
        <v>56</v>
      </c>
      <c r="O493" t="s">
        <v>57</v>
      </c>
      <c r="P493" t="s">
        <v>57</v>
      </c>
      <c r="Q493" t="s">
        <v>3</v>
      </c>
      <c r="R493" t="s">
        <v>80</v>
      </c>
      <c r="S493" t="s">
        <v>55</v>
      </c>
      <c r="T493" t="s">
        <v>68</v>
      </c>
      <c r="U493" t="s">
        <v>56</v>
      </c>
      <c r="V493" t="s">
        <v>56</v>
      </c>
      <c r="W493" t="s">
        <v>55</v>
      </c>
      <c r="X493" t="s">
        <v>56</v>
      </c>
      <c r="Y493" t="s">
        <v>56</v>
      </c>
      <c r="Z493" t="s">
        <v>56</v>
      </c>
      <c r="AA493" t="s">
        <v>57</v>
      </c>
      <c r="AB493" t="s">
        <v>56</v>
      </c>
      <c r="AC493" t="s">
        <v>56</v>
      </c>
      <c r="AD493" t="s">
        <v>56</v>
      </c>
      <c r="AE493">
        <v>0</v>
      </c>
      <c r="AF493">
        <v>0</v>
      </c>
      <c r="AG493">
        <v>0</v>
      </c>
      <c r="AH493">
        <v>1</v>
      </c>
      <c r="AI493" s="18" t="str">
        <f t="shared" si="29"/>
        <v>1</v>
      </c>
      <c r="AJ493" s="18" t="str">
        <f t="shared" si="30"/>
        <v>1</v>
      </c>
      <c r="AK493" s="18" t="str">
        <f t="shared" si="31"/>
        <v>1</v>
      </c>
      <c r="AL493" s="18">
        <f t="shared" si="32"/>
        <v>1</v>
      </c>
      <c r="AM493" t="s">
        <v>55</v>
      </c>
      <c r="AN493" t="s">
        <v>55</v>
      </c>
      <c r="AO493">
        <v>0</v>
      </c>
      <c r="AP493">
        <v>0</v>
      </c>
      <c r="AQ493">
        <v>0</v>
      </c>
      <c r="AR493" t="s">
        <v>209</v>
      </c>
      <c r="AS493" t="s">
        <v>80</v>
      </c>
      <c r="AT493" t="s">
        <v>80</v>
      </c>
      <c r="AU493" t="s">
        <v>80</v>
      </c>
      <c r="AV493" t="s">
        <v>6352</v>
      </c>
      <c r="AW493" t="s">
        <v>600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201602059</v>
      </c>
      <c r="BM493">
        <v>9</v>
      </c>
    </row>
    <row r="494" spans="1:65">
      <c r="A494" t="s">
        <v>6353</v>
      </c>
      <c r="B494">
        <v>493</v>
      </c>
      <c r="C494" t="s">
        <v>301</v>
      </c>
      <c r="D494">
        <v>1</v>
      </c>
      <c r="E494">
        <v>9</v>
      </c>
      <c r="F494">
        <v>201602059</v>
      </c>
      <c r="G494">
        <v>20160205</v>
      </c>
      <c r="H494" t="s">
        <v>601</v>
      </c>
      <c r="I494" t="s">
        <v>598</v>
      </c>
      <c r="J494" t="s">
        <v>55</v>
      </c>
      <c r="K494">
        <v>0</v>
      </c>
      <c r="L494">
        <v>0</v>
      </c>
      <c r="M494">
        <v>0</v>
      </c>
      <c r="N494" t="s">
        <v>56</v>
      </c>
      <c r="O494" t="s">
        <v>57</v>
      </c>
      <c r="P494" t="s">
        <v>57</v>
      </c>
      <c r="Q494" t="s">
        <v>3</v>
      </c>
      <c r="R494" t="s">
        <v>80</v>
      </c>
      <c r="S494" t="s">
        <v>55</v>
      </c>
      <c r="T494" t="s">
        <v>68</v>
      </c>
      <c r="U494" t="s">
        <v>56</v>
      </c>
      <c r="V494" t="s">
        <v>56</v>
      </c>
      <c r="W494" t="s">
        <v>55</v>
      </c>
      <c r="X494" t="s">
        <v>56</v>
      </c>
      <c r="Y494" t="s">
        <v>56</v>
      </c>
      <c r="Z494" t="s">
        <v>56</v>
      </c>
      <c r="AA494" t="s">
        <v>57</v>
      </c>
      <c r="AB494" t="s">
        <v>56</v>
      </c>
      <c r="AC494" t="s">
        <v>56</v>
      </c>
      <c r="AD494" t="s">
        <v>56</v>
      </c>
      <c r="AE494">
        <v>0</v>
      </c>
      <c r="AF494">
        <v>0</v>
      </c>
      <c r="AG494">
        <v>0</v>
      </c>
      <c r="AH494">
        <v>1</v>
      </c>
      <c r="AI494" s="18" t="str">
        <f t="shared" si="29"/>
        <v>1</v>
      </c>
      <c r="AJ494" s="18" t="str">
        <f t="shared" si="30"/>
        <v>1</v>
      </c>
      <c r="AK494" s="18" t="str">
        <f t="shared" si="31"/>
        <v>1</v>
      </c>
      <c r="AL494" s="18">
        <f t="shared" si="32"/>
        <v>1</v>
      </c>
      <c r="AM494" t="s">
        <v>55</v>
      </c>
      <c r="AN494" t="s">
        <v>55</v>
      </c>
      <c r="AO494">
        <v>0</v>
      </c>
      <c r="AP494">
        <v>0</v>
      </c>
      <c r="AQ494">
        <v>0</v>
      </c>
      <c r="AR494" t="s">
        <v>209</v>
      </c>
      <c r="AS494" t="s">
        <v>80</v>
      </c>
      <c r="AT494" t="s">
        <v>80</v>
      </c>
      <c r="AU494" t="s">
        <v>80</v>
      </c>
      <c r="AV494" t="s">
        <v>6353</v>
      </c>
      <c r="AW494" t="s">
        <v>601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201602059</v>
      </c>
      <c r="BM494">
        <v>9</v>
      </c>
    </row>
    <row r="495" spans="1:65">
      <c r="A495" t="s">
        <v>6354</v>
      </c>
      <c r="B495">
        <v>494</v>
      </c>
      <c r="C495" t="s">
        <v>301</v>
      </c>
      <c r="D495">
        <v>1</v>
      </c>
      <c r="E495">
        <v>9</v>
      </c>
      <c r="F495">
        <v>201602059</v>
      </c>
      <c r="G495">
        <v>20160205</v>
      </c>
      <c r="H495" t="s">
        <v>602</v>
      </c>
      <c r="I495" t="s">
        <v>54</v>
      </c>
      <c r="J495" t="s">
        <v>55</v>
      </c>
      <c r="K495">
        <v>1</v>
      </c>
      <c r="L495">
        <v>1</v>
      </c>
      <c r="M495">
        <v>0</v>
      </c>
      <c r="N495" t="s">
        <v>56</v>
      </c>
      <c r="O495" t="s">
        <v>80</v>
      </c>
      <c r="P495" t="s">
        <v>68</v>
      </c>
      <c r="Q495" t="s">
        <v>3</v>
      </c>
      <c r="R495" t="s">
        <v>80</v>
      </c>
      <c r="S495" t="s">
        <v>55</v>
      </c>
      <c r="T495" t="s">
        <v>56</v>
      </c>
      <c r="U495" t="s">
        <v>56</v>
      </c>
      <c r="V495" t="s">
        <v>56</v>
      </c>
      <c r="W495" t="s">
        <v>55</v>
      </c>
      <c r="X495" t="s">
        <v>56</v>
      </c>
      <c r="Y495" t="s">
        <v>56</v>
      </c>
      <c r="Z495" t="s">
        <v>68</v>
      </c>
      <c r="AA495" t="s">
        <v>132</v>
      </c>
      <c r="AB495" t="s">
        <v>56</v>
      </c>
      <c r="AC495" t="s">
        <v>56</v>
      </c>
      <c r="AD495" t="s">
        <v>56</v>
      </c>
      <c r="AE495">
        <v>1</v>
      </c>
      <c r="AF495">
        <v>1</v>
      </c>
      <c r="AG495">
        <v>1</v>
      </c>
      <c r="AH495">
        <v>0</v>
      </c>
      <c r="AI495" s="18" t="str">
        <f t="shared" si="29"/>
        <v>0</v>
      </c>
      <c r="AJ495" s="18" t="str">
        <f t="shared" si="30"/>
        <v>0</v>
      </c>
      <c r="AK495" s="18" t="str">
        <f t="shared" si="31"/>
        <v>0</v>
      </c>
      <c r="AL495" s="18">
        <f t="shared" si="32"/>
        <v>0</v>
      </c>
      <c r="AM495">
        <v>1</v>
      </c>
      <c r="AN495">
        <v>4</v>
      </c>
      <c r="AO495">
        <v>0</v>
      </c>
      <c r="AP495">
        <v>0</v>
      </c>
      <c r="AQ495">
        <v>0</v>
      </c>
      <c r="AR495" t="s">
        <v>59</v>
      </c>
      <c r="AS495" t="s">
        <v>80</v>
      </c>
      <c r="AT495" t="s">
        <v>80</v>
      </c>
      <c r="AU495" t="s">
        <v>80</v>
      </c>
      <c r="AV495" t="s">
        <v>6354</v>
      </c>
      <c r="AW495" t="s">
        <v>602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1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201602059</v>
      </c>
      <c r="BM495">
        <v>9</v>
      </c>
    </row>
    <row r="496" spans="1:65">
      <c r="A496" t="s">
        <v>6355</v>
      </c>
      <c r="B496">
        <v>495</v>
      </c>
      <c r="C496" t="s">
        <v>301</v>
      </c>
      <c r="D496">
        <v>1</v>
      </c>
      <c r="E496">
        <v>9</v>
      </c>
      <c r="F496">
        <v>201602059</v>
      </c>
      <c r="G496">
        <v>20160205</v>
      </c>
      <c r="H496" t="s">
        <v>603</v>
      </c>
      <c r="I496" t="s">
        <v>604</v>
      </c>
      <c r="J496" t="s">
        <v>55</v>
      </c>
      <c r="K496">
        <v>5</v>
      </c>
      <c r="L496">
        <v>1</v>
      </c>
      <c r="M496">
        <v>4</v>
      </c>
      <c r="N496" t="s">
        <v>56</v>
      </c>
      <c r="O496" t="s">
        <v>605</v>
      </c>
      <c r="P496" t="s">
        <v>68</v>
      </c>
      <c r="Q496" t="s">
        <v>3</v>
      </c>
      <c r="R496" t="s">
        <v>606</v>
      </c>
      <c r="S496" t="s">
        <v>55</v>
      </c>
      <c r="T496" t="s">
        <v>56</v>
      </c>
      <c r="U496" t="s">
        <v>56</v>
      </c>
      <c r="V496" t="s">
        <v>56</v>
      </c>
      <c r="W496" t="s">
        <v>55</v>
      </c>
      <c r="X496" t="s">
        <v>56</v>
      </c>
      <c r="Y496" t="s">
        <v>56</v>
      </c>
      <c r="Z496" t="s">
        <v>56</v>
      </c>
      <c r="AA496" t="s">
        <v>57</v>
      </c>
      <c r="AB496" t="s">
        <v>56</v>
      </c>
      <c r="AC496" t="s">
        <v>68</v>
      </c>
      <c r="AD496" t="s">
        <v>56</v>
      </c>
      <c r="AE496">
        <v>0</v>
      </c>
      <c r="AF496">
        <v>0</v>
      </c>
      <c r="AG496">
        <v>0</v>
      </c>
      <c r="AH496">
        <v>1</v>
      </c>
      <c r="AI496" s="18" t="str">
        <f t="shared" si="29"/>
        <v>1</v>
      </c>
      <c r="AJ496" s="18" t="str">
        <f t="shared" si="30"/>
        <v>1</v>
      </c>
      <c r="AK496" s="18" t="str">
        <f t="shared" si="31"/>
        <v>1</v>
      </c>
      <c r="AL496" s="18">
        <f t="shared" si="32"/>
        <v>1</v>
      </c>
      <c r="AM496" t="s">
        <v>55</v>
      </c>
      <c r="AN496" t="s">
        <v>55</v>
      </c>
      <c r="AO496">
        <v>0</v>
      </c>
      <c r="AP496">
        <v>0</v>
      </c>
      <c r="AQ496">
        <v>0</v>
      </c>
      <c r="AR496" t="s">
        <v>298</v>
      </c>
      <c r="AS496" t="s">
        <v>384</v>
      </c>
      <c r="AT496" t="s">
        <v>384</v>
      </c>
      <c r="AU496" t="s">
        <v>4450</v>
      </c>
      <c r="AV496" t="s">
        <v>6355</v>
      </c>
      <c r="AW496" t="s">
        <v>603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201602059</v>
      </c>
      <c r="BM496">
        <v>9</v>
      </c>
    </row>
    <row r="497" spans="1:65">
      <c r="A497" t="s">
        <v>6356</v>
      </c>
      <c r="B497">
        <v>496</v>
      </c>
      <c r="C497" t="s">
        <v>301</v>
      </c>
      <c r="D497">
        <v>1</v>
      </c>
      <c r="E497">
        <v>9</v>
      </c>
      <c r="F497">
        <v>201602059</v>
      </c>
      <c r="G497">
        <v>20160205</v>
      </c>
      <c r="H497" t="s">
        <v>607</v>
      </c>
      <c r="I497" t="s">
        <v>604</v>
      </c>
      <c r="J497" t="s">
        <v>55</v>
      </c>
      <c r="K497">
        <v>5</v>
      </c>
      <c r="L497">
        <v>2</v>
      </c>
      <c r="M497">
        <v>3</v>
      </c>
      <c r="N497" t="s">
        <v>56</v>
      </c>
      <c r="O497" t="s">
        <v>608</v>
      </c>
      <c r="P497" t="s">
        <v>68</v>
      </c>
      <c r="Q497" t="s">
        <v>3</v>
      </c>
      <c r="R497" t="s">
        <v>606</v>
      </c>
      <c r="S497" t="s">
        <v>55</v>
      </c>
      <c r="T497" t="s">
        <v>56</v>
      </c>
      <c r="U497" t="s">
        <v>56</v>
      </c>
      <c r="V497" t="s">
        <v>56</v>
      </c>
      <c r="W497" t="s">
        <v>55</v>
      </c>
      <c r="X497" t="s">
        <v>68</v>
      </c>
      <c r="Y497" t="s">
        <v>56</v>
      </c>
      <c r="Z497" t="s">
        <v>56</v>
      </c>
      <c r="AA497" t="s">
        <v>57</v>
      </c>
      <c r="AB497" t="s">
        <v>56</v>
      </c>
      <c r="AC497" t="s">
        <v>68</v>
      </c>
      <c r="AD497" t="s">
        <v>56</v>
      </c>
      <c r="AE497">
        <v>0</v>
      </c>
      <c r="AF497">
        <v>0</v>
      </c>
      <c r="AG497">
        <v>0</v>
      </c>
      <c r="AH497">
        <v>1</v>
      </c>
      <c r="AI497" s="18" t="str">
        <f t="shared" si="29"/>
        <v>1</v>
      </c>
      <c r="AJ497" s="18" t="str">
        <f t="shared" si="30"/>
        <v>1</v>
      </c>
      <c r="AK497" s="18" t="str">
        <f t="shared" si="31"/>
        <v>1</v>
      </c>
      <c r="AL497" s="18">
        <f t="shared" si="32"/>
        <v>1</v>
      </c>
      <c r="AM497" t="s">
        <v>55</v>
      </c>
      <c r="AN497" t="s">
        <v>55</v>
      </c>
      <c r="AO497">
        <v>0</v>
      </c>
      <c r="AP497">
        <v>0</v>
      </c>
      <c r="AQ497">
        <v>0</v>
      </c>
      <c r="AR497" t="s">
        <v>298</v>
      </c>
      <c r="AS497" t="s">
        <v>384</v>
      </c>
      <c r="AT497" t="s">
        <v>384</v>
      </c>
      <c r="AU497" t="s">
        <v>4450</v>
      </c>
      <c r="AV497" t="s">
        <v>6356</v>
      </c>
      <c r="AW497" t="s">
        <v>607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1</v>
      </c>
      <c r="BL497">
        <v>201602059</v>
      </c>
      <c r="BM497">
        <v>9</v>
      </c>
    </row>
    <row r="498" spans="1:65">
      <c r="A498" t="s">
        <v>6357</v>
      </c>
      <c r="B498">
        <v>497</v>
      </c>
      <c r="C498" t="s">
        <v>301</v>
      </c>
      <c r="D498">
        <v>1</v>
      </c>
      <c r="E498">
        <v>9</v>
      </c>
      <c r="F498">
        <v>201602059</v>
      </c>
      <c r="G498">
        <v>20160205</v>
      </c>
      <c r="H498" t="s">
        <v>609</v>
      </c>
      <c r="I498" t="s">
        <v>604</v>
      </c>
      <c r="J498" t="s">
        <v>55</v>
      </c>
      <c r="K498">
        <v>3</v>
      </c>
      <c r="L498">
        <v>2</v>
      </c>
      <c r="M498">
        <v>1</v>
      </c>
      <c r="N498" t="s">
        <v>56</v>
      </c>
      <c r="O498" t="s">
        <v>608</v>
      </c>
      <c r="P498" t="s">
        <v>68</v>
      </c>
      <c r="Q498" t="s">
        <v>3</v>
      </c>
      <c r="R498" t="s">
        <v>606</v>
      </c>
      <c r="S498" t="s">
        <v>55</v>
      </c>
      <c r="T498" t="s">
        <v>56</v>
      </c>
      <c r="U498" t="s">
        <v>56</v>
      </c>
      <c r="V498" t="s">
        <v>56</v>
      </c>
      <c r="W498" t="s">
        <v>55</v>
      </c>
      <c r="X498" t="s">
        <v>56</v>
      </c>
      <c r="Y498" t="s">
        <v>56</v>
      </c>
      <c r="Z498" t="s">
        <v>56</v>
      </c>
      <c r="AA498" t="s">
        <v>57</v>
      </c>
      <c r="AB498" t="s">
        <v>56</v>
      </c>
      <c r="AC498" t="s">
        <v>68</v>
      </c>
      <c r="AD498" t="s">
        <v>56</v>
      </c>
      <c r="AE498">
        <v>0</v>
      </c>
      <c r="AF498">
        <v>0</v>
      </c>
      <c r="AG498">
        <v>0</v>
      </c>
      <c r="AH498">
        <v>1</v>
      </c>
      <c r="AI498" s="18" t="str">
        <f t="shared" si="29"/>
        <v>1</v>
      </c>
      <c r="AJ498" s="18" t="str">
        <f t="shared" si="30"/>
        <v>1</v>
      </c>
      <c r="AK498" s="18" t="str">
        <f t="shared" si="31"/>
        <v>1</v>
      </c>
      <c r="AL498" s="18">
        <f t="shared" si="32"/>
        <v>1</v>
      </c>
      <c r="AM498" t="s">
        <v>55</v>
      </c>
      <c r="AN498" t="s">
        <v>55</v>
      </c>
      <c r="AO498">
        <v>0</v>
      </c>
      <c r="AP498">
        <v>0</v>
      </c>
      <c r="AQ498">
        <v>0</v>
      </c>
      <c r="AR498" t="s">
        <v>298</v>
      </c>
      <c r="AS498" t="s">
        <v>384</v>
      </c>
      <c r="AT498" t="s">
        <v>384</v>
      </c>
      <c r="AU498" t="s">
        <v>4450</v>
      </c>
      <c r="AV498" t="s">
        <v>6357</v>
      </c>
      <c r="AW498" t="s">
        <v>609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201602059</v>
      </c>
      <c r="BM498">
        <v>9</v>
      </c>
    </row>
    <row r="499" spans="1:65">
      <c r="A499" t="s">
        <v>6358</v>
      </c>
      <c r="B499">
        <v>498</v>
      </c>
      <c r="C499" t="s">
        <v>301</v>
      </c>
      <c r="D499">
        <v>1</v>
      </c>
      <c r="E499">
        <v>9</v>
      </c>
      <c r="F499">
        <v>201602059</v>
      </c>
      <c r="G499">
        <v>20160205</v>
      </c>
      <c r="H499" t="s">
        <v>610</v>
      </c>
      <c r="I499" t="s">
        <v>604</v>
      </c>
      <c r="J499" t="s">
        <v>55</v>
      </c>
      <c r="K499">
        <v>2</v>
      </c>
      <c r="L499">
        <v>2</v>
      </c>
      <c r="M499">
        <v>0</v>
      </c>
      <c r="N499" t="s">
        <v>56</v>
      </c>
      <c r="O499" t="s">
        <v>608</v>
      </c>
      <c r="P499" t="s">
        <v>68</v>
      </c>
      <c r="Q499" t="s">
        <v>3</v>
      </c>
      <c r="R499" t="s">
        <v>606</v>
      </c>
      <c r="S499" t="s">
        <v>55</v>
      </c>
      <c r="T499" t="s">
        <v>56</v>
      </c>
      <c r="U499" t="s">
        <v>56</v>
      </c>
      <c r="V499" t="s">
        <v>56</v>
      </c>
      <c r="W499" t="s">
        <v>55</v>
      </c>
      <c r="X499" t="s">
        <v>56</v>
      </c>
      <c r="Y499" t="s">
        <v>56</v>
      </c>
      <c r="Z499" t="s">
        <v>56</v>
      </c>
      <c r="AA499" t="s">
        <v>57</v>
      </c>
      <c r="AB499" t="s">
        <v>56</v>
      </c>
      <c r="AC499" t="s">
        <v>68</v>
      </c>
      <c r="AD499" t="s">
        <v>56</v>
      </c>
      <c r="AE499">
        <v>0</v>
      </c>
      <c r="AF499">
        <v>0</v>
      </c>
      <c r="AG499">
        <v>0</v>
      </c>
      <c r="AH499">
        <v>1</v>
      </c>
      <c r="AI499" s="18" t="str">
        <f t="shared" si="29"/>
        <v>1</v>
      </c>
      <c r="AJ499" s="18" t="str">
        <f t="shared" si="30"/>
        <v>1</v>
      </c>
      <c r="AK499" s="18" t="str">
        <f t="shared" si="31"/>
        <v>1</v>
      </c>
      <c r="AL499" s="18">
        <f t="shared" si="32"/>
        <v>1</v>
      </c>
      <c r="AM499" t="s">
        <v>55</v>
      </c>
      <c r="AN499" t="s">
        <v>55</v>
      </c>
      <c r="AO499">
        <v>0</v>
      </c>
      <c r="AP499">
        <v>0</v>
      </c>
      <c r="AQ499">
        <v>0</v>
      </c>
      <c r="AR499" t="s">
        <v>298</v>
      </c>
      <c r="AS499" t="s">
        <v>384</v>
      </c>
      <c r="AT499" t="s">
        <v>384</v>
      </c>
      <c r="AU499" t="s">
        <v>4450</v>
      </c>
      <c r="AV499" t="s">
        <v>6358</v>
      </c>
      <c r="AW499" t="s">
        <v>610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201602059</v>
      </c>
      <c r="BM499">
        <v>9</v>
      </c>
    </row>
    <row r="500" spans="1:65">
      <c r="A500" t="s">
        <v>6359</v>
      </c>
      <c r="B500">
        <v>499</v>
      </c>
      <c r="C500" t="s">
        <v>301</v>
      </c>
      <c r="D500">
        <v>1</v>
      </c>
      <c r="E500">
        <v>9</v>
      </c>
      <c r="F500">
        <v>201602059</v>
      </c>
      <c r="G500">
        <v>20160205</v>
      </c>
      <c r="H500" t="s">
        <v>611</v>
      </c>
      <c r="I500" t="s">
        <v>604</v>
      </c>
      <c r="J500" t="s">
        <v>55</v>
      </c>
      <c r="K500">
        <v>0</v>
      </c>
      <c r="L500">
        <v>0</v>
      </c>
      <c r="M500">
        <v>0</v>
      </c>
      <c r="N500" t="s">
        <v>56</v>
      </c>
      <c r="O500" t="s">
        <v>612</v>
      </c>
      <c r="P500" t="s">
        <v>56</v>
      </c>
      <c r="Q500" t="s">
        <v>3</v>
      </c>
      <c r="R500" t="s">
        <v>606</v>
      </c>
      <c r="S500" t="s">
        <v>55</v>
      </c>
      <c r="T500" t="s">
        <v>56</v>
      </c>
      <c r="U500" t="s">
        <v>56</v>
      </c>
      <c r="V500" t="s">
        <v>56</v>
      </c>
      <c r="W500" t="s">
        <v>55</v>
      </c>
      <c r="X500" t="s">
        <v>56</v>
      </c>
      <c r="Y500" t="s">
        <v>56</v>
      </c>
      <c r="Z500" t="s">
        <v>56</v>
      </c>
      <c r="AA500" t="s">
        <v>57</v>
      </c>
      <c r="AB500" t="s">
        <v>56</v>
      </c>
      <c r="AC500" t="s">
        <v>56</v>
      </c>
      <c r="AD500" t="s">
        <v>56</v>
      </c>
      <c r="AE500">
        <v>1</v>
      </c>
      <c r="AF500">
        <v>1</v>
      </c>
      <c r="AG500">
        <v>1</v>
      </c>
      <c r="AH500">
        <v>0</v>
      </c>
      <c r="AI500" s="18" t="str">
        <f t="shared" si="29"/>
        <v>0</v>
      </c>
      <c r="AJ500" s="18" t="str">
        <f t="shared" si="30"/>
        <v>0</v>
      </c>
      <c r="AK500" s="18" t="str">
        <f t="shared" si="31"/>
        <v>0</v>
      </c>
      <c r="AL500" s="18">
        <f t="shared" si="32"/>
        <v>0</v>
      </c>
      <c r="AM500">
        <v>1</v>
      </c>
      <c r="AN500">
        <v>1</v>
      </c>
      <c r="AO500">
        <v>0</v>
      </c>
      <c r="AP500">
        <v>0</v>
      </c>
      <c r="AQ500">
        <v>0</v>
      </c>
      <c r="AR500" t="s">
        <v>298</v>
      </c>
      <c r="AS500" t="s">
        <v>384</v>
      </c>
      <c r="AT500" t="s">
        <v>384</v>
      </c>
      <c r="AU500" t="s">
        <v>4450</v>
      </c>
      <c r="AV500" t="s">
        <v>6359</v>
      </c>
      <c r="AW500" t="s">
        <v>611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201602059</v>
      </c>
      <c r="BM500">
        <v>9</v>
      </c>
    </row>
    <row r="501" spans="1:65">
      <c r="A501" t="s">
        <v>6360</v>
      </c>
      <c r="B501">
        <v>500</v>
      </c>
      <c r="C501" t="s">
        <v>301</v>
      </c>
      <c r="D501">
        <v>1</v>
      </c>
      <c r="E501">
        <v>9</v>
      </c>
      <c r="F501">
        <v>201602059</v>
      </c>
      <c r="G501">
        <v>20160205</v>
      </c>
      <c r="H501" t="s">
        <v>613</v>
      </c>
      <c r="I501" t="s">
        <v>604</v>
      </c>
      <c r="J501" t="s">
        <v>55</v>
      </c>
      <c r="K501">
        <v>3</v>
      </c>
      <c r="L501">
        <v>0</v>
      </c>
      <c r="M501">
        <v>3</v>
      </c>
      <c r="N501" t="s">
        <v>56</v>
      </c>
      <c r="O501" t="s">
        <v>612</v>
      </c>
      <c r="P501" t="s">
        <v>68</v>
      </c>
      <c r="Q501" t="s">
        <v>3</v>
      </c>
      <c r="R501" t="s">
        <v>606</v>
      </c>
      <c r="S501" t="s">
        <v>55</v>
      </c>
      <c r="T501" t="s">
        <v>56</v>
      </c>
      <c r="U501" t="s">
        <v>56</v>
      </c>
      <c r="V501" t="s">
        <v>68</v>
      </c>
      <c r="W501" t="s">
        <v>55</v>
      </c>
      <c r="X501" t="s">
        <v>56</v>
      </c>
      <c r="Y501" t="s">
        <v>56</v>
      </c>
      <c r="Z501" t="s">
        <v>56</v>
      </c>
      <c r="AA501" t="s">
        <v>57</v>
      </c>
      <c r="AB501" t="s">
        <v>56</v>
      </c>
      <c r="AC501" t="s">
        <v>68</v>
      </c>
      <c r="AD501" t="s">
        <v>56</v>
      </c>
      <c r="AE501">
        <v>0</v>
      </c>
      <c r="AF501">
        <v>0</v>
      </c>
      <c r="AG501">
        <v>1</v>
      </c>
      <c r="AH501">
        <v>1</v>
      </c>
      <c r="AI501" s="18" t="str">
        <f t="shared" si="29"/>
        <v>1</v>
      </c>
      <c r="AJ501" s="18" t="str">
        <f t="shared" si="30"/>
        <v>1</v>
      </c>
      <c r="AK501" s="18" t="str">
        <f t="shared" si="31"/>
        <v>0</v>
      </c>
      <c r="AL501" s="18">
        <f t="shared" si="32"/>
        <v>1</v>
      </c>
      <c r="AM501" t="s">
        <v>55</v>
      </c>
      <c r="AN501" t="s">
        <v>55</v>
      </c>
      <c r="AO501">
        <v>0</v>
      </c>
      <c r="AP501">
        <v>0</v>
      </c>
      <c r="AQ501">
        <v>0</v>
      </c>
      <c r="AR501" t="s">
        <v>298</v>
      </c>
      <c r="AS501" t="s">
        <v>384</v>
      </c>
      <c r="AT501" t="s">
        <v>384</v>
      </c>
      <c r="AU501" t="s">
        <v>4450</v>
      </c>
      <c r="AV501" t="s">
        <v>6360</v>
      </c>
      <c r="AW501" t="s">
        <v>613</v>
      </c>
      <c r="AX501">
        <v>0</v>
      </c>
      <c r="AY501">
        <v>1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0</v>
      </c>
      <c r="BK501">
        <v>0</v>
      </c>
      <c r="BL501">
        <v>201602059</v>
      </c>
      <c r="BM501">
        <v>9</v>
      </c>
    </row>
    <row r="502" spans="1:65">
      <c r="A502" t="s">
        <v>6361</v>
      </c>
      <c r="B502">
        <v>501</v>
      </c>
      <c r="C502" t="s">
        <v>301</v>
      </c>
      <c r="D502">
        <v>1</v>
      </c>
      <c r="E502">
        <v>9</v>
      </c>
      <c r="F502">
        <v>201602059</v>
      </c>
      <c r="G502">
        <v>20160205</v>
      </c>
      <c r="H502" t="s">
        <v>614</v>
      </c>
      <c r="I502" t="s">
        <v>604</v>
      </c>
      <c r="J502" t="s">
        <v>55</v>
      </c>
      <c r="K502">
        <v>2</v>
      </c>
      <c r="L502">
        <v>0</v>
      </c>
      <c r="M502">
        <v>2</v>
      </c>
      <c r="N502" t="s">
        <v>56</v>
      </c>
      <c r="O502" t="s">
        <v>612</v>
      </c>
      <c r="P502" t="s">
        <v>68</v>
      </c>
      <c r="Q502" t="s">
        <v>3</v>
      </c>
      <c r="R502" t="s">
        <v>606</v>
      </c>
      <c r="S502" t="s">
        <v>55</v>
      </c>
      <c r="T502" t="s">
        <v>56</v>
      </c>
      <c r="U502" t="s">
        <v>56</v>
      </c>
      <c r="V502" t="s">
        <v>56</v>
      </c>
      <c r="W502" t="s">
        <v>55</v>
      </c>
      <c r="X502" t="s">
        <v>56</v>
      </c>
      <c r="Y502" t="s">
        <v>56</v>
      </c>
      <c r="Z502" t="s">
        <v>56</v>
      </c>
      <c r="AA502" t="s">
        <v>57</v>
      </c>
      <c r="AB502" t="s">
        <v>56</v>
      </c>
      <c r="AC502" t="s">
        <v>68</v>
      </c>
      <c r="AD502" t="s">
        <v>56</v>
      </c>
      <c r="AE502">
        <v>0</v>
      </c>
      <c r="AF502">
        <v>0</v>
      </c>
      <c r="AG502">
        <v>0</v>
      </c>
      <c r="AH502">
        <v>1</v>
      </c>
      <c r="AI502" s="18" t="str">
        <f t="shared" si="29"/>
        <v>1</v>
      </c>
      <c r="AJ502" s="18" t="str">
        <f t="shared" si="30"/>
        <v>1</v>
      </c>
      <c r="AK502" s="18" t="str">
        <f t="shared" si="31"/>
        <v>1</v>
      </c>
      <c r="AL502" s="18">
        <f t="shared" si="32"/>
        <v>1</v>
      </c>
      <c r="AM502" t="s">
        <v>55</v>
      </c>
      <c r="AN502" t="s">
        <v>55</v>
      </c>
      <c r="AO502">
        <v>0</v>
      </c>
      <c r="AP502">
        <v>0</v>
      </c>
      <c r="AQ502">
        <v>0</v>
      </c>
      <c r="AR502" t="s">
        <v>298</v>
      </c>
      <c r="AS502" t="s">
        <v>384</v>
      </c>
      <c r="AT502" t="s">
        <v>384</v>
      </c>
      <c r="AU502" t="s">
        <v>4450</v>
      </c>
      <c r="AV502" t="s">
        <v>6361</v>
      </c>
      <c r="AW502" t="s">
        <v>614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201602059</v>
      </c>
      <c r="BM502">
        <v>9</v>
      </c>
    </row>
    <row r="503" spans="1:65">
      <c r="A503" t="s">
        <v>6362</v>
      </c>
      <c r="B503">
        <v>502</v>
      </c>
      <c r="C503" t="s">
        <v>301</v>
      </c>
      <c r="D503">
        <v>1</v>
      </c>
      <c r="E503">
        <v>9</v>
      </c>
      <c r="F503">
        <v>201602059</v>
      </c>
      <c r="G503">
        <v>20160205</v>
      </c>
      <c r="H503" t="s">
        <v>615</v>
      </c>
      <c r="I503" t="s">
        <v>604</v>
      </c>
      <c r="J503" t="s">
        <v>55</v>
      </c>
      <c r="K503">
        <v>2</v>
      </c>
      <c r="L503">
        <v>2</v>
      </c>
      <c r="M503">
        <v>0</v>
      </c>
      <c r="N503" t="s">
        <v>56</v>
      </c>
      <c r="O503" t="s">
        <v>608</v>
      </c>
      <c r="P503" t="s">
        <v>68</v>
      </c>
      <c r="Q503" t="s">
        <v>3</v>
      </c>
      <c r="R503" t="s">
        <v>606</v>
      </c>
      <c r="S503" t="s">
        <v>55</v>
      </c>
      <c r="T503" t="s">
        <v>56</v>
      </c>
      <c r="U503" t="s">
        <v>56</v>
      </c>
      <c r="V503" t="s">
        <v>56</v>
      </c>
      <c r="W503" t="s">
        <v>55</v>
      </c>
      <c r="X503" t="s">
        <v>68</v>
      </c>
      <c r="Y503" t="s">
        <v>56</v>
      </c>
      <c r="Z503" t="s">
        <v>56</v>
      </c>
      <c r="AA503" t="s">
        <v>57</v>
      </c>
      <c r="AB503" t="s">
        <v>56</v>
      </c>
      <c r="AC503" t="s">
        <v>68</v>
      </c>
      <c r="AD503" t="s">
        <v>56</v>
      </c>
      <c r="AE503">
        <v>0</v>
      </c>
      <c r="AF503">
        <v>0</v>
      </c>
      <c r="AG503">
        <v>0</v>
      </c>
      <c r="AH503">
        <v>1</v>
      </c>
      <c r="AI503" s="18" t="str">
        <f t="shared" si="29"/>
        <v>1</v>
      </c>
      <c r="AJ503" s="18" t="str">
        <f t="shared" si="30"/>
        <v>1</v>
      </c>
      <c r="AK503" s="18" t="str">
        <f t="shared" si="31"/>
        <v>1</v>
      </c>
      <c r="AL503" s="18">
        <f t="shared" si="32"/>
        <v>1</v>
      </c>
      <c r="AM503" t="s">
        <v>55</v>
      </c>
      <c r="AN503" t="s">
        <v>55</v>
      </c>
      <c r="AO503">
        <v>0</v>
      </c>
      <c r="AP503">
        <v>0</v>
      </c>
      <c r="AQ503">
        <v>0</v>
      </c>
      <c r="AR503" t="s">
        <v>298</v>
      </c>
      <c r="AS503" t="s">
        <v>384</v>
      </c>
      <c r="AT503" t="s">
        <v>384</v>
      </c>
      <c r="AU503" t="s">
        <v>4450</v>
      </c>
      <c r="AV503" t="s">
        <v>6362</v>
      </c>
      <c r="AW503" t="s">
        <v>615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201602059</v>
      </c>
      <c r="BM503">
        <v>9</v>
      </c>
    </row>
    <row r="504" spans="1:65">
      <c r="A504" t="s">
        <v>6363</v>
      </c>
      <c r="B504">
        <v>503</v>
      </c>
      <c r="C504" t="s">
        <v>301</v>
      </c>
      <c r="D504">
        <v>1</v>
      </c>
      <c r="E504">
        <v>9</v>
      </c>
      <c r="F504">
        <v>201602059</v>
      </c>
      <c r="G504">
        <v>20160205</v>
      </c>
      <c r="H504" t="s">
        <v>616</v>
      </c>
      <c r="I504" t="s">
        <v>54</v>
      </c>
      <c r="J504" t="s">
        <v>55</v>
      </c>
      <c r="K504">
        <v>1</v>
      </c>
      <c r="L504">
        <v>0</v>
      </c>
      <c r="M504">
        <v>1</v>
      </c>
      <c r="N504" t="s">
        <v>56</v>
      </c>
      <c r="O504" t="s">
        <v>80</v>
      </c>
      <c r="P504" t="s">
        <v>56</v>
      </c>
      <c r="Q504" t="s">
        <v>3</v>
      </c>
      <c r="R504" t="s">
        <v>80</v>
      </c>
      <c r="S504" t="s">
        <v>55</v>
      </c>
      <c r="T504" t="s">
        <v>56</v>
      </c>
      <c r="U504" t="s">
        <v>56</v>
      </c>
      <c r="V504" t="s">
        <v>56</v>
      </c>
      <c r="W504" t="s">
        <v>55</v>
      </c>
      <c r="X504" t="s">
        <v>56</v>
      </c>
      <c r="Y504" t="s">
        <v>56</v>
      </c>
      <c r="Z504" t="s">
        <v>56</v>
      </c>
      <c r="AA504" t="s">
        <v>57</v>
      </c>
      <c r="AB504" t="s">
        <v>56</v>
      </c>
      <c r="AC504" t="s">
        <v>56</v>
      </c>
      <c r="AD504" t="s">
        <v>56</v>
      </c>
      <c r="AE504">
        <v>0</v>
      </c>
      <c r="AF504">
        <v>0</v>
      </c>
      <c r="AG504">
        <v>0</v>
      </c>
      <c r="AH504">
        <v>1</v>
      </c>
      <c r="AI504" s="18" t="str">
        <f t="shared" si="29"/>
        <v>1</v>
      </c>
      <c r="AJ504" s="18" t="str">
        <f t="shared" si="30"/>
        <v>1</v>
      </c>
      <c r="AK504" s="18" t="str">
        <f t="shared" si="31"/>
        <v>1</v>
      </c>
      <c r="AL504" s="18">
        <f t="shared" si="32"/>
        <v>1</v>
      </c>
      <c r="AM504" t="s">
        <v>55</v>
      </c>
      <c r="AN504" t="s">
        <v>55</v>
      </c>
      <c r="AO504">
        <v>0</v>
      </c>
      <c r="AP504">
        <v>0</v>
      </c>
      <c r="AQ504">
        <v>0</v>
      </c>
      <c r="AR504" t="s">
        <v>59</v>
      </c>
      <c r="AS504" t="s">
        <v>80</v>
      </c>
      <c r="AT504" t="s">
        <v>80</v>
      </c>
      <c r="AU504" t="s">
        <v>80</v>
      </c>
      <c r="AV504" t="s">
        <v>6363</v>
      </c>
      <c r="AW504" t="s">
        <v>616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201602059</v>
      </c>
      <c r="BM504">
        <v>9</v>
      </c>
    </row>
    <row r="505" spans="1:65">
      <c r="A505" t="s">
        <v>6364</v>
      </c>
      <c r="B505">
        <v>504</v>
      </c>
      <c r="C505" t="s">
        <v>301</v>
      </c>
      <c r="D505">
        <v>1</v>
      </c>
      <c r="E505">
        <v>9</v>
      </c>
      <c r="F505">
        <v>201602079</v>
      </c>
      <c r="G505">
        <v>20160207</v>
      </c>
      <c r="H505" t="s">
        <v>617</v>
      </c>
      <c r="I505" t="s">
        <v>76</v>
      </c>
      <c r="J505" t="s">
        <v>55</v>
      </c>
      <c r="K505">
        <v>1</v>
      </c>
      <c r="L505">
        <v>0</v>
      </c>
      <c r="M505">
        <v>1</v>
      </c>
      <c r="N505" t="s">
        <v>56</v>
      </c>
      <c r="O505" t="s">
        <v>618</v>
      </c>
      <c r="P505" t="s">
        <v>68</v>
      </c>
      <c r="Q505" t="s">
        <v>3</v>
      </c>
      <c r="R505" t="s">
        <v>80</v>
      </c>
      <c r="S505" t="s">
        <v>55</v>
      </c>
      <c r="T505" t="s">
        <v>56</v>
      </c>
      <c r="U505" t="s">
        <v>56</v>
      </c>
      <c r="V505" t="s">
        <v>56</v>
      </c>
      <c r="W505" t="s">
        <v>55</v>
      </c>
      <c r="X505" t="s">
        <v>56</v>
      </c>
      <c r="Y505" t="s">
        <v>56</v>
      </c>
      <c r="Z505" t="s">
        <v>56</v>
      </c>
      <c r="AA505" t="s">
        <v>57</v>
      </c>
      <c r="AB505" t="s">
        <v>56</v>
      </c>
      <c r="AC505" t="s">
        <v>56</v>
      </c>
      <c r="AD505" t="s">
        <v>56</v>
      </c>
      <c r="AE505">
        <v>0</v>
      </c>
      <c r="AF505">
        <v>0</v>
      </c>
      <c r="AG505">
        <v>0</v>
      </c>
      <c r="AH505">
        <v>1</v>
      </c>
      <c r="AI505" s="18" t="str">
        <f t="shared" si="29"/>
        <v>1</v>
      </c>
      <c r="AJ505" s="18" t="str">
        <f t="shared" si="30"/>
        <v>1</v>
      </c>
      <c r="AK505" s="18" t="str">
        <f t="shared" si="31"/>
        <v>1</v>
      </c>
      <c r="AL505" s="18">
        <f t="shared" si="32"/>
        <v>1</v>
      </c>
      <c r="AM505" t="s">
        <v>55</v>
      </c>
      <c r="AN505" t="s">
        <v>55</v>
      </c>
      <c r="AO505">
        <v>0</v>
      </c>
      <c r="AP505">
        <v>0</v>
      </c>
      <c r="AQ505">
        <v>0</v>
      </c>
      <c r="AR505" t="s">
        <v>76</v>
      </c>
      <c r="AS505" t="s">
        <v>80</v>
      </c>
      <c r="AT505" t="s">
        <v>80</v>
      </c>
      <c r="AU505" t="s">
        <v>80</v>
      </c>
      <c r="AV505" t="s">
        <v>6364</v>
      </c>
      <c r="AW505" t="s">
        <v>617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201602079</v>
      </c>
      <c r="BM505">
        <v>9</v>
      </c>
    </row>
    <row r="506" spans="1:65">
      <c r="A506" t="s">
        <v>6365</v>
      </c>
      <c r="B506">
        <v>505</v>
      </c>
      <c r="C506" t="s">
        <v>301</v>
      </c>
      <c r="D506">
        <v>1</v>
      </c>
      <c r="E506">
        <v>9</v>
      </c>
      <c r="F506">
        <v>201602079</v>
      </c>
      <c r="G506">
        <v>20160207</v>
      </c>
      <c r="H506" t="s">
        <v>619</v>
      </c>
      <c r="I506" t="s">
        <v>54</v>
      </c>
      <c r="J506" t="s">
        <v>55</v>
      </c>
      <c r="K506">
        <v>0</v>
      </c>
      <c r="L506">
        <v>0</v>
      </c>
      <c r="M506">
        <v>0</v>
      </c>
      <c r="N506" t="s">
        <v>56</v>
      </c>
      <c r="O506" t="s">
        <v>57</v>
      </c>
      <c r="P506" t="s">
        <v>57</v>
      </c>
      <c r="Q506" t="s">
        <v>3</v>
      </c>
      <c r="R506" t="s">
        <v>80</v>
      </c>
      <c r="S506" t="s">
        <v>55</v>
      </c>
      <c r="T506" t="s">
        <v>56</v>
      </c>
      <c r="U506" t="s">
        <v>56</v>
      </c>
      <c r="V506" t="s">
        <v>56</v>
      </c>
      <c r="W506" t="s">
        <v>55</v>
      </c>
      <c r="X506" t="s">
        <v>56</v>
      </c>
      <c r="Y506" t="s">
        <v>56</v>
      </c>
      <c r="Z506" t="s">
        <v>56</v>
      </c>
      <c r="AA506" t="s">
        <v>57</v>
      </c>
      <c r="AB506" t="s">
        <v>56</v>
      </c>
      <c r="AC506" t="s">
        <v>56</v>
      </c>
      <c r="AD506" t="s">
        <v>56</v>
      </c>
      <c r="AE506">
        <v>0</v>
      </c>
      <c r="AF506">
        <v>0</v>
      </c>
      <c r="AG506">
        <v>0</v>
      </c>
      <c r="AH506">
        <v>0</v>
      </c>
      <c r="AI506" s="18" t="str">
        <f t="shared" si="29"/>
        <v>1</v>
      </c>
      <c r="AJ506" s="18" t="str">
        <f t="shared" si="30"/>
        <v>1</v>
      </c>
      <c r="AK506" s="18" t="str">
        <f t="shared" si="31"/>
        <v>1</v>
      </c>
      <c r="AL506" s="18">
        <f t="shared" si="32"/>
        <v>0</v>
      </c>
      <c r="AM506" t="s">
        <v>55</v>
      </c>
      <c r="AN506" t="s">
        <v>55</v>
      </c>
      <c r="AO506">
        <v>0</v>
      </c>
      <c r="AP506">
        <v>0</v>
      </c>
      <c r="AQ506">
        <v>0</v>
      </c>
      <c r="AR506" t="s">
        <v>59</v>
      </c>
      <c r="AS506" t="s">
        <v>80</v>
      </c>
      <c r="AT506" t="s">
        <v>80</v>
      </c>
      <c r="AU506" t="s">
        <v>80</v>
      </c>
      <c r="AV506" t="s">
        <v>6365</v>
      </c>
      <c r="AW506" t="s">
        <v>619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1</v>
      </c>
      <c r="BL506">
        <v>201602079</v>
      </c>
      <c r="BM506">
        <v>9</v>
      </c>
    </row>
    <row r="507" spans="1:65">
      <c r="A507" t="s">
        <v>6366</v>
      </c>
      <c r="B507">
        <v>506</v>
      </c>
      <c r="C507" t="s">
        <v>57</v>
      </c>
      <c r="D507" t="s">
        <v>55</v>
      </c>
      <c r="E507">
        <v>9</v>
      </c>
      <c r="F507">
        <v>201602079</v>
      </c>
      <c r="G507" t="s">
        <v>55</v>
      </c>
      <c r="H507" t="s">
        <v>620</v>
      </c>
      <c r="I507" t="s">
        <v>55</v>
      </c>
      <c r="J507" t="s">
        <v>55</v>
      </c>
      <c r="K507" t="s">
        <v>55</v>
      </c>
      <c r="L507" t="s">
        <v>55</v>
      </c>
      <c r="M507" t="s">
        <v>55</v>
      </c>
      <c r="N507" t="s">
        <v>57</v>
      </c>
      <c r="O507" t="s">
        <v>57</v>
      </c>
      <c r="P507" t="s">
        <v>57</v>
      </c>
      <c r="Q507" t="s">
        <v>57</v>
      </c>
      <c r="R507" t="s">
        <v>57</v>
      </c>
      <c r="S507" t="s">
        <v>55</v>
      </c>
      <c r="T507" t="s">
        <v>57</v>
      </c>
      <c r="U507" t="s">
        <v>57</v>
      </c>
      <c r="V507" t="s">
        <v>57</v>
      </c>
      <c r="W507" t="s">
        <v>55</v>
      </c>
      <c r="X507" t="s">
        <v>57</v>
      </c>
      <c r="Y507" t="s">
        <v>57</v>
      </c>
      <c r="Z507" t="s">
        <v>57</v>
      </c>
      <c r="AA507" t="s">
        <v>57</v>
      </c>
      <c r="AB507" t="s">
        <v>57</v>
      </c>
      <c r="AC507" t="s">
        <v>57</v>
      </c>
      <c r="AD507" t="s">
        <v>57</v>
      </c>
      <c r="AE507">
        <v>0</v>
      </c>
      <c r="AF507">
        <v>0</v>
      </c>
      <c r="AG507">
        <v>0</v>
      </c>
      <c r="AH507">
        <v>0</v>
      </c>
      <c r="AI507" s="18" t="str">
        <f t="shared" si="29"/>
        <v>1</v>
      </c>
      <c r="AJ507" s="18" t="str">
        <f t="shared" si="30"/>
        <v>1</v>
      </c>
      <c r="AK507" s="18" t="str">
        <f t="shared" si="31"/>
        <v>1</v>
      </c>
      <c r="AL507" s="18">
        <f t="shared" si="32"/>
        <v>0</v>
      </c>
      <c r="AM507" t="s">
        <v>55</v>
      </c>
      <c r="AN507" t="s">
        <v>55</v>
      </c>
      <c r="AO507">
        <v>0</v>
      </c>
      <c r="AP507">
        <v>1</v>
      </c>
      <c r="AQ507">
        <v>0</v>
      </c>
      <c r="AR507" t="s">
        <v>59</v>
      </c>
      <c r="AS507" t="s">
        <v>80</v>
      </c>
      <c r="AT507" t="s">
        <v>80</v>
      </c>
      <c r="AU507" t="s">
        <v>80</v>
      </c>
      <c r="AV507" t="s">
        <v>6366</v>
      </c>
      <c r="AW507" t="s">
        <v>620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201602079</v>
      </c>
      <c r="BM507">
        <v>9</v>
      </c>
    </row>
    <row r="508" spans="1:65">
      <c r="A508" t="s">
        <v>6367</v>
      </c>
      <c r="B508">
        <v>507</v>
      </c>
      <c r="C508" t="s">
        <v>57</v>
      </c>
      <c r="D508" t="s">
        <v>55</v>
      </c>
      <c r="E508">
        <v>9</v>
      </c>
      <c r="F508">
        <v>201602079</v>
      </c>
      <c r="G508" t="s">
        <v>55</v>
      </c>
      <c r="H508" t="s">
        <v>621</v>
      </c>
      <c r="I508" t="s">
        <v>55</v>
      </c>
      <c r="J508" t="s">
        <v>55</v>
      </c>
      <c r="K508" t="s">
        <v>55</v>
      </c>
      <c r="L508" t="s">
        <v>55</v>
      </c>
      <c r="M508" t="s">
        <v>55</v>
      </c>
      <c r="N508" t="s">
        <v>57</v>
      </c>
      <c r="O508" t="s">
        <v>57</v>
      </c>
      <c r="P508" t="s">
        <v>57</v>
      </c>
      <c r="Q508" t="s">
        <v>57</v>
      </c>
      <c r="R508" t="s">
        <v>57</v>
      </c>
      <c r="S508" t="s">
        <v>55</v>
      </c>
      <c r="T508" t="s">
        <v>57</v>
      </c>
      <c r="U508" t="s">
        <v>57</v>
      </c>
      <c r="V508" t="s">
        <v>57</v>
      </c>
      <c r="W508" t="s">
        <v>55</v>
      </c>
      <c r="X508" t="s">
        <v>57</v>
      </c>
      <c r="Y508" t="s">
        <v>57</v>
      </c>
      <c r="Z508" t="s">
        <v>57</v>
      </c>
      <c r="AA508" t="s">
        <v>57</v>
      </c>
      <c r="AB508" t="s">
        <v>57</v>
      </c>
      <c r="AC508" t="s">
        <v>57</v>
      </c>
      <c r="AD508" t="s">
        <v>57</v>
      </c>
      <c r="AE508">
        <v>0</v>
      </c>
      <c r="AF508">
        <v>0</v>
      </c>
      <c r="AG508">
        <v>0</v>
      </c>
      <c r="AH508">
        <v>0</v>
      </c>
      <c r="AI508" s="18" t="str">
        <f t="shared" si="29"/>
        <v>1</v>
      </c>
      <c r="AJ508" s="18" t="str">
        <f t="shared" si="30"/>
        <v>1</v>
      </c>
      <c r="AK508" s="18" t="str">
        <f t="shared" si="31"/>
        <v>1</v>
      </c>
      <c r="AL508" s="18">
        <f t="shared" si="32"/>
        <v>0</v>
      </c>
      <c r="AM508" t="s">
        <v>55</v>
      </c>
      <c r="AN508" t="s">
        <v>55</v>
      </c>
      <c r="AO508">
        <v>0</v>
      </c>
      <c r="AP508">
        <v>1</v>
      </c>
      <c r="AQ508">
        <v>0</v>
      </c>
      <c r="AR508" t="s">
        <v>59</v>
      </c>
      <c r="AS508" t="s">
        <v>80</v>
      </c>
      <c r="AT508" t="s">
        <v>80</v>
      </c>
      <c r="AU508" t="s">
        <v>80</v>
      </c>
      <c r="AV508" t="s">
        <v>6367</v>
      </c>
      <c r="AW508" t="s">
        <v>621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201602079</v>
      </c>
      <c r="BM508">
        <v>9</v>
      </c>
    </row>
    <row r="509" spans="1:65">
      <c r="A509" t="s">
        <v>6368</v>
      </c>
      <c r="B509">
        <v>508</v>
      </c>
      <c r="C509" t="s">
        <v>57</v>
      </c>
      <c r="D509" t="s">
        <v>55</v>
      </c>
      <c r="E509">
        <v>9</v>
      </c>
      <c r="F509">
        <v>201602079</v>
      </c>
      <c r="G509" t="s">
        <v>55</v>
      </c>
      <c r="H509" t="s">
        <v>622</v>
      </c>
      <c r="I509" t="s">
        <v>55</v>
      </c>
      <c r="J509" t="s">
        <v>55</v>
      </c>
      <c r="K509" t="s">
        <v>55</v>
      </c>
      <c r="L509" t="s">
        <v>55</v>
      </c>
      <c r="M509" t="s">
        <v>55</v>
      </c>
      <c r="N509" t="s">
        <v>57</v>
      </c>
      <c r="O509" t="s">
        <v>57</v>
      </c>
      <c r="P509" t="s">
        <v>57</v>
      </c>
      <c r="Q509" t="s">
        <v>57</v>
      </c>
      <c r="R509" t="s">
        <v>57</v>
      </c>
      <c r="S509" t="s">
        <v>55</v>
      </c>
      <c r="T509" t="s">
        <v>57</v>
      </c>
      <c r="U509" t="s">
        <v>57</v>
      </c>
      <c r="V509" t="s">
        <v>57</v>
      </c>
      <c r="W509" t="s">
        <v>55</v>
      </c>
      <c r="X509" t="s">
        <v>57</v>
      </c>
      <c r="Y509" t="s">
        <v>57</v>
      </c>
      <c r="Z509" t="s">
        <v>57</v>
      </c>
      <c r="AA509" t="s">
        <v>57</v>
      </c>
      <c r="AB509" t="s">
        <v>57</v>
      </c>
      <c r="AC509" t="s">
        <v>57</v>
      </c>
      <c r="AD509" t="s">
        <v>57</v>
      </c>
      <c r="AE509">
        <v>0</v>
      </c>
      <c r="AF509">
        <v>0</v>
      </c>
      <c r="AG509">
        <v>0</v>
      </c>
      <c r="AH509">
        <v>0</v>
      </c>
      <c r="AI509" s="18" t="str">
        <f t="shared" si="29"/>
        <v>1</v>
      </c>
      <c r="AJ509" s="18" t="str">
        <f t="shared" si="30"/>
        <v>1</v>
      </c>
      <c r="AK509" s="18" t="str">
        <f t="shared" si="31"/>
        <v>1</v>
      </c>
      <c r="AL509" s="18">
        <f t="shared" si="32"/>
        <v>0</v>
      </c>
      <c r="AM509" t="s">
        <v>55</v>
      </c>
      <c r="AN509" t="s">
        <v>55</v>
      </c>
      <c r="AO509">
        <v>0</v>
      </c>
      <c r="AP509">
        <v>1</v>
      </c>
      <c r="AQ509">
        <v>0</v>
      </c>
      <c r="AR509" t="s">
        <v>59</v>
      </c>
      <c r="AS509" t="s">
        <v>80</v>
      </c>
      <c r="AT509" t="s">
        <v>80</v>
      </c>
      <c r="AU509" t="s">
        <v>80</v>
      </c>
      <c r="AV509" t="s">
        <v>6368</v>
      </c>
      <c r="AW509" t="s">
        <v>622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201602079</v>
      </c>
      <c r="BM509">
        <v>9</v>
      </c>
    </row>
    <row r="510" spans="1:65">
      <c r="A510" t="s">
        <v>6369</v>
      </c>
      <c r="B510">
        <v>509</v>
      </c>
      <c r="C510" t="s">
        <v>57</v>
      </c>
      <c r="D510" t="s">
        <v>55</v>
      </c>
      <c r="E510">
        <v>9</v>
      </c>
      <c r="F510">
        <v>201602079</v>
      </c>
      <c r="G510" t="s">
        <v>55</v>
      </c>
      <c r="H510" t="s">
        <v>623</v>
      </c>
      <c r="I510" t="s">
        <v>55</v>
      </c>
      <c r="J510" t="s">
        <v>55</v>
      </c>
      <c r="K510" t="s">
        <v>55</v>
      </c>
      <c r="L510" t="s">
        <v>55</v>
      </c>
      <c r="M510" t="s">
        <v>55</v>
      </c>
      <c r="N510" t="s">
        <v>57</v>
      </c>
      <c r="O510" t="s">
        <v>57</v>
      </c>
      <c r="P510" t="s">
        <v>57</v>
      </c>
      <c r="Q510" t="s">
        <v>57</v>
      </c>
      <c r="R510" t="s">
        <v>57</v>
      </c>
      <c r="S510" t="s">
        <v>55</v>
      </c>
      <c r="T510" t="s">
        <v>57</v>
      </c>
      <c r="U510" t="s">
        <v>57</v>
      </c>
      <c r="V510" t="s">
        <v>57</v>
      </c>
      <c r="W510" t="s">
        <v>55</v>
      </c>
      <c r="X510" t="s">
        <v>57</v>
      </c>
      <c r="Y510" t="s">
        <v>57</v>
      </c>
      <c r="Z510" t="s">
        <v>57</v>
      </c>
      <c r="AA510" t="s">
        <v>57</v>
      </c>
      <c r="AB510" t="s">
        <v>57</v>
      </c>
      <c r="AC510" t="s">
        <v>57</v>
      </c>
      <c r="AD510" t="s">
        <v>57</v>
      </c>
      <c r="AE510">
        <v>0</v>
      </c>
      <c r="AF510">
        <v>0</v>
      </c>
      <c r="AG510">
        <v>0</v>
      </c>
      <c r="AH510">
        <v>0</v>
      </c>
      <c r="AI510" s="18" t="str">
        <f t="shared" si="29"/>
        <v>1</v>
      </c>
      <c r="AJ510" s="18" t="str">
        <f t="shared" si="30"/>
        <v>1</v>
      </c>
      <c r="AK510" s="18" t="str">
        <f t="shared" si="31"/>
        <v>1</v>
      </c>
      <c r="AL510" s="18">
        <f t="shared" si="32"/>
        <v>0</v>
      </c>
      <c r="AM510" t="s">
        <v>55</v>
      </c>
      <c r="AN510" t="s">
        <v>55</v>
      </c>
      <c r="AO510">
        <v>0</v>
      </c>
      <c r="AP510">
        <v>1</v>
      </c>
      <c r="AQ510">
        <v>0</v>
      </c>
      <c r="AR510" t="s">
        <v>59</v>
      </c>
      <c r="AS510" t="s">
        <v>80</v>
      </c>
      <c r="AT510" t="s">
        <v>80</v>
      </c>
      <c r="AU510" t="s">
        <v>80</v>
      </c>
      <c r="AV510" t="s">
        <v>6369</v>
      </c>
      <c r="AW510" t="s">
        <v>623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201602079</v>
      </c>
      <c r="BM510">
        <v>9</v>
      </c>
    </row>
    <row r="511" spans="1:65">
      <c r="A511" t="s">
        <v>6370</v>
      </c>
      <c r="B511">
        <v>510</v>
      </c>
      <c r="C511" t="s">
        <v>57</v>
      </c>
      <c r="D511" t="s">
        <v>55</v>
      </c>
      <c r="E511">
        <v>9</v>
      </c>
      <c r="F511">
        <v>201602079</v>
      </c>
      <c r="G511" t="s">
        <v>55</v>
      </c>
      <c r="H511" t="s">
        <v>624</v>
      </c>
      <c r="I511" t="s">
        <v>55</v>
      </c>
      <c r="J511" t="s">
        <v>55</v>
      </c>
      <c r="K511" t="s">
        <v>55</v>
      </c>
      <c r="L511" t="s">
        <v>55</v>
      </c>
      <c r="M511" t="s">
        <v>55</v>
      </c>
      <c r="N511" t="s">
        <v>57</v>
      </c>
      <c r="O511" t="s">
        <v>57</v>
      </c>
      <c r="P511" t="s">
        <v>57</v>
      </c>
      <c r="Q511" t="s">
        <v>57</v>
      </c>
      <c r="R511" t="s">
        <v>57</v>
      </c>
      <c r="S511" t="s">
        <v>55</v>
      </c>
      <c r="T511" t="s">
        <v>57</v>
      </c>
      <c r="U511" t="s">
        <v>57</v>
      </c>
      <c r="V511" t="s">
        <v>57</v>
      </c>
      <c r="W511" t="s">
        <v>55</v>
      </c>
      <c r="X511" t="s">
        <v>57</v>
      </c>
      <c r="Y511" t="s">
        <v>57</v>
      </c>
      <c r="Z511" t="s">
        <v>57</v>
      </c>
      <c r="AA511" t="s">
        <v>57</v>
      </c>
      <c r="AB511" t="s">
        <v>57</v>
      </c>
      <c r="AC511" t="s">
        <v>57</v>
      </c>
      <c r="AD511" t="s">
        <v>57</v>
      </c>
      <c r="AE511">
        <v>0</v>
      </c>
      <c r="AF511">
        <v>0</v>
      </c>
      <c r="AG511">
        <v>0</v>
      </c>
      <c r="AH511">
        <v>0</v>
      </c>
      <c r="AI511" s="18" t="str">
        <f t="shared" si="29"/>
        <v>1</v>
      </c>
      <c r="AJ511" s="18" t="str">
        <f t="shared" si="30"/>
        <v>1</v>
      </c>
      <c r="AK511" s="18" t="str">
        <f t="shared" si="31"/>
        <v>1</v>
      </c>
      <c r="AL511" s="18">
        <f t="shared" si="32"/>
        <v>0</v>
      </c>
      <c r="AM511" t="s">
        <v>55</v>
      </c>
      <c r="AN511" t="s">
        <v>55</v>
      </c>
      <c r="AO511">
        <v>0</v>
      </c>
      <c r="AP511">
        <v>1</v>
      </c>
      <c r="AQ511">
        <v>0</v>
      </c>
      <c r="AR511" t="s">
        <v>59</v>
      </c>
      <c r="AS511" t="s">
        <v>80</v>
      </c>
      <c r="AT511" t="s">
        <v>80</v>
      </c>
      <c r="AU511" t="s">
        <v>80</v>
      </c>
      <c r="AV511" t="s">
        <v>6370</v>
      </c>
      <c r="AW511" t="s">
        <v>624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201602079</v>
      </c>
      <c r="BM511">
        <v>9</v>
      </c>
    </row>
    <row r="512" spans="1:65">
      <c r="A512" t="s">
        <v>6371</v>
      </c>
      <c r="B512">
        <v>511</v>
      </c>
      <c r="C512" t="s">
        <v>57</v>
      </c>
      <c r="D512" t="s">
        <v>55</v>
      </c>
      <c r="E512">
        <v>9</v>
      </c>
      <c r="F512">
        <v>201602079</v>
      </c>
      <c r="G512" t="s">
        <v>55</v>
      </c>
      <c r="H512" t="s">
        <v>625</v>
      </c>
      <c r="I512" t="s">
        <v>55</v>
      </c>
      <c r="J512" t="s">
        <v>55</v>
      </c>
      <c r="K512" t="s">
        <v>55</v>
      </c>
      <c r="L512" t="s">
        <v>55</v>
      </c>
      <c r="M512" t="s">
        <v>55</v>
      </c>
      <c r="N512" t="s">
        <v>57</v>
      </c>
      <c r="O512" t="s">
        <v>57</v>
      </c>
      <c r="P512" t="s">
        <v>57</v>
      </c>
      <c r="Q512" t="s">
        <v>57</v>
      </c>
      <c r="R512" t="s">
        <v>57</v>
      </c>
      <c r="S512" t="s">
        <v>55</v>
      </c>
      <c r="T512" t="s">
        <v>57</v>
      </c>
      <c r="U512" t="s">
        <v>57</v>
      </c>
      <c r="V512" t="s">
        <v>57</v>
      </c>
      <c r="W512" t="s">
        <v>55</v>
      </c>
      <c r="X512" t="s">
        <v>57</v>
      </c>
      <c r="Y512" t="s">
        <v>57</v>
      </c>
      <c r="Z512" t="s">
        <v>57</v>
      </c>
      <c r="AA512" t="s">
        <v>57</v>
      </c>
      <c r="AB512" t="s">
        <v>57</v>
      </c>
      <c r="AC512" t="s">
        <v>57</v>
      </c>
      <c r="AD512" t="s">
        <v>57</v>
      </c>
      <c r="AE512">
        <v>0</v>
      </c>
      <c r="AF512">
        <v>0</v>
      </c>
      <c r="AG512">
        <v>0</v>
      </c>
      <c r="AH512">
        <v>0</v>
      </c>
      <c r="AI512" s="18" t="str">
        <f t="shared" si="29"/>
        <v>1</v>
      </c>
      <c r="AJ512" s="18" t="str">
        <f t="shared" si="30"/>
        <v>1</v>
      </c>
      <c r="AK512" s="18" t="str">
        <f t="shared" si="31"/>
        <v>1</v>
      </c>
      <c r="AL512" s="18">
        <f t="shared" si="32"/>
        <v>0</v>
      </c>
      <c r="AM512" t="s">
        <v>55</v>
      </c>
      <c r="AN512" t="s">
        <v>55</v>
      </c>
      <c r="AO512">
        <v>0</v>
      </c>
      <c r="AP512">
        <v>1</v>
      </c>
      <c r="AQ512">
        <v>0</v>
      </c>
      <c r="AR512" t="s">
        <v>59</v>
      </c>
      <c r="AS512" t="s">
        <v>80</v>
      </c>
      <c r="AT512" t="s">
        <v>80</v>
      </c>
      <c r="AU512" t="s">
        <v>80</v>
      </c>
      <c r="AV512" t="s">
        <v>6371</v>
      </c>
      <c r="AW512" t="s">
        <v>625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201602079</v>
      </c>
      <c r="BM512">
        <v>9</v>
      </c>
    </row>
    <row r="513" spans="1:65">
      <c r="A513" t="s">
        <v>6372</v>
      </c>
      <c r="B513">
        <v>512</v>
      </c>
      <c r="C513" t="s">
        <v>301</v>
      </c>
      <c r="D513">
        <v>1</v>
      </c>
      <c r="E513">
        <v>9</v>
      </c>
      <c r="F513">
        <v>201602079</v>
      </c>
      <c r="G513">
        <v>20160207</v>
      </c>
      <c r="H513" t="s">
        <v>626</v>
      </c>
      <c r="I513" t="s">
        <v>54</v>
      </c>
      <c r="J513" t="s">
        <v>55</v>
      </c>
      <c r="K513">
        <v>0</v>
      </c>
      <c r="L513">
        <v>0</v>
      </c>
      <c r="M513">
        <v>0</v>
      </c>
      <c r="N513" t="s">
        <v>56</v>
      </c>
      <c r="O513" t="s">
        <v>57</v>
      </c>
      <c r="P513" t="s">
        <v>57</v>
      </c>
      <c r="Q513" t="s">
        <v>3</v>
      </c>
      <c r="R513" t="s">
        <v>80</v>
      </c>
      <c r="S513" t="s">
        <v>55</v>
      </c>
      <c r="T513" t="s">
        <v>56</v>
      </c>
      <c r="U513" t="s">
        <v>56</v>
      </c>
      <c r="V513" t="s">
        <v>56</v>
      </c>
      <c r="W513" t="s">
        <v>55</v>
      </c>
      <c r="X513" t="s">
        <v>56</v>
      </c>
      <c r="Y513" t="s">
        <v>56</v>
      </c>
      <c r="Z513" t="s">
        <v>56</v>
      </c>
      <c r="AA513" t="s">
        <v>57</v>
      </c>
      <c r="AB513" t="s">
        <v>56</v>
      </c>
      <c r="AC513" t="s">
        <v>56</v>
      </c>
      <c r="AD513" t="s">
        <v>56</v>
      </c>
      <c r="AE513">
        <v>0</v>
      </c>
      <c r="AF513">
        <v>0</v>
      </c>
      <c r="AG513">
        <v>0</v>
      </c>
      <c r="AH513">
        <v>1</v>
      </c>
      <c r="AI513" s="18" t="str">
        <f t="shared" si="29"/>
        <v>1</v>
      </c>
      <c r="AJ513" s="18" t="str">
        <f t="shared" si="30"/>
        <v>1</v>
      </c>
      <c r="AK513" s="18" t="str">
        <f t="shared" si="31"/>
        <v>1</v>
      </c>
      <c r="AL513" s="18">
        <f t="shared" si="32"/>
        <v>1</v>
      </c>
      <c r="AM513" t="s">
        <v>55</v>
      </c>
      <c r="AN513" t="s">
        <v>55</v>
      </c>
      <c r="AO513">
        <v>0</v>
      </c>
      <c r="AP513">
        <v>0</v>
      </c>
      <c r="AQ513">
        <v>0</v>
      </c>
      <c r="AR513" t="s">
        <v>59</v>
      </c>
      <c r="AS513" t="s">
        <v>80</v>
      </c>
      <c r="AT513" t="s">
        <v>80</v>
      </c>
      <c r="AU513" t="s">
        <v>80</v>
      </c>
      <c r="AV513" t="s">
        <v>6372</v>
      </c>
      <c r="AW513" t="s">
        <v>626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</v>
      </c>
      <c r="BL513">
        <v>201602079</v>
      </c>
      <c r="BM513">
        <v>9</v>
      </c>
    </row>
    <row r="514" spans="1:65">
      <c r="A514" t="s">
        <v>6373</v>
      </c>
      <c r="B514">
        <v>513</v>
      </c>
      <c r="C514" t="s">
        <v>301</v>
      </c>
      <c r="D514">
        <v>1</v>
      </c>
      <c r="E514">
        <v>9</v>
      </c>
      <c r="F514">
        <v>201602079</v>
      </c>
      <c r="G514">
        <v>20160207</v>
      </c>
      <c r="H514" t="s">
        <v>627</v>
      </c>
      <c r="I514" t="s">
        <v>54</v>
      </c>
      <c r="J514" t="s">
        <v>55</v>
      </c>
      <c r="K514">
        <v>0</v>
      </c>
      <c r="L514">
        <v>0</v>
      </c>
      <c r="M514">
        <v>0</v>
      </c>
      <c r="N514" t="s">
        <v>56</v>
      </c>
      <c r="O514" t="s">
        <v>57</v>
      </c>
      <c r="P514" t="s">
        <v>57</v>
      </c>
      <c r="Q514" t="s">
        <v>3</v>
      </c>
      <c r="R514" t="s">
        <v>80</v>
      </c>
      <c r="S514" t="s">
        <v>55</v>
      </c>
      <c r="T514" t="s">
        <v>56</v>
      </c>
      <c r="U514" t="s">
        <v>56</v>
      </c>
      <c r="V514" t="s">
        <v>56</v>
      </c>
      <c r="W514" t="s">
        <v>55</v>
      </c>
      <c r="X514" t="s">
        <v>56</v>
      </c>
      <c r="Y514" t="s">
        <v>56</v>
      </c>
      <c r="Z514" t="s">
        <v>56</v>
      </c>
      <c r="AA514" t="s">
        <v>57</v>
      </c>
      <c r="AB514" t="s">
        <v>56</v>
      </c>
      <c r="AC514" t="s">
        <v>56</v>
      </c>
      <c r="AD514" t="s">
        <v>56</v>
      </c>
      <c r="AE514">
        <v>0</v>
      </c>
      <c r="AF514">
        <v>0</v>
      </c>
      <c r="AG514">
        <v>0</v>
      </c>
      <c r="AH514">
        <v>1</v>
      </c>
      <c r="AI514" s="18" t="str">
        <f t="shared" si="29"/>
        <v>1</v>
      </c>
      <c r="AJ514" s="18" t="str">
        <f t="shared" si="30"/>
        <v>1</v>
      </c>
      <c r="AK514" s="18" t="str">
        <f t="shared" si="31"/>
        <v>1</v>
      </c>
      <c r="AL514" s="18">
        <f t="shared" si="32"/>
        <v>1</v>
      </c>
      <c r="AM514" t="s">
        <v>55</v>
      </c>
      <c r="AN514" t="s">
        <v>55</v>
      </c>
      <c r="AO514">
        <v>0</v>
      </c>
      <c r="AP514">
        <v>0</v>
      </c>
      <c r="AQ514">
        <v>0</v>
      </c>
      <c r="AR514" t="s">
        <v>59</v>
      </c>
      <c r="AS514" t="s">
        <v>80</v>
      </c>
      <c r="AT514" t="s">
        <v>80</v>
      </c>
      <c r="AU514" t="s">
        <v>80</v>
      </c>
      <c r="AV514" t="s">
        <v>6373</v>
      </c>
      <c r="AW514" t="s">
        <v>627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201602079</v>
      </c>
      <c r="BM514">
        <v>9</v>
      </c>
    </row>
    <row r="515" spans="1:65">
      <c r="A515" t="s">
        <v>6374</v>
      </c>
      <c r="B515">
        <v>514</v>
      </c>
      <c r="C515" t="s">
        <v>57</v>
      </c>
      <c r="D515" t="s">
        <v>55</v>
      </c>
      <c r="E515">
        <v>9</v>
      </c>
      <c r="F515">
        <v>201602079</v>
      </c>
      <c r="G515" t="s">
        <v>55</v>
      </c>
      <c r="H515" t="s">
        <v>628</v>
      </c>
      <c r="I515" t="s">
        <v>55</v>
      </c>
      <c r="J515" t="s">
        <v>55</v>
      </c>
      <c r="K515" t="s">
        <v>55</v>
      </c>
      <c r="L515" t="s">
        <v>55</v>
      </c>
      <c r="M515" t="s">
        <v>55</v>
      </c>
      <c r="N515" t="s">
        <v>57</v>
      </c>
      <c r="O515" t="s">
        <v>57</v>
      </c>
      <c r="P515" t="s">
        <v>57</v>
      </c>
      <c r="Q515" t="s">
        <v>57</v>
      </c>
      <c r="R515" t="s">
        <v>57</v>
      </c>
      <c r="S515" t="s">
        <v>55</v>
      </c>
      <c r="T515" t="s">
        <v>57</v>
      </c>
      <c r="U515" t="s">
        <v>57</v>
      </c>
      <c r="V515" t="s">
        <v>57</v>
      </c>
      <c r="W515" t="s">
        <v>55</v>
      </c>
      <c r="X515" t="s">
        <v>57</v>
      </c>
      <c r="Y515" t="s">
        <v>57</v>
      </c>
      <c r="Z515" t="s">
        <v>57</v>
      </c>
      <c r="AA515" t="s">
        <v>57</v>
      </c>
      <c r="AB515" t="s">
        <v>57</v>
      </c>
      <c r="AC515" t="s">
        <v>57</v>
      </c>
      <c r="AD515" t="s">
        <v>57</v>
      </c>
      <c r="AE515">
        <v>0</v>
      </c>
      <c r="AF515">
        <v>0</v>
      </c>
      <c r="AG515">
        <v>0</v>
      </c>
      <c r="AH515">
        <v>0</v>
      </c>
      <c r="AI515" s="18" t="str">
        <f t="shared" ref="AI515:AI578" si="33">IF(ISERROR(FIND("0",AE515))=FALSE, "1", IF(ISERROR(FIND("1",AE515))=FALSE, "0"))</f>
        <v>1</v>
      </c>
      <c r="AJ515" s="18" t="str">
        <f t="shared" ref="AJ515:AJ578" si="34">IF(ISERROR(FIND("0",AF515))=FALSE, "1", IF(ISERROR(FIND("1",AF515))=FALSE, "0"))</f>
        <v>1</v>
      </c>
      <c r="AK515" s="18" t="str">
        <f t="shared" ref="AK515:AK578" si="35">IF(ISERROR(FIND("0",AG515))=FALSE, "1", IF(ISERROR(FIND("1",AG515))=FALSE, "0"))</f>
        <v>1</v>
      </c>
      <c r="AL515" s="18">
        <f t="shared" ref="AL515:AL578" si="36">AH515</f>
        <v>0</v>
      </c>
      <c r="AM515" t="s">
        <v>55</v>
      </c>
      <c r="AN515" t="s">
        <v>55</v>
      </c>
      <c r="AO515">
        <v>0</v>
      </c>
      <c r="AP515">
        <v>1</v>
      </c>
      <c r="AQ515">
        <v>0</v>
      </c>
      <c r="AR515" t="s">
        <v>59</v>
      </c>
      <c r="AS515" t="s">
        <v>80</v>
      </c>
      <c r="AT515" t="s">
        <v>80</v>
      </c>
      <c r="AU515" t="s">
        <v>80</v>
      </c>
      <c r="AV515" t="s">
        <v>6374</v>
      </c>
      <c r="AW515" t="s">
        <v>628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201602079</v>
      </c>
      <c r="BM515">
        <v>9</v>
      </c>
    </row>
    <row r="516" spans="1:65">
      <c r="A516" t="s">
        <v>6375</v>
      </c>
      <c r="B516">
        <v>515</v>
      </c>
      <c r="C516" t="s">
        <v>57</v>
      </c>
      <c r="D516" t="s">
        <v>55</v>
      </c>
      <c r="E516">
        <v>9</v>
      </c>
      <c r="F516">
        <v>201602079</v>
      </c>
      <c r="G516" t="s">
        <v>55</v>
      </c>
      <c r="H516" t="s">
        <v>274</v>
      </c>
      <c r="I516" t="s">
        <v>55</v>
      </c>
      <c r="J516" t="s">
        <v>55</v>
      </c>
      <c r="K516" t="s">
        <v>55</v>
      </c>
      <c r="L516" t="s">
        <v>55</v>
      </c>
      <c r="M516" t="s">
        <v>55</v>
      </c>
      <c r="N516" t="s">
        <v>57</v>
      </c>
      <c r="O516" t="s">
        <v>57</v>
      </c>
      <c r="P516" t="s">
        <v>57</v>
      </c>
      <c r="Q516" t="s">
        <v>57</v>
      </c>
      <c r="R516" t="s">
        <v>57</v>
      </c>
      <c r="S516" t="s">
        <v>55</v>
      </c>
      <c r="T516" t="s">
        <v>57</v>
      </c>
      <c r="U516" t="s">
        <v>57</v>
      </c>
      <c r="V516" t="s">
        <v>57</v>
      </c>
      <c r="W516" t="s">
        <v>55</v>
      </c>
      <c r="X516" t="s">
        <v>57</v>
      </c>
      <c r="Y516" t="s">
        <v>57</v>
      </c>
      <c r="Z516" t="s">
        <v>57</v>
      </c>
      <c r="AA516" t="s">
        <v>57</v>
      </c>
      <c r="AB516" t="s">
        <v>57</v>
      </c>
      <c r="AC516" t="s">
        <v>57</v>
      </c>
      <c r="AD516" t="s">
        <v>57</v>
      </c>
      <c r="AE516">
        <v>0</v>
      </c>
      <c r="AF516">
        <v>0</v>
      </c>
      <c r="AG516">
        <v>0</v>
      </c>
      <c r="AH516">
        <v>0</v>
      </c>
      <c r="AI516" s="18" t="str">
        <f t="shared" si="33"/>
        <v>1</v>
      </c>
      <c r="AJ516" s="18" t="str">
        <f t="shared" si="34"/>
        <v>1</v>
      </c>
      <c r="AK516" s="18" t="str">
        <f t="shared" si="35"/>
        <v>1</v>
      </c>
      <c r="AL516" s="18">
        <f t="shared" si="36"/>
        <v>0</v>
      </c>
      <c r="AM516" t="s">
        <v>55</v>
      </c>
      <c r="AN516" t="s">
        <v>55</v>
      </c>
      <c r="AO516">
        <v>0</v>
      </c>
      <c r="AP516">
        <v>1</v>
      </c>
      <c r="AQ516">
        <v>0</v>
      </c>
      <c r="AR516" t="s">
        <v>59</v>
      </c>
      <c r="AS516" t="s">
        <v>80</v>
      </c>
      <c r="AT516" t="s">
        <v>80</v>
      </c>
      <c r="AU516" t="s">
        <v>80</v>
      </c>
      <c r="AV516" t="s">
        <v>6375</v>
      </c>
      <c r="AW516" t="s">
        <v>274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201602079</v>
      </c>
      <c r="BM516">
        <v>9</v>
      </c>
    </row>
    <row r="517" spans="1:65">
      <c r="A517" t="s">
        <v>6376</v>
      </c>
      <c r="B517">
        <v>516</v>
      </c>
      <c r="C517" t="s">
        <v>301</v>
      </c>
      <c r="D517">
        <v>1</v>
      </c>
      <c r="E517">
        <v>9</v>
      </c>
      <c r="F517">
        <v>201602079</v>
      </c>
      <c r="G517">
        <v>20160207</v>
      </c>
      <c r="H517" t="s">
        <v>629</v>
      </c>
      <c r="I517" t="s">
        <v>630</v>
      </c>
      <c r="J517" t="s">
        <v>55</v>
      </c>
      <c r="K517">
        <v>2</v>
      </c>
      <c r="L517">
        <v>1</v>
      </c>
      <c r="M517">
        <v>1</v>
      </c>
      <c r="N517" t="s">
        <v>56</v>
      </c>
      <c r="O517" t="s">
        <v>631</v>
      </c>
      <c r="P517" t="s">
        <v>68</v>
      </c>
      <c r="Q517" t="s">
        <v>3</v>
      </c>
      <c r="R517" t="s">
        <v>80</v>
      </c>
      <c r="S517" t="s">
        <v>55</v>
      </c>
      <c r="T517" t="s">
        <v>56</v>
      </c>
      <c r="U517" t="s">
        <v>56</v>
      </c>
      <c r="V517" t="s">
        <v>56</v>
      </c>
      <c r="W517" t="s">
        <v>55</v>
      </c>
      <c r="X517" t="s">
        <v>56</v>
      </c>
      <c r="Y517" t="s">
        <v>56</v>
      </c>
      <c r="Z517" t="s">
        <v>56</v>
      </c>
      <c r="AA517" t="s">
        <v>57</v>
      </c>
      <c r="AB517" t="s">
        <v>56</v>
      </c>
      <c r="AC517" t="s">
        <v>56</v>
      </c>
      <c r="AD517" t="s">
        <v>56</v>
      </c>
      <c r="AE517">
        <v>0</v>
      </c>
      <c r="AF517">
        <v>0</v>
      </c>
      <c r="AG517">
        <v>0</v>
      </c>
      <c r="AH517">
        <v>1</v>
      </c>
      <c r="AI517" s="18" t="str">
        <f t="shared" si="33"/>
        <v>1</v>
      </c>
      <c r="AJ517" s="18" t="str">
        <f t="shared" si="34"/>
        <v>1</v>
      </c>
      <c r="AK517" s="18" t="str">
        <f t="shared" si="35"/>
        <v>1</v>
      </c>
      <c r="AL517" s="18">
        <f t="shared" si="36"/>
        <v>1</v>
      </c>
      <c r="AM517" t="s">
        <v>55</v>
      </c>
      <c r="AN517" t="s">
        <v>55</v>
      </c>
      <c r="AO517">
        <v>0</v>
      </c>
      <c r="AP517">
        <v>0</v>
      </c>
      <c r="AQ517">
        <v>0</v>
      </c>
      <c r="AR517" t="s">
        <v>379</v>
      </c>
      <c r="AS517" t="s">
        <v>80</v>
      </c>
      <c r="AT517" t="s">
        <v>80</v>
      </c>
      <c r="AU517" t="s">
        <v>80</v>
      </c>
      <c r="AV517" t="s">
        <v>6376</v>
      </c>
      <c r="AW517" t="s">
        <v>629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201602079</v>
      </c>
      <c r="BM517">
        <v>9</v>
      </c>
    </row>
    <row r="518" spans="1:65">
      <c r="A518" t="s">
        <v>6377</v>
      </c>
      <c r="B518">
        <v>517</v>
      </c>
      <c r="C518" t="s">
        <v>57</v>
      </c>
      <c r="D518" t="s">
        <v>55</v>
      </c>
      <c r="E518">
        <v>9</v>
      </c>
      <c r="F518">
        <v>201602079</v>
      </c>
      <c r="G518" t="s">
        <v>55</v>
      </c>
      <c r="H518" t="s">
        <v>632</v>
      </c>
      <c r="I518" t="s">
        <v>55</v>
      </c>
      <c r="J518" t="s">
        <v>55</v>
      </c>
      <c r="K518" t="s">
        <v>55</v>
      </c>
      <c r="L518" t="s">
        <v>55</v>
      </c>
      <c r="M518" t="s">
        <v>55</v>
      </c>
      <c r="N518" t="s">
        <v>57</v>
      </c>
      <c r="O518" t="s">
        <v>57</v>
      </c>
      <c r="P518" t="s">
        <v>57</v>
      </c>
      <c r="Q518" t="s">
        <v>57</v>
      </c>
      <c r="R518" t="s">
        <v>57</v>
      </c>
      <c r="S518" t="s">
        <v>55</v>
      </c>
      <c r="T518" t="s">
        <v>57</v>
      </c>
      <c r="U518" t="s">
        <v>57</v>
      </c>
      <c r="V518" t="s">
        <v>57</v>
      </c>
      <c r="W518" t="s">
        <v>55</v>
      </c>
      <c r="X518" t="s">
        <v>57</v>
      </c>
      <c r="Y518" t="s">
        <v>57</v>
      </c>
      <c r="Z518" t="s">
        <v>57</v>
      </c>
      <c r="AA518" t="s">
        <v>57</v>
      </c>
      <c r="AB518" t="s">
        <v>57</v>
      </c>
      <c r="AC518" t="s">
        <v>57</v>
      </c>
      <c r="AD518" t="s">
        <v>57</v>
      </c>
      <c r="AE518">
        <v>0</v>
      </c>
      <c r="AF518">
        <v>0</v>
      </c>
      <c r="AG518">
        <v>0</v>
      </c>
      <c r="AH518">
        <v>0</v>
      </c>
      <c r="AI518" s="18" t="str">
        <f t="shared" si="33"/>
        <v>1</v>
      </c>
      <c r="AJ518" s="18" t="str">
        <f t="shared" si="34"/>
        <v>1</v>
      </c>
      <c r="AK518" s="18" t="str">
        <f t="shared" si="35"/>
        <v>1</v>
      </c>
      <c r="AL518" s="18">
        <f t="shared" si="36"/>
        <v>0</v>
      </c>
      <c r="AM518" t="s">
        <v>55</v>
      </c>
      <c r="AN518" t="s">
        <v>55</v>
      </c>
      <c r="AO518">
        <v>0</v>
      </c>
      <c r="AP518">
        <v>1</v>
      </c>
      <c r="AQ518">
        <v>0</v>
      </c>
      <c r="AR518" t="s">
        <v>59</v>
      </c>
      <c r="AS518" t="s">
        <v>80</v>
      </c>
      <c r="AT518" t="s">
        <v>80</v>
      </c>
      <c r="AU518" t="s">
        <v>80</v>
      </c>
      <c r="AV518" t="s">
        <v>6377</v>
      </c>
      <c r="AW518" t="s">
        <v>632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201602079</v>
      </c>
      <c r="BM518">
        <v>9</v>
      </c>
    </row>
    <row r="519" spans="1:65">
      <c r="A519" t="s">
        <v>6378</v>
      </c>
      <c r="B519">
        <v>518</v>
      </c>
      <c r="C519" t="s">
        <v>57</v>
      </c>
      <c r="D519" t="s">
        <v>55</v>
      </c>
      <c r="E519">
        <v>9</v>
      </c>
      <c r="F519">
        <v>201602079</v>
      </c>
      <c r="G519" t="s">
        <v>55</v>
      </c>
      <c r="H519" t="s">
        <v>633</v>
      </c>
      <c r="I519" t="s">
        <v>55</v>
      </c>
      <c r="J519" t="s">
        <v>55</v>
      </c>
      <c r="K519" t="s">
        <v>55</v>
      </c>
      <c r="L519" t="s">
        <v>55</v>
      </c>
      <c r="M519" t="s">
        <v>55</v>
      </c>
      <c r="N519" t="s">
        <v>57</v>
      </c>
      <c r="O519" t="s">
        <v>57</v>
      </c>
      <c r="P519" t="s">
        <v>57</v>
      </c>
      <c r="Q519" t="s">
        <v>57</v>
      </c>
      <c r="R519" t="s">
        <v>57</v>
      </c>
      <c r="S519" t="s">
        <v>55</v>
      </c>
      <c r="T519" t="s">
        <v>57</v>
      </c>
      <c r="U519" t="s">
        <v>57</v>
      </c>
      <c r="V519" t="s">
        <v>57</v>
      </c>
      <c r="W519" t="s">
        <v>55</v>
      </c>
      <c r="X519" t="s">
        <v>57</v>
      </c>
      <c r="Y519" t="s">
        <v>57</v>
      </c>
      <c r="Z519" t="s">
        <v>57</v>
      </c>
      <c r="AA519" t="s">
        <v>57</v>
      </c>
      <c r="AB519" t="s">
        <v>57</v>
      </c>
      <c r="AC519" t="s">
        <v>57</v>
      </c>
      <c r="AD519" t="s">
        <v>57</v>
      </c>
      <c r="AE519">
        <v>0</v>
      </c>
      <c r="AF519">
        <v>0</v>
      </c>
      <c r="AG519">
        <v>0</v>
      </c>
      <c r="AH519">
        <v>0</v>
      </c>
      <c r="AI519" s="18" t="str">
        <f t="shared" si="33"/>
        <v>1</v>
      </c>
      <c r="AJ519" s="18" t="str">
        <f t="shared" si="34"/>
        <v>1</v>
      </c>
      <c r="AK519" s="18" t="str">
        <f t="shared" si="35"/>
        <v>1</v>
      </c>
      <c r="AL519" s="18">
        <f t="shared" si="36"/>
        <v>0</v>
      </c>
      <c r="AM519" t="s">
        <v>55</v>
      </c>
      <c r="AN519" t="s">
        <v>55</v>
      </c>
      <c r="AO519">
        <v>0</v>
      </c>
      <c r="AP519">
        <v>1</v>
      </c>
      <c r="AQ519">
        <v>0</v>
      </c>
      <c r="AR519" t="s">
        <v>59</v>
      </c>
      <c r="AS519" t="s">
        <v>80</v>
      </c>
      <c r="AT519" t="s">
        <v>80</v>
      </c>
      <c r="AU519" t="s">
        <v>80</v>
      </c>
      <c r="AV519" t="s">
        <v>6378</v>
      </c>
      <c r="AW519" t="s">
        <v>633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201602079</v>
      </c>
      <c r="BM519">
        <v>9</v>
      </c>
    </row>
    <row r="520" spans="1:65">
      <c r="A520" t="s">
        <v>6379</v>
      </c>
      <c r="B520">
        <v>519</v>
      </c>
      <c r="C520" t="s">
        <v>57</v>
      </c>
      <c r="D520" t="s">
        <v>55</v>
      </c>
      <c r="E520">
        <v>9</v>
      </c>
      <c r="F520">
        <v>201602079</v>
      </c>
      <c r="G520" t="s">
        <v>55</v>
      </c>
      <c r="H520" t="s">
        <v>634</v>
      </c>
      <c r="I520" t="s">
        <v>55</v>
      </c>
      <c r="J520" t="s">
        <v>55</v>
      </c>
      <c r="K520" t="s">
        <v>55</v>
      </c>
      <c r="L520" t="s">
        <v>55</v>
      </c>
      <c r="M520" t="s">
        <v>55</v>
      </c>
      <c r="N520" t="s">
        <v>57</v>
      </c>
      <c r="O520" t="s">
        <v>57</v>
      </c>
      <c r="P520" t="s">
        <v>57</v>
      </c>
      <c r="Q520" t="s">
        <v>57</v>
      </c>
      <c r="R520" t="s">
        <v>57</v>
      </c>
      <c r="S520" t="s">
        <v>55</v>
      </c>
      <c r="T520" t="s">
        <v>57</v>
      </c>
      <c r="U520" t="s">
        <v>57</v>
      </c>
      <c r="V520" t="s">
        <v>57</v>
      </c>
      <c r="W520" t="s">
        <v>55</v>
      </c>
      <c r="X520" t="s">
        <v>57</v>
      </c>
      <c r="Y520" t="s">
        <v>57</v>
      </c>
      <c r="Z520" t="s">
        <v>57</v>
      </c>
      <c r="AA520" t="s">
        <v>57</v>
      </c>
      <c r="AB520" t="s">
        <v>57</v>
      </c>
      <c r="AC520" t="s">
        <v>57</v>
      </c>
      <c r="AD520" t="s">
        <v>57</v>
      </c>
      <c r="AE520">
        <v>0</v>
      </c>
      <c r="AF520">
        <v>0</v>
      </c>
      <c r="AG520">
        <v>0</v>
      </c>
      <c r="AH520">
        <v>0</v>
      </c>
      <c r="AI520" s="18" t="str">
        <f t="shared" si="33"/>
        <v>1</v>
      </c>
      <c r="AJ520" s="18" t="str">
        <f t="shared" si="34"/>
        <v>1</v>
      </c>
      <c r="AK520" s="18" t="str">
        <f t="shared" si="35"/>
        <v>1</v>
      </c>
      <c r="AL520" s="18">
        <f t="shared" si="36"/>
        <v>0</v>
      </c>
      <c r="AM520" t="s">
        <v>55</v>
      </c>
      <c r="AN520" t="s">
        <v>55</v>
      </c>
      <c r="AO520">
        <v>0</v>
      </c>
      <c r="AP520">
        <v>1</v>
      </c>
      <c r="AQ520">
        <v>0</v>
      </c>
      <c r="AR520" t="s">
        <v>59</v>
      </c>
      <c r="AS520" t="s">
        <v>80</v>
      </c>
      <c r="AT520" t="s">
        <v>80</v>
      </c>
      <c r="AU520" t="s">
        <v>80</v>
      </c>
      <c r="AV520" t="s">
        <v>6379</v>
      </c>
      <c r="AW520" t="s">
        <v>634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201602079</v>
      </c>
      <c r="BM520">
        <v>9</v>
      </c>
    </row>
    <row r="521" spans="1:65">
      <c r="A521" t="s">
        <v>6380</v>
      </c>
      <c r="B521">
        <v>520</v>
      </c>
      <c r="C521" t="s">
        <v>57</v>
      </c>
      <c r="D521" t="s">
        <v>55</v>
      </c>
      <c r="E521">
        <v>9</v>
      </c>
      <c r="F521">
        <v>201602079</v>
      </c>
      <c r="G521" t="s">
        <v>55</v>
      </c>
      <c r="H521" t="s">
        <v>635</v>
      </c>
      <c r="I521" t="s">
        <v>55</v>
      </c>
      <c r="J521" t="s">
        <v>55</v>
      </c>
      <c r="K521" t="s">
        <v>55</v>
      </c>
      <c r="L521" t="s">
        <v>55</v>
      </c>
      <c r="M521" t="s">
        <v>55</v>
      </c>
      <c r="N521" t="s">
        <v>57</v>
      </c>
      <c r="O521" t="s">
        <v>57</v>
      </c>
      <c r="P521" t="s">
        <v>57</v>
      </c>
      <c r="Q521" t="s">
        <v>57</v>
      </c>
      <c r="R521" t="s">
        <v>57</v>
      </c>
      <c r="S521" t="s">
        <v>55</v>
      </c>
      <c r="T521" t="s">
        <v>57</v>
      </c>
      <c r="U521" t="s">
        <v>57</v>
      </c>
      <c r="V521" t="s">
        <v>57</v>
      </c>
      <c r="W521" t="s">
        <v>55</v>
      </c>
      <c r="X521" t="s">
        <v>57</v>
      </c>
      <c r="Y521" t="s">
        <v>57</v>
      </c>
      <c r="Z521" t="s">
        <v>57</v>
      </c>
      <c r="AA521" t="s">
        <v>57</v>
      </c>
      <c r="AB521" t="s">
        <v>57</v>
      </c>
      <c r="AC521" t="s">
        <v>57</v>
      </c>
      <c r="AD521" t="s">
        <v>57</v>
      </c>
      <c r="AE521">
        <v>0</v>
      </c>
      <c r="AF521">
        <v>0</v>
      </c>
      <c r="AG521">
        <v>0</v>
      </c>
      <c r="AH521">
        <v>0</v>
      </c>
      <c r="AI521" s="18" t="str">
        <f t="shared" si="33"/>
        <v>1</v>
      </c>
      <c r="AJ521" s="18" t="str">
        <f t="shared" si="34"/>
        <v>1</v>
      </c>
      <c r="AK521" s="18" t="str">
        <f t="shared" si="35"/>
        <v>1</v>
      </c>
      <c r="AL521" s="18">
        <f t="shared" si="36"/>
        <v>0</v>
      </c>
      <c r="AM521" t="s">
        <v>55</v>
      </c>
      <c r="AN521" t="s">
        <v>55</v>
      </c>
      <c r="AO521">
        <v>0</v>
      </c>
      <c r="AP521">
        <v>1</v>
      </c>
      <c r="AQ521">
        <v>0</v>
      </c>
      <c r="AR521" t="s">
        <v>59</v>
      </c>
      <c r="AS521" t="s">
        <v>80</v>
      </c>
      <c r="AT521" t="s">
        <v>80</v>
      </c>
      <c r="AU521" t="s">
        <v>80</v>
      </c>
      <c r="AV521" t="s">
        <v>6380</v>
      </c>
      <c r="AW521" t="s">
        <v>635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201602079</v>
      </c>
      <c r="BM521">
        <v>9</v>
      </c>
    </row>
    <row r="522" spans="1:65">
      <c r="A522" t="s">
        <v>6381</v>
      </c>
      <c r="B522">
        <v>521</v>
      </c>
      <c r="C522" t="s">
        <v>301</v>
      </c>
      <c r="D522">
        <v>1</v>
      </c>
      <c r="E522">
        <v>9</v>
      </c>
      <c r="F522">
        <v>201602079</v>
      </c>
      <c r="G522">
        <v>20160207</v>
      </c>
      <c r="H522" t="s">
        <v>636</v>
      </c>
      <c r="I522" t="s">
        <v>630</v>
      </c>
      <c r="J522" t="s">
        <v>55</v>
      </c>
      <c r="K522">
        <v>5</v>
      </c>
      <c r="L522">
        <v>0</v>
      </c>
      <c r="M522">
        <v>5</v>
      </c>
      <c r="N522" t="s">
        <v>56</v>
      </c>
      <c r="O522" t="s">
        <v>631</v>
      </c>
      <c r="P522" t="s">
        <v>68</v>
      </c>
      <c r="Q522" t="s">
        <v>3</v>
      </c>
      <c r="R522" t="s">
        <v>80</v>
      </c>
      <c r="S522" t="s">
        <v>55</v>
      </c>
      <c r="T522" t="s">
        <v>56</v>
      </c>
      <c r="U522" t="s">
        <v>56</v>
      </c>
      <c r="V522" t="s">
        <v>56</v>
      </c>
      <c r="W522" t="s">
        <v>55</v>
      </c>
      <c r="X522" t="s">
        <v>56</v>
      </c>
      <c r="Y522" t="s">
        <v>56</v>
      </c>
      <c r="Z522" t="s">
        <v>56</v>
      </c>
      <c r="AA522" t="s">
        <v>57</v>
      </c>
      <c r="AB522" t="s">
        <v>56</v>
      </c>
      <c r="AC522" t="s">
        <v>68</v>
      </c>
      <c r="AD522" t="s">
        <v>56</v>
      </c>
      <c r="AE522">
        <v>0</v>
      </c>
      <c r="AF522">
        <v>0</v>
      </c>
      <c r="AG522">
        <v>0</v>
      </c>
      <c r="AH522">
        <v>1</v>
      </c>
      <c r="AI522" s="18" t="str">
        <f t="shared" si="33"/>
        <v>1</v>
      </c>
      <c r="AJ522" s="18" t="str">
        <f t="shared" si="34"/>
        <v>1</v>
      </c>
      <c r="AK522" s="18" t="str">
        <f t="shared" si="35"/>
        <v>1</v>
      </c>
      <c r="AL522" s="18">
        <f t="shared" si="36"/>
        <v>1</v>
      </c>
      <c r="AM522" t="s">
        <v>55</v>
      </c>
      <c r="AN522" t="s">
        <v>55</v>
      </c>
      <c r="AO522">
        <v>0</v>
      </c>
      <c r="AP522">
        <v>0</v>
      </c>
      <c r="AQ522">
        <v>0</v>
      </c>
      <c r="AR522" t="s">
        <v>379</v>
      </c>
      <c r="AS522" t="s">
        <v>80</v>
      </c>
      <c r="AT522" t="s">
        <v>80</v>
      </c>
      <c r="AU522" t="s">
        <v>80</v>
      </c>
      <c r="AV522" t="s">
        <v>6381</v>
      </c>
      <c r="AW522" t="s">
        <v>636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201602079</v>
      </c>
      <c r="BM522">
        <v>9</v>
      </c>
    </row>
    <row r="523" spans="1:65">
      <c r="A523" t="s">
        <v>6382</v>
      </c>
      <c r="B523">
        <v>522</v>
      </c>
      <c r="C523" t="s">
        <v>301</v>
      </c>
      <c r="D523">
        <v>1</v>
      </c>
      <c r="E523">
        <v>9</v>
      </c>
      <c r="F523">
        <v>201602079</v>
      </c>
      <c r="G523">
        <v>20160207</v>
      </c>
      <c r="H523" t="s">
        <v>637</v>
      </c>
      <c r="I523" t="s">
        <v>630</v>
      </c>
      <c r="J523" t="s">
        <v>55</v>
      </c>
      <c r="K523">
        <v>4</v>
      </c>
      <c r="L523">
        <v>0</v>
      </c>
      <c r="M523">
        <v>4</v>
      </c>
      <c r="N523" t="s">
        <v>56</v>
      </c>
      <c r="O523" t="s">
        <v>631</v>
      </c>
      <c r="P523" t="s">
        <v>68</v>
      </c>
      <c r="Q523" t="s">
        <v>3</v>
      </c>
      <c r="R523" t="s">
        <v>80</v>
      </c>
      <c r="S523" t="s">
        <v>55</v>
      </c>
      <c r="T523" t="s">
        <v>56</v>
      </c>
      <c r="U523" t="s">
        <v>56</v>
      </c>
      <c r="V523" t="s">
        <v>56</v>
      </c>
      <c r="W523" t="s">
        <v>55</v>
      </c>
      <c r="X523" t="s">
        <v>56</v>
      </c>
      <c r="Y523" t="s">
        <v>56</v>
      </c>
      <c r="Z523" t="s">
        <v>56</v>
      </c>
      <c r="AA523" t="s">
        <v>57</v>
      </c>
      <c r="AB523" t="s">
        <v>56</v>
      </c>
      <c r="AC523" t="s">
        <v>68</v>
      </c>
      <c r="AD523" t="s">
        <v>56</v>
      </c>
      <c r="AE523">
        <v>0</v>
      </c>
      <c r="AF523">
        <v>0</v>
      </c>
      <c r="AG523">
        <v>0</v>
      </c>
      <c r="AH523">
        <v>1</v>
      </c>
      <c r="AI523" s="18" t="str">
        <f t="shared" si="33"/>
        <v>1</v>
      </c>
      <c r="AJ523" s="18" t="str">
        <f t="shared" si="34"/>
        <v>1</v>
      </c>
      <c r="AK523" s="18" t="str">
        <f t="shared" si="35"/>
        <v>1</v>
      </c>
      <c r="AL523" s="18">
        <f t="shared" si="36"/>
        <v>1</v>
      </c>
      <c r="AM523" t="s">
        <v>55</v>
      </c>
      <c r="AN523" t="s">
        <v>55</v>
      </c>
      <c r="AO523">
        <v>0</v>
      </c>
      <c r="AP523">
        <v>0</v>
      </c>
      <c r="AQ523">
        <v>0</v>
      </c>
      <c r="AR523" t="s">
        <v>379</v>
      </c>
      <c r="AS523" t="s">
        <v>80</v>
      </c>
      <c r="AT523" t="s">
        <v>80</v>
      </c>
      <c r="AU523" t="s">
        <v>80</v>
      </c>
      <c r="AV523" t="s">
        <v>6382</v>
      </c>
      <c r="AW523" t="s">
        <v>637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201602079</v>
      </c>
      <c r="BM523">
        <v>9</v>
      </c>
    </row>
    <row r="524" spans="1:65">
      <c r="A524" t="s">
        <v>6383</v>
      </c>
      <c r="B524">
        <v>523</v>
      </c>
      <c r="C524" t="s">
        <v>301</v>
      </c>
      <c r="D524">
        <v>1</v>
      </c>
      <c r="E524">
        <v>9</v>
      </c>
      <c r="F524">
        <v>201602079</v>
      </c>
      <c r="G524">
        <v>20160207</v>
      </c>
      <c r="H524" t="s">
        <v>638</v>
      </c>
      <c r="I524" t="s">
        <v>630</v>
      </c>
      <c r="J524" t="s">
        <v>55</v>
      </c>
      <c r="K524">
        <v>4</v>
      </c>
      <c r="L524">
        <v>0</v>
      </c>
      <c r="M524">
        <v>4</v>
      </c>
      <c r="N524" t="s">
        <v>56</v>
      </c>
      <c r="O524" t="s">
        <v>631</v>
      </c>
      <c r="P524" t="s">
        <v>68</v>
      </c>
      <c r="Q524" t="s">
        <v>3</v>
      </c>
      <c r="R524" t="s">
        <v>80</v>
      </c>
      <c r="S524" t="s">
        <v>55</v>
      </c>
      <c r="T524" t="s">
        <v>56</v>
      </c>
      <c r="U524" t="s">
        <v>56</v>
      </c>
      <c r="V524" t="s">
        <v>56</v>
      </c>
      <c r="W524" t="s">
        <v>55</v>
      </c>
      <c r="X524" t="s">
        <v>56</v>
      </c>
      <c r="Y524" t="s">
        <v>56</v>
      </c>
      <c r="Z524" t="s">
        <v>56</v>
      </c>
      <c r="AA524" t="s">
        <v>57</v>
      </c>
      <c r="AB524" t="s">
        <v>56</v>
      </c>
      <c r="AC524" t="s">
        <v>68</v>
      </c>
      <c r="AD524" t="s">
        <v>56</v>
      </c>
      <c r="AE524">
        <v>0</v>
      </c>
      <c r="AF524">
        <v>0</v>
      </c>
      <c r="AG524">
        <v>0</v>
      </c>
      <c r="AH524">
        <v>1</v>
      </c>
      <c r="AI524" s="18" t="str">
        <f t="shared" si="33"/>
        <v>1</v>
      </c>
      <c r="AJ524" s="18" t="str">
        <f t="shared" si="34"/>
        <v>1</v>
      </c>
      <c r="AK524" s="18" t="str">
        <f t="shared" si="35"/>
        <v>1</v>
      </c>
      <c r="AL524" s="18">
        <f t="shared" si="36"/>
        <v>1</v>
      </c>
      <c r="AM524" t="s">
        <v>55</v>
      </c>
      <c r="AN524" t="s">
        <v>55</v>
      </c>
      <c r="AO524">
        <v>0</v>
      </c>
      <c r="AP524">
        <v>0</v>
      </c>
      <c r="AQ524">
        <v>0</v>
      </c>
      <c r="AR524" t="s">
        <v>379</v>
      </c>
      <c r="AS524" t="s">
        <v>80</v>
      </c>
      <c r="AT524" t="s">
        <v>80</v>
      </c>
      <c r="AU524" t="s">
        <v>80</v>
      </c>
      <c r="AV524" t="s">
        <v>6383</v>
      </c>
      <c r="AW524" t="s">
        <v>638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201602079</v>
      </c>
      <c r="BM524">
        <v>9</v>
      </c>
    </row>
    <row r="525" spans="1:65">
      <c r="A525" t="s">
        <v>6384</v>
      </c>
      <c r="B525">
        <v>524</v>
      </c>
      <c r="C525" t="s">
        <v>301</v>
      </c>
      <c r="D525">
        <v>1</v>
      </c>
      <c r="E525">
        <v>9</v>
      </c>
      <c r="F525">
        <v>201602079</v>
      </c>
      <c r="G525">
        <v>20160207</v>
      </c>
      <c r="H525" t="s">
        <v>639</v>
      </c>
      <c r="I525" t="s">
        <v>630</v>
      </c>
      <c r="J525" t="s">
        <v>55</v>
      </c>
      <c r="K525">
        <v>4</v>
      </c>
      <c r="L525">
        <v>0</v>
      </c>
      <c r="M525">
        <v>4</v>
      </c>
      <c r="N525" t="s">
        <v>56</v>
      </c>
      <c r="O525" t="s">
        <v>631</v>
      </c>
      <c r="P525" t="s">
        <v>68</v>
      </c>
      <c r="Q525" t="s">
        <v>3</v>
      </c>
      <c r="R525" t="s">
        <v>80</v>
      </c>
      <c r="S525" t="s">
        <v>55</v>
      </c>
      <c r="T525" t="s">
        <v>56</v>
      </c>
      <c r="U525" t="s">
        <v>56</v>
      </c>
      <c r="V525" t="s">
        <v>56</v>
      </c>
      <c r="W525" t="s">
        <v>55</v>
      </c>
      <c r="X525" t="s">
        <v>56</v>
      </c>
      <c r="Y525" t="s">
        <v>56</v>
      </c>
      <c r="Z525" t="s">
        <v>56</v>
      </c>
      <c r="AA525" t="s">
        <v>57</v>
      </c>
      <c r="AB525" t="s">
        <v>56</v>
      </c>
      <c r="AC525" t="s">
        <v>68</v>
      </c>
      <c r="AD525" t="s">
        <v>56</v>
      </c>
      <c r="AE525">
        <v>0</v>
      </c>
      <c r="AF525">
        <v>0</v>
      </c>
      <c r="AG525">
        <v>0</v>
      </c>
      <c r="AH525">
        <v>1</v>
      </c>
      <c r="AI525" s="18" t="str">
        <f t="shared" si="33"/>
        <v>1</v>
      </c>
      <c r="AJ525" s="18" t="str">
        <f t="shared" si="34"/>
        <v>1</v>
      </c>
      <c r="AK525" s="18" t="str">
        <f t="shared" si="35"/>
        <v>1</v>
      </c>
      <c r="AL525" s="18">
        <f t="shared" si="36"/>
        <v>1</v>
      </c>
      <c r="AM525" t="s">
        <v>55</v>
      </c>
      <c r="AN525" t="s">
        <v>55</v>
      </c>
      <c r="AO525">
        <v>0</v>
      </c>
      <c r="AP525">
        <v>0</v>
      </c>
      <c r="AQ525">
        <v>0</v>
      </c>
      <c r="AR525" t="s">
        <v>379</v>
      </c>
      <c r="AS525" t="s">
        <v>80</v>
      </c>
      <c r="AT525" t="s">
        <v>80</v>
      </c>
      <c r="AU525" t="s">
        <v>80</v>
      </c>
      <c r="AV525" t="s">
        <v>6384</v>
      </c>
      <c r="AW525" t="s">
        <v>639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201602079</v>
      </c>
      <c r="BM525">
        <v>9</v>
      </c>
    </row>
    <row r="526" spans="1:65">
      <c r="A526" t="s">
        <v>6385</v>
      </c>
      <c r="B526">
        <v>525</v>
      </c>
      <c r="C526" t="s">
        <v>57</v>
      </c>
      <c r="D526" t="s">
        <v>55</v>
      </c>
      <c r="E526">
        <v>9</v>
      </c>
      <c r="F526">
        <v>201602079</v>
      </c>
      <c r="G526" t="s">
        <v>55</v>
      </c>
      <c r="H526" t="s">
        <v>640</v>
      </c>
      <c r="I526" t="s">
        <v>55</v>
      </c>
      <c r="J526" t="s">
        <v>55</v>
      </c>
      <c r="K526" t="s">
        <v>55</v>
      </c>
      <c r="L526" t="s">
        <v>55</v>
      </c>
      <c r="M526" t="s">
        <v>55</v>
      </c>
      <c r="N526" t="s">
        <v>57</v>
      </c>
      <c r="O526" t="s">
        <v>57</v>
      </c>
      <c r="P526" t="s">
        <v>57</v>
      </c>
      <c r="Q526" t="s">
        <v>57</v>
      </c>
      <c r="R526" t="s">
        <v>57</v>
      </c>
      <c r="S526" t="s">
        <v>55</v>
      </c>
      <c r="T526" t="s">
        <v>57</v>
      </c>
      <c r="U526" t="s">
        <v>57</v>
      </c>
      <c r="V526" t="s">
        <v>57</v>
      </c>
      <c r="W526" t="s">
        <v>55</v>
      </c>
      <c r="X526" t="s">
        <v>57</v>
      </c>
      <c r="Y526" t="s">
        <v>57</v>
      </c>
      <c r="Z526" t="s">
        <v>57</v>
      </c>
      <c r="AA526" t="s">
        <v>57</v>
      </c>
      <c r="AB526" t="s">
        <v>57</v>
      </c>
      <c r="AC526" t="s">
        <v>57</v>
      </c>
      <c r="AD526" t="s">
        <v>57</v>
      </c>
      <c r="AE526">
        <v>0</v>
      </c>
      <c r="AF526">
        <v>0</v>
      </c>
      <c r="AG526">
        <v>0</v>
      </c>
      <c r="AH526">
        <v>0</v>
      </c>
      <c r="AI526" s="18" t="str">
        <f t="shared" si="33"/>
        <v>1</v>
      </c>
      <c r="AJ526" s="18" t="str">
        <f t="shared" si="34"/>
        <v>1</v>
      </c>
      <c r="AK526" s="18" t="str">
        <f t="shared" si="35"/>
        <v>1</v>
      </c>
      <c r="AL526" s="18">
        <f t="shared" si="36"/>
        <v>0</v>
      </c>
      <c r="AM526" t="s">
        <v>55</v>
      </c>
      <c r="AN526" t="s">
        <v>55</v>
      </c>
      <c r="AO526">
        <v>0</v>
      </c>
      <c r="AP526">
        <v>1</v>
      </c>
      <c r="AQ526">
        <v>0</v>
      </c>
      <c r="AR526" t="s">
        <v>59</v>
      </c>
      <c r="AS526" t="s">
        <v>80</v>
      </c>
      <c r="AT526" t="s">
        <v>80</v>
      </c>
      <c r="AU526" t="s">
        <v>80</v>
      </c>
      <c r="AV526" t="s">
        <v>6385</v>
      </c>
      <c r="AW526" t="s">
        <v>640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201602079</v>
      </c>
      <c r="BM526">
        <v>9</v>
      </c>
    </row>
    <row r="527" spans="1:65">
      <c r="A527" t="s">
        <v>6386</v>
      </c>
      <c r="B527">
        <v>526</v>
      </c>
      <c r="C527" t="s">
        <v>57</v>
      </c>
      <c r="D527" t="s">
        <v>55</v>
      </c>
      <c r="E527">
        <v>9</v>
      </c>
      <c r="F527">
        <v>201602079</v>
      </c>
      <c r="G527" t="s">
        <v>55</v>
      </c>
      <c r="H527" t="s">
        <v>641</v>
      </c>
      <c r="I527" t="s">
        <v>55</v>
      </c>
      <c r="J527" t="s">
        <v>55</v>
      </c>
      <c r="K527" t="s">
        <v>55</v>
      </c>
      <c r="L527" t="s">
        <v>55</v>
      </c>
      <c r="M527" t="s">
        <v>55</v>
      </c>
      <c r="N527" t="s">
        <v>57</v>
      </c>
      <c r="O527" t="s">
        <v>57</v>
      </c>
      <c r="P527" t="s">
        <v>57</v>
      </c>
      <c r="Q527" t="s">
        <v>57</v>
      </c>
      <c r="R527" t="s">
        <v>57</v>
      </c>
      <c r="S527" t="s">
        <v>55</v>
      </c>
      <c r="T527" t="s">
        <v>57</v>
      </c>
      <c r="U527" t="s">
        <v>57</v>
      </c>
      <c r="V527" t="s">
        <v>57</v>
      </c>
      <c r="W527" t="s">
        <v>55</v>
      </c>
      <c r="X527" t="s">
        <v>57</v>
      </c>
      <c r="Y527" t="s">
        <v>57</v>
      </c>
      <c r="Z527" t="s">
        <v>57</v>
      </c>
      <c r="AA527" t="s">
        <v>57</v>
      </c>
      <c r="AB527" t="s">
        <v>57</v>
      </c>
      <c r="AC527" t="s">
        <v>57</v>
      </c>
      <c r="AD527" t="s">
        <v>57</v>
      </c>
      <c r="AE527">
        <v>0</v>
      </c>
      <c r="AF527">
        <v>0</v>
      </c>
      <c r="AG527">
        <v>0</v>
      </c>
      <c r="AH527">
        <v>0</v>
      </c>
      <c r="AI527" s="18" t="str">
        <f t="shared" si="33"/>
        <v>1</v>
      </c>
      <c r="AJ527" s="18" t="str">
        <f t="shared" si="34"/>
        <v>1</v>
      </c>
      <c r="AK527" s="18" t="str">
        <f t="shared" si="35"/>
        <v>1</v>
      </c>
      <c r="AL527" s="18">
        <f t="shared" si="36"/>
        <v>0</v>
      </c>
      <c r="AM527" t="s">
        <v>55</v>
      </c>
      <c r="AN527" t="s">
        <v>55</v>
      </c>
      <c r="AO527">
        <v>0</v>
      </c>
      <c r="AP527">
        <v>1</v>
      </c>
      <c r="AQ527">
        <v>0</v>
      </c>
      <c r="AR527" t="s">
        <v>59</v>
      </c>
      <c r="AS527" t="s">
        <v>80</v>
      </c>
      <c r="AT527" t="s">
        <v>80</v>
      </c>
      <c r="AU527" t="s">
        <v>80</v>
      </c>
      <c r="AV527" t="s">
        <v>6386</v>
      </c>
      <c r="AW527" t="s">
        <v>641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0</v>
      </c>
      <c r="BL527">
        <v>201602079</v>
      </c>
      <c r="BM527">
        <v>9</v>
      </c>
    </row>
    <row r="528" spans="1:65">
      <c r="A528" t="s">
        <v>6387</v>
      </c>
      <c r="B528">
        <v>527</v>
      </c>
      <c r="C528" t="s">
        <v>301</v>
      </c>
      <c r="D528">
        <v>1</v>
      </c>
      <c r="E528">
        <v>9</v>
      </c>
      <c r="F528">
        <v>201602079</v>
      </c>
      <c r="G528">
        <v>20160207</v>
      </c>
      <c r="H528" t="s">
        <v>642</v>
      </c>
      <c r="I528" t="s">
        <v>630</v>
      </c>
      <c r="J528" t="s">
        <v>55</v>
      </c>
      <c r="K528">
        <v>3</v>
      </c>
      <c r="L528">
        <v>0</v>
      </c>
      <c r="M528">
        <v>3</v>
      </c>
      <c r="N528" t="s">
        <v>56</v>
      </c>
      <c r="O528" t="s">
        <v>631</v>
      </c>
      <c r="P528" t="s">
        <v>68</v>
      </c>
      <c r="Q528" t="s">
        <v>3</v>
      </c>
      <c r="R528" t="s">
        <v>80</v>
      </c>
      <c r="S528" t="s">
        <v>55</v>
      </c>
      <c r="T528" t="s">
        <v>56</v>
      </c>
      <c r="U528" t="s">
        <v>56</v>
      </c>
      <c r="V528" t="s">
        <v>56</v>
      </c>
      <c r="W528" t="s">
        <v>55</v>
      </c>
      <c r="X528" t="s">
        <v>56</v>
      </c>
      <c r="Y528" t="s">
        <v>56</v>
      </c>
      <c r="Z528" t="s">
        <v>56</v>
      </c>
      <c r="AA528" t="s">
        <v>57</v>
      </c>
      <c r="AB528" t="s">
        <v>56</v>
      </c>
      <c r="AC528" t="s">
        <v>56</v>
      </c>
      <c r="AD528" t="s">
        <v>56</v>
      </c>
      <c r="AE528">
        <v>0</v>
      </c>
      <c r="AF528">
        <v>0</v>
      </c>
      <c r="AG528">
        <v>0</v>
      </c>
      <c r="AH528">
        <v>1</v>
      </c>
      <c r="AI528" s="18" t="str">
        <f t="shared" si="33"/>
        <v>1</v>
      </c>
      <c r="AJ528" s="18" t="str">
        <f t="shared" si="34"/>
        <v>1</v>
      </c>
      <c r="AK528" s="18" t="str">
        <f t="shared" si="35"/>
        <v>1</v>
      </c>
      <c r="AL528" s="18">
        <f t="shared" si="36"/>
        <v>1</v>
      </c>
      <c r="AM528" t="s">
        <v>55</v>
      </c>
      <c r="AN528" t="s">
        <v>55</v>
      </c>
      <c r="AO528">
        <v>0</v>
      </c>
      <c r="AP528">
        <v>0</v>
      </c>
      <c r="AQ528">
        <v>0</v>
      </c>
      <c r="AR528" t="s">
        <v>379</v>
      </c>
      <c r="AS528" t="s">
        <v>80</v>
      </c>
      <c r="AT528" t="s">
        <v>80</v>
      </c>
      <c r="AU528" t="s">
        <v>80</v>
      </c>
      <c r="AV528" t="s">
        <v>6387</v>
      </c>
      <c r="AW528" t="s">
        <v>642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201602079</v>
      </c>
      <c r="BM528">
        <v>9</v>
      </c>
    </row>
    <row r="529" spans="1:65">
      <c r="A529" t="s">
        <v>6388</v>
      </c>
      <c r="B529">
        <v>528</v>
      </c>
      <c r="C529" t="s">
        <v>57</v>
      </c>
      <c r="D529" t="s">
        <v>55</v>
      </c>
      <c r="E529">
        <v>9</v>
      </c>
      <c r="F529">
        <v>201602079</v>
      </c>
      <c r="G529" t="s">
        <v>55</v>
      </c>
      <c r="H529" t="s">
        <v>643</v>
      </c>
      <c r="I529" t="s">
        <v>55</v>
      </c>
      <c r="J529" t="s">
        <v>55</v>
      </c>
      <c r="K529" t="s">
        <v>55</v>
      </c>
      <c r="L529" t="s">
        <v>55</v>
      </c>
      <c r="M529" t="s">
        <v>55</v>
      </c>
      <c r="N529" t="s">
        <v>57</v>
      </c>
      <c r="O529" t="s">
        <v>57</v>
      </c>
      <c r="P529" t="s">
        <v>57</v>
      </c>
      <c r="Q529" t="s">
        <v>57</v>
      </c>
      <c r="R529" t="s">
        <v>57</v>
      </c>
      <c r="S529" t="s">
        <v>55</v>
      </c>
      <c r="T529" t="s">
        <v>57</v>
      </c>
      <c r="U529" t="s">
        <v>57</v>
      </c>
      <c r="V529" t="s">
        <v>57</v>
      </c>
      <c r="W529" t="s">
        <v>55</v>
      </c>
      <c r="X529" t="s">
        <v>57</v>
      </c>
      <c r="Y529" t="s">
        <v>57</v>
      </c>
      <c r="Z529" t="s">
        <v>57</v>
      </c>
      <c r="AA529" t="s">
        <v>57</v>
      </c>
      <c r="AB529" t="s">
        <v>57</v>
      </c>
      <c r="AC529" t="s">
        <v>57</v>
      </c>
      <c r="AD529" t="s">
        <v>57</v>
      </c>
      <c r="AE529">
        <v>0</v>
      </c>
      <c r="AF529">
        <v>0</v>
      </c>
      <c r="AG529">
        <v>0</v>
      </c>
      <c r="AH529">
        <v>0</v>
      </c>
      <c r="AI529" s="18" t="str">
        <f t="shared" si="33"/>
        <v>1</v>
      </c>
      <c r="AJ529" s="18" t="str">
        <f t="shared" si="34"/>
        <v>1</v>
      </c>
      <c r="AK529" s="18" t="str">
        <f t="shared" si="35"/>
        <v>1</v>
      </c>
      <c r="AL529" s="18">
        <f t="shared" si="36"/>
        <v>0</v>
      </c>
      <c r="AM529" t="s">
        <v>55</v>
      </c>
      <c r="AN529" t="s">
        <v>55</v>
      </c>
      <c r="AO529">
        <v>0</v>
      </c>
      <c r="AP529">
        <v>1</v>
      </c>
      <c r="AQ529">
        <v>0</v>
      </c>
      <c r="AR529" t="s">
        <v>59</v>
      </c>
      <c r="AS529" t="s">
        <v>80</v>
      </c>
      <c r="AT529" t="s">
        <v>80</v>
      </c>
      <c r="AU529" t="s">
        <v>80</v>
      </c>
      <c r="AV529" t="s">
        <v>6388</v>
      </c>
      <c r="AW529" t="s">
        <v>643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0</v>
      </c>
      <c r="BL529">
        <v>201602079</v>
      </c>
      <c r="BM529">
        <v>9</v>
      </c>
    </row>
    <row r="530" spans="1:65">
      <c r="A530" t="s">
        <v>6389</v>
      </c>
      <c r="B530">
        <v>529</v>
      </c>
      <c r="C530" t="s">
        <v>57</v>
      </c>
      <c r="D530" t="s">
        <v>55</v>
      </c>
      <c r="E530">
        <v>9</v>
      </c>
      <c r="F530">
        <v>201602079</v>
      </c>
      <c r="G530" t="s">
        <v>55</v>
      </c>
      <c r="H530" t="s">
        <v>644</v>
      </c>
      <c r="I530" t="s">
        <v>55</v>
      </c>
      <c r="J530" t="s">
        <v>55</v>
      </c>
      <c r="K530" t="s">
        <v>55</v>
      </c>
      <c r="L530" t="s">
        <v>55</v>
      </c>
      <c r="M530" t="s">
        <v>55</v>
      </c>
      <c r="N530" t="s">
        <v>57</v>
      </c>
      <c r="O530" t="s">
        <v>57</v>
      </c>
      <c r="P530" t="s">
        <v>57</v>
      </c>
      <c r="Q530" t="s">
        <v>57</v>
      </c>
      <c r="R530" t="s">
        <v>57</v>
      </c>
      <c r="S530" t="s">
        <v>55</v>
      </c>
      <c r="T530" t="s">
        <v>57</v>
      </c>
      <c r="U530" t="s">
        <v>57</v>
      </c>
      <c r="V530" t="s">
        <v>57</v>
      </c>
      <c r="W530" t="s">
        <v>55</v>
      </c>
      <c r="X530" t="s">
        <v>57</v>
      </c>
      <c r="Y530" t="s">
        <v>57</v>
      </c>
      <c r="Z530" t="s">
        <v>57</v>
      </c>
      <c r="AA530" t="s">
        <v>57</v>
      </c>
      <c r="AB530" t="s">
        <v>57</v>
      </c>
      <c r="AC530" t="s">
        <v>57</v>
      </c>
      <c r="AD530" t="s">
        <v>57</v>
      </c>
      <c r="AE530">
        <v>0</v>
      </c>
      <c r="AF530">
        <v>0</v>
      </c>
      <c r="AG530">
        <v>0</v>
      </c>
      <c r="AH530">
        <v>0</v>
      </c>
      <c r="AI530" s="18" t="str">
        <f t="shared" si="33"/>
        <v>1</v>
      </c>
      <c r="AJ530" s="18" t="str">
        <f t="shared" si="34"/>
        <v>1</v>
      </c>
      <c r="AK530" s="18" t="str">
        <f t="shared" si="35"/>
        <v>1</v>
      </c>
      <c r="AL530" s="18">
        <f t="shared" si="36"/>
        <v>0</v>
      </c>
      <c r="AM530" t="s">
        <v>55</v>
      </c>
      <c r="AN530" t="s">
        <v>55</v>
      </c>
      <c r="AO530">
        <v>0</v>
      </c>
      <c r="AP530">
        <v>1</v>
      </c>
      <c r="AQ530">
        <v>0</v>
      </c>
      <c r="AR530" t="s">
        <v>59</v>
      </c>
      <c r="AS530" t="s">
        <v>80</v>
      </c>
      <c r="AT530" t="s">
        <v>80</v>
      </c>
      <c r="AU530" t="s">
        <v>80</v>
      </c>
      <c r="AV530" t="s">
        <v>6389</v>
      </c>
      <c r="AW530" t="s">
        <v>644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201602079</v>
      </c>
      <c r="BM530">
        <v>9</v>
      </c>
    </row>
    <row r="531" spans="1:65">
      <c r="A531" t="s">
        <v>6390</v>
      </c>
      <c r="B531">
        <v>530</v>
      </c>
      <c r="C531" t="s">
        <v>57</v>
      </c>
      <c r="D531" t="s">
        <v>55</v>
      </c>
      <c r="E531">
        <v>9</v>
      </c>
      <c r="F531">
        <v>201602079</v>
      </c>
      <c r="G531" t="s">
        <v>55</v>
      </c>
      <c r="H531" t="s">
        <v>645</v>
      </c>
      <c r="I531" t="s">
        <v>55</v>
      </c>
      <c r="J531" t="s">
        <v>55</v>
      </c>
      <c r="K531" t="s">
        <v>55</v>
      </c>
      <c r="L531" t="s">
        <v>55</v>
      </c>
      <c r="M531" t="s">
        <v>55</v>
      </c>
      <c r="N531" t="s">
        <v>57</v>
      </c>
      <c r="O531" t="s">
        <v>57</v>
      </c>
      <c r="P531" t="s">
        <v>57</v>
      </c>
      <c r="Q531" t="s">
        <v>57</v>
      </c>
      <c r="R531" t="s">
        <v>57</v>
      </c>
      <c r="S531" t="s">
        <v>55</v>
      </c>
      <c r="T531" t="s">
        <v>57</v>
      </c>
      <c r="U531" t="s">
        <v>57</v>
      </c>
      <c r="V531" t="s">
        <v>57</v>
      </c>
      <c r="W531" t="s">
        <v>55</v>
      </c>
      <c r="X531" t="s">
        <v>57</v>
      </c>
      <c r="Y531" t="s">
        <v>57</v>
      </c>
      <c r="Z531" t="s">
        <v>57</v>
      </c>
      <c r="AA531" t="s">
        <v>57</v>
      </c>
      <c r="AB531" t="s">
        <v>57</v>
      </c>
      <c r="AC531" t="s">
        <v>57</v>
      </c>
      <c r="AD531" t="s">
        <v>57</v>
      </c>
      <c r="AE531">
        <v>0</v>
      </c>
      <c r="AF531">
        <v>0</v>
      </c>
      <c r="AG531">
        <v>0</v>
      </c>
      <c r="AH531">
        <v>0</v>
      </c>
      <c r="AI531" s="18" t="str">
        <f t="shared" si="33"/>
        <v>1</v>
      </c>
      <c r="AJ531" s="18" t="str">
        <f t="shared" si="34"/>
        <v>1</v>
      </c>
      <c r="AK531" s="18" t="str">
        <f t="shared" si="35"/>
        <v>1</v>
      </c>
      <c r="AL531" s="18">
        <f t="shared" si="36"/>
        <v>0</v>
      </c>
      <c r="AM531" t="s">
        <v>55</v>
      </c>
      <c r="AN531" t="s">
        <v>55</v>
      </c>
      <c r="AO531">
        <v>0</v>
      </c>
      <c r="AP531">
        <v>1</v>
      </c>
      <c r="AQ531">
        <v>0</v>
      </c>
      <c r="AR531" t="s">
        <v>59</v>
      </c>
      <c r="AS531" t="s">
        <v>80</v>
      </c>
      <c r="AT531" t="s">
        <v>80</v>
      </c>
      <c r="AU531" t="s">
        <v>80</v>
      </c>
      <c r="AV531" t="s">
        <v>6390</v>
      </c>
      <c r="AW531" t="s">
        <v>645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201602079</v>
      </c>
      <c r="BM531">
        <v>9</v>
      </c>
    </row>
    <row r="532" spans="1:65">
      <c r="A532" t="s">
        <v>6391</v>
      </c>
      <c r="B532">
        <v>531</v>
      </c>
      <c r="C532" t="s">
        <v>57</v>
      </c>
      <c r="D532" t="s">
        <v>55</v>
      </c>
      <c r="E532">
        <v>9</v>
      </c>
      <c r="F532">
        <v>201602079</v>
      </c>
      <c r="G532" t="s">
        <v>55</v>
      </c>
      <c r="H532" t="s">
        <v>646</v>
      </c>
      <c r="I532" t="s">
        <v>55</v>
      </c>
      <c r="J532" t="s">
        <v>55</v>
      </c>
      <c r="K532" t="s">
        <v>55</v>
      </c>
      <c r="L532" t="s">
        <v>55</v>
      </c>
      <c r="M532" t="s">
        <v>55</v>
      </c>
      <c r="N532" t="s">
        <v>57</v>
      </c>
      <c r="O532" t="s">
        <v>57</v>
      </c>
      <c r="P532" t="s">
        <v>57</v>
      </c>
      <c r="Q532" t="s">
        <v>57</v>
      </c>
      <c r="R532" t="s">
        <v>57</v>
      </c>
      <c r="S532" t="s">
        <v>55</v>
      </c>
      <c r="T532" t="s">
        <v>57</v>
      </c>
      <c r="U532" t="s">
        <v>57</v>
      </c>
      <c r="V532" t="s">
        <v>57</v>
      </c>
      <c r="W532" t="s">
        <v>55</v>
      </c>
      <c r="X532" t="s">
        <v>57</v>
      </c>
      <c r="Y532" t="s">
        <v>57</v>
      </c>
      <c r="Z532" t="s">
        <v>57</v>
      </c>
      <c r="AA532" t="s">
        <v>57</v>
      </c>
      <c r="AB532" t="s">
        <v>57</v>
      </c>
      <c r="AC532" t="s">
        <v>57</v>
      </c>
      <c r="AD532" t="s">
        <v>57</v>
      </c>
      <c r="AE532">
        <v>0</v>
      </c>
      <c r="AF532">
        <v>0</v>
      </c>
      <c r="AG532">
        <v>0</v>
      </c>
      <c r="AH532">
        <v>0</v>
      </c>
      <c r="AI532" s="18" t="str">
        <f t="shared" si="33"/>
        <v>1</v>
      </c>
      <c r="AJ532" s="18" t="str">
        <f t="shared" si="34"/>
        <v>1</v>
      </c>
      <c r="AK532" s="18" t="str">
        <f t="shared" si="35"/>
        <v>1</v>
      </c>
      <c r="AL532" s="18">
        <f t="shared" si="36"/>
        <v>0</v>
      </c>
      <c r="AM532" t="s">
        <v>55</v>
      </c>
      <c r="AN532" t="s">
        <v>55</v>
      </c>
      <c r="AO532">
        <v>0</v>
      </c>
      <c r="AP532">
        <v>1</v>
      </c>
      <c r="AQ532">
        <v>0</v>
      </c>
      <c r="AR532" t="s">
        <v>59</v>
      </c>
      <c r="AS532" t="s">
        <v>80</v>
      </c>
      <c r="AT532" t="s">
        <v>80</v>
      </c>
      <c r="AU532" t="s">
        <v>80</v>
      </c>
      <c r="AV532" t="s">
        <v>6391</v>
      </c>
      <c r="AW532" t="s">
        <v>646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201602079</v>
      </c>
      <c r="BM532">
        <v>9</v>
      </c>
    </row>
    <row r="533" spans="1:65">
      <c r="A533" t="s">
        <v>6392</v>
      </c>
      <c r="B533">
        <v>532</v>
      </c>
      <c r="C533" t="s">
        <v>57</v>
      </c>
      <c r="D533" t="s">
        <v>55</v>
      </c>
      <c r="E533">
        <v>9</v>
      </c>
      <c r="F533">
        <v>201602079</v>
      </c>
      <c r="G533" t="s">
        <v>55</v>
      </c>
      <c r="H533" t="s">
        <v>647</v>
      </c>
      <c r="I533" t="s">
        <v>55</v>
      </c>
      <c r="J533" t="s">
        <v>55</v>
      </c>
      <c r="K533" t="s">
        <v>55</v>
      </c>
      <c r="L533" t="s">
        <v>55</v>
      </c>
      <c r="M533" t="s">
        <v>55</v>
      </c>
      <c r="N533" t="s">
        <v>57</v>
      </c>
      <c r="O533" t="s">
        <v>57</v>
      </c>
      <c r="P533" t="s">
        <v>57</v>
      </c>
      <c r="Q533" t="s">
        <v>57</v>
      </c>
      <c r="R533" t="s">
        <v>57</v>
      </c>
      <c r="S533" t="s">
        <v>55</v>
      </c>
      <c r="T533" t="s">
        <v>57</v>
      </c>
      <c r="U533" t="s">
        <v>57</v>
      </c>
      <c r="V533" t="s">
        <v>57</v>
      </c>
      <c r="W533" t="s">
        <v>55</v>
      </c>
      <c r="X533" t="s">
        <v>57</v>
      </c>
      <c r="Y533" t="s">
        <v>57</v>
      </c>
      <c r="Z533" t="s">
        <v>57</v>
      </c>
      <c r="AA533" t="s">
        <v>57</v>
      </c>
      <c r="AB533" t="s">
        <v>57</v>
      </c>
      <c r="AC533" t="s">
        <v>57</v>
      </c>
      <c r="AD533" t="s">
        <v>57</v>
      </c>
      <c r="AE533">
        <v>0</v>
      </c>
      <c r="AF533">
        <v>0</v>
      </c>
      <c r="AG533">
        <v>0</v>
      </c>
      <c r="AH533">
        <v>0</v>
      </c>
      <c r="AI533" s="18" t="str">
        <f t="shared" si="33"/>
        <v>1</v>
      </c>
      <c r="AJ533" s="18" t="str">
        <f t="shared" si="34"/>
        <v>1</v>
      </c>
      <c r="AK533" s="18" t="str">
        <f t="shared" si="35"/>
        <v>1</v>
      </c>
      <c r="AL533" s="18">
        <f t="shared" si="36"/>
        <v>0</v>
      </c>
      <c r="AM533" t="s">
        <v>55</v>
      </c>
      <c r="AN533" t="s">
        <v>55</v>
      </c>
      <c r="AO533">
        <v>0</v>
      </c>
      <c r="AP533">
        <v>1</v>
      </c>
      <c r="AQ533">
        <v>0</v>
      </c>
      <c r="AR533" t="s">
        <v>59</v>
      </c>
      <c r="AS533" t="s">
        <v>80</v>
      </c>
      <c r="AT533" t="s">
        <v>80</v>
      </c>
      <c r="AU533" t="s">
        <v>80</v>
      </c>
      <c r="AV533" t="s">
        <v>6392</v>
      </c>
      <c r="AW533" t="s">
        <v>647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201602079</v>
      </c>
      <c r="BM533">
        <v>9</v>
      </c>
    </row>
    <row r="534" spans="1:65">
      <c r="A534" t="s">
        <v>6393</v>
      </c>
      <c r="B534">
        <v>533</v>
      </c>
      <c r="C534" t="s">
        <v>57</v>
      </c>
      <c r="D534" t="s">
        <v>55</v>
      </c>
      <c r="E534">
        <v>9</v>
      </c>
      <c r="F534">
        <v>201602079</v>
      </c>
      <c r="G534" t="s">
        <v>55</v>
      </c>
      <c r="H534" t="s">
        <v>648</v>
      </c>
      <c r="I534" t="s">
        <v>55</v>
      </c>
      <c r="J534" t="s">
        <v>55</v>
      </c>
      <c r="K534" t="s">
        <v>55</v>
      </c>
      <c r="L534" t="s">
        <v>55</v>
      </c>
      <c r="M534" t="s">
        <v>55</v>
      </c>
      <c r="N534" t="s">
        <v>57</v>
      </c>
      <c r="O534" t="s">
        <v>57</v>
      </c>
      <c r="P534" t="s">
        <v>57</v>
      </c>
      <c r="Q534" t="s">
        <v>57</v>
      </c>
      <c r="R534" t="s">
        <v>57</v>
      </c>
      <c r="S534" t="s">
        <v>55</v>
      </c>
      <c r="T534" t="s">
        <v>57</v>
      </c>
      <c r="U534" t="s">
        <v>57</v>
      </c>
      <c r="V534" t="s">
        <v>57</v>
      </c>
      <c r="W534" t="s">
        <v>55</v>
      </c>
      <c r="X534" t="s">
        <v>57</v>
      </c>
      <c r="Y534" t="s">
        <v>57</v>
      </c>
      <c r="Z534" t="s">
        <v>57</v>
      </c>
      <c r="AA534" t="s">
        <v>57</v>
      </c>
      <c r="AB534" t="s">
        <v>57</v>
      </c>
      <c r="AC534" t="s">
        <v>57</v>
      </c>
      <c r="AD534" t="s">
        <v>57</v>
      </c>
      <c r="AE534">
        <v>0</v>
      </c>
      <c r="AF534">
        <v>0</v>
      </c>
      <c r="AG534">
        <v>0</v>
      </c>
      <c r="AH534">
        <v>0</v>
      </c>
      <c r="AI534" s="18" t="str">
        <f t="shared" si="33"/>
        <v>1</v>
      </c>
      <c r="AJ534" s="18" t="str">
        <f t="shared" si="34"/>
        <v>1</v>
      </c>
      <c r="AK534" s="18" t="str">
        <f t="shared" si="35"/>
        <v>1</v>
      </c>
      <c r="AL534" s="18">
        <f t="shared" si="36"/>
        <v>0</v>
      </c>
      <c r="AM534" t="s">
        <v>55</v>
      </c>
      <c r="AN534" t="s">
        <v>55</v>
      </c>
      <c r="AO534">
        <v>0</v>
      </c>
      <c r="AP534">
        <v>1</v>
      </c>
      <c r="AQ534">
        <v>0</v>
      </c>
      <c r="AR534" t="s">
        <v>59</v>
      </c>
      <c r="AS534" t="s">
        <v>80</v>
      </c>
      <c r="AT534" t="s">
        <v>80</v>
      </c>
      <c r="AU534" t="s">
        <v>80</v>
      </c>
      <c r="AV534" t="s">
        <v>6393</v>
      </c>
      <c r="AW534" t="s">
        <v>648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201602079</v>
      </c>
      <c r="BM534">
        <v>9</v>
      </c>
    </row>
    <row r="535" spans="1:65">
      <c r="A535" t="s">
        <v>6394</v>
      </c>
      <c r="B535">
        <v>534</v>
      </c>
      <c r="C535" t="s">
        <v>57</v>
      </c>
      <c r="D535" t="s">
        <v>55</v>
      </c>
      <c r="E535">
        <v>9</v>
      </c>
      <c r="F535">
        <v>201602079</v>
      </c>
      <c r="G535" t="s">
        <v>55</v>
      </c>
      <c r="H535" t="s">
        <v>649</v>
      </c>
      <c r="I535" t="s">
        <v>55</v>
      </c>
      <c r="J535" t="s">
        <v>55</v>
      </c>
      <c r="K535" t="s">
        <v>55</v>
      </c>
      <c r="L535" t="s">
        <v>55</v>
      </c>
      <c r="M535" t="s">
        <v>55</v>
      </c>
      <c r="N535" t="s">
        <v>57</v>
      </c>
      <c r="O535" t="s">
        <v>57</v>
      </c>
      <c r="P535" t="s">
        <v>57</v>
      </c>
      <c r="Q535" t="s">
        <v>57</v>
      </c>
      <c r="R535" t="s">
        <v>57</v>
      </c>
      <c r="S535" t="s">
        <v>55</v>
      </c>
      <c r="T535" t="s">
        <v>57</v>
      </c>
      <c r="U535" t="s">
        <v>57</v>
      </c>
      <c r="V535" t="s">
        <v>57</v>
      </c>
      <c r="W535" t="s">
        <v>55</v>
      </c>
      <c r="X535" t="s">
        <v>57</v>
      </c>
      <c r="Y535" t="s">
        <v>57</v>
      </c>
      <c r="Z535" t="s">
        <v>57</v>
      </c>
      <c r="AA535" t="s">
        <v>57</v>
      </c>
      <c r="AB535" t="s">
        <v>57</v>
      </c>
      <c r="AC535" t="s">
        <v>57</v>
      </c>
      <c r="AD535" t="s">
        <v>57</v>
      </c>
      <c r="AE535">
        <v>0</v>
      </c>
      <c r="AF535">
        <v>0</v>
      </c>
      <c r="AG535">
        <v>0</v>
      </c>
      <c r="AH535">
        <v>0</v>
      </c>
      <c r="AI535" s="18" t="str">
        <f t="shared" si="33"/>
        <v>1</v>
      </c>
      <c r="AJ535" s="18" t="str">
        <f t="shared" si="34"/>
        <v>1</v>
      </c>
      <c r="AK535" s="18" t="str">
        <f t="shared" si="35"/>
        <v>1</v>
      </c>
      <c r="AL535" s="18">
        <f t="shared" si="36"/>
        <v>0</v>
      </c>
      <c r="AM535" t="s">
        <v>55</v>
      </c>
      <c r="AN535" t="s">
        <v>55</v>
      </c>
      <c r="AO535">
        <v>0</v>
      </c>
      <c r="AP535">
        <v>1</v>
      </c>
      <c r="AQ535">
        <v>0</v>
      </c>
      <c r="AR535" t="s">
        <v>59</v>
      </c>
      <c r="AS535" t="s">
        <v>80</v>
      </c>
      <c r="AT535" t="s">
        <v>80</v>
      </c>
      <c r="AU535" t="s">
        <v>80</v>
      </c>
      <c r="AV535" t="s">
        <v>6394</v>
      </c>
      <c r="AW535" t="s">
        <v>649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201602079</v>
      </c>
      <c r="BM535">
        <v>9</v>
      </c>
    </row>
    <row r="536" spans="1:65">
      <c r="A536" t="s">
        <v>6395</v>
      </c>
      <c r="B536">
        <v>535</v>
      </c>
      <c r="C536" t="s">
        <v>57</v>
      </c>
      <c r="D536" t="s">
        <v>55</v>
      </c>
      <c r="E536">
        <v>9</v>
      </c>
      <c r="F536">
        <v>201602079</v>
      </c>
      <c r="G536" t="s">
        <v>55</v>
      </c>
      <c r="H536" t="s">
        <v>650</v>
      </c>
      <c r="I536" t="s">
        <v>55</v>
      </c>
      <c r="J536" t="s">
        <v>55</v>
      </c>
      <c r="K536" t="s">
        <v>55</v>
      </c>
      <c r="L536" t="s">
        <v>55</v>
      </c>
      <c r="M536" t="s">
        <v>55</v>
      </c>
      <c r="N536" t="s">
        <v>57</v>
      </c>
      <c r="O536" t="s">
        <v>57</v>
      </c>
      <c r="P536" t="s">
        <v>57</v>
      </c>
      <c r="Q536" t="s">
        <v>57</v>
      </c>
      <c r="R536" t="s">
        <v>57</v>
      </c>
      <c r="S536" t="s">
        <v>55</v>
      </c>
      <c r="T536" t="s">
        <v>57</v>
      </c>
      <c r="U536" t="s">
        <v>57</v>
      </c>
      <c r="V536" t="s">
        <v>57</v>
      </c>
      <c r="W536" t="s">
        <v>55</v>
      </c>
      <c r="X536" t="s">
        <v>57</v>
      </c>
      <c r="Y536" t="s">
        <v>57</v>
      </c>
      <c r="Z536" t="s">
        <v>57</v>
      </c>
      <c r="AA536" t="s">
        <v>57</v>
      </c>
      <c r="AB536" t="s">
        <v>57</v>
      </c>
      <c r="AC536" t="s">
        <v>57</v>
      </c>
      <c r="AD536" t="s">
        <v>57</v>
      </c>
      <c r="AE536">
        <v>0</v>
      </c>
      <c r="AF536">
        <v>0</v>
      </c>
      <c r="AG536">
        <v>0</v>
      </c>
      <c r="AH536">
        <v>0</v>
      </c>
      <c r="AI536" s="18" t="str">
        <f t="shared" si="33"/>
        <v>1</v>
      </c>
      <c r="AJ536" s="18" t="str">
        <f t="shared" si="34"/>
        <v>1</v>
      </c>
      <c r="AK536" s="18" t="str">
        <f t="shared" si="35"/>
        <v>1</v>
      </c>
      <c r="AL536" s="18">
        <f t="shared" si="36"/>
        <v>0</v>
      </c>
      <c r="AM536" t="s">
        <v>55</v>
      </c>
      <c r="AN536" t="s">
        <v>55</v>
      </c>
      <c r="AO536">
        <v>0</v>
      </c>
      <c r="AP536">
        <v>1</v>
      </c>
      <c r="AQ536">
        <v>0</v>
      </c>
      <c r="AR536" t="s">
        <v>59</v>
      </c>
      <c r="AS536" t="s">
        <v>80</v>
      </c>
      <c r="AT536" t="s">
        <v>80</v>
      </c>
      <c r="AU536" t="s">
        <v>80</v>
      </c>
      <c r="AV536" t="s">
        <v>6395</v>
      </c>
      <c r="AW536" t="s">
        <v>650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201602079</v>
      </c>
      <c r="BM536">
        <v>9</v>
      </c>
    </row>
    <row r="537" spans="1:65">
      <c r="A537" t="s">
        <v>6396</v>
      </c>
      <c r="B537">
        <v>536</v>
      </c>
      <c r="C537" t="s">
        <v>301</v>
      </c>
      <c r="D537">
        <v>1</v>
      </c>
      <c r="E537">
        <v>9</v>
      </c>
      <c r="F537">
        <v>201602079</v>
      </c>
      <c r="G537">
        <v>20160207</v>
      </c>
      <c r="H537" t="s">
        <v>651</v>
      </c>
      <c r="I537" t="s">
        <v>76</v>
      </c>
      <c r="J537" t="s">
        <v>55</v>
      </c>
      <c r="K537">
        <v>1</v>
      </c>
      <c r="L537">
        <v>0</v>
      </c>
      <c r="M537">
        <v>1</v>
      </c>
      <c r="N537" t="s">
        <v>56</v>
      </c>
      <c r="O537" t="s">
        <v>76</v>
      </c>
      <c r="P537" t="s">
        <v>56</v>
      </c>
      <c r="Q537" t="s">
        <v>4</v>
      </c>
      <c r="R537" t="s">
        <v>352</v>
      </c>
      <c r="S537" t="s">
        <v>55</v>
      </c>
      <c r="T537" t="s">
        <v>56</v>
      </c>
      <c r="U537" t="s">
        <v>56</v>
      </c>
      <c r="V537" t="s">
        <v>56</v>
      </c>
      <c r="W537" t="s">
        <v>55</v>
      </c>
      <c r="X537" t="s">
        <v>56</v>
      </c>
      <c r="Y537" t="s">
        <v>56</v>
      </c>
      <c r="Z537" t="s">
        <v>56</v>
      </c>
      <c r="AA537" t="s">
        <v>57</v>
      </c>
      <c r="AB537" t="s">
        <v>56</v>
      </c>
      <c r="AC537" t="s">
        <v>56</v>
      </c>
      <c r="AD537" t="s">
        <v>56</v>
      </c>
      <c r="AE537">
        <v>0</v>
      </c>
      <c r="AF537">
        <v>0</v>
      </c>
      <c r="AG537">
        <v>0</v>
      </c>
      <c r="AH537">
        <v>1</v>
      </c>
      <c r="AI537" s="18" t="str">
        <f t="shared" si="33"/>
        <v>1</v>
      </c>
      <c r="AJ537" s="18" t="str">
        <f t="shared" si="34"/>
        <v>1</v>
      </c>
      <c r="AK537" s="18" t="str">
        <f t="shared" si="35"/>
        <v>1</v>
      </c>
      <c r="AL537" s="18">
        <f t="shared" si="36"/>
        <v>1</v>
      </c>
      <c r="AM537" t="s">
        <v>55</v>
      </c>
      <c r="AN537" t="s">
        <v>55</v>
      </c>
      <c r="AO537">
        <v>0</v>
      </c>
      <c r="AP537">
        <v>0</v>
      </c>
      <c r="AQ537">
        <v>0</v>
      </c>
      <c r="AR537" t="s">
        <v>76</v>
      </c>
      <c r="AS537" t="s">
        <v>91</v>
      </c>
      <c r="AT537" t="s">
        <v>91</v>
      </c>
      <c r="AU537" t="s">
        <v>4449</v>
      </c>
      <c r="AV537" t="s">
        <v>6396</v>
      </c>
      <c r="AW537" t="s">
        <v>651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201602079</v>
      </c>
      <c r="BM537">
        <v>9</v>
      </c>
    </row>
    <row r="538" spans="1:65">
      <c r="A538" t="s">
        <v>6397</v>
      </c>
      <c r="B538">
        <v>537</v>
      </c>
      <c r="C538" t="s">
        <v>57</v>
      </c>
      <c r="D538" t="s">
        <v>55</v>
      </c>
      <c r="E538">
        <v>9</v>
      </c>
      <c r="F538">
        <v>201602079</v>
      </c>
      <c r="G538" t="s">
        <v>55</v>
      </c>
      <c r="H538" t="s">
        <v>652</v>
      </c>
      <c r="I538" t="s">
        <v>55</v>
      </c>
      <c r="J538" t="s">
        <v>55</v>
      </c>
      <c r="K538" t="s">
        <v>55</v>
      </c>
      <c r="L538" t="s">
        <v>55</v>
      </c>
      <c r="M538" t="s">
        <v>55</v>
      </c>
      <c r="N538" t="s">
        <v>57</v>
      </c>
      <c r="O538" t="s">
        <v>57</v>
      </c>
      <c r="P538" t="s">
        <v>57</v>
      </c>
      <c r="Q538" t="s">
        <v>57</v>
      </c>
      <c r="R538" t="s">
        <v>57</v>
      </c>
      <c r="S538" t="s">
        <v>55</v>
      </c>
      <c r="T538" t="s">
        <v>57</v>
      </c>
      <c r="U538" t="s">
        <v>57</v>
      </c>
      <c r="V538" t="s">
        <v>57</v>
      </c>
      <c r="W538" t="s">
        <v>55</v>
      </c>
      <c r="X538" t="s">
        <v>57</v>
      </c>
      <c r="Y538" t="s">
        <v>57</v>
      </c>
      <c r="Z538" t="s">
        <v>57</v>
      </c>
      <c r="AA538" t="s">
        <v>57</v>
      </c>
      <c r="AB538" t="s">
        <v>57</v>
      </c>
      <c r="AC538" t="s">
        <v>57</v>
      </c>
      <c r="AD538" t="s">
        <v>57</v>
      </c>
      <c r="AE538">
        <v>0</v>
      </c>
      <c r="AF538">
        <v>0</v>
      </c>
      <c r="AG538">
        <v>0</v>
      </c>
      <c r="AH538">
        <v>0</v>
      </c>
      <c r="AI538" s="18" t="str">
        <f t="shared" si="33"/>
        <v>1</v>
      </c>
      <c r="AJ538" s="18" t="str">
        <f t="shared" si="34"/>
        <v>1</v>
      </c>
      <c r="AK538" s="18" t="str">
        <f t="shared" si="35"/>
        <v>1</v>
      </c>
      <c r="AL538" s="18">
        <f t="shared" si="36"/>
        <v>0</v>
      </c>
      <c r="AM538" t="s">
        <v>55</v>
      </c>
      <c r="AN538" t="s">
        <v>55</v>
      </c>
      <c r="AO538">
        <v>0</v>
      </c>
      <c r="AP538">
        <v>1</v>
      </c>
      <c r="AQ538">
        <v>0</v>
      </c>
      <c r="AR538" t="s">
        <v>59</v>
      </c>
      <c r="AS538" t="s">
        <v>80</v>
      </c>
      <c r="AT538" t="s">
        <v>80</v>
      </c>
      <c r="AU538" t="s">
        <v>80</v>
      </c>
      <c r="AV538" t="s">
        <v>6397</v>
      </c>
      <c r="AW538" t="s">
        <v>652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201602079</v>
      </c>
      <c r="BM538">
        <v>9</v>
      </c>
    </row>
    <row r="539" spans="1:65">
      <c r="A539" t="s">
        <v>6398</v>
      </c>
      <c r="B539">
        <v>538</v>
      </c>
      <c r="C539" t="s">
        <v>57</v>
      </c>
      <c r="D539" t="s">
        <v>55</v>
      </c>
      <c r="E539">
        <v>9</v>
      </c>
      <c r="F539">
        <v>201602079</v>
      </c>
      <c r="G539" t="s">
        <v>55</v>
      </c>
      <c r="H539" t="s">
        <v>653</v>
      </c>
      <c r="I539" t="s">
        <v>55</v>
      </c>
      <c r="J539" t="s">
        <v>55</v>
      </c>
      <c r="K539" t="s">
        <v>55</v>
      </c>
      <c r="L539" t="s">
        <v>55</v>
      </c>
      <c r="M539" t="s">
        <v>55</v>
      </c>
      <c r="N539" t="s">
        <v>57</v>
      </c>
      <c r="O539" t="s">
        <v>57</v>
      </c>
      <c r="P539" t="s">
        <v>57</v>
      </c>
      <c r="Q539" t="s">
        <v>57</v>
      </c>
      <c r="R539" t="s">
        <v>57</v>
      </c>
      <c r="S539" t="s">
        <v>55</v>
      </c>
      <c r="T539" t="s">
        <v>57</v>
      </c>
      <c r="U539" t="s">
        <v>57</v>
      </c>
      <c r="V539" t="s">
        <v>57</v>
      </c>
      <c r="W539" t="s">
        <v>55</v>
      </c>
      <c r="X539" t="s">
        <v>57</v>
      </c>
      <c r="Y539" t="s">
        <v>57</v>
      </c>
      <c r="Z539" t="s">
        <v>57</v>
      </c>
      <c r="AA539" t="s">
        <v>57</v>
      </c>
      <c r="AB539" t="s">
        <v>57</v>
      </c>
      <c r="AC539" t="s">
        <v>57</v>
      </c>
      <c r="AD539" t="s">
        <v>57</v>
      </c>
      <c r="AE539">
        <v>0</v>
      </c>
      <c r="AF539">
        <v>0</v>
      </c>
      <c r="AG539">
        <v>0</v>
      </c>
      <c r="AH539">
        <v>0</v>
      </c>
      <c r="AI539" s="18" t="str">
        <f t="shared" si="33"/>
        <v>1</v>
      </c>
      <c r="AJ539" s="18" t="str">
        <f t="shared" si="34"/>
        <v>1</v>
      </c>
      <c r="AK539" s="18" t="str">
        <f t="shared" si="35"/>
        <v>1</v>
      </c>
      <c r="AL539" s="18">
        <f t="shared" si="36"/>
        <v>0</v>
      </c>
      <c r="AM539" t="s">
        <v>55</v>
      </c>
      <c r="AN539" t="s">
        <v>55</v>
      </c>
      <c r="AO539">
        <v>0</v>
      </c>
      <c r="AP539">
        <v>1</v>
      </c>
      <c r="AQ539">
        <v>0</v>
      </c>
      <c r="AR539" t="s">
        <v>59</v>
      </c>
      <c r="AS539" t="s">
        <v>80</v>
      </c>
      <c r="AT539" t="s">
        <v>80</v>
      </c>
      <c r="AU539" t="s">
        <v>80</v>
      </c>
      <c r="AV539" t="s">
        <v>6398</v>
      </c>
      <c r="AW539" t="s">
        <v>653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201602079</v>
      </c>
      <c r="BM539">
        <v>9</v>
      </c>
    </row>
    <row r="540" spans="1:65">
      <c r="A540" t="s">
        <v>6399</v>
      </c>
      <c r="B540">
        <v>539</v>
      </c>
      <c r="C540" t="s">
        <v>301</v>
      </c>
      <c r="D540">
        <v>1</v>
      </c>
      <c r="E540">
        <v>9</v>
      </c>
      <c r="F540">
        <v>201602079</v>
      </c>
      <c r="G540">
        <v>20160207</v>
      </c>
      <c r="H540" t="s">
        <v>654</v>
      </c>
      <c r="I540" t="s">
        <v>54</v>
      </c>
      <c r="J540" t="s">
        <v>55</v>
      </c>
      <c r="K540">
        <v>0</v>
      </c>
      <c r="L540">
        <v>0</v>
      </c>
      <c r="M540">
        <v>0</v>
      </c>
      <c r="N540" t="s">
        <v>56</v>
      </c>
      <c r="O540" t="s">
        <v>57</v>
      </c>
      <c r="P540" t="s">
        <v>57</v>
      </c>
      <c r="Q540" t="s">
        <v>3</v>
      </c>
      <c r="R540" t="s">
        <v>80</v>
      </c>
      <c r="S540" t="s">
        <v>55</v>
      </c>
      <c r="T540" t="s">
        <v>56</v>
      </c>
      <c r="U540" t="s">
        <v>56</v>
      </c>
      <c r="V540" t="s">
        <v>56</v>
      </c>
      <c r="W540" t="s">
        <v>55</v>
      </c>
      <c r="X540" t="s">
        <v>56</v>
      </c>
      <c r="Y540" t="s">
        <v>56</v>
      </c>
      <c r="Z540" t="s">
        <v>56</v>
      </c>
      <c r="AA540" t="s">
        <v>57</v>
      </c>
      <c r="AB540" t="s">
        <v>56</v>
      </c>
      <c r="AC540" t="s">
        <v>68</v>
      </c>
      <c r="AD540" t="s">
        <v>56</v>
      </c>
      <c r="AE540">
        <v>0</v>
      </c>
      <c r="AF540">
        <v>0</v>
      </c>
      <c r="AG540">
        <v>0</v>
      </c>
      <c r="AH540">
        <v>1</v>
      </c>
      <c r="AI540" s="18" t="str">
        <f t="shared" si="33"/>
        <v>1</v>
      </c>
      <c r="AJ540" s="18" t="str">
        <f t="shared" si="34"/>
        <v>1</v>
      </c>
      <c r="AK540" s="18" t="str">
        <f t="shared" si="35"/>
        <v>1</v>
      </c>
      <c r="AL540" s="18">
        <f t="shared" si="36"/>
        <v>1</v>
      </c>
      <c r="AM540" t="s">
        <v>55</v>
      </c>
      <c r="AN540" t="s">
        <v>55</v>
      </c>
      <c r="AO540">
        <v>0</v>
      </c>
      <c r="AP540">
        <v>0</v>
      </c>
      <c r="AQ540">
        <v>0</v>
      </c>
      <c r="AR540" t="s">
        <v>59</v>
      </c>
      <c r="AS540" t="s">
        <v>80</v>
      </c>
      <c r="AT540" t="s">
        <v>80</v>
      </c>
      <c r="AU540" t="s">
        <v>80</v>
      </c>
      <c r="AV540" t="s">
        <v>6399</v>
      </c>
      <c r="AW540" t="s">
        <v>654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201602079</v>
      </c>
      <c r="BM540">
        <v>9</v>
      </c>
    </row>
    <row r="541" spans="1:65">
      <c r="A541" t="s">
        <v>6400</v>
      </c>
      <c r="B541">
        <v>540</v>
      </c>
      <c r="C541" t="s">
        <v>57</v>
      </c>
      <c r="D541" t="s">
        <v>55</v>
      </c>
      <c r="E541">
        <v>9</v>
      </c>
      <c r="F541">
        <v>201602079</v>
      </c>
      <c r="G541" t="s">
        <v>55</v>
      </c>
      <c r="H541" t="s">
        <v>655</v>
      </c>
      <c r="I541" t="s">
        <v>55</v>
      </c>
      <c r="J541" t="s">
        <v>55</v>
      </c>
      <c r="K541" t="s">
        <v>55</v>
      </c>
      <c r="L541" t="s">
        <v>55</v>
      </c>
      <c r="M541" t="s">
        <v>55</v>
      </c>
      <c r="N541" t="s">
        <v>57</v>
      </c>
      <c r="O541" t="s">
        <v>57</v>
      </c>
      <c r="P541" t="s">
        <v>57</v>
      </c>
      <c r="Q541" t="s">
        <v>57</v>
      </c>
      <c r="R541" t="s">
        <v>57</v>
      </c>
      <c r="S541" t="s">
        <v>55</v>
      </c>
      <c r="T541" t="s">
        <v>57</v>
      </c>
      <c r="U541" t="s">
        <v>57</v>
      </c>
      <c r="V541" t="s">
        <v>57</v>
      </c>
      <c r="W541" t="s">
        <v>55</v>
      </c>
      <c r="X541" t="s">
        <v>57</v>
      </c>
      <c r="Y541" t="s">
        <v>57</v>
      </c>
      <c r="Z541" t="s">
        <v>57</v>
      </c>
      <c r="AA541" t="s">
        <v>57</v>
      </c>
      <c r="AB541" t="s">
        <v>57</v>
      </c>
      <c r="AC541" t="s">
        <v>57</v>
      </c>
      <c r="AD541" t="s">
        <v>57</v>
      </c>
      <c r="AE541">
        <v>0</v>
      </c>
      <c r="AF541">
        <v>0</v>
      </c>
      <c r="AG541">
        <v>0</v>
      </c>
      <c r="AH541">
        <v>0</v>
      </c>
      <c r="AI541" s="18" t="str">
        <f t="shared" si="33"/>
        <v>1</v>
      </c>
      <c r="AJ541" s="18" t="str">
        <f t="shared" si="34"/>
        <v>1</v>
      </c>
      <c r="AK541" s="18" t="str">
        <f t="shared" si="35"/>
        <v>1</v>
      </c>
      <c r="AL541" s="18">
        <f t="shared" si="36"/>
        <v>0</v>
      </c>
      <c r="AM541" t="s">
        <v>55</v>
      </c>
      <c r="AN541" t="s">
        <v>55</v>
      </c>
      <c r="AO541">
        <v>0</v>
      </c>
      <c r="AP541">
        <v>1</v>
      </c>
      <c r="AQ541">
        <v>0</v>
      </c>
      <c r="AR541" t="s">
        <v>59</v>
      </c>
      <c r="AS541" t="s">
        <v>80</v>
      </c>
      <c r="AT541" t="s">
        <v>80</v>
      </c>
      <c r="AU541" t="s">
        <v>80</v>
      </c>
      <c r="AV541" t="s">
        <v>6400</v>
      </c>
      <c r="AW541" t="s">
        <v>655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201602079</v>
      </c>
      <c r="BM541">
        <v>9</v>
      </c>
    </row>
    <row r="542" spans="1:65">
      <c r="A542" t="s">
        <v>6401</v>
      </c>
      <c r="B542">
        <v>541</v>
      </c>
      <c r="C542" t="s">
        <v>57</v>
      </c>
      <c r="D542" t="s">
        <v>55</v>
      </c>
      <c r="E542">
        <v>9</v>
      </c>
      <c r="F542">
        <v>201602079</v>
      </c>
      <c r="G542" t="s">
        <v>55</v>
      </c>
      <c r="H542" t="s">
        <v>656</v>
      </c>
      <c r="I542" t="s">
        <v>55</v>
      </c>
      <c r="J542" t="s">
        <v>55</v>
      </c>
      <c r="K542" t="s">
        <v>55</v>
      </c>
      <c r="L542" t="s">
        <v>55</v>
      </c>
      <c r="M542" t="s">
        <v>55</v>
      </c>
      <c r="N542" t="s">
        <v>57</v>
      </c>
      <c r="O542" t="s">
        <v>57</v>
      </c>
      <c r="P542" t="s">
        <v>57</v>
      </c>
      <c r="Q542" t="s">
        <v>57</v>
      </c>
      <c r="R542" t="s">
        <v>57</v>
      </c>
      <c r="S542" t="s">
        <v>55</v>
      </c>
      <c r="T542" t="s">
        <v>57</v>
      </c>
      <c r="U542" t="s">
        <v>57</v>
      </c>
      <c r="V542" t="s">
        <v>57</v>
      </c>
      <c r="W542" t="s">
        <v>55</v>
      </c>
      <c r="X542" t="s">
        <v>57</v>
      </c>
      <c r="Y542" t="s">
        <v>57</v>
      </c>
      <c r="Z542" t="s">
        <v>57</v>
      </c>
      <c r="AA542" t="s">
        <v>57</v>
      </c>
      <c r="AB542" t="s">
        <v>57</v>
      </c>
      <c r="AC542" t="s">
        <v>57</v>
      </c>
      <c r="AD542" t="s">
        <v>57</v>
      </c>
      <c r="AE542">
        <v>0</v>
      </c>
      <c r="AF542">
        <v>0</v>
      </c>
      <c r="AG542">
        <v>0</v>
      </c>
      <c r="AH542">
        <v>0</v>
      </c>
      <c r="AI542" s="18" t="str">
        <f t="shared" si="33"/>
        <v>1</v>
      </c>
      <c r="AJ542" s="18" t="str">
        <f t="shared" si="34"/>
        <v>1</v>
      </c>
      <c r="AK542" s="18" t="str">
        <f t="shared" si="35"/>
        <v>1</v>
      </c>
      <c r="AL542" s="18">
        <f t="shared" si="36"/>
        <v>0</v>
      </c>
      <c r="AM542" t="s">
        <v>55</v>
      </c>
      <c r="AN542" t="s">
        <v>55</v>
      </c>
      <c r="AO542">
        <v>0</v>
      </c>
      <c r="AP542">
        <v>1</v>
      </c>
      <c r="AQ542">
        <v>0</v>
      </c>
      <c r="AR542" t="s">
        <v>59</v>
      </c>
      <c r="AS542" t="s">
        <v>80</v>
      </c>
      <c r="AT542" t="s">
        <v>80</v>
      </c>
      <c r="AU542" t="s">
        <v>80</v>
      </c>
      <c r="AV542" t="s">
        <v>6401</v>
      </c>
      <c r="AW542" t="s">
        <v>656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201602079</v>
      </c>
      <c r="BM542">
        <v>9</v>
      </c>
    </row>
    <row r="543" spans="1:65">
      <c r="A543" t="s">
        <v>6402</v>
      </c>
      <c r="B543">
        <v>542</v>
      </c>
      <c r="C543" t="s">
        <v>57</v>
      </c>
      <c r="D543" t="s">
        <v>55</v>
      </c>
      <c r="E543">
        <v>9</v>
      </c>
      <c r="F543">
        <v>201602079</v>
      </c>
      <c r="G543" t="s">
        <v>55</v>
      </c>
      <c r="H543" t="s">
        <v>657</v>
      </c>
      <c r="I543" t="s">
        <v>55</v>
      </c>
      <c r="J543" t="s">
        <v>55</v>
      </c>
      <c r="K543" t="s">
        <v>55</v>
      </c>
      <c r="L543" t="s">
        <v>55</v>
      </c>
      <c r="M543" t="s">
        <v>55</v>
      </c>
      <c r="N543" t="s">
        <v>57</v>
      </c>
      <c r="O543" t="s">
        <v>57</v>
      </c>
      <c r="P543" t="s">
        <v>57</v>
      </c>
      <c r="Q543" t="s">
        <v>57</v>
      </c>
      <c r="R543" t="s">
        <v>57</v>
      </c>
      <c r="S543" t="s">
        <v>55</v>
      </c>
      <c r="T543" t="s">
        <v>57</v>
      </c>
      <c r="U543" t="s">
        <v>57</v>
      </c>
      <c r="V543" t="s">
        <v>57</v>
      </c>
      <c r="W543" t="s">
        <v>55</v>
      </c>
      <c r="X543" t="s">
        <v>57</v>
      </c>
      <c r="Y543" t="s">
        <v>57</v>
      </c>
      <c r="Z543" t="s">
        <v>57</v>
      </c>
      <c r="AA543" t="s">
        <v>57</v>
      </c>
      <c r="AB543" t="s">
        <v>57</v>
      </c>
      <c r="AC543" t="s">
        <v>57</v>
      </c>
      <c r="AD543" t="s">
        <v>57</v>
      </c>
      <c r="AE543">
        <v>0</v>
      </c>
      <c r="AF543">
        <v>0</v>
      </c>
      <c r="AG543">
        <v>0</v>
      </c>
      <c r="AH543">
        <v>0</v>
      </c>
      <c r="AI543" s="18" t="str">
        <f t="shared" si="33"/>
        <v>1</v>
      </c>
      <c r="AJ543" s="18" t="str">
        <f t="shared" si="34"/>
        <v>1</v>
      </c>
      <c r="AK543" s="18" t="str">
        <f t="shared" si="35"/>
        <v>1</v>
      </c>
      <c r="AL543" s="18">
        <f t="shared" si="36"/>
        <v>0</v>
      </c>
      <c r="AM543" t="s">
        <v>55</v>
      </c>
      <c r="AN543" t="s">
        <v>55</v>
      </c>
      <c r="AO543">
        <v>0</v>
      </c>
      <c r="AP543">
        <v>1</v>
      </c>
      <c r="AQ543">
        <v>0</v>
      </c>
      <c r="AR543" t="s">
        <v>59</v>
      </c>
      <c r="AS543" t="s">
        <v>80</v>
      </c>
      <c r="AT543" t="s">
        <v>80</v>
      </c>
      <c r="AU543" t="s">
        <v>80</v>
      </c>
      <c r="AV543" t="s">
        <v>6402</v>
      </c>
      <c r="AW543" t="s">
        <v>657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201602079</v>
      </c>
      <c r="BM543">
        <v>9</v>
      </c>
    </row>
    <row r="544" spans="1:65">
      <c r="A544" t="s">
        <v>6403</v>
      </c>
      <c r="B544">
        <v>543</v>
      </c>
      <c r="C544" t="s">
        <v>57</v>
      </c>
      <c r="D544" t="s">
        <v>55</v>
      </c>
      <c r="E544">
        <v>9</v>
      </c>
      <c r="F544">
        <v>201602079</v>
      </c>
      <c r="G544" t="s">
        <v>55</v>
      </c>
      <c r="H544" t="s">
        <v>658</v>
      </c>
      <c r="I544" t="s">
        <v>55</v>
      </c>
      <c r="J544" t="s">
        <v>55</v>
      </c>
      <c r="K544" t="s">
        <v>55</v>
      </c>
      <c r="L544" t="s">
        <v>55</v>
      </c>
      <c r="M544" t="s">
        <v>55</v>
      </c>
      <c r="N544" t="s">
        <v>57</v>
      </c>
      <c r="O544" t="s">
        <v>57</v>
      </c>
      <c r="P544" t="s">
        <v>57</v>
      </c>
      <c r="Q544" t="s">
        <v>57</v>
      </c>
      <c r="R544" t="s">
        <v>57</v>
      </c>
      <c r="S544" t="s">
        <v>55</v>
      </c>
      <c r="T544" t="s">
        <v>57</v>
      </c>
      <c r="U544" t="s">
        <v>57</v>
      </c>
      <c r="V544" t="s">
        <v>57</v>
      </c>
      <c r="W544" t="s">
        <v>55</v>
      </c>
      <c r="X544" t="s">
        <v>57</v>
      </c>
      <c r="Y544" t="s">
        <v>57</v>
      </c>
      <c r="Z544" t="s">
        <v>57</v>
      </c>
      <c r="AA544" t="s">
        <v>57</v>
      </c>
      <c r="AB544" t="s">
        <v>57</v>
      </c>
      <c r="AC544" t="s">
        <v>57</v>
      </c>
      <c r="AD544" t="s">
        <v>57</v>
      </c>
      <c r="AE544">
        <v>0</v>
      </c>
      <c r="AF544">
        <v>0</v>
      </c>
      <c r="AG544">
        <v>0</v>
      </c>
      <c r="AH544">
        <v>0</v>
      </c>
      <c r="AI544" s="18" t="str">
        <f t="shared" si="33"/>
        <v>1</v>
      </c>
      <c r="AJ544" s="18" t="str">
        <f t="shared" si="34"/>
        <v>1</v>
      </c>
      <c r="AK544" s="18" t="str">
        <f t="shared" si="35"/>
        <v>1</v>
      </c>
      <c r="AL544" s="18">
        <f t="shared" si="36"/>
        <v>0</v>
      </c>
      <c r="AM544" t="s">
        <v>55</v>
      </c>
      <c r="AN544" t="s">
        <v>55</v>
      </c>
      <c r="AO544">
        <v>0</v>
      </c>
      <c r="AP544">
        <v>1</v>
      </c>
      <c r="AQ544">
        <v>0</v>
      </c>
      <c r="AR544" t="s">
        <v>59</v>
      </c>
      <c r="AS544" t="s">
        <v>80</v>
      </c>
      <c r="AT544" t="s">
        <v>80</v>
      </c>
      <c r="AU544" t="s">
        <v>80</v>
      </c>
      <c r="AV544" t="s">
        <v>6403</v>
      </c>
      <c r="AW544" t="s">
        <v>658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201602079</v>
      </c>
      <c r="BM544">
        <v>9</v>
      </c>
    </row>
    <row r="545" spans="1:65">
      <c r="A545" t="s">
        <v>6404</v>
      </c>
      <c r="B545">
        <v>544</v>
      </c>
      <c r="C545" t="s">
        <v>57</v>
      </c>
      <c r="D545" t="s">
        <v>55</v>
      </c>
      <c r="E545">
        <v>9</v>
      </c>
      <c r="F545">
        <v>201602079</v>
      </c>
      <c r="G545" t="s">
        <v>55</v>
      </c>
      <c r="H545" t="s">
        <v>659</v>
      </c>
      <c r="I545" t="s">
        <v>55</v>
      </c>
      <c r="J545" t="s">
        <v>55</v>
      </c>
      <c r="K545" t="s">
        <v>55</v>
      </c>
      <c r="L545" t="s">
        <v>55</v>
      </c>
      <c r="M545" t="s">
        <v>55</v>
      </c>
      <c r="N545" t="s">
        <v>57</v>
      </c>
      <c r="O545" t="s">
        <v>57</v>
      </c>
      <c r="P545" t="s">
        <v>57</v>
      </c>
      <c r="Q545" t="s">
        <v>57</v>
      </c>
      <c r="R545" t="s">
        <v>57</v>
      </c>
      <c r="S545" t="s">
        <v>55</v>
      </c>
      <c r="T545" t="s">
        <v>57</v>
      </c>
      <c r="U545" t="s">
        <v>57</v>
      </c>
      <c r="V545" t="s">
        <v>57</v>
      </c>
      <c r="W545" t="s">
        <v>55</v>
      </c>
      <c r="X545" t="s">
        <v>57</v>
      </c>
      <c r="Y545" t="s">
        <v>57</v>
      </c>
      <c r="Z545" t="s">
        <v>57</v>
      </c>
      <c r="AA545" t="s">
        <v>57</v>
      </c>
      <c r="AB545" t="s">
        <v>57</v>
      </c>
      <c r="AC545" t="s">
        <v>57</v>
      </c>
      <c r="AD545" t="s">
        <v>57</v>
      </c>
      <c r="AE545">
        <v>0</v>
      </c>
      <c r="AF545">
        <v>0</v>
      </c>
      <c r="AG545">
        <v>0</v>
      </c>
      <c r="AH545">
        <v>0</v>
      </c>
      <c r="AI545" s="18" t="str">
        <f t="shared" si="33"/>
        <v>1</v>
      </c>
      <c r="AJ545" s="18" t="str">
        <f t="shared" si="34"/>
        <v>1</v>
      </c>
      <c r="AK545" s="18" t="str">
        <f t="shared" si="35"/>
        <v>1</v>
      </c>
      <c r="AL545" s="18">
        <f t="shared" si="36"/>
        <v>0</v>
      </c>
      <c r="AM545" t="s">
        <v>55</v>
      </c>
      <c r="AN545" t="s">
        <v>55</v>
      </c>
      <c r="AO545">
        <v>0</v>
      </c>
      <c r="AP545">
        <v>1</v>
      </c>
      <c r="AQ545">
        <v>0</v>
      </c>
      <c r="AR545" t="s">
        <v>59</v>
      </c>
      <c r="AS545" t="s">
        <v>80</v>
      </c>
      <c r="AT545" t="s">
        <v>80</v>
      </c>
      <c r="AU545" t="s">
        <v>80</v>
      </c>
      <c r="AV545" t="s">
        <v>6404</v>
      </c>
      <c r="AW545" t="s">
        <v>659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201602079</v>
      </c>
      <c r="BM545">
        <v>9</v>
      </c>
    </row>
    <row r="546" spans="1:65">
      <c r="A546" t="s">
        <v>6405</v>
      </c>
      <c r="B546">
        <v>545</v>
      </c>
      <c r="C546" t="s">
        <v>57</v>
      </c>
      <c r="D546" t="s">
        <v>55</v>
      </c>
      <c r="E546">
        <v>9</v>
      </c>
      <c r="F546">
        <v>201602079</v>
      </c>
      <c r="G546" t="s">
        <v>55</v>
      </c>
      <c r="H546" t="s">
        <v>660</v>
      </c>
      <c r="I546" t="s">
        <v>55</v>
      </c>
      <c r="J546" t="s">
        <v>55</v>
      </c>
      <c r="K546" t="s">
        <v>55</v>
      </c>
      <c r="L546" t="s">
        <v>55</v>
      </c>
      <c r="M546" t="s">
        <v>55</v>
      </c>
      <c r="N546" t="s">
        <v>57</v>
      </c>
      <c r="O546" t="s">
        <v>57</v>
      </c>
      <c r="P546" t="s">
        <v>57</v>
      </c>
      <c r="Q546" t="s">
        <v>57</v>
      </c>
      <c r="R546" t="s">
        <v>57</v>
      </c>
      <c r="S546" t="s">
        <v>55</v>
      </c>
      <c r="T546" t="s">
        <v>57</v>
      </c>
      <c r="U546" t="s">
        <v>57</v>
      </c>
      <c r="V546" t="s">
        <v>57</v>
      </c>
      <c r="W546" t="s">
        <v>55</v>
      </c>
      <c r="X546" t="s">
        <v>57</v>
      </c>
      <c r="Y546" t="s">
        <v>57</v>
      </c>
      <c r="Z546" t="s">
        <v>57</v>
      </c>
      <c r="AA546" t="s">
        <v>57</v>
      </c>
      <c r="AB546" t="s">
        <v>57</v>
      </c>
      <c r="AC546" t="s">
        <v>57</v>
      </c>
      <c r="AD546" t="s">
        <v>57</v>
      </c>
      <c r="AE546">
        <v>0</v>
      </c>
      <c r="AF546">
        <v>0</v>
      </c>
      <c r="AG546">
        <v>0</v>
      </c>
      <c r="AH546">
        <v>0</v>
      </c>
      <c r="AI546" s="18" t="str">
        <f t="shared" si="33"/>
        <v>1</v>
      </c>
      <c r="AJ546" s="18" t="str">
        <f t="shared" si="34"/>
        <v>1</v>
      </c>
      <c r="AK546" s="18" t="str">
        <f t="shared" si="35"/>
        <v>1</v>
      </c>
      <c r="AL546" s="18">
        <f t="shared" si="36"/>
        <v>0</v>
      </c>
      <c r="AM546" t="s">
        <v>55</v>
      </c>
      <c r="AN546" t="s">
        <v>55</v>
      </c>
      <c r="AO546">
        <v>0</v>
      </c>
      <c r="AP546">
        <v>1</v>
      </c>
      <c r="AQ546">
        <v>0</v>
      </c>
      <c r="AR546" t="s">
        <v>59</v>
      </c>
      <c r="AS546" t="s">
        <v>80</v>
      </c>
      <c r="AT546" t="s">
        <v>80</v>
      </c>
      <c r="AU546" t="s">
        <v>80</v>
      </c>
      <c r="AV546" t="s">
        <v>6405</v>
      </c>
      <c r="AW546" t="s">
        <v>660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201602079</v>
      </c>
      <c r="BM546">
        <v>9</v>
      </c>
    </row>
    <row r="547" spans="1:65">
      <c r="A547" t="s">
        <v>6406</v>
      </c>
      <c r="B547">
        <v>546</v>
      </c>
      <c r="C547" t="s">
        <v>57</v>
      </c>
      <c r="D547" t="s">
        <v>55</v>
      </c>
      <c r="E547">
        <v>9</v>
      </c>
      <c r="F547">
        <v>201602079</v>
      </c>
      <c r="G547" t="s">
        <v>55</v>
      </c>
      <c r="H547" t="s">
        <v>661</v>
      </c>
      <c r="I547" t="s">
        <v>55</v>
      </c>
      <c r="J547" t="s">
        <v>55</v>
      </c>
      <c r="K547" t="s">
        <v>55</v>
      </c>
      <c r="L547" t="s">
        <v>55</v>
      </c>
      <c r="M547" t="s">
        <v>55</v>
      </c>
      <c r="N547" t="s">
        <v>57</v>
      </c>
      <c r="O547" t="s">
        <v>57</v>
      </c>
      <c r="P547" t="s">
        <v>57</v>
      </c>
      <c r="Q547" t="s">
        <v>57</v>
      </c>
      <c r="R547" t="s">
        <v>57</v>
      </c>
      <c r="S547" t="s">
        <v>55</v>
      </c>
      <c r="T547" t="s">
        <v>57</v>
      </c>
      <c r="U547" t="s">
        <v>57</v>
      </c>
      <c r="V547" t="s">
        <v>57</v>
      </c>
      <c r="W547" t="s">
        <v>55</v>
      </c>
      <c r="X547" t="s">
        <v>57</v>
      </c>
      <c r="Y547" t="s">
        <v>57</v>
      </c>
      <c r="Z547" t="s">
        <v>57</v>
      </c>
      <c r="AA547" t="s">
        <v>57</v>
      </c>
      <c r="AB547" t="s">
        <v>57</v>
      </c>
      <c r="AC547" t="s">
        <v>57</v>
      </c>
      <c r="AD547" t="s">
        <v>57</v>
      </c>
      <c r="AE547">
        <v>0</v>
      </c>
      <c r="AF547">
        <v>0</v>
      </c>
      <c r="AG547">
        <v>0</v>
      </c>
      <c r="AH547">
        <v>0</v>
      </c>
      <c r="AI547" s="18" t="str">
        <f t="shared" si="33"/>
        <v>1</v>
      </c>
      <c r="AJ547" s="18" t="str">
        <f t="shared" si="34"/>
        <v>1</v>
      </c>
      <c r="AK547" s="18" t="str">
        <f t="shared" si="35"/>
        <v>1</v>
      </c>
      <c r="AL547" s="18">
        <f t="shared" si="36"/>
        <v>0</v>
      </c>
      <c r="AM547" t="s">
        <v>55</v>
      </c>
      <c r="AN547" t="s">
        <v>55</v>
      </c>
      <c r="AO547">
        <v>0</v>
      </c>
      <c r="AP547">
        <v>1</v>
      </c>
      <c r="AQ547">
        <v>0</v>
      </c>
      <c r="AR547" t="s">
        <v>59</v>
      </c>
      <c r="AS547" t="s">
        <v>80</v>
      </c>
      <c r="AT547" t="s">
        <v>80</v>
      </c>
      <c r="AU547" t="s">
        <v>80</v>
      </c>
      <c r="AV547" t="s">
        <v>6406</v>
      </c>
      <c r="AW547" t="s">
        <v>661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201602079</v>
      </c>
      <c r="BM547">
        <v>9</v>
      </c>
    </row>
    <row r="548" spans="1:65">
      <c r="A548" t="s">
        <v>6407</v>
      </c>
      <c r="B548">
        <v>547</v>
      </c>
      <c r="C548" t="s">
        <v>301</v>
      </c>
      <c r="D548">
        <v>1</v>
      </c>
      <c r="E548">
        <v>9</v>
      </c>
      <c r="F548">
        <v>201602079</v>
      </c>
      <c r="G548">
        <v>20160207</v>
      </c>
      <c r="H548" t="s">
        <v>662</v>
      </c>
      <c r="I548" t="s">
        <v>217</v>
      </c>
      <c r="J548" t="s">
        <v>55</v>
      </c>
      <c r="K548">
        <v>1</v>
      </c>
      <c r="L548">
        <v>0</v>
      </c>
      <c r="M548">
        <v>1</v>
      </c>
      <c r="N548" t="s">
        <v>56</v>
      </c>
      <c r="O548" t="s">
        <v>217</v>
      </c>
      <c r="P548" t="s">
        <v>68</v>
      </c>
      <c r="Q548" t="s">
        <v>4</v>
      </c>
      <c r="R548" t="s">
        <v>80</v>
      </c>
      <c r="S548" t="s">
        <v>55</v>
      </c>
      <c r="T548" t="s">
        <v>56</v>
      </c>
      <c r="U548" t="s">
        <v>56</v>
      </c>
      <c r="V548" t="s">
        <v>56</v>
      </c>
      <c r="W548" t="s">
        <v>55</v>
      </c>
      <c r="X548" t="s">
        <v>56</v>
      </c>
      <c r="Y548" t="s">
        <v>56</v>
      </c>
      <c r="Z548" t="s">
        <v>56</v>
      </c>
      <c r="AA548" t="s">
        <v>57</v>
      </c>
      <c r="AB548" t="s">
        <v>56</v>
      </c>
      <c r="AC548" t="s">
        <v>56</v>
      </c>
      <c r="AD548" t="s">
        <v>56</v>
      </c>
      <c r="AE548">
        <v>1</v>
      </c>
      <c r="AF548">
        <v>1</v>
      </c>
      <c r="AG548">
        <v>1</v>
      </c>
      <c r="AH548">
        <v>0</v>
      </c>
      <c r="AI548" s="18" t="str">
        <f t="shared" si="33"/>
        <v>0</v>
      </c>
      <c r="AJ548" s="18" t="str">
        <f t="shared" si="34"/>
        <v>0</v>
      </c>
      <c r="AK548" s="18" t="str">
        <f t="shared" si="35"/>
        <v>0</v>
      </c>
      <c r="AL548" s="18">
        <f t="shared" si="36"/>
        <v>0</v>
      </c>
      <c r="AM548">
        <v>1</v>
      </c>
      <c r="AN548">
        <v>6</v>
      </c>
      <c r="AO548">
        <v>0</v>
      </c>
      <c r="AP548">
        <v>0</v>
      </c>
      <c r="AQ548">
        <v>0</v>
      </c>
      <c r="AR548" t="s">
        <v>147</v>
      </c>
      <c r="AS548" t="s">
        <v>80</v>
      </c>
      <c r="AT548" t="s">
        <v>80</v>
      </c>
      <c r="AU548" t="s">
        <v>80</v>
      </c>
      <c r="AV548" t="s">
        <v>6407</v>
      </c>
      <c r="AW548" t="s">
        <v>662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201602079</v>
      </c>
      <c r="BM548">
        <v>9</v>
      </c>
    </row>
    <row r="549" spans="1:65">
      <c r="A549" t="s">
        <v>6408</v>
      </c>
      <c r="B549">
        <v>548</v>
      </c>
      <c r="C549" t="s">
        <v>301</v>
      </c>
      <c r="D549">
        <v>1</v>
      </c>
      <c r="E549">
        <v>9</v>
      </c>
      <c r="F549">
        <v>201602079</v>
      </c>
      <c r="G549">
        <v>20160207</v>
      </c>
      <c r="H549" t="s">
        <v>663</v>
      </c>
      <c r="I549" t="s">
        <v>54</v>
      </c>
      <c r="J549" t="s">
        <v>55</v>
      </c>
      <c r="K549">
        <v>0</v>
      </c>
      <c r="L549">
        <v>0</v>
      </c>
      <c r="M549">
        <v>0</v>
      </c>
      <c r="N549" t="s">
        <v>68</v>
      </c>
      <c r="O549" t="s">
        <v>57</v>
      </c>
      <c r="P549" t="s">
        <v>57</v>
      </c>
      <c r="Q549" t="s">
        <v>3</v>
      </c>
      <c r="R549" t="s">
        <v>80</v>
      </c>
      <c r="S549" t="s">
        <v>55</v>
      </c>
      <c r="T549" t="s">
        <v>56</v>
      </c>
      <c r="U549" t="s">
        <v>56</v>
      </c>
      <c r="V549" t="s">
        <v>68</v>
      </c>
      <c r="W549" t="s">
        <v>55</v>
      </c>
      <c r="X549" t="s">
        <v>56</v>
      </c>
      <c r="Y549" t="s">
        <v>56</v>
      </c>
      <c r="Z549" t="s">
        <v>56</v>
      </c>
      <c r="AA549" t="s">
        <v>57</v>
      </c>
      <c r="AB549" t="s">
        <v>56</v>
      </c>
      <c r="AC549" t="s">
        <v>56</v>
      </c>
      <c r="AD549" t="s">
        <v>56</v>
      </c>
      <c r="AE549">
        <v>1</v>
      </c>
      <c r="AF549">
        <v>1</v>
      </c>
      <c r="AG549">
        <v>1</v>
      </c>
      <c r="AH549">
        <v>0</v>
      </c>
      <c r="AI549" s="18" t="str">
        <f t="shared" si="33"/>
        <v>0</v>
      </c>
      <c r="AJ549" s="18" t="str">
        <f t="shared" si="34"/>
        <v>0</v>
      </c>
      <c r="AK549" s="18" t="str">
        <f t="shared" si="35"/>
        <v>0</v>
      </c>
      <c r="AL549" s="18">
        <f t="shared" si="36"/>
        <v>0</v>
      </c>
      <c r="AM549">
        <v>1</v>
      </c>
      <c r="AN549">
        <v>3</v>
      </c>
      <c r="AO549">
        <v>0</v>
      </c>
      <c r="AP549">
        <v>0</v>
      </c>
      <c r="AQ549">
        <v>0</v>
      </c>
      <c r="AR549" t="s">
        <v>59</v>
      </c>
      <c r="AS549" t="s">
        <v>80</v>
      </c>
      <c r="AT549" t="s">
        <v>80</v>
      </c>
      <c r="AU549" t="s">
        <v>80</v>
      </c>
      <c r="AV549" t="s">
        <v>6408</v>
      </c>
      <c r="AW549" t="s">
        <v>663</v>
      </c>
      <c r="AX549">
        <v>1</v>
      </c>
      <c r="AY549">
        <v>1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201602079</v>
      </c>
      <c r="BM549">
        <v>9</v>
      </c>
    </row>
    <row r="550" spans="1:65">
      <c r="A550" t="s">
        <v>6409</v>
      </c>
      <c r="B550">
        <v>549</v>
      </c>
      <c r="C550" t="s">
        <v>57</v>
      </c>
      <c r="D550" t="s">
        <v>55</v>
      </c>
      <c r="E550">
        <v>9</v>
      </c>
      <c r="F550">
        <v>201602079</v>
      </c>
      <c r="G550" t="s">
        <v>55</v>
      </c>
      <c r="H550" t="s">
        <v>664</v>
      </c>
      <c r="I550" t="s">
        <v>55</v>
      </c>
      <c r="J550" t="s">
        <v>55</v>
      </c>
      <c r="K550" t="s">
        <v>55</v>
      </c>
      <c r="L550" t="s">
        <v>55</v>
      </c>
      <c r="M550" t="s">
        <v>55</v>
      </c>
      <c r="N550" t="s">
        <v>57</v>
      </c>
      <c r="O550" t="s">
        <v>57</v>
      </c>
      <c r="P550" t="s">
        <v>57</v>
      </c>
      <c r="Q550" t="s">
        <v>57</v>
      </c>
      <c r="R550" t="s">
        <v>57</v>
      </c>
      <c r="S550" t="s">
        <v>55</v>
      </c>
      <c r="T550" t="s">
        <v>57</v>
      </c>
      <c r="U550" t="s">
        <v>57</v>
      </c>
      <c r="V550" t="s">
        <v>57</v>
      </c>
      <c r="W550" t="s">
        <v>55</v>
      </c>
      <c r="X550" t="s">
        <v>57</v>
      </c>
      <c r="Y550" t="s">
        <v>57</v>
      </c>
      <c r="Z550" t="s">
        <v>57</v>
      </c>
      <c r="AA550" t="s">
        <v>57</v>
      </c>
      <c r="AB550" t="s">
        <v>57</v>
      </c>
      <c r="AC550" t="s">
        <v>57</v>
      </c>
      <c r="AD550" t="s">
        <v>57</v>
      </c>
      <c r="AE550">
        <v>0</v>
      </c>
      <c r="AF550">
        <v>0</v>
      </c>
      <c r="AG550">
        <v>0</v>
      </c>
      <c r="AH550">
        <v>0</v>
      </c>
      <c r="AI550" s="18" t="str">
        <f t="shared" si="33"/>
        <v>1</v>
      </c>
      <c r="AJ550" s="18" t="str">
        <f t="shared" si="34"/>
        <v>1</v>
      </c>
      <c r="AK550" s="18" t="str">
        <f t="shared" si="35"/>
        <v>1</v>
      </c>
      <c r="AL550" s="18">
        <f t="shared" si="36"/>
        <v>0</v>
      </c>
      <c r="AM550" t="s">
        <v>55</v>
      </c>
      <c r="AN550" t="s">
        <v>55</v>
      </c>
      <c r="AO550">
        <v>0</v>
      </c>
      <c r="AP550">
        <v>1</v>
      </c>
      <c r="AQ550">
        <v>0</v>
      </c>
      <c r="AR550" t="s">
        <v>59</v>
      </c>
      <c r="AS550" t="s">
        <v>80</v>
      </c>
      <c r="AT550" t="s">
        <v>80</v>
      </c>
      <c r="AU550" t="s">
        <v>80</v>
      </c>
      <c r="AV550" t="s">
        <v>6409</v>
      </c>
      <c r="AW550" t="s">
        <v>664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201602079</v>
      </c>
      <c r="BM550">
        <v>9</v>
      </c>
    </row>
    <row r="551" spans="1:65">
      <c r="A551" t="s">
        <v>6410</v>
      </c>
      <c r="B551">
        <v>550</v>
      </c>
      <c r="C551" t="s">
        <v>57</v>
      </c>
      <c r="D551" t="s">
        <v>55</v>
      </c>
      <c r="E551">
        <v>9</v>
      </c>
      <c r="F551">
        <v>201602079</v>
      </c>
      <c r="G551" t="s">
        <v>55</v>
      </c>
      <c r="H551" t="s">
        <v>665</v>
      </c>
      <c r="I551" t="s">
        <v>55</v>
      </c>
      <c r="J551" t="s">
        <v>55</v>
      </c>
      <c r="K551" t="s">
        <v>55</v>
      </c>
      <c r="L551" t="s">
        <v>55</v>
      </c>
      <c r="M551" t="s">
        <v>55</v>
      </c>
      <c r="N551" t="s">
        <v>57</v>
      </c>
      <c r="O551" t="s">
        <v>57</v>
      </c>
      <c r="P551" t="s">
        <v>57</v>
      </c>
      <c r="Q551" t="s">
        <v>57</v>
      </c>
      <c r="R551" t="s">
        <v>57</v>
      </c>
      <c r="S551" t="s">
        <v>55</v>
      </c>
      <c r="T551" t="s">
        <v>57</v>
      </c>
      <c r="U551" t="s">
        <v>57</v>
      </c>
      <c r="V551" t="s">
        <v>57</v>
      </c>
      <c r="W551" t="s">
        <v>55</v>
      </c>
      <c r="X551" t="s">
        <v>57</v>
      </c>
      <c r="Y551" t="s">
        <v>57</v>
      </c>
      <c r="Z551" t="s">
        <v>57</v>
      </c>
      <c r="AA551" t="s">
        <v>57</v>
      </c>
      <c r="AB551" t="s">
        <v>57</v>
      </c>
      <c r="AC551" t="s">
        <v>57</v>
      </c>
      <c r="AD551" t="s">
        <v>57</v>
      </c>
      <c r="AE551">
        <v>0</v>
      </c>
      <c r="AF551">
        <v>0</v>
      </c>
      <c r="AG551">
        <v>0</v>
      </c>
      <c r="AH551">
        <v>0</v>
      </c>
      <c r="AI551" s="18" t="str">
        <f t="shared" si="33"/>
        <v>1</v>
      </c>
      <c r="AJ551" s="18" t="str">
        <f t="shared" si="34"/>
        <v>1</v>
      </c>
      <c r="AK551" s="18" t="str">
        <f t="shared" si="35"/>
        <v>1</v>
      </c>
      <c r="AL551" s="18">
        <f t="shared" si="36"/>
        <v>0</v>
      </c>
      <c r="AM551" t="s">
        <v>55</v>
      </c>
      <c r="AN551" t="s">
        <v>55</v>
      </c>
      <c r="AO551">
        <v>0</v>
      </c>
      <c r="AP551">
        <v>1</v>
      </c>
      <c r="AQ551">
        <v>0</v>
      </c>
      <c r="AR551" t="s">
        <v>59</v>
      </c>
      <c r="AS551" t="s">
        <v>80</v>
      </c>
      <c r="AT551" t="s">
        <v>80</v>
      </c>
      <c r="AU551" t="s">
        <v>80</v>
      </c>
      <c r="AV551" t="s">
        <v>6410</v>
      </c>
      <c r="AW551" t="s">
        <v>665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201602079</v>
      </c>
      <c r="BM551">
        <v>9</v>
      </c>
    </row>
    <row r="552" spans="1:65">
      <c r="A552" t="s">
        <v>6411</v>
      </c>
      <c r="B552">
        <v>551</v>
      </c>
      <c r="C552" t="s">
        <v>301</v>
      </c>
      <c r="D552">
        <v>1</v>
      </c>
      <c r="E552">
        <v>9</v>
      </c>
      <c r="F552">
        <v>201602079</v>
      </c>
      <c r="G552">
        <v>20160207</v>
      </c>
      <c r="H552" t="s">
        <v>666</v>
      </c>
      <c r="I552" t="s">
        <v>54</v>
      </c>
      <c r="J552" t="s">
        <v>55</v>
      </c>
      <c r="K552">
        <v>0</v>
      </c>
      <c r="L552">
        <v>0</v>
      </c>
      <c r="M552">
        <v>0</v>
      </c>
      <c r="N552" t="s">
        <v>56</v>
      </c>
      <c r="O552" t="s">
        <v>57</v>
      </c>
      <c r="P552" t="s">
        <v>57</v>
      </c>
      <c r="Q552" t="s">
        <v>3</v>
      </c>
      <c r="R552" t="s">
        <v>80</v>
      </c>
      <c r="S552" t="s">
        <v>55</v>
      </c>
      <c r="T552" t="s">
        <v>56</v>
      </c>
      <c r="U552" t="s">
        <v>56</v>
      </c>
      <c r="V552" t="s">
        <v>56</v>
      </c>
      <c r="W552" t="s">
        <v>55</v>
      </c>
      <c r="X552" t="s">
        <v>56</v>
      </c>
      <c r="Y552" t="s">
        <v>56</v>
      </c>
      <c r="Z552" t="s">
        <v>56</v>
      </c>
      <c r="AA552" t="s">
        <v>57</v>
      </c>
      <c r="AB552" t="s">
        <v>56</v>
      </c>
      <c r="AC552" t="s">
        <v>56</v>
      </c>
      <c r="AD552" t="s">
        <v>56</v>
      </c>
      <c r="AE552">
        <v>0</v>
      </c>
      <c r="AF552">
        <v>0</v>
      </c>
      <c r="AG552">
        <v>0</v>
      </c>
      <c r="AH552">
        <v>1</v>
      </c>
      <c r="AI552" s="18" t="str">
        <f t="shared" si="33"/>
        <v>1</v>
      </c>
      <c r="AJ552" s="18" t="str">
        <f t="shared" si="34"/>
        <v>1</v>
      </c>
      <c r="AK552" s="18" t="str">
        <f t="shared" si="35"/>
        <v>1</v>
      </c>
      <c r="AL552" s="18">
        <f t="shared" si="36"/>
        <v>1</v>
      </c>
      <c r="AM552" t="s">
        <v>55</v>
      </c>
      <c r="AN552" t="s">
        <v>55</v>
      </c>
      <c r="AO552">
        <v>0</v>
      </c>
      <c r="AP552">
        <v>0</v>
      </c>
      <c r="AQ552">
        <v>0</v>
      </c>
      <c r="AR552" t="s">
        <v>59</v>
      </c>
      <c r="AS552" t="s">
        <v>80</v>
      </c>
      <c r="AT552" t="s">
        <v>80</v>
      </c>
      <c r="AU552" t="s">
        <v>80</v>
      </c>
      <c r="AV552" t="s">
        <v>6411</v>
      </c>
      <c r="AW552" t="s">
        <v>666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201602079</v>
      </c>
      <c r="BM552">
        <v>9</v>
      </c>
    </row>
    <row r="553" spans="1:65">
      <c r="A553" t="s">
        <v>6412</v>
      </c>
      <c r="B553">
        <v>552</v>
      </c>
      <c r="C553" t="s">
        <v>301</v>
      </c>
      <c r="D553">
        <v>1</v>
      </c>
      <c r="E553">
        <v>9</v>
      </c>
      <c r="F553">
        <v>201602079</v>
      </c>
      <c r="G553">
        <v>20160207</v>
      </c>
      <c r="H553" t="s">
        <v>667</v>
      </c>
      <c r="I553" t="s">
        <v>618</v>
      </c>
      <c r="J553" t="s">
        <v>55</v>
      </c>
      <c r="K553">
        <v>1</v>
      </c>
      <c r="L553">
        <v>1</v>
      </c>
      <c r="M553">
        <v>0</v>
      </c>
      <c r="N553" t="s">
        <v>56</v>
      </c>
      <c r="O553" t="s">
        <v>618</v>
      </c>
      <c r="P553" t="s">
        <v>68</v>
      </c>
      <c r="Q553" t="s">
        <v>3</v>
      </c>
      <c r="R553" t="s">
        <v>80</v>
      </c>
      <c r="S553" t="s">
        <v>55</v>
      </c>
      <c r="T553" t="s">
        <v>56</v>
      </c>
      <c r="U553" t="s">
        <v>56</v>
      </c>
      <c r="V553" t="s">
        <v>56</v>
      </c>
      <c r="W553" t="s">
        <v>55</v>
      </c>
      <c r="X553" t="s">
        <v>56</v>
      </c>
      <c r="Y553" t="s">
        <v>56</v>
      </c>
      <c r="Z553" t="s">
        <v>56</v>
      </c>
      <c r="AA553" t="s">
        <v>57</v>
      </c>
      <c r="AB553" t="s">
        <v>56</v>
      </c>
      <c r="AC553" t="s">
        <v>56</v>
      </c>
      <c r="AD553" t="s">
        <v>56</v>
      </c>
      <c r="AE553">
        <v>0</v>
      </c>
      <c r="AF553">
        <v>0</v>
      </c>
      <c r="AG553">
        <v>1</v>
      </c>
      <c r="AH553">
        <v>0</v>
      </c>
      <c r="AI553" s="18" t="str">
        <f t="shared" si="33"/>
        <v>1</v>
      </c>
      <c r="AJ553" s="18" t="str">
        <f t="shared" si="34"/>
        <v>1</v>
      </c>
      <c r="AK553" s="18" t="str">
        <f t="shared" si="35"/>
        <v>0</v>
      </c>
      <c r="AL553" s="18">
        <f t="shared" si="36"/>
        <v>0</v>
      </c>
      <c r="AM553">
        <v>1</v>
      </c>
      <c r="AN553">
        <v>1</v>
      </c>
      <c r="AO553">
        <v>0</v>
      </c>
      <c r="AP553">
        <v>0</v>
      </c>
      <c r="AQ553">
        <v>0</v>
      </c>
      <c r="AR553" t="s">
        <v>379</v>
      </c>
      <c r="AS553" t="s">
        <v>80</v>
      </c>
      <c r="AT553" t="s">
        <v>80</v>
      </c>
      <c r="AU553" t="s">
        <v>80</v>
      </c>
      <c r="AV553" t="s">
        <v>6412</v>
      </c>
      <c r="AW553" t="s">
        <v>667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201602079</v>
      </c>
      <c r="BM553">
        <v>9</v>
      </c>
    </row>
    <row r="554" spans="1:65">
      <c r="A554" t="s">
        <v>6413</v>
      </c>
      <c r="B554">
        <v>553</v>
      </c>
      <c r="C554" t="s">
        <v>301</v>
      </c>
      <c r="D554">
        <v>1</v>
      </c>
      <c r="E554">
        <v>9</v>
      </c>
      <c r="F554">
        <v>201602079</v>
      </c>
      <c r="G554">
        <v>20160207</v>
      </c>
      <c r="H554" t="s">
        <v>668</v>
      </c>
      <c r="I554" t="s">
        <v>618</v>
      </c>
      <c r="J554" t="s">
        <v>55</v>
      </c>
      <c r="K554">
        <v>1</v>
      </c>
      <c r="L554">
        <v>1</v>
      </c>
      <c r="M554">
        <v>0</v>
      </c>
      <c r="N554" t="s">
        <v>56</v>
      </c>
      <c r="O554" t="s">
        <v>669</v>
      </c>
      <c r="P554" t="s">
        <v>68</v>
      </c>
      <c r="Q554" t="s">
        <v>3</v>
      </c>
      <c r="R554" t="s">
        <v>80</v>
      </c>
      <c r="S554" t="s">
        <v>55</v>
      </c>
      <c r="T554" t="s">
        <v>56</v>
      </c>
      <c r="U554" t="s">
        <v>56</v>
      </c>
      <c r="V554" t="s">
        <v>56</v>
      </c>
      <c r="W554" t="s">
        <v>55</v>
      </c>
      <c r="X554" t="s">
        <v>56</v>
      </c>
      <c r="Y554" t="s">
        <v>56</v>
      </c>
      <c r="Z554" t="s">
        <v>56</v>
      </c>
      <c r="AA554" t="s">
        <v>57</v>
      </c>
      <c r="AB554" t="s">
        <v>56</v>
      </c>
      <c r="AC554" t="s">
        <v>56</v>
      </c>
      <c r="AD554" t="s">
        <v>56</v>
      </c>
      <c r="AE554">
        <v>0</v>
      </c>
      <c r="AF554">
        <v>0</v>
      </c>
      <c r="AG554">
        <v>0</v>
      </c>
      <c r="AH554">
        <v>1</v>
      </c>
      <c r="AI554" s="18" t="str">
        <f t="shared" si="33"/>
        <v>1</v>
      </c>
      <c r="AJ554" s="18" t="str">
        <f t="shared" si="34"/>
        <v>1</v>
      </c>
      <c r="AK554" s="18" t="str">
        <f t="shared" si="35"/>
        <v>1</v>
      </c>
      <c r="AL554" s="18">
        <f t="shared" si="36"/>
        <v>1</v>
      </c>
      <c r="AM554" t="s">
        <v>55</v>
      </c>
      <c r="AN554" t="s">
        <v>55</v>
      </c>
      <c r="AO554">
        <v>0</v>
      </c>
      <c r="AP554">
        <v>0</v>
      </c>
      <c r="AQ554">
        <v>0</v>
      </c>
      <c r="AR554" t="s">
        <v>379</v>
      </c>
      <c r="AS554" t="s">
        <v>80</v>
      </c>
      <c r="AT554" t="s">
        <v>80</v>
      </c>
      <c r="AU554" t="s">
        <v>80</v>
      </c>
      <c r="AV554" t="s">
        <v>6413</v>
      </c>
      <c r="AW554" t="s">
        <v>668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201602079</v>
      </c>
      <c r="BM554">
        <v>9</v>
      </c>
    </row>
    <row r="555" spans="1:65">
      <c r="A555" t="s">
        <v>6414</v>
      </c>
      <c r="B555">
        <v>554</v>
      </c>
      <c r="C555" t="s">
        <v>57</v>
      </c>
      <c r="D555" t="s">
        <v>55</v>
      </c>
      <c r="E555">
        <v>9</v>
      </c>
      <c r="F555">
        <v>201602079</v>
      </c>
      <c r="G555" t="s">
        <v>55</v>
      </c>
      <c r="H555" t="s">
        <v>670</v>
      </c>
      <c r="I555" t="s">
        <v>55</v>
      </c>
      <c r="J555" t="s">
        <v>55</v>
      </c>
      <c r="K555" t="s">
        <v>55</v>
      </c>
      <c r="L555" t="s">
        <v>55</v>
      </c>
      <c r="M555" t="s">
        <v>55</v>
      </c>
      <c r="N555" t="s">
        <v>57</v>
      </c>
      <c r="O555" t="s">
        <v>57</v>
      </c>
      <c r="P555" t="s">
        <v>57</v>
      </c>
      <c r="Q555" t="s">
        <v>57</v>
      </c>
      <c r="R555" t="s">
        <v>57</v>
      </c>
      <c r="S555" t="s">
        <v>55</v>
      </c>
      <c r="T555" t="s">
        <v>57</v>
      </c>
      <c r="U555" t="s">
        <v>57</v>
      </c>
      <c r="V555" t="s">
        <v>57</v>
      </c>
      <c r="W555" t="s">
        <v>55</v>
      </c>
      <c r="X555" t="s">
        <v>57</v>
      </c>
      <c r="Y555" t="s">
        <v>57</v>
      </c>
      <c r="Z555" t="s">
        <v>57</v>
      </c>
      <c r="AA555" t="s">
        <v>57</v>
      </c>
      <c r="AB555" t="s">
        <v>57</v>
      </c>
      <c r="AC555" t="s">
        <v>57</v>
      </c>
      <c r="AD555" t="s">
        <v>57</v>
      </c>
      <c r="AE555">
        <v>0</v>
      </c>
      <c r="AF555">
        <v>0</v>
      </c>
      <c r="AG555">
        <v>0</v>
      </c>
      <c r="AH555">
        <v>0</v>
      </c>
      <c r="AI555" s="18" t="str">
        <f t="shared" si="33"/>
        <v>1</v>
      </c>
      <c r="AJ555" s="18" t="str">
        <f t="shared" si="34"/>
        <v>1</v>
      </c>
      <c r="AK555" s="18" t="str">
        <f t="shared" si="35"/>
        <v>1</v>
      </c>
      <c r="AL555" s="18">
        <f t="shared" si="36"/>
        <v>0</v>
      </c>
      <c r="AM555" t="s">
        <v>55</v>
      </c>
      <c r="AN555" t="s">
        <v>55</v>
      </c>
      <c r="AO555">
        <v>0</v>
      </c>
      <c r="AP555">
        <v>1</v>
      </c>
      <c r="AQ555">
        <v>0</v>
      </c>
      <c r="AR555" t="s">
        <v>59</v>
      </c>
      <c r="AS555" t="s">
        <v>80</v>
      </c>
      <c r="AT555" t="s">
        <v>80</v>
      </c>
      <c r="AU555" t="s">
        <v>80</v>
      </c>
      <c r="AV555" t="s">
        <v>6414</v>
      </c>
      <c r="AW555" t="s">
        <v>670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201602079</v>
      </c>
      <c r="BM555">
        <v>9</v>
      </c>
    </row>
    <row r="556" spans="1:65">
      <c r="A556" t="s">
        <v>6415</v>
      </c>
      <c r="B556">
        <v>555</v>
      </c>
      <c r="C556" t="s">
        <v>301</v>
      </c>
      <c r="D556">
        <v>1</v>
      </c>
      <c r="E556">
        <v>9</v>
      </c>
      <c r="F556">
        <v>201602079</v>
      </c>
      <c r="G556">
        <v>20160207</v>
      </c>
      <c r="H556" t="s">
        <v>671</v>
      </c>
      <c r="I556" t="s">
        <v>54</v>
      </c>
      <c r="J556" t="s">
        <v>55</v>
      </c>
      <c r="K556">
        <v>0</v>
      </c>
      <c r="L556">
        <v>0</v>
      </c>
      <c r="M556">
        <v>0</v>
      </c>
      <c r="N556" t="s">
        <v>56</v>
      </c>
      <c r="O556" t="s">
        <v>57</v>
      </c>
      <c r="P556" t="s">
        <v>57</v>
      </c>
      <c r="Q556" t="s">
        <v>3</v>
      </c>
      <c r="R556" t="s">
        <v>80</v>
      </c>
      <c r="S556" t="s">
        <v>55</v>
      </c>
      <c r="T556" t="s">
        <v>56</v>
      </c>
      <c r="U556" t="s">
        <v>56</v>
      </c>
      <c r="V556" t="s">
        <v>56</v>
      </c>
      <c r="W556" t="s">
        <v>55</v>
      </c>
      <c r="X556" t="s">
        <v>56</v>
      </c>
      <c r="Y556" t="s">
        <v>56</v>
      </c>
      <c r="Z556" t="s">
        <v>56</v>
      </c>
      <c r="AA556" t="s">
        <v>57</v>
      </c>
      <c r="AB556" t="s">
        <v>56</v>
      </c>
      <c r="AC556" t="s">
        <v>56</v>
      </c>
      <c r="AD556" t="s">
        <v>56</v>
      </c>
      <c r="AE556">
        <v>1</v>
      </c>
      <c r="AF556">
        <v>1</v>
      </c>
      <c r="AG556">
        <v>1</v>
      </c>
      <c r="AH556">
        <v>0</v>
      </c>
      <c r="AI556" s="18" t="str">
        <f t="shared" si="33"/>
        <v>0</v>
      </c>
      <c r="AJ556" s="18" t="str">
        <f t="shared" si="34"/>
        <v>0</v>
      </c>
      <c r="AK556" s="18" t="str">
        <f t="shared" si="35"/>
        <v>0</v>
      </c>
      <c r="AL556" s="18">
        <f t="shared" si="36"/>
        <v>0</v>
      </c>
      <c r="AM556">
        <v>1</v>
      </c>
      <c r="AN556">
        <v>1</v>
      </c>
      <c r="AO556">
        <v>0</v>
      </c>
      <c r="AP556">
        <v>0</v>
      </c>
      <c r="AQ556">
        <v>0</v>
      </c>
      <c r="AR556" t="s">
        <v>59</v>
      </c>
      <c r="AS556" t="s">
        <v>80</v>
      </c>
      <c r="AT556" t="s">
        <v>80</v>
      </c>
      <c r="AU556" t="s">
        <v>80</v>
      </c>
      <c r="AV556" t="s">
        <v>6415</v>
      </c>
      <c r="AW556" t="s">
        <v>671</v>
      </c>
      <c r="AX556">
        <v>1</v>
      </c>
      <c r="AY556">
        <v>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201602079</v>
      </c>
      <c r="BM556">
        <v>9</v>
      </c>
    </row>
    <row r="557" spans="1:65">
      <c r="A557" t="s">
        <v>6416</v>
      </c>
      <c r="B557">
        <v>556</v>
      </c>
      <c r="C557" t="s">
        <v>57</v>
      </c>
      <c r="D557" t="s">
        <v>55</v>
      </c>
      <c r="E557">
        <v>9</v>
      </c>
      <c r="F557">
        <v>201602079</v>
      </c>
      <c r="G557" t="s">
        <v>55</v>
      </c>
      <c r="H557" t="s">
        <v>672</v>
      </c>
      <c r="I557" t="s">
        <v>55</v>
      </c>
      <c r="J557" t="s">
        <v>55</v>
      </c>
      <c r="K557" t="s">
        <v>55</v>
      </c>
      <c r="L557" t="s">
        <v>55</v>
      </c>
      <c r="M557" t="s">
        <v>55</v>
      </c>
      <c r="N557" t="s">
        <v>57</v>
      </c>
      <c r="O557" t="s">
        <v>57</v>
      </c>
      <c r="P557" t="s">
        <v>57</v>
      </c>
      <c r="Q557" t="s">
        <v>57</v>
      </c>
      <c r="R557" t="s">
        <v>57</v>
      </c>
      <c r="S557" t="s">
        <v>55</v>
      </c>
      <c r="T557" t="s">
        <v>57</v>
      </c>
      <c r="U557" t="s">
        <v>57</v>
      </c>
      <c r="V557" t="s">
        <v>57</v>
      </c>
      <c r="W557" t="s">
        <v>55</v>
      </c>
      <c r="X557" t="s">
        <v>57</v>
      </c>
      <c r="Y557" t="s">
        <v>57</v>
      </c>
      <c r="Z557" t="s">
        <v>57</v>
      </c>
      <c r="AA557" t="s">
        <v>57</v>
      </c>
      <c r="AB557" t="s">
        <v>57</v>
      </c>
      <c r="AC557" t="s">
        <v>57</v>
      </c>
      <c r="AD557" t="s">
        <v>57</v>
      </c>
      <c r="AE557">
        <v>0</v>
      </c>
      <c r="AF557">
        <v>0</v>
      </c>
      <c r="AG557">
        <v>0</v>
      </c>
      <c r="AH557">
        <v>0</v>
      </c>
      <c r="AI557" s="18" t="str">
        <f t="shared" si="33"/>
        <v>1</v>
      </c>
      <c r="AJ557" s="18" t="str">
        <f t="shared" si="34"/>
        <v>1</v>
      </c>
      <c r="AK557" s="18" t="str">
        <f t="shared" si="35"/>
        <v>1</v>
      </c>
      <c r="AL557" s="18">
        <f t="shared" si="36"/>
        <v>0</v>
      </c>
      <c r="AM557" t="s">
        <v>55</v>
      </c>
      <c r="AN557" t="s">
        <v>55</v>
      </c>
      <c r="AO557">
        <v>0</v>
      </c>
      <c r="AP557">
        <v>1</v>
      </c>
      <c r="AQ557">
        <v>0</v>
      </c>
      <c r="AR557" t="s">
        <v>59</v>
      </c>
      <c r="AS557" t="s">
        <v>80</v>
      </c>
      <c r="AT557" t="s">
        <v>80</v>
      </c>
      <c r="AU557" t="s">
        <v>80</v>
      </c>
      <c r="AV557" t="s">
        <v>6416</v>
      </c>
      <c r="AW557" t="s">
        <v>672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201602079</v>
      </c>
      <c r="BM557">
        <v>9</v>
      </c>
    </row>
    <row r="558" spans="1:65">
      <c r="A558" t="s">
        <v>6417</v>
      </c>
      <c r="B558">
        <v>557</v>
      </c>
      <c r="C558" t="s">
        <v>301</v>
      </c>
      <c r="D558">
        <v>1</v>
      </c>
      <c r="E558">
        <v>9</v>
      </c>
      <c r="F558">
        <v>201602089</v>
      </c>
      <c r="G558">
        <v>20160208</v>
      </c>
      <c r="H558" t="s">
        <v>673</v>
      </c>
      <c r="I558" t="s">
        <v>54</v>
      </c>
      <c r="J558" t="s">
        <v>55</v>
      </c>
      <c r="K558">
        <v>0</v>
      </c>
      <c r="L558">
        <v>0</v>
      </c>
      <c r="M558">
        <v>0</v>
      </c>
      <c r="N558" t="s">
        <v>56</v>
      </c>
      <c r="O558" t="s">
        <v>57</v>
      </c>
      <c r="P558" t="s">
        <v>57</v>
      </c>
      <c r="Q558" t="s">
        <v>3</v>
      </c>
      <c r="R558" t="s">
        <v>80</v>
      </c>
      <c r="S558" t="s">
        <v>55</v>
      </c>
      <c r="T558" t="s">
        <v>56</v>
      </c>
      <c r="U558" t="s">
        <v>56</v>
      </c>
      <c r="V558" t="s">
        <v>56</v>
      </c>
      <c r="W558" t="s">
        <v>55</v>
      </c>
      <c r="X558" t="s">
        <v>56</v>
      </c>
      <c r="Y558" t="s">
        <v>56</v>
      </c>
      <c r="Z558" t="s">
        <v>56</v>
      </c>
      <c r="AA558" t="s">
        <v>57</v>
      </c>
      <c r="AB558" t="s">
        <v>56</v>
      </c>
      <c r="AC558" t="s">
        <v>56</v>
      </c>
      <c r="AD558" t="s">
        <v>56</v>
      </c>
      <c r="AE558">
        <v>1</v>
      </c>
      <c r="AF558">
        <v>1</v>
      </c>
      <c r="AG558">
        <v>1</v>
      </c>
      <c r="AH558">
        <v>0</v>
      </c>
      <c r="AI558" s="18" t="str">
        <f t="shared" si="33"/>
        <v>0</v>
      </c>
      <c r="AJ558" s="18" t="str">
        <f t="shared" si="34"/>
        <v>0</v>
      </c>
      <c r="AK558" s="18" t="str">
        <f t="shared" si="35"/>
        <v>0</v>
      </c>
      <c r="AL558" s="18">
        <f t="shared" si="36"/>
        <v>0</v>
      </c>
      <c r="AM558">
        <v>1</v>
      </c>
      <c r="AN558">
        <v>2</v>
      </c>
      <c r="AO558">
        <v>0</v>
      </c>
      <c r="AP558">
        <v>0</v>
      </c>
      <c r="AQ558">
        <v>0</v>
      </c>
      <c r="AR558" t="s">
        <v>59</v>
      </c>
      <c r="AS558" t="s">
        <v>80</v>
      </c>
      <c r="AT558" t="s">
        <v>80</v>
      </c>
      <c r="AU558" t="s">
        <v>80</v>
      </c>
      <c r="AV558" t="s">
        <v>6417</v>
      </c>
      <c r="AW558" t="s">
        <v>673</v>
      </c>
      <c r="AX558">
        <v>1</v>
      </c>
      <c r="AY558">
        <v>1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201602089</v>
      </c>
      <c r="BM558">
        <v>9</v>
      </c>
    </row>
    <row r="559" spans="1:65">
      <c r="A559" t="s">
        <v>6418</v>
      </c>
      <c r="B559">
        <v>558</v>
      </c>
      <c r="C559" t="s">
        <v>301</v>
      </c>
      <c r="D559">
        <v>1</v>
      </c>
      <c r="E559">
        <v>9</v>
      </c>
      <c r="F559">
        <v>201602089</v>
      </c>
      <c r="G559">
        <v>20160208</v>
      </c>
      <c r="H559" t="s">
        <v>674</v>
      </c>
      <c r="I559" t="s">
        <v>54</v>
      </c>
      <c r="J559" t="s">
        <v>55</v>
      </c>
      <c r="K559">
        <v>4</v>
      </c>
      <c r="L559">
        <v>0</v>
      </c>
      <c r="M559">
        <v>4</v>
      </c>
      <c r="N559" t="s">
        <v>56</v>
      </c>
      <c r="O559" t="s">
        <v>618</v>
      </c>
      <c r="P559" t="s">
        <v>68</v>
      </c>
      <c r="Q559" t="s">
        <v>3</v>
      </c>
      <c r="R559" t="s">
        <v>80</v>
      </c>
      <c r="S559" t="s">
        <v>55</v>
      </c>
      <c r="T559" t="s">
        <v>56</v>
      </c>
      <c r="U559" t="s">
        <v>56</v>
      </c>
      <c r="V559" t="s">
        <v>56</v>
      </c>
      <c r="W559" t="s">
        <v>55</v>
      </c>
      <c r="X559" t="s">
        <v>56</v>
      </c>
      <c r="Y559" t="s">
        <v>56</v>
      </c>
      <c r="Z559" t="s">
        <v>56</v>
      </c>
      <c r="AA559" t="s">
        <v>57</v>
      </c>
      <c r="AB559" t="s">
        <v>56</v>
      </c>
      <c r="AC559" t="s">
        <v>56</v>
      </c>
      <c r="AD559" t="s">
        <v>56</v>
      </c>
      <c r="AE559">
        <v>1</v>
      </c>
      <c r="AF559">
        <v>1</v>
      </c>
      <c r="AG559">
        <v>1</v>
      </c>
      <c r="AH559">
        <v>0</v>
      </c>
      <c r="AI559" s="18" t="str">
        <f t="shared" si="33"/>
        <v>0</v>
      </c>
      <c r="AJ559" s="18" t="str">
        <f t="shared" si="34"/>
        <v>0</v>
      </c>
      <c r="AK559" s="18" t="str">
        <f t="shared" si="35"/>
        <v>0</v>
      </c>
      <c r="AL559" s="18">
        <f t="shared" si="36"/>
        <v>0</v>
      </c>
      <c r="AM559">
        <v>1</v>
      </c>
      <c r="AN559">
        <v>1</v>
      </c>
      <c r="AO559">
        <v>0</v>
      </c>
      <c r="AP559">
        <v>0</v>
      </c>
      <c r="AQ559">
        <v>0</v>
      </c>
      <c r="AR559" t="s">
        <v>59</v>
      </c>
      <c r="AS559" t="s">
        <v>80</v>
      </c>
      <c r="AT559" t="s">
        <v>80</v>
      </c>
      <c r="AU559" t="s">
        <v>80</v>
      </c>
      <c r="AV559" t="s">
        <v>6418</v>
      </c>
      <c r="AW559" t="s">
        <v>674</v>
      </c>
      <c r="AX559">
        <v>1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201602089</v>
      </c>
      <c r="BM559">
        <v>9</v>
      </c>
    </row>
    <row r="560" spans="1:65">
      <c r="A560" t="s">
        <v>6419</v>
      </c>
      <c r="B560">
        <v>559</v>
      </c>
      <c r="C560" t="s">
        <v>301</v>
      </c>
      <c r="D560">
        <v>1</v>
      </c>
      <c r="E560">
        <v>9</v>
      </c>
      <c r="F560">
        <v>201602089</v>
      </c>
      <c r="G560">
        <v>20160208</v>
      </c>
      <c r="H560" t="s">
        <v>675</v>
      </c>
      <c r="I560" t="s">
        <v>54</v>
      </c>
      <c r="J560" t="s">
        <v>55</v>
      </c>
      <c r="K560">
        <v>0</v>
      </c>
      <c r="L560">
        <v>0</v>
      </c>
      <c r="M560">
        <v>0</v>
      </c>
      <c r="N560" t="s">
        <v>56</v>
      </c>
      <c r="O560" t="s">
        <v>57</v>
      </c>
      <c r="P560" t="s">
        <v>57</v>
      </c>
      <c r="Q560" t="s">
        <v>3</v>
      </c>
      <c r="R560" t="s">
        <v>80</v>
      </c>
      <c r="S560" t="s">
        <v>55</v>
      </c>
      <c r="T560" t="s">
        <v>56</v>
      </c>
      <c r="U560" t="s">
        <v>56</v>
      </c>
      <c r="V560" t="s">
        <v>56</v>
      </c>
      <c r="W560" t="s">
        <v>55</v>
      </c>
      <c r="X560" t="s">
        <v>56</v>
      </c>
      <c r="Y560" t="s">
        <v>56</v>
      </c>
      <c r="Z560" t="s">
        <v>56</v>
      </c>
      <c r="AA560" t="s">
        <v>57</v>
      </c>
      <c r="AB560" t="s">
        <v>56</v>
      </c>
      <c r="AC560" t="s">
        <v>56</v>
      </c>
      <c r="AD560" t="s">
        <v>56</v>
      </c>
      <c r="AE560">
        <v>0</v>
      </c>
      <c r="AF560">
        <v>0</v>
      </c>
      <c r="AG560">
        <v>0</v>
      </c>
      <c r="AH560">
        <v>1</v>
      </c>
      <c r="AI560" s="18" t="str">
        <f t="shared" si="33"/>
        <v>1</v>
      </c>
      <c r="AJ560" s="18" t="str">
        <f t="shared" si="34"/>
        <v>1</v>
      </c>
      <c r="AK560" s="18" t="str">
        <f t="shared" si="35"/>
        <v>1</v>
      </c>
      <c r="AL560" s="18">
        <f t="shared" si="36"/>
        <v>1</v>
      </c>
      <c r="AM560" t="s">
        <v>55</v>
      </c>
      <c r="AN560" t="s">
        <v>55</v>
      </c>
      <c r="AO560">
        <v>0</v>
      </c>
      <c r="AP560">
        <v>0</v>
      </c>
      <c r="AQ560">
        <v>0</v>
      </c>
      <c r="AR560" t="s">
        <v>59</v>
      </c>
      <c r="AS560" t="s">
        <v>80</v>
      </c>
      <c r="AT560" t="s">
        <v>80</v>
      </c>
      <c r="AU560" t="s">
        <v>80</v>
      </c>
      <c r="AV560" t="s">
        <v>6419</v>
      </c>
      <c r="AW560" t="s">
        <v>675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201602089</v>
      </c>
      <c r="BM560">
        <v>9</v>
      </c>
    </row>
    <row r="561" spans="1:65">
      <c r="A561" t="s">
        <v>6420</v>
      </c>
      <c r="B561">
        <v>560</v>
      </c>
      <c r="C561" t="s">
        <v>301</v>
      </c>
      <c r="D561">
        <v>1</v>
      </c>
      <c r="E561">
        <v>9</v>
      </c>
      <c r="F561">
        <v>201602089</v>
      </c>
      <c r="G561">
        <v>20160208</v>
      </c>
      <c r="H561" t="s">
        <v>676</v>
      </c>
      <c r="I561" t="s">
        <v>54</v>
      </c>
      <c r="J561" t="s">
        <v>55</v>
      </c>
      <c r="K561">
        <v>2</v>
      </c>
      <c r="L561">
        <v>0</v>
      </c>
      <c r="M561">
        <v>2</v>
      </c>
      <c r="N561" t="s">
        <v>56</v>
      </c>
      <c r="O561" t="s">
        <v>80</v>
      </c>
      <c r="P561" t="s">
        <v>68</v>
      </c>
      <c r="Q561" t="s">
        <v>3</v>
      </c>
      <c r="R561" t="s">
        <v>80</v>
      </c>
      <c r="S561" t="s">
        <v>55</v>
      </c>
      <c r="T561" t="s">
        <v>56</v>
      </c>
      <c r="U561" t="s">
        <v>56</v>
      </c>
      <c r="V561" t="s">
        <v>56</v>
      </c>
      <c r="W561" t="s">
        <v>55</v>
      </c>
      <c r="X561" t="s">
        <v>56</v>
      </c>
      <c r="Y561" t="s">
        <v>56</v>
      </c>
      <c r="Z561" t="s">
        <v>56</v>
      </c>
      <c r="AA561" t="s">
        <v>57</v>
      </c>
      <c r="AB561" t="s">
        <v>56</v>
      </c>
      <c r="AC561" t="s">
        <v>56</v>
      </c>
      <c r="AD561" t="s">
        <v>56</v>
      </c>
      <c r="AE561">
        <v>0</v>
      </c>
      <c r="AF561">
        <v>0</v>
      </c>
      <c r="AG561">
        <v>0</v>
      </c>
      <c r="AH561">
        <v>1</v>
      </c>
      <c r="AI561" s="18" t="str">
        <f t="shared" si="33"/>
        <v>1</v>
      </c>
      <c r="AJ561" s="18" t="str">
        <f t="shared" si="34"/>
        <v>1</v>
      </c>
      <c r="AK561" s="18" t="str">
        <f t="shared" si="35"/>
        <v>1</v>
      </c>
      <c r="AL561" s="18">
        <f t="shared" si="36"/>
        <v>1</v>
      </c>
      <c r="AM561" t="s">
        <v>55</v>
      </c>
      <c r="AN561" t="s">
        <v>55</v>
      </c>
      <c r="AO561">
        <v>0</v>
      </c>
      <c r="AP561">
        <v>0</v>
      </c>
      <c r="AQ561">
        <v>0</v>
      </c>
      <c r="AR561" t="s">
        <v>59</v>
      </c>
      <c r="AS561" t="s">
        <v>80</v>
      </c>
      <c r="AT561" t="s">
        <v>80</v>
      </c>
      <c r="AU561" t="s">
        <v>80</v>
      </c>
      <c r="AV561" t="s">
        <v>6420</v>
      </c>
      <c r="AW561" t="s">
        <v>676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201602089</v>
      </c>
      <c r="BM561">
        <v>9</v>
      </c>
    </row>
    <row r="562" spans="1:65">
      <c r="A562" t="s">
        <v>6421</v>
      </c>
      <c r="B562">
        <v>561</v>
      </c>
      <c r="C562" t="s">
        <v>301</v>
      </c>
      <c r="D562">
        <v>1</v>
      </c>
      <c r="E562">
        <v>9</v>
      </c>
      <c r="F562">
        <v>201602089</v>
      </c>
      <c r="G562">
        <v>20160208</v>
      </c>
      <c r="H562" t="s">
        <v>677</v>
      </c>
      <c r="I562" t="s">
        <v>76</v>
      </c>
      <c r="J562" t="s">
        <v>55</v>
      </c>
      <c r="K562">
        <v>1</v>
      </c>
      <c r="L562">
        <v>0</v>
      </c>
      <c r="M562">
        <v>1</v>
      </c>
      <c r="N562" t="s">
        <v>56</v>
      </c>
      <c r="O562" t="s">
        <v>76</v>
      </c>
      <c r="P562" t="s">
        <v>56</v>
      </c>
      <c r="Q562" t="s">
        <v>3</v>
      </c>
      <c r="R562" t="s">
        <v>80</v>
      </c>
      <c r="S562" t="s">
        <v>55</v>
      </c>
      <c r="T562" t="s">
        <v>56</v>
      </c>
      <c r="U562" t="s">
        <v>56</v>
      </c>
      <c r="V562" t="s">
        <v>56</v>
      </c>
      <c r="W562" t="s">
        <v>55</v>
      </c>
      <c r="X562" t="s">
        <v>56</v>
      </c>
      <c r="Y562" t="s">
        <v>56</v>
      </c>
      <c r="Z562" t="s">
        <v>56</v>
      </c>
      <c r="AA562" t="s">
        <v>57</v>
      </c>
      <c r="AB562" t="s">
        <v>56</v>
      </c>
      <c r="AC562" t="s">
        <v>56</v>
      </c>
      <c r="AD562" t="s">
        <v>56</v>
      </c>
      <c r="AE562">
        <v>1</v>
      </c>
      <c r="AF562">
        <v>1</v>
      </c>
      <c r="AG562">
        <v>1</v>
      </c>
      <c r="AH562">
        <v>0</v>
      </c>
      <c r="AI562" s="18" t="str">
        <f t="shared" si="33"/>
        <v>0</v>
      </c>
      <c r="AJ562" s="18" t="str">
        <f t="shared" si="34"/>
        <v>0</v>
      </c>
      <c r="AK562" s="18" t="str">
        <f t="shared" si="35"/>
        <v>0</v>
      </c>
      <c r="AL562" s="18">
        <f t="shared" si="36"/>
        <v>0</v>
      </c>
      <c r="AM562">
        <v>1</v>
      </c>
      <c r="AN562">
        <v>3</v>
      </c>
      <c r="AO562">
        <v>0</v>
      </c>
      <c r="AP562">
        <v>0</v>
      </c>
      <c r="AQ562">
        <v>0</v>
      </c>
      <c r="AR562" t="s">
        <v>76</v>
      </c>
      <c r="AS562" t="s">
        <v>80</v>
      </c>
      <c r="AT562" t="s">
        <v>80</v>
      </c>
      <c r="AU562" t="s">
        <v>80</v>
      </c>
      <c r="AV562" t="s">
        <v>6421</v>
      </c>
      <c r="AW562" t="s">
        <v>677</v>
      </c>
      <c r="AX562">
        <v>1</v>
      </c>
      <c r="AY562">
        <v>1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201602089</v>
      </c>
      <c r="BM562">
        <v>9</v>
      </c>
    </row>
    <row r="563" spans="1:65">
      <c r="A563" t="s">
        <v>6422</v>
      </c>
      <c r="B563">
        <v>562</v>
      </c>
      <c r="C563" t="s">
        <v>301</v>
      </c>
      <c r="D563">
        <v>1</v>
      </c>
      <c r="E563">
        <v>9</v>
      </c>
      <c r="F563">
        <v>201602089</v>
      </c>
      <c r="G563">
        <v>20160208</v>
      </c>
      <c r="H563" t="s">
        <v>678</v>
      </c>
      <c r="I563" t="s">
        <v>76</v>
      </c>
      <c r="J563" t="s">
        <v>55</v>
      </c>
      <c r="K563">
        <v>0</v>
      </c>
      <c r="L563">
        <v>0</v>
      </c>
      <c r="M563">
        <v>0</v>
      </c>
      <c r="N563" t="s">
        <v>56</v>
      </c>
      <c r="O563" t="s">
        <v>57</v>
      </c>
      <c r="P563" t="s">
        <v>57</v>
      </c>
      <c r="Q563" t="s">
        <v>4</v>
      </c>
      <c r="R563" t="s">
        <v>80</v>
      </c>
      <c r="S563" t="s">
        <v>55</v>
      </c>
      <c r="T563" t="s">
        <v>56</v>
      </c>
      <c r="U563" t="s">
        <v>56</v>
      </c>
      <c r="V563" t="s">
        <v>56</v>
      </c>
      <c r="W563" t="s">
        <v>55</v>
      </c>
      <c r="X563" t="s">
        <v>56</v>
      </c>
      <c r="Y563" t="s">
        <v>56</v>
      </c>
      <c r="Z563" t="s">
        <v>56</v>
      </c>
      <c r="AA563" t="s">
        <v>57</v>
      </c>
      <c r="AB563" t="s">
        <v>56</v>
      </c>
      <c r="AC563" t="s">
        <v>56</v>
      </c>
      <c r="AD563" t="s">
        <v>56</v>
      </c>
      <c r="AE563">
        <v>1</v>
      </c>
      <c r="AF563">
        <v>1</v>
      </c>
      <c r="AG563">
        <v>1</v>
      </c>
      <c r="AH563">
        <v>0</v>
      </c>
      <c r="AI563" s="18" t="str">
        <f t="shared" si="33"/>
        <v>0</v>
      </c>
      <c r="AJ563" s="18" t="str">
        <f t="shared" si="34"/>
        <v>0</v>
      </c>
      <c r="AK563" s="18" t="str">
        <f t="shared" si="35"/>
        <v>0</v>
      </c>
      <c r="AL563" s="18">
        <f t="shared" si="36"/>
        <v>0</v>
      </c>
      <c r="AM563">
        <v>1</v>
      </c>
      <c r="AN563">
        <v>2</v>
      </c>
      <c r="AO563">
        <v>0</v>
      </c>
      <c r="AP563">
        <v>0</v>
      </c>
      <c r="AQ563">
        <v>0</v>
      </c>
      <c r="AR563" t="s">
        <v>76</v>
      </c>
      <c r="AS563" t="s">
        <v>80</v>
      </c>
      <c r="AT563" t="s">
        <v>80</v>
      </c>
      <c r="AU563" t="s">
        <v>80</v>
      </c>
      <c r="AV563" t="s">
        <v>6422</v>
      </c>
      <c r="AW563" t="s">
        <v>678</v>
      </c>
      <c r="AX563">
        <v>1</v>
      </c>
      <c r="AY563">
        <v>1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1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201602089</v>
      </c>
      <c r="BM563">
        <v>9</v>
      </c>
    </row>
    <row r="564" spans="1:65">
      <c r="A564" t="s">
        <v>6423</v>
      </c>
      <c r="B564">
        <v>563</v>
      </c>
      <c r="C564" t="s">
        <v>301</v>
      </c>
      <c r="D564">
        <v>1</v>
      </c>
      <c r="E564">
        <v>9</v>
      </c>
      <c r="F564">
        <v>201602089</v>
      </c>
      <c r="G564">
        <v>20160208</v>
      </c>
      <c r="H564" t="s">
        <v>679</v>
      </c>
      <c r="I564" t="s">
        <v>76</v>
      </c>
      <c r="J564" t="s">
        <v>55</v>
      </c>
      <c r="K564">
        <v>1</v>
      </c>
      <c r="L564">
        <v>0</v>
      </c>
      <c r="M564">
        <v>1</v>
      </c>
      <c r="N564" t="s">
        <v>56</v>
      </c>
      <c r="O564" t="s">
        <v>80</v>
      </c>
      <c r="P564" t="s">
        <v>56</v>
      </c>
      <c r="Q564" t="s">
        <v>3</v>
      </c>
      <c r="R564" t="s">
        <v>80</v>
      </c>
      <c r="S564" t="s">
        <v>55</v>
      </c>
      <c r="T564" t="s">
        <v>56</v>
      </c>
      <c r="U564" t="s">
        <v>56</v>
      </c>
      <c r="V564" t="s">
        <v>56</v>
      </c>
      <c r="W564" t="s">
        <v>55</v>
      </c>
      <c r="X564" t="s">
        <v>56</v>
      </c>
      <c r="Y564" t="s">
        <v>56</v>
      </c>
      <c r="Z564" t="s">
        <v>56</v>
      </c>
      <c r="AA564" t="s">
        <v>57</v>
      </c>
      <c r="AB564" t="s">
        <v>56</v>
      </c>
      <c r="AC564" t="s">
        <v>56</v>
      </c>
      <c r="AD564" t="s">
        <v>56</v>
      </c>
      <c r="AE564">
        <v>0</v>
      </c>
      <c r="AF564">
        <v>0</v>
      </c>
      <c r="AG564">
        <v>0</v>
      </c>
      <c r="AH564">
        <v>1</v>
      </c>
      <c r="AI564" s="18" t="str">
        <f t="shared" si="33"/>
        <v>1</v>
      </c>
      <c r="AJ564" s="18" t="str">
        <f t="shared" si="34"/>
        <v>1</v>
      </c>
      <c r="AK564" s="18" t="str">
        <f t="shared" si="35"/>
        <v>1</v>
      </c>
      <c r="AL564" s="18">
        <f t="shared" si="36"/>
        <v>1</v>
      </c>
      <c r="AM564" t="s">
        <v>55</v>
      </c>
      <c r="AN564" t="s">
        <v>55</v>
      </c>
      <c r="AO564">
        <v>0</v>
      </c>
      <c r="AP564">
        <v>0</v>
      </c>
      <c r="AQ564">
        <v>0</v>
      </c>
      <c r="AR564" t="s">
        <v>76</v>
      </c>
      <c r="AS564" t="s">
        <v>80</v>
      </c>
      <c r="AT564" t="s">
        <v>80</v>
      </c>
      <c r="AU564" t="s">
        <v>80</v>
      </c>
      <c r="AV564" t="s">
        <v>6423</v>
      </c>
      <c r="AW564" t="s">
        <v>679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201602089</v>
      </c>
      <c r="BM564">
        <v>9</v>
      </c>
    </row>
    <row r="565" spans="1:65">
      <c r="A565" t="s">
        <v>6424</v>
      </c>
      <c r="B565">
        <v>564</v>
      </c>
      <c r="C565" t="s">
        <v>301</v>
      </c>
      <c r="D565">
        <v>1</v>
      </c>
      <c r="E565">
        <v>9</v>
      </c>
      <c r="F565">
        <v>201602089</v>
      </c>
      <c r="G565">
        <v>20160208</v>
      </c>
      <c r="H565" t="s">
        <v>680</v>
      </c>
      <c r="I565" t="s">
        <v>54</v>
      </c>
      <c r="J565" t="s">
        <v>55</v>
      </c>
      <c r="K565">
        <v>2</v>
      </c>
      <c r="L565">
        <v>2</v>
      </c>
      <c r="M565">
        <v>0</v>
      </c>
      <c r="N565" t="s">
        <v>56</v>
      </c>
      <c r="O565" t="s">
        <v>681</v>
      </c>
      <c r="P565" t="s">
        <v>68</v>
      </c>
      <c r="Q565" t="s">
        <v>3</v>
      </c>
      <c r="R565" t="s">
        <v>80</v>
      </c>
      <c r="S565" t="s">
        <v>55</v>
      </c>
      <c r="T565" t="s">
        <v>56</v>
      </c>
      <c r="U565" t="s">
        <v>56</v>
      </c>
      <c r="V565" t="s">
        <v>56</v>
      </c>
      <c r="W565" t="s">
        <v>55</v>
      </c>
      <c r="X565" t="s">
        <v>56</v>
      </c>
      <c r="Y565" t="s">
        <v>56</v>
      </c>
      <c r="Z565" t="s">
        <v>56</v>
      </c>
      <c r="AA565" t="s">
        <v>57</v>
      </c>
      <c r="AB565" t="s">
        <v>56</v>
      </c>
      <c r="AC565" t="s">
        <v>56</v>
      </c>
      <c r="AD565" t="s">
        <v>56</v>
      </c>
      <c r="AE565">
        <v>0</v>
      </c>
      <c r="AF565">
        <v>0</v>
      </c>
      <c r="AG565">
        <v>0</v>
      </c>
      <c r="AH565">
        <v>1</v>
      </c>
      <c r="AI565" s="18" t="str">
        <f t="shared" si="33"/>
        <v>1</v>
      </c>
      <c r="AJ565" s="18" t="str">
        <f t="shared" si="34"/>
        <v>1</v>
      </c>
      <c r="AK565" s="18" t="str">
        <f t="shared" si="35"/>
        <v>1</v>
      </c>
      <c r="AL565" s="18">
        <f t="shared" si="36"/>
        <v>1</v>
      </c>
      <c r="AM565" t="s">
        <v>55</v>
      </c>
      <c r="AN565" t="s">
        <v>55</v>
      </c>
      <c r="AO565">
        <v>0</v>
      </c>
      <c r="AP565">
        <v>0</v>
      </c>
      <c r="AQ565">
        <v>0</v>
      </c>
      <c r="AR565" t="s">
        <v>59</v>
      </c>
      <c r="AS565" t="s">
        <v>80</v>
      </c>
      <c r="AT565" t="s">
        <v>80</v>
      </c>
      <c r="AU565" t="s">
        <v>80</v>
      </c>
      <c r="AV565" t="s">
        <v>6424</v>
      </c>
      <c r="AW565" t="s">
        <v>680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201602089</v>
      </c>
      <c r="BM565">
        <v>9</v>
      </c>
    </row>
    <row r="566" spans="1:65">
      <c r="A566" t="s">
        <v>6425</v>
      </c>
      <c r="B566">
        <v>565</v>
      </c>
      <c r="C566" t="s">
        <v>301</v>
      </c>
      <c r="D566">
        <v>1</v>
      </c>
      <c r="E566">
        <v>9</v>
      </c>
      <c r="F566">
        <v>201602089</v>
      </c>
      <c r="G566">
        <v>20160208</v>
      </c>
      <c r="H566" t="s">
        <v>682</v>
      </c>
      <c r="I566" t="s">
        <v>54</v>
      </c>
      <c r="J566" t="s">
        <v>55</v>
      </c>
      <c r="K566">
        <v>2</v>
      </c>
      <c r="L566">
        <v>1</v>
      </c>
      <c r="M566">
        <v>1</v>
      </c>
      <c r="N566" t="s">
        <v>56</v>
      </c>
      <c r="O566" t="s">
        <v>217</v>
      </c>
      <c r="P566" t="s">
        <v>68</v>
      </c>
      <c r="Q566" t="s">
        <v>3</v>
      </c>
      <c r="R566" t="s">
        <v>80</v>
      </c>
      <c r="S566" t="s">
        <v>55</v>
      </c>
      <c r="T566" t="s">
        <v>56</v>
      </c>
      <c r="U566" t="s">
        <v>56</v>
      </c>
      <c r="V566" t="s">
        <v>56</v>
      </c>
      <c r="W566" t="s">
        <v>55</v>
      </c>
      <c r="X566" t="s">
        <v>56</v>
      </c>
      <c r="Y566" t="s">
        <v>56</v>
      </c>
      <c r="Z566" t="s">
        <v>56</v>
      </c>
      <c r="AA566" t="s">
        <v>57</v>
      </c>
      <c r="AB566" t="s">
        <v>68</v>
      </c>
      <c r="AC566" t="s">
        <v>56</v>
      </c>
      <c r="AD566" t="s">
        <v>683</v>
      </c>
      <c r="AE566">
        <v>1</v>
      </c>
      <c r="AF566">
        <v>1</v>
      </c>
      <c r="AG566">
        <v>0</v>
      </c>
      <c r="AH566">
        <v>0</v>
      </c>
      <c r="AI566" s="18" t="str">
        <f t="shared" si="33"/>
        <v>0</v>
      </c>
      <c r="AJ566" s="18" t="str">
        <f t="shared" si="34"/>
        <v>0</v>
      </c>
      <c r="AK566" s="18" t="str">
        <f t="shared" si="35"/>
        <v>1</v>
      </c>
      <c r="AL566" s="18">
        <f t="shared" si="36"/>
        <v>0</v>
      </c>
      <c r="AM566">
        <v>2</v>
      </c>
      <c r="AN566">
        <v>3</v>
      </c>
      <c r="AO566">
        <v>0</v>
      </c>
      <c r="AP566">
        <v>0</v>
      </c>
      <c r="AQ566">
        <v>0</v>
      </c>
      <c r="AR566" t="s">
        <v>59</v>
      </c>
      <c r="AS566" t="s">
        <v>80</v>
      </c>
      <c r="AT566" t="s">
        <v>80</v>
      </c>
      <c r="AU566" t="s">
        <v>80</v>
      </c>
      <c r="AV566" t="s">
        <v>6425</v>
      </c>
      <c r="AW566" t="s">
        <v>682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201602089</v>
      </c>
      <c r="BM566">
        <v>9</v>
      </c>
    </row>
    <row r="567" spans="1:65">
      <c r="A567" t="s">
        <v>6426</v>
      </c>
      <c r="B567">
        <v>566</v>
      </c>
      <c r="C567" t="s">
        <v>301</v>
      </c>
      <c r="D567">
        <v>1</v>
      </c>
      <c r="E567">
        <v>9</v>
      </c>
      <c r="F567">
        <v>201602089</v>
      </c>
      <c r="G567">
        <v>20160208</v>
      </c>
      <c r="H567" t="s">
        <v>684</v>
      </c>
      <c r="I567" t="s">
        <v>54</v>
      </c>
      <c r="J567" t="s">
        <v>55</v>
      </c>
      <c r="K567">
        <v>0</v>
      </c>
      <c r="L567">
        <v>0</v>
      </c>
      <c r="M567">
        <v>0</v>
      </c>
      <c r="N567" t="s">
        <v>56</v>
      </c>
      <c r="O567" t="s">
        <v>57</v>
      </c>
      <c r="P567" t="s">
        <v>57</v>
      </c>
      <c r="Q567" t="s">
        <v>3</v>
      </c>
      <c r="R567" t="s">
        <v>80</v>
      </c>
      <c r="S567" t="s">
        <v>55</v>
      </c>
      <c r="T567" t="s">
        <v>68</v>
      </c>
      <c r="U567" t="s">
        <v>56</v>
      </c>
      <c r="V567" t="s">
        <v>56</v>
      </c>
      <c r="W567" t="s">
        <v>55</v>
      </c>
      <c r="X567" t="s">
        <v>56</v>
      </c>
      <c r="Y567" t="s">
        <v>56</v>
      </c>
      <c r="Z567" t="s">
        <v>56</v>
      </c>
      <c r="AA567" t="s">
        <v>57</v>
      </c>
      <c r="AB567" t="s">
        <v>68</v>
      </c>
      <c r="AC567" t="s">
        <v>56</v>
      </c>
      <c r="AD567" t="s">
        <v>683</v>
      </c>
      <c r="AE567">
        <v>1</v>
      </c>
      <c r="AF567">
        <v>1</v>
      </c>
      <c r="AG567">
        <v>0</v>
      </c>
      <c r="AH567">
        <v>0</v>
      </c>
      <c r="AI567" s="18" t="str">
        <f t="shared" si="33"/>
        <v>0</v>
      </c>
      <c r="AJ567" s="18" t="str">
        <f t="shared" si="34"/>
        <v>0</v>
      </c>
      <c r="AK567" s="18" t="str">
        <f t="shared" si="35"/>
        <v>1</v>
      </c>
      <c r="AL567" s="18">
        <f t="shared" si="36"/>
        <v>0</v>
      </c>
      <c r="AM567">
        <v>2</v>
      </c>
      <c r="AN567">
        <v>5</v>
      </c>
      <c r="AO567">
        <v>0</v>
      </c>
      <c r="AP567">
        <v>0</v>
      </c>
      <c r="AQ567">
        <v>0</v>
      </c>
      <c r="AR567" t="s">
        <v>59</v>
      </c>
      <c r="AS567" t="s">
        <v>80</v>
      </c>
      <c r="AT567" t="s">
        <v>80</v>
      </c>
      <c r="AU567" t="s">
        <v>80</v>
      </c>
      <c r="AV567" t="s">
        <v>6426</v>
      </c>
      <c r="AW567" t="s">
        <v>684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201602089</v>
      </c>
      <c r="BM567">
        <v>9</v>
      </c>
    </row>
    <row r="568" spans="1:65">
      <c r="A568" t="s">
        <v>6427</v>
      </c>
      <c r="B568">
        <v>567</v>
      </c>
      <c r="C568" t="s">
        <v>301</v>
      </c>
      <c r="D568">
        <v>1</v>
      </c>
      <c r="E568">
        <v>9</v>
      </c>
      <c r="F568">
        <v>201602089</v>
      </c>
      <c r="G568">
        <v>20160208</v>
      </c>
      <c r="H568" t="s">
        <v>685</v>
      </c>
      <c r="I568" t="s">
        <v>54</v>
      </c>
      <c r="J568" t="s">
        <v>55</v>
      </c>
      <c r="K568">
        <v>4</v>
      </c>
      <c r="L568">
        <v>3</v>
      </c>
      <c r="M568">
        <v>1</v>
      </c>
      <c r="N568" t="s">
        <v>56</v>
      </c>
      <c r="O568" t="s">
        <v>359</v>
      </c>
      <c r="P568" t="s">
        <v>68</v>
      </c>
      <c r="Q568" t="s">
        <v>3</v>
      </c>
      <c r="R568" t="s">
        <v>80</v>
      </c>
      <c r="S568" t="s">
        <v>55</v>
      </c>
      <c r="T568" t="s">
        <v>56</v>
      </c>
      <c r="U568" t="s">
        <v>56</v>
      </c>
      <c r="V568" t="s">
        <v>56</v>
      </c>
      <c r="W568" t="s">
        <v>55</v>
      </c>
      <c r="X568" t="s">
        <v>56</v>
      </c>
      <c r="Y568" t="s">
        <v>56</v>
      </c>
      <c r="Z568" t="s">
        <v>56</v>
      </c>
      <c r="AA568" t="s">
        <v>57</v>
      </c>
      <c r="AB568" t="s">
        <v>56</v>
      </c>
      <c r="AC568" t="s">
        <v>56</v>
      </c>
      <c r="AD568" t="s">
        <v>683</v>
      </c>
      <c r="AE568">
        <v>0</v>
      </c>
      <c r="AF568">
        <v>0</v>
      </c>
      <c r="AG568">
        <v>0</v>
      </c>
      <c r="AH568">
        <v>1</v>
      </c>
      <c r="AI568" s="18" t="str">
        <f t="shared" si="33"/>
        <v>1</v>
      </c>
      <c r="AJ568" s="18" t="str">
        <f t="shared" si="34"/>
        <v>1</v>
      </c>
      <c r="AK568" s="18" t="str">
        <f t="shared" si="35"/>
        <v>1</v>
      </c>
      <c r="AL568" s="18">
        <f t="shared" si="36"/>
        <v>1</v>
      </c>
      <c r="AM568" t="s">
        <v>55</v>
      </c>
      <c r="AN568" t="s">
        <v>55</v>
      </c>
      <c r="AO568">
        <v>0</v>
      </c>
      <c r="AP568">
        <v>0</v>
      </c>
      <c r="AQ568">
        <v>0</v>
      </c>
      <c r="AR568" t="s">
        <v>59</v>
      </c>
      <c r="AS568" t="s">
        <v>80</v>
      </c>
      <c r="AT568" t="s">
        <v>80</v>
      </c>
      <c r="AU568" t="s">
        <v>80</v>
      </c>
      <c r="AV568" t="s">
        <v>6427</v>
      </c>
      <c r="AW568" t="s">
        <v>685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201602089</v>
      </c>
      <c r="BM568">
        <v>9</v>
      </c>
    </row>
    <row r="569" spans="1:65">
      <c r="A569" t="s">
        <v>6428</v>
      </c>
      <c r="B569">
        <v>568</v>
      </c>
      <c r="C569" t="s">
        <v>301</v>
      </c>
      <c r="D569">
        <v>1</v>
      </c>
      <c r="E569">
        <v>9</v>
      </c>
      <c r="F569">
        <v>201602089</v>
      </c>
      <c r="G569">
        <v>20160208</v>
      </c>
      <c r="H569" t="s">
        <v>686</v>
      </c>
      <c r="I569" t="s">
        <v>54</v>
      </c>
      <c r="J569" t="s">
        <v>55</v>
      </c>
      <c r="K569">
        <v>4</v>
      </c>
      <c r="L569">
        <v>2</v>
      </c>
      <c r="M569">
        <v>2</v>
      </c>
      <c r="N569" t="s">
        <v>56</v>
      </c>
      <c r="O569" t="s">
        <v>359</v>
      </c>
      <c r="P569" t="s">
        <v>68</v>
      </c>
      <c r="Q569" t="s">
        <v>3</v>
      </c>
      <c r="R569" t="s">
        <v>80</v>
      </c>
      <c r="S569" t="s">
        <v>55</v>
      </c>
      <c r="T569" t="s">
        <v>56</v>
      </c>
      <c r="U569" t="s">
        <v>56</v>
      </c>
      <c r="V569" t="s">
        <v>56</v>
      </c>
      <c r="W569" t="s">
        <v>55</v>
      </c>
      <c r="X569" t="s">
        <v>56</v>
      </c>
      <c r="Y569" t="s">
        <v>56</v>
      </c>
      <c r="Z569" t="s">
        <v>56</v>
      </c>
      <c r="AA569" t="s">
        <v>57</v>
      </c>
      <c r="AB569" t="s">
        <v>56</v>
      </c>
      <c r="AC569" t="s">
        <v>56</v>
      </c>
      <c r="AD569" t="s">
        <v>683</v>
      </c>
      <c r="AE569">
        <v>0</v>
      </c>
      <c r="AF569">
        <v>0</v>
      </c>
      <c r="AG569">
        <v>0</v>
      </c>
      <c r="AH569">
        <v>1</v>
      </c>
      <c r="AI569" s="18" t="str">
        <f t="shared" si="33"/>
        <v>1</v>
      </c>
      <c r="AJ569" s="18" t="str">
        <f t="shared" si="34"/>
        <v>1</v>
      </c>
      <c r="AK569" s="18" t="str">
        <f t="shared" si="35"/>
        <v>1</v>
      </c>
      <c r="AL569" s="18">
        <f t="shared" si="36"/>
        <v>1</v>
      </c>
      <c r="AM569" t="s">
        <v>55</v>
      </c>
      <c r="AN569" t="s">
        <v>55</v>
      </c>
      <c r="AO569">
        <v>0</v>
      </c>
      <c r="AP569">
        <v>0</v>
      </c>
      <c r="AQ569">
        <v>0</v>
      </c>
      <c r="AR569" t="s">
        <v>59</v>
      </c>
      <c r="AS569" t="s">
        <v>80</v>
      </c>
      <c r="AT569" t="s">
        <v>80</v>
      </c>
      <c r="AU569" t="s">
        <v>80</v>
      </c>
      <c r="AV569" t="s">
        <v>6428</v>
      </c>
      <c r="AW569" t="s">
        <v>686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201602089</v>
      </c>
      <c r="BM569">
        <v>9</v>
      </c>
    </row>
    <row r="570" spans="1:65">
      <c r="A570" t="s">
        <v>6429</v>
      </c>
      <c r="B570">
        <v>569</v>
      </c>
      <c r="C570" t="s">
        <v>301</v>
      </c>
      <c r="D570">
        <v>1</v>
      </c>
      <c r="E570">
        <v>9</v>
      </c>
      <c r="F570">
        <v>201602089</v>
      </c>
      <c r="G570">
        <v>20160208</v>
      </c>
      <c r="H570" t="s">
        <v>687</v>
      </c>
      <c r="I570" t="s">
        <v>54</v>
      </c>
      <c r="J570" t="s">
        <v>55</v>
      </c>
      <c r="K570">
        <v>2</v>
      </c>
      <c r="L570">
        <v>1</v>
      </c>
      <c r="M570">
        <v>1</v>
      </c>
      <c r="N570" t="s">
        <v>56</v>
      </c>
      <c r="O570" t="s">
        <v>359</v>
      </c>
      <c r="P570" t="s">
        <v>68</v>
      </c>
      <c r="Q570" t="s">
        <v>3</v>
      </c>
      <c r="R570" t="s">
        <v>80</v>
      </c>
      <c r="S570" t="s">
        <v>55</v>
      </c>
      <c r="T570" t="s">
        <v>68</v>
      </c>
      <c r="U570" t="s">
        <v>56</v>
      </c>
      <c r="V570" t="s">
        <v>56</v>
      </c>
      <c r="W570" t="s">
        <v>55</v>
      </c>
      <c r="X570" t="s">
        <v>56</v>
      </c>
      <c r="Y570" t="s">
        <v>56</v>
      </c>
      <c r="Z570" t="s">
        <v>56</v>
      </c>
      <c r="AA570" t="s">
        <v>57</v>
      </c>
      <c r="AB570" t="s">
        <v>68</v>
      </c>
      <c r="AC570" t="s">
        <v>68</v>
      </c>
      <c r="AD570" t="s">
        <v>683</v>
      </c>
      <c r="AE570">
        <v>0</v>
      </c>
      <c r="AF570">
        <v>0</v>
      </c>
      <c r="AG570">
        <v>0</v>
      </c>
      <c r="AH570">
        <v>1</v>
      </c>
      <c r="AI570" s="18" t="str">
        <f t="shared" si="33"/>
        <v>1</v>
      </c>
      <c r="AJ570" s="18" t="str">
        <f t="shared" si="34"/>
        <v>1</v>
      </c>
      <c r="AK570" s="18" t="str">
        <f t="shared" si="35"/>
        <v>1</v>
      </c>
      <c r="AL570" s="18">
        <f t="shared" si="36"/>
        <v>1</v>
      </c>
      <c r="AM570" t="s">
        <v>55</v>
      </c>
      <c r="AN570" t="s">
        <v>55</v>
      </c>
      <c r="AO570">
        <v>0</v>
      </c>
      <c r="AP570">
        <v>0</v>
      </c>
      <c r="AQ570">
        <v>0</v>
      </c>
      <c r="AR570" t="s">
        <v>59</v>
      </c>
      <c r="AS570" t="s">
        <v>80</v>
      </c>
      <c r="AT570" t="s">
        <v>80</v>
      </c>
      <c r="AU570" t="s">
        <v>80</v>
      </c>
      <c r="AV570" t="s">
        <v>6429</v>
      </c>
      <c r="AW570" t="s">
        <v>687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</v>
      </c>
      <c r="BL570">
        <v>201602089</v>
      </c>
      <c r="BM570">
        <v>9</v>
      </c>
    </row>
    <row r="571" spans="1:65">
      <c r="A571" t="s">
        <v>6430</v>
      </c>
      <c r="B571">
        <v>570</v>
      </c>
      <c r="C571" t="s">
        <v>301</v>
      </c>
      <c r="D571">
        <v>1</v>
      </c>
      <c r="E571">
        <v>9</v>
      </c>
      <c r="F571">
        <v>201602089</v>
      </c>
      <c r="G571">
        <v>20160208</v>
      </c>
      <c r="H571" t="s">
        <v>688</v>
      </c>
      <c r="I571" t="s">
        <v>54</v>
      </c>
      <c r="J571" t="s">
        <v>55</v>
      </c>
      <c r="K571">
        <v>0</v>
      </c>
      <c r="L571">
        <v>0</v>
      </c>
      <c r="M571">
        <v>0</v>
      </c>
      <c r="N571" t="s">
        <v>56</v>
      </c>
      <c r="O571" t="s">
        <v>57</v>
      </c>
      <c r="P571" t="s">
        <v>57</v>
      </c>
      <c r="Q571" t="s">
        <v>3</v>
      </c>
      <c r="R571" t="s">
        <v>80</v>
      </c>
      <c r="S571" t="s">
        <v>55</v>
      </c>
      <c r="T571" t="s">
        <v>56</v>
      </c>
      <c r="U571" t="s">
        <v>56</v>
      </c>
      <c r="V571" t="s">
        <v>56</v>
      </c>
      <c r="W571" t="s">
        <v>55</v>
      </c>
      <c r="X571" t="s">
        <v>56</v>
      </c>
      <c r="Y571" t="s">
        <v>56</v>
      </c>
      <c r="Z571" t="s">
        <v>56</v>
      </c>
      <c r="AA571" t="s">
        <v>57</v>
      </c>
      <c r="AB571" t="s">
        <v>56</v>
      </c>
      <c r="AC571" t="s">
        <v>56</v>
      </c>
      <c r="AD571" t="s">
        <v>56</v>
      </c>
      <c r="AE571">
        <v>1</v>
      </c>
      <c r="AF571">
        <v>1</v>
      </c>
      <c r="AG571">
        <v>1</v>
      </c>
      <c r="AH571">
        <v>0</v>
      </c>
      <c r="AI571" s="18" t="str">
        <f t="shared" si="33"/>
        <v>0</v>
      </c>
      <c r="AJ571" s="18" t="str">
        <f t="shared" si="34"/>
        <v>0</v>
      </c>
      <c r="AK571" s="18" t="str">
        <f t="shared" si="35"/>
        <v>0</v>
      </c>
      <c r="AL571" s="18">
        <f t="shared" si="36"/>
        <v>0</v>
      </c>
      <c r="AM571">
        <v>1</v>
      </c>
      <c r="AN571">
        <v>2</v>
      </c>
      <c r="AO571">
        <v>0</v>
      </c>
      <c r="AP571">
        <v>0</v>
      </c>
      <c r="AQ571">
        <v>0</v>
      </c>
      <c r="AR571" t="s">
        <v>59</v>
      </c>
      <c r="AS571" t="s">
        <v>80</v>
      </c>
      <c r="AT571" t="s">
        <v>80</v>
      </c>
      <c r="AU571" t="s">
        <v>80</v>
      </c>
      <c r="AV571" t="s">
        <v>6430</v>
      </c>
      <c r="AW571" t="s">
        <v>688</v>
      </c>
      <c r="AX571">
        <v>1</v>
      </c>
      <c r="AY571">
        <v>1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1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201602089</v>
      </c>
      <c r="BM571">
        <v>9</v>
      </c>
    </row>
    <row r="572" spans="1:65">
      <c r="A572" t="s">
        <v>6431</v>
      </c>
      <c r="B572">
        <v>571</v>
      </c>
      <c r="C572" t="s">
        <v>301</v>
      </c>
      <c r="D572">
        <v>1</v>
      </c>
      <c r="E572">
        <v>9</v>
      </c>
      <c r="F572">
        <v>201602089</v>
      </c>
      <c r="G572">
        <v>20160208</v>
      </c>
      <c r="H572" t="s">
        <v>689</v>
      </c>
      <c r="I572" t="s">
        <v>54</v>
      </c>
      <c r="J572" t="s">
        <v>55</v>
      </c>
      <c r="K572">
        <v>1</v>
      </c>
      <c r="L572">
        <v>1</v>
      </c>
      <c r="M572">
        <v>0</v>
      </c>
      <c r="N572" t="s">
        <v>56</v>
      </c>
      <c r="O572" t="s">
        <v>618</v>
      </c>
      <c r="P572" t="s">
        <v>68</v>
      </c>
      <c r="Q572" t="s">
        <v>3</v>
      </c>
      <c r="R572" t="s">
        <v>80</v>
      </c>
      <c r="S572" t="s">
        <v>55</v>
      </c>
      <c r="T572" t="s">
        <v>56</v>
      </c>
      <c r="U572" t="s">
        <v>56</v>
      </c>
      <c r="V572" t="s">
        <v>56</v>
      </c>
      <c r="W572" t="s">
        <v>55</v>
      </c>
      <c r="X572" t="s">
        <v>56</v>
      </c>
      <c r="Y572" t="s">
        <v>56</v>
      </c>
      <c r="Z572" t="s">
        <v>56</v>
      </c>
      <c r="AA572" t="s">
        <v>57</v>
      </c>
      <c r="AB572" t="s">
        <v>56</v>
      </c>
      <c r="AC572" t="s">
        <v>56</v>
      </c>
      <c r="AD572" t="s">
        <v>56</v>
      </c>
      <c r="AE572">
        <v>1</v>
      </c>
      <c r="AF572">
        <v>1</v>
      </c>
      <c r="AG572">
        <v>1</v>
      </c>
      <c r="AH572">
        <v>0</v>
      </c>
      <c r="AI572" s="18" t="str">
        <f t="shared" si="33"/>
        <v>0</v>
      </c>
      <c r="AJ572" s="18" t="str">
        <f t="shared" si="34"/>
        <v>0</v>
      </c>
      <c r="AK572" s="18" t="str">
        <f t="shared" si="35"/>
        <v>0</v>
      </c>
      <c r="AL572" s="18">
        <f t="shared" si="36"/>
        <v>0</v>
      </c>
      <c r="AM572">
        <v>1</v>
      </c>
      <c r="AN572">
        <v>5</v>
      </c>
      <c r="AO572">
        <v>0</v>
      </c>
      <c r="AP572">
        <v>0</v>
      </c>
      <c r="AQ572">
        <v>0</v>
      </c>
      <c r="AR572" t="s">
        <v>59</v>
      </c>
      <c r="AS572" t="s">
        <v>80</v>
      </c>
      <c r="AT572" t="s">
        <v>80</v>
      </c>
      <c r="AU572" t="s">
        <v>80</v>
      </c>
      <c r="AV572" t="s">
        <v>6431</v>
      </c>
      <c r="AW572" t="s">
        <v>689</v>
      </c>
      <c r="AX572">
        <v>1</v>
      </c>
      <c r="AY572">
        <v>1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201602089</v>
      </c>
      <c r="BM572">
        <v>9</v>
      </c>
    </row>
    <row r="573" spans="1:65">
      <c r="A573" t="s">
        <v>6432</v>
      </c>
      <c r="B573">
        <v>572</v>
      </c>
      <c r="C573" t="s">
        <v>57</v>
      </c>
      <c r="D573" t="s">
        <v>55</v>
      </c>
      <c r="E573">
        <v>9</v>
      </c>
      <c r="F573">
        <v>201602099</v>
      </c>
      <c r="G573" t="s">
        <v>55</v>
      </c>
      <c r="H573" t="s">
        <v>690</v>
      </c>
      <c r="I573" t="s">
        <v>55</v>
      </c>
      <c r="J573" t="s">
        <v>55</v>
      </c>
      <c r="K573" t="s">
        <v>55</v>
      </c>
      <c r="L573" t="s">
        <v>55</v>
      </c>
      <c r="M573" t="s">
        <v>55</v>
      </c>
      <c r="N573" t="s">
        <v>57</v>
      </c>
      <c r="O573" t="s">
        <v>57</v>
      </c>
      <c r="P573" t="s">
        <v>57</v>
      </c>
      <c r="Q573" t="s">
        <v>57</v>
      </c>
      <c r="R573" t="s">
        <v>57</v>
      </c>
      <c r="S573" t="s">
        <v>55</v>
      </c>
      <c r="T573" t="s">
        <v>57</v>
      </c>
      <c r="U573" t="s">
        <v>57</v>
      </c>
      <c r="V573" t="s">
        <v>57</v>
      </c>
      <c r="W573" t="s">
        <v>55</v>
      </c>
      <c r="X573" t="s">
        <v>57</v>
      </c>
      <c r="Y573" t="s">
        <v>57</v>
      </c>
      <c r="Z573" t="s">
        <v>57</v>
      </c>
      <c r="AA573" t="s">
        <v>57</v>
      </c>
      <c r="AB573" t="s">
        <v>57</v>
      </c>
      <c r="AC573" t="s">
        <v>57</v>
      </c>
      <c r="AD573" t="s">
        <v>57</v>
      </c>
      <c r="AE573">
        <v>0</v>
      </c>
      <c r="AF573">
        <v>0</v>
      </c>
      <c r="AG573">
        <v>0</v>
      </c>
      <c r="AH573">
        <v>0</v>
      </c>
      <c r="AI573" s="18" t="str">
        <f t="shared" si="33"/>
        <v>1</v>
      </c>
      <c r="AJ573" s="18" t="str">
        <f t="shared" si="34"/>
        <v>1</v>
      </c>
      <c r="AK573" s="18" t="str">
        <f t="shared" si="35"/>
        <v>1</v>
      </c>
      <c r="AL573" s="18">
        <f t="shared" si="36"/>
        <v>0</v>
      </c>
      <c r="AM573" t="s">
        <v>55</v>
      </c>
      <c r="AN573" t="s">
        <v>55</v>
      </c>
      <c r="AO573">
        <v>0</v>
      </c>
      <c r="AP573">
        <v>1</v>
      </c>
      <c r="AQ573">
        <v>0</v>
      </c>
      <c r="AR573" t="s">
        <v>59</v>
      </c>
      <c r="AS573" t="s">
        <v>80</v>
      </c>
      <c r="AT573" t="s">
        <v>80</v>
      </c>
      <c r="AU573" t="s">
        <v>80</v>
      </c>
      <c r="AV573" t="s">
        <v>6432</v>
      </c>
      <c r="AW573" t="s">
        <v>690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201602099</v>
      </c>
      <c r="BM573">
        <v>9</v>
      </c>
    </row>
    <row r="574" spans="1:65">
      <c r="A574" t="s">
        <v>6433</v>
      </c>
      <c r="B574">
        <v>573</v>
      </c>
      <c r="C574" t="s">
        <v>57</v>
      </c>
      <c r="D574" t="s">
        <v>55</v>
      </c>
      <c r="E574">
        <v>9</v>
      </c>
      <c r="F574">
        <v>201602099</v>
      </c>
      <c r="G574" t="s">
        <v>55</v>
      </c>
      <c r="H574" t="s">
        <v>691</v>
      </c>
      <c r="I574" t="s">
        <v>55</v>
      </c>
      <c r="J574" t="s">
        <v>55</v>
      </c>
      <c r="K574" t="s">
        <v>55</v>
      </c>
      <c r="L574" t="s">
        <v>55</v>
      </c>
      <c r="M574" t="s">
        <v>55</v>
      </c>
      <c r="N574" t="s">
        <v>57</v>
      </c>
      <c r="O574" t="s">
        <v>57</v>
      </c>
      <c r="P574" t="s">
        <v>57</v>
      </c>
      <c r="Q574" t="s">
        <v>57</v>
      </c>
      <c r="R574" t="s">
        <v>57</v>
      </c>
      <c r="S574" t="s">
        <v>55</v>
      </c>
      <c r="T574" t="s">
        <v>57</v>
      </c>
      <c r="U574" t="s">
        <v>57</v>
      </c>
      <c r="V574" t="s">
        <v>57</v>
      </c>
      <c r="W574" t="s">
        <v>55</v>
      </c>
      <c r="X574" t="s">
        <v>57</v>
      </c>
      <c r="Y574" t="s">
        <v>57</v>
      </c>
      <c r="Z574" t="s">
        <v>57</v>
      </c>
      <c r="AA574" t="s">
        <v>57</v>
      </c>
      <c r="AB574" t="s">
        <v>57</v>
      </c>
      <c r="AC574" t="s">
        <v>57</v>
      </c>
      <c r="AD574" t="s">
        <v>57</v>
      </c>
      <c r="AE574">
        <v>0</v>
      </c>
      <c r="AF574">
        <v>0</v>
      </c>
      <c r="AG574">
        <v>0</v>
      </c>
      <c r="AH574">
        <v>0</v>
      </c>
      <c r="AI574" s="18" t="str">
        <f t="shared" si="33"/>
        <v>1</v>
      </c>
      <c r="AJ574" s="18" t="str">
        <f t="shared" si="34"/>
        <v>1</v>
      </c>
      <c r="AK574" s="18" t="str">
        <f t="shared" si="35"/>
        <v>1</v>
      </c>
      <c r="AL574" s="18">
        <f t="shared" si="36"/>
        <v>0</v>
      </c>
      <c r="AM574" t="s">
        <v>55</v>
      </c>
      <c r="AN574" t="s">
        <v>55</v>
      </c>
      <c r="AO574">
        <v>0</v>
      </c>
      <c r="AP574">
        <v>1</v>
      </c>
      <c r="AQ574">
        <v>0</v>
      </c>
      <c r="AR574" t="s">
        <v>59</v>
      </c>
      <c r="AS574" t="s">
        <v>80</v>
      </c>
      <c r="AT574" t="s">
        <v>80</v>
      </c>
      <c r="AU574" t="s">
        <v>80</v>
      </c>
      <c r="AV574" t="s">
        <v>6433</v>
      </c>
      <c r="AW574" t="s">
        <v>691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201602099</v>
      </c>
      <c r="BM574">
        <v>9</v>
      </c>
    </row>
    <row r="575" spans="1:65">
      <c r="A575" t="s">
        <v>6434</v>
      </c>
      <c r="B575">
        <v>574</v>
      </c>
      <c r="C575" t="s">
        <v>57</v>
      </c>
      <c r="D575" t="s">
        <v>55</v>
      </c>
      <c r="E575">
        <v>9</v>
      </c>
      <c r="F575">
        <v>201602099</v>
      </c>
      <c r="G575" t="s">
        <v>55</v>
      </c>
      <c r="H575" t="s">
        <v>692</v>
      </c>
      <c r="I575" t="s">
        <v>55</v>
      </c>
      <c r="J575" t="s">
        <v>55</v>
      </c>
      <c r="K575" t="s">
        <v>55</v>
      </c>
      <c r="L575" t="s">
        <v>55</v>
      </c>
      <c r="M575" t="s">
        <v>55</v>
      </c>
      <c r="N575" t="s">
        <v>57</v>
      </c>
      <c r="O575" t="s">
        <v>57</v>
      </c>
      <c r="P575" t="s">
        <v>57</v>
      </c>
      <c r="Q575" t="s">
        <v>57</v>
      </c>
      <c r="R575" t="s">
        <v>57</v>
      </c>
      <c r="S575" t="s">
        <v>55</v>
      </c>
      <c r="T575" t="s">
        <v>57</v>
      </c>
      <c r="U575" t="s">
        <v>57</v>
      </c>
      <c r="V575" t="s">
        <v>57</v>
      </c>
      <c r="W575" t="s">
        <v>55</v>
      </c>
      <c r="X575" t="s">
        <v>57</v>
      </c>
      <c r="Y575" t="s">
        <v>57</v>
      </c>
      <c r="Z575" t="s">
        <v>57</v>
      </c>
      <c r="AA575" t="s">
        <v>57</v>
      </c>
      <c r="AB575" t="s">
        <v>57</v>
      </c>
      <c r="AC575" t="s">
        <v>57</v>
      </c>
      <c r="AD575" t="s">
        <v>57</v>
      </c>
      <c r="AE575">
        <v>0</v>
      </c>
      <c r="AF575">
        <v>0</v>
      </c>
      <c r="AG575">
        <v>0</v>
      </c>
      <c r="AH575">
        <v>0</v>
      </c>
      <c r="AI575" s="18" t="str">
        <f t="shared" si="33"/>
        <v>1</v>
      </c>
      <c r="AJ575" s="18" t="str">
        <f t="shared" si="34"/>
        <v>1</v>
      </c>
      <c r="AK575" s="18" t="str">
        <f t="shared" si="35"/>
        <v>1</v>
      </c>
      <c r="AL575" s="18">
        <f t="shared" si="36"/>
        <v>0</v>
      </c>
      <c r="AM575" t="s">
        <v>55</v>
      </c>
      <c r="AN575" t="s">
        <v>55</v>
      </c>
      <c r="AO575">
        <v>0</v>
      </c>
      <c r="AP575">
        <v>1</v>
      </c>
      <c r="AQ575">
        <v>0</v>
      </c>
      <c r="AR575" t="s">
        <v>59</v>
      </c>
      <c r="AS575" t="s">
        <v>80</v>
      </c>
      <c r="AT575" t="s">
        <v>80</v>
      </c>
      <c r="AU575" t="s">
        <v>80</v>
      </c>
      <c r="AV575" t="s">
        <v>6434</v>
      </c>
      <c r="AW575" t="s">
        <v>692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201602099</v>
      </c>
      <c r="BM575">
        <v>9</v>
      </c>
    </row>
    <row r="576" spans="1:65">
      <c r="A576" t="s">
        <v>6435</v>
      </c>
      <c r="B576">
        <v>575</v>
      </c>
      <c r="C576" t="s">
        <v>301</v>
      </c>
      <c r="D576">
        <v>1</v>
      </c>
      <c r="E576">
        <v>9</v>
      </c>
      <c r="F576">
        <v>201602099</v>
      </c>
      <c r="G576">
        <v>20160209</v>
      </c>
      <c r="H576" t="s">
        <v>693</v>
      </c>
      <c r="I576" t="s">
        <v>694</v>
      </c>
      <c r="J576" t="s">
        <v>55</v>
      </c>
      <c r="K576">
        <v>3</v>
      </c>
      <c r="L576">
        <v>0</v>
      </c>
      <c r="M576" t="s">
        <v>55</v>
      </c>
      <c r="N576" t="s">
        <v>56</v>
      </c>
      <c r="O576" t="s">
        <v>695</v>
      </c>
      <c r="P576" t="s">
        <v>56</v>
      </c>
      <c r="Q576" t="s">
        <v>3</v>
      </c>
      <c r="R576" t="s">
        <v>67</v>
      </c>
      <c r="S576" t="s">
        <v>55</v>
      </c>
      <c r="T576" t="s">
        <v>68</v>
      </c>
      <c r="U576" t="s">
        <v>56</v>
      </c>
      <c r="V576" t="s">
        <v>68</v>
      </c>
      <c r="W576" t="s">
        <v>55</v>
      </c>
      <c r="X576" t="s">
        <v>56</v>
      </c>
      <c r="Y576" t="s">
        <v>56</v>
      </c>
      <c r="Z576" t="s">
        <v>56</v>
      </c>
      <c r="AA576" t="s">
        <v>57</v>
      </c>
      <c r="AB576" t="s">
        <v>56</v>
      </c>
      <c r="AC576" t="s">
        <v>56</v>
      </c>
      <c r="AD576" t="s">
        <v>56</v>
      </c>
      <c r="AE576">
        <v>1</v>
      </c>
      <c r="AF576">
        <v>1</v>
      </c>
      <c r="AG576">
        <v>1</v>
      </c>
      <c r="AH576">
        <v>0</v>
      </c>
      <c r="AI576" s="18" t="str">
        <f t="shared" si="33"/>
        <v>0</v>
      </c>
      <c r="AJ576" s="18" t="str">
        <f t="shared" si="34"/>
        <v>0</v>
      </c>
      <c r="AK576" s="18" t="str">
        <f t="shared" si="35"/>
        <v>0</v>
      </c>
      <c r="AL576" s="18">
        <f t="shared" si="36"/>
        <v>0</v>
      </c>
      <c r="AM576">
        <v>1</v>
      </c>
      <c r="AN576">
        <v>1</v>
      </c>
      <c r="AO576">
        <v>0</v>
      </c>
      <c r="AP576">
        <v>0</v>
      </c>
      <c r="AQ576">
        <v>0</v>
      </c>
      <c r="AR576" t="s">
        <v>426</v>
      </c>
      <c r="AS576" t="s">
        <v>67</v>
      </c>
      <c r="AT576" t="s">
        <v>67</v>
      </c>
      <c r="AU576" t="s">
        <v>4450</v>
      </c>
      <c r="AV576" t="s">
        <v>6435</v>
      </c>
      <c r="AW576" t="s">
        <v>693</v>
      </c>
      <c r="AX576">
        <v>1</v>
      </c>
      <c r="AY576">
        <v>1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1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201602099</v>
      </c>
      <c r="BM576">
        <v>9</v>
      </c>
    </row>
    <row r="577" spans="1:65">
      <c r="A577" t="s">
        <v>6436</v>
      </c>
      <c r="B577">
        <v>576</v>
      </c>
      <c r="C577" t="s">
        <v>301</v>
      </c>
      <c r="D577">
        <v>1</v>
      </c>
      <c r="E577">
        <v>9</v>
      </c>
      <c r="F577">
        <v>201602099</v>
      </c>
      <c r="G577">
        <v>20160209</v>
      </c>
      <c r="H577" t="s">
        <v>696</v>
      </c>
      <c r="I577" t="s">
        <v>695</v>
      </c>
      <c r="J577" t="s">
        <v>55</v>
      </c>
      <c r="K577">
        <v>6</v>
      </c>
      <c r="L577">
        <v>0</v>
      </c>
      <c r="M577" t="s">
        <v>55</v>
      </c>
      <c r="N577" t="s">
        <v>56</v>
      </c>
      <c r="O577" t="s">
        <v>695</v>
      </c>
      <c r="P577" t="s">
        <v>56</v>
      </c>
      <c r="Q577" t="s">
        <v>3</v>
      </c>
      <c r="R577" t="s">
        <v>67</v>
      </c>
      <c r="S577" t="s">
        <v>55</v>
      </c>
      <c r="T577" t="s">
        <v>68</v>
      </c>
      <c r="U577" t="s">
        <v>56</v>
      </c>
      <c r="V577" t="s">
        <v>56</v>
      </c>
      <c r="W577" t="s">
        <v>55</v>
      </c>
      <c r="X577" t="s">
        <v>56</v>
      </c>
      <c r="Y577" t="s">
        <v>56</v>
      </c>
      <c r="Z577" t="s">
        <v>56</v>
      </c>
      <c r="AA577" t="s">
        <v>57</v>
      </c>
      <c r="AB577" t="s">
        <v>56</v>
      </c>
      <c r="AC577" t="s">
        <v>56</v>
      </c>
      <c r="AD577" t="s">
        <v>56</v>
      </c>
      <c r="AE577">
        <v>1</v>
      </c>
      <c r="AF577">
        <v>1</v>
      </c>
      <c r="AG577">
        <v>1</v>
      </c>
      <c r="AH577">
        <v>0</v>
      </c>
      <c r="AI577" s="18" t="str">
        <f t="shared" si="33"/>
        <v>0</v>
      </c>
      <c r="AJ577" s="18" t="str">
        <f t="shared" si="34"/>
        <v>0</v>
      </c>
      <c r="AK577" s="18" t="str">
        <f t="shared" si="35"/>
        <v>0</v>
      </c>
      <c r="AL577" s="18">
        <f t="shared" si="36"/>
        <v>0</v>
      </c>
      <c r="AM577">
        <v>1</v>
      </c>
      <c r="AN577">
        <v>1</v>
      </c>
      <c r="AO577">
        <v>0</v>
      </c>
      <c r="AP577">
        <v>0</v>
      </c>
      <c r="AQ577">
        <v>0</v>
      </c>
      <c r="AR577" t="s">
        <v>74</v>
      </c>
      <c r="AS577" t="s">
        <v>67</v>
      </c>
      <c r="AT577" t="s">
        <v>67</v>
      </c>
      <c r="AU577" t="s">
        <v>4450</v>
      </c>
      <c r="AV577" t="s">
        <v>6436</v>
      </c>
      <c r="AW577" t="s">
        <v>696</v>
      </c>
      <c r="AX577">
        <v>1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1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201602099</v>
      </c>
      <c r="BM577">
        <v>9</v>
      </c>
    </row>
    <row r="578" spans="1:65">
      <c r="A578" t="s">
        <v>6437</v>
      </c>
      <c r="B578">
        <v>577</v>
      </c>
      <c r="C578" t="s">
        <v>57</v>
      </c>
      <c r="D578" t="s">
        <v>55</v>
      </c>
      <c r="E578">
        <v>9</v>
      </c>
      <c r="F578">
        <v>201602099</v>
      </c>
      <c r="G578" t="s">
        <v>55</v>
      </c>
      <c r="H578" t="s">
        <v>697</v>
      </c>
      <c r="I578" t="s">
        <v>55</v>
      </c>
      <c r="J578" t="s">
        <v>55</v>
      </c>
      <c r="K578" t="s">
        <v>55</v>
      </c>
      <c r="L578" t="s">
        <v>55</v>
      </c>
      <c r="M578" t="s">
        <v>55</v>
      </c>
      <c r="N578" t="s">
        <v>57</v>
      </c>
      <c r="O578" t="s">
        <v>57</v>
      </c>
      <c r="P578" t="s">
        <v>57</v>
      </c>
      <c r="Q578" t="s">
        <v>57</v>
      </c>
      <c r="R578" t="s">
        <v>57</v>
      </c>
      <c r="S578" t="s">
        <v>55</v>
      </c>
      <c r="T578" t="s">
        <v>57</v>
      </c>
      <c r="U578" t="s">
        <v>57</v>
      </c>
      <c r="V578" t="s">
        <v>57</v>
      </c>
      <c r="W578" t="s">
        <v>55</v>
      </c>
      <c r="X578" t="s">
        <v>57</v>
      </c>
      <c r="Y578" t="s">
        <v>57</v>
      </c>
      <c r="Z578" t="s">
        <v>57</v>
      </c>
      <c r="AA578" t="s">
        <v>57</v>
      </c>
      <c r="AB578" t="s">
        <v>57</v>
      </c>
      <c r="AC578" t="s">
        <v>57</v>
      </c>
      <c r="AD578" t="s">
        <v>57</v>
      </c>
      <c r="AE578">
        <v>0</v>
      </c>
      <c r="AF578">
        <v>0</v>
      </c>
      <c r="AG578">
        <v>0</v>
      </c>
      <c r="AH578">
        <v>0</v>
      </c>
      <c r="AI578" s="18" t="str">
        <f t="shared" si="33"/>
        <v>1</v>
      </c>
      <c r="AJ578" s="18" t="str">
        <f t="shared" si="34"/>
        <v>1</v>
      </c>
      <c r="AK578" s="18" t="str">
        <f t="shared" si="35"/>
        <v>1</v>
      </c>
      <c r="AL578" s="18">
        <f t="shared" si="36"/>
        <v>0</v>
      </c>
      <c r="AM578" t="s">
        <v>55</v>
      </c>
      <c r="AN578" t="s">
        <v>55</v>
      </c>
      <c r="AO578">
        <v>0</v>
      </c>
      <c r="AP578">
        <v>1</v>
      </c>
      <c r="AQ578">
        <v>0</v>
      </c>
      <c r="AR578" t="s">
        <v>59</v>
      </c>
      <c r="AS578" t="s">
        <v>80</v>
      </c>
      <c r="AT578" t="s">
        <v>80</v>
      </c>
      <c r="AU578" t="s">
        <v>80</v>
      </c>
      <c r="AV578" t="s">
        <v>6437</v>
      </c>
      <c r="AW578" t="s">
        <v>697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201602099</v>
      </c>
      <c r="BM578">
        <v>9</v>
      </c>
    </row>
    <row r="579" spans="1:65">
      <c r="A579" t="s">
        <v>6438</v>
      </c>
      <c r="B579">
        <v>578</v>
      </c>
      <c r="C579" t="s">
        <v>301</v>
      </c>
      <c r="D579">
        <v>1</v>
      </c>
      <c r="E579">
        <v>9</v>
      </c>
      <c r="F579">
        <v>201602099</v>
      </c>
      <c r="G579">
        <v>20160209</v>
      </c>
      <c r="H579" t="s">
        <v>698</v>
      </c>
      <c r="I579" t="s">
        <v>695</v>
      </c>
      <c r="J579" t="s">
        <v>55</v>
      </c>
      <c r="K579">
        <v>5</v>
      </c>
      <c r="L579">
        <v>0</v>
      </c>
      <c r="M579" t="s">
        <v>55</v>
      </c>
      <c r="N579" t="s">
        <v>56</v>
      </c>
      <c r="O579" t="s">
        <v>695</v>
      </c>
      <c r="P579" t="s">
        <v>56</v>
      </c>
      <c r="Q579" t="s">
        <v>3</v>
      </c>
      <c r="R579" t="s">
        <v>67</v>
      </c>
      <c r="S579" t="s">
        <v>55</v>
      </c>
      <c r="T579" t="s">
        <v>68</v>
      </c>
      <c r="U579" t="s">
        <v>56</v>
      </c>
      <c r="V579" t="s">
        <v>56</v>
      </c>
      <c r="W579" t="s">
        <v>55</v>
      </c>
      <c r="X579" t="s">
        <v>56</v>
      </c>
      <c r="Y579" t="s">
        <v>56</v>
      </c>
      <c r="Z579" t="s">
        <v>56</v>
      </c>
      <c r="AA579" t="s">
        <v>57</v>
      </c>
      <c r="AB579" t="s">
        <v>56</v>
      </c>
      <c r="AC579" t="s">
        <v>56</v>
      </c>
      <c r="AD579" t="s">
        <v>56</v>
      </c>
      <c r="AE579">
        <v>1</v>
      </c>
      <c r="AF579">
        <v>1</v>
      </c>
      <c r="AG579">
        <v>1</v>
      </c>
      <c r="AH579">
        <v>0</v>
      </c>
      <c r="AI579" s="18" t="str">
        <f t="shared" ref="AI579:AI642" si="37">IF(ISERROR(FIND("0",AE579))=FALSE, "1", IF(ISERROR(FIND("1",AE579))=FALSE, "0"))</f>
        <v>0</v>
      </c>
      <c r="AJ579" s="18" t="str">
        <f t="shared" ref="AJ579:AJ642" si="38">IF(ISERROR(FIND("0",AF579))=FALSE, "1", IF(ISERROR(FIND("1",AF579))=FALSE, "0"))</f>
        <v>0</v>
      </c>
      <c r="AK579" s="18" t="str">
        <f t="shared" ref="AK579:AK642" si="39">IF(ISERROR(FIND("0",AG579))=FALSE, "1", IF(ISERROR(FIND("1",AG579))=FALSE, "0"))</f>
        <v>0</v>
      </c>
      <c r="AL579" s="18">
        <f t="shared" ref="AL579:AL642" si="40">AH579</f>
        <v>0</v>
      </c>
      <c r="AM579">
        <v>1</v>
      </c>
      <c r="AN579">
        <v>1</v>
      </c>
      <c r="AO579">
        <v>0</v>
      </c>
      <c r="AP579">
        <v>0</v>
      </c>
      <c r="AQ579">
        <v>0</v>
      </c>
      <c r="AR579" t="s">
        <v>74</v>
      </c>
      <c r="AS579" t="s">
        <v>67</v>
      </c>
      <c r="AT579" t="s">
        <v>67</v>
      </c>
      <c r="AU579" t="s">
        <v>4450</v>
      </c>
      <c r="AV579" t="s">
        <v>6438</v>
      </c>
      <c r="AW579" t="s">
        <v>698</v>
      </c>
      <c r="AX579">
        <v>1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1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201602099</v>
      </c>
      <c r="BM579">
        <v>9</v>
      </c>
    </row>
    <row r="580" spans="1:65">
      <c r="A580" t="s">
        <v>6439</v>
      </c>
      <c r="B580">
        <v>579</v>
      </c>
      <c r="C580" t="s">
        <v>301</v>
      </c>
      <c r="D580">
        <v>1</v>
      </c>
      <c r="E580">
        <v>9</v>
      </c>
      <c r="F580">
        <v>201602099</v>
      </c>
      <c r="G580">
        <v>20160209</v>
      </c>
      <c r="H580" t="s">
        <v>699</v>
      </c>
      <c r="I580" t="s">
        <v>695</v>
      </c>
      <c r="J580" t="s">
        <v>55</v>
      </c>
      <c r="K580">
        <v>7</v>
      </c>
      <c r="L580">
        <v>0</v>
      </c>
      <c r="M580" t="s">
        <v>55</v>
      </c>
      <c r="N580" t="s">
        <v>56</v>
      </c>
      <c r="O580" t="s">
        <v>695</v>
      </c>
      <c r="P580" t="s">
        <v>56</v>
      </c>
      <c r="Q580" t="s">
        <v>3</v>
      </c>
      <c r="R580" t="s">
        <v>67</v>
      </c>
      <c r="S580" t="s">
        <v>55</v>
      </c>
      <c r="T580" t="s">
        <v>68</v>
      </c>
      <c r="U580" t="s">
        <v>56</v>
      </c>
      <c r="V580" t="s">
        <v>56</v>
      </c>
      <c r="W580" t="s">
        <v>55</v>
      </c>
      <c r="X580" t="s">
        <v>56</v>
      </c>
      <c r="Y580" t="s">
        <v>56</v>
      </c>
      <c r="Z580" t="s">
        <v>56</v>
      </c>
      <c r="AA580" t="s">
        <v>57</v>
      </c>
      <c r="AB580" t="s">
        <v>56</v>
      </c>
      <c r="AC580" t="s">
        <v>56</v>
      </c>
      <c r="AD580" t="s">
        <v>56</v>
      </c>
      <c r="AE580">
        <v>1</v>
      </c>
      <c r="AF580">
        <v>1</v>
      </c>
      <c r="AG580">
        <v>1</v>
      </c>
      <c r="AH580">
        <v>0</v>
      </c>
      <c r="AI580" s="18" t="str">
        <f t="shared" si="37"/>
        <v>0</v>
      </c>
      <c r="AJ580" s="18" t="str">
        <f t="shared" si="38"/>
        <v>0</v>
      </c>
      <c r="AK580" s="18" t="str">
        <f t="shared" si="39"/>
        <v>0</v>
      </c>
      <c r="AL580" s="18">
        <f t="shared" si="40"/>
        <v>0</v>
      </c>
      <c r="AM580">
        <v>1</v>
      </c>
      <c r="AN580">
        <v>1</v>
      </c>
      <c r="AO580">
        <v>0</v>
      </c>
      <c r="AP580">
        <v>0</v>
      </c>
      <c r="AQ580">
        <v>0</v>
      </c>
      <c r="AR580" t="s">
        <v>74</v>
      </c>
      <c r="AS580" t="s">
        <v>67</v>
      </c>
      <c r="AT580" t="s">
        <v>67</v>
      </c>
      <c r="AU580" t="s">
        <v>4450</v>
      </c>
      <c r="AV580" t="s">
        <v>6439</v>
      </c>
      <c r="AW580" t="s">
        <v>699</v>
      </c>
      <c r="AX580">
        <v>1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201602099</v>
      </c>
      <c r="BM580">
        <v>9</v>
      </c>
    </row>
    <row r="581" spans="1:65">
      <c r="A581" t="s">
        <v>6440</v>
      </c>
      <c r="B581">
        <v>580</v>
      </c>
      <c r="C581" t="s">
        <v>301</v>
      </c>
      <c r="D581">
        <v>1</v>
      </c>
      <c r="E581">
        <v>9</v>
      </c>
      <c r="F581">
        <v>201602099</v>
      </c>
      <c r="G581">
        <v>20160209</v>
      </c>
      <c r="H581" t="s">
        <v>700</v>
      </c>
      <c r="I581" t="s">
        <v>695</v>
      </c>
      <c r="J581" t="s">
        <v>55</v>
      </c>
      <c r="K581">
        <v>3</v>
      </c>
      <c r="L581">
        <v>0</v>
      </c>
      <c r="M581" t="s">
        <v>55</v>
      </c>
      <c r="N581" t="s">
        <v>56</v>
      </c>
      <c r="O581" t="s">
        <v>695</v>
      </c>
      <c r="P581" t="s">
        <v>56</v>
      </c>
      <c r="Q581" t="s">
        <v>3</v>
      </c>
      <c r="R581" t="s">
        <v>67</v>
      </c>
      <c r="S581" t="s">
        <v>55</v>
      </c>
      <c r="T581" t="s">
        <v>56</v>
      </c>
      <c r="U581" t="s">
        <v>56</v>
      </c>
      <c r="V581" t="s">
        <v>56</v>
      </c>
      <c r="W581" t="s">
        <v>55</v>
      </c>
      <c r="X581" t="s">
        <v>56</v>
      </c>
      <c r="Y581" t="s">
        <v>56</v>
      </c>
      <c r="Z581" t="s">
        <v>68</v>
      </c>
      <c r="AA581" t="s">
        <v>132</v>
      </c>
      <c r="AB581" t="s">
        <v>56</v>
      </c>
      <c r="AC581" t="s">
        <v>56</v>
      </c>
      <c r="AD581" t="s">
        <v>56</v>
      </c>
      <c r="AE581">
        <v>1</v>
      </c>
      <c r="AF581">
        <v>1</v>
      </c>
      <c r="AG581">
        <v>1</v>
      </c>
      <c r="AH581">
        <v>0</v>
      </c>
      <c r="AI581" s="18" t="str">
        <f t="shared" si="37"/>
        <v>0</v>
      </c>
      <c r="AJ581" s="18" t="str">
        <f t="shared" si="38"/>
        <v>0</v>
      </c>
      <c r="AK581" s="18" t="str">
        <f t="shared" si="39"/>
        <v>0</v>
      </c>
      <c r="AL581" s="18">
        <f t="shared" si="40"/>
        <v>0</v>
      </c>
      <c r="AM581">
        <v>1</v>
      </c>
      <c r="AN581">
        <v>1</v>
      </c>
      <c r="AO581">
        <v>0</v>
      </c>
      <c r="AP581">
        <v>0</v>
      </c>
      <c r="AQ581">
        <v>0</v>
      </c>
      <c r="AR581" t="s">
        <v>74</v>
      </c>
      <c r="AS581" t="s">
        <v>67</v>
      </c>
      <c r="AT581" t="s">
        <v>67</v>
      </c>
      <c r="AU581" t="s">
        <v>4450</v>
      </c>
      <c r="AV581" t="s">
        <v>6440</v>
      </c>
      <c r="AW581" t="s">
        <v>700</v>
      </c>
      <c r="AX581">
        <v>1</v>
      </c>
      <c r="AY581">
        <v>1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201602099</v>
      </c>
      <c r="BM581">
        <v>9</v>
      </c>
    </row>
    <row r="582" spans="1:65">
      <c r="A582" t="s">
        <v>6441</v>
      </c>
      <c r="B582">
        <v>581</v>
      </c>
      <c r="C582" t="s">
        <v>301</v>
      </c>
      <c r="D582">
        <v>1</v>
      </c>
      <c r="E582">
        <v>9</v>
      </c>
      <c r="F582">
        <v>201602099</v>
      </c>
      <c r="G582">
        <v>20160209</v>
      </c>
      <c r="H582" t="s">
        <v>701</v>
      </c>
      <c r="I582" t="s">
        <v>695</v>
      </c>
      <c r="J582" t="s">
        <v>55</v>
      </c>
      <c r="K582">
        <v>5</v>
      </c>
      <c r="L582">
        <v>0</v>
      </c>
      <c r="M582" t="s">
        <v>55</v>
      </c>
      <c r="N582" t="s">
        <v>56</v>
      </c>
      <c r="O582" t="s">
        <v>695</v>
      </c>
      <c r="P582" t="s">
        <v>56</v>
      </c>
      <c r="Q582" t="s">
        <v>3</v>
      </c>
      <c r="R582" t="s">
        <v>67</v>
      </c>
      <c r="S582" t="s">
        <v>55</v>
      </c>
      <c r="T582" t="s">
        <v>56</v>
      </c>
      <c r="U582" t="s">
        <v>56</v>
      </c>
      <c r="V582" t="s">
        <v>56</v>
      </c>
      <c r="W582" t="s">
        <v>55</v>
      </c>
      <c r="X582" t="s">
        <v>56</v>
      </c>
      <c r="Y582" t="s">
        <v>56</v>
      </c>
      <c r="Z582" t="s">
        <v>68</v>
      </c>
      <c r="AA582" t="s">
        <v>132</v>
      </c>
      <c r="AB582" t="s">
        <v>56</v>
      </c>
      <c r="AC582" t="s">
        <v>56</v>
      </c>
      <c r="AD582" t="s">
        <v>56</v>
      </c>
      <c r="AE582">
        <v>1</v>
      </c>
      <c r="AF582">
        <v>1</v>
      </c>
      <c r="AG582">
        <v>1</v>
      </c>
      <c r="AH582">
        <v>0</v>
      </c>
      <c r="AI582" s="18" t="str">
        <f t="shared" si="37"/>
        <v>0</v>
      </c>
      <c r="AJ582" s="18" t="str">
        <f t="shared" si="38"/>
        <v>0</v>
      </c>
      <c r="AK582" s="18" t="str">
        <f t="shared" si="39"/>
        <v>0</v>
      </c>
      <c r="AL582" s="18">
        <f t="shared" si="40"/>
        <v>0</v>
      </c>
      <c r="AM582">
        <v>1</v>
      </c>
      <c r="AN582">
        <v>1</v>
      </c>
      <c r="AO582">
        <v>0</v>
      </c>
      <c r="AP582">
        <v>0</v>
      </c>
      <c r="AQ582">
        <v>0</v>
      </c>
      <c r="AR582" t="s">
        <v>74</v>
      </c>
      <c r="AS582" t="s">
        <v>67</v>
      </c>
      <c r="AT582" t="s">
        <v>67</v>
      </c>
      <c r="AU582" t="s">
        <v>4450</v>
      </c>
      <c r="AV582" t="s">
        <v>6441</v>
      </c>
      <c r="AW582" t="s">
        <v>701</v>
      </c>
      <c r="AX582">
        <v>1</v>
      </c>
      <c r="AY582">
        <v>1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201602099</v>
      </c>
      <c r="BM582">
        <v>9</v>
      </c>
    </row>
    <row r="583" spans="1:65">
      <c r="A583" t="s">
        <v>6442</v>
      </c>
      <c r="B583">
        <v>582</v>
      </c>
      <c r="C583" t="s">
        <v>57</v>
      </c>
      <c r="D583" t="s">
        <v>55</v>
      </c>
      <c r="E583">
        <v>9</v>
      </c>
      <c r="F583">
        <v>201602099</v>
      </c>
      <c r="G583" t="s">
        <v>55</v>
      </c>
      <c r="H583" t="s">
        <v>702</v>
      </c>
      <c r="I583" t="s">
        <v>55</v>
      </c>
      <c r="J583" t="s">
        <v>55</v>
      </c>
      <c r="K583" t="s">
        <v>55</v>
      </c>
      <c r="L583" t="s">
        <v>55</v>
      </c>
      <c r="M583" t="s">
        <v>55</v>
      </c>
      <c r="N583" t="s">
        <v>57</v>
      </c>
      <c r="O583" t="s">
        <v>57</v>
      </c>
      <c r="P583" t="s">
        <v>57</v>
      </c>
      <c r="Q583" t="s">
        <v>57</v>
      </c>
      <c r="R583" t="s">
        <v>57</v>
      </c>
      <c r="S583" t="s">
        <v>55</v>
      </c>
      <c r="T583" t="s">
        <v>57</v>
      </c>
      <c r="U583" t="s">
        <v>57</v>
      </c>
      <c r="V583" t="s">
        <v>57</v>
      </c>
      <c r="W583" t="s">
        <v>55</v>
      </c>
      <c r="X583" t="s">
        <v>57</v>
      </c>
      <c r="Y583" t="s">
        <v>57</v>
      </c>
      <c r="Z583" t="s">
        <v>57</v>
      </c>
      <c r="AA583" t="s">
        <v>57</v>
      </c>
      <c r="AB583" t="s">
        <v>57</v>
      </c>
      <c r="AC583" t="s">
        <v>57</v>
      </c>
      <c r="AD583" t="s">
        <v>57</v>
      </c>
      <c r="AE583">
        <v>0</v>
      </c>
      <c r="AF583">
        <v>0</v>
      </c>
      <c r="AG583">
        <v>0</v>
      </c>
      <c r="AH583">
        <v>0</v>
      </c>
      <c r="AI583" s="18" t="str">
        <f t="shared" si="37"/>
        <v>1</v>
      </c>
      <c r="AJ583" s="18" t="str">
        <f t="shared" si="38"/>
        <v>1</v>
      </c>
      <c r="AK583" s="18" t="str">
        <f t="shared" si="39"/>
        <v>1</v>
      </c>
      <c r="AL583" s="18">
        <f t="shared" si="40"/>
        <v>0</v>
      </c>
      <c r="AM583" t="s">
        <v>55</v>
      </c>
      <c r="AN583" t="s">
        <v>55</v>
      </c>
      <c r="AO583">
        <v>0</v>
      </c>
      <c r="AP583">
        <v>1</v>
      </c>
      <c r="AQ583">
        <v>0</v>
      </c>
      <c r="AR583" t="s">
        <v>59</v>
      </c>
      <c r="AS583" t="s">
        <v>80</v>
      </c>
      <c r="AT583" t="s">
        <v>80</v>
      </c>
      <c r="AU583" t="s">
        <v>80</v>
      </c>
      <c r="AV583" t="s">
        <v>6442</v>
      </c>
      <c r="AW583" t="s">
        <v>702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201602099</v>
      </c>
      <c r="BM583">
        <v>9</v>
      </c>
    </row>
    <row r="584" spans="1:65">
      <c r="A584" t="s">
        <v>6443</v>
      </c>
      <c r="B584">
        <v>583</v>
      </c>
      <c r="C584" t="s">
        <v>301</v>
      </c>
      <c r="D584">
        <v>1</v>
      </c>
      <c r="E584">
        <v>9</v>
      </c>
      <c r="F584">
        <v>201602099</v>
      </c>
      <c r="G584">
        <v>20160209</v>
      </c>
      <c r="H584" t="s">
        <v>703</v>
      </c>
      <c r="I584" t="s">
        <v>54</v>
      </c>
      <c r="J584" t="s">
        <v>55</v>
      </c>
      <c r="K584">
        <v>0</v>
      </c>
      <c r="L584">
        <v>0</v>
      </c>
      <c r="M584">
        <v>0</v>
      </c>
      <c r="N584" t="s">
        <v>56</v>
      </c>
      <c r="O584" t="s">
        <v>57</v>
      </c>
      <c r="P584" t="s">
        <v>57</v>
      </c>
      <c r="Q584" t="s">
        <v>4</v>
      </c>
      <c r="R584" t="s">
        <v>352</v>
      </c>
      <c r="S584" t="s">
        <v>55</v>
      </c>
      <c r="T584" t="s">
        <v>56</v>
      </c>
      <c r="U584" t="s">
        <v>56</v>
      </c>
      <c r="V584" t="s">
        <v>56</v>
      </c>
      <c r="W584" t="s">
        <v>55</v>
      </c>
      <c r="X584" t="s">
        <v>56</v>
      </c>
      <c r="Y584" t="s">
        <v>56</v>
      </c>
      <c r="Z584" t="s">
        <v>56</v>
      </c>
      <c r="AA584" t="s">
        <v>57</v>
      </c>
      <c r="AB584" t="s">
        <v>56</v>
      </c>
      <c r="AC584" t="s">
        <v>56</v>
      </c>
      <c r="AD584" t="s">
        <v>56</v>
      </c>
      <c r="AE584">
        <v>1</v>
      </c>
      <c r="AF584">
        <v>1</v>
      </c>
      <c r="AG584">
        <v>1</v>
      </c>
      <c r="AH584">
        <v>0</v>
      </c>
      <c r="AI584" s="18" t="str">
        <f t="shared" si="37"/>
        <v>0</v>
      </c>
      <c r="AJ584" s="18" t="str">
        <f t="shared" si="38"/>
        <v>0</v>
      </c>
      <c r="AK584" s="18" t="str">
        <f t="shared" si="39"/>
        <v>0</v>
      </c>
      <c r="AL584" s="18">
        <f t="shared" si="40"/>
        <v>0</v>
      </c>
      <c r="AM584">
        <v>1</v>
      </c>
      <c r="AN584">
        <v>1</v>
      </c>
      <c r="AO584">
        <v>0</v>
      </c>
      <c r="AP584">
        <v>0</v>
      </c>
      <c r="AQ584">
        <v>0</v>
      </c>
      <c r="AR584" t="s">
        <v>59</v>
      </c>
      <c r="AS584" t="s">
        <v>91</v>
      </c>
      <c r="AT584" t="s">
        <v>91</v>
      </c>
      <c r="AU584" t="s">
        <v>4449</v>
      </c>
      <c r="AV584" t="s">
        <v>6443</v>
      </c>
      <c r="AW584" t="s">
        <v>703</v>
      </c>
      <c r="AX584">
        <v>1</v>
      </c>
      <c r="AY584">
        <v>1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1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201602099</v>
      </c>
      <c r="BM584">
        <v>9</v>
      </c>
    </row>
    <row r="585" spans="1:65">
      <c r="A585" t="s">
        <v>6444</v>
      </c>
      <c r="B585">
        <v>584</v>
      </c>
      <c r="C585" t="s">
        <v>301</v>
      </c>
      <c r="D585">
        <v>1</v>
      </c>
      <c r="E585">
        <v>9</v>
      </c>
      <c r="F585">
        <v>201602099</v>
      </c>
      <c r="G585">
        <v>20160209</v>
      </c>
      <c r="H585" t="s">
        <v>704</v>
      </c>
      <c r="I585" t="s">
        <v>705</v>
      </c>
      <c r="J585" t="s">
        <v>55</v>
      </c>
      <c r="K585">
        <v>10</v>
      </c>
      <c r="L585">
        <v>0</v>
      </c>
      <c r="M585" t="s">
        <v>55</v>
      </c>
      <c r="N585" t="s">
        <v>56</v>
      </c>
      <c r="O585" t="s">
        <v>706</v>
      </c>
      <c r="P585" t="s">
        <v>56</v>
      </c>
      <c r="Q585" t="s">
        <v>3</v>
      </c>
      <c r="R585" t="s">
        <v>707</v>
      </c>
      <c r="S585" t="s">
        <v>55</v>
      </c>
      <c r="T585" t="s">
        <v>56</v>
      </c>
      <c r="U585" t="s">
        <v>56</v>
      </c>
      <c r="V585" t="s">
        <v>56</v>
      </c>
      <c r="W585" t="s">
        <v>55</v>
      </c>
      <c r="X585" t="s">
        <v>56</v>
      </c>
      <c r="Y585" t="s">
        <v>56</v>
      </c>
      <c r="Z585" t="s">
        <v>56</v>
      </c>
      <c r="AA585" t="s">
        <v>57</v>
      </c>
      <c r="AB585" t="s">
        <v>56</v>
      </c>
      <c r="AC585" t="s">
        <v>68</v>
      </c>
      <c r="AD585" t="s">
        <v>56</v>
      </c>
      <c r="AE585">
        <v>1</v>
      </c>
      <c r="AF585">
        <v>1</v>
      </c>
      <c r="AG585">
        <v>1</v>
      </c>
      <c r="AH585">
        <v>0</v>
      </c>
      <c r="AI585" s="18" t="str">
        <f t="shared" si="37"/>
        <v>0</v>
      </c>
      <c r="AJ585" s="18" t="str">
        <f t="shared" si="38"/>
        <v>0</v>
      </c>
      <c r="AK585" s="18" t="str">
        <f t="shared" si="39"/>
        <v>0</v>
      </c>
      <c r="AL585" s="18">
        <f t="shared" si="40"/>
        <v>0</v>
      </c>
      <c r="AM585">
        <v>1</v>
      </c>
      <c r="AN585">
        <v>1</v>
      </c>
      <c r="AO585">
        <v>0</v>
      </c>
      <c r="AP585">
        <v>0</v>
      </c>
      <c r="AQ585">
        <v>0</v>
      </c>
      <c r="AR585" t="s">
        <v>74</v>
      </c>
      <c r="AS585" t="s">
        <v>82</v>
      </c>
      <c r="AT585" t="s">
        <v>82</v>
      </c>
      <c r="AU585" t="s">
        <v>4450</v>
      </c>
      <c r="AV585" t="s">
        <v>6444</v>
      </c>
      <c r="AW585" t="s">
        <v>704</v>
      </c>
      <c r="AX585">
        <v>1</v>
      </c>
      <c r="AY585">
        <v>1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1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201602099</v>
      </c>
      <c r="BM585">
        <v>9</v>
      </c>
    </row>
    <row r="586" spans="1:65">
      <c r="A586" t="s">
        <v>6445</v>
      </c>
      <c r="B586">
        <v>585</v>
      </c>
      <c r="C586" t="s">
        <v>301</v>
      </c>
      <c r="D586">
        <v>1</v>
      </c>
      <c r="E586">
        <v>9</v>
      </c>
      <c r="F586">
        <v>201602099</v>
      </c>
      <c r="G586">
        <v>20160209</v>
      </c>
      <c r="H586" t="s">
        <v>708</v>
      </c>
      <c r="I586" t="s">
        <v>76</v>
      </c>
      <c r="J586" t="s">
        <v>55</v>
      </c>
      <c r="K586">
        <v>7</v>
      </c>
      <c r="L586">
        <v>0</v>
      </c>
      <c r="M586" t="s">
        <v>55</v>
      </c>
      <c r="N586" t="s">
        <v>56</v>
      </c>
      <c r="O586" t="s">
        <v>89</v>
      </c>
      <c r="P586" t="s">
        <v>56</v>
      </c>
      <c r="Q586" t="s">
        <v>3</v>
      </c>
      <c r="R586" t="s">
        <v>80</v>
      </c>
      <c r="S586" t="s">
        <v>55</v>
      </c>
      <c r="T586" t="s">
        <v>56</v>
      </c>
      <c r="U586" t="s">
        <v>56</v>
      </c>
      <c r="V586" t="s">
        <v>56</v>
      </c>
      <c r="W586" t="s">
        <v>55</v>
      </c>
      <c r="X586" t="s">
        <v>56</v>
      </c>
      <c r="Y586" t="s">
        <v>56</v>
      </c>
      <c r="Z586" t="s">
        <v>56</v>
      </c>
      <c r="AA586" t="s">
        <v>57</v>
      </c>
      <c r="AB586" t="s">
        <v>56</v>
      </c>
      <c r="AC586" t="s">
        <v>56</v>
      </c>
      <c r="AD586" t="s">
        <v>709</v>
      </c>
      <c r="AE586">
        <v>1</v>
      </c>
      <c r="AF586">
        <v>1</v>
      </c>
      <c r="AG586">
        <v>1</v>
      </c>
      <c r="AH586">
        <v>0</v>
      </c>
      <c r="AI586" s="18" t="str">
        <f t="shared" si="37"/>
        <v>0</v>
      </c>
      <c r="AJ586" s="18" t="str">
        <f t="shared" si="38"/>
        <v>0</v>
      </c>
      <c r="AK586" s="18" t="str">
        <f t="shared" si="39"/>
        <v>0</v>
      </c>
      <c r="AL586" s="18">
        <f t="shared" si="40"/>
        <v>0</v>
      </c>
      <c r="AM586">
        <v>1</v>
      </c>
      <c r="AN586">
        <v>1</v>
      </c>
      <c r="AO586">
        <v>0</v>
      </c>
      <c r="AP586">
        <v>0</v>
      </c>
      <c r="AQ586">
        <v>0</v>
      </c>
      <c r="AR586" t="s">
        <v>76</v>
      </c>
      <c r="AS586" t="s">
        <v>80</v>
      </c>
      <c r="AT586" t="s">
        <v>80</v>
      </c>
      <c r="AU586" t="s">
        <v>80</v>
      </c>
      <c r="AV586" t="s">
        <v>6445</v>
      </c>
      <c r="AW586" t="s">
        <v>708</v>
      </c>
      <c r="AX586">
        <v>1</v>
      </c>
      <c r="AY586">
        <v>1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1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201602099</v>
      </c>
      <c r="BM586">
        <v>9</v>
      </c>
    </row>
    <row r="587" spans="1:65">
      <c r="A587" t="s">
        <v>6446</v>
      </c>
      <c r="B587">
        <v>586</v>
      </c>
      <c r="C587" t="s">
        <v>301</v>
      </c>
      <c r="D587">
        <v>1</v>
      </c>
      <c r="E587">
        <v>9</v>
      </c>
      <c r="F587">
        <v>201602099</v>
      </c>
      <c r="G587">
        <v>20160209</v>
      </c>
      <c r="H587" t="s">
        <v>710</v>
      </c>
      <c r="I587" t="s">
        <v>76</v>
      </c>
      <c r="J587" t="s">
        <v>55</v>
      </c>
      <c r="K587">
        <v>5</v>
      </c>
      <c r="L587">
        <v>0</v>
      </c>
      <c r="M587">
        <v>5</v>
      </c>
      <c r="N587" t="s">
        <v>56</v>
      </c>
      <c r="O587" t="s">
        <v>76</v>
      </c>
      <c r="P587" t="s">
        <v>56</v>
      </c>
      <c r="Q587" t="s">
        <v>4</v>
      </c>
      <c r="R587" t="s">
        <v>80</v>
      </c>
      <c r="S587" t="s">
        <v>55</v>
      </c>
      <c r="T587" t="s">
        <v>56</v>
      </c>
      <c r="U587" t="s">
        <v>56</v>
      </c>
      <c r="V587" t="s">
        <v>56</v>
      </c>
      <c r="W587" t="s">
        <v>55</v>
      </c>
      <c r="X587" t="s">
        <v>56</v>
      </c>
      <c r="Y587" t="s">
        <v>56</v>
      </c>
      <c r="Z587" t="s">
        <v>56</v>
      </c>
      <c r="AA587" t="s">
        <v>57</v>
      </c>
      <c r="AB587" t="s">
        <v>56</v>
      </c>
      <c r="AC587" t="s">
        <v>56</v>
      </c>
      <c r="AD587" t="s">
        <v>56</v>
      </c>
      <c r="AE587">
        <v>0</v>
      </c>
      <c r="AF587">
        <v>0</v>
      </c>
      <c r="AG587">
        <v>0</v>
      </c>
      <c r="AH587">
        <v>1</v>
      </c>
      <c r="AI587" s="18" t="str">
        <f t="shared" si="37"/>
        <v>1</v>
      </c>
      <c r="AJ587" s="18" t="str">
        <f t="shared" si="38"/>
        <v>1</v>
      </c>
      <c r="AK587" s="18" t="str">
        <f t="shared" si="39"/>
        <v>1</v>
      </c>
      <c r="AL587" s="18">
        <f t="shared" si="40"/>
        <v>1</v>
      </c>
      <c r="AM587" t="s">
        <v>55</v>
      </c>
      <c r="AN587" t="s">
        <v>55</v>
      </c>
      <c r="AO587">
        <v>0</v>
      </c>
      <c r="AP587">
        <v>0</v>
      </c>
      <c r="AQ587">
        <v>0</v>
      </c>
      <c r="AR587" t="s">
        <v>76</v>
      </c>
      <c r="AS587" t="s">
        <v>80</v>
      </c>
      <c r="AT587" t="s">
        <v>80</v>
      </c>
      <c r="AU587" t="s">
        <v>80</v>
      </c>
      <c r="AV587" t="s">
        <v>6446</v>
      </c>
      <c r="AW587" t="s">
        <v>710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201602099</v>
      </c>
      <c r="BM587">
        <v>9</v>
      </c>
    </row>
    <row r="588" spans="1:65">
      <c r="A588" t="s">
        <v>6447</v>
      </c>
      <c r="B588">
        <v>587</v>
      </c>
      <c r="C588" t="s">
        <v>301</v>
      </c>
      <c r="D588">
        <v>1</v>
      </c>
      <c r="E588">
        <v>9</v>
      </c>
      <c r="F588">
        <v>201602099</v>
      </c>
      <c r="G588">
        <v>20160209</v>
      </c>
      <c r="H588" t="s">
        <v>711</v>
      </c>
      <c r="I588" t="s">
        <v>712</v>
      </c>
      <c r="J588" t="s">
        <v>55</v>
      </c>
      <c r="K588">
        <v>0</v>
      </c>
      <c r="L588">
        <v>0</v>
      </c>
      <c r="M588">
        <v>0</v>
      </c>
      <c r="N588" t="s">
        <v>56</v>
      </c>
      <c r="O588" t="s">
        <v>57</v>
      </c>
      <c r="P588" t="s">
        <v>57</v>
      </c>
      <c r="Q588" t="s">
        <v>4</v>
      </c>
      <c r="R588" t="s">
        <v>352</v>
      </c>
      <c r="S588" t="s">
        <v>55</v>
      </c>
      <c r="T588" t="s">
        <v>56</v>
      </c>
      <c r="U588" t="s">
        <v>56</v>
      </c>
      <c r="V588" t="s">
        <v>56</v>
      </c>
      <c r="W588" t="s">
        <v>55</v>
      </c>
      <c r="X588" t="s">
        <v>56</v>
      </c>
      <c r="Y588" t="s">
        <v>56</v>
      </c>
      <c r="Z588" t="s">
        <v>56</v>
      </c>
      <c r="AA588" t="s">
        <v>57</v>
      </c>
      <c r="AB588" t="s">
        <v>56</v>
      </c>
      <c r="AC588" t="s">
        <v>56</v>
      </c>
      <c r="AD588" t="s">
        <v>56</v>
      </c>
      <c r="AE588">
        <v>0</v>
      </c>
      <c r="AF588">
        <v>0</v>
      </c>
      <c r="AG588">
        <v>0</v>
      </c>
      <c r="AH588">
        <v>1</v>
      </c>
      <c r="AI588" s="18" t="str">
        <f t="shared" si="37"/>
        <v>1</v>
      </c>
      <c r="AJ588" s="18" t="str">
        <f t="shared" si="38"/>
        <v>1</v>
      </c>
      <c r="AK588" s="18" t="str">
        <f t="shared" si="39"/>
        <v>1</v>
      </c>
      <c r="AL588" s="18">
        <f t="shared" si="40"/>
        <v>1</v>
      </c>
      <c r="AM588" t="s">
        <v>55</v>
      </c>
      <c r="AN588" t="s">
        <v>55</v>
      </c>
      <c r="AO588">
        <v>0</v>
      </c>
      <c r="AP588">
        <v>0</v>
      </c>
      <c r="AQ588">
        <v>0</v>
      </c>
      <c r="AR588" t="s">
        <v>76</v>
      </c>
      <c r="AS588" t="s">
        <v>91</v>
      </c>
      <c r="AT588" t="s">
        <v>91</v>
      </c>
      <c r="AU588" t="s">
        <v>4449</v>
      </c>
      <c r="AV588" t="s">
        <v>6447</v>
      </c>
      <c r="AW588" t="s">
        <v>711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201602099</v>
      </c>
      <c r="BM588">
        <v>9</v>
      </c>
    </row>
    <row r="589" spans="1:65">
      <c r="A589" t="s">
        <v>6448</v>
      </c>
      <c r="B589">
        <v>588</v>
      </c>
      <c r="C589" t="s">
        <v>301</v>
      </c>
      <c r="D589">
        <v>1</v>
      </c>
      <c r="E589">
        <v>9</v>
      </c>
      <c r="F589">
        <v>201602099</v>
      </c>
      <c r="G589">
        <v>20160209</v>
      </c>
      <c r="H589" t="s">
        <v>713</v>
      </c>
      <c r="I589" t="s">
        <v>54</v>
      </c>
      <c r="J589" t="s">
        <v>55</v>
      </c>
      <c r="K589">
        <v>0</v>
      </c>
      <c r="L589">
        <v>0</v>
      </c>
      <c r="M589">
        <v>0</v>
      </c>
      <c r="N589" t="s">
        <v>56</v>
      </c>
      <c r="O589" t="s">
        <v>57</v>
      </c>
      <c r="P589" t="s">
        <v>57</v>
      </c>
      <c r="Q589" t="s">
        <v>3</v>
      </c>
      <c r="R589" t="s">
        <v>80</v>
      </c>
      <c r="S589" t="s">
        <v>55</v>
      </c>
      <c r="T589" t="s">
        <v>56</v>
      </c>
      <c r="U589" t="s">
        <v>56</v>
      </c>
      <c r="V589" t="s">
        <v>56</v>
      </c>
      <c r="W589" t="s">
        <v>55</v>
      </c>
      <c r="X589" t="s">
        <v>56</v>
      </c>
      <c r="Y589" t="s">
        <v>56</v>
      </c>
      <c r="Z589" t="s">
        <v>56</v>
      </c>
      <c r="AA589" t="s">
        <v>57</v>
      </c>
      <c r="AB589" t="s">
        <v>56</v>
      </c>
      <c r="AC589" t="s">
        <v>56</v>
      </c>
      <c r="AD589" t="s">
        <v>56</v>
      </c>
      <c r="AE589">
        <v>1</v>
      </c>
      <c r="AF589">
        <v>1</v>
      </c>
      <c r="AG589">
        <v>1</v>
      </c>
      <c r="AH589">
        <v>0</v>
      </c>
      <c r="AI589" s="18" t="str">
        <f t="shared" si="37"/>
        <v>0</v>
      </c>
      <c r="AJ589" s="18" t="str">
        <f t="shared" si="38"/>
        <v>0</v>
      </c>
      <c r="AK589" s="18" t="str">
        <f t="shared" si="39"/>
        <v>0</v>
      </c>
      <c r="AL589" s="18">
        <f t="shared" si="40"/>
        <v>0</v>
      </c>
      <c r="AM589" t="s">
        <v>55</v>
      </c>
      <c r="AN589" t="s">
        <v>55</v>
      </c>
      <c r="AO589">
        <v>0</v>
      </c>
      <c r="AP589">
        <v>0</v>
      </c>
      <c r="AQ589">
        <v>0</v>
      </c>
      <c r="AR589" t="s">
        <v>59</v>
      </c>
      <c r="AS589" t="s">
        <v>80</v>
      </c>
      <c r="AT589" t="s">
        <v>80</v>
      </c>
      <c r="AU589" t="s">
        <v>80</v>
      </c>
      <c r="AV589" t="s">
        <v>6448</v>
      </c>
      <c r="AW589" t="s">
        <v>713</v>
      </c>
      <c r="AX589">
        <v>1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201602099</v>
      </c>
      <c r="BM589">
        <v>9</v>
      </c>
    </row>
    <row r="590" spans="1:65">
      <c r="A590" t="s">
        <v>6449</v>
      </c>
      <c r="B590">
        <v>589</v>
      </c>
      <c r="C590" t="s">
        <v>301</v>
      </c>
      <c r="D590">
        <v>1</v>
      </c>
      <c r="E590">
        <v>9</v>
      </c>
      <c r="F590">
        <v>201602099</v>
      </c>
      <c r="G590">
        <v>20160209</v>
      </c>
      <c r="H590" t="s">
        <v>714</v>
      </c>
      <c r="I590" t="s">
        <v>54</v>
      </c>
      <c r="J590" t="s">
        <v>55</v>
      </c>
      <c r="K590">
        <v>1</v>
      </c>
      <c r="L590">
        <v>0</v>
      </c>
      <c r="M590">
        <v>1</v>
      </c>
      <c r="N590" t="s">
        <v>56</v>
      </c>
      <c r="O590" t="s">
        <v>715</v>
      </c>
      <c r="P590" t="s">
        <v>68</v>
      </c>
      <c r="Q590" t="s">
        <v>3</v>
      </c>
      <c r="R590" t="s">
        <v>80</v>
      </c>
      <c r="S590" t="s">
        <v>55</v>
      </c>
      <c r="T590" t="s">
        <v>56</v>
      </c>
      <c r="U590" t="s">
        <v>56</v>
      </c>
      <c r="V590" t="s">
        <v>56</v>
      </c>
      <c r="W590" t="s">
        <v>55</v>
      </c>
      <c r="X590" t="s">
        <v>56</v>
      </c>
      <c r="Y590" t="s">
        <v>56</v>
      </c>
      <c r="Z590" t="s">
        <v>56</v>
      </c>
      <c r="AA590" t="s">
        <v>57</v>
      </c>
      <c r="AB590" t="s">
        <v>56</v>
      </c>
      <c r="AC590" t="s">
        <v>56</v>
      </c>
      <c r="AD590" t="s">
        <v>56</v>
      </c>
      <c r="AE590">
        <v>1</v>
      </c>
      <c r="AF590">
        <v>1</v>
      </c>
      <c r="AG590">
        <v>1</v>
      </c>
      <c r="AH590">
        <v>0</v>
      </c>
      <c r="AI590" s="18" t="str">
        <f t="shared" si="37"/>
        <v>0</v>
      </c>
      <c r="AJ590" s="18" t="str">
        <f t="shared" si="38"/>
        <v>0</v>
      </c>
      <c r="AK590" s="18" t="str">
        <f t="shared" si="39"/>
        <v>0</v>
      </c>
      <c r="AL590" s="18">
        <f t="shared" si="40"/>
        <v>0</v>
      </c>
      <c r="AM590">
        <v>1</v>
      </c>
      <c r="AN590">
        <v>1</v>
      </c>
      <c r="AO590">
        <v>0</v>
      </c>
      <c r="AP590">
        <v>0</v>
      </c>
      <c r="AQ590">
        <v>0</v>
      </c>
      <c r="AR590" t="s">
        <v>59</v>
      </c>
      <c r="AS590" t="s">
        <v>80</v>
      </c>
      <c r="AT590" t="s">
        <v>80</v>
      </c>
      <c r="AU590" t="s">
        <v>80</v>
      </c>
      <c r="AV590" t="s">
        <v>6449</v>
      </c>
      <c r="AW590" t="s">
        <v>714</v>
      </c>
      <c r="AX590">
        <v>1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201602099</v>
      </c>
      <c r="BM590">
        <v>9</v>
      </c>
    </row>
    <row r="591" spans="1:65">
      <c r="A591" t="s">
        <v>6450</v>
      </c>
      <c r="B591">
        <v>590</v>
      </c>
      <c r="C591" t="s">
        <v>301</v>
      </c>
      <c r="D591">
        <v>1</v>
      </c>
      <c r="E591">
        <v>9</v>
      </c>
      <c r="F591">
        <v>201602099</v>
      </c>
      <c r="G591">
        <v>20160209</v>
      </c>
      <c r="H591" t="s">
        <v>716</v>
      </c>
      <c r="I591" t="s">
        <v>54</v>
      </c>
      <c r="J591" t="s">
        <v>55</v>
      </c>
      <c r="K591">
        <v>0</v>
      </c>
      <c r="L591">
        <v>0</v>
      </c>
      <c r="M591">
        <v>0</v>
      </c>
      <c r="N591" t="s">
        <v>56</v>
      </c>
      <c r="O591" t="s">
        <v>57</v>
      </c>
      <c r="P591" t="s">
        <v>57</v>
      </c>
      <c r="Q591" t="s">
        <v>3</v>
      </c>
      <c r="R591" t="s">
        <v>80</v>
      </c>
      <c r="S591" t="s">
        <v>55</v>
      </c>
      <c r="T591" t="s">
        <v>56</v>
      </c>
      <c r="U591" t="s">
        <v>56</v>
      </c>
      <c r="V591" t="s">
        <v>56</v>
      </c>
      <c r="W591" t="s">
        <v>55</v>
      </c>
      <c r="X591" t="s">
        <v>56</v>
      </c>
      <c r="Y591" t="s">
        <v>56</v>
      </c>
      <c r="Z591" t="s">
        <v>56</v>
      </c>
      <c r="AA591" t="s">
        <v>57</v>
      </c>
      <c r="AB591" t="s">
        <v>56</v>
      </c>
      <c r="AC591" t="s">
        <v>68</v>
      </c>
      <c r="AD591" t="s">
        <v>56</v>
      </c>
      <c r="AE591">
        <v>1</v>
      </c>
      <c r="AF591">
        <v>1</v>
      </c>
      <c r="AG591">
        <v>1</v>
      </c>
      <c r="AH591">
        <v>0</v>
      </c>
      <c r="AI591" s="18" t="str">
        <f t="shared" si="37"/>
        <v>0</v>
      </c>
      <c r="AJ591" s="18" t="str">
        <f t="shared" si="38"/>
        <v>0</v>
      </c>
      <c r="AK591" s="18" t="str">
        <f t="shared" si="39"/>
        <v>0</v>
      </c>
      <c r="AL591" s="18">
        <f t="shared" si="40"/>
        <v>0</v>
      </c>
      <c r="AM591">
        <v>1</v>
      </c>
      <c r="AN591">
        <v>1</v>
      </c>
      <c r="AO591">
        <v>0</v>
      </c>
      <c r="AP591">
        <v>0</v>
      </c>
      <c r="AQ591">
        <v>0</v>
      </c>
      <c r="AR591" t="s">
        <v>59</v>
      </c>
      <c r="AS591" t="s">
        <v>80</v>
      </c>
      <c r="AT591" t="s">
        <v>80</v>
      </c>
      <c r="AU591" t="s">
        <v>80</v>
      </c>
      <c r="AV591" t="s">
        <v>6450</v>
      </c>
      <c r="AW591" t="s">
        <v>716</v>
      </c>
      <c r="AX591">
        <v>1</v>
      </c>
      <c r="AY591">
        <v>1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201602099</v>
      </c>
      <c r="BM591">
        <v>9</v>
      </c>
    </row>
    <row r="592" spans="1:65">
      <c r="A592" t="s">
        <v>6451</v>
      </c>
      <c r="B592">
        <v>591</v>
      </c>
      <c r="C592" t="s">
        <v>301</v>
      </c>
      <c r="D592">
        <v>1</v>
      </c>
      <c r="E592">
        <v>9</v>
      </c>
      <c r="F592">
        <v>201602099</v>
      </c>
      <c r="G592">
        <v>20160209</v>
      </c>
      <c r="H592" t="s">
        <v>717</v>
      </c>
      <c r="I592" t="s">
        <v>618</v>
      </c>
      <c r="J592" t="s">
        <v>55</v>
      </c>
      <c r="K592">
        <v>1</v>
      </c>
      <c r="L592">
        <v>1</v>
      </c>
      <c r="M592">
        <v>0</v>
      </c>
      <c r="N592" t="s">
        <v>56</v>
      </c>
      <c r="O592" t="s">
        <v>618</v>
      </c>
      <c r="P592" t="s">
        <v>68</v>
      </c>
      <c r="Q592" t="s">
        <v>3</v>
      </c>
      <c r="R592" t="s">
        <v>80</v>
      </c>
      <c r="S592" t="s">
        <v>55</v>
      </c>
      <c r="T592" t="s">
        <v>56</v>
      </c>
      <c r="U592" t="s">
        <v>56</v>
      </c>
      <c r="V592" t="s">
        <v>56</v>
      </c>
      <c r="W592" t="s">
        <v>55</v>
      </c>
      <c r="X592" t="s">
        <v>56</v>
      </c>
      <c r="Y592" t="s">
        <v>56</v>
      </c>
      <c r="Z592" t="s">
        <v>56</v>
      </c>
      <c r="AA592" t="s">
        <v>57</v>
      </c>
      <c r="AB592" t="s">
        <v>56</v>
      </c>
      <c r="AC592" t="s">
        <v>56</v>
      </c>
      <c r="AD592" t="s">
        <v>56</v>
      </c>
      <c r="AE592">
        <v>1</v>
      </c>
      <c r="AF592">
        <v>1</v>
      </c>
      <c r="AG592">
        <v>1</v>
      </c>
      <c r="AH592">
        <v>0</v>
      </c>
      <c r="AI592" s="18" t="str">
        <f t="shared" si="37"/>
        <v>0</v>
      </c>
      <c r="AJ592" s="18" t="str">
        <f t="shared" si="38"/>
        <v>0</v>
      </c>
      <c r="AK592" s="18" t="str">
        <f t="shared" si="39"/>
        <v>0</v>
      </c>
      <c r="AL592" s="18">
        <f t="shared" si="40"/>
        <v>0</v>
      </c>
      <c r="AM592">
        <v>1</v>
      </c>
      <c r="AN592">
        <v>1</v>
      </c>
      <c r="AO592">
        <v>0</v>
      </c>
      <c r="AP592">
        <v>0</v>
      </c>
      <c r="AQ592">
        <v>0</v>
      </c>
      <c r="AR592" t="s">
        <v>379</v>
      </c>
      <c r="AS592" t="s">
        <v>80</v>
      </c>
      <c r="AT592" t="s">
        <v>80</v>
      </c>
      <c r="AU592" t="s">
        <v>80</v>
      </c>
      <c r="AV592" t="s">
        <v>6451</v>
      </c>
      <c r="AW592" t="s">
        <v>717</v>
      </c>
      <c r="AX592">
        <v>1</v>
      </c>
      <c r="AY592">
        <v>1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201602099</v>
      </c>
      <c r="BM592">
        <v>9</v>
      </c>
    </row>
    <row r="593" spans="1:65">
      <c r="A593" t="s">
        <v>6452</v>
      </c>
      <c r="B593">
        <v>592</v>
      </c>
      <c r="C593" t="s">
        <v>718</v>
      </c>
      <c r="D593">
        <v>1</v>
      </c>
      <c r="E593">
        <v>10</v>
      </c>
      <c r="F593">
        <v>2016021710</v>
      </c>
      <c r="G593">
        <v>20160217</v>
      </c>
      <c r="H593" t="s">
        <v>719</v>
      </c>
      <c r="I593" t="s">
        <v>563</v>
      </c>
      <c r="J593" t="s">
        <v>55</v>
      </c>
      <c r="K593">
        <v>1</v>
      </c>
      <c r="L593">
        <v>1</v>
      </c>
      <c r="M593">
        <v>0</v>
      </c>
      <c r="N593" t="s">
        <v>56</v>
      </c>
      <c r="O593" t="s">
        <v>720</v>
      </c>
      <c r="P593" t="s">
        <v>68</v>
      </c>
      <c r="Q593" t="s">
        <v>3</v>
      </c>
      <c r="R593" t="s">
        <v>80</v>
      </c>
      <c r="S593" t="s">
        <v>55</v>
      </c>
      <c r="T593" t="s">
        <v>68</v>
      </c>
      <c r="U593" t="s">
        <v>68</v>
      </c>
      <c r="V593" t="s">
        <v>68</v>
      </c>
      <c r="W593" t="s">
        <v>55</v>
      </c>
      <c r="X593" t="s">
        <v>56</v>
      </c>
      <c r="Y593" t="s">
        <v>56</v>
      </c>
      <c r="Z593" t="s">
        <v>56</v>
      </c>
      <c r="AA593" t="s">
        <v>57</v>
      </c>
      <c r="AB593" t="s">
        <v>56</v>
      </c>
      <c r="AC593" t="s">
        <v>56</v>
      </c>
      <c r="AD593" t="s">
        <v>721</v>
      </c>
      <c r="AE593">
        <v>0</v>
      </c>
      <c r="AF593">
        <v>1</v>
      </c>
      <c r="AG593">
        <v>0</v>
      </c>
      <c r="AH593">
        <v>0</v>
      </c>
      <c r="AI593" s="18" t="str">
        <f t="shared" si="37"/>
        <v>1</v>
      </c>
      <c r="AJ593" s="18" t="str">
        <f t="shared" si="38"/>
        <v>0</v>
      </c>
      <c r="AK593" s="18" t="str">
        <f t="shared" si="39"/>
        <v>1</v>
      </c>
      <c r="AL593" s="18">
        <f t="shared" si="40"/>
        <v>0</v>
      </c>
      <c r="AM593">
        <v>1</v>
      </c>
      <c r="AN593">
        <v>6</v>
      </c>
      <c r="AO593">
        <v>0</v>
      </c>
      <c r="AP593">
        <v>0</v>
      </c>
      <c r="AQ593">
        <v>0</v>
      </c>
      <c r="AR593" t="s">
        <v>209</v>
      </c>
      <c r="AS593" t="s">
        <v>80</v>
      </c>
      <c r="AT593" t="s">
        <v>80</v>
      </c>
      <c r="AU593" t="s">
        <v>80</v>
      </c>
      <c r="AV593" t="s">
        <v>6452</v>
      </c>
      <c r="AW593" t="s">
        <v>719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2016021710</v>
      </c>
      <c r="BM593">
        <v>10</v>
      </c>
    </row>
    <row r="594" spans="1:65">
      <c r="A594" t="s">
        <v>6453</v>
      </c>
      <c r="B594">
        <v>593</v>
      </c>
      <c r="C594" t="s">
        <v>718</v>
      </c>
      <c r="D594">
        <v>1</v>
      </c>
      <c r="E594">
        <v>10</v>
      </c>
      <c r="F594">
        <v>2016021710</v>
      </c>
      <c r="G594">
        <v>20160217</v>
      </c>
      <c r="H594" t="s">
        <v>722</v>
      </c>
      <c r="I594" t="s">
        <v>563</v>
      </c>
      <c r="J594" t="s">
        <v>55</v>
      </c>
      <c r="K594">
        <v>1</v>
      </c>
      <c r="L594">
        <v>1</v>
      </c>
      <c r="M594">
        <v>0</v>
      </c>
      <c r="N594" t="s">
        <v>56</v>
      </c>
      <c r="O594" t="s">
        <v>720</v>
      </c>
      <c r="P594" t="s">
        <v>68</v>
      </c>
      <c r="Q594" t="s">
        <v>3</v>
      </c>
      <c r="R594" t="s">
        <v>80</v>
      </c>
      <c r="S594" t="s">
        <v>55</v>
      </c>
      <c r="T594" t="s">
        <v>68</v>
      </c>
      <c r="U594" t="s">
        <v>68</v>
      </c>
      <c r="V594" t="s">
        <v>68</v>
      </c>
      <c r="W594" t="s">
        <v>55</v>
      </c>
      <c r="X594" t="s">
        <v>56</v>
      </c>
      <c r="Y594" t="s">
        <v>56</v>
      </c>
      <c r="Z594" t="s">
        <v>56</v>
      </c>
      <c r="AA594" t="s">
        <v>57</v>
      </c>
      <c r="AB594" t="s">
        <v>56</v>
      </c>
      <c r="AC594" t="s">
        <v>56</v>
      </c>
      <c r="AD594" t="s">
        <v>721</v>
      </c>
      <c r="AE594">
        <v>0</v>
      </c>
      <c r="AF594">
        <v>1</v>
      </c>
      <c r="AG594">
        <v>0</v>
      </c>
      <c r="AH594">
        <v>0</v>
      </c>
      <c r="AI594" s="18" t="str">
        <f t="shared" si="37"/>
        <v>1</v>
      </c>
      <c r="AJ594" s="18" t="str">
        <f t="shared" si="38"/>
        <v>0</v>
      </c>
      <c r="AK594" s="18" t="str">
        <f t="shared" si="39"/>
        <v>1</v>
      </c>
      <c r="AL594" s="18">
        <f t="shared" si="40"/>
        <v>0</v>
      </c>
      <c r="AM594">
        <v>1</v>
      </c>
      <c r="AN594">
        <v>6</v>
      </c>
      <c r="AO594">
        <v>1</v>
      </c>
      <c r="AP594">
        <v>0</v>
      </c>
      <c r="AQ594">
        <v>0</v>
      </c>
      <c r="AR594" t="s">
        <v>209</v>
      </c>
      <c r="AS594" t="s">
        <v>80</v>
      </c>
      <c r="AT594" t="s">
        <v>80</v>
      </c>
      <c r="AU594" t="s">
        <v>80</v>
      </c>
      <c r="AV594" t="s">
        <v>6453</v>
      </c>
      <c r="AW594" t="s">
        <v>722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2016021710</v>
      </c>
      <c r="BM594">
        <v>10</v>
      </c>
    </row>
    <row r="595" spans="1:65">
      <c r="A595" t="s">
        <v>6454</v>
      </c>
      <c r="B595">
        <v>594</v>
      </c>
      <c r="C595" t="s">
        <v>718</v>
      </c>
      <c r="D595">
        <v>1</v>
      </c>
      <c r="E595">
        <v>10</v>
      </c>
      <c r="F595">
        <v>2016021710</v>
      </c>
      <c r="G595">
        <v>20160217</v>
      </c>
      <c r="H595" t="s">
        <v>723</v>
      </c>
      <c r="I595" t="s">
        <v>563</v>
      </c>
      <c r="J595" t="s">
        <v>55</v>
      </c>
      <c r="K595">
        <v>1</v>
      </c>
      <c r="L595">
        <v>0</v>
      </c>
      <c r="M595">
        <v>1</v>
      </c>
      <c r="N595" t="s">
        <v>56</v>
      </c>
      <c r="O595" t="s">
        <v>563</v>
      </c>
      <c r="P595" t="s">
        <v>68</v>
      </c>
      <c r="Q595" t="s">
        <v>3</v>
      </c>
      <c r="R595" t="s">
        <v>724</v>
      </c>
      <c r="S595" t="s">
        <v>55</v>
      </c>
      <c r="T595" t="s">
        <v>68</v>
      </c>
      <c r="U595" t="s">
        <v>56</v>
      </c>
      <c r="V595" t="s">
        <v>56</v>
      </c>
      <c r="W595" t="s">
        <v>55</v>
      </c>
      <c r="X595" t="s">
        <v>56</v>
      </c>
      <c r="Y595" t="s">
        <v>56</v>
      </c>
      <c r="Z595" t="s">
        <v>56</v>
      </c>
      <c r="AA595" t="s">
        <v>57</v>
      </c>
      <c r="AB595" t="s">
        <v>56</v>
      </c>
      <c r="AC595" t="s">
        <v>56</v>
      </c>
      <c r="AD595" t="s">
        <v>725</v>
      </c>
      <c r="AE595">
        <v>0</v>
      </c>
      <c r="AF595">
        <v>0</v>
      </c>
      <c r="AG595">
        <v>0</v>
      </c>
      <c r="AH595">
        <v>1</v>
      </c>
      <c r="AI595" s="18" t="str">
        <f t="shared" si="37"/>
        <v>1</v>
      </c>
      <c r="AJ595" s="18" t="str">
        <f t="shared" si="38"/>
        <v>1</v>
      </c>
      <c r="AK595" s="18" t="str">
        <f t="shared" si="39"/>
        <v>1</v>
      </c>
      <c r="AL595" s="18">
        <f t="shared" si="40"/>
        <v>1</v>
      </c>
      <c r="AM595" t="s">
        <v>55</v>
      </c>
      <c r="AN595" t="s">
        <v>55</v>
      </c>
      <c r="AO595">
        <v>0</v>
      </c>
      <c r="AP595">
        <v>0</v>
      </c>
      <c r="AQ595">
        <v>0</v>
      </c>
      <c r="AR595" t="s">
        <v>209</v>
      </c>
      <c r="AS595" t="s">
        <v>141</v>
      </c>
      <c r="AT595" t="s">
        <v>141</v>
      </c>
      <c r="AU595" t="s">
        <v>1326</v>
      </c>
      <c r="AV595" t="s">
        <v>6454</v>
      </c>
      <c r="AW595" t="s">
        <v>723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</v>
      </c>
      <c r="BL595">
        <v>2016021710</v>
      </c>
      <c r="BM595">
        <v>10</v>
      </c>
    </row>
    <row r="596" spans="1:65">
      <c r="A596" t="s">
        <v>6455</v>
      </c>
      <c r="B596">
        <v>595</v>
      </c>
      <c r="C596" t="s">
        <v>718</v>
      </c>
      <c r="D596">
        <v>1</v>
      </c>
      <c r="E596">
        <v>10</v>
      </c>
      <c r="F596">
        <v>2016021710</v>
      </c>
      <c r="G596">
        <v>20160217</v>
      </c>
      <c r="H596" t="s">
        <v>726</v>
      </c>
      <c r="I596" t="s">
        <v>563</v>
      </c>
      <c r="J596" t="s">
        <v>55</v>
      </c>
      <c r="K596">
        <v>1</v>
      </c>
      <c r="L596">
        <v>0</v>
      </c>
      <c r="M596">
        <v>1</v>
      </c>
      <c r="N596" t="s">
        <v>56</v>
      </c>
      <c r="O596" t="s">
        <v>563</v>
      </c>
      <c r="P596" t="s">
        <v>68</v>
      </c>
      <c r="Q596" t="s">
        <v>3</v>
      </c>
      <c r="R596" t="s">
        <v>724</v>
      </c>
      <c r="S596" t="s">
        <v>55</v>
      </c>
      <c r="T596" t="s">
        <v>68</v>
      </c>
      <c r="U596" t="s">
        <v>56</v>
      </c>
      <c r="V596" t="s">
        <v>56</v>
      </c>
      <c r="W596" t="s">
        <v>55</v>
      </c>
      <c r="X596" t="s">
        <v>56</v>
      </c>
      <c r="Y596" t="s">
        <v>56</v>
      </c>
      <c r="Z596" t="s">
        <v>56</v>
      </c>
      <c r="AA596" t="s">
        <v>57</v>
      </c>
      <c r="AB596" t="s">
        <v>56</v>
      </c>
      <c r="AC596" t="s">
        <v>68</v>
      </c>
      <c r="AD596" t="s">
        <v>727</v>
      </c>
      <c r="AE596">
        <v>0</v>
      </c>
      <c r="AF596">
        <v>0</v>
      </c>
      <c r="AG596">
        <v>0</v>
      </c>
      <c r="AH596">
        <v>1</v>
      </c>
      <c r="AI596" s="18" t="str">
        <f t="shared" si="37"/>
        <v>1</v>
      </c>
      <c r="AJ596" s="18" t="str">
        <f t="shared" si="38"/>
        <v>1</v>
      </c>
      <c r="AK596" s="18" t="str">
        <f t="shared" si="39"/>
        <v>1</v>
      </c>
      <c r="AL596" s="18">
        <f t="shared" si="40"/>
        <v>1</v>
      </c>
      <c r="AM596" t="s">
        <v>55</v>
      </c>
      <c r="AN596" t="s">
        <v>55</v>
      </c>
      <c r="AO596">
        <v>0</v>
      </c>
      <c r="AP596">
        <v>0</v>
      </c>
      <c r="AQ596">
        <v>0</v>
      </c>
      <c r="AR596" t="s">
        <v>209</v>
      </c>
      <c r="AS596" t="s">
        <v>141</v>
      </c>
      <c r="AT596" t="s">
        <v>141</v>
      </c>
      <c r="AU596" t="s">
        <v>1326</v>
      </c>
      <c r="AV596" t="s">
        <v>6455</v>
      </c>
      <c r="AW596" t="s">
        <v>726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2016021710</v>
      </c>
      <c r="BM596">
        <v>10</v>
      </c>
    </row>
    <row r="597" spans="1:65">
      <c r="A597" t="s">
        <v>6456</v>
      </c>
      <c r="B597">
        <v>596</v>
      </c>
      <c r="C597" t="s">
        <v>57</v>
      </c>
      <c r="D597" t="s">
        <v>55</v>
      </c>
      <c r="E597">
        <v>10</v>
      </c>
      <c r="F597">
        <v>2016021710</v>
      </c>
      <c r="G597" t="s">
        <v>55</v>
      </c>
      <c r="H597" t="s">
        <v>728</v>
      </c>
      <c r="I597" t="s">
        <v>55</v>
      </c>
      <c r="J597" t="s">
        <v>55</v>
      </c>
      <c r="K597" t="s">
        <v>55</v>
      </c>
      <c r="L597" t="s">
        <v>55</v>
      </c>
      <c r="M597" t="s">
        <v>55</v>
      </c>
      <c r="N597" t="s">
        <v>57</v>
      </c>
      <c r="O597" t="s">
        <v>57</v>
      </c>
      <c r="P597" t="s">
        <v>57</v>
      </c>
      <c r="Q597" t="s">
        <v>57</v>
      </c>
      <c r="R597" t="s">
        <v>57</v>
      </c>
      <c r="S597" t="s">
        <v>55</v>
      </c>
      <c r="T597" t="s">
        <v>57</v>
      </c>
      <c r="U597" t="s">
        <v>57</v>
      </c>
      <c r="V597" t="s">
        <v>57</v>
      </c>
      <c r="W597" t="s">
        <v>55</v>
      </c>
      <c r="X597" t="s">
        <v>57</v>
      </c>
      <c r="Y597" t="s">
        <v>57</v>
      </c>
      <c r="Z597" t="s">
        <v>57</v>
      </c>
      <c r="AA597" t="s">
        <v>57</v>
      </c>
      <c r="AB597" t="s">
        <v>57</v>
      </c>
      <c r="AC597" t="s">
        <v>57</v>
      </c>
      <c r="AD597" t="s">
        <v>57</v>
      </c>
      <c r="AE597">
        <v>0</v>
      </c>
      <c r="AF597">
        <v>0</v>
      </c>
      <c r="AG597">
        <v>0</v>
      </c>
      <c r="AH597">
        <v>0</v>
      </c>
      <c r="AI597" s="18" t="str">
        <f t="shared" si="37"/>
        <v>1</v>
      </c>
      <c r="AJ597" s="18" t="str">
        <f t="shared" si="38"/>
        <v>1</v>
      </c>
      <c r="AK597" s="18" t="str">
        <f t="shared" si="39"/>
        <v>1</v>
      </c>
      <c r="AL597" s="18">
        <f t="shared" si="40"/>
        <v>0</v>
      </c>
      <c r="AM597" t="s">
        <v>55</v>
      </c>
      <c r="AN597" t="s">
        <v>55</v>
      </c>
      <c r="AO597">
        <v>1</v>
      </c>
      <c r="AP597">
        <v>1</v>
      </c>
      <c r="AQ597">
        <v>0</v>
      </c>
      <c r="AR597" t="s">
        <v>59</v>
      </c>
      <c r="AS597" t="s">
        <v>80</v>
      </c>
      <c r="AT597" t="s">
        <v>80</v>
      </c>
      <c r="AU597" t="s">
        <v>80</v>
      </c>
      <c r="AV597" t="s">
        <v>6456</v>
      </c>
      <c r="AW597" t="s">
        <v>728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2016021710</v>
      </c>
      <c r="BM597">
        <v>10</v>
      </c>
    </row>
    <row r="598" spans="1:65">
      <c r="A598" t="s">
        <v>6457</v>
      </c>
      <c r="B598">
        <v>597</v>
      </c>
      <c r="C598" t="s">
        <v>57</v>
      </c>
      <c r="D598" t="s">
        <v>55</v>
      </c>
      <c r="E598">
        <v>10</v>
      </c>
      <c r="F598">
        <v>2016021710</v>
      </c>
      <c r="G598" t="s">
        <v>55</v>
      </c>
      <c r="H598" t="s">
        <v>729</v>
      </c>
      <c r="I598" t="s">
        <v>55</v>
      </c>
      <c r="J598" t="s">
        <v>55</v>
      </c>
      <c r="K598" t="s">
        <v>55</v>
      </c>
      <c r="L598" t="s">
        <v>55</v>
      </c>
      <c r="M598" t="s">
        <v>55</v>
      </c>
      <c r="N598" t="s">
        <v>57</v>
      </c>
      <c r="O598" t="s">
        <v>57</v>
      </c>
      <c r="P598" t="s">
        <v>57</v>
      </c>
      <c r="Q598" t="s">
        <v>57</v>
      </c>
      <c r="R598" t="s">
        <v>57</v>
      </c>
      <c r="S598" t="s">
        <v>55</v>
      </c>
      <c r="T598" t="s">
        <v>57</v>
      </c>
      <c r="U598" t="s">
        <v>57</v>
      </c>
      <c r="V598" t="s">
        <v>57</v>
      </c>
      <c r="W598" t="s">
        <v>55</v>
      </c>
      <c r="X598" t="s">
        <v>57</v>
      </c>
      <c r="Y598" t="s">
        <v>57</v>
      </c>
      <c r="Z598" t="s">
        <v>57</v>
      </c>
      <c r="AA598" t="s">
        <v>57</v>
      </c>
      <c r="AB598" t="s">
        <v>57</v>
      </c>
      <c r="AC598" t="s">
        <v>57</v>
      </c>
      <c r="AD598" t="s">
        <v>57</v>
      </c>
      <c r="AE598">
        <v>0</v>
      </c>
      <c r="AF598">
        <v>0</v>
      </c>
      <c r="AG598">
        <v>0</v>
      </c>
      <c r="AH598">
        <v>0</v>
      </c>
      <c r="AI598" s="18" t="str">
        <f t="shared" si="37"/>
        <v>1</v>
      </c>
      <c r="AJ598" s="18" t="str">
        <f t="shared" si="38"/>
        <v>1</v>
      </c>
      <c r="AK598" s="18" t="str">
        <f t="shared" si="39"/>
        <v>1</v>
      </c>
      <c r="AL598" s="18">
        <f t="shared" si="40"/>
        <v>0</v>
      </c>
      <c r="AM598" t="s">
        <v>55</v>
      </c>
      <c r="AN598" t="s">
        <v>55</v>
      </c>
      <c r="AO598">
        <v>0</v>
      </c>
      <c r="AP598">
        <v>1</v>
      </c>
      <c r="AQ598">
        <v>0</v>
      </c>
      <c r="AR598" t="s">
        <v>59</v>
      </c>
      <c r="AS598" t="s">
        <v>80</v>
      </c>
      <c r="AT598" t="s">
        <v>80</v>
      </c>
      <c r="AU598" t="s">
        <v>80</v>
      </c>
      <c r="AV598" t="s">
        <v>6457</v>
      </c>
      <c r="AW598" t="s">
        <v>729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2016021710</v>
      </c>
      <c r="BM598">
        <v>10</v>
      </c>
    </row>
    <row r="599" spans="1:65">
      <c r="A599" t="s">
        <v>6458</v>
      </c>
      <c r="B599">
        <v>598</v>
      </c>
      <c r="C599" t="s">
        <v>718</v>
      </c>
      <c r="D599">
        <v>1</v>
      </c>
      <c r="E599">
        <v>10</v>
      </c>
      <c r="F599">
        <v>2016021710</v>
      </c>
      <c r="G599">
        <v>20160217</v>
      </c>
      <c r="H599" t="s">
        <v>730</v>
      </c>
      <c r="I599" t="s">
        <v>731</v>
      </c>
      <c r="J599" t="s">
        <v>55</v>
      </c>
      <c r="K599">
        <v>1</v>
      </c>
      <c r="L599">
        <v>1</v>
      </c>
      <c r="M599">
        <v>0</v>
      </c>
      <c r="N599" t="s">
        <v>56</v>
      </c>
      <c r="O599" t="s">
        <v>731</v>
      </c>
      <c r="P599" t="s">
        <v>68</v>
      </c>
      <c r="Q599" t="s">
        <v>3</v>
      </c>
      <c r="R599" t="s">
        <v>724</v>
      </c>
      <c r="S599" t="s">
        <v>55</v>
      </c>
      <c r="T599" t="s">
        <v>68</v>
      </c>
      <c r="U599" t="s">
        <v>56</v>
      </c>
      <c r="V599" t="s">
        <v>56</v>
      </c>
      <c r="W599" t="s">
        <v>55</v>
      </c>
      <c r="X599" t="s">
        <v>56</v>
      </c>
      <c r="Y599" t="s">
        <v>56</v>
      </c>
      <c r="Z599" t="s">
        <v>56</v>
      </c>
      <c r="AA599" t="s">
        <v>57</v>
      </c>
      <c r="AB599" t="s">
        <v>56</v>
      </c>
      <c r="AC599" t="s">
        <v>68</v>
      </c>
      <c r="AD599" t="s">
        <v>732</v>
      </c>
      <c r="AE599">
        <v>0</v>
      </c>
      <c r="AF599">
        <v>1</v>
      </c>
      <c r="AG599">
        <v>0</v>
      </c>
      <c r="AH599">
        <v>0</v>
      </c>
      <c r="AI599" s="18" t="str">
        <f t="shared" si="37"/>
        <v>1</v>
      </c>
      <c r="AJ599" s="18" t="str">
        <f t="shared" si="38"/>
        <v>0</v>
      </c>
      <c r="AK599" s="18" t="str">
        <f t="shared" si="39"/>
        <v>1</v>
      </c>
      <c r="AL599" s="18">
        <f t="shared" si="40"/>
        <v>0</v>
      </c>
      <c r="AM599">
        <v>1</v>
      </c>
      <c r="AN599">
        <v>3</v>
      </c>
      <c r="AO599">
        <v>0</v>
      </c>
      <c r="AP599">
        <v>0</v>
      </c>
      <c r="AQ599">
        <v>0</v>
      </c>
      <c r="AR599" t="s">
        <v>379</v>
      </c>
      <c r="AS599" t="s">
        <v>141</v>
      </c>
      <c r="AT599" t="s">
        <v>141</v>
      </c>
      <c r="AU599" t="s">
        <v>1326</v>
      </c>
      <c r="AV599" t="s">
        <v>6458</v>
      </c>
      <c r="AW599" t="s">
        <v>730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2016021710</v>
      </c>
      <c r="BM599">
        <v>10</v>
      </c>
    </row>
    <row r="600" spans="1:65">
      <c r="A600" t="s">
        <v>6459</v>
      </c>
      <c r="B600">
        <v>599</v>
      </c>
      <c r="C600" t="s">
        <v>57</v>
      </c>
      <c r="D600" t="s">
        <v>55</v>
      </c>
      <c r="E600">
        <v>10</v>
      </c>
      <c r="F600">
        <v>2016021710</v>
      </c>
      <c r="G600" t="s">
        <v>55</v>
      </c>
      <c r="H600" t="s">
        <v>733</v>
      </c>
      <c r="I600" t="s">
        <v>55</v>
      </c>
      <c r="J600" t="s">
        <v>55</v>
      </c>
      <c r="K600" t="s">
        <v>55</v>
      </c>
      <c r="L600" t="s">
        <v>55</v>
      </c>
      <c r="M600" t="s">
        <v>55</v>
      </c>
      <c r="N600" t="s">
        <v>57</v>
      </c>
      <c r="O600" t="s">
        <v>57</v>
      </c>
      <c r="P600" t="s">
        <v>57</v>
      </c>
      <c r="Q600" t="s">
        <v>57</v>
      </c>
      <c r="R600" t="s">
        <v>57</v>
      </c>
      <c r="S600" t="s">
        <v>55</v>
      </c>
      <c r="T600" t="s">
        <v>57</v>
      </c>
      <c r="U600" t="s">
        <v>57</v>
      </c>
      <c r="V600" t="s">
        <v>57</v>
      </c>
      <c r="W600" t="s">
        <v>55</v>
      </c>
      <c r="X600" t="s">
        <v>57</v>
      </c>
      <c r="Y600" t="s">
        <v>57</v>
      </c>
      <c r="Z600" t="s">
        <v>57</v>
      </c>
      <c r="AA600" t="s">
        <v>57</v>
      </c>
      <c r="AB600" t="s">
        <v>57</v>
      </c>
      <c r="AC600" t="s">
        <v>57</v>
      </c>
      <c r="AD600" t="s">
        <v>57</v>
      </c>
      <c r="AE600">
        <v>0</v>
      </c>
      <c r="AF600">
        <v>0</v>
      </c>
      <c r="AG600">
        <v>0</v>
      </c>
      <c r="AH600">
        <v>1</v>
      </c>
      <c r="AI600" s="18" t="str">
        <f t="shared" si="37"/>
        <v>1</v>
      </c>
      <c r="AJ600" s="18" t="str">
        <f t="shared" si="38"/>
        <v>1</v>
      </c>
      <c r="AK600" s="18" t="str">
        <f t="shared" si="39"/>
        <v>1</v>
      </c>
      <c r="AL600" s="18">
        <f t="shared" si="40"/>
        <v>1</v>
      </c>
      <c r="AM600" t="s">
        <v>55</v>
      </c>
      <c r="AN600" t="s">
        <v>55</v>
      </c>
      <c r="AO600">
        <v>0</v>
      </c>
      <c r="AP600">
        <v>0</v>
      </c>
      <c r="AQ600">
        <v>0</v>
      </c>
      <c r="AR600" t="s">
        <v>59</v>
      </c>
      <c r="AS600" t="s">
        <v>80</v>
      </c>
      <c r="AT600" t="s">
        <v>80</v>
      </c>
      <c r="AU600" t="s">
        <v>80</v>
      </c>
      <c r="AV600" t="s">
        <v>6459</v>
      </c>
      <c r="AW600" t="s">
        <v>733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2016021710</v>
      </c>
      <c r="BM600">
        <v>10</v>
      </c>
    </row>
    <row r="601" spans="1:65">
      <c r="A601" t="s">
        <v>6460</v>
      </c>
      <c r="B601">
        <v>600</v>
      </c>
      <c r="C601" t="s">
        <v>718</v>
      </c>
      <c r="D601">
        <v>1</v>
      </c>
      <c r="E601">
        <v>10</v>
      </c>
      <c r="F601">
        <v>2016021710</v>
      </c>
      <c r="G601">
        <v>20160217</v>
      </c>
      <c r="H601" t="s">
        <v>734</v>
      </c>
      <c r="I601" t="s">
        <v>731</v>
      </c>
      <c r="J601" t="s">
        <v>55</v>
      </c>
      <c r="K601">
        <v>1</v>
      </c>
      <c r="L601">
        <v>1</v>
      </c>
      <c r="M601">
        <v>0</v>
      </c>
      <c r="N601" t="s">
        <v>56</v>
      </c>
      <c r="O601" t="s">
        <v>731</v>
      </c>
      <c r="P601" t="s">
        <v>68</v>
      </c>
      <c r="Q601" t="s">
        <v>3</v>
      </c>
      <c r="R601" t="s">
        <v>724</v>
      </c>
      <c r="S601" t="s">
        <v>55</v>
      </c>
      <c r="T601" t="s">
        <v>56</v>
      </c>
      <c r="U601" t="s">
        <v>56</v>
      </c>
      <c r="V601" t="s">
        <v>56</v>
      </c>
      <c r="W601" t="s">
        <v>55</v>
      </c>
      <c r="X601" t="s">
        <v>56</v>
      </c>
      <c r="Y601" t="s">
        <v>56</v>
      </c>
      <c r="Z601" t="s">
        <v>56</v>
      </c>
      <c r="AA601" t="s">
        <v>57</v>
      </c>
      <c r="AB601" t="s">
        <v>56</v>
      </c>
      <c r="AC601" t="s">
        <v>56</v>
      </c>
      <c r="AD601" t="s">
        <v>57</v>
      </c>
      <c r="AE601">
        <v>0</v>
      </c>
      <c r="AF601">
        <v>0</v>
      </c>
      <c r="AG601">
        <v>0</v>
      </c>
      <c r="AH601">
        <v>1</v>
      </c>
      <c r="AI601" s="18" t="str">
        <f t="shared" si="37"/>
        <v>1</v>
      </c>
      <c r="AJ601" s="18" t="str">
        <f t="shared" si="38"/>
        <v>1</v>
      </c>
      <c r="AK601" s="18" t="str">
        <f t="shared" si="39"/>
        <v>1</v>
      </c>
      <c r="AL601" s="18">
        <f t="shared" si="40"/>
        <v>1</v>
      </c>
      <c r="AM601" t="s">
        <v>55</v>
      </c>
      <c r="AN601" t="s">
        <v>55</v>
      </c>
      <c r="AO601">
        <v>1</v>
      </c>
      <c r="AP601">
        <v>0</v>
      </c>
      <c r="AQ601">
        <v>0</v>
      </c>
      <c r="AR601" t="s">
        <v>379</v>
      </c>
      <c r="AS601" t="s">
        <v>141</v>
      </c>
      <c r="AT601" t="s">
        <v>141</v>
      </c>
      <c r="AU601" t="s">
        <v>1326</v>
      </c>
      <c r="AV601" t="s">
        <v>6460</v>
      </c>
      <c r="AW601" t="s">
        <v>734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2016021710</v>
      </c>
      <c r="BM601">
        <v>10</v>
      </c>
    </row>
    <row r="602" spans="1:65">
      <c r="A602" t="s">
        <v>6461</v>
      </c>
      <c r="B602">
        <v>601</v>
      </c>
      <c r="C602" t="s">
        <v>718</v>
      </c>
      <c r="D602">
        <v>1</v>
      </c>
      <c r="E602">
        <v>10</v>
      </c>
      <c r="F602">
        <v>2016021710</v>
      </c>
      <c r="G602">
        <v>20160217</v>
      </c>
      <c r="H602" t="s">
        <v>735</v>
      </c>
      <c r="I602" t="s">
        <v>731</v>
      </c>
      <c r="J602" t="s">
        <v>55</v>
      </c>
      <c r="K602">
        <v>1</v>
      </c>
      <c r="L602">
        <v>1</v>
      </c>
      <c r="M602">
        <v>0</v>
      </c>
      <c r="N602" t="s">
        <v>56</v>
      </c>
      <c r="O602" t="s">
        <v>731</v>
      </c>
      <c r="P602" t="s">
        <v>68</v>
      </c>
      <c r="Q602" t="s">
        <v>3</v>
      </c>
      <c r="R602" t="s">
        <v>724</v>
      </c>
      <c r="S602" t="s">
        <v>55</v>
      </c>
      <c r="T602" t="s">
        <v>56</v>
      </c>
      <c r="U602" t="s">
        <v>56</v>
      </c>
      <c r="V602" t="s">
        <v>56</v>
      </c>
      <c r="W602" t="s">
        <v>55</v>
      </c>
      <c r="X602" t="s">
        <v>56</v>
      </c>
      <c r="Y602" t="s">
        <v>56</v>
      </c>
      <c r="Z602" t="s">
        <v>56</v>
      </c>
      <c r="AA602" t="s">
        <v>57</v>
      </c>
      <c r="AB602" t="s">
        <v>56</v>
      </c>
      <c r="AC602" t="s">
        <v>56</v>
      </c>
      <c r="AD602" t="s">
        <v>57</v>
      </c>
      <c r="AE602">
        <v>0</v>
      </c>
      <c r="AF602">
        <v>0</v>
      </c>
      <c r="AG602">
        <v>0</v>
      </c>
      <c r="AH602">
        <v>1</v>
      </c>
      <c r="AI602" s="18" t="str">
        <f t="shared" si="37"/>
        <v>1</v>
      </c>
      <c r="AJ602" s="18" t="str">
        <f t="shared" si="38"/>
        <v>1</v>
      </c>
      <c r="AK602" s="18" t="str">
        <f t="shared" si="39"/>
        <v>1</v>
      </c>
      <c r="AL602" s="18">
        <f t="shared" si="40"/>
        <v>1</v>
      </c>
      <c r="AM602" t="s">
        <v>55</v>
      </c>
      <c r="AN602" t="s">
        <v>55</v>
      </c>
      <c r="AO602">
        <v>0</v>
      </c>
      <c r="AP602">
        <v>0</v>
      </c>
      <c r="AQ602">
        <v>0</v>
      </c>
      <c r="AR602" t="s">
        <v>379</v>
      </c>
      <c r="AS602" t="s">
        <v>141</v>
      </c>
      <c r="AT602" t="s">
        <v>141</v>
      </c>
      <c r="AU602" t="s">
        <v>1326</v>
      </c>
      <c r="AV602" t="s">
        <v>6461</v>
      </c>
      <c r="AW602" t="s">
        <v>735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2016021710</v>
      </c>
      <c r="BM602">
        <v>10</v>
      </c>
    </row>
    <row r="603" spans="1:65">
      <c r="A603" t="s">
        <v>6462</v>
      </c>
      <c r="B603">
        <v>602</v>
      </c>
      <c r="C603" t="s">
        <v>718</v>
      </c>
      <c r="D603">
        <v>1</v>
      </c>
      <c r="E603">
        <v>10</v>
      </c>
      <c r="F603">
        <v>2016021710</v>
      </c>
      <c r="G603">
        <v>20160217</v>
      </c>
      <c r="H603" t="s">
        <v>736</v>
      </c>
      <c r="I603" t="s">
        <v>731</v>
      </c>
      <c r="J603" t="s">
        <v>55</v>
      </c>
      <c r="K603">
        <v>2</v>
      </c>
      <c r="L603">
        <v>1</v>
      </c>
      <c r="M603">
        <v>1</v>
      </c>
      <c r="N603" t="s">
        <v>56</v>
      </c>
      <c r="O603" t="s">
        <v>731</v>
      </c>
      <c r="P603" t="s">
        <v>68</v>
      </c>
      <c r="Q603" t="s">
        <v>3</v>
      </c>
      <c r="R603" t="s">
        <v>724</v>
      </c>
      <c r="S603" t="s">
        <v>55</v>
      </c>
      <c r="T603" t="s">
        <v>56</v>
      </c>
      <c r="U603" t="s">
        <v>56</v>
      </c>
      <c r="V603" t="s">
        <v>56</v>
      </c>
      <c r="W603" t="s">
        <v>55</v>
      </c>
      <c r="X603" t="s">
        <v>56</v>
      </c>
      <c r="Y603" t="s">
        <v>56</v>
      </c>
      <c r="Z603" t="s">
        <v>68</v>
      </c>
      <c r="AA603" t="s">
        <v>132</v>
      </c>
      <c r="AB603" t="s">
        <v>56</v>
      </c>
      <c r="AC603" t="s">
        <v>56</v>
      </c>
      <c r="AD603" t="s">
        <v>737</v>
      </c>
      <c r="AE603">
        <v>0</v>
      </c>
      <c r="AF603">
        <v>0</v>
      </c>
      <c r="AG603">
        <v>0</v>
      </c>
      <c r="AH603">
        <v>1</v>
      </c>
      <c r="AI603" s="18" t="str">
        <f t="shared" si="37"/>
        <v>1</v>
      </c>
      <c r="AJ603" s="18" t="str">
        <f t="shared" si="38"/>
        <v>1</v>
      </c>
      <c r="AK603" s="18" t="str">
        <f t="shared" si="39"/>
        <v>1</v>
      </c>
      <c r="AL603" s="18">
        <f t="shared" si="40"/>
        <v>1</v>
      </c>
      <c r="AM603" t="s">
        <v>55</v>
      </c>
      <c r="AN603" t="s">
        <v>55</v>
      </c>
      <c r="AO603">
        <v>0</v>
      </c>
      <c r="AP603">
        <v>0</v>
      </c>
      <c r="AQ603">
        <v>0</v>
      </c>
      <c r="AR603" t="s">
        <v>379</v>
      </c>
      <c r="AS603" t="s">
        <v>141</v>
      </c>
      <c r="AT603" t="s">
        <v>141</v>
      </c>
      <c r="AU603" t="s">
        <v>1326</v>
      </c>
      <c r="AV603" t="s">
        <v>6462</v>
      </c>
      <c r="AW603" t="s">
        <v>736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2016021710</v>
      </c>
      <c r="BM603">
        <v>10</v>
      </c>
    </row>
    <row r="604" spans="1:65">
      <c r="A604" t="s">
        <v>6463</v>
      </c>
      <c r="B604">
        <v>603</v>
      </c>
      <c r="C604" t="s">
        <v>718</v>
      </c>
      <c r="D604">
        <v>1</v>
      </c>
      <c r="E604">
        <v>10</v>
      </c>
      <c r="F604">
        <v>2016021710</v>
      </c>
      <c r="G604">
        <v>20160217</v>
      </c>
      <c r="H604" t="s">
        <v>738</v>
      </c>
      <c r="I604" t="s">
        <v>731</v>
      </c>
      <c r="J604" t="s">
        <v>55</v>
      </c>
      <c r="K604">
        <v>1</v>
      </c>
      <c r="L604">
        <v>1</v>
      </c>
      <c r="M604">
        <v>0</v>
      </c>
      <c r="N604" t="s">
        <v>56</v>
      </c>
      <c r="O604" t="s">
        <v>731</v>
      </c>
      <c r="P604" t="s">
        <v>68</v>
      </c>
      <c r="Q604" t="s">
        <v>3</v>
      </c>
      <c r="R604" t="s">
        <v>724</v>
      </c>
      <c r="S604" t="s">
        <v>55</v>
      </c>
      <c r="T604" t="s">
        <v>56</v>
      </c>
      <c r="U604" t="s">
        <v>56</v>
      </c>
      <c r="V604" t="s">
        <v>56</v>
      </c>
      <c r="W604" t="s">
        <v>55</v>
      </c>
      <c r="X604" t="s">
        <v>56</v>
      </c>
      <c r="Y604" t="s">
        <v>56</v>
      </c>
      <c r="Z604" t="s">
        <v>68</v>
      </c>
      <c r="AA604" t="s">
        <v>132</v>
      </c>
      <c r="AB604" t="s">
        <v>56</v>
      </c>
      <c r="AC604" t="s">
        <v>56</v>
      </c>
      <c r="AD604" t="s">
        <v>57</v>
      </c>
      <c r="AE604">
        <v>0</v>
      </c>
      <c r="AF604">
        <v>0</v>
      </c>
      <c r="AG604">
        <v>0</v>
      </c>
      <c r="AH604">
        <v>1</v>
      </c>
      <c r="AI604" s="18" t="str">
        <f t="shared" si="37"/>
        <v>1</v>
      </c>
      <c r="AJ604" s="18" t="str">
        <f t="shared" si="38"/>
        <v>1</v>
      </c>
      <c r="AK604" s="18" t="str">
        <f t="shared" si="39"/>
        <v>1</v>
      </c>
      <c r="AL604" s="18">
        <f t="shared" si="40"/>
        <v>1</v>
      </c>
      <c r="AM604" t="s">
        <v>55</v>
      </c>
      <c r="AN604" t="s">
        <v>55</v>
      </c>
      <c r="AO604">
        <v>0</v>
      </c>
      <c r="AP604">
        <v>0</v>
      </c>
      <c r="AQ604">
        <v>0</v>
      </c>
      <c r="AR604" t="s">
        <v>379</v>
      </c>
      <c r="AS604" t="s">
        <v>141</v>
      </c>
      <c r="AT604" t="s">
        <v>141</v>
      </c>
      <c r="AU604" t="s">
        <v>1326</v>
      </c>
      <c r="AV604" t="s">
        <v>6463</v>
      </c>
      <c r="AW604" t="s">
        <v>738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2016021710</v>
      </c>
      <c r="BM604">
        <v>10</v>
      </c>
    </row>
    <row r="605" spans="1:65">
      <c r="A605" t="s">
        <v>6464</v>
      </c>
      <c r="B605">
        <v>604</v>
      </c>
      <c r="C605" t="s">
        <v>718</v>
      </c>
      <c r="D605">
        <v>1</v>
      </c>
      <c r="E605">
        <v>10</v>
      </c>
      <c r="F605">
        <v>2016021710</v>
      </c>
      <c r="G605">
        <v>20160217</v>
      </c>
      <c r="H605" t="s">
        <v>739</v>
      </c>
      <c r="I605" t="s">
        <v>731</v>
      </c>
      <c r="J605" t="s">
        <v>55</v>
      </c>
      <c r="K605">
        <v>1</v>
      </c>
      <c r="L605">
        <v>1</v>
      </c>
      <c r="M605">
        <v>0</v>
      </c>
      <c r="N605" t="s">
        <v>56</v>
      </c>
      <c r="O605" t="s">
        <v>731</v>
      </c>
      <c r="P605" t="s">
        <v>68</v>
      </c>
      <c r="Q605" t="s">
        <v>3</v>
      </c>
      <c r="R605" t="s">
        <v>724</v>
      </c>
      <c r="S605" t="s">
        <v>55</v>
      </c>
      <c r="T605" t="s">
        <v>56</v>
      </c>
      <c r="U605" t="s">
        <v>56</v>
      </c>
      <c r="V605" t="s">
        <v>56</v>
      </c>
      <c r="W605" t="s">
        <v>55</v>
      </c>
      <c r="X605" t="s">
        <v>56</v>
      </c>
      <c r="Y605" t="s">
        <v>56</v>
      </c>
      <c r="Z605" t="s">
        <v>68</v>
      </c>
      <c r="AA605" t="s">
        <v>132</v>
      </c>
      <c r="AB605" t="s">
        <v>56</v>
      </c>
      <c r="AC605" t="s">
        <v>56</v>
      </c>
      <c r="AD605" t="s">
        <v>740</v>
      </c>
      <c r="AE605">
        <v>0</v>
      </c>
      <c r="AF605">
        <v>0</v>
      </c>
      <c r="AG605">
        <v>0</v>
      </c>
      <c r="AH605">
        <v>1</v>
      </c>
      <c r="AI605" s="18" t="str">
        <f t="shared" si="37"/>
        <v>1</v>
      </c>
      <c r="AJ605" s="18" t="str">
        <f t="shared" si="38"/>
        <v>1</v>
      </c>
      <c r="AK605" s="18" t="str">
        <f t="shared" si="39"/>
        <v>1</v>
      </c>
      <c r="AL605" s="18">
        <f t="shared" si="40"/>
        <v>1</v>
      </c>
      <c r="AM605" t="s">
        <v>55</v>
      </c>
      <c r="AN605" t="s">
        <v>55</v>
      </c>
      <c r="AO605">
        <v>0</v>
      </c>
      <c r="AP605">
        <v>0</v>
      </c>
      <c r="AQ605">
        <v>0</v>
      </c>
      <c r="AR605" t="s">
        <v>379</v>
      </c>
      <c r="AS605" t="s">
        <v>141</v>
      </c>
      <c r="AT605" t="s">
        <v>141</v>
      </c>
      <c r="AU605" t="s">
        <v>1326</v>
      </c>
      <c r="AV605" t="s">
        <v>6464</v>
      </c>
      <c r="AW605" t="s">
        <v>739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2016021710</v>
      </c>
      <c r="BM605">
        <v>10</v>
      </c>
    </row>
    <row r="606" spans="1:65">
      <c r="A606" t="s">
        <v>6465</v>
      </c>
      <c r="B606">
        <v>605</v>
      </c>
      <c r="C606" t="s">
        <v>718</v>
      </c>
      <c r="D606">
        <v>1</v>
      </c>
      <c r="E606">
        <v>10</v>
      </c>
      <c r="F606">
        <v>2016021710</v>
      </c>
      <c r="G606">
        <v>20160217</v>
      </c>
      <c r="H606" t="s">
        <v>741</v>
      </c>
      <c r="I606" t="s">
        <v>731</v>
      </c>
      <c r="J606" t="s">
        <v>55</v>
      </c>
      <c r="K606">
        <v>1</v>
      </c>
      <c r="L606">
        <v>1</v>
      </c>
      <c r="M606">
        <v>0</v>
      </c>
      <c r="N606" t="s">
        <v>56</v>
      </c>
      <c r="O606" t="s">
        <v>731</v>
      </c>
      <c r="P606" t="s">
        <v>68</v>
      </c>
      <c r="Q606" t="s">
        <v>3</v>
      </c>
      <c r="R606" t="s">
        <v>724</v>
      </c>
      <c r="S606" t="s">
        <v>55</v>
      </c>
      <c r="T606" t="s">
        <v>68</v>
      </c>
      <c r="U606" t="s">
        <v>56</v>
      </c>
      <c r="V606" t="s">
        <v>56</v>
      </c>
      <c r="W606" t="s">
        <v>55</v>
      </c>
      <c r="X606" t="s">
        <v>56</v>
      </c>
      <c r="Y606" t="s">
        <v>56</v>
      </c>
      <c r="Z606" t="s">
        <v>68</v>
      </c>
      <c r="AA606" t="s">
        <v>132</v>
      </c>
      <c r="AB606" t="s">
        <v>56</v>
      </c>
      <c r="AC606" t="s">
        <v>68</v>
      </c>
      <c r="AD606" t="s">
        <v>57</v>
      </c>
      <c r="AE606">
        <v>0</v>
      </c>
      <c r="AF606">
        <v>0</v>
      </c>
      <c r="AG606">
        <v>0</v>
      </c>
      <c r="AH606">
        <v>1</v>
      </c>
      <c r="AI606" s="18" t="str">
        <f t="shared" si="37"/>
        <v>1</v>
      </c>
      <c r="AJ606" s="18" t="str">
        <f t="shared" si="38"/>
        <v>1</v>
      </c>
      <c r="AK606" s="18" t="str">
        <f t="shared" si="39"/>
        <v>1</v>
      </c>
      <c r="AL606" s="18">
        <f t="shared" si="40"/>
        <v>1</v>
      </c>
      <c r="AM606" t="s">
        <v>55</v>
      </c>
      <c r="AN606" t="s">
        <v>55</v>
      </c>
      <c r="AO606">
        <v>0</v>
      </c>
      <c r="AP606">
        <v>0</v>
      </c>
      <c r="AQ606">
        <v>0</v>
      </c>
      <c r="AR606" t="s">
        <v>379</v>
      </c>
      <c r="AS606" t="s">
        <v>141</v>
      </c>
      <c r="AT606" t="s">
        <v>141</v>
      </c>
      <c r="AU606" t="s">
        <v>1326</v>
      </c>
      <c r="AV606" t="s">
        <v>6465</v>
      </c>
      <c r="AW606" t="s">
        <v>741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2016021710</v>
      </c>
      <c r="BM606">
        <v>10</v>
      </c>
    </row>
    <row r="607" spans="1:65">
      <c r="A607" t="s">
        <v>6466</v>
      </c>
      <c r="B607">
        <v>606</v>
      </c>
      <c r="C607" t="s">
        <v>57</v>
      </c>
      <c r="D607" t="s">
        <v>55</v>
      </c>
      <c r="E607">
        <v>10</v>
      </c>
      <c r="F607">
        <v>2016021710</v>
      </c>
      <c r="G607" t="s">
        <v>55</v>
      </c>
      <c r="H607" t="s">
        <v>742</v>
      </c>
      <c r="I607" t="s">
        <v>55</v>
      </c>
      <c r="J607" t="s">
        <v>55</v>
      </c>
      <c r="K607" t="s">
        <v>55</v>
      </c>
      <c r="L607" t="s">
        <v>55</v>
      </c>
      <c r="M607" t="s">
        <v>55</v>
      </c>
      <c r="N607" t="s">
        <v>57</v>
      </c>
      <c r="O607" t="s">
        <v>57</v>
      </c>
      <c r="P607" t="s">
        <v>57</v>
      </c>
      <c r="Q607" t="s">
        <v>57</v>
      </c>
      <c r="R607" t="s">
        <v>57</v>
      </c>
      <c r="S607" t="s">
        <v>55</v>
      </c>
      <c r="T607" t="s">
        <v>57</v>
      </c>
      <c r="U607" t="s">
        <v>57</v>
      </c>
      <c r="V607" t="s">
        <v>57</v>
      </c>
      <c r="W607" t="s">
        <v>55</v>
      </c>
      <c r="X607" t="s">
        <v>57</v>
      </c>
      <c r="Y607" t="s">
        <v>57</v>
      </c>
      <c r="Z607" t="s">
        <v>57</v>
      </c>
      <c r="AA607" t="s">
        <v>57</v>
      </c>
      <c r="AB607" t="s">
        <v>57</v>
      </c>
      <c r="AC607" t="s">
        <v>57</v>
      </c>
      <c r="AD607" t="s">
        <v>57</v>
      </c>
      <c r="AE607">
        <v>0</v>
      </c>
      <c r="AF607">
        <v>0</v>
      </c>
      <c r="AG607">
        <v>0</v>
      </c>
      <c r="AH607">
        <v>1</v>
      </c>
      <c r="AI607" s="18" t="str">
        <f t="shared" si="37"/>
        <v>1</v>
      </c>
      <c r="AJ607" s="18" t="str">
        <f t="shared" si="38"/>
        <v>1</v>
      </c>
      <c r="AK607" s="18" t="str">
        <f t="shared" si="39"/>
        <v>1</v>
      </c>
      <c r="AL607" s="18">
        <f t="shared" si="40"/>
        <v>1</v>
      </c>
      <c r="AM607" t="s">
        <v>55</v>
      </c>
      <c r="AN607" t="s">
        <v>55</v>
      </c>
      <c r="AO607">
        <v>1</v>
      </c>
      <c r="AP607">
        <v>0</v>
      </c>
      <c r="AQ607">
        <v>0</v>
      </c>
      <c r="AR607" t="s">
        <v>59</v>
      </c>
      <c r="AS607" t="s">
        <v>80</v>
      </c>
      <c r="AT607" t="s">
        <v>80</v>
      </c>
      <c r="AU607" t="s">
        <v>80</v>
      </c>
      <c r="AV607" t="s">
        <v>6466</v>
      </c>
      <c r="AW607" t="s">
        <v>742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2016021710</v>
      </c>
      <c r="BM607">
        <v>10</v>
      </c>
    </row>
    <row r="608" spans="1:65">
      <c r="A608" t="s">
        <v>6467</v>
      </c>
      <c r="B608">
        <v>607</v>
      </c>
      <c r="C608" t="s">
        <v>718</v>
      </c>
      <c r="D608">
        <v>1</v>
      </c>
      <c r="E608">
        <v>10</v>
      </c>
      <c r="F608">
        <v>2016021710</v>
      </c>
      <c r="G608">
        <v>20160217</v>
      </c>
      <c r="H608" t="s">
        <v>743</v>
      </c>
      <c r="I608" t="s">
        <v>731</v>
      </c>
      <c r="J608" t="s">
        <v>55</v>
      </c>
      <c r="K608">
        <v>2</v>
      </c>
      <c r="L608">
        <v>1</v>
      </c>
      <c r="M608">
        <v>1</v>
      </c>
      <c r="N608" t="s">
        <v>56</v>
      </c>
      <c r="O608" t="s">
        <v>731</v>
      </c>
      <c r="P608" t="s">
        <v>68</v>
      </c>
      <c r="Q608" t="s">
        <v>3</v>
      </c>
      <c r="R608" t="s">
        <v>724</v>
      </c>
      <c r="S608" t="s">
        <v>55</v>
      </c>
      <c r="T608" t="s">
        <v>56</v>
      </c>
      <c r="U608" t="s">
        <v>56</v>
      </c>
      <c r="V608" t="s">
        <v>56</v>
      </c>
      <c r="W608" t="s">
        <v>55</v>
      </c>
      <c r="X608" t="s">
        <v>68</v>
      </c>
      <c r="Y608" t="s">
        <v>56</v>
      </c>
      <c r="Z608" t="s">
        <v>68</v>
      </c>
      <c r="AA608" t="s">
        <v>132</v>
      </c>
      <c r="AB608" t="s">
        <v>56</v>
      </c>
      <c r="AC608" t="s">
        <v>56</v>
      </c>
      <c r="AD608" t="s">
        <v>744</v>
      </c>
      <c r="AE608">
        <v>0</v>
      </c>
      <c r="AF608">
        <v>0</v>
      </c>
      <c r="AG608">
        <v>0</v>
      </c>
      <c r="AH608">
        <v>1</v>
      </c>
      <c r="AI608" s="18" t="str">
        <f t="shared" si="37"/>
        <v>1</v>
      </c>
      <c r="AJ608" s="18" t="str">
        <f t="shared" si="38"/>
        <v>1</v>
      </c>
      <c r="AK608" s="18" t="str">
        <f t="shared" si="39"/>
        <v>1</v>
      </c>
      <c r="AL608" s="18">
        <f t="shared" si="40"/>
        <v>1</v>
      </c>
      <c r="AM608" t="s">
        <v>55</v>
      </c>
      <c r="AN608" t="s">
        <v>55</v>
      </c>
      <c r="AO608">
        <v>0</v>
      </c>
      <c r="AP608">
        <v>0</v>
      </c>
      <c r="AQ608">
        <v>0</v>
      </c>
      <c r="AR608" t="s">
        <v>379</v>
      </c>
      <c r="AS608" t="s">
        <v>141</v>
      </c>
      <c r="AT608" t="s">
        <v>141</v>
      </c>
      <c r="AU608" t="s">
        <v>1326</v>
      </c>
      <c r="AV608" t="s">
        <v>6467</v>
      </c>
      <c r="AW608" t="s">
        <v>743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2016021710</v>
      </c>
      <c r="BM608">
        <v>10</v>
      </c>
    </row>
    <row r="609" spans="1:65">
      <c r="A609" t="s">
        <v>6468</v>
      </c>
      <c r="B609">
        <v>608</v>
      </c>
      <c r="C609" t="s">
        <v>718</v>
      </c>
      <c r="D609">
        <v>1</v>
      </c>
      <c r="E609">
        <v>10</v>
      </c>
      <c r="F609">
        <v>2016021710</v>
      </c>
      <c r="G609">
        <v>20160217</v>
      </c>
      <c r="H609" t="s">
        <v>745</v>
      </c>
      <c r="I609" t="s">
        <v>731</v>
      </c>
      <c r="J609" t="s">
        <v>55</v>
      </c>
      <c r="K609">
        <v>2</v>
      </c>
      <c r="L609">
        <v>1</v>
      </c>
      <c r="M609">
        <v>1</v>
      </c>
      <c r="N609" t="s">
        <v>56</v>
      </c>
      <c r="O609" t="s">
        <v>731</v>
      </c>
      <c r="P609" t="s">
        <v>68</v>
      </c>
      <c r="Q609" t="s">
        <v>3</v>
      </c>
      <c r="R609" t="s">
        <v>724</v>
      </c>
      <c r="S609" t="s">
        <v>55</v>
      </c>
      <c r="T609" t="s">
        <v>56</v>
      </c>
      <c r="U609" t="s">
        <v>56</v>
      </c>
      <c r="V609" t="s">
        <v>56</v>
      </c>
      <c r="W609" t="s">
        <v>55</v>
      </c>
      <c r="X609" t="s">
        <v>68</v>
      </c>
      <c r="Y609" t="s">
        <v>56</v>
      </c>
      <c r="Z609" t="s">
        <v>68</v>
      </c>
      <c r="AA609" t="s">
        <v>132</v>
      </c>
      <c r="AB609" t="s">
        <v>56</v>
      </c>
      <c r="AC609" t="s">
        <v>56</v>
      </c>
      <c r="AD609" t="s">
        <v>746</v>
      </c>
      <c r="AE609">
        <v>0</v>
      </c>
      <c r="AF609">
        <v>0</v>
      </c>
      <c r="AG609">
        <v>0</v>
      </c>
      <c r="AH609">
        <v>1</v>
      </c>
      <c r="AI609" s="18" t="str">
        <f t="shared" si="37"/>
        <v>1</v>
      </c>
      <c r="AJ609" s="18" t="str">
        <f t="shared" si="38"/>
        <v>1</v>
      </c>
      <c r="AK609" s="18" t="str">
        <f t="shared" si="39"/>
        <v>1</v>
      </c>
      <c r="AL609" s="18">
        <f t="shared" si="40"/>
        <v>1</v>
      </c>
      <c r="AM609" t="s">
        <v>55</v>
      </c>
      <c r="AN609" t="s">
        <v>55</v>
      </c>
      <c r="AO609">
        <v>0</v>
      </c>
      <c r="AP609">
        <v>0</v>
      </c>
      <c r="AQ609">
        <v>0</v>
      </c>
      <c r="AR609" t="s">
        <v>379</v>
      </c>
      <c r="AS609" t="s">
        <v>141</v>
      </c>
      <c r="AT609" t="s">
        <v>141</v>
      </c>
      <c r="AU609" t="s">
        <v>1326</v>
      </c>
      <c r="AV609" t="s">
        <v>6468</v>
      </c>
      <c r="AW609" t="s">
        <v>745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2016021710</v>
      </c>
      <c r="BM609">
        <v>10</v>
      </c>
    </row>
    <row r="610" spans="1:65">
      <c r="A610" t="s">
        <v>6469</v>
      </c>
      <c r="B610">
        <v>609</v>
      </c>
      <c r="C610" t="s">
        <v>57</v>
      </c>
      <c r="D610" t="s">
        <v>55</v>
      </c>
      <c r="E610">
        <v>10</v>
      </c>
      <c r="F610">
        <v>2016021710</v>
      </c>
      <c r="G610" t="s">
        <v>55</v>
      </c>
      <c r="H610" t="s">
        <v>747</v>
      </c>
      <c r="I610" t="s">
        <v>55</v>
      </c>
      <c r="J610" t="s">
        <v>55</v>
      </c>
      <c r="K610" t="s">
        <v>55</v>
      </c>
      <c r="L610" t="s">
        <v>55</v>
      </c>
      <c r="M610" t="s">
        <v>55</v>
      </c>
      <c r="N610" t="s">
        <v>57</v>
      </c>
      <c r="O610" t="s">
        <v>57</v>
      </c>
      <c r="P610" t="s">
        <v>57</v>
      </c>
      <c r="Q610" t="s">
        <v>57</v>
      </c>
      <c r="R610" t="s">
        <v>57</v>
      </c>
      <c r="S610" t="s">
        <v>55</v>
      </c>
      <c r="T610" t="s">
        <v>57</v>
      </c>
      <c r="U610" t="s">
        <v>57</v>
      </c>
      <c r="V610" t="s">
        <v>57</v>
      </c>
      <c r="W610" t="s">
        <v>55</v>
      </c>
      <c r="X610" t="s">
        <v>57</v>
      </c>
      <c r="Y610" t="s">
        <v>57</v>
      </c>
      <c r="Z610" t="s">
        <v>57</v>
      </c>
      <c r="AA610" t="s">
        <v>57</v>
      </c>
      <c r="AB610" t="s">
        <v>57</v>
      </c>
      <c r="AC610" t="s">
        <v>57</v>
      </c>
      <c r="AD610" t="s">
        <v>57</v>
      </c>
      <c r="AE610">
        <v>0</v>
      </c>
      <c r="AF610">
        <v>0</v>
      </c>
      <c r="AG610">
        <v>0</v>
      </c>
      <c r="AH610">
        <v>1</v>
      </c>
      <c r="AI610" s="18" t="str">
        <f t="shared" si="37"/>
        <v>1</v>
      </c>
      <c r="AJ610" s="18" t="str">
        <f t="shared" si="38"/>
        <v>1</v>
      </c>
      <c r="AK610" s="18" t="str">
        <f t="shared" si="39"/>
        <v>1</v>
      </c>
      <c r="AL610" s="18">
        <f t="shared" si="40"/>
        <v>1</v>
      </c>
      <c r="AM610" t="s">
        <v>55</v>
      </c>
      <c r="AN610" t="s">
        <v>55</v>
      </c>
      <c r="AO610">
        <v>0</v>
      </c>
      <c r="AP610">
        <v>0</v>
      </c>
      <c r="AQ610">
        <v>0</v>
      </c>
      <c r="AR610" t="s">
        <v>59</v>
      </c>
      <c r="AS610" t="s">
        <v>80</v>
      </c>
      <c r="AT610" t="s">
        <v>80</v>
      </c>
      <c r="AU610" t="s">
        <v>80</v>
      </c>
      <c r="AV610" t="s">
        <v>6469</v>
      </c>
      <c r="AW610" t="s">
        <v>747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1</v>
      </c>
      <c r="BL610">
        <v>2016021710</v>
      </c>
      <c r="BM610">
        <v>10</v>
      </c>
    </row>
    <row r="611" spans="1:65">
      <c r="A611" t="s">
        <v>6470</v>
      </c>
      <c r="B611">
        <v>610</v>
      </c>
      <c r="C611" t="s">
        <v>718</v>
      </c>
      <c r="D611">
        <v>1</v>
      </c>
      <c r="E611">
        <v>10</v>
      </c>
      <c r="F611">
        <v>2016021710</v>
      </c>
      <c r="G611">
        <v>20160217</v>
      </c>
      <c r="H611" t="s">
        <v>748</v>
      </c>
      <c r="I611" t="s">
        <v>731</v>
      </c>
      <c r="J611" t="s">
        <v>55</v>
      </c>
      <c r="K611">
        <v>2</v>
      </c>
      <c r="L611">
        <v>2</v>
      </c>
      <c r="M611">
        <v>0</v>
      </c>
      <c r="N611" t="s">
        <v>56</v>
      </c>
      <c r="O611" t="s">
        <v>731</v>
      </c>
      <c r="P611" t="s">
        <v>68</v>
      </c>
      <c r="Q611" t="s">
        <v>3</v>
      </c>
      <c r="R611" t="s">
        <v>724</v>
      </c>
      <c r="S611" t="s">
        <v>55</v>
      </c>
      <c r="T611" t="s">
        <v>56</v>
      </c>
      <c r="U611" t="s">
        <v>56</v>
      </c>
      <c r="V611" t="s">
        <v>56</v>
      </c>
      <c r="W611" t="s">
        <v>55</v>
      </c>
      <c r="X611" t="s">
        <v>68</v>
      </c>
      <c r="Y611" t="s">
        <v>56</v>
      </c>
      <c r="Z611" t="s">
        <v>56</v>
      </c>
      <c r="AA611" t="s">
        <v>57</v>
      </c>
      <c r="AB611" t="s">
        <v>56</v>
      </c>
      <c r="AC611" t="s">
        <v>56</v>
      </c>
      <c r="AD611" t="s">
        <v>749</v>
      </c>
      <c r="AE611">
        <v>0</v>
      </c>
      <c r="AF611">
        <v>1</v>
      </c>
      <c r="AG611">
        <v>0</v>
      </c>
      <c r="AH611">
        <v>0</v>
      </c>
      <c r="AI611" s="18" t="str">
        <f t="shared" si="37"/>
        <v>1</v>
      </c>
      <c r="AJ611" s="18" t="str">
        <f t="shared" si="38"/>
        <v>0</v>
      </c>
      <c r="AK611" s="18" t="str">
        <f t="shared" si="39"/>
        <v>1</v>
      </c>
      <c r="AL611" s="18">
        <f t="shared" si="40"/>
        <v>0</v>
      </c>
      <c r="AM611">
        <v>1</v>
      </c>
      <c r="AN611">
        <v>2</v>
      </c>
      <c r="AO611">
        <v>0</v>
      </c>
      <c r="AP611">
        <v>0</v>
      </c>
      <c r="AQ611">
        <v>0</v>
      </c>
      <c r="AR611" t="s">
        <v>379</v>
      </c>
      <c r="AS611" t="s">
        <v>141</v>
      </c>
      <c r="AT611" t="s">
        <v>141</v>
      </c>
      <c r="AU611" t="s">
        <v>1326</v>
      </c>
      <c r="AV611" t="s">
        <v>6470</v>
      </c>
      <c r="AW611" t="s">
        <v>748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2016021710</v>
      </c>
      <c r="BM611">
        <v>10</v>
      </c>
    </row>
    <row r="612" spans="1:65">
      <c r="A612" t="s">
        <v>6471</v>
      </c>
      <c r="B612">
        <v>611</v>
      </c>
      <c r="C612" t="s">
        <v>718</v>
      </c>
      <c r="D612">
        <v>1</v>
      </c>
      <c r="E612">
        <v>10</v>
      </c>
      <c r="F612">
        <v>2016021710</v>
      </c>
      <c r="G612">
        <v>20160217</v>
      </c>
      <c r="H612" t="s">
        <v>750</v>
      </c>
      <c r="I612" t="s">
        <v>731</v>
      </c>
      <c r="J612" t="s">
        <v>55</v>
      </c>
      <c r="K612">
        <v>2</v>
      </c>
      <c r="L612">
        <v>2</v>
      </c>
      <c r="M612">
        <v>0</v>
      </c>
      <c r="N612" t="s">
        <v>56</v>
      </c>
      <c r="O612" t="s">
        <v>731</v>
      </c>
      <c r="P612" t="s">
        <v>68</v>
      </c>
      <c r="Q612" t="s">
        <v>3</v>
      </c>
      <c r="R612" t="s">
        <v>724</v>
      </c>
      <c r="S612" t="s">
        <v>55</v>
      </c>
      <c r="T612" t="s">
        <v>56</v>
      </c>
      <c r="U612" t="s">
        <v>56</v>
      </c>
      <c r="V612" t="s">
        <v>56</v>
      </c>
      <c r="W612" t="s">
        <v>55</v>
      </c>
      <c r="X612" t="s">
        <v>68</v>
      </c>
      <c r="Y612" t="s">
        <v>56</v>
      </c>
      <c r="Z612" t="s">
        <v>56</v>
      </c>
      <c r="AA612" t="s">
        <v>57</v>
      </c>
      <c r="AB612" t="s">
        <v>56</v>
      </c>
      <c r="AC612" t="s">
        <v>56</v>
      </c>
      <c r="AD612" t="s">
        <v>57</v>
      </c>
      <c r="AE612">
        <v>0</v>
      </c>
      <c r="AF612">
        <v>1</v>
      </c>
      <c r="AG612">
        <v>0</v>
      </c>
      <c r="AH612">
        <v>1</v>
      </c>
      <c r="AI612" s="18" t="str">
        <f t="shared" si="37"/>
        <v>1</v>
      </c>
      <c r="AJ612" s="18" t="str">
        <f t="shared" si="38"/>
        <v>0</v>
      </c>
      <c r="AK612" s="18" t="str">
        <f t="shared" si="39"/>
        <v>1</v>
      </c>
      <c r="AL612" s="18">
        <f t="shared" si="40"/>
        <v>1</v>
      </c>
      <c r="AM612">
        <v>1</v>
      </c>
      <c r="AN612">
        <v>1</v>
      </c>
      <c r="AO612">
        <v>1</v>
      </c>
      <c r="AP612">
        <v>0</v>
      </c>
      <c r="AQ612">
        <v>0</v>
      </c>
      <c r="AR612" t="s">
        <v>379</v>
      </c>
      <c r="AS612" t="s">
        <v>141</v>
      </c>
      <c r="AT612" t="s">
        <v>141</v>
      </c>
      <c r="AU612" t="s">
        <v>1326</v>
      </c>
      <c r="AV612" t="s">
        <v>6471</v>
      </c>
      <c r="AW612" t="s">
        <v>750</v>
      </c>
      <c r="AX612">
        <v>0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2016021710</v>
      </c>
      <c r="BM612">
        <v>10</v>
      </c>
    </row>
    <row r="613" spans="1:65">
      <c r="A613" t="s">
        <v>6472</v>
      </c>
      <c r="B613">
        <v>612</v>
      </c>
      <c r="C613" t="s">
        <v>718</v>
      </c>
      <c r="D613">
        <v>1</v>
      </c>
      <c r="E613">
        <v>10</v>
      </c>
      <c r="F613">
        <v>2016021710</v>
      </c>
      <c r="G613">
        <v>20160217</v>
      </c>
      <c r="H613" t="s">
        <v>751</v>
      </c>
      <c r="I613" t="s">
        <v>731</v>
      </c>
      <c r="J613" t="s">
        <v>55</v>
      </c>
      <c r="K613">
        <v>2</v>
      </c>
      <c r="L613">
        <v>1</v>
      </c>
      <c r="M613">
        <v>1</v>
      </c>
      <c r="N613" t="s">
        <v>56</v>
      </c>
      <c r="O613" t="s">
        <v>731</v>
      </c>
      <c r="P613" t="s">
        <v>68</v>
      </c>
      <c r="Q613" t="s">
        <v>3</v>
      </c>
      <c r="R613" t="s">
        <v>724</v>
      </c>
      <c r="S613" t="s">
        <v>55</v>
      </c>
      <c r="T613" t="s">
        <v>56</v>
      </c>
      <c r="U613" t="s">
        <v>56</v>
      </c>
      <c r="V613" t="s">
        <v>56</v>
      </c>
      <c r="W613" t="s">
        <v>55</v>
      </c>
      <c r="X613" t="s">
        <v>68</v>
      </c>
      <c r="Y613" t="s">
        <v>56</v>
      </c>
      <c r="Z613" t="s">
        <v>56</v>
      </c>
      <c r="AA613" t="s">
        <v>57</v>
      </c>
      <c r="AB613" t="s">
        <v>56</v>
      </c>
      <c r="AC613" t="s">
        <v>56</v>
      </c>
      <c r="AD613" t="s">
        <v>57</v>
      </c>
      <c r="AE613">
        <v>0</v>
      </c>
      <c r="AF613">
        <v>0</v>
      </c>
      <c r="AG613">
        <v>0</v>
      </c>
      <c r="AH613">
        <v>1</v>
      </c>
      <c r="AI613" s="18" t="str">
        <f t="shared" si="37"/>
        <v>1</v>
      </c>
      <c r="AJ613" s="18" t="str">
        <f t="shared" si="38"/>
        <v>1</v>
      </c>
      <c r="AK613" s="18" t="str">
        <f t="shared" si="39"/>
        <v>1</v>
      </c>
      <c r="AL613" s="18">
        <f t="shared" si="40"/>
        <v>1</v>
      </c>
      <c r="AM613" t="s">
        <v>55</v>
      </c>
      <c r="AN613" t="s">
        <v>55</v>
      </c>
      <c r="AO613">
        <v>0</v>
      </c>
      <c r="AP613">
        <v>0</v>
      </c>
      <c r="AQ613">
        <v>0</v>
      </c>
      <c r="AR613" t="s">
        <v>379</v>
      </c>
      <c r="AS613" t="s">
        <v>141</v>
      </c>
      <c r="AT613" t="s">
        <v>141</v>
      </c>
      <c r="AU613" t="s">
        <v>1326</v>
      </c>
      <c r="AV613" t="s">
        <v>6472</v>
      </c>
      <c r="AW613" t="s">
        <v>751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2016021710</v>
      </c>
      <c r="BM613">
        <v>10</v>
      </c>
    </row>
    <row r="614" spans="1:65">
      <c r="A614" t="s">
        <v>6473</v>
      </c>
      <c r="B614">
        <v>613</v>
      </c>
      <c r="C614" t="s">
        <v>718</v>
      </c>
      <c r="D614">
        <v>1</v>
      </c>
      <c r="E614">
        <v>10</v>
      </c>
      <c r="F614">
        <v>2016021710</v>
      </c>
      <c r="G614">
        <v>20160217</v>
      </c>
      <c r="H614" t="s">
        <v>752</v>
      </c>
      <c r="I614" t="s">
        <v>731</v>
      </c>
      <c r="J614" t="s">
        <v>55</v>
      </c>
      <c r="K614">
        <v>1</v>
      </c>
      <c r="L614">
        <v>1</v>
      </c>
      <c r="M614">
        <v>0</v>
      </c>
      <c r="N614" t="s">
        <v>56</v>
      </c>
      <c r="O614" t="s">
        <v>731</v>
      </c>
      <c r="P614" t="s">
        <v>68</v>
      </c>
      <c r="Q614" t="s">
        <v>3</v>
      </c>
      <c r="R614" t="s">
        <v>724</v>
      </c>
      <c r="S614" t="s">
        <v>55</v>
      </c>
      <c r="T614" t="s">
        <v>68</v>
      </c>
      <c r="U614" t="s">
        <v>56</v>
      </c>
      <c r="V614" t="s">
        <v>56</v>
      </c>
      <c r="W614" t="s">
        <v>55</v>
      </c>
      <c r="X614" t="s">
        <v>56</v>
      </c>
      <c r="Y614" t="s">
        <v>56</v>
      </c>
      <c r="Z614" t="s">
        <v>68</v>
      </c>
      <c r="AA614" t="s">
        <v>132</v>
      </c>
      <c r="AB614" t="s">
        <v>56</v>
      </c>
      <c r="AC614" t="s">
        <v>56</v>
      </c>
      <c r="AD614" t="s">
        <v>57</v>
      </c>
      <c r="AE614">
        <v>0</v>
      </c>
      <c r="AF614">
        <v>0</v>
      </c>
      <c r="AG614">
        <v>0</v>
      </c>
      <c r="AH614">
        <v>1</v>
      </c>
      <c r="AI614" s="18" t="str">
        <f t="shared" si="37"/>
        <v>1</v>
      </c>
      <c r="AJ614" s="18" t="str">
        <f t="shared" si="38"/>
        <v>1</v>
      </c>
      <c r="AK614" s="18" t="str">
        <f t="shared" si="39"/>
        <v>1</v>
      </c>
      <c r="AL614" s="18">
        <f t="shared" si="40"/>
        <v>1</v>
      </c>
      <c r="AM614" t="s">
        <v>55</v>
      </c>
      <c r="AN614" t="s">
        <v>55</v>
      </c>
      <c r="AO614">
        <v>0</v>
      </c>
      <c r="AP614">
        <v>0</v>
      </c>
      <c r="AQ614">
        <v>0</v>
      </c>
      <c r="AR614" t="s">
        <v>379</v>
      </c>
      <c r="AS614" t="s">
        <v>141</v>
      </c>
      <c r="AT614" t="s">
        <v>141</v>
      </c>
      <c r="AU614" t="s">
        <v>1326</v>
      </c>
      <c r="AV614" t="s">
        <v>6473</v>
      </c>
      <c r="AW614" t="s">
        <v>752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2016021710</v>
      </c>
      <c r="BM614">
        <v>10</v>
      </c>
    </row>
    <row r="615" spans="1:65">
      <c r="A615" t="s">
        <v>6474</v>
      </c>
      <c r="B615">
        <v>614</v>
      </c>
      <c r="C615" t="s">
        <v>718</v>
      </c>
      <c r="D615">
        <v>1</v>
      </c>
      <c r="E615">
        <v>10</v>
      </c>
      <c r="F615">
        <v>2016021710</v>
      </c>
      <c r="G615">
        <v>20160217</v>
      </c>
      <c r="H615" t="s">
        <v>753</v>
      </c>
      <c r="I615" t="s">
        <v>731</v>
      </c>
      <c r="J615" t="s">
        <v>55</v>
      </c>
      <c r="K615">
        <v>1</v>
      </c>
      <c r="L615">
        <v>1</v>
      </c>
      <c r="M615">
        <v>0</v>
      </c>
      <c r="N615" t="s">
        <v>56</v>
      </c>
      <c r="O615" t="s">
        <v>731</v>
      </c>
      <c r="P615" t="s">
        <v>68</v>
      </c>
      <c r="Q615" t="s">
        <v>3</v>
      </c>
      <c r="R615" t="s">
        <v>724</v>
      </c>
      <c r="S615" t="s">
        <v>55</v>
      </c>
      <c r="T615" t="s">
        <v>68</v>
      </c>
      <c r="U615" t="s">
        <v>56</v>
      </c>
      <c r="V615" t="s">
        <v>56</v>
      </c>
      <c r="W615" t="s">
        <v>55</v>
      </c>
      <c r="X615" t="s">
        <v>56</v>
      </c>
      <c r="Y615" t="s">
        <v>56</v>
      </c>
      <c r="Z615" t="s">
        <v>68</v>
      </c>
      <c r="AA615" t="s">
        <v>132</v>
      </c>
      <c r="AB615" t="s">
        <v>56</v>
      </c>
      <c r="AC615" t="s">
        <v>56</v>
      </c>
      <c r="AD615" t="s">
        <v>57</v>
      </c>
      <c r="AE615">
        <v>0</v>
      </c>
      <c r="AF615">
        <v>0</v>
      </c>
      <c r="AG615">
        <v>0</v>
      </c>
      <c r="AH615">
        <v>1</v>
      </c>
      <c r="AI615" s="18" t="str">
        <f t="shared" si="37"/>
        <v>1</v>
      </c>
      <c r="AJ615" s="18" t="str">
        <f t="shared" si="38"/>
        <v>1</v>
      </c>
      <c r="AK615" s="18" t="str">
        <f t="shared" si="39"/>
        <v>1</v>
      </c>
      <c r="AL615" s="18">
        <f t="shared" si="40"/>
        <v>1</v>
      </c>
      <c r="AM615" t="s">
        <v>55</v>
      </c>
      <c r="AN615" t="s">
        <v>55</v>
      </c>
      <c r="AO615">
        <v>1</v>
      </c>
      <c r="AP615">
        <v>0</v>
      </c>
      <c r="AQ615">
        <v>0</v>
      </c>
      <c r="AR615" t="s">
        <v>379</v>
      </c>
      <c r="AS615" t="s">
        <v>141</v>
      </c>
      <c r="AT615" t="s">
        <v>141</v>
      </c>
      <c r="AU615" t="s">
        <v>1326</v>
      </c>
      <c r="AV615" t="s">
        <v>6474</v>
      </c>
      <c r="AW615" t="s">
        <v>753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2016021710</v>
      </c>
      <c r="BM615">
        <v>10</v>
      </c>
    </row>
    <row r="616" spans="1:65">
      <c r="A616" t="s">
        <v>6475</v>
      </c>
      <c r="B616">
        <v>615</v>
      </c>
      <c r="C616" t="s">
        <v>718</v>
      </c>
      <c r="D616">
        <v>1</v>
      </c>
      <c r="E616">
        <v>10</v>
      </c>
      <c r="F616">
        <v>2016021710</v>
      </c>
      <c r="G616">
        <v>20160217</v>
      </c>
      <c r="H616" t="s">
        <v>754</v>
      </c>
      <c r="I616" t="s">
        <v>731</v>
      </c>
      <c r="J616" t="s">
        <v>55</v>
      </c>
      <c r="K616">
        <v>1</v>
      </c>
      <c r="L616">
        <v>1</v>
      </c>
      <c r="M616">
        <v>0</v>
      </c>
      <c r="N616" t="s">
        <v>56</v>
      </c>
      <c r="O616" t="s">
        <v>731</v>
      </c>
      <c r="P616" t="s">
        <v>68</v>
      </c>
      <c r="Q616" t="s">
        <v>3</v>
      </c>
      <c r="R616" t="s">
        <v>724</v>
      </c>
      <c r="S616" t="s">
        <v>55</v>
      </c>
      <c r="T616" t="s">
        <v>68</v>
      </c>
      <c r="U616" t="s">
        <v>56</v>
      </c>
      <c r="V616" t="s">
        <v>56</v>
      </c>
      <c r="W616" t="s">
        <v>55</v>
      </c>
      <c r="X616" t="s">
        <v>56</v>
      </c>
      <c r="Y616" t="s">
        <v>56</v>
      </c>
      <c r="Z616" t="s">
        <v>68</v>
      </c>
      <c r="AA616" t="s">
        <v>132</v>
      </c>
      <c r="AB616" t="s">
        <v>56</v>
      </c>
      <c r="AC616" t="s">
        <v>56</v>
      </c>
      <c r="AD616" t="s">
        <v>57</v>
      </c>
      <c r="AE616">
        <v>0</v>
      </c>
      <c r="AF616">
        <v>0</v>
      </c>
      <c r="AG616">
        <v>0</v>
      </c>
      <c r="AH616">
        <v>1</v>
      </c>
      <c r="AI616" s="18" t="str">
        <f t="shared" si="37"/>
        <v>1</v>
      </c>
      <c r="AJ616" s="18" t="str">
        <f t="shared" si="38"/>
        <v>1</v>
      </c>
      <c r="AK616" s="18" t="str">
        <f t="shared" si="39"/>
        <v>1</v>
      </c>
      <c r="AL616" s="18">
        <f t="shared" si="40"/>
        <v>1</v>
      </c>
      <c r="AM616" t="s">
        <v>55</v>
      </c>
      <c r="AN616" t="s">
        <v>55</v>
      </c>
      <c r="AO616">
        <v>0</v>
      </c>
      <c r="AP616">
        <v>0</v>
      </c>
      <c r="AQ616">
        <v>0</v>
      </c>
      <c r="AR616" t="s">
        <v>379</v>
      </c>
      <c r="AS616" t="s">
        <v>141</v>
      </c>
      <c r="AT616" t="s">
        <v>141</v>
      </c>
      <c r="AU616" t="s">
        <v>1326</v>
      </c>
      <c r="AV616" t="s">
        <v>6475</v>
      </c>
      <c r="AW616" t="s">
        <v>754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2016021710</v>
      </c>
      <c r="BM616">
        <v>10</v>
      </c>
    </row>
    <row r="617" spans="1:65">
      <c r="A617" t="s">
        <v>6476</v>
      </c>
      <c r="B617">
        <v>616</v>
      </c>
      <c r="C617" t="s">
        <v>718</v>
      </c>
      <c r="D617">
        <v>1</v>
      </c>
      <c r="E617">
        <v>10</v>
      </c>
      <c r="F617">
        <v>2016021710</v>
      </c>
      <c r="G617">
        <v>20160217</v>
      </c>
      <c r="H617" t="s">
        <v>755</v>
      </c>
      <c r="I617" t="s">
        <v>731</v>
      </c>
      <c r="J617" t="s">
        <v>55</v>
      </c>
      <c r="K617">
        <v>1</v>
      </c>
      <c r="L617">
        <v>1</v>
      </c>
      <c r="M617">
        <v>0</v>
      </c>
      <c r="N617" t="s">
        <v>56</v>
      </c>
      <c r="O617" t="s">
        <v>731</v>
      </c>
      <c r="P617" t="s">
        <v>68</v>
      </c>
      <c r="Q617" t="s">
        <v>3</v>
      </c>
      <c r="R617" t="s">
        <v>724</v>
      </c>
      <c r="S617" t="s">
        <v>55</v>
      </c>
      <c r="T617" t="s">
        <v>68</v>
      </c>
      <c r="U617" t="s">
        <v>56</v>
      </c>
      <c r="V617" t="s">
        <v>56</v>
      </c>
      <c r="W617" t="s">
        <v>55</v>
      </c>
      <c r="X617" t="s">
        <v>56</v>
      </c>
      <c r="Y617" t="s">
        <v>56</v>
      </c>
      <c r="Z617" t="s">
        <v>68</v>
      </c>
      <c r="AA617" t="s">
        <v>132</v>
      </c>
      <c r="AB617" t="s">
        <v>56</v>
      </c>
      <c r="AC617" t="s">
        <v>68</v>
      </c>
      <c r="AD617" t="s">
        <v>57</v>
      </c>
      <c r="AE617">
        <v>0</v>
      </c>
      <c r="AF617">
        <v>0</v>
      </c>
      <c r="AG617">
        <v>0</v>
      </c>
      <c r="AH617">
        <v>1</v>
      </c>
      <c r="AI617" s="18" t="str">
        <f t="shared" si="37"/>
        <v>1</v>
      </c>
      <c r="AJ617" s="18" t="str">
        <f t="shared" si="38"/>
        <v>1</v>
      </c>
      <c r="AK617" s="18" t="str">
        <f t="shared" si="39"/>
        <v>1</v>
      </c>
      <c r="AL617" s="18">
        <f t="shared" si="40"/>
        <v>1</v>
      </c>
      <c r="AM617" t="s">
        <v>55</v>
      </c>
      <c r="AN617" t="s">
        <v>55</v>
      </c>
      <c r="AO617">
        <v>1</v>
      </c>
      <c r="AP617">
        <v>0</v>
      </c>
      <c r="AQ617">
        <v>0</v>
      </c>
      <c r="AR617" t="s">
        <v>379</v>
      </c>
      <c r="AS617" t="s">
        <v>141</v>
      </c>
      <c r="AT617" t="s">
        <v>141</v>
      </c>
      <c r="AU617" t="s">
        <v>1326</v>
      </c>
      <c r="AV617" t="s">
        <v>6476</v>
      </c>
      <c r="AW617" t="s">
        <v>755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2016021710</v>
      </c>
      <c r="BM617">
        <v>10</v>
      </c>
    </row>
    <row r="618" spans="1:65">
      <c r="A618" t="s">
        <v>6477</v>
      </c>
      <c r="B618">
        <v>617</v>
      </c>
      <c r="C618" t="s">
        <v>57</v>
      </c>
      <c r="D618" t="s">
        <v>55</v>
      </c>
      <c r="E618">
        <v>10</v>
      </c>
      <c r="F618">
        <v>2016021710</v>
      </c>
      <c r="G618" t="s">
        <v>55</v>
      </c>
      <c r="H618" t="s">
        <v>756</v>
      </c>
      <c r="I618" t="s">
        <v>55</v>
      </c>
      <c r="J618" t="s">
        <v>55</v>
      </c>
      <c r="K618" t="s">
        <v>55</v>
      </c>
      <c r="L618" t="s">
        <v>55</v>
      </c>
      <c r="M618" t="s">
        <v>55</v>
      </c>
      <c r="N618" t="s">
        <v>57</v>
      </c>
      <c r="O618" t="s">
        <v>57</v>
      </c>
      <c r="P618" t="s">
        <v>57</v>
      </c>
      <c r="Q618" t="s">
        <v>57</v>
      </c>
      <c r="R618" t="s">
        <v>57</v>
      </c>
      <c r="S618" t="s">
        <v>55</v>
      </c>
      <c r="T618" t="s">
        <v>57</v>
      </c>
      <c r="U618" t="s">
        <v>57</v>
      </c>
      <c r="V618" t="s">
        <v>57</v>
      </c>
      <c r="W618" t="s">
        <v>55</v>
      </c>
      <c r="X618" t="s">
        <v>57</v>
      </c>
      <c r="Y618" t="s">
        <v>57</v>
      </c>
      <c r="Z618" t="s">
        <v>57</v>
      </c>
      <c r="AA618" t="s">
        <v>57</v>
      </c>
      <c r="AB618" t="s">
        <v>57</v>
      </c>
      <c r="AC618" t="s">
        <v>57</v>
      </c>
      <c r="AD618" t="s">
        <v>57</v>
      </c>
      <c r="AE618">
        <v>0</v>
      </c>
      <c r="AF618">
        <v>0</v>
      </c>
      <c r="AG618">
        <v>0</v>
      </c>
      <c r="AH618">
        <v>1</v>
      </c>
      <c r="AI618" s="18" t="str">
        <f t="shared" si="37"/>
        <v>1</v>
      </c>
      <c r="AJ618" s="18" t="str">
        <f t="shared" si="38"/>
        <v>1</v>
      </c>
      <c r="AK618" s="18" t="str">
        <f t="shared" si="39"/>
        <v>1</v>
      </c>
      <c r="AL618" s="18">
        <f t="shared" si="40"/>
        <v>1</v>
      </c>
      <c r="AM618" t="s">
        <v>55</v>
      </c>
      <c r="AN618" t="s">
        <v>55</v>
      </c>
      <c r="AO618">
        <v>0</v>
      </c>
      <c r="AP618">
        <v>0</v>
      </c>
      <c r="AQ618">
        <v>0</v>
      </c>
      <c r="AR618" t="s">
        <v>59</v>
      </c>
      <c r="AS618" t="s">
        <v>80</v>
      </c>
      <c r="AT618" t="s">
        <v>80</v>
      </c>
      <c r="AU618" t="s">
        <v>80</v>
      </c>
      <c r="AV618" t="s">
        <v>6477</v>
      </c>
      <c r="AW618" t="s">
        <v>756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2016021710</v>
      </c>
      <c r="BM618">
        <v>10</v>
      </c>
    </row>
    <row r="619" spans="1:65">
      <c r="A619" t="s">
        <v>6478</v>
      </c>
      <c r="B619">
        <v>618</v>
      </c>
      <c r="C619" t="s">
        <v>718</v>
      </c>
      <c r="D619">
        <v>1</v>
      </c>
      <c r="E619">
        <v>10</v>
      </c>
      <c r="F619">
        <v>2016021710</v>
      </c>
      <c r="G619">
        <v>20160217</v>
      </c>
      <c r="H619" t="s">
        <v>757</v>
      </c>
      <c r="I619" t="s">
        <v>731</v>
      </c>
      <c r="J619" t="s">
        <v>55</v>
      </c>
      <c r="K619">
        <v>2</v>
      </c>
      <c r="L619">
        <v>1</v>
      </c>
      <c r="M619">
        <v>1</v>
      </c>
      <c r="N619" t="s">
        <v>56</v>
      </c>
      <c r="O619" t="s">
        <v>731</v>
      </c>
      <c r="P619" t="s">
        <v>68</v>
      </c>
      <c r="Q619" t="s">
        <v>3</v>
      </c>
      <c r="R619" t="s">
        <v>724</v>
      </c>
      <c r="S619" t="s">
        <v>55</v>
      </c>
      <c r="T619" t="s">
        <v>68</v>
      </c>
      <c r="U619" t="s">
        <v>56</v>
      </c>
      <c r="V619" t="s">
        <v>56</v>
      </c>
      <c r="W619" t="s">
        <v>55</v>
      </c>
      <c r="X619" t="s">
        <v>68</v>
      </c>
      <c r="Y619" t="s">
        <v>56</v>
      </c>
      <c r="Z619" t="s">
        <v>68</v>
      </c>
      <c r="AA619" t="s">
        <v>132</v>
      </c>
      <c r="AB619" t="s">
        <v>56</v>
      </c>
      <c r="AC619" t="s">
        <v>68</v>
      </c>
      <c r="AD619" t="s">
        <v>758</v>
      </c>
      <c r="AE619">
        <v>0</v>
      </c>
      <c r="AF619">
        <v>0</v>
      </c>
      <c r="AG619">
        <v>0</v>
      </c>
      <c r="AH619">
        <v>1</v>
      </c>
      <c r="AI619" s="18" t="str">
        <f t="shared" si="37"/>
        <v>1</v>
      </c>
      <c r="AJ619" s="18" t="str">
        <f t="shared" si="38"/>
        <v>1</v>
      </c>
      <c r="AK619" s="18" t="str">
        <f t="shared" si="39"/>
        <v>1</v>
      </c>
      <c r="AL619" s="18">
        <f t="shared" si="40"/>
        <v>1</v>
      </c>
      <c r="AM619" t="s">
        <v>55</v>
      </c>
      <c r="AN619" t="s">
        <v>55</v>
      </c>
      <c r="AO619">
        <v>0</v>
      </c>
      <c r="AP619">
        <v>0</v>
      </c>
      <c r="AQ619">
        <v>0</v>
      </c>
      <c r="AR619" t="s">
        <v>379</v>
      </c>
      <c r="AS619" t="s">
        <v>141</v>
      </c>
      <c r="AT619" t="s">
        <v>141</v>
      </c>
      <c r="AU619" t="s">
        <v>1326</v>
      </c>
      <c r="AV619" t="s">
        <v>6478</v>
      </c>
      <c r="AW619" t="s">
        <v>757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2016021710</v>
      </c>
      <c r="BM619">
        <v>10</v>
      </c>
    </row>
    <row r="620" spans="1:65">
      <c r="A620" t="s">
        <v>6479</v>
      </c>
      <c r="B620">
        <v>619</v>
      </c>
      <c r="C620" t="s">
        <v>718</v>
      </c>
      <c r="D620">
        <v>1</v>
      </c>
      <c r="E620">
        <v>10</v>
      </c>
      <c r="F620">
        <v>2016021710</v>
      </c>
      <c r="G620">
        <v>20160217</v>
      </c>
      <c r="H620" t="s">
        <v>759</v>
      </c>
      <c r="I620" t="s">
        <v>731</v>
      </c>
      <c r="J620" t="s">
        <v>55</v>
      </c>
      <c r="K620">
        <v>1</v>
      </c>
      <c r="L620">
        <v>1</v>
      </c>
      <c r="M620">
        <v>0</v>
      </c>
      <c r="N620" t="s">
        <v>56</v>
      </c>
      <c r="O620" t="s">
        <v>731</v>
      </c>
      <c r="P620" t="s">
        <v>68</v>
      </c>
      <c r="Q620" t="s">
        <v>3</v>
      </c>
      <c r="R620" t="s">
        <v>724</v>
      </c>
      <c r="S620" t="s">
        <v>55</v>
      </c>
      <c r="T620" t="s">
        <v>68</v>
      </c>
      <c r="U620" t="s">
        <v>56</v>
      </c>
      <c r="V620" t="s">
        <v>56</v>
      </c>
      <c r="W620" t="s">
        <v>55</v>
      </c>
      <c r="X620" t="s">
        <v>56</v>
      </c>
      <c r="Y620" t="s">
        <v>56</v>
      </c>
      <c r="Z620" t="s">
        <v>68</v>
      </c>
      <c r="AA620" t="s">
        <v>132</v>
      </c>
      <c r="AB620" t="s">
        <v>56</v>
      </c>
      <c r="AC620" t="s">
        <v>68</v>
      </c>
      <c r="AD620" t="s">
        <v>760</v>
      </c>
      <c r="AE620">
        <v>0</v>
      </c>
      <c r="AF620">
        <v>0</v>
      </c>
      <c r="AG620">
        <v>0</v>
      </c>
      <c r="AH620">
        <v>1</v>
      </c>
      <c r="AI620" s="18" t="str">
        <f t="shared" si="37"/>
        <v>1</v>
      </c>
      <c r="AJ620" s="18" t="str">
        <f t="shared" si="38"/>
        <v>1</v>
      </c>
      <c r="AK620" s="18" t="str">
        <f t="shared" si="39"/>
        <v>1</v>
      </c>
      <c r="AL620" s="18">
        <f t="shared" si="40"/>
        <v>1</v>
      </c>
      <c r="AM620" t="s">
        <v>55</v>
      </c>
      <c r="AN620" t="s">
        <v>55</v>
      </c>
      <c r="AO620">
        <v>0</v>
      </c>
      <c r="AP620">
        <v>0</v>
      </c>
      <c r="AQ620">
        <v>0</v>
      </c>
      <c r="AR620" t="s">
        <v>379</v>
      </c>
      <c r="AS620" t="s">
        <v>141</v>
      </c>
      <c r="AT620" t="s">
        <v>141</v>
      </c>
      <c r="AU620" t="s">
        <v>1326</v>
      </c>
      <c r="AV620" t="s">
        <v>6479</v>
      </c>
      <c r="AW620" t="s">
        <v>759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2016021710</v>
      </c>
      <c r="BM620">
        <v>10</v>
      </c>
    </row>
    <row r="621" spans="1:65">
      <c r="A621" t="s">
        <v>6480</v>
      </c>
      <c r="B621">
        <v>620</v>
      </c>
      <c r="C621" t="s">
        <v>718</v>
      </c>
      <c r="D621">
        <v>1</v>
      </c>
      <c r="E621">
        <v>10</v>
      </c>
      <c r="F621">
        <v>2016021710</v>
      </c>
      <c r="G621">
        <v>20160217</v>
      </c>
      <c r="H621" t="s">
        <v>761</v>
      </c>
      <c r="I621" t="s">
        <v>731</v>
      </c>
      <c r="J621" t="s">
        <v>55</v>
      </c>
      <c r="K621">
        <v>2</v>
      </c>
      <c r="L621">
        <v>1</v>
      </c>
      <c r="M621">
        <v>1</v>
      </c>
      <c r="N621" t="s">
        <v>56</v>
      </c>
      <c r="O621" t="s">
        <v>731</v>
      </c>
      <c r="P621" t="s">
        <v>68</v>
      </c>
      <c r="Q621" t="s">
        <v>3</v>
      </c>
      <c r="R621" t="s">
        <v>724</v>
      </c>
      <c r="S621" t="s">
        <v>55</v>
      </c>
      <c r="T621" t="s">
        <v>68</v>
      </c>
      <c r="U621" t="s">
        <v>56</v>
      </c>
      <c r="V621" t="s">
        <v>68</v>
      </c>
      <c r="W621" t="s">
        <v>55</v>
      </c>
      <c r="X621" t="s">
        <v>56</v>
      </c>
      <c r="Y621" t="s">
        <v>56</v>
      </c>
      <c r="Z621" t="s">
        <v>56</v>
      </c>
      <c r="AA621" t="s">
        <v>57</v>
      </c>
      <c r="AB621" t="s">
        <v>56</v>
      </c>
      <c r="AC621" t="s">
        <v>68</v>
      </c>
      <c r="AD621" t="s">
        <v>762</v>
      </c>
      <c r="AE621">
        <v>0</v>
      </c>
      <c r="AF621">
        <v>0</v>
      </c>
      <c r="AG621">
        <v>0</v>
      </c>
      <c r="AH621">
        <v>1</v>
      </c>
      <c r="AI621" s="18" t="str">
        <f t="shared" si="37"/>
        <v>1</v>
      </c>
      <c r="AJ621" s="18" t="str">
        <f t="shared" si="38"/>
        <v>1</v>
      </c>
      <c r="AK621" s="18" t="str">
        <f t="shared" si="39"/>
        <v>1</v>
      </c>
      <c r="AL621" s="18">
        <f t="shared" si="40"/>
        <v>1</v>
      </c>
      <c r="AM621" t="s">
        <v>55</v>
      </c>
      <c r="AN621" t="s">
        <v>55</v>
      </c>
      <c r="AO621">
        <v>0</v>
      </c>
      <c r="AP621">
        <v>0</v>
      </c>
      <c r="AQ621">
        <v>0</v>
      </c>
      <c r="AR621" t="s">
        <v>379</v>
      </c>
      <c r="AS621" t="s">
        <v>141</v>
      </c>
      <c r="AT621" t="s">
        <v>141</v>
      </c>
      <c r="AU621" t="s">
        <v>1326</v>
      </c>
      <c r="AV621" t="s">
        <v>6480</v>
      </c>
      <c r="AW621" t="s">
        <v>761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1</v>
      </c>
      <c r="BL621">
        <v>2016021710</v>
      </c>
      <c r="BM621">
        <v>10</v>
      </c>
    </row>
    <row r="622" spans="1:65">
      <c r="A622" t="s">
        <v>6481</v>
      </c>
      <c r="B622">
        <v>621</v>
      </c>
      <c r="C622" t="s">
        <v>718</v>
      </c>
      <c r="D622">
        <v>1</v>
      </c>
      <c r="E622">
        <v>10</v>
      </c>
      <c r="F622">
        <v>2016021710</v>
      </c>
      <c r="G622">
        <v>20160217</v>
      </c>
      <c r="H622" t="s">
        <v>763</v>
      </c>
      <c r="I622" t="s">
        <v>731</v>
      </c>
      <c r="J622" t="s">
        <v>55</v>
      </c>
      <c r="K622">
        <v>1</v>
      </c>
      <c r="L622">
        <v>1</v>
      </c>
      <c r="M622">
        <v>0</v>
      </c>
      <c r="N622" t="s">
        <v>56</v>
      </c>
      <c r="O622" t="s">
        <v>731</v>
      </c>
      <c r="P622" t="s">
        <v>68</v>
      </c>
      <c r="Q622" t="s">
        <v>3</v>
      </c>
      <c r="R622" t="s">
        <v>724</v>
      </c>
      <c r="S622" t="s">
        <v>55</v>
      </c>
      <c r="T622" t="s">
        <v>68</v>
      </c>
      <c r="U622" t="s">
        <v>56</v>
      </c>
      <c r="V622" t="s">
        <v>56</v>
      </c>
      <c r="W622" t="s">
        <v>55</v>
      </c>
      <c r="X622" t="s">
        <v>56</v>
      </c>
      <c r="Y622" t="s">
        <v>56</v>
      </c>
      <c r="Z622" t="s">
        <v>56</v>
      </c>
      <c r="AA622" t="s">
        <v>57</v>
      </c>
      <c r="AB622" t="s">
        <v>56</v>
      </c>
      <c r="AC622" t="s">
        <v>56</v>
      </c>
      <c r="AD622" t="s">
        <v>57</v>
      </c>
      <c r="AE622">
        <v>0</v>
      </c>
      <c r="AF622">
        <v>0</v>
      </c>
      <c r="AG622">
        <v>0</v>
      </c>
      <c r="AH622">
        <v>1</v>
      </c>
      <c r="AI622" s="18" t="str">
        <f t="shared" si="37"/>
        <v>1</v>
      </c>
      <c r="AJ622" s="18" t="str">
        <f t="shared" si="38"/>
        <v>1</v>
      </c>
      <c r="AK622" s="18" t="str">
        <f t="shared" si="39"/>
        <v>1</v>
      </c>
      <c r="AL622" s="18">
        <f t="shared" si="40"/>
        <v>1</v>
      </c>
      <c r="AM622" t="s">
        <v>55</v>
      </c>
      <c r="AN622" t="s">
        <v>55</v>
      </c>
      <c r="AO622">
        <v>1</v>
      </c>
      <c r="AP622">
        <v>0</v>
      </c>
      <c r="AQ622">
        <v>0</v>
      </c>
      <c r="AR622" t="s">
        <v>379</v>
      </c>
      <c r="AS622" t="s">
        <v>141</v>
      </c>
      <c r="AT622" t="s">
        <v>141</v>
      </c>
      <c r="AU622" t="s">
        <v>1326</v>
      </c>
      <c r="AV622" t="s">
        <v>6481</v>
      </c>
      <c r="AW622" t="s">
        <v>763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</v>
      </c>
      <c r="BL622">
        <v>2016021710</v>
      </c>
      <c r="BM622">
        <v>10</v>
      </c>
    </row>
    <row r="623" spans="1:65">
      <c r="A623" t="s">
        <v>6482</v>
      </c>
      <c r="B623">
        <v>622</v>
      </c>
      <c r="C623" t="s">
        <v>718</v>
      </c>
      <c r="D623">
        <v>1</v>
      </c>
      <c r="E623">
        <v>10</v>
      </c>
      <c r="F623">
        <v>2016021710</v>
      </c>
      <c r="G623">
        <v>20160217</v>
      </c>
      <c r="H623" t="s">
        <v>764</v>
      </c>
      <c r="I623" t="s">
        <v>731</v>
      </c>
      <c r="J623" t="s">
        <v>55</v>
      </c>
      <c r="K623">
        <v>1</v>
      </c>
      <c r="L623">
        <v>1</v>
      </c>
      <c r="M623">
        <v>0</v>
      </c>
      <c r="N623" t="s">
        <v>56</v>
      </c>
      <c r="O623" t="s">
        <v>731</v>
      </c>
      <c r="P623" t="s">
        <v>68</v>
      </c>
      <c r="Q623" t="s">
        <v>3</v>
      </c>
      <c r="R623" t="s">
        <v>724</v>
      </c>
      <c r="S623" t="s">
        <v>55</v>
      </c>
      <c r="T623" t="s">
        <v>68</v>
      </c>
      <c r="U623" t="s">
        <v>56</v>
      </c>
      <c r="V623" t="s">
        <v>56</v>
      </c>
      <c r="W623" t="s">
        <v>55</v>
      </c>
      <c r="X623" t="s">
        <v>56</v>
      </c>
      <c r="Y623" t="s">
        <v>56</v>
      </c>
      <c r="Z623" t="s">
        <v>68</v>
      </c>
      <c r="AA623" t="s">
        <v>132</v>
      </c>
      <c r="AB623" t="s">
        <v>56</v>
      </c>
      <c r="AC623" t="s">
        <v>68</v>
      </c>
      <c r="AD623" t="s">
        <v>57</v>
      </c>
      <c r="AE623">
        <v>0</v>
      </c>
      <c r="AF623">
        <v>0</v>
      </c>
      <c r="AG623">
        <v>0</v>
      </c>
      <c r="AH623">
        <v>1</v>
      </c>
      <c r="AI623" s="18" t="str">
        <f t="shared" si="37"/>
        <v>1</v>
      </c>
      <c r="AJ623" s="18" t="str">
        <f t="shared" si="38"/>
        <v>1</v>
      </c>
      <c r="AK623" s="18" t="str">
        <f t="shared" si="39"/>
        <v>1</v>
      </c>
      <c r="AL623" s="18">
        <f t="shared" si="40"/>
        <v>1</v>
      </c>
      <c r="AM623" t="s">
        <v>55</v>
      </c>
      <c r="AN623" t="s">
        <v>55</v>
      </c>
      <c r="AO623">
        <v>0</v>
      </c>
      <c r="AP623">
        <v>0</v>
      </c>
      <c r="AQ623">
        <v>0</v>
      </c>
      <c r="AR623" t="s">
        <v>379</v>
      </c>
      <c r="AS623" t="s">
        <v>141</v>
      </c>
      <c r="AT623" t="s">
        <v>141</v>
      </c>
      <c r="AU623" t="s">
        <v>1326</v>
      </c>
      <c r="AV623" t="s">
        <v>6482</v>
      </c>
      <c r="AW623" t="s">
        <v>764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2016021710</v>
      </c>
      <c r="BM623">
        <v>10</v>
      </c>
    </row>
    <row r="624" spans="1:65">
      <c r="A624" t="s">
        <v>6483</v>
      </c>
      <c r="B624">
        <v>623</v>
      </c>
      <c r="C624" t="s">
        <v>718</v>
      </c>
      <c r="D624">
        <v>1</v>
      </c>
      <c r="E624">
        <v>10</v>
      </c>
      <c r="F624">
        <v>2016021710</v>
      </c>
      <c r="G624">
        <v>20160217</v>
      </c>
      <c r="H624" t="s">
        <v>765</v>
      </c>
      <c r="I624" t="s">
        <v>731</v>
      </c>
      <c r="J624" t="s">
        <v>55</v>
      </c>
      <c r="K624">
        <v>1</v>
      </c>
      <c r="L624">
        <v>1</v>
      </c>
      <c r="M624">
        <v>0</v>
      </c>
      <c r="N624" t="s">
        <v>56</v>
      </c>
      <c r="O624" t="s">
        <v>731</v>
      </c>
      <c r="P624" t="s">
        <v>68</v>
      </c>
      <c r="Q624" t="s">
        <v>3</v>
      </c>
      <c r="R624" t="s">
        <v>724</v>
      </c>
      <c r="S624" t="s">
        <v>55</v>
      </c>
      <c r="T624" t="s">
        <v>68</v>
      </c>
      <c r="U624" t="s">
        <v>56</v>
      </c>
      <c r="V624" t="s">
        <v>56</v>
      </c>
      <c r="W624" t="s">
        <v>55</v>
      </c>
      <c r="X624" t="s">
        <v>56</v>
      </c>
      <c r="Y624" t="s">
        <v>56</v>
      </c>
      <c r="Z624" t="s">
        <v>68</v>
      </c>
      <c r="AA624" t="s">
        <v>132</v>
      </c>
      <c r="AB624" t="s">
        <v>56</v>
      </c>
      <c r="AC624" t="s">
        <v>68</v>
      </c>
      <c r="AD624" t="s">
        <v>57</v>
      </c>
      <c r="AE624">
        <v>0</v>
      </c>
      <c r="AF624">
        <v>0</v>
      </c>
      <c r="AG624">
        <v>0</v>
      </c>
      <c r="AH624">
        <v>1</v>
      </c>
      <c r="AI624" s="18" t="str">
        <f t="shared" si="37"/>
        <v>1</v>
      </c>
      <c r="AJ624" s="18" t="str">
        <f t="shared" si="38"/>
        <v>1</v>
      </c>
      <c r="AK624" s="18" t="str">
        <f t="shared" si="39"/>
        <v>1</v>
      </c>
      <c r="AL624" s="18">
        <f t="shared" si="40"/>
        <v>1</v>
      </c>
      <c r="AM624" t="s">
        <v>55</v>
      </c>
      <c r="AN624" t="s">
        <v>55</v>
      </c>
      <c r="AO624">
        <v>1</v>
      </c>
      <c r="AP624">
        <v>0</v>
      </c>
      <c r="AQ624">
        <v>0</v>
      </c>
      <c r="AR624" t="s">
        <v>379</v>
      </c>
      <c r="AS624" t="s">
        <v>141</v>
      </c>
      <c r="AT624" t="s">
        <v>141</v>
      </c>
      <c r="AU624" t="s">
        <v>1326</v>
      </c>
      <c r="AV624" t="s">
        <v>6483</v>
      </c>
      <c r="AW624" t="s">
        <v>765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2016021710</v>
      </c>
      <c r="BM624">
        <v>10</v>
      </c>
    </row>
    <row r="625" spans="1:65">
      <c r="A625" t="s">
        <v>6484</v>
      </c>
      <c r="B625">
        <v>624</v>
      </c>
      <c r="C625" t="s">
        <v>718</v>
      </c>
      <c r="D625">
        <v>1</v>
      </c>
      <c r="E625">
        <v>10</v>
      </c>
      <c r="F625">
        <v>2016021710</v>
      </c>
      <c r="G625">
        <v>20160217</v>
      </c>
      <c r="H625" t="s">
        <v>766</v>
      </c>
      <c r="I625" t="s">
        <v>731</v>
      </c>
      <c r="J625" t="s">
        <v>55</v>
      </c>
      <c r="K625">
        <v>2</v>
      </c>
      <c r="L625">
        <v>1</v>
      </c>
      <c r="M625">
        <v>1</v>
      </c>
      <c r="N625" t="s">
        <v>56</v>
      </c>
      <c r="O625" t="s">
        <v>731</v>
      </c>
      <c r="P625" t="s">
        <v>68</v>
      </c>
      <c r="Q625" t="s">
        <v>3</v>
      </c>
      <c r="R625" t="s">
        <v>724</v>
      </c>
      <c r="S625" t="s">
        <v>55</v>
      </c>
      <c r="T625" t="s">
        <v>68</v>
      </c>
      <c r="U625" t="s">
        <v>56</v>
      </c>
      <c r="V625" t="s">
        <v>56</v>
      </c>
      <c r="W625" t="s">
        <v>55</v>
      </c>
      <c r="X625" t="s">
        <v>56</v>
      </c>
      <c r="Y625" t="s">
        <v>56</v>
      </c>
      <c r="Z625" t="s">
        <v>68</v>
      </c>
      <c r="AA625" t="s">
        <v>132</v>
      </c>
      <c r="AB625" t="s">
        <v>56</v>
      </c>
      <c r="AC625" t="s">
        <v>68</v>
      </c>
      <c r="AD625" t="s">
        <v>57</v>
      </c>
      <c r="AE625">
        <v>0</v>
      </c>
      <c r="AF625">
        <v>0</v>
      </c>
      <c r="AG625">
        <v>0</v>
      </c>
      <c r="AH625">
        <v>1</v>
      </c>
      <c r="AI625" s="18" t="str">
        <f t="shared" si="37"/>
        <v>1</v>
      </c>
      <c r="AJ625" s="18" t="str">
        <f t="shared" si="38"/>
        <v>1</v>
      </c>
      <c r="AK625" s="18" t="str">
        <f t="shared" si="39"/>
        <v>1</v>
      </c>
      <c r="AL625" s="18">
        <f t="shared" si="40"/>
        <v>1</v>
      </c>
      <c r="AM625" t="s">
        <v>55</v>
      </c>
      <c r="AN625" t="s">
        <v>55</v>
      </c>
      <c r="AO625">
        <v>0</v>
      </c>
      <c r="AP625">
        <v>0</v>
      </c>
      <c r="AQ625">
        <v>0</v>
      </c>
      <c r="AR625" t="s">
        <v>379</v>
      </c>
      <c r="AS625" t="s">
        <v>141</v>
      </c>
      <c r="AT625" t="s">
        <v>141</v>
      </c>
      <c r="AU625" t="s">
        <v>1326</v>
      </c>
      <c r="AV625" t="s">
        <v>6484</v>
      </c>
      <c r="AW625" t="s">
        <v>766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2016021710</v>
      </c>
      <c r="BM625">
        <v>10</v>
      </c>
    </row>
    <row r="626" spans="1:65">
      <c r="A626" t="s">
        <v>6485</v>
      </c>
      <c r="B626">
        <v>625</v>
      </c>
      <c r="C626" t="s">
        <v>718</v>
      </c>
      <c r="D626">
        <v>1</v>
      </c>
      <c r="E626">
        <v>10</v>
      </c>
      <c r="F626">
        <v>2016021710</v>
      </c>
      <c r="G626">
        <v>20160217</v>
      </c>
      <c r="H626" t="s">
        <v>767</v>
      </c>
      <c r="I626" t="s">
        <v>731</v>
      </c>
      <c r="J626" t="s">
        <v>55</v>
      </c>
      <c r="K626">
        <v>1</v>
      </c>
      <c r="L626">
        <v>1</v>
      </c>
      <c r="M626">
        <v>0</v>
      </c>
      <c r="N626" t="s">
        <v>56</v>
      </c>
      <c r="O626" t="s">
        <v>731</v>
      </c>
      <c r="P626" t="s">
        <v>68</v>
      </c>
      <c r="Q626" t="s">
        <v>3</v>
      </c>
      <c r="R626" t="s">
        <v>724</v>
      </c>
      <c r="S626" t="s">
        <v>55</v>
      </c>
      <c r="T626" t="s">
        <v>68</v>
      </c>
      <c r="U626" t="s">
        <v>56</v>
      </c>
      <c r="V626" t="s">
        <v>56</v>
      </c>
      <c r="W626" t="s">
        <v>55</v>
      </c>
      <c r="X626" t="s">
        <v>56</v>
      </c>
      <c r="Y626" t="s">
        <v>56</v>
      </c>
      <c r="Z626" t="s">
        <v>68</v>
      </c>
      <c r="AA626" t="s">
        <v>132</v>
      </c>
      <c r="AB626" t="s">
        <v>56</v>
      </c>
      <c r="AC626" t="s">
        <v>68</v>
      </c>
      <c r="AD626" t="s">
        <v>57</v>
      </c>
      <c r="AE626">
        <v>0</v>
      </c>
      <c r="AF626">
        <v>0</v>
      </c>
      <c r="AG626">
        <v>0</v>
      </c>
      <c r="AH626">
        <v>1</v>
      </c>
      <c r="AI626" s="18" t="str">
        <f t="shared" si="37"/>
        <v>1</v>
      </c>
      <c r="AJ626" s="18" t="str">
        <f t="shared" si="38"/>
        <v>1</v>
      </c>
      <c r="AK626" s="18" t="str">
        <f t="shared" si="39"/>
        <v>1</v>
      </c>
      <c r="AL626" s="18">
        <f t="shared" si="40"/>
        <v>1</v>
      </c>
      <c r="AM626" t="s">
        <v>55</v>
      </c>
      <c r="AN626" t="s">
        <v>55</v>
      </c>
      <c r="AO626">
        <v>0</v>
      </c>
      <c r="AP626">
        <v>0</v>
      </c>
      <c r="AQ626">
        <v>0</v>
      </c>
      <c r="AR626" t="s">
        <v>379</v>
      </c>
      <c r="AS626" t="s">
        <v>141</v>
      </c>
      <c r="AT626" t="s">
        <v>141</v>
      </c>
      <c r="AU626" t="s">
        <v>1326</v>
      </c>
      <c r="AV626" t="s">
        <v>6485</v>
      </c>
      <c r="AW626" t="s">
        <v>767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2016021710</v>
      </c>
      <c r="BM626">
        <v>10</v>
      </c>
    </row>
    <row r="627" spans="1:65">
      <c r="A627" t="s">
        <v>6486</v>
      </c>
      <c r="B627">
        <v>626</v>
      </c>
      <c r="C627" t="s">
        <v>718</v>
      </c>
      <c r="D627">
        <v>1</v>
      </c>
      <c r="E627">
        <v>10</v>
      </c>
      <c r="F627">
        <v>2016021710</v>
      </c>
      <c r="G627">
        <v>20160217</v>
      </c>
      <c r="H627" t="s">
        <v>768</v>
      </c>
      <c r="I627" t="s">
        <v>731</v>
      </c>
      <c r="J627" t="s">
        <v>55</v>
      </c>
      <c r="K627">
        <v>1</v>
      </c>
      <c r="L627">
        <v>1</v>
      </c>
      <c r="M627">
        <v>0</v>
      </c>
      <c r="N627" t="s">
        <v>56</v>
      </c>
      <c r="O627" t="s">
        <v>731</v>
      </c>
      <c r="P627" t="s">
        <v>68</v>
      </c>
      <c r="Q627" t="s">
        <v>3</v>
      </c>
      <c r="R627" t="s">
        <v>724</v>
      </c>
      <c r="S627" t="s">
        <v>55</v>
      </c>
      <c r="T627" t="s">
        <v>68</v>
      </c>
      <c r="U627" t="s">
        <v>56</v>
      </c>
      <c r="V627" t="s">
        <v>56</v>
      </c>
      <c r="W627" t="s">
        <v>55</v>
      </c>
      <c r="X627" t="s">
        <v>56</v>
      </c>
      <c r="Y627" t="s">
        <v>56</v>
      </c>
      <c r="Z627" t="s">
        <v>68</v>
      </c>
      <c r="AA627" t="s">
        <v>132</v>
      </c>
      <c r="AB627" t="s">
        <v>56</v>
      </c>
      <c r="AC627" t="s">
        <v>56</v>
      </c>
      <c r="AD627" t="s">
        <v>769</v>
      </c>
      <c r="AE627">
        <v>0</v>
      </c>
      <c r="AF627">
        <v>0</v>
      </c>
      <c r="AG627">
        <v>0</v>
      </c>
      <c r="AH627">
        <v>1</v>
      </c>
      <c r="AI627" s="18" t="str">
        <f t="shared" si="37"/>
        <v>1</v>
      </c>
      <c r="AJ627" s="18" t="str">
        <f t="shared" si="38"/>
        <v>1</v>
      </c>
      <c r="AK627" s="18" t="str">
        <f t="shared" si="39"/>
        <v>1</v>
      </c>
      <c r="AL627" s="18">
        <f t="shared" si="40"/>
        <v>1</v>
      </c>
      <c r="AM627" t="s">
        <v>55</v>
      </c>
      <c r="AN627" t="s">
        <v>55</v>
      </c>
      <c r="AO627">
        <v>0</v>
      </c>
      <c r="AP627">
        <v>0</v>
      </c>
      <c r="AQ627">
        <v>0</v>
      </c>
      <c r="AR627" t="s">
        <v>379</v>
      </c>
      <c r="AS627" t="s">
        <v>141</v>
      </c>
      <c r="AT627" t="s">
        <v>141</v>
      </c>
      <c r="AU627" t="s">
        <v>1326</v>
      </c>
      <c r="AV627" t="s">
        <v>6486</v>
      </c>
      <c r="AW627" t="s">
        <v>768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2016021710</v>
      </c>
      <c r="BM627">
        <v>10</v>
      </c>
    </row>
    <row r="628" spans="1:65">
      <c r="A628" t="s">
        <v>6487</v>
      </c>
      <c r="B628">
        <v>627</v>
      </c>
      <c r="C628" t="s">
        <v>718</v>
      </c>
      <c r="D628">
        <v>1</v>
      </c>
      <c r="E628">
        <v>10</v>
      </c>
      <c r="F628">
        <v>2016021710</v>
      </c>
      <c r="G628">
        <v>20160217</v>
      </c>
      <c r="H628" t="s">
        <v>770</v>
      </c>
      <c r="I628" t="s">
        <v>731</v>
      </c>
      <c r="J628" t="s">
        <v>55</v>
      </c>
      <c r="K628">
        <v>1</v>
      </c>
      <c r="L628">
        <v>1</v>
      </c>
      <c r="M628">
        <v>0</v>
      </c>
      <c r="N628" t="s">
        <v>56</v>
      </c>
      <c r="O628" t="s">
        <v>731</v>
      </c>
      <c r="P628" t="s">
        <v>68</v>
      </c>
      <c r="Q628" t="s">
        <v>3</v>
      </c>
      <c r="R628" t="s">
        <v>724</v>
      </c>
      <c r="S628" t="s">
        <v>55</v>
      </c>
      <c r="T628" t="s">
        <v>68</v>
      </c>
      <c r="U628" t="s">
        <v>56</v>
      </c>
      <c r="V628" t="s">
        <v>56</v>
      </c>
      <c r="W628" t="s">
        <v>55</v>
      </c>
      <c r="X628" t="s">
        <v>56</v>
      </c>
      <c r="Y628" t="s">
        <v>56</v>
      </c>
      <c r="Z628" t="s">
        <v>68</v>
      </c>
      <c r="AA628" t="s">
        <v>132</v>
      </c>
      <c r="AB628" t="s">
        <v>56</v>
      </c>
      <c r="AC628" t="s">
        <v>56</v>
      </c>
      <c r="AD628" t="s">
        <v>771</v>
      </c>
      <c r="AE628">
        <v>0</v>
      </c>
      <c r="AF628">
        <v>0</v>
      </c>
      <c r="AG628">
        <v>0</v>
      </c>
      <c r="AH628">
        <v>1</v>
      </c>
      <c r="AI628" s="18" t="str">
        <f t="shared" si="37"/>
        <v>1</v>
      </c>
      <c r="AJ628" s="18" t="str">
        <f t="shared" si="38"/>
        <v>1</v>
      </c>
      <c r="AK628" s="18" t="str">
        <f t="shared" si="39"/>
        <v>1</v>
      </c>
      <c r="AL628" s="18">
        <f t="shared" si="40"/>
        <v>1</v>
      </c>
      <c r="AM628" t="s">
        <v>55</v>
      </c>
      <c r="AN628" t="s">
        <v>55</v>
      </c>
      <c r="AO628">
        <v>0</v>
      </c>
      <c r="AP628">
        <v>0</v>
      </c>
      <c r="AQ628">
        <v>0</v>
      </c>
      <c r="AR628" t="s">
        <v>379</v>
      </c>
      <c r="AS628" t="s">
        <v>141</v>
      </c>
      <c r="AT628" t="s">
        <v>141</v>
      </c>
      <c r="AU628" t="s">
        <v>1326</v>
      </c>
      <c r="AV628" t="s">
        <v>6487</v>
      </c>
      <c r="AW628" t="s">
        <v>770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2016021710</v>
      </c>
      <c r="BM628">
        <v>10</v>
      </c>
    </row>
    <row r="629" spans="1:65">
      <c r="A629" t="s">
        <v>6488</v>
      </c>
      <c r="B629">
        <v>628</v>
      </c>
      <c r="C629" t="s">
        <v>718</v>
      </c>
      <c r="D629">
        <v>1</v>
      </c>
      <c r="E629">
        <v>10</v>
      </c>
      <c r="F629">
        <v>2016021710</v>
      </c>
      <c r="G629">
        <v>20160217</v>
      </c>
      <c r="H629" t="s">
        <v>772</v>
      </c>
      <c r="I629" t="s">
        <v>731</v>
      </c>
      <c r="J629" t="s">
        <v>55</v>
      </c>
      <c r="K629">
        <v>2</v>
      </c>
      <c r="L629">
        <v>1</v>
      </c>
      <c r="M629">
        <v>1</v>
      </c>
      <c r="N629" t="s">
        <v>56</v>
      </c>
      <c r="O629" t="s">
        <v>731</v>
      </c>
      <c r="P629" t="s">
        <v>68</v>
      </c>
      <c r="Q629" t="s">
        <v>3</v>
      </c>
      <c r="R629" t="s">
        <v>724</v>
      </c>
      <c r="S629" t="s">
        <v>55</v>
      </c>
      <c r="T629" t="s">
        <v>68</v>
      </c>
      <c r="U629" t="s">
        <v>56</v>
      </c>
      <c r="V629" t="s">
        <v>56</v>
      </c>
      <c r="W629" t="s">
        <v>55</v>
      </c>
      <c r="X629" t="s">
        <v>56</v>
      </c>
      <c r="Y629" t="s">
        <v>56</v>
      </c>
      <c r="Z629" t="s">
        <v>68</v>
      </c>
      <c r="AA629" t="s">
        <v>132</v>
      </c>
      <c r="AB629" t="s">
        <v>56</v>
      </c>
      <c r="AC629" t="s">
        <v>56</v>
      </c>
      <c r="AD629" t="s">
        <v>773</v>
      </c>
      <c r="AE629">
        <v>0</v>
      </c>
      <c r="AF629">
        <v>0</v>
      </c>
      <c r="AG629">
        <v>0</v>
      </c>
      <c r="AH629">
        <v>1</v>
      </c>
      <c r="AI629" s="18" t="str">
        <f t="shared" si="37"/>
        <v>1</v>
      </c>
      <c r="AJ629" s="18" t="str">
        <f t="shared" si="38"/>
        <v>1</v>
      </c>
      <c r="AK629" s="18" t="str">
        <f t="shared" si="39"/>
        <v>1</v>
      </c>
      <c r="AL629" s="18">
        <f t="shared" si="40"/>
        <v>1</v>
      </c>
      <c r="AM629" t="s">
        <v>55</v>
      </c>
      <c r="AN629" t="s">
        <v>55</v>
      </c>
      <c r="AO629">
        <v>0</v>
      </c>
      <c r="AP629">
        <v>0</v>
      </c>
      <c r="AQ629">
        <v>0</v>
      </c>
      <c r="AR629" t="s">
        <v>379</v>
      </c>
      <c r="AS629" t="s">
        <v>141</v>
      </c>
      <c r="AT629" t="s">
        <v>141</v>
      </c>
      <c r="AU629" t="s">
        <v>1326</v>
      </c>
      <c r="AV629" t="s">
        <v>6488</v>
      </c>
      <c r="AW629" t="s">
        <v>772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2016021710</v>
      </c>
      <c r="BM629">
        <v>10</v>
      </c>
    </row>
    <row r="630" spans="1:65">
      <c r="A630" t="s">
        <v>6489</v>
      </c>
      <c r="B630">
        <v>629</v>
      </c>
      <c r="C630" t="s">
        <v>718</v>
      </c>
      <c r="D630">
        <v>1</v>
      </c>
      <c r="E630">
        <v>10</v>
      </c>
      <c r="F630">
        <v>2016021810</v>
      </c>
      <c r="G630">
        <v>20160218</v>
      </c>
      <c r="H630" t="s">
        <v>774</v>
      </c>
      <c r="I630" t="s">
        <v>74</v>
      </c>
      <c r="J630" t="s">
        <v>55</v>
      </c>
      <c r="K630">
        <v>1</v>
      </c>
      <c r="L630">
        <v>0</v>
      </c>
      <c r="M630">
        <v>1</v>
      </c>
      <c r="N630" t="s">
        <v>56</v>
      </c>
      <c r="O630" t="s">
        <v>74</v>
      </c>
      <c r="P630" t="s">
        <v>56</v>
      </c>
      <c r="Q630" t="s">
        <v>3</v>
      </c>
      <c r="R630" t="s">
        <v>67</v>
      </c>
      <c r="S630" t="s">
        <v>55</v>
      </c>
      <c r="T630" t="s">
        <v>56</v>
      </c>
      <c r="U630" t="s">
        <v>56</v>
      </c>
      <c r="V630" t="s">
        <v>56</v>
      </c>
      <c r="W630" t="s">
        <v>55</v>
      </c>
      <c r="X630" t="s">
        <v>56</v>
      </c>
      <c r="Y630" t="s">
        <v>56</v>
      </c>
      <c r="Z630" t="s">
        <v>68</v>
      </c>
      <c r="AA630" t="s">
        <v>132</v>
      </c>
      <c r="AB630" t="s">
        <v>56</v>
      </c>
      <c r="AC630" t="s">
        <v>56</v>
      </c>
      <c r="AD630" t="s">
        <v>775</v>
      </c>
      <c r="AE630">
        <v>0</v>
      </c>
      <c r="AF630">
        <v>0</v>
      </c>
      <c r="AG630">
        <v>0</v>
      </c>
      <c r="AH630">
        <v>1</v>
      </c>
      <c r="AI630" s="18" t="str">
        <f t="shared" si="37"/>
        <v>1</v>
      </c>
      <c r="AJ630" s="18" t="str">
        <f t="shared" si="38"/>
        <v>1</v>
      </c>
      <c r="AK630" s="18" t="str">
        <f t="shared" si="39"/>
        <v>1</v>
      </c>
      <c r="AL630" s="18">
        <f t="shared" si="40"/>
        <v>1</v>
      </c>
      <c r="AM630" t="s">
        <v>55</v>
      </c>
      <c r="AN630" t="s">
        <v>55</v>
      </c>
      <c r="AO630">
        <v>1</v>
      </c>
      <c r="AP630">
        <v>0</v>
      </c>
      <c r="AQ630">
        <v>0</v>
      </c>
      <c r="AR630" t="s">
        <v>74</v>
      </c>
      <c r="AS630" t="s">
        <v>67</v>
      </c>
      <c r="AT630" t="s">
        <v>67</v>
      </c>
      <c r="AU630" t="s">
        <v>4450</v>
      </c>
      <c r="AV630" t="s">
        <v>6489</v>
      </c>
      <c r="AW630" t="s">
        <v>774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2016021810</v>
      </c>
      <c r="BM630">
        <v>10</v>
      </c>
    </row>
    <row r="631" spans="1:65">
      <c r="A631" t="s">
        <v>6490</v>
      </c>
      <c r="B631">
        <v>630</v>
      </c>
      <c r="C631" t="s">
        <v>718</v>
      </c>
      <c r="D631">
        <v>1</v>
      </c>
      <c r="E631">
        <v>10</v>
      </c>
      <c r="F631">
        <v>2016021810</v>
      </c>
      <c r="G631">
        <v>20160218</v>
      </c>
      <c r="H631" t="s">
        <v>776</v>
      </c>
      <c r="I631" t="s">
        <v>74</v>
      </c>
      <c r="J631" t="s">
        <v>55</v>
      </c>
      <c r="K631">
        <v>0</v>
      </c>
      <c r="L631">
        <v>0</v>
      </c>
      <c r="M631">
        <v>0</v>
      </c>
      <c r="N631" t="s">
        <v>56</v>
      </c>
      <c r="O631" t="s">
        <v>57</v>
      </c>
      <c r="P631" t="s">
        <v>57</v>
      </c>
      <c r="Q631" t="s">
        <v>3</v>
      </c>
      <c r="R631" t="s">
        <v>67</v>
      </c>
      <c r="S631" t="s">
        <v>55</v>
      </c>
      <c r="T631" t="s">
        <v>56</v>
      </c>
      <c r="U631" t="s">
        <v>56</v>
      </c>
      <c r="V631" t="s">
        <v>68</v>
      </c>
      <c r="W631" t="s">
        <v>55</v>
      </c>
      <c r="X631" t="s">
        <v>56</v>
      </c>
      <c r="Y631" t="s">
        <v>68</v>
      </c>
      <c r="Z631" t="s">
        <v>68</v>
      </c>
      <c r="AA631" t="s">
        <v>132</v>
      </c>
      <c r="AB631" t="s">
        <v>56</v>
      </c>
      <c r="AC631" t="s">
        <v>56</v>
      </c>
      <c r="AD631" t="s">
        <v>777</v>
      </c>
      <c r="AE631">
        <v>0</v>
      </c>
      <c r="AF631">
        <v>0</v>
      </c>
      <c r="AG631">
        <v>0</v>
      </c>
      <c r="AH631">
        <v>1</v>
      </c>
      <c r="AI631" s="18" t="str">
        <f t="shared" si="37"/>
        <v>1</v>
      </c>
      <c r="AJ631" s="18" t="str">
        <f t="shared" si="38"/>
        <v>1</v>
      </c>
      <c r="AK631" s="18" t="str">
        <f t="shared" si="39"/>
        <v>1</v>
      </c>
      <c r="AL631" s="18">
        <f t="shared" si="40"/>
        <v>1</v>
      </c>
      <c r="AM631" t="s">
        <v>55</v>
      </c>
      <c r="AN631" t="s">
        <v>55</v>
      </c>
      <c r="AO631">
        <v>0</v>
      </c>
      <c r="AP631">
        <v>0</v>
      </c>
      <c r="AQ631">
        <v>0</v>
      </c>
      <c r="AR631" t="s">
        <v>74</v>
      </c>
      <c r="AS631" t="s">
        <v>67</v>
      </c>
      <c r="AT631" t="s">
        <v>67</v>
      </c>
      <c r="AU631" t="s">
        <v>4450</v>
      </c>
      <c r="AV631" t="s">
        <v>6490</v>
      </c>
      <c r="AW631" t="s">
        <v>776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2016021810</v>
      </c>
      <c r="BM631">
        <v>10</v>
      </c>
    </row>
    <row r="632" spans="1:65">
      <c r="A632" t="s">
        <v>6491</v>
      </c>
      <c r="B632">
        <v>631</v>
      </c>
      <c r="C632" t="s">
        <v>718</v>
      </c>
      <c r="D632">
        <v>1</v>
      </c>
      <c r="E632">
        <v>10</v>
      </c>
      <c r="F632">
        <v>2016021810</v>
      </c>
      <c r="G632">
        <v>20160218</v>
      </c>
      <c r="H632" t="s">
        <v>778</v>
      </c>
      <c r="I632" t="s">
        <v>74</v>
      </c>
      <c r="J632" t="s">
        <v>55</v>
      </c>
      <c r="K632">
        <v>1</v>
      </c>
      <c r="L632">
        <v>1</v>
      </c>
      <c r="M632">
        <v>0</v>
      </c>
      <c r="N632" t="s">
        <v>56</v>
      </c>
      <c r="O632" t="s">
        <v>74</v>
      </c>
      <c r="P632" t="s">
        <v>56</v>
      </c>
      <c r="Q632" t="s">
        <v>3</v>
      </c>
      <c r="R632" t="s">
        <v>67</v>
      </c>
      <c r="S632" t="s">
        <v>55</v>
      </c>
      <c r="T632" t="s">
        <v>56</v>
      </c>
      <c r="U632" t="s">
        <v>56</v>
      </c>
      <c r="V632" t="s">
        <v>56</v>
      </c>
      <c r="W632" t="s">
        <v>55</v>
      </c>
      <c r="X632" t="s">
        <v>56</v>
      </c>
      <c r="Y632" t="s">
        <v>56</v>
      </c>
      <c r="Z632" t="s">
        <v>68</v>
      </c>
      <c r="AA632" t="s">
        <v>132</v>
      </c>
      <c r="AB632" t="s">
        <v>56</v>
      </c>
      <c r="AC632" t="s">
        <v>56</v>
      </c>
      <c r="AD632" t="s">
        <v>57</v>
      </c>
      <c r="AE632">
        <v>0</v>
      </c>
      <c r="AF632">
        <v>0</v>
      </c>
      <c r="AG632">
        <v>1</v>
      </c>
      <c r="AH632">
        <v>0</v>
      </c>
      <c r="AI632" s="18" t="str">
        <f t="shared" si="37"/>
        <v>1</v>
      </c>
      <c r="AJ632" s="18" t="str">
        <f t="shared" si="38"/>
        <v>1</v>
      </c>
      <c r="AK632" s="18" t="str">
        <f t="shared" si="39"/>
        <v>0</v>
      </c>
      <c r="AL632" s="18">
        <f t="shared" si="40"/>
        <v>0</v>
      </c>
      <c r="AM632">
        <v>1</v>
      </c>
      <c r="AN632">
        <v>1</v>
      </c>
      <c r="AO632">
        <v>1</v>
      </c>
      <c r="AP632">
        <v>0</v>
      </c>
      <c r="AQ632">
        <v>0</v>
      </c>
      <c r="AR632" t="s">
        <v>74</v>
      </c>
      <c r="AS632" t="s">
        <v>67</v>
      </c>
      <c r="AT632" t="s">
        <v>67</v>
      </c>
      <c r="AU632" t="s">
        <v>4450</v>
      </c>
      <c r="AV632" t="s">
        <v>6491</v>
      </c>
      <c r="AW632" t="s">
        <v>778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2016021810</v>
      </c>
      <c r="BM632">
        <v>10</v>
      </c>
    </row>
    <row r="633" spans="1:65">
      <c r="A633" t="s">
        <v>6492</v>
      </c>
      <c r="B633">
        <v>632</v>
      </c>
      <c r="C633" t="s">
        <v>718</v>
      </c>
      <c r="D633">
        <v>1</v>
      </c>
      <c r="E633">
        <v>10</v>
      </c>
      <c r="F633">
        <v>2016021810</v>
      </c>
      <c r="G633">
        <v>20160218</v>
      </c>
      <c r="H633" t="s">
        <v>779</v>
      </c>
      <c r="I633" t="s">
        <v>74</v>
      </c>
      <c r="J633" t="s">
        <v>55</v>
      </c>
      <c r="K633">
        <v>0</v>
      </c>
      <c r="L633">
        <v>0</v>
      </c>
      <c r="M633">
        <v>0</v>
      </c>
      <c r="N633" t="s">
        <v>56</v>
      </c>
      <c r="O633" t="s">
        <v>57</v>
      </c>
      <c r="P633" t="s">
        <v>57</v>
      </c>
      <c r="Q633" t="s">
        <v>3</v>
      </c>
      <c r="R633" t="s">
        <v>67</v>
      </c>
      <c r="S633" t="s">
        <v>55</v>
      </c>
      <c r="T633" t="s">
        <v>56</v>
      </c>
      <c r="U633" t="s">
        <v>56</v>
      </c>
      <c r="V633" t="s">
        <v>68</v>
      </c>
      <c r="W633" t="s">
        <v>55</v>
      </c>
      <c r="X633" t="s">
        <v>56</v>
      </c>
      <c r="Y633" t="s">
        <v>68</v>
      </c>
      <c r="Z633" t="s">
        <v>68</v>
      </c>
      <c r="AA633" t="s">
        <v>132</v>
      </c>
      <c r="AB633" t="s">
        <v>56</v>
      </c>
      <c r="AC633" t="s">
        <v>56</v>
      </c>
      <c r="AD633" t="s">
        <v>777</v>
      </c>
      <c r="AE633">
        <v>0</v>
      </c>
      <c r="AF633">
        <v>0</v>
      </c>
      <c r="AG633">
        <v>0</v>
      </c>
      <c r="AH633">
        <v>1</v>
      </c>
      <c r="AI633" s="18" t="str">
        <f t="shared" si="37"/>
        <v>1</v>
      </c>
      <c r="AJ633" s="18" t="str">
        <f t="shared" si="38"/>
        <v>1</v>
      </c>
      <c r="AK633" s="18" t="str">
        <f t="shared" si="39"/>
        <v>1</v>
      </c>
      <c r="AL633" s="18">
        <f t="shared" si="40"/>
        <v>1</v>
      </c>
      <c r="AM633" t="s">
        <v>55</v>
      </c>
      <c r="AN633" t="s">
        <v>55</v>
      </c>
      <c r="AO633">
        <v>0</v>
      </c>
      <c r="AP633">
        <v>0</v>
      </c>
      <c r="AQ633">
        <v>0</v>
      </c>
      <c r="AR633" t="s">
        <v>74</v>
      </c>
      <c r="AS633" t="s">
        <v>67</v>
      </c>
      <c r="AT633" t="s">
        <v>67</v>
      </c>
      <c r="AU633" t="s">
        <v>4450</v>
      </c>
      <c r="AV633" t="s">
        <v>6492</v>
      </c>
      <c r="AW633" t="s">
        <v>779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2016021810</v>
      </c>
      <c r="BM633">
        <v>10</v>
      </c>
    </row>
    <row r="634" spans="1:65">
      <c r="A634" t="s">
        <v>6493</v>
      </c>
      <c r="B634">
        <v>633</v>
      </c>
      <c r="C634" t="s">
        <v>718</v>
      </c>
      <c r="D634">
        <v>1</v>
      </c>
      <c r="E634">
        <v>10</v>
      </c>
      <c r="F634">
        <v>2016021810</v>
      </c>
      <c r="G634">
        <v>20160218</v>
      </c>
      <c r="H634" t="s">
        <v>780</v>
      </c>
      <c r="I634" t="s">
        <v>74</v>
      </c>
      <c r="J634" t="s">
        <v>55</v>
      </c>
      <c r="K634">
        <v>1</v>
      </c>
      <c r="L634">
        <v>1</v>
      </c>
      <c r="M634">
        <v>0</v>
      </c>
      <c r="N634" t="s">
        <v>56</v>
      </c>
      <c r="O634" t="s">
        <v>74</v>
      </c>
      <c r="P634" t="s">
        <v>56</v>
      </c>
      <c r="Q634" t="s">
        <v>3</v>
      </c>
      <c r="R634" t="s">
        <v>67</v>
      </c>
      <c r="S634" t="s">
        <v>55</v>
      </c>
      <c r="T634" t="s">
        <v>56</v>
      </c>
      <c r="U634" t="s">
        <v>56</v>
      </c>
      <c r="V634" t="s">
        <v>56</v>
      </c>
      <c r="W634" t="s">
        <v>55</v>
      </c>
      <c r="X634" t="s">
        <v>56</v>
      </c>
      <c r="Y634" t="s">
        <v>56</v>
      </c>
      <c r="Z634" t="s">
        <v>68</v>
      </c>
      <c r="AA634" t="s">
        <v>132</v>
      </c>
      <c r="AB634" t="s">
        <v>56</v>
      </c>
      <c r="AC634" t="s">
        <v>56</v>
      </c>
      <c r="AD634" t="s">
        <v>57</v>
      </c>
      <c r="AE634">
        <v>0</v>
      </c>
      <c r="AF634">
        <v>0</v>
      </c>
      <c r="AG634">
        <v>1</v>
      </c>
      <c r="AH634">
        <v>0</v>
      </c>
      <c r="AI634" s="18" t="str">
        <f t="shared" si="37"/>
        <v>1</v>
      </c>
      <c r="AJ634" s="18" t="str">
        <f t="shared" si="38"/>
        <v>1</v>
      </c>
      <c r="AK634" s="18" t="str">
        <f t="shared" si="39"/>
        <v>0</v>
      </c>
      <c r="AL634" s="18">
        <f t="shared" si="40"/>
        <v>0</v>
      </c>
      <c r="AM634">
        <v>1</v>
      </c>
      <c r="AN634">
        <v>1</v>
      </c>
      <c r="AO634">
        <v>0</v>
      </c>
      <c r="AP634">
        <v>0</v>
      </c>
      <c r="AQ634">
        <v>0</v>
      </c>
      <c r="AR634" t="s">
        <v>74</v>
      </c>
      <c r="AS634" t="s">
        <v>67</v>
      </c>
      <c r="AT634" t="s">
        <v>67</v>
      </c>
      <c r="AU634" t="s">
        <v>4450</v>
      </c>
      <c r="AV634" t="s">
        <v>6493</v>
      </c>
      <c r="AW634" t="s">
        <v>780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2016021810</v>
      </c>
      <c r="BM634">
        <v>10</v>
      </c>
    </row>
    <row r="635" spans="1:65">
      <c r="A635" t="s">
        <v>6494</v>
      </c>
      <c r="B635">
        <v>634</v>
      </c>
      <c r="C635" t="s">
        <v>57</v>
      </c>
      <c r="D635" t="s">
        <v>55</v>
      </c>
      <c r="E635">
        <v>10</v>
      </c>
      <c r="F635">
        <v>2016021810</v>
      </c>
      <c r="G635" t="s">
        <v>55</v>
      </c>
      <c r="H635" t="s">
        <v>781</v>
      </c>
      <c r="I635" t="s">
        <v>55</v>
      </c>
      <c r="J635" t="s">
        <v>55</v>
      </c>
      <c r="K635" t="s">
        <v>55</v>
      </c>
      <c r="L635" t="s">
        <v>55</v>
      </c>
      <c r="M635" t="s">
        <v>55</v>
      </c>
      <c r="N635" t="s">
        <v>57</v>
      </c>
      <c r="O635" t="s">
        <v>57</v>
      </c>
      <c r="P635" t="s">
        <v>57</v>
      </c>
      <c r="Q635" t="s">
        <v>57</v>
      </c>
      <c r="R635" t="s">
        <v>57</v>
      </c>
      <c r="S635" t="s">
        <v>55</v>
      </c>
      <c r="T635" t="s">
        <v>57</v>
      </c>
      <c r="U635" t="s">
        <v>57</v>
      </c>
      <c r="V635" t="s">
        <v>57</v>
      </c>
      <c r="W635" t="s">
        <v>55</v>
      </c>
      <c r="X635" t="s">
        <v>57</v>
      </c>
      <c r="Y635" t="s">
        <v>57</v>
      </c>
      <c r="Z635" t="s">
        <v>57</v>
      </c>
      <c r="AA635" t="s">
        <v>57</v>
      </c>
      <c r="AB635" t="s">
        <v>57</v>
      </c>
      <c r="AC635" t="s">
        <v>57</v>
      </c>
      <c r="AD635" t="s">
        <v>57</v>
      </c>
      <c r="AE635">
        <v>0</v>
      </c>
      <c r="AF635">
        <v>0</v>
      </c>
      <c r="AG635">
        <v>0</v>
      </c>
      <c r="AH635">
        <v>0</v>
      </c>
      <c r="AI635" s="18" t="str">
        <f t="shared" si="37"/>
        <v>1</v>
      </c>
      <c r="AJ635" s="18" t="str">
        <f t="shared" si="38"/>
        <v>1</v>
      </c>
      <c r="AK635" s="18" t="str">
        <f t="shared" si="39"/>
        <v>1</v>
      </c>
      <c r="AL635" s="18">
        <f t="shared" si="40"/>
        <v>0</v>
      </c>
      <c r="AM635" t="s">
        <v>55</v>
      </c>
      <c r="AN635" t="s">
        <v>55</v>
      </c>
      <c r="AO635">
        <v>0</v>
      </c>
      <c r="AP635">
        <v>1</v>
      </c>
      <c r="AQ635">
        <v>0</v>
      </c>
      <c r="AR635" t="s">
        <v>59</v>
      </c>
      <c r="AS635" t="s">
        <v>80</v>
      </c>
      <c r="AT635" t="s">
        <v>80</v>
      </c>
      <c r="AU635" t="s">
        <v>80</v>
      </c>
      <c r="AV635" t="s">
        <v>6494</v>
      </c>
      <c r="AW635" t="s">
        <v>781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2016021810</v>
      </c>
      <c r="BM635">
        <v>10</v>
      </c>
    </row>
    <row r="636" spans="1:65">
      <c r="A636" t="s">
        <v>6495</v>
      </c>
      <c r="B636">
        <v>635</v>
      </c>
      <c r="C636" t="s">
        <v>718</v>
      </c>
      <c r="D636">
        <v>1</v>
      </c>
      <c r="E636">
        <v>10</v>
      </c>
      <c r="F636">
        <v>2016021810</v>
      </c>
      <c r="G636">
        <v>20160218</v>
      </c>
      <c r="H636" t="s">
        <v>782</v>
      </c>
      <c r="I636" t="s">
        <v>74</v>
      </c>
      <c r="J636" t="s">
        <v>55</v>
      </c>
      <c r="K636">
        <v>1</v>
      </c>
      <c r="L636">
        <v>0</v>
      </c>
      <c r="M636">
        <v>1</v>
      </c>
      <c r="N636" t="s">
        <v>56</v>
      </c>
      <c r="O636" t="s">
        <v>783</v>
      </c>
      <c r="P636" t="s">
        <v>56</v>
      </c>
      <c r="Q636" t="s">
        <v>3</v>
      </c>
      <c r="R636" t="s">
        <v>67</v>
      </c>
      <c r="S636" t="s">
        <v>55</v>
      </c>
      <c r="T636" t="s">
        <v>68</v>
      </c>
      <c r="U636" t="s">
        <v>68</v>
      </c>
      <c r="V636" t="s">
        <v>56</v>
      </c>
      <c r="W636" t="s">
        <v>55</v>
      </c>
      <c r="X636" t="s">
        <v>56</v>
      </c>
      <c r="Y636" t="s">
        <v>56</v>
      </c>
      <c r="Z636" t="s">
        <v>68</v>
      </c>
      <c r="AA636" t="s">
        <v>132</v>
      </c>
      <c r="AB636" t="s">
        <v>56</v>
      </c>
      <c r="AC636" t="s">
        <v>56</v>
      </c>
      <c r="AD636" t="s">
        <v>784</v>
      </c>
      <c r="AE636">
        <v>0</v>
      </c>
      <c r="AF636">
        <v>0</v>
      </c>
      <c r="AG636">
        <v>1</v>
      </c>
      <c r="AH636">
        <v>0</v>
      </c>
      <c r="AI636" s="18" t="str">
        <f t="shared" si="37"/>
        <v>1</v>
      </c>
      <c r="AJ636" s="18" t="str">
        <f t="shared" si="38"/>
        <v>1</v>
      </c>
      <c r="AK636" s="18" t="str">
        <f t="shared" si="39"/>
        <v>0</v>
      </c>
      <c r="AL636" s="18">
        <f t="shared" si="40"/>
        <v>0</v>
      </c>
      <c r="AM636">
        <v>1</v>
      </c>
      <c r="AN636">
        <v>1</v>
      </c>
      <c r="AO636">
        <v>0</v>
      </c>
      <c r="AP636">
        <v>0</v>
      </c>
      <c r="AQ636">
        <v>0</v>
      </c>
      <c r="AR636" t="s">
        <v>74</v>
      </c>
      <c r="AS636" t="s">
        <v>67</v>
      </c>
      <c r="AT636" t="s">
        <v>67</v>
      </c>
      <c r="AU636" t="s">
        <v>4450</v>
      </c>
      <c r="AV636" t="s">
        <v>6495</v>
      </c>
      <c r="AW636" t="s">
        <v>782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2016021810</v>
      </c>
      <c r="BM636">
        <v>10</v>
      </c>
    </row>
    <row r="637" spans="1:65">
      <c r="A637" t="s">
        <v>6496</v>
      </c>
      <c r="B637">
        <v>636</v>
      </c>
      <c r="C637" t="s">
        <v>718</v>
      </c>
      <c r="D637">
        <v>1</v>
      </c>
      <c r="E637">
        <v>10</v>
      </c>
      <c r="F637">
        <v>2016021810</v>
      </c>
      <c r="G637">
        <v>20160218</v>
      </c>
      <c r="H637" t="s">
        <v>785</v>
      </c>
      <c r="I637" t="s">
        <v>786</v>
      </c>
      <c r="J637" t="s">
        <v>55</v>
      </c>
      <c r="K637">
        <v>0</v>
      </c>
      <c r="L637">
        <v>0</v>
      </c>
      <c r="M637">
        <v>0</v>
      </c>
      <c r="N637" t="s">
        <v>56</v>
      </c>
      <c r="O637" t="s">
        <v>57</v>
      </c>
      <c r="P637" t="s">
        <v>57</v>
      </c>
      <c r="Q637" t="s">
        <v>97</v>
      </c>
      <c r="R637" t="s">
        <v>80</v>
      </c>
      <c r="S637" t="s">
        <v>55</v>
      </c>
      <c r="T637" t="s">
        <v>68</v>
      </c>
      <c r="U637" t="s">
        <v>56</v>
      </c>
      <c r="V637" t="s">
        <v>68</v>
      </c>
      <c r="W637" t="s">
        <v>55</v>
      </c>
      <c r="X637" t="s">
        <v>56</v>
      </c>
      <c r="Y637" t="s">
        <v>56</v>
      </c>
      <c r="Z637" t="s">
        <v>56</v>
      </c>
      <c r="AA637" t="s">
        <v>57</v>
      </c>
      <c r="AB637" t="s">
        <v>56</v>
      </c>
      <c r="AC637" t="s">
        <v>56</v>
      </c>
      <c r="AD637" t="s">
        <v>787</v>
      </c>
      <c r="AE637">
        <v>0</v>
      </c>
      <c r="AF637">
        <v>0</v>
      </c>
      <c r="AG637">
        <v>0</v>
      </c>
      <c r="AH637">
        <v>1</v>
      </c>
      <c r="AI637" s="18" t="str">
        <f t="shared" si="37"/>
        <v>1</v>
      </c>
      <c r="AJ637" s="18" t="str">
        <f t="shared" si="38"/>
        <v>1</v>
      </c>
      <c r="AK637" s="18" t="str">
        <f t="shared" si="39"/>
        <v>1</v>
      </c>
      <c r="AL637" s="18">
        <f t="shared" si="40"/>
        <v>1</v>
      </c>
      <c r="AM637" t="s">
        <v>55</v>
      </c>
      <c r="AN637" t="s">
        <v>55</v>
      </c>
      <c r="AO637">
        <v>1</v>
      </c>
      <c r="AP637">
        <v>0</v>
      </c>
      <c r="AQ637">
        <v>0</v>
      </c>
      <c r="AR637" t="s">
        <v>426</v>
      </c>
      <c r="AS637" t="s">
        <v>80</v>
      </c>
      <c r="AT637" t="s">
        <v>80</v>
      </c>
      <c r="AU637" t="s">
        <v>80</v>
      </c>
      <c r="AV637" t="s">
        <v>6496</v>
      </c>
      <c r="AW637" t="s">
        <v>785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2016021810</v>
      </c>
      <c r="BM637">
        <v>10</v>
      </c>
    </row>
    <row r="638" spans="1:65">
      <c r="A638" t="s">
        <v>6497</v>
      </c>
      <c r="B638">
        <v>637</v>
      </c>
      <c r="C638" t="s">
        <v>718</v>
      </c>
      <c r="D638">
        <v>1</v>
      </c>
      <c r="E638">
        <v>10</v>
      </c>
      <c r="F638">
        <v>2016021810</v>
      </c>
      <c r="G638">
        <v>20160218</v>
      </c>
      <c r="H638" t="s">
        <v>788</v>
      </c>
      <c r="I638" t="s">
        <v>74</v>
      </c>
      <c r="J638" t="s">
        <v>55</v>
      </c>
      <c r="K638">
        <v>1</v>
      </c>
      <c r="L638">
        <v>1</v>
      </c>
      <c r="M638">
        <v>0</v>
      </c>
      <c r="N638" t="s">
        <v>56</v>
      </c>
      <c r="O638" t="s">
        <v>74</v>
      </c>
      <c r="P638" t="s">
        <v>56</v>
      </c>
      <c r="Q638" t="s">
        <v>3</v>
      </c>
      <c r="R638" t="s">
        <v>67</v>
      </c>
      <c r="S638" t="s">
        <v>55</v>
      </c>
      <c r="T638" t="s">
        <v>56</v>
      </c>
      <c r="U638" t="s">
        <v>56</v>
      </c>
      <c r="V638" t="s">
        <v>56</v>
      </c>
      <c r="W638" t="s">
        <v>55</v>
      </c>
      <c r="X638" t="s">
        <v>56</v>
      </c>
      <c r="Y638" t="s">
        <v>56</v>
      </c>
      <c r="Z638" t="s">
        <v>68</v>
      </c>
      <c r="AA638" t="s">
        <v>132</v>
      </c>
      <c r="AB638" t="s">
        <v>56</v>
      </c>
      <c r="AC638" t="s">
        <v>56</v>
      </c>
      <c r="AD638" t="s">
        <v>789</v>
      </c>
      <c r="AE638">
        <v>0</v>
      </c>
      <c r="AF638">
        <v>0</v>
      </c>
      <c r="AG638">
        <v>1</v>
      </c>
      <c r="AH638">
        <v>0</v>
      </c>
      <c r="AI638" s="18" t="str">
        <f t="shared" si="37"/>
        <v>1</v>
      </c>
      <c r="AJ638" s="18" t="str">
        <f t="shared" si="38"/>
        <v>1</v>
      </c>
      <c r="AK638" s="18" t="str">
        <f t="shared" si="39"/>
        <v>0</v>
      </c>
      <c r="AL638" s="18">
        <f t="shared" si="40"/>
        <v>0</v>
      </c>
      <c r="AM638">
        <v>1</v>
      </c>
      <c r="AN638">
        <v>1</v>
      </c>
      <c r="AO638">
        <v>0</v>
      </c>
      <c r="AP638">
        <v>0</v>
      </c>
      <c r="AQ638">
        <v>0</v>
      </c>
      <c r="AR638" t="s">
        <v>74</v>
      </c>
      <c r="AS638" t="s">
        <v>67</v>
      </c>
      <c r="AT638" t="s">
        <v>67</v>
      </c>
      <c r="AU638" t="s">
        <v>4450</v>
      </c>
      <c r="AV638" t="s">
        <v>6497</v>
      </c>
      <c r="AW638" t="s">
        <v>788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2016021810</v>
      </c>
      <c r="BM638">
        <v>10</v>
      </c>
    </row>
    <row r="639" spans="1:65">
      <c r="A639" t="s">
        <v>6498</v>
      </c>
      <c r="B639">
        <v>638</v>
      </c>
      <c r="C639" t="s">
        <v>57</v>
      </c>
      <c r="D639" t="s">
        <v>55</v>
      </c>
      <c r="E639">
        <v>10</v>
      </c>
      <c r="F639">
        <v>2016021810</v>
      </c>
      <c r="G639" t="s">
        <v>55</v>
      </c>
      <c r="H639" t="s">
        <v>790</v>
      </c>
      <c r="I639" t="s">
        <v>55</v>
      </c>
      <c r="J639" t="s">
        <v>55</v>
      </c>
      <c r="K639" t="s">
        <v>55</v>
      </c>
      <c r="L639" t="s">
        <v>55</v>
      </c>
      <c r="M639" t="s">
        <v>55</v>
      </c>
      <c r="N639" t="s">
        <v>57</v>
      </c>
      <c r="O639" t="s">
        <v>57</v>
      </c>
      <c r="P639" t="s">
        <v>57</v>
      </c>
      <c r="Q639" t="s">
        <v>57</v>
      </c>
      <c r="R639" t="s">
        <v>57</v>
      </c>
      <c r="S639" t="s">
        <v>55</v>
      </c>
      <c r="T639" t="s">
        <v>57</v>
      </c>
      <c r="U639" t="s">
        <v>57</v>
      </c>
      <c r="V639" t="s">
        <v>57</v>
      </c>
      <c r="W639" t="s">
        <v>55</v>
      </c>
      <c r="X639" t="s">
        <v>57</v>
      </c>
      <c r="Y639" t="s">
        <v>57</v>
      </c>
      <c r="Z639" t="s">
        <v>57</v>
      </c>
      <c r="AA639" t="s">
        <v>57</v>
      </c>
      <c r="AB639" t="s">
        <v>57</v>
      </c>
      <c r="AC639" t="s">
        <v>57</v>
      </c>
      <c r="AD639" t="s">
        <v>57</v>
      </c>
      <c r="AE639">
        <v>0</v>
      </c>
      <c r="AF639">
        <v>0</v>
      </c>
      <c r="AG639">
        <v>0</v>
      </c>
      <c r="AH639">
        <v>0</v>
      </c>
      <c r="AI639" s="18" t="str">
        <f t="shared" si="37"/>
        <v>1</v>
      </c>
      <c r="AJ639" s="18" t="str">
        <f t="shared" si="38"/>
        <v>1</v>
      </c>
      <c r="AK639" s="18" t="str">
        <f t="shared" si="39"/>
        <v>1</v>
      </c>
      <c r="AL639" s="18">
        <f t="shared" si="40"/>
        <v>0</v>
      </c>
      <c r="AM639" t="s">
        <v>55</v>
      </c>
      <c r="AN639" t="s">
        <v>55</v>
      </c>
      <c r="AO639">
        <v>0</v>
      </c>
      <c r="AP639">
        <v>1</v>
      </c>
      <c r="AQ639">
        <v>0</v>
      </c>
      <c r="AR639" t="s">
        <v>59</v>
      </c>
      <c r="AS639" t="s">
        <v>80</v>
      </c>
      <c r="AT639" t="s">
        <v>80</v>
      </c>
      <c r="AU639" t="s">
        <v>80</v>
      </c>
      <c r="AV639" t="s">
        <v>6498</v>
      </c>
      <c r="AW639" t="s">
        <v>790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0</v>
      </c>
      <c r="BK639">
        <v>0</v>
      </c>
      <c r="BL639">
        <v>2016021810</v>
      </c>
      <c r="BM639">
        <v>10</v>
      </c>
    </row>
    <row r="640" spans="1:65">
      <c r="A640" t="s">
        <v>6499</v>
      </c>
      <c r="B640">
        <v>639</v>
      </c>
      <c r="C640" t="s">
        <v>718</v>
      </c>
      <c r="D640">
        <v>1</v>
      </c>
      <c r="E640">
        <v>10</v>
      </c>
      <c r="F640">
        <v>2016021810</v>
      </c>
      <c r="G640">
        <v>20160218</v>
      </c>
      <c r="H640" t="s">
        <v>791</v>
      </c>
      <c r="I640" t="s">
        <v>74</v>
      </c>
      <c r="J640" t="s">
        <v>55</v>
      </c>
      <c r="K640">
        <v>1</v>
      </c>
      <c r="L640">
        <v>1</v>
      </c>
      <c r="M640">
        <v>0</v>
      </c>
      <c r="N640" t="s">
        <v>56</v>
      </c>
      <c r="O640" t="s">
        <v>74</v>
      </c>
      <c r="P640" t="s">
        <v>56</v>
      </c>
      <c r="Q640" t="s">
        <v>3</v>
      </c>
      <c r="R640" t="s">
        <v>67</v>
      </c>
      <c r="S640" t="s">
        <v>55</v>
      </c>
      <c r="T640" t="s">
        <v>68</v>
      </c>
      <c r="U640" t="s">
        <v>68</v>
      </c>
      <c r="V640" t="s">
        <v>56</v>
      </c>
      <c r="W640" t="s">
        <v>55</v>
      </c>
      <c r="X640" t="s">
        <v>56</v>
      </c>
      <c r="Y640" t="s">
        <v>56</v>
      </c>
      <c r="Z640" t="s">
        <v>68</v>
      </c>
      <c r="AA640" t="s">
        <v>132</v>
      </c>
      <c r="AB640" t="s">
        <v>56</v>
      </c>
      <c r="AC640" t="s">
        <v>56</v>
      </c>
      <c r="AD640" t="s">
        <v>792</v>
      </c>
      <c r="AE640">
        <v>0</v>
      </c>
      <c r="AF640">
        <v>0</v>
      </c>
      <c r="AG640">
        <v>0</v>
      </c>
      <c r="AH640">
        <v>1</v>
      </c>
      <c r="AI640" s="18" t="str">
        <f t="shared" si="37"/>
        <v>1</v>
      </c>
      <c r="AJ640" s="18" t="str">
        <f t="shared" si="38"/>
        <v>1</v>
      </c>
      <c r="AK640" s="18" t="str">
        <f t="shared" si="39"/>
        <v>1</v>
      </c>
      <c r="AL640" s="18">
        <f t="shared" si="40"/>
        <v>1</v>
      </c>
      <c r="AM640" t="s">
        <v>55</v>
      </c>
      <c r="AN640" t="s">
        <v>55</v>
      </c>
      <c r="AO640">
        <v>1</v>
      </c>
      <c r="AP640">
        <v>0</v>
      </c>
      <c r="AQ640">
        <v>0</v>
      </c>
      <c r="AR640" t="s">
        <v>74</v>
      </c>
      <c r="AS640" t="s">
        <v>67</v>
      </c>
      <c r="AT640" t="s">
        <v>67</v>
      </c>
      <c r="AU640" t="s">
        <v>4450</v>
      </c>
      <c r="AV640" t="s">
        <v>6499</v>
      </c>
      <c r="AW640" t="s">
        <v>791</v>
      </c>
      <c r="AX640">
        <v>0</v>
      </c>
      <c r="AY640">
        <v>0</v>
      </c>
      <c r="AZ640">
        <v>0</v>
      </c>
      <c r="BA640">
        <v>1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2016021810</v>
      </c>
      <c r="BM640">
        <v>10</v>
      </c>
    </row>
    <row r="641" spans="1:65">
      <c r="A641" t="s">
        <v>6500</v>
      </c>
      <c r="B641">
        <v>640</v>
      </c>
      <c r="C641" t="s">
        <v>718</v>
      </c>
      <c r="D641">
        <v>1</v>
      </c>
      <c r="E641">
        <v>10</v>
      </c>
      <c r="F641">
        <v>2016021810</v>
      </c>
      <c r="G641">
        <v>20160218</v>
      </c>
      <c r="H641" t="s">
        <v>793</v>
      </c>
      <c r="I641" t="s">
        <v>74</v>
      </c>
      <c r="J641" t="s">
        <v>55</v>
      </c>
      <c r="K641">
        <v>1</v>
      </c>
      <c r="L641">
        <v>1</v>
      </c>
      <c r="M641">
        <v>0</v>
      </c>
      <c r="N641" t="s">
        <v>56</v>
      </c>
      <c r="O641" t="s">
        <v>74</v>
      </c>
      <c r="P641" t="s">
        <v>56</v>
      </c>
      <c r="Q641" t="s">
        <v>3</v>
      </c>
      <c r="R641" t="s">
        <v>67</v>
      </c>
      <c r="S641" t="s">
        <v>55</v>
      </c>
      <c r="T641" t="s">
        <v>68</v>
      </c>
      <c r="U641" t="s">
        <v>68</v>
      </c>
      <c r="V641" t="s">
        <v>56</v>
      </c>
      <c r="W641" t="s">
        <v>55</v>
      </c>
      <c r="X641" t="s">
        <v>56</v>
      </c>
      <c r="Y641" t="s">
        <v>56</v>
      </c>
      <c r="Z641" t="s">
        <v>68</v>
      </c>
      <c r="AA641" t="s">
        <v>132</v>
      </c>
      <c r="AB641" t="s">
        <v>56</v>
      </c>
      <c r="AC641" t="s">
        <v>56</v>
      </c>
      <c r="AD641" t="s">
        <v>794</v>
      </c>
      <c r="AE641">
        <v>0</v>
      </c>
      <c r="AF641">
        <v>0</v>
      </c>
      <c r="AG641">
        <v>1</v>
      </c>
      <c r="AH641">
        <v>0</v>
      </c>
      <c r="AI641" s="18" t="str">
        <f t="shared" si="37"/>
        <v>1</v>
      </c>
      <c r="AJ641" s="18" t="str">
        <f t="shared" si="38"/>
        <v>1</v>
      </c>
      <c r="AK641" s="18" t="str">
        <f t="shared" si="39"/>
        <v>0</v>
      </c>
      <c r="AL641" s="18">
        <f t="shared" si="40"/>
        <v>0</v>
      </c>
      <c r="AM641">
        <v>1</v>
      </c>
      <c r="AN641">
        <v>1</v>
      </c>
      <c r="AO641">
        <v>0</v>
      </c>
      <c r="AP641">
        <v>0</v>
      </c>
      <c r="AQ641">
        <v>0</v>
      </c>
      <c r="AR641" t="s">
        <v>74</v>
      </c>
      <c r="AS641" t="s">
        <v>67</v>
      </c>
      <c r="AT641" t="s">
        <v>67</v>
      </c>
      <c r="AU641" t="s">
        <v>4450</v>
      </c>
      <c r="AV641" t="s">
        <v>6500</v>
      </c>
      <c r="AW641" t="s">
        <v>793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2016021810</v>
      </c>
      <c r="BM641">
        <v>10</v>
      </c>
    </row>
    <row r="642" spans="1:65">
      <c r="A642" t="s">
        <v>6501</v>
      </c>
      <c r="B642">
        <v>641</v>
      </c>
      <c r="C642" t="s">
        <v>718</v>
      </c>
      <c r="D642">
        <v>1</v>
      </c>
      <c r="E642">
        <v>10</v>
      </c>
      <c r="F642">
        <v>2016021810</v>
      </c>
      <c r="G642">
        <v>20160218</v>
      </c>
      <c r="H642" t="s">
        <v>795</v>
      </c>
      <c r="I642" t="s">
        <v>74</v>
      </c>
      <c r="J642" t="s">
        <v>55</v>
      </c>
      <c r="K642">
        <v>1</v>
      </c>
      <c r="L642">
        <v>1</v>
      </c>
      <c r="M642">
        <v>0</v>
      </c>
      <c r="N642" t="s">
        <v>56</v>
      </c>
      <c r="O642" t="s">
        <v>74</v>
      </c>
      <c r="P642" t="s">
        <v>56</v>
      </c>
      <c r="Q642" t="s">
        <v>3</v>
      </c>
      <c r="R642" t="s">
        <v>67</v>
      </c>
      <c r="S642" t="s">
        <v>55</v>
      </c>
      <c r="T642" t="s">
        <v>68</v>
      </c>
      <c r="U642" t="s">
        <v>68</v>
      </c>
      <c r="V642" t="s">
        <v>56</v>
      </c>
      <c r="W642" t="s">
        <v>55</v>
      </c>
      <c r="X642" t="s">
        <v>56</v>
      </c>
      <c r="Y642" t="s">
        <v>56</v>
      </c>
      <c r="Z642" t="s">
        <v>68</v>
      </c>
      <c r="AA642" t="s">
        <v>132</v>
      </c>
      <c r="AB642" t="s">
        <v>56</v>
      </c>
      <c r="AC642" t="s">
        <v>56</v>
      </c>
      <c r="AD642" t="s">
        <v>796</v>
      </c>
      <c r="AE642">
        <v>0</v>
      </c>
      <c r="AF642">
        <v>0</v>
      </c>
      <c r="AG642">
        <v>1</v>
      </c>
      <c r="AH642">
        <v>0</v>
      </c>
      <c r="AI642" s="18" t="str">
        <f t="shared" si="37"/>
        <v>1</v>
      </c>
      <c r="AJ642" s="18" t="str">
        <f t="shared" si="38"/>
        <v>1</v>
      </c>
      <c r="AK642" s="18" t="str">
        <f t="shared" si="39"/>
        <v>0</v>
      </c>
      <c r="AL642" s="18">
        <f t="shared" si="40"/>
        <v>0</v>
      </c>
      <c r="AM642">
        <v>1</v>
      </c>
      <c r="AN642">
        <v>1</v>
      </c>
      <c r="AO642">
        <v>0</v>
      </c>
      <c r="AP642">
        <v>0</v>
      </c>
      <c r="AQ642">
        <v>0</v>
      </c>
      <c r="AR642" t="s">
        <v>74</v>
      </c>
      <c r="AS642" t="s">
        <v>67</v>
      </c>
      <c r="AT642" t="s">
        <v>67</v>
      </c>
      <c r="AU642" t="s">
        <v>4450</v>
      </c>
      <c r="AV642" t="s">
        <v>6501</v>
      </c>
      <c r="AW642" t="s">
        <v>795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2016021810</v>
      </c>
      <c r="BM642">
        <v>10</v>
      </c>
    </row>
    <row r="643" spans="1:65">
      <c r="A643" t="s">
        <v>6502</v>
      </c>
      <c r="B643">
        <v>642</v>
      </c>
      <c r="C643" t="s">
        <v>57</v>
      </c>
      <c r="D643" t="s">
        <v>55</v>
      </c>
      <c r="E643">
        <v>10</v>
      </c>
      <c r="F643">
        <v>2016021810</v>
      </c>
      <c r="G643" t="s">
        <v>55</v>
      </c>
      <c r="H643" t="s">
        <v>797</v>
      </c>
      <c r="I643" t="s">
        <v>55</v>
      </c>
      <c r="J643" t="s">
        <v>55</v>
      </c>
      <c r="K643" t="s">
        <v>55</v>
      </c>
      <c r="L643" t="s">
        <v>55</v>
      </c>
      <c r="M643" t="s">
        <v>55</v>
      </c>
      <c r="N643" t="s">
        <v>57</v>
      </c>
      <c r="O643" t="s">
        <v>57</v>
      </c>
      <c r="P643" t="s">
        <v>57</v>
      </c>
      <c r="Q643" t="s">
        <v>57</v>
      </c>
      <c r="R643" t="s">
        <v>57</v>
      </c>
      <c r="S643" t="s">
        <v>55</v>
      </c>
      <c r="T643" t="s">
        <v>57</v>
      </c>
      <c r="U643" t="s">
        <v>57</v>
      </c>
      <c r="V643" t="s">
        <v>57</v>
      </c>
      <c r="W643" t="s">
        <v>55</v>
      </c>
      <c r="X643" t="s">
        <v>57</v>
      </c>
      <c r="Y643" t="s">
        <v>57</v>
      </c>
      <c r="Z643" t="s">
        <v>57</v>
      </c>
      <c r="AA643" t="s">
        <v>57</v>
      </c>
      <c r="AB643" t="s">
        <v>57</v>
      </c>
      <c r="AC643" t="s">
        <v>57</v>
      </c>
      <c r="AD643" t="s">
        <v>57</v>
      </c>
      <c r="AE643">
        <v>0</v>
      </c>
      <c r="AF643">
        <v>0</v>
      </c>
      <c r="AG643">
        <v>0</v>
      </c>
      <c r="AH643">
        <v>0</v>
      </c>
      <c r="AI643" s="18" t="str">
        <f t="shared" ref="AI643:AI706" si="41">IF(ISERROR(FIND("0",AE643))=FALSE, "1", IF(ISERROR(FIND("1",AE643))=FALSE, "0"))</f>
        <v>1</v>
      </c>
      <c r="AJ643" s="18" t="str">
        <f t="shared" ref="AJ643:AJ706" si="42">IF(ISERROR(FIND("0",AF643))=FALSE, "1", IF(ISERROR(FIND("1",AF643))=FALSE, "0"))</f>
        <v>1</v>
      </c>
      <c r="AK643" s="18" t="str">
        <f t="shared" ref="AK643:AK706" si="43">IF(ISERROR(FIND("0",AG643))=FALSE, "1", IF(ISERROR(FIND("1",AG643))=FALSE, "0"))</f>
        <v>1</v>
      </c>
      <c r="AL643" s="18">
        <f t="shared" ref="AL643:AL706" si="44">AH643</f>
        <v>0</v>
      </c>
      <c r="AM643" t="s">
        <v>55</v>
      </c>
      <c r="AN643" t="s">
        <v>55</v>
      </c>
      <c r="AO643">
        <v>0</v>
      </c>
      <c r="AP643">
        <v>1</v>
      </c>
      <c r="AQ643">
        <v>0</v>
      </c>
      <c r="AR643" t="s">
        <v>59</v>
      </c>
      <c r="AS643" t="s">
        <v>80</v>
      </c>
      <c r="AT643" t="s">
        <v>80</v>
      </c>
      <c r="AU643" t="s">
        <v>80</v>
      </c>
      <c r="AV643" t="s">
        <v>6502</v>
      </c>
      <c r="AW643" t="s">
        <v>797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2016021810</v>
      </c>
      <c r="BM643">
        <v>10</v>
      </c>
    </row>
    <row r="644" spans="1:65">
      <c r="A644" t="s">
        <v>6503</v>
      </c>
      <c r="B644">
        <v>643</v>
      </c>
      <c r="C644" t="s">
        <v>718</v>
      </c>
      <c r="D644">
        <v>1</v>
      </c>
      <c r="E644">
        <v>10</v>
      </c>
      <c r="F644">
        <v>2016021910</v>
      </c>
      <c r="G644">
        <v>20160219</v>
      </c>
      <c r="H644" t="s">
        <v>798</v>
      </c>
      <c r="I644" t="s">
        <v>74</v>
      </c>
      <c r="J644" t="s">
        <v>55</v>
      </c>
      <c r="K644">
        <v>2</v>
      </c>
      <c r="L644">
        <v>1</v>
      </c>
      <c r="M644">
        <v>1</v>
      </c>
      <c r="N644" t="s">
        <v>56</v>
      </c>
      <c r="O644" t="s">
        <v>74</v>
      </c>
      <c r="P644" t="s">
        <v>68</v>
      </c>
      <c r="Q644" t="s">
        <v>3</v>
      </c>
      <c r="R644" t="s">
        <v>67</v>
      </c>
      <c r="S644" t="s">
        <v>55</v>
      </c>
      <c r="T644" t="s">
        <v>56</v>
      </c>
      <c r="U644" t="s">
        <v>56</v>
      </c>
      <c r="V644" t="s">
        <v>56</v>
      </c>
      <c r="W644" t="s">
        <v>55</v>
      </c>
      <c r="X644" t="s">
        <v>56</v>
      </c>
      <c r="Y644" t="s">
        <v>56</v>
      </c>
      <c r="Z644" t="s">
        <v>56</v>
      </c>
      <c r="AA644" t="s">
        <v>57</v>
      </c>
      <c r="AB644" t="s">
        <v>56</v>
      </c>
      <c r="AC644" t="s">
        <v>56</v>
      </c>
      <c r="AD644" t="s">
        <v>799</v>
      </c>
      <c r="AE644">
        <v>0</v>
      </c>
      <c r="AF644">
        <v>0</v>
      </c>
      <c r="AG644">
        <v>1</v>
      </c>
      <c r="AH644">
        <v>0</v>
      </c>
      <c r="AI644" s="18" t="str">
        <f t="shared" si="41"/>
        <v>1</v>
      </c>
      <c r="AJ644" s="18" t="str">
        <f t="shared" si="42"/>
        <v>1</v>
      </c>
      <c r="AK644" s="18" t="str">
        <f t="shared" si="43"/>
        <v>0</v>
      </c>
      <c r="AL644" s="18">
        <f t="shared" si="44"/>
        <v>0</v>
      </c>
      <c r="AM644">
        <v>1</v>
      </c>
      <c r="AN644">
        <v>1</v>
      </c>
      <c r="AO644">
        <v>0</v>
      </c>
      <c r="AP644">
        <v>0</v>
      </c>
      <c r="AQ644">
        <v>0</v>
      </c>
      <c r="AR644" t="s">
        <v>74</v>
      </c>
      <c r="AS644" t="s">
        <v>67</v>
      </c>
      <c r="AT644" t="s">
        <v>67</v>
      </c>
      <c r="AU644" t="s">
        <v>4450</v>
      </c>
      <c r="AV644" t="s">
        <v>6503</v>
      </c>
      <c r="AW644" t="s">
        <v>798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2016021910</v>
      </c>
      <c r="BM644">
        <v>10</v>
      </c>
    </row>
    <row r="645" spans="1:65">
      <c r="A645" t="s">
        <v>6504</v>
      </c>
      <c r="B645">
        <v>644</v>
      </c>
      <c r="C645" t="s">
        <v>718</v>
      </c>
      <c r="D645">
        <v>1</v>
      </c>
      <c r="E645">
        <v>10</v>
      </c>
      <c r="F645">
        <v>2016021910</v>
      </c>
      <c r="G645">
        <v>20160219</v>
      </c>
      <c r="H645" t="s">
        <v>800</v>
      </c>
      <c r="I645" t="s">
        <v>74</v>
      </c>
      <c r="J645" t="s">
        <v>55</v>
      </c>
      <c r="K645">
        <v>2</v>
      </c>
      <c r="L645">
        <v>1</v>
      </c>
      <c r="M645">
        <v>1</v>
      </c>
      <c r="N645" t="s">
        <v>56</v>
      </c>
      <c r="O645" t="s">
        <v>74</v>
      </c>
      <c r="P645" t="s">
        <v>68</v>
      </c>
      <c r="Q645" t="s">
        <v>3</v>
      </c>
      <c r="R645" t="s">
        <v>67</v>
      </c>
      <c r="S645" t="s">
        <v>55</v>
      </c>
      <c r="T645" t="s">
        <v>56</v>
      </c>
      <c r="U645" t="s">
        <v>56</v>
      </c>
      <c r="V645" t="s">
        <v>56</v>
      </c>
      <c r="W645" t="s">
        <v>55</v>
      </c>
      <c r="X645" t="s">
        <v>56</v>
      </c>
      <c r="Y645" t="s">
        <v>56</v>
      </c>
      <c r="Z645" t="s">
        <v>56</v>
      </c>
      <c r="AA645" t="s">
        <v>57</v>
      </c>
      <c r="AB645" t="s">
        <v>56</v>
      </c>
      <c r="AC645" t="s">
        <v>56</v>
      </c>
      <c r="AD645" t="s">
        <v>801</v>
      </c>
      <c r="AE645">
        <v>1</v>
      </c>
      <c r="AF645">
        <v>0</v>
      </c>
      <c r="AG645">
        <v>1</v>
      </c>
      <c r="AH645">
        <v>0</v>
      </c>
      <c r="AI645" s="18" t="str">
        <f t="shared" si="41"/>
        <v>0</v>
      </c>
      <c r="AJ645" s="18" t="str">
        <f t="shared" si="42"/>
        <v>1</v>
      </c>
      <c r="AK645" s="18" t="str">
        <f t="shared" si="43"/>
        <v>0</v>
      </c>
      <c r="AL645" s="18">
        <f t="shared" si="44"/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 t="s">
        <v>74</v>
      </c>
      <c r="AS645" t="s">
        <v>67</v>
      </c>
      <c r="AT645" t="s">
        <v>67</v>
      </c>
      <c r="AU645" t="s">
        <v>4450</v>
      </c>
      <c r="AV645" t="s">
        <v>6504</v>
      </c>
      <c r="AW645" t="s">
        <v>800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2016021910</v>
      </c>
      <c r="BM645">
        <v>10</v>
      </c>
    </row>
    <row r="646" spans="1:65">
      <c r="A646" t="s">
        <v>6505</v>
      </c>
      <c r="B646">
        <v>645</v>
      </c>
      <c r="C646" t="s">
        <v>718</v>
      </c>
      <c r="D646">
        <v>1</v>
      </c>
      <c r="E646">
        <v>10</v>
      </c>
      <c r="F646">
        <v>2016021910</v>
      </c>
      <c r="G646">
        <v>20160219</v>
      </c>
      <c r="H646" t="s">
        <v>802</v>
      </c>
      <c r="I646" t="s">
        <v>74</v>
      </c>
      <c r="J646" t="s">
        <v>55</v>
      </c>
      <c r="K646">
        <v>2</v>
      </c>
      <c r="L646">
        <v>0</v>
      </c>
      <c r="M646">
        <v>2</v>
      </c>
      <c r="N646" t="s">
        <v>56</v>
      </c>
      <c r="O646" t="s">
        <v>74</v>
      </c>
      <c r="P646" t="s">
        <v>68</v>
      </c>
      <c r="Q646" t="s">
        <v>3</v>
      </c>
      <c r="R646" t="s">
        <v>67</v>
      </c>
      <c r="S646" t="s">
        <v>55</v>
      </c>
      <c r="T646" t="s">
        <v>56</v>
      </c>
      <c r="U646" t="s">
        <v>56</v>
      </c>
      <c r="V646" t="s">
        <v>56</v>
      </c>
      <c r="W646" t="s">
        <v>55</v>
      </c>
      <c r="X646" t="s">
        <v>56</v>
      </c>
      <c r="Y646" t="s">
        <v>56</v>
      </c>
      <c r="Z646" t="s">
        <v>68</v>
      </c>
      <c r="AA646" t="s">
        <v>132</v>
      </c>
      <c r="AB646" t="s">
        <v>56</v>
      </c>
      <c r="AC646" t="s">
        <v>56</v>
      </c>
      <c r="AD646" t="s">
        <v>803</v>
      </c>
      <c r="AE646">
        <v>0</v>
      </c>
      <c r="AF646">
        <v>0</v>
      </c>
      <c r="AG646">
        <v>1</v>
      </c>
      <c r="AH646">
        <v>0</v>
      </c>
      <c r="AI646" s="18" t="str">
        <f t="shared" si="41"/>
        <v>1</v>
      </c>
      <c r="AJ646" s="18" t="str">
        <f t="shared" si="42"/>
        <v>1</v>
      </c>
      <c r="AK646" s="18" t="str">
        <f t="shared" si="43"/>
        <v>0</v>
      </c>
      <c r="AL646" s="18">
        <f t="shared" si="44"/>
        <v>0</v>
      </c>
      <c r="AM646">
        <v>1</v>
      </c>
      <c r="AN646">
        <v>1</v>
      </c>
      <c r="AO646">
        <v>0</v>
      </c>
      <c r="AP646">
        <v>0</v>
      </c>
      <c r="AQ646">
        <v>0</v>
      </c>
      <c r="AR646" t="s">
        <v>74</v>
      </c>
      <c r="AS646" t="s">
        <v>67</v>
      </c>
      <c r="AT646" t="s">
        <v>67</v>
      </c>
      <c r="AU646" t="s">
        <v>4450</v>
      </c>
      <c r="AV646" t="s">
        <v>6505</v>
      </c>
      <c r="AW646" t="s">
        <v>802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2016021910</v>
      </c>
      <c r="BM646">
        <v>10</v>
      </c>
    </row>
    <row r="647" spans="1:65">
      <c r="A647" t="s">
        <v>6506</v>
      </c>
      <c r="B647">
        <v>646</v>
      </c>
      <c r="C647" t="s">
        <v>718</v>
      </c>
      <c r="D647">
        <v>1</v>
      </c>
      <c r="E647">
        <v>10</v>
      </c>
      <c r="F647">
        <v>2016021910</v>
      </c>
      <c r="G647">
        <v>20160219</v>
      </c>
      <c r="H647" t="s">
        <v>804</v>
      </c>
      <c r="I647" t="s">
        <v>74</v>
      </c>
      <c r="J647" t="s">
        <v>55</v>
      </c>
      <c r="K647">
        <v>1</v>
      </c>
      <c r="L647">
        <v>0</v>
      </c>
      <c r="M647">
        <v>1</v>
      </c>
      <c r="N647" t="s">
        <v>56</v>
      </c>
      <c r="O647" t="s">
        <v>74</v>
      </c>
      <c r="P647" t="s">
        <v>68</v>
      </c>
      <c r="Q647" t="s">
        <v>3</v>
      </c>
      <c r="R647" t="s">
        <v>67</v>
      </c>
      <c r="S647" t="s">
        <v>55</v>
      </c>
      <c r="T647" t="s">
        <v>56</v>
      </c>
      <c r="U647" t="s">
        <v>56</v>
      </c>
      <c r="V647" t="s">
        <v>56</v>
      </c>
      <c r="W647" t="s">
        <v>55</v>
      </c>
      <c r="X647" t="s">
        <v>56</v>
      </c>
      <c r="Y647" t="s">
        <v>56</v>
      </c>
      <c r="Z647" t="s">
        <v>68</v>
      </c>
      <c r="AA647" t="s">
        <v>132</v>
      </c>
      <c r="AB647" t="s">
        <v>56</v>
      </c>
      <c r="AC647" t="s">
        <v>56</v>
      </c>
      <c r="AD647" t="s">
        <v>57</v>
      </c>
      <c r="AE647">
        <v>0</v>
      </c>
      <c r="AF647">
        <v>0</v>
      </c>
      <c r="AG647">
        <v>1</v>
      </c>
      <c r="AH647">
        <v>0</v>
      </c>
      <c r="AI647" s="18" t="str">
        <f t="shared" si="41"/>
        <v>1</v>
      </c>
      <c r="AJ647" s="18" t="str">
        <f t="shared" si="42"/>
        <v>1</v>
      </c>
      <c r="AK647" s="18" t="str">
        <f t="shared" si="43"/>
        <v>0</v>
      </c>
      <c r="AL647" s="18">
        <f t="shared" si="44"/>
        <v>0</v>
      </c>
      <c r="AM647">
        <v>1</v>
      </c>
      <c r="AN647">
        <v>1</v>
      </c>
      <c r="AO647">
        <v>0</v>
      </c>
      <c r="AP647">
        <v>0</v>
      </c>
      <c r="AQ647">
        <v>0</v>
      </c>
      <c r="AR647" t="s">
        <v>74</v>
      </c>
      <c r="AS647" t="s">
        <v>67</v>
      </c>
      <c r="AT647" t="s">
        <v>67</v>
      </c>
      <c r="AU647" t="s">
        <v>4450</v>
      </c>
      <c r="AV647" t="s">
        <v>6506</v>
      </c>
      <c r="AW647" t="s">
        <v>804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2016021910</v>
      </c>
      <c r="BM647">
        <v>10</v>
      </c>
    </row>
    <row r="648" spans="1:65">
      <c r="A648" t="s">
        <v>6507</v>
      </c>
      <c r="B648">
        <v>647</v>
      </c>
      <c r="C648" t="s">
        <v>718</v>
      </c>
      <c r="D648">
        <v>1</v>
      </c>
      <c r="E648">
        <v>10</v>
      </c>
      <c r="F648">
        <v>2016021910</v>
      </c>
      <c r="G648">
        <v>20160219</v>
      </c>
      <c r="H648" t="s">
        <v>805</v>
      </c>
      <c r="I648" t="s">
        <v>74</v>
      </c>
      <c r="J648" t="s">
        <v>55</v>
      </c>
      <c r="K648">
        <v>2</v>
      </c>
      <c r="L648">
        <v>1</v>
      </c>
      <c r="M648">
        <v>1</v>
      </c>
      <c r="N648" t="s">
        <v>56</v>
      </c>
      <c r="O648" t="s">
        <v>74</v>
      </c>
      <c r="P648" t="s">
        <v>68</v>
      </c>
      <c r="Q648" t="s">
        <v>3</v>
      </c>
      <c r="R648" t="s">
        <v>67</v>
      </c>
      <c r="S648" t="s">
        <v>55</v>
      </c>
      <c r="T648" t="s">
        <v>56</v>
      </c>
      <c r="U648" t="s">
        <v>56</v>
      </c>
      <c r="V648" t="s">
        <v>56</v>
      </c>
      <c r="W648" t="s">
        <v>55</v>
      </c>
      <c r="X648" t="s">
        <v>56</v>
      </c>
      <c r="Y648" t="s">
        <v>56</v>
      </c>
      <c r="Z648" t="s">
        <v>56</v>
      </c>
      <c r="AA648" t="s">
        <v>57</v>
      </c>
      <c r="AB648" t="s">
        <v>56</v>
      </c>
      <c r="AC648" t="s">
        <v>56</v>
      </c>
      <c r="AD648" t="s">
        <v>806</v>
      </c>
      <c r="AE648">
        <v>0</v>
      </c>
      <c r="AF648">
        <v>0</v>
      </c>
      <c r="AG648">
        <v>1</v>
      </c>
      <c r="AH648">
        <v>0</v>
      </c>
      <c r="AI648" s="18" t="str">
        <f t="shared" si="41"/>
        <v>1</v>
      </c>
      <c r="AJ648" s="18" t="str">
        <f t="shared" si="42"/>
        <v>1</v>
      </c>
      <c r="AK648" s="18" t="str">
        <f t="shared" si="43"/>
        <v>0</v>
      </c>
      <c r="AL648" s="18">
        <f t="shared" si="44"/>
        <v>0</v>
      </c>
      <c r="AM648">
        <v>1</v>
      </c>
      <c r="AN648">
        <v>1</v>
      </c>
      <c r="AO648">
        <v>0</v>
      </c>
      <c r="AP648">
        <v>0</v>
      </c>
      <c r="AQ648">
        <v>0</v>
      </c>
      <c r="AR648" t="s">
        <v>74</v>
      </c>
      <c r="AS648" t="s">
        <v>67</v>
      </c>
      <c r="AT648" t="s">
        <v>67</v>
      </c>
      <c r="AU648" t="s">
        <v>4450</v>
      </c>
      <c r="AV648" t="s">
        <v>6507</v>
      </c>
      <c r="AW648" t="s">
        <v>805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2016021910</v>
      </c>
      <c r="BM648">
        <v>10</v>
      </c>
    </row>
    <row r="649" spans="1:65">
      <c r="A649" t="s">
        <v>6508</v>
      </c>
      <c r="B649">
        <v>648</v>
      </c>
      <c r="C649" t="s">
        <v>718</v>
      </c>
      <c r="D649">
        <v>1</v>
      </c>
      <c r="E649">
        <v>10</v>
      </c>
      <c r="F649">
        <v>2016021910</v>
      </c>
      <c r="G649">
        <v>20160219</v>
      </c>
      <c r="H649" t="s">
        <v>807</v>
      </c>
      <c r="I649" t="s">
        <v>74</v>
      </c>
      <c r="J649" t="s">
        <v>55</v>
      </c>
      <c r="K649">
        <v>2</v>
      </c>
      <c r="L649">
        <v>1</v>
      </c>
      <c r="M649">
        <v>1</v>
      </c>
      <c r="N649" t="s">
        <v>56</v>
      </c>
      <c r="O649" t="s">
        <v>74</v>
      </c>
      <c r="P649" t="s">
        <v>68</v>
      </c>
      <c r="Q649" t="s">
        <v>3</v>
      </c>
      <c r="R649" t="s">
        <v>67</v>
      </c>
      <c r="S649" t="s">
        <v>55</v>
      </c>
      <c r="T649" t="s">
        <v>56</v>
      </c>
      <c r="U649" t="s">
        <v>56</v>
      </c>
      <c r="V649" t="s">
        <v>56</v>
      </c>
      <c r="W649" t="s">
        <v>55</v>
      </c>
      <c r="X649" t="s">
        <v>56</v>
      </c>
      <c r="Y649" t="s">
        <v>56</v>
      </c>
      <c r="Z649" t="s">
        <v>68</v>
      </c>
      <c r="AA649" t="s">
        <v>132</v>
      </c>
      <c r="AB649" t="s">
        <v>56</v>
      </c>
      <c r="AC649" t="s">
        <v>56</v>
      </c>
      <c r="AD649" t="s">
        <v>57</v>
      </c>
      <c r="AE649">
        <v>0</v>
      </c>
      <c r="AF649">
        <v>0</v>
      </c>
      <c r="AG649">
        <v>1</v>
      </c>
      <c r="AH649">
        <v>0</v>
      </c>
      <c r="AI649" s="18" t="str">
        <f t="shared" si="41"/>
        <v>1</v>
      </c>
      <c r="AJ649" s="18" t="str">
        <f t="shared" si="42"/>
        <v>1</v>
      </c>
      <c r="AK649" s="18" t="str">
        <f t="shared" si="43"/>
        <v>0</v>
      </c>
      <c r="AL649" s="18">
        <f t="shared" si="44"/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 t="s">
        <v>74</v>
      </c>
      <c r="AS649" t="s">
        <v>67</v>
      </c>
      <c r="AT649" t="s">
        <v>67</v>
      </c>
      <c r="AU649" t="s">
        <v>4450</v>
      </c>
      <c r="AV649" t="s">
        <v>6508</v>
      </c>
      <c r="AW649" t="s">
        <v>807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2016021910</v>
      </c>
      <c r="BM649">
        <v>10</v>
      </c>
    </row>
    <row r="650" spans="1:65">
      <c r="A650" t="s">
        <v>6509</v>
      </c>
      <c r="B650">
        <v>649</v>
      </c>
      <c r="C650" t="s">
        <v>718</v>
      </c>
      <c r="D650">
        <v>1</v>
      </c>
      <c r="E650">
        <v>10</v>
      </c>
      <c r="F650">
        <v>2016021910</v>
      </c>
      <c r="G650">
        <v>20160219</v>
      </c>
      <c r="H650" t="s">
        <v>808</v>
      </c>
      <c r="I650" t="s">
        <v>74</v>
      </c>
      <c r="J650" t="s">
        <v>55</v>
      </c>
      <c r="K650">
        <v>3</v>
      </c>
      <c r="L650">
        <v>0</v>
      </c>
      <c r="M650">
        <v>3</v>
      </c>
      <c r="N650" t="s">
        <v>56</v>
      </c>
      <c r="O650" t="s">
        <v>74</v>
      </c>
      <c r="P650" t="s">
        <v>68</v>
      </c>
      <c r="Q650" t="s">
        <v>3</v>
      </c>
      <c r="R650" t="s">
        <v>67</v>
      </c>
      <c r="S650" t="s">
        <v>55</v>
      </c>
      <c r="T650" t="s">
        <v>68</v>
      </c>
      <c r="U650" t="s">
        <v>56</v>
      </c>
      <c r="V650" t="s">
        <v>68</v>
      </c>
      <c r="W650" t="s">
        <v>55</v>
      </c>
      <c r="X650" t="s">
        <v>56</v>
      </c>
      <c r="Y650" t="s">
        <v>56</v>
      </c>
      <c r="Z650" t="s">
        <v>56</v>
      </c>
      <c r="AA650" t="s">
        <v>57</v>
      </c>
      <c r="AB650" t="s">
        <v>56</v>
      </c>
      <c r="AC650" t="s">
        <v>56</v>
      </c>
      <c r="AD650" t="s">
        <v>809</v>
      </c>
      <c r="AE650">
        <v>0</v>
      </c>
      <c r="AF650">
        <v>0</v>
      </c>
      <c r="AG650">
        <v>1</v>
      </c>
      <c r="AH650">
        <v>0</v>
      </c>
      <c r="AI650" s="18" t="str">
        <f t="shared" si="41"/>
        <v>1</v>
      </c>
      <c r="AJ650" s="18" t="str">
        <f t="shared" si="42"/>
        <v>1</v>
      </c>
      <c r="AK650" s="18" t="str">
        <f t="shared" si="43"/>
        <v>0</v>
      </c>
      <c r="AL650" s="18">
        <f t="shared" si="44"/>
        <v>0</v>
      </c>
      <c r="AM650">
        <v>1</v>
      </c>
      <c r="AN650">
        <v>1</v>
      </c>
      <c r="AO650">
        <v>1</v>
      </c>
      <c r="AP650">
        <v>0</v>
      </c>
      <c r="AQ650">
        <v>0</v>
      </c>
      <c r="AR650" t="s">
        <v>74</v>
      </c>
      <c r="AS650" t="s">
        <v>67</v>
      </c>
      <c r="AT650" t="s">
        <v>67</v>
      </c>
      <c r="AU650" t="s">
        <v>4450</v>
      </c>
      <c r="AV650" t="s">
        <v>6509</v>
      </c>
      <c r="AW650" t="s">
        <v>808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2016021910</v>
      </c>
      <c r="BM650">
        <v>10</v>
      </c>
    </row>
    <row r="651" spans="1:65">
      <c r="A651" t="s">
        <v>6510</v>
      </c>
      <c r="B651">
        <v>650</v>
      </c>
      <c r="C651" t="s">
        <v>718</v>
      </c>
      <c r="D651">
        <v>1</v>
      </c>
      <c r="E651">
        <v>10</v>
      </c>
      <c r="F651">
        <v>2016021910</v>
      </c>
      <c r="G651">
        <v>20160219</v>
      </c>
      <c r="H651" t="s">
        <v>810</v>
      </c>
      <c r="I651" t="s">
        <v>563</v>
      </c>
      <c r="J651" t="s">
        <v>55</v>
      </c>
      <c r="K651">
        <v>0</v>
      </c>
      <c r="L651">
        <v>0</v>
      </c>
      <c r="M651">
        <v>0</v>
      </c>
      <c r="N651" t="s">
        <v>56</v>
      </c>
      <c r="O651" t="s">
        <v>57</v>
      </c>
      <c r="P651" t="s">
        <v>57</v>
      </c>
      <c r="Q651" t="s">
        <v>3</v>
      </c>
      <c r="R651" t="s">
        <v>80</v>
      </c>
      <c r="S651" t="s">
        <v>55</v>
      </c>
      <c r="T651" t="s">
        <v>68</v>
      </c>
      <c r="U651" t="s">
        <v>56</v>
      </c>
      <c r="V651" t="s">
        <v>68</v>
      </c>
      <c r="W651" t="s">
        <v>55</v>
      </c>
      <c r="X651" t="s">
        <v>56</v>
      </c>
      <c r="Y651" t="s">
        <v>56</v>
      </c>
      <c r="Z651" t="s">
        <v>56</v>
      </c>
      <c r="AA651" t="s">
        <v>57</v>
      </c>
      <c r="AB651" t="s">
        <v>56</v>
      </c>
      <c r="AC651" t="s">
        <v>56</v>
      </c>
      <c r="AD651" t="s">
        <v>811</v>
      </c>
      <c r="AE651">
        <v>0</v>
      </c>
      <c r="AF651">
        <v>0</v>
      </c>
      <c r="AG651">
        <v>0</v>
      </c>
      <c r="AH651">
        <v>1</v>
      </c>
      <c r="AI651" s="18" t="str">
        <f t="shared" si="41"/>
        <v>1</v>
      </c>
      <c r="AJ651" s="18" t="str">
        <f t="shared" si="42"/>
        <v>1</v>
      </c>
      <c r="AK651" s="18" t="str">
        <f t="shared" si="43"/>
        <v>1</v>
      </c>
      <c r="AL651" s="18">
        <f t="shared" si="44"/>
        <v>1</v>
      </c>
      <c r="AM651" t="s">
        <v>55</v>
      </c>
      <c r="AN651" t="s">
        <v>55</v>
      </c>
      <c r="AO651">
        <v>0</v>
      </c>
      <c r="AP651">
        <v>0</v>
      </c>
      <c r="AQ651">
        <v>0</v>
      </c>
      <c r="AR651" t="s">
        <v>209</v>
      </c>
      <c r="AS651" t="s">
        <v>80</v>
      </c>
      <c r="AT651" t="s">
        <v>80</v>
      </c>
      <c r="AU651" t="s">
        <v>80</v>
      </c>
      <c r="AV651" t="s">
        <v>6510</v>
      </c>
      <c r="AW651" t="s">
        <v>810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2016021910</v>
      </c>
      <c r="BM651">
        <v>10</v>
      </c>
    </row>
    <row r="652" spans="1:65">
      <c r="A652" t="s">
        <v>6511</v>
      </c>
      <c r="B652">
        <v>651</v>
      </c>
      <c r="C652" t="s">
        <v>718</v>
      </c>
      <c r="D652">
        <v>1</v>
      </c>
      <c r="E652">
        <v>10</v>
      </c>
      <c r="F652">
        <v>2016021910</v>
      </c>
      <c r="G652">
        <v>20160219</v>
      </c>
      <c r="H652" t="s">
        <v>812</v>
      </c>
      <c r="I652" t="s">
        <v>563</v>
      </c>
      <c r="J652" t="s">
        <v>55</v>
      </c>
      <c r="K652">
        <v>0</v>
      </c>
      <c r="L652">
        <v>0</v>
      </c>
      <c r="M652">
        <v>0</v>
      </c>
      <c r="N652" t="s">
        <v>56</v>
      </c>
      <c r="O652" t="s">
        <v>57</v>
      </c>
      <c r="P652" t="s">
        <v>57</v>
      </c>
      <c r="Q652" t="s">
        <v>97</v>
      </c>
      <c r="R652" t="s">
        <v>80</v>
      </c>
      <c r="S652" t="s">
        <v>55</v>
      </c>
      <c r="T652" t="s">
        <v>68</v>
      </c>
      <c r="U652" t="s">
        <v>56</v>
      </c>
      <c r="V652" t="s">
        <v>56</v>
      </c>
      <c r="W652" t="s">
        <v>55</v>
      </c>
      <c r="X652" t="s">
        <v>56</v>
      </c>
      <c r="Y652" t="s">
        <v>56</v>
      </c>
      <c r="Z652" t="s">
        <v>56</v>
      </c>
      <c r="AA652" t="s">
        <v>57</v>
      </c>
      <c r="AB652" t="s">
        <v>56</v>
      </c>
      <c r="AC652" t="s">
        <v>56</v>
      </c>
      <c r="AD652" t="s">
        <v>811</v>
      </c>
      <c r="AE652">
        <v>0</v>
      </c>
      <c r="AF652">
        <v>0</v>
      </c>
      <c r="AG652">
        <v>0</v>
      </c>
      <c r="AH652">
        <v>1</v>
      </c>
      <c r="AI652" s="18" t="str">
        <f t="shared" si="41"/>
        <v>1</v>
      </c>
      <c r="AJ652" s="18" t="str">
        <f t="shared" si="42"/>
        <v>1</v>
      </c>
      <c r="AK652" s="18" t="str">
        <f t="shared" si="43"/>
        <v>1</v>
      </c>
      <c r="AL652" s="18">
        <f t="shared" si="44"/>
        <v>1</v>
      </c>
      <c r="AM652" t="s">
        <v>55</v>
      </c>
      <c r="AN652" t="s">
        <v>55</v>
      </c>
      <c r="AO652">
        <v>1</v>
      </c>
      <c r="AP652">
        <v>0</v>
      </c>
      <c r="AQ652">
        <v>0</v>
      </c>
      <c r="AR652" t="s">
        <v>209</v>
      </c>
      <c r="AS652" t="s">
        <v>80</v>
      </c>
      <c r="AT652" t="s">
        <v>80</v>
      </c>
      <c r="AU652" t="s">
        <v>80</v>
      </c>
      <c r="AV652" t="s">
        <v>6511</v>
      </c>
      <c r="AW652" t="s">
        <v>812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2016021910</v>
      </c>
      <c r="BM652">
        <v>10</v>
      </c>
    </row>
    <row r="653" spans="1:65">
      <c r="A653" t="s">
        <v>6512</v>
      </c>
      <c r="B653">
        <v>652</v>
      </c>
      <c r="C653" t="s">
        <v>57</v>
      </c>
      <c r="D653" t="s">
        <v>55</v>
      </c>
      <c r="E653">
        <v>10</v>
      </c>
      <c r="F653">
        <v>2016021910</v>
      </c>
      <c r="G653" t="s">
        <v>55</v>
      </c>
      <c r="H653" t="s">
        <v>813</v>
      </c>
      <c r="I653" t="s">
        <v>55</v>
      </c>
      <c r="J653" t="s">
        <v>55</v>
      </c>
      <c r="K653" t="s">
        <v>55</v>
      </c>
      <c r="L653" t="s">
        <v>55</v>
      </c>
      <c r="M653" t="s">
        <v>55</v>
      </c>
      <c r="N653" t="s">
        <v>57</v>
      </c>
      <c r="O653" t="s">
        <v>57</v>
      </c>
      <c r="P653" t="s">
        <v>57</v>
      </c>
      <c r="Q653" t="s">
        <v>57</v>
      </c>
      <c r="R653" t="s">
        <v>57</v>
      </c>
      <c r="S653" t="s">
        <v>55</v>
      </c>
      <c r="T653" t="s">
        <v>57</v>
      </c>
      <c r="U653" t="s">
        <v>57</v>
      </c>
      <c r="V653" t="s">
        <v>57</v>
      </c>
      <c r="W653" t="s">
        <v>55</v>
      </c>
      <c r="X653" t="s">
        <v>57</v>
      </c>
      <c r="Y653" t="s">
        <v>57</v>
      </c>
      <c r="Z653" t="s">
        <v>57</v>
      </c>
      <c r="AA653" t="s">
        <v>57</v>
      </c>
      <c r="AB653" t="s">
        <v>57</v>
      </c>
      <c r="AC653" t="s">
        <v>57</v>
      </c>
      <c r="AD653" t="s">
        <v>57</v>
      </c>
      <c r="AE653">
        <v>0</v>
      </c>
      <c r="AF653">
        <v>0</v>
      </c>
      <c r="AG653">
        <v>0</v>
      </c>
      <c r="AH653">
        <v>0</v>
      </c>
      <c r="AI653" s="18" t="str">
        <f t="shared" si="41"/>
        <v>1</v>
      </c>
      <c r="AJ653" s="18" t="str">
        <f t="shared" si="42"/>
        <v>1</v>
      </c>
      <c r="AK653" s="18" t="str">
        <f t="shared" si="43"/>
        <v>1</v>
      </c>
      <c r="AL653" s="18">
        <f t="shared" si="44"/>
        <v>0</v>
      </c>
      <c r="AM653" t="s">
        <v>55</v>
      </c>
      <c r="AN653" t="s">
        <v>55</v>
      </c>
      <c r="AO653">
        <v>0</v>
      </c>
      <c r="AP653">
        <v>1</v>
      </c>
      <c r="AQ653">
        <v>0</v>
      </c>
      <c r="AR653" t="s">
        <v>59</v>
      </c>
      <c r="AS653" t="s">
        <v>80</v>
      </c>
      <c r="AT653" t="s">
        <v>80</v>
      </c>
      <c r="AU653" t="s">
        <v>80</v>
      </c>
      <c r="AV653" t="s">
        <v>6512</v>
      </c>
      <c r="AW653" t="s">
        <v>813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2016021910</v>
      </c>
      <c r="BM653">
        <v>10</v>
      </c>
    </row>
    <row r="654" spans="1:65">
      <c r="A654" t="s">
        <v>6513</v>
      </c>
      <c r="B654">
        <v>653</v>
      </c>
      <c r="C654" t="s">
        <v>718</v>
      </c>
      <c r="D654">
        <v>1</v>
      </c>
      <c r="E654">
        <v>10</v>
      </c>
      <c r="F654">
        <v>2016021910</v>
      </c>
      <c r="G654">
        <v>20160219</v>
      </c>
      <c r="H654" t="s">
        <v>814</v>
      </c>
      <c r="I654" t="s">
        <v>563</v>
      </c>
      <c r="J654" t="s">
        <v>55</v>
      </c>
      <c r="K654">
        <v>0</v>
      </c>
      <c r="L654">
        <v>0</v>
      </c>
      <c r="M654">
        <v>0</v>
      </c>
      <c r="N654" t="s">
        <v>56</v>
      </c>
      <c r="O654" t="s">
        <v>57</v>
      </c>
      <c r="P654" t="s">
        <v>57</v>
      </c>
      <c r="Q654" t="s">
        <v>3</v>
      </c>
      <c r="R654" t="s">
        <v>724</v>
      </c>
      <c r="S654" t="s">
        <v>55</v>
      </c>
      <c r="T654" t="s">
        <v>68</v>
      </c>
      <c r="U654" t="s">
        <v>68</v>
      </c>
      <c r="V654" t="s">
        <v>56</v>
      </c>
      <c r="W654" t="s">
        <v>55</v>
      </c>
      <c r="X654" t="s">
        <v>56</v>
      </c>
      <c r="Y654" t="s">
        <v>56</v>
      </c>
      <c r="Z654" t="s">
        <v>56</v>
      </c>
      <c r="AA654" t="s">
        <v>57</v>
      </c>
      <c r="AB654" t="s">
        <v>56</v>
      </c>
      <c r="AC654" t="s">
        <v>56</v>
      </c>
      <c r="AD654" t="s">
        <v>815</v>
      </c>
      <c r="AE654">
        <v>0</v>
      </c>
      <c r="AF654">
        <v>0</v>
      </c>
      <c r="AG654">
        <v>0</v>
      </c>
      <c r="AH654">
        <v>1</v>
      </c>
      <c r="AI654" s="18" t="str">
        <f t="shared" si="41"/>
        <v>1</v>
      </c>
      <c r="AJ654" s="18" t="str">
        <f t="shared" si="42"/>
        <v>1</v>
      </c>
      <c r="AK654" s="18" t="str">
        <f t="shared" si="43"/>
        <v>1</v>
      </c>
      <c r="AL654" s="18">
        <f t="shared" si="44"/>
        <v>1</v>
      </c>
      <c r="AM654" t="s">
        <v>55</v>
      </c>
      <c r="AN654" t="s">
        <v>55</v>
      </c>
      <c r="AO654">
        <v>0</v>
      </c>
      <c r="AP654">
        <v>0</v>
      </c>
      <c r="AQ654">
        <v>0</v>
      </c>
      <c r="AR654" t="s">
        <v>209</v>
      </c>
      <c r="AS654" t="s">
        <v>141</v>
      </c>
      <c r="AT654" t="s">
        <v>141</v>
      </c>
      <c r="AU654" t="s">
        <v>1326</v>
      </c>
      <c r="AV654" t="s">
        <v>6513</v>
      </c>
      <c r="AW654" t="s">
        <v>814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2016021910</v>
      </c>
      <c r="BM654">
        <v>10</v>
      </c>
    </row>
    <row r="655" spans="1:65">
      <c r="A655" t="s">
        <v>6514</v>
      </c>
      <c r="B655">
        <v>654</v>
      </c>
      <c r="C655" t="s">
        <v>718</v>
      </c>
      <c r="D655">
        <v>1</v>
      </c>
      <c r="E655">
        <v>10</v>
      </c>
      <c r="F655">
        <v>2016021910</v>
      </c>
      <c r="G655">
        <v>20160219</v>
      </c>
      <c r="H655" t="s">
        <v>816</v>
      </c>
      <c r="I655" t="s">
        <v>817</v>
      </c>
      <c r="J655" t="s">
        <v>55</v>
      </c>
      <c r="K655">
        <v>0</v>
      </c>
      <c r="L655">
        <v>0</v>
      </c>
      <c r="M655">
        <v>0</v>
      </c>
      <c r="N655" t="s">
        <v>56</v>
      </c>
      <c r="O655" t="s">
        <v>57</v>
      </c>
      <c r="P655" t="s">
        <v>57</v>
      </c>
      <c r="Q655" t="s">
        <v>3</v>
      </c>
      <c r="R655" t="s">
        <v>80</v>
      </c>
      <c r="S655" t="s">
        <v>55</v>
      </c>
      <c r="T655" t="s">
        <v>68</v>
      </c>
      <c r="U655" t="s">
        <v>68</v>
      </c>
      <c r="V655" t="s">
        <v>56</v>
      </c>
      <c r="W655" t="s">
        <v>55</v>
      </c>
      <c r="X655" t="s">
        <v>56</v>
      </c>
      <c r="Y655" t="s">
        <v>56</v>
      </c>
      <c r="Z655" t="s">
        <v>56</v>
      </c>
      <c r="AA655" t="s">
        <v>57</v>
      </c>
      <c r="AB655" t="s">
        <v>56</v>
      </c>
      <c r="AC655" t="s">
        <v>56</v>
      </c>
      <c r="AD655" t="s">
        <v>818</v>
      </c>
      <c r="AE655">
        <v>0</v>
      </c>
      <c r="AF655">
        <v>0</v>
      </c>
      <c r="AG655">
        <v>0</v>
      </c>
      <c r="AH655">
        <v>1</v>
      </c>
      <c r="AI655" s="18" t="str">
        <f t="shared" si="41"/>
        <v>1</v>
      </c>
      <c r="AJ655" s="18" t="str">
        <f t="shared" si="42"/>
        <v>1</v>
      </c>
      <c r="AK655" s="18" t="str">
        <f t="shared" si="43"/>
        <v>1</v>
      </c>
      <c r="AL655" s="18">
        <f t="shared" si="44"/>
        <v>1</v>
      </c>
      <c r="AM655" t="s">
        <v>55</v>
      </c>
      <c r="AN655" t="s">
        <v>55</v>
      </c>
      <c r="AO655">
        <v>0</v>
      </c>
      <c r="AP655">
        <v>0</v>
      </c>
      <c r="AQ655">
        <v>0</v>
      </c>
      <c r="AR655" t="s">
        <v>209</v>
      </c>
      <c r="AS655" t="s">
        <v>80</v>
      </c>
      <c r="AT655" t="s">
        <v>80</v>
      </c>
      <c r="AU655" t="s">
        <v>80</v>
      </c>
      <c r="AV655" t="s">
        <v>6514</v>
      </c>
      <c r="AW655" t="s">
        <v>816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2016021910</v>
      </c>
      <c r="BM655">
        <v>10</v>
      </c>
    </row>
    <row r="656" spans="1:65">
      <c r="A656" t="s">
        <v>6515</v>
      </c>
      <c r="B656">
        <v>655</v>
      </c>
      <c r="C656" t="s">
        <v>718</v>
      </c>
      <c r="D656">
        <v>1</v>
      </c>
      <c r="E656">
        <v>10</v>
      </c>
      <c r="F656">
        <v>2016021910</v>
      </c>
      <c r="G656">
        <v>20160219</v>
      </c>
      <c r="H656" t="s">
        <v>819</v>
      </c>
      <c r="I656" t="s">
        <v>817</v>
      </c>
      <c r="J656" t="s">
        <v>55</v>
      </c>
      <c r="K656">
        <v>0</v>
      </c>
      <c r="L656">
        <v>0</v>
      </c>
      <c r="M656">
        <v>0</v>
      </c>
      <c r="N656" t="s">
        <v>56</v>
      </c>
      <c r="O656" t="s">
        <v>57</v>
      </c>
      <c r="P656" t="s">
        <v>57</v>
      </c>
      <c r="Q656" t="s">
        <v>3</v>
      </c>
      <c r="R656" t="s">
        <v>58</v>
      </c>
      <c r="S656" t="s">
        <v>55</v>
      </c>
      <c r="T656" t="s">
        <v>68</v>
      </c>
      <c r="U656" t="s">
        <v>68</v>
      </c>
      <c r="V656" t="s">
        <v>56</v>
      </c>
      <c r="W656" t="s">
        <v>55</v>
      </c>
      <c r="X656" t="s">
        <v>56</v>
      </c>
      <c r="Y656" t="s">
        <v>68</v>
      </c>
      <c r="Z656" t="s">
        <v>68</v>
      </c>
      <c r="AA656" t="s">
        <v>132</v>
      </c>
      <c r="AB656" t="s">
        <v>56</v>
      </c>
      <c r="AC656" t="s">
        <v>56</v>
      </c>
      <c r="AD656" t="s">
        <v>820</v>
      </c>
      <c r="AE656">
        <v>0</v>
      </c>
      <c r="AF656">
        <v>0</v>
      </c>
      <c r="AG656">
        <v>0</v>
      </c>
      <c r="AH656">
        <v>1</v>
      </c>
      <c r="AI656" s="18" t="str">
        <f t="shared" si="41"/>
        <v>1</v>
      </c>
      <c r="AJ656" s="18" t="str">
        <f t="shared" si="42"/>
        <v>1</v>
      </c>
      <c r="AK656" s="18" t="str">
        <f t="shared" si="43"/>
        <v>1</v>
      </c>
      <c r="AL656" s="18">
        <f t="shared" si="44"/>
        <v>1</v>
      </c>
      <c r="AM656" t="s">
        <v>55</v>
      </c>
      <c r="AN656" t="s">
        <v>55</v>
      </c>
      <c r="AO656">
        <v>0</v>
      </c>
      <c r="AP656">
        <v>0</v>
      </c>
      <c r="AQ656">
        <v>0</v>
      </c>
      <c r="AR656" t="s">
        <v>209</v>
      </c>
      <c r="AS656" t="s">
        <v>58</v>
      </c>
      <c r="AT656" t="s">
        <v>58</v>
      </c>
      <c r="AU656" t="s">
        <v>1326</v>
      </c>
      <c r="AV656" t="s">
        <v>6515</v>
      </c>
      <c r="AW656" t="s">
        <v>819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2016021910</v>
      </c>
      <c r="BM656">
        <v>10</v>
      </c>
    </row>
    <row r="657" spans="1:65">
      <c r="A657" t="s">
        <v>6516</v>
      </c>
      <c r="B657">
        <v>656</v>
      </c>
      <c r="C657" t="s">
        <v>718</v>
      </c>
      <c r="D657">
        <v>1</v>
      </c>
      <c r="E657">
        <v>10</v>
      </c>
      <c r="F657">
        <v>2016021910</v>
      </c>
      <c r="G657">
        <v>20160219</v>
      </c>
      <c r="H657" t="s">
        <v>821</v>
      </c>
      <c r="I657" t="s">
        <v>563</v>
      </c>
      <c r="J657" t="s">
        <v>55</v>
      </c>
      <c r="K657">
        <v>0</v>
      </c>
      <c r="L657">
        <v>0</v>
      </c>
      <c r="M657">
        <v>0</v>
      </c>
      <c r="N657" t="s">
        <v>56</v>
      </c>
      <c r="O657" t="s">
        <v>57</v>
      </c>
      <c r="P657" t="s">
        <v>57</v>
      </c>
      <c r="Q657" t="s">
        <v>3</v>
      </c>
      <c r="R657" t="s">
        <v>724</v>
      </c>
      <c r="S657" t="s">
        <v>55</v>
      </c>
      <c r="T657" t="s">
        <v>68</v>
      </c>
      <c r="U657" t="s">
        <v>56</v>
      </c>
      <c r="V657" t="s">
        <v>56</v>
      </c>
      <c r="W657" t="s">
        <v>55</v>
      </c>
      <c r="X657" t="s">
        <v>56</v>
      </c>
      <c r="Y657" t="s">
        <v>56</v>
      </c>
      <c r="Z657" t="s">
        <v>56</v>
      </c>
      <c r="AA657" t="s">
        <v>57</v>
      </c>
      <c r="AB657" t="s">
        <v>56</v>
      </c>
      <c r="AC657" t="s">
        <v>68</v>
      </c>
      <c r="AD657" t="s">
        <v>822</v>
      </c>
      <c r="AE657">
        <v>0</v>
      </c>
      <c r="AF657">
        <v>0</v>
      </c>
      <c r="AG657">
        <v>0</v>
      </c>
      <c r="AH657">
        <v>1</v>
      </c>
      <c r="AI657" s="18" t="str">
        <f t="shared" si="41"/>
        <v>1</v>
      </c>
      <c r="AJ657" s="18" t="str">
        <f t="shared" si="42"/>
        <v>1</v>
      </c>
      <c r="AK657" s="18" t="str">
        <f t="shared" si="43"/>
        <v>1</v>
      </c>
      <c r="AL657" s="18">
        <f t="shared" si="44"/>
        <v>1</v>
      </c>
      <c r="AM657" t="s">
        <v>55</v>
      </c>
      <c r="AN657" t="s">
        <v>55</v>
      </c>
      <c r="AO657">
        <v>0</v>
      </c>
      <c r="AP657">
        <v>0</v>
      </c>
      <c r="AQ657">
        <v>0</v>
      </c>
      <c r="AR657" t="s">
        <v>209</v>
      </c>
      <c r="AS657" t="s">
        <v>141</v>
      </c>
      <c r="AT657" t="s">
        <v>141</v>
      </c>
      <c r="AU657" t="s">
        <v>1326</v>
      </c>
      <c r="AV657" t="s">
        <v>6516</v>
      </c>
      <c r="AW657" t="s">
        <v>821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2016021910</v>
      </c>
      <c r="BM657">
        <v>10</v>
      </c>
    </row>
    <row r="658" spans="1:65">
      <c r="A658" t="s">
        <v>6517</v>
      </c>
      <c r="B658">
        <v>657</v>
      </c>
      <c r="C658" t="s">
        <v>718</v>
      </c>
      <c r="D658">
        <v>1</v>
      </c>
      <c r="E658">
        <v>10</v>
      </c>
      <c r="F658">
        <v>2016021910</v>
      </c>
      <c r="G658">
        <v>20160219</v>
      </c>
      <c r="H658" t="s">
        <v>823</v>
      </c>
      <c r="I658" t="s">
        <v>563</v>
      </c>
      <c r="J658" t="s">
        <v>55</v>
      </c>
      <c r="K658">
        <v>0</v>
      </c>
      <c r="L658">
        <v>0</v>
      </c>
      <c r="M658">
        <v>0</v>
      </c>
      <c r="N658" t="s">
        <v>56</v>
      </c>
      <c r="O658" t="s">
        <v>57</v>
      </c>
      <c r="P658" t="s">
        <v>57</v>
      </c>
      <c r="Q658" t="s">
        <v>3</v>
      </c>
      <c r="R658" t="s">
        <v>724</v>
      </c>
      <c r="S658" t="s">
        <v>55</v>
      </c>
      <c r="T658" t="s">
        <v>68</v>
      </c>
      <c r="U658" t="s">
        <v>56</v>
      </c>
      <c r="V658" t="s">
        <v>68</v>
      </c>
      <c r="W658" t="s">
        <v>55</v>
      </c>
      <c r="X658" t="s">
        <v>56</v>
      </c>
      <c r="Y658" t="s">
        <v>56</v>
      </c>
      <c r="Z658" t="s">
        <v>56</v>
      </c>
      <c r="AA658" t="s">
        <v>57</v>
      </c>
      <c r="AB658" t="s">
        <v>56</v>
      </c>
      <c r="AC658" t="s">
        <v>68</v>
      </c>
      <c r="AD658" t="s">
        <v>824</v>
      </c>
      <c r="AE658">
        <v>0</v>
      </c>
      <c r="AF658">
        <v>0</v>
      </c>
      <c r="AG658">
        <v>0</v>
      </c>
      <c r="AH658">
        <v>1</v>
      </c>
      <c r="AI658" s="18" t="str">
        <f t="shared" si="41"/>
        <v>1</v>
      </c>
      <c r="AJ658" s="18" t="str">
        <f t="shared" si="42"/>
        <v>1</v>
      </c>
      <c r="AK658" s="18" t="str">
        <f t="shared" si="43"/>
        <v>1</v>
      </c>
      <c r="AL658" s="18">
        <f t="shared" si="44"/>
        <v>1</v>
      </c>
      <c r="AM658" t="s">
        <v>55</v>
      </c>
      <c r="AN658" t="s">
        <v>55</v>
      </c>
      <c r="AO658">
        <v>0</v>
      </c>
      <c r="AP658">
        <v>0</v>
      </c>
      <c r="AQ658">
        <v>0</v>
      </c>
      <c r="AR658" t="s">
        <v>209</v>
      </c>
      <c r="AS658" t="s">
        <v>141</v>
      </c>
      <c r="AT658" t="s">
        <v>141</v>
      </c>
      <c r="AU658" t="s">
        <v>1326</v>
      </c>
      <c r="AV658" t="s">
        <v>6517</v>
      </c>
      <c r="AW658" t="s">
        <v>823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2016021910</v>
      </c>
      <c r="BM658">
        <v>10</v>
      </c>
    </row>
    <row r="659" spans="1:65">
      <c r="A659" t="s">
        <v>6518</v>
      </c>
      <c r="B659">
        <v>658</v>
      </c>
      <c r="C659" t="s">
        <v>718</v>
      </c>
      <c r="D659">
        <v>1</v>
      </c>
      <c r="E659">
        <v>10</v>
      </c>
      <c r="F659">
        <v>2016021910</v>
      </c>
      <c r="G659">
        <v>20160219</v>
      </c>
      <c r="H659" t="s">
        <v>825</v>
      </c>
      <c r="I659" t="s">
        <v>612</v>
      </c>
      <c r="J659" t="s">
        <v>55</v>
      </c>
      <c r="K659">
        <v>0</v>
      </c>
      <c r="L659">
        <v>0</v>
      </c>
      <c r="M659">
        <v>0</v>
      </c>
      <c r="N659" t="s">
        <v>56</v>
      </c>
      <c r="O659" t="s">
        <v>57</v>
      </c>
      <c r="P659" t="s">
        <v>57</v>
      </c>
      <c r="Q659" t="s">
        <v>3</v>
      </c>
      <c r="R659" t="s">
        <v>724</v>
      </c>
      <c r="S659" t="s">
        <v>55</v>
      </c>
      <c r="T659" t="s">
        <v>56</v>
      </c>
      <c r="U659" t="s">
        <v>56</v>
      </c>
      <c r="V659" t="s">
        <v>56</v>
      </c>
      <c r="W659" t="s">
        <v>55</v>
      </c>
      <c r="X659" t="s">
        <v>56</v>
      </c>
      <c r="Y659" t="s">
        <v>56</v>
      </c>
      <c r="Z659" t="s">
        <v>56</v>
      </c>
      <c r="AA659" t="s">
        <v>57</v>
      </c>
      <c r="AB659" t="s">
        <v>56</v>
      </c>
      <c r="AC659" t="s">
        <v>68</v>
      </c>
      <c r="AD659" t="s">
        <v>826</v>
      </c>
      <c r="AE659">
        <v>0</v>
      </c>
      <c r="AF659">
        <v>0</v>
      </c>
      <c r="AG659">
        <v>0</v>
      </c>
      <c r="AH659">
        <v>1</v>
      </c>
      <c r="AI659" s="18" t="str">
        <f t="shared" si="41"/>
        <v>1</v>
      </c>
      <c r="AJ659" s="18" t="str">
        <f t="shared" si="42"/>
        <v>1</v>
      </c>
      <c r="AK659" s="18" t="str">
        <f t="shared" si="43"/>
        <v>1</v>
      </c>
      <c r="AL659" s="18">
        <f t="shared" si="44"/>
        <v>1</v>
      </c>
      <c r="AM659" t="s">
        <v>55</v>
      </c>
      <c r="AN659" t="s">
        <v>55</v>
      </c>
      <c r="AO659">
        <v>0</v>
      </c>
      <c r="AP659">
        <v>0</v>
      </c>
      <c r="AQ659">
        <v>0</v>
      </c>
      <c r="AR659" t="s">
        <v>298</v>
      </c>
      <c r="AS659" t="s">
        <v>141</v>
      </c>
      <c r="AT659" t="s">
        <v>141</v>
      </c>
      <c r="AU659" t="s">
        <v>1326</v>
      </c>
      <c r="AV659" t="s">
        <v>6518</v>
      </c>
      <c r="AW659" t="s">
        <v>825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2016021910</v>
      </c>
      <c r="BM659">
        <v>10</v>
      </c>
    </row>
    <row r="660" spans="1:65">
      <c r="A660" t="s">
        <v>6519</v>
      </c>
      <c r="B660">
        <v>659</v>
      </c>
      <c r="C660" t="s">
        <v>718</v>
      </c>
      <c r="D660">
        <v>1</v>
      </c>
      <c r="E660">
        <v>10</v>
      </c>
      <c r="F660">
        <v>2016021910</v>
      </c>
      <c r="G660">
        <v>20160219</v>
      </c>
      <c r="H660" t="s">
        <v>827</v>
      </c>
      <c r="I660" t="s">
        <v>612</v>
      </c>
      <c r="J660" t="s">
        <v>55</v>
      </c>
      <c r="K660">
        <v>0</v>
      </c>
      <c r="L660">
        <v>0</v>
      </c>
      <c r="M660">
        <v>0</v>
      </c>
      <c r="N660" t="s">
        <v>56</v>
      </c>
      <c r="O660" t="s">
        <v>57</v>
      </c>
      <c r="P660" t="s">
        <v>57</v>
      </c>
      <c r="Q660" t="s">
        <v>3</v>
      </c>
      <c r="R660" t="s">
        <v>724</v>
      </c>
      <c r="S660" t="s">
        <v>55</v>
      </c>
      <c r="T660" t="s">
        <v>68</v>
      </c>
      <c r="U660" t="s">
        <v>56</v>
      </c>
      <c r="V660" t="s">
        <v>56</v>
      </c>
      <c r="W660" t="s">
        <v>55</v>
      </c>
      <c r="X660" t="s">
        <v>56</v>
      </c>
      <c r="Y660" t="s">
        <v>56</v>
      </c>
      <c r="Z660" t="s">
        <v>56</v>
      </c>
      <c r="AA660" t="s">
        <v>57</v>
      </c>
      <c r="AB660" t="s">
        <v>56</v>
      </c>
      <c r="AC660" t="s">
        <v>68</v>
      </c>
      <c r="AD660" t="s">
        <v>828</v>
      </c>
      <c r="AE660">
        <v>0</v>
      </c>
      <c r="AF660">
        <v>0</v>
      </c>
      <c r="AG660">
        <v>0</v>
      </c>
      <c r="AH660">
        <v>1</v>
      </c>
      <c r="AI660" s="18" t="str">
        <f t="shared" si="41"/>
        <v>1</v>
      </c>
      <c r="AJ660" s="18" t="str">
        <f t="shared" si="42"/>
        <v>1</v>
      </c>
      <c r="AK660" s="18" t="str">
        <f t="shared" si="43"/>
        <v>1</v>
      </c>
      <c r="AL660" s="18">
        <f t="shared" si="44"/>
        <v>1</v>
      </c>
      <c r="AM660" t="s">
        <v>55</v>
      </c>
      <c r="AN660" t="s">
        <v>55</v>
      </c>
      <c r="AO660">
        <v>0</v>
      </c>
      <c r="AP660">
        <v>0</v>
      </c>
      <c r="AQ660">
        <v>0</v>
      </c>
      <c r="AR660" t="s">
        <v>298</v>
      </c>
      <c r="AS660" t="s">
        <v>141</v>
      </c>
      <c r="AT660" t="s">
        <v>141</v>
      </c>
      <c r="AU660" t="s">
        <v>1326</v>
      </c>
      <c r="AV660" t="s">
        <v>6519</v>
      </c>
      <c r="AW660" t="s">
        <v>827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2016021910</v>
      </c>
      <c r="BM660">
        <v>10</v>
      </c>
    </row>
    <row r="661" spans="1:65">
      <c r="A661" t="s">
        <v>6520</v>
      </c>
      <c r="B661">
        <v>660</v>
      </c>
      <c r="C661" t="s">
        <v>718</v>
      </c>
      <c r="D661">
        <v>1</v>
      </c>
      <c r="E661">
        <v>10</v>
      </c>
      <c r="F661">
        <v>2016021910</v>
      </c>
      <c r="G661">
        <v>20160219</v>
      </c>
      <c r="H661" t="s">
        <v>829</v>
      </c>
      <c r="I661" t="s">
        <v>612</v>
      </c>
      <c r="J661" t="s">
        <v>55</v>
      </c>
      <c r="K661">
        <v>0</v>
      </c>
      <c r="L661">
        <v>0</v>
      </c>
      <c r="M661">
        <v>0</v>
      </c>
      <c r="N661" t="s">
        <v>56</v>
      </c>
      <c r="O661" t="s">
        <v>57</v>
      </c>
      <c r="P661" t="s">
        <v>57</v>
      </c>
      <c r="Q661" t="s">
        <v>3</v>
      </c>
      <c r="R661" t="s">
        <v>724</v>
      </c>
      <c r="S661" t="s">
        <v>55</v>
      </c>
      <c r="T661" t="s">
        <v>68</v>
      </c>
      <c r="U661" t="s">
        <v>56</v>
      </c>
      <c r="V661" t="s">
        <v>56</v>
      </c>
      <c r="W661" t="s">
        <v>55</v>
      </c>
      <c r="X661" t="s">
        <v>56</v>
      </c>
      <c r="Y661" t="s">
        <v>56</v>
      </c>
      <c r="Z661" t="s">
        <v>56</v>
      </c>
      <c r="AA661" t="s">
        <v>57</v>
      </c>
      <c r="AB661" t="s">
        <v>56</v>
      </c>
      <c r="AC661" t="s">
        <v>68</v>
      </c>
      <c r="AD661" t="s">
        <v>830</v>
      </c>
      <c r="AE661">
        <v>0</v>
      </c>
      <c r="AF661">
        <v>0</v>
      </c>
      <c r="AG661">
        <v>0</v>
      </c>
      <c r="AH661">
        <v>1</v>
      </c>
      <c r="AI661" s="18" t="str">
        <f t="shared" si="41"/>
        <v>1</v>
      </c>
      <c r="AJ661" s="18" t="str">
        <f t="shared" si="42"/>
        <v>1</v>
      </c>
      <c r="AK661" s="18" t="str">
        <f t="shared" si="43"/>
        <v>1</v>
      </c>
      <c r="AL661" s="18">
        <f t="shared" si="44"/>
        <v>1</v>
      </c>
      <c r="AM661" t="s">
        <v>55</v>
      </c>
      <c r="AN661" t="s">
        <v>55</v>
      </c>
      <c r="AO661">
        <v>1</v>
      </c>
      <c r="AP661">
        <v>0</v>
      </c>
      <c r="AQ661">
        <v>0</v>
      </c>
      <c r="AR661" t="s">
        <v>298</v>
      </c>
      <c r="AS661" t="s">
        <v>141</v>
      </c>
      <c r="AT661" t="s">
        <v>141</v>
      </c>
      <c r="AU661" t="s">
        <v>1326</v>
      </c>
      <c r="AV661" t="s">
        <v>6520</v>
      </c>
      <c r="AW661" t="s">
        <v>829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2016021910</v>
      </c>
      <c r="BM661">
        <v>10</v>
      </c>
    </row>
    <row r="662" spans="1:65">
      <c r="A662" t="s">
        <v>6521</v>
      </c>
      <c r="B662">
        <v>661</v>
      </c>
      <c r="C662" t="s">
        <v>57</v>
      </c>
      <c r="D662" t="s">
        <v>55</v>
      </c>
      <c r="E662">
        <v>10</v>
      </c>
      <c r="F662">
        <v>2016021910</v>
      </c>
      <c r="G662" t="s">
        <v>55</v>
      </c>
      <c r="H662" t="s">
        <v>831</v>
      </c>
      <c r="I662" t="s">
        <v>55</v>
      </c>
      <c r="J662" t="s">
        <v>55</v>
      </c>
      <c r="K662" t="s">
        <v>55</v>
      </c>
      <c r="L662" t="s">
        <v>55</v>
      </c>
      <c r="M662" t="s">
        <v>55</v>
      </c>
      <c r="N662" t="s">
        <v>57</v>
      </c>
      <c r="O662" t="s">
        <v>57</v>
      </c>
      <c r="P662" t="s">
        <v>57</v>
      </c>
      <c r="Q662" t="s">
        <v>57</v>
      </c>
      <c r="R662" t="s">
        <v>57</v>
      </c>
      <c r="S662" t="s">
        <v>55</v>
      </c>
      <c r="T662" t="s">
        <v>57</v>
      </c>
      <c r="U662" t="s">
        <v>57</v>
      </c>
      <c r="V662" t="s">
        <v>57</v>
      </c>
      <c r="W662" t="s">
        <v>55</v>
      </c>
      <c r="X662" t="s">
        <v>57</v>
      </c>
      <c r="Y662" t="s">
        <v>57</v>
      </c>
      <c r="Z662" t="s">
        <v>57</v>
      </c>
      <c r="AA662" t="s">
        <v>57</v>
      </c>
      <c r="AB662" t="s">
        <v>57</v>
      </c>
      <c r="AC662" t="s">
        <v>57</v>
      </c>
      <c r="AD662" t="s">
        <v>57</v>
      </c>
      <c r="AE662">
        <v>0</v>
      </c>
      <c r="AF662">
        <v>0</v>
      </c>
      <c r="AG662">
        <v>0</v>
      </c>
      <c r="AH662">
        <v>0</v>
      </c>
      <c r="AI662" s="18" t="str">
        <f t="shared" si="41"/>
        <v>1</v>
      </c>
      <c r="AJ662" s="18" t="str">
        <f t="shared" si="42"/>
        <v>1</v>
      </c>
      <c r="AK662" s="18" t="str">
        <f t="shared" si="43"/>
        <v>1</v>
      </c>
      <c r="AL662" s="18">
        <f t="shared" si="44"/>
        <v>0</v>
      </c>
      <c r="AM662" t="s">
        <v>55</v>
      </c>
      <c r="AN662" t="s">
        <v>55</v>
      </c>
      <c r="AO662">
        <v>0</v>
      </c>
      <c r="AP662">
        <v>1</v>
      </c>
      <c r="AQ662">
        <v>0</v>
      </c>
      <c r="AR662" t="s">
        <v>59</v>
      </c>
      <c r="AS662" t="s">
        <v>80</v>
      </c>
      <c r="AT662" t="s">
        <v>80</v>
      </c>
      <c r="AU662" t="s">
        <v>80</v>
      </c>
      <c r="AV662" t="s">
        <v>6521</v>
      </c>
      <c r="AW662" t="s">
        <v>831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2016021910</v>
      </c>
      <c r="BM662">
        <v>10</v>
      </c>
    </row>
    <row r="663" spans="1:65">
      <c r="A663" t="s">
        <v>6522</v>
      </c>
      <c r="B663">
        <v>662</v>
      </c>
      <c r="C663" t="s">
        <v>57</v>
      </c>
      <c r="D663" t="s">
        <v>55</v>
      </c>
      <c r="E663">
        <v>10</v>
      </c>
      <c r="F663">
        <v>2016021910</v>
      </c>
      <c r="G663" t="s">
        <v>55</v>
      </c>
      <c r="H663" t="s">
        <v>832</v>
      </c>
      <c r="I663" t="s">
        <v>55</v>
      </c>
      <c r="J663" t="s">
        <v>55</v>
      </c>
      <c r="K663" t="s">
        <v>55</v>
      </c>
      <c r="L663" t="s">
        <v>55</v>
      </c>
      <c r="M663" t="s">
        <v>55</v>
      </c>
      <c r="N663" t="s">
        <v>57</v>
      </c>
      <c r="O663" t="s">
        <v>57</v>
      </c>
      <c r="P663" t="s">
        <v>57</v>
      </c>
      <c r="Q663" t="s">
        <v>57</v>
      </c>
      <c r="R663" t="s">
        <v>57</v>
      </c>
      <c r="S663" t="s">
        <v>55</v>
      </c>
      <c r="T663" t="s">
        <v>57</v>
      </c>
      <c r="U663" t="s">
        <v>57</v>
      </c>
      <c r="V663" t="s">
        <v>57</v>
      </c>
      <c r="W663" t="s">
        <v>55</v>
      </c>
      <c r="X663" t="s">
        <v>57</v>
      </c>
      <c r="Y663" t="s">
        <v>57</v>
      </c>
      <c r="Z663" t="s">
        <v>57</v>
      </c>
      <c r="AA663" t="s">
        <v>57</v>
      </c>
      <c r="AB663" t="s">
        <v>57</v>
      </c>
      <c r="AC663" t="s">
        <v>57</v>
      </c>
      <c r="AD663" t="s">
        <v>57</v>
      </c>
      <c r="AE663">
        <v>0</v>
      </c>
      <c r="AF663">
        <v>0</v>
      </c>
      <c r="AG663">
        <v>0</v>
      </c>
      <c r="AH663">
        <v>0</v>
      </c>
      <c r="AI663" s="18" t="str">
        <f t="shared" si="41"/>
        <v>1</v>
      </c>
      <c r="AJ663" s="18" t="str">
        <f t="shared" si="42"/>
        <v>1</v>
      </c>
      <c r="AK663" s="18" t="str">
        <f t="shared" si="43"/>
        <v>1</v>
      </c>
      <c r="AL663" s="18">
        <f t="shared" si="44"/>
        <v>0</v>
      </c>
      <c r="AM663" t="s">
        <v>55</v>
      </c>
      <c r="AN663" t="s">
        <v>55</v>
      </c>
      <c r="AO663">
        <v>0</v>
      </c>
      <c r="AP663">
        <v>1</v>
      </c>
      <c r="AQ663">
        <v>0</v>
      </c>
      <c r="AR663" t="s">
        <v>59</v>
      </c>
      <c r="AS663" t="s">
        <v>80</v>
      </c>
      <c r="AT663" t="s">
        <v>80</v>
      </c>
      <c r="AU663" t="s">
        <v>80</v>
      </c>
      <c r="AV663" t="s">
        <v>6522</v>
      </c>
      <c r="AW663" t="s">
        <v>832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2016021910</v>
      </c>
      <c r="BM663">
        <v>10</v>
      </c>
    </row>
    <row r="664" spans="1:65">
      <c r="A664" t="s">
        <v>6523</v>
      </c>
      <c r="B664">
        <v>663</v>
      </c>
      <c r="C664" t="s">
        <v>57</v>
      </c>
      <c r="D664" t="s">
        <v>55</v>
      </c>
      <c r="E664">
        <v>10</v>
      </c>
      <c r="F664">
        <v>2016021910</v>
      </c>
      <c r="G664" t="s">
        <v>55</v>
      </c>
      <c r="H664" t="s">
        <v>833</v>
      </c>
      <c r="I664" t="s">
        <v>55</v>
      </c>
      <c r="J664" t="s">
        <v>55</v>
      </c>
      <c r="K664" t="s">
        <v>55</v>
      </c>
      <c r="L664" t="s">
        <v>55</v>
      </c>
      <c r="M664" t="s">
        <v>55</v>
      </c>
      <c r="N664" t="s">
        <v>57</v>
      </c>
      <c r="O664" t="s">
        <v>57</v>
      </c>
      <c r="P664" t="s">
        <v>57</v>
      </c>
      <c r="Q664" t="s">
        <v>57</v>
      </c>
      <c r="R664" t="s">
        <v>57</v>
      </c>
      <c r="S664" t="s">
        <v>55</v>
      </c>
      <c r="T664" t="s">
        <v>57</v>
      </c>
      <c r="U664" t="s">
        <v>57</v>
      </c>
      <c r="V664" t="s">
        <v>57</v>
      </c>
      <c r="W664" t="s">
        <v>55</v>
      </c>
      <c r="X664" t="s">
        <v>57</v>
      </c>
      <c r="Y664" t="s">
        <v>57</v>
      </c>
      <c r="Z664" t="s">
        <v>57</v>
      </c>
      <c r="AA664" t="s">
        <v>57</v>
      </c>
      <c r="AB664" t="s">
        <v>57</v>
      </c>
      <c r="AC664" t="s">
        <v>57</v>
      </c>
      <c r="AD664" t="s">
        <v>57</v>
      </c>
      <c r="AE664">
        <v>0</v>
      </c>
      <c r="AF664">
        <v>0</v>
      </c>
      <c r="AG664">
        <v>0</v>
      </c>
      <c r="AH664">
        <v>0</v>
      </c>
      <c r="AI664" s="18" t="str">
        <f t="shared" si="41"/>
        <v>1</v>
      </c>
      <c r="AJ664" s="18" t="str">
        <f t="shared" si="42"/>
        <v>1</v>
      </c>
      <c r="AK664" s="18" t="str">
        <f t="shared" si="43"/>
        <v>1</v>
      </c>
      <c r="AL664" s="18">
        <f t="shared" si="44"/>
        <v>0</v>
      </c>
      <c r="AM664" t="s">
        <v>55</v>
      </c>
      <c r="AN664" t="s">
        <v>55</v>
      </c>
      <c r="AO664">
        <v>0</v>
      </c>
      <c r="AP664">
        <v>1</v>
      </c>
      <c r="AQ664">
        <v>0</v>
      </c>
      <c r="AR664" t="s">
        <v>59</v>
      </c>
      <c r="AS664" t="s">
        <v>80</v>
      </c>
      <c r="AT664" t="s">
        <v>80</v>
      </c>
      <c r="AU664" t="s">
        <v>80</v>
      </c>
      <c r="AV664" t="s">
        <v>6523</v>
      </c>
      <c r="AW664" t="s">
        <v>833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2016021910</v>
      </c>
      <c r="BM664">
        <v>10</v>
      </c>
    </row>
    <row r="665" spans="1:65">
      <c r="A665" t="s">
        <v>6524</v>
      </c>
      <c r="B665">
        <v>664</v>
      </c>
      <c r="C665" t="s">
        <v>718</v>
      </c>
      <c r="D665">
        <v>1</v>
      </c>
      <c r="E665">
        <v>10</v>
      </c>
      <c r="F665">
        <v>2016021910</v>
      </c>
      <c r="G665">
        <v>20160219</v>
      </c>
      <c r="H665" t="s">
        <v>834</v>
      </c>
      <c r="I665" t="s">
        <v>612</v>
      </c>
      <c r="J665" t="s">
        <v>55</v>
      </c>
      <c r="K665">
        <v>0</v>
      </c>
      <c r="L665">
        <v>0</v>
      </c>
      <c r="M665">
        <v>0</v>
      </c>
      <c r="N665" t="s">
        <v>56</v>
      </c>
      <c r="O665" t="s">
        <v>57</v>
      </c>
      <c r="P665" t="s">
        <v>57</v>
      </c>
      <c r="Q665" t="s">
        <v>3</v>
      </c>
      <c r="R665" t="s">
        <v>724</v>
      </c>
      <c r="S665" t="s">
        <v>55</v>
      </c>
      <c r="T665" t="s">
        <v>68</v>
      </c>
      <c r="U665" t="s">
        <v>56</v>
      </c>
      <c r="V665" t="s">
        <v>56</v>
      </c>
      <c r="W665" t="s">
        <v>55</v>
      </c>
      <c r="X665" t="s">
        <v>56</v>
      </c>
      <c r="Y665" t="s">
        <v>56</v>
      </c>
      <c r="Z665" t="s">
        <v>56</v>
      </c>
      <c r="AA665" t="s">
        <v>57</v>
      </c>
      <c r="AB665" t="s">
        <v>56</v>
      </c>
      <c r="AC665" t="s">
        <v>68</v>
      </c>
      <c r="AD665" t="s">
        <v>835</v>
      </c>
      <c r="AE665">
        <v>0</v>
      </c>
      <c r="AF665">
        <v>0</v>
      </c>
      <c r="AG665">
        <v>0</v>
      </c>
      <c r="AH665">
        <v>1</v>
      </c>
      <c r="AI665" s="18" t="str">
        <f t="shared" si="41"/>
        <v>1</v>
      </c>
      <c r="AJ665" s="18" t="str">
        <f t="shared" si="42"/>
        <v>1</v>
      </c>
      <c r="AK665" s="18" t="str">
        <f t="shared" si="43"/>
        <v>1</v>
      </c>
      <c r="AL665" s="18">
        <f t="shared" si="44"/>
        <v>1</v>
      </c>
      <c r="AM665" t="s">
        <v>55</v>
      </c>
      <c r="AN665" t="s">
        <v>55</v>
      </c>
      <c r="AO665">
        <v>0</v>
      </c>
      <c r="AP665">
        <v>0</v>
      </c>
      <c r="AQ665">
        <v>0</v>
      </c>
      <c r="AR665" t="s">
        <v>298</v>
      </c>
      <c r="AS665" t="s">
        <v>141</v>
      </c>
      <c r="AT665" t="s">
        <v>141</v>
      </c>
      <c r="AU665" t="s">
        <v>1326</v>
      </c>
      <c r="AV665" t="s">
        <v>6524</v>
      </c>
      <c r="AW665" t="s">
        <v>834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1</v>
      </c>
      <c r="BL665">
        <v>2016021910</v>
      </c>
      <c r="BM665">
        <v>10</v>
      </c>
    </row>
    <row r="666" spans="1:65">
      <c r="A666" t="s">
        <v>6525</v>
      </c>
      <c r="B666">
        <v>665</v>
      </c>
      <c r="C666" t="s">
        <v>718</v>
      </c>
      <c r="D666">
        <v>1</v>
      </c>
      <c r="E666">
        <v>10</v>
      </c>
      <c r="F666">
        <v>2016021910</v>
      </c>
      <c r="G666">
        <v>20160219</v>
      </c>
      <c r="H666" t="s">
        <v>836</v>
      </c>
      <c r="I666" t="s">
        <v>837</v>
      </c>
      <c r="J666" t="s">
        <v>55</v>
      </c>
      <c r="K666">
        <v>1</v>
      </c>
      <c r="L666">
        <v>1</v>
      </c>
      <c r="M666">
        <v>0</v>
      </c>
      <c r="N666" t="s">
        <v>56</v>
      </c>
      <c r="O666" t="s">
        <v>57</v>
      </c>
      <c r="P666" t="s">
        <v>57</v>
      </c>
      <c r="Q666" t="s">
        <v>3</v>
      </c>
      <c r="R666" t="s">
        <v>724</v>
      </c>
      <c r="S666" t="s">
        <v>55</v>
      </c>
      <c r="T666" t="s">
        <v>56</v>
      </c>
      <c r="U666" t="s">
        <v>56</v>
      </c>
      <c r="V666" t="s">
        <v>56</v>
      </c>
      <c r="W666" t="s">
        <v>55</v>
      </c>
      <c r="X666" t="s">
        <v>56</v>
      </c>
      <c r="Y666" t="s">
        <v>56</v>
      </c>
      <c r="Z666" t="s">
        <v>56</v>
      </c>
      <c r="AA666" t="s">
        <v>57</v>
      </c>
      <c r="AB666" t="s">
        <v>56</v>
      </c>
      <c r="AC666" t="s">
        <v>56</v>
      </c>
      <c r="AD666" t="s">
        <v>838</v>
      </c>
      <c r="AE666">
        <v>0</v>
      </c>
      <c r="AF666">
        <v>0</v>
      </c>
      <c r="AG666">
        <v>0</v>
      </c>
      <c r="AH666">
        <v>1</v>
      </c>
      <c r="AI666" s="18" t="str">
        <f t="shared" si="41"/>
        <v>1</v>
      </c>
      <c r="AJ666" s="18" t="str">
        <f t="shared" si="42"/>
        <v>1</v>
      </c>
      <c r="AK666" s="18" t="str">
        <f t="shared" si="43"/>
        <v>1</v>
      </c>
      <c r="AL666" s="18">
        <f t="shared" si="44"/>
        <v>1</v>
      </c>
      <c r="AM666" t="s">
        <v>55</v>
      </c>
      <c r="AN666" t="s">
        <v>55</v>
      </c>
      <c r="AO666">
        <v>0</v>
      </c>
      <c r="AP666">
        <v>0</v>
      </c>
      <c r="AQ666">
        <v>0</v>
      </c>
      <c r="AR666" t="s">
        <v>147</v>
      </c>
      <c r="AS666" t="s">
        <v>141</v>
      </c>
      <c r="AT666" t="s">
        <v>141</v>
      </c>
      <c r="AU666" t="s">
        <v>1326</v>
      </c>
      <c r="AV666" t="s">
        <v>6525</v>
      </c>
      <c r="AW666" t="s">
        <v>836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</v>
      </c>
      <c r="BL666">
        <v>2016021910</v>
      </c>
      <c r="BM666">
        <v>10</v>
      </c>
    </row>
    <row r="667" spans="1:65">
      <c r="A667" t="s">
        <v>6526</v>
      </c>
      <c r="B667">
        <v>666</v>
      </c>
      <c r="C667" t="s">
        <v>718</v>
      </c>
      <c r="D667">
        <v>1</v>
      </c>
      <c r="E667">
        <v>10</v>
      </c>
      <c r="F667">
        <v>2016021910</v>
      </c>
      <c r="G667">
        <v>20160219</v>
      </c>
      <c r="H667" t="s">
        <v>839</v>
      </c>
      <c r="I667" t="s">
        <v>837</v>
      </c>
      <c r="J667" t="s">
        <v>55</v>
      </c>
      <c r="K667">
        <v>1</v>
      </c>
      <c r="L667">
        <v>1</v>
      </c>
      <c r="M667">
        <v>0</v>
      </c>
      <c r="N667" t="s">
        <v>56</v>
      </c>
      <c r="O667" t="s">
        <v>837</v>
      </c>
      <c r="P667" t="s">
        <v>68</v>
      </c>
      <c r="Q667" t="s">
        <v>3</v>
      </c>
      <c r="R667" t="s">
        <v>724</v>
      </c>
      <c r="S667" t="s">
        <v>55</v>
      </c>
      <c r="T667" t="s">
        <v>56</v>
      </c>
      <c r="U667" t="s">
        <v>56</v>
      </c>
      <c r="V667" t="s">
        <v>56</v>
      </c>
      <c r="W667" t="s">
        <v>55</v>
      </c>
      <c r="X667" t="s">
        <v>56</v>
      </c>
      <c r="Y667" t="s">
        <v>56</v>
      </c>
      <c r="Z667" t="s">
        <v>56</v>
      </c>
      <c r="AA667" t="s">
        <v>57</v>
      </c>
      <c r="AB667" t="s">
        <v>56</v>
      </c>
      <c r="AC667" t="s">
        <v>68</v>
      </c>
      <c r="AD667" t="s">
        <v>840</v>
      </c>
      <c r="AE667">
        <v>0</v>
      </c>
      <c r="AF667">
        <v>0</v>
      </c>
      <c r="AG667">
        <v>0</v>
      </c>
      <c r="AH667">
        <v>1</v>
      </c>
      <c r="AI667" s="18" t="str">
        <f t="shared" si="41"/>
        <v>1</v>
      </c>
      <c r="AJ667" s="18" t="str">
        <f t="shared" si="42"/>
        <v>1</v>
      </c>
      <c r="AK667" s="18" t="str">
        <f t="shared" si="43"/>
        <v>1</v>
      </c>
      <c r="AL667" s="18">
        <f t="shared" si="44"/>
        <v>1</v>
      </c>
      <c r="AM667" t="s">
        <v>55</v>
      </c>
      <c r="AN667" t="s">
        <v>55</v>
      </c>
      <c r="AO667">
        <v>1</v>
      </c>
      <c r="AP667">
        <v>0</v>
      </c>
      <c r="AQ667">
        <v>0</v>
      </c>
      <c r="AR667" t="s">
        <v>147</v>
      </c>
      <c r="AS667" t="s">
        <v>141</v>
      </c>
      <c r="AT667" t="s">
        <v>141</v>
      </c>
      <c r="AU667" t="s">
        <v>1326</v>
      </c>
      <c r="AV667" t="s">
        <v>6526</v>
      </c>
      <c r="AW667" t="s">
        <v>839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</v>
      </c>
      <c r="BL667">
        <v>2016021910</v>
      </c>
      <c r="BM667">
        <v>10</v>
      </c>
    </row>
    <row r="668" spans="1:65">
      <c r="A668" t="s">
        <v>6527</v>
      </c>
      <c r="B668">
        <v>667</v>
      </c>
      <c r="C668" t="s">
        <v>718</v>
      </c>
      <c r="D668">
        <v>1</v>
      </c>
      <c r="E668">
        <v>10</v>
      </c>
      <c r="F668">
        <v>2016021910</v>
      </c>
      <c r="G668">
        <v>20160219</v>
      </c>
      <c r="H668" t="s">
        <v>841</v>
      </c>
      <c r="I668" t="s">
        <v>837</v>
      </c>
      <c r="J668" t="s">
        <v>55</v>
      </c>
      <c r="K668">
        <v>1</v>
      </c>
      <c r="L668">
        <v>1</v>
      </c>
      <c r="M668">
        <v>0</v>
      </c>
      <c r="N668" t="s">
        <v>56</v>
      </c>
      <c r="O668" t="s">
        <v>837</v>
      </c>
      <c r="P668" t="s">
        <v>68</v>
      </c>
      <c r="Q668" t="s">
        <v>3</v>
      </c>
      <c r="R668" t="s">
        <v>724</v>
      </c>
      <c r="S668" t="s">
        <v>55</v>
      </c>
      <c r="T668" t="s">
        <v>68</v>
      </c>
      <c r="U668" t="s">
        <v>56</v>
      </c>
      <c r="V668" t="s">
        <v>68</v>
      </c>
      <c r="W668" t="s">
        <v>55</v>
      </c>
      <c r="X668" t="s">
        <v>56</v>
      </c>
      <c r="Y668" t="s">
        <v>56</v>
      </c>
      <c r="Z668" t="s">
        <v>56</v>
      </c>
      <c r="AA668" t="s">
        <v>57</v>
      </c>
      <c r="AB668" t="s">
        <v>56</v>
      </c>
      <c r="AC668" t="s">
        <v>56</v>
      </c>
      <c r="AD668" t="s">
        <v>842</v>
      </c>
      <c r="AE668">
        <v>0</v>
      </c>
      <c r="AF668">
        <v>0</v>
      </c>
      <c r="AG668">
        <v>0</v>
      </c>
      <c r="AH668">
        <v>1</v>
      </c>
      <c r="AI668" s="18" t="str">
        <f t="shared" si="41"/>
        <v>1</v>
      </c>
      <c r="AJ668" s="18" t="str">
        <f t="shared" si="42"/>
        <v>1</v>
      </c>
      <c r="AK668" s="18" t="str">
        <f t="shared" si="43"/>
        <v>1</v>
      </c>
      <c r="AL668" s="18">
        <f t="shared" si="44"/>
        <v>1</v>
      </c>
      <c r="AM668" t="s">
        <v>55</v>
      </c>
      <c r="AN668" t="s">
        <v>55</v>
      </c>
      <c r="AO668">
        <v>0</v>
      </c>
      <c r="AP668">
        <v>0</v>
      </c>
      <c r="AQ668">
        <v>0</v>
      </c>
      <c r="AR668" t="s">
        <v>147</v>
      </c>
      <c r="AS668" t="s">
        <v>141</v>
      </c>
      <c r="AT668" t="s">
        <v>141</v>
      </c>
      <c r="AU668" t="s">
        <v>1326</v>
      </c>
      <c r="AV668" t="s">
        <v>6527</v>
      </c>
      <c r="AW668" t="s">
        <v>841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2016021910</v>
      </c>
      <c r="BM668">
        <v>10</v>
      </c>
    </row>
    <row r="669" spans="1:65">
      <c r="A669" t="s">
        <v>6528</v>
      </c>
      <c r="B669">
        <v>668</v>
      </c>
      <c r="C669" t="s">
        <v>57</v>
      </c>
      <c r="D669" t="s">
        <v>55</v>
      </c>
      <c r="E669">
        <v>10</v>
      </c>
      <c r="F669">
        <v>2016022010</v>
      </c>
      <c r="G669" t="s">
        <v>55</v>
      </c>
      <c r="H669" t="s">
        <v>843</v>
      </c>
      <c r="I669" t="s">
        <v>55</v>
      </c>
      <c r="J669" t="s">
        <v>55</v>
      </c>
      <c r="K669" t="s">
        <v>55</v>
      </c>
      <c r="L669" t="s">
        <v>55</v>
      </c>
      <c r="M669" t="s">
        <v>55</v>
      </c>
      <c r="N669" t="s">
        <v>57</v>
      </c>
      <c r="O669" t="s">
        <v>57</v>
      </c>
      <c r="P669" t="s">
        <v>57</v>
      </c>
      <c r="Q669" t="s">
        <v>57</v>
      </c>
      <c r="R669" t="s">
        <v>57</v>
      </c>
      <c r="S669" t="s">
        <v>55</v>
      </c>
      <c r="T669" t="s">
        <v>57</v>
      </c>
      <c r="U669" t="s">
        <v>57</v>
      </c>
      <c r="V669" t="s">
        <v>57</v>
      </c>
      <c r="W669" t="s">
        <v>55</v>
      </c>
      <c r="X669" t="s">
        <v>57</v>
      </c>
      <c r="Y669" t="s">
        <v>57</v>
      </c>
      <c r="Z669" t="s">
        <v>57</v>
      </c>
      <c r="AA669" t="s">
        <v>57</v>
      </c>
      <c r="AB669" t="s">
        <v>57</v>
      </c>
      <c r="AC669" t="s">
        <v>57</v>
      </c>
      <c r="AD669" t="s">
        <v>57</v>
      </c>
      <c r="AE669">
        <v>0</v>
      </c>
      <c r="AF669">
        <v>0</v>
      </c>
      <c r="AG669">
        <v>0</v>
      </c>
      <c r="AH669">
        <v>0</v>
      </c>
      <c r="AI669" s="18" t="str">
        <f t="shared" si="41"/>
        <v>1</v>
      </c>
      <c r="AJ669" s="18" t="str">
        <f t="shared" si="42"/>
        <v>1</v>
      </c>
      <c r="AK669" s="18" t="str">
        <f t="shared" si="43"/>
        <v>1</v>
      </c>
      <c r="AL669" s="18">
        <f t="shared" si="44"/>
        <v>0</v>
      </c>
      <c r="AM669" t="s">
        <v>55</v>
      </c>
      <c r="AN669" t="s">
        <v>55</v>
      </c>
      <c r="AO669">
        <v>0</v>
      </c>
      <c r="AP669">
        <v>1</v>
      </c>
      <c r="AQ669">
        <v>0</v>
      </c>
      <c r="AR669" t="s">
        <v>59</v>
      </c>
      <c r="AS669" t="s">
        <v>80</v>
      </c>
      <c r="AT669" t="s">
        <v>80</v>
      </c>
      <c r="AU669" t="s">
        <v>80</v>
      </c>
      <c r="AV669" t="s">
        <v>6528</v>
      </c>
      <c r="AW669" t="s">
        <v>843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2016022010</v>
      </c>
      <c r="BM669">
        <v>10</v>
      </c>
    </row>
    <row r="670" spans="1:65">
      <c r="A670" t="s">
        <v>6529</v>
      </c>
      <c r="B670">
        <v>669</v>
      </c>
      <c r="C670" t="s">
        <v>57</v>
      </c>
      <c r="D670" t="s">
        <v>55</v>
      </c>
      <c r="E670">
        <v>10</v>
      </c>
      <c r="F670">
        <v>2016022010</v>
      </c>
      <c r="G670" t="s">
        <v>55</v>
      </c>
      <c r="H670" t="s">
        <v>844</v>
      </c>
      <c r="I670" t="s">
        <v>55</v>
      </c>
      <c r="J670" t="s">
        <v>55</v>
      </c>
      <c r="K670" t="s">
        <v>55</v>
      </c>
      <c r="L670" t="s">
        <v>55</v>
      </c>
      <c r="M670" t="s">
        <v>55</v>
      </c>
      <c r="N670" t="s">
        <v>57</v>
      </c>
      <c r="O670" t="s">
        <v>57</v>
      </c>
      <c r="P670" t="s">
        <v>57</v>
      </c>
      <c r="Q670" t="s">
        <v>57</v>
      </c>
      <c r="R670" t="s">
        <v>57</v>
      </c>
      <c r="S670" t="s">
        <v>55</v>
      </c>
      <c r="T670" t="s">
        <v>57</v>
      </c>
      <c r="U670" t="s">
        <v>57</v>
      </c>
      <c r="V670" t="s">
        <v>57</v>
      </c>
      <c r="W670" t="s">
        <v>55</v>
      </c>
      <c r="X670" t="s">
        <v>57</v>
      </c>
      <c r="Y670" t="s">
        <v>57</v>
      </c>
      <c r="Z670" t="s">
        <v>57</v>
      </c>
      <c r="AA670" t="s">
        <v>57</v>
      </c>
      <c r="AB670" t="s">
        <v>57</v>
      </c>
      <c r="AC670" t="s">
        <v>57</v>
      </c>
      <c r="AD670" t="s">
        <v>57</v>
      </c>
      <c r="AE670">
        <v>0</v>
      </c>
      <c r="AF670">
        <v>0</v>
      </c>
      <c r="AG670">
        <v>0</v>
      </c>
      <c r="AH670">
        <v>0</v>
      </c>
      <c r="AI670" s="18" t="str">
        <f t="shared" si="41"/>
        <v>1</v>
      </c>
      <c r="AJ670" s="18" t="str">
        <f t="shared" si="42"/>
        <v>1</v>
      </c>
      <c r="AK670" s="18" t="str">
        <f t="shared" si="43"/>
        <v>1</v>
      </c>
      <c r="AL670" s="18">
        <f t="shared" si="44"/>
        <v>0</v>
      </c>
      <c r="AM670" t="s">
        <v>55</v>
      </c>
      <c r="AN670" t="s">
        <v>55</v>
      </c>
      <c r="AO670">
        <v>1</v>
      </c>
      <c r="AP670">
        <v>1</v>
      </c>
      <c r="AQ670">
        <v>0</v>
      </c>
      <c r="AR670" t="s">
        <v>59</v>
      </c>
      <c r="AS670" t="s">
        <v>80</v>
      </c>
      <c r="AT670" t="s">
        <v>80</v>
      </c>
      <c r="AU670" t="s">
        <v>80</v>
      </c>
      <c r="AV670" t="s">
        <v>6529</v>
      </c>
      <c r="AW670" t="s">
        <v>844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2016022010</v>
      </c>
      <c r="BM670">
        <v>10</v>
      </c>
    </row>
    <row r="671" spans="1:65">
      <c r="A671" t="s">
        <v>6530</v>
      </c>
      <c r="B671">
        <v>670</v>
      </c>
      <c r="C671" t="s">
        <v>57</v>
      </c>
      <c r="D671" t="s">
        <v>55</v>
      </c>
      <c r="E671">
        <v>10</v>
      </c>
      <c r="F671">
        <v>2016022010</v>
      </c>
      <c r="G671" t="s">
        <v>55</v>
      </c>
      <c r="H671" t="s">
        <v>845</v>
      </c>
      <c r="I671" t="s">
        <v>55</v>
      </c>
      <c r="J671" t="s">
        <v>55</v>
      </c>
      <c r="K671" t="s">
        <v>55</v>
      </c>
      <c r="L671" t="s">
        <v>55</v>
      </c>
      <c r="M671" t="s">
        <v>55</v>
      </c>
      <c r="N671" t="s">
        <v>57</v>
      </c>
      <c r="O671" t="s">
        <v>57</v>
      </c>
      <c r="P671" t="s">
        <v>57</v>
      </c>
      <c r="Q671" t="s">
        <v>57</v>
      </c>
      <c r="R671" t="s">
        <v>57</v>
      </c>
      <c r="S671" t="s">
        <v>55</v>
      </c>
      <c r="T671" t="s">
        <v>57</v>
      </c>
      <c r="U671" t="s">
        <v>57</v>
      </c>
      <c r="V671" t="s">
        <v>57</v>
      </c>
      <c r="W671" t="s">
        <v>55</v>
      </c>
      <c r="X671" t="s">
        <v>57</v>
      </c>
      <c r="Y671" t="s">
        <v>57</v>
      </c>
      <c r="Z671" t="s">
        <v>57</v>
      </c>
      <c r="AA671" t="s">
        <v>57</v>
      </c>
      <c r="AB671" t="s">
        <v>57</v>
      </c>
      <c r="AC671" t="s">
        <v>57</v>
      </c>
      <c r="AD671" t="s">
        <v>57</v>
      </c>
      <c r="AE671">
        <v>0</v>
      </c>
      <c r="AF671">
        <v>0</v>
      </c>
      <c r="AG671">
        <v>0</v>
      </c>
      <c r="AH671">
        <v>0</v>
      </c>
      <c r="AI671" s="18" t="str">
        <f t="shared" si="41"/>
        <v>1</v>
      </c>
      <c r="AJ671" s="18" t="str">
        <f t="shared" si="42"/>
        <v>1</v>
      </c>
      <c r="AK671" s="18" t="str">
        <f t="shared" si="43"/>
        <v>1</v>
      </c>
      <c r="AL671" s="18">
        <f t="shared" si="44"/>
        <v>0</v>
      </c>
      <c r="AM671" t="s">
        <v>55</v>
      </c>
      <c r="AN671" t="s">
        <v>55</v>
      </c>
      <c r="AO671">
        <v>0</v>
      </c>
      <c r="AP671">
        <v>1</v>
      </c>
      <c r="AQ671">
        <v>0</v>
      </c>
      <c r="AR671" t="s">
        <v>59</v>
      </c>
      <c r="AS671" t="s">
        <v>80</v>
      </c>
      <c r="AT671" t="s">
        <v>80</v>
      </c>
      <c r="AU671" t="s">
        <v>80</v>
      </c>
      <c r="AV671" t="s">
        <v>6530</v>
      </c>
      <c r="AW671" t="s">
        <v>845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2016022010</v>
      </c>
      <c r="BM671">
        <v>10</v>
      </c>
    </row>
    <row r="672" spans="1:65">
      <c r="A672" t="s">
        <v>6531</v>
      </c>
      <c r="B672">
        <v>671</v>
      </c>
      <c r="C672" t="s">
        <v>718</v>
      </c>
      <c r="D672">
        <v>1</v>
      </c>
      <c r="E672">
        <v>10</v>
      </c>
      <c r="F672">
        <v>2016022010</v>
      </c>
      <c r="G672">
        <v>20160220</v>
      </c>
      <c r="H672" t="s">
        <v>846</v>
      </c>
      <c r="I672" t="s">
        <v>76</v>
      </c>
      <c r="J672" t="s">
        <v>55</v>
      </c>
      <c r="K672">
        <v>2</v>
      </c>
      <c r="L672">
        <v>0</v>
      </c>
      <c r="M672">
        <v>2</v>
      </c>
      <c r="N672" t="s">
        <v>56</v>
      </c>
      <c r="O672" t="s">
        <v>847</v>
      </c>
      <c r="P672" t="s">
        <v>56</v>
      </c>
      <c r="Q672" t="s">
        <v>3</v>
      </c>
      <c r="R672" t="s">
        <v>78</v>
      </c>
      <c r="S672" t="s">
        <v>55</v>
      </c>
      <c r="T672" t="s">
        <v>56</v>
      </c>
      <c r="U672" t="s">
        <v>56</v>
      </c>
      <c r="V672" t="s">
        <v>56</v>
      </c>
      <c r="W672" t="s">
        <v>55</v>
      </c>
      <c r="X672" t="s">
        <v>56</v>
      </c>
      <c r="Y672" t="s">
        <v>56</v>
      </c>
      <c r="Z672" t="s">
        <v>56</v>
      </c>
      <c r="AA672" t="s">
        <v>57</v>
      </c>
      <c r="AB672" t="s">
        <v>56</v>
      </c>
      <c r="AC672" t="s">
        <v>56</v>
      </c>
      <c r="AD672" t="s">
        <v>848</v>
      </c>
      <c r="AE672">
        <v>0</v>
      </c>
      <c r="AF672">
        <v>0</v>
      </c>
      <c r="AG672">
        <v>0</v>
      </c>
      <c r="AH672">
        <v>1</v>
      </c>
      <c r="AI672" s="18" t="str">
        <f t="shared" si="41"/>
        <v>1</v>
      </c>
      <c r="AJ672" s="18" t="str">
        <f t="shared" si="42"/>
        <v>1</v>
      </c>
      <c r="AK672" s="18" t="str">
        <f t="shared" si="43"/>
        <v>1</v>
      </c>
      <c r="AL672" s="18">
        <f t="shared" si="44"/>
        <v>1</v>
      </c>
      <c r="AM672" t="s">
        <v>55</v>
      </c>
      <c r="AN672" t="s">
        <v>55</v>
      </c>
      <c r="AO672">
        <v>0</v>
      </c>
      <c r="AP672">
        <v>0</v>
      </c>
      <c r="AQ672">
        <v>0</v>
      </c>
      <c r="AR672" t="s">
        <v>76</v>
      </c>
      <c r="AS672" t="s">
        <v>78</v>
      </c>
      <c r="AT672" t="s">
        <v>78</v>
      </c>
      <c r="AU672" t="s">
        <v>4449</v>
      </c>
      <c r="AV672" t="s">
        <v>6531</v>
      </c>
      <c r="AW672" t="s">
        <v>846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2016022010</v>
      </c>
      <c r="BM672">
        <v>10</v>
      </c>
    </row>
    <row r="673" spans="1:65">
      <c r="A673" t="s">
        <v>6532</v>
      </c>
      <c r="B673">
        <v>672</v>
      </c>
      <c r="C673" t="s">
        <v>718</v>
      </c>
      <c r="D673">
        <v>1</v>
      </c>
      <c r="E673">
        <v>10</v>
      </c>
      <c r="F673">
        <v>2016022010</v>
      </c>
      <c r="G673">
        <v>20160220</v>
      </c>
      <c r="H673" t="s">
        <v>849</v>
      </c>
      <c r="I673" t="s">
        <v>76</v>
      </c>
      <c r="J673" t="s">
        <v>55</v>
      </c>
      <c r="K673">
        <v>1</v>
      </c>
      <c r="L673">
        <v>0</v>
      </c>
      <c r="M673">
        <v>1</v>
      </c>
      <c r="N673" t="s">
        <v>56</v>
      </c>
      <c r="O673" t="s">
        <v>76</v>
      </c>
      <c r="P673" t="s">
        <v>56</v>
      </c>
      <c r="Q673" t="s">
        <v>4</v>
      </c>
      <c r="R673" t="s">
        <v>850</v>
      </c>
      <c r="S673" t="s">
        <v>55</v>
      </c>
      <c r="T673" t="s">
        <v>56</v>
      </c>
      <c r="U673" t="s">
        <v>56</v>
      </c>
      <c r="V673" t="s">
        <v>56</v>
      </c>
      <c r="W673" t="s">
        <v>55</v>
      </c>
      <c r="X673" t="s">
        <v>56</v>
      </c>
      <c r="Y673" t="s">
        <v>56</v>
      </c>
      <c r="Z673" t="s">
        <v>56</v>
      </c>
      <c r="AA673" t="s">
        <v>57</v>
      </c>
      <c r="AB673" t="s">
        <v>56</v>
      </c>
      <c r="AC673" t="s">
        <v>56</v>
      </c>
      <c r="AD673" t="s">
        <v>851</v>
      </c>
      <c r="AE673">
        <v>0</v>
      </c>
      <c r="AF673">
        <v>0</v>
      </c>
      <c r="AG673">
        <v>0</v>
      </c>
      <c r="AH673">
        <v>1</v>
      </c>
      <c r="AI673" s="18" t="str">
        <f t="shared" si="41"/>
        <v>1</v>
      </c>
      <c r="AJ673" s="18" t="str">
        <f t="shared" si="42"/>
        <v>1</v>
      </c>
      <c r="AK673" s="18" t="str">
        <f t="shared" si="43"/>
        <v>1</v>
      </c>
      <c r="AL673" s="18">
        <f t="shared" si="44"/>
        <v>1</v>
      </c>
      <c r="AM673" t="s">
        <v>55</v>
      </c>
      <c r="AN673" t="s">
        <v>55</v>
      </c>
      <c r="AO673">
        <v>0</v>
      </c>
      <c r="AP673">
        <v>0</v>
      </c>
      <c r="AQ673">
        <v>0</v>
      </c>
      <c r="AR673" t="s">
        <v>76</v>
      </c>
      <c r="AS673" t="s">
        <v>91</v>
      </c>
      <c r="AT673" t="s">
        <v>91</v>
      </c>
      <c r="AU673" t="s">
        <v>4449</v>
      </c>
      <c r="AV673" t="s">
        <v>6532</v>
      </c>
      <c r="AW673" t="s">
        <v>849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2016022010</v>
      </c>
      <c r="BM673">
        <v>10</v>
      </c>
    </row>
    <row r="674" spans="1:65">
      <c r="A674" t="s">
        <v>6533</v>
      </c>
      <c r="B674">
        <v>673</v>
      </c>
      <c r="C674" t="s">
        <v>718</v>
      </c>
      <c r="D674">
        <v>1</v>
      </c>
      <c r="E674">
        <v>10</v>
      </c>
      <c r="F674">
        <v>2016022010</v>
      </c>
      <c r="G674">
        <v>20160220</v>
      </c>
      <c r="H674" t="s">
        <v>852</v>
      </c>
      <c r="I674" t="s">
        <v>76</v>
      </c>
      <c r="J674" t="s">
        <v>55</v>
      </c>
      <c r="K674">
        <v>1</v>
      </c>
      <c r="L674">
        <v>0</v>
      </c>
      <c r="M674">
        <v>1</v>
      </c>
      <c r="N674" t="s">
        <v>56</v>
      </c>
      <c r="O674" t="s">
        <v>76</v>
      </c>
      <c r="P674" t="s">
        <v>56</v>
      </c>
      <c r="Q674" t="s">
        <v>4</v>
      </c>
      <c r="R674" t="s">
        <v>850</v>
      </c>
      <c r="S674" t="s">
        <v>55</v>
      </c>
      <c r="T674" t="s">
        <v>56</v>
      </c>
      <c r="U674" t="s">
        <v>56</v>
      </c>
      <c r="V674" t="s">
        <v>56</v>
      </c>
      <c r="W674" t="s">
        <v>55</v>
      </c>
      <c r="X674" t="s">
        <v>56</v>
      </c>
      <c r="Y674" t="s">
        <v>56</v>
      </c>
      <c r="Z674" t="s">
        <v>56</v>
      </c>
      <c r="AA674" t="s">
        <v>57</v>
      </c>
      <c r="AB674" t="s">
        <v>56</v>
      </c>
      <c r="AC674" t="s">
        <v>56</v>
      </c>
      <c r="AD674" t="s">
        <v>57</v>
      </c>
      <c r="AE674">
        <v>0</v>
      </c>
      <c r="AF674">
        <v>0</v>
      </c>
      <c r="AG674">
        <v>0</v>
      </c>
      <c r="AH674">
        <v>1</v>
      </c>
      <c r="AI674" s="18" t="str">
        <f t="shared" si="41"/>
        <v>1</v>
      </c>
      <c r="AJ674" s="18" t="str">
        <f t="shared" si="42"/>
        <v>1</v>
      </c>
      <c r="AK674" s="18" t="str">
        <f t="shared" si="43"/>
        <v>1</v>
      </c>
      <c r="AL674" s="18">
        <f t="shared" si="44"/>
        <v>1</v>
      </c>
      <c r="AM674" t="s">
        <v>55</v>
      </c>
      <c r="AN674" t="s">
        <v>55</v>
      </c>
      <c r="AO674">
        <v>0</v>
      </c>
      <c r="AP674">
        <v>0</v>
      </c>
      <c r="AQ674">
        <v>0</v>
      </c>
      <c r="AR674" t="s">
        <v>76</v>
      </c>
      <c r="AS674" t="s">
        <v>91</v>
      </c>
      <c r="AT674" t="s">
        <v>91</v>
      </c>
      <c r="AU674" t="s">
        <v>4449</v>
      </c>
      <c r="AV674" t="s">
        <v>6533</v>
      </c>
      <c r="AW674" t="s">
        <v>852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2016022010</v>
      </c>
      <c r="BM674">
        <v>10</v>
      </c>
    </row>
    <row r="675" spans="1:65">
      <c r="A675" t="s">
        <v>6534</v>
      </c>
      <c r="B675">
        <v>674</v>
      </c>
      <c r="C675" t="s">
        <v>718</v>
      </c>
      <c r="D675">
        <v>1</v>
      </c>
      <c r="E675">
        <v>10</v>
      </c>
      <c r="F675">
        <v>2016022010</v>
      </c>
      <c r="G675">
        <v>20160220</v>
      </c>
      <c r="H675" t="s">
        <v>853</v>
      </c>
      <c r="I675" t="s">
        <v>76</v>
      </c>
      <c r="J675" t="s">
        <v>55</v>
      </c>
      <c r="K675">
        <v>1</v>
      </c>
      <c r="L675">
        <v>0</v>
      </c>
      <c r="M675">
        <v>1</v>
      </c>
      <c r="N675" t="s">
        <v>56</v>
      </c>
      <c r="O675" t="s">
        <v>854</v>
      </c>
      <c r="P675" t="s">
        <v>56</v>
      </c>
      <c r="Q675" t="s">
        <v>4</v>
      </c>
      <c r="R675" t="s">
        <v>850</v>
      </c>
      <c r="S675" t="s">
        <v>55</v>
      </c>
      <c r="T675" t="s">
        <v>56</v>
      </c>
      <c r="U675" t="s">
        <v>56</v>
      </c>
      <c r="V675" t="s">
        <v>56</v>
      </c>
      <c r="W675" t="s">
        <v>55</v>
      </c>
      <c r="X675" t="s">
        <v>56</v>
      </c>
      <c r="Y675" t="s">
        <v>56</v>
      </c>
      <c r="Z675" t="s">
        <v>56</v>
      </c>
      <c r="AA675" t="s">
        <v>57</v>
      </c>
      <c r="AB675" t="s">
        <v>56</v>
      </c>
      <c r="AC675" t="s">
        <v>56</v>
      </c>
      <c r="AD675" t="s">
        <v>855</v>
      </c>
      <c r="AE675">
        <v>0</v>
      </c>
      <c r="AF675">
        <v>0</v>
      </c>
      <c r="AG675">
        <v>0</v>
      </c>
      <c r="AH675">
        <v>1</v>
      </c>
      <c r="AI675" s="18" t="str">
        <f t="shared" si="41"/>
        <v>1</v>
      </c>
      <c r="AJ675" s="18" t="str">
        <f t="shared" si="42"/>
        <v>1</v>
      </c>
      <c r="AK675" s="18" t="str">
        <f t="shared" si="43"/>
        <v>1</v>
      </c>
      <c r="AL675" s="18">
        <f t="shared" si="44"/>
        <v>1</v>
      </c>
      <c r="AM675" t="s">
        <v>55</v>
      </c>
      <c r="AN675" t="s">
        <v>55</v>
      </c>
      <c r="AO675">
        <v>1</v>
      </c>
      <c r="AP675">
        <v>0</v>
      </c>
      <c r="AQ675">
        <v>0</v>
      </c>
      <c r="AR675" t="s">
        <v>76</v>
      </c>
      <c r="AS675" t="s">
        <v>91</v>
      </c>
      <c r="AT675" t="s">
        <v>91</v>
      </c>
      <c r="AU675" t="s">
        <v>4449</v>
      </c>
      <c r="AV675" t="s">
        <v>6534</v>
      </c>
      <c r="AW675" t="s">
        <v>853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2016022010</v>
      </c>
      <c r="BM675">
        <v>10</v>
      </c>
    </row>
    <row r="676" spans="1:65">
      <c r="A676" t="s">
        <v>6535</v>
      </c>
      <c r="B676">
        <v>675</v>
      </c>
      <c r="C676" t="s">
        <v>718</v>
      </c>
      <c r="D676">
        <v>1</v>
      </c>
      <c r="E676">
        <v>10</v>
      </c>
      <c r="F676">
        <v>2016022010</v>
      </c>
      <c r="G676">
        <v>20160220</v>
      </c>
      <c r="H676" t="s">
        <v>856</v>
      </c>
      <c r="I676" t="s">
        <v>76</v>
      </c>
      <c r="J676" t="s">
        <v>55</v>
      </c>
      <c r="K676">
        <v>12</v>
      </c>
      <c r="L676">
        <v>2</v>
      </c>
      <c r="M676">
        <v>10</v>
      </c>
      <c r="N676" t="s">
        <v>56</v>
      </c>
      <c r="O676" t="s">
        <v>76</v>
      </c>
      <c r="P676" t="s">
        <v>56</v>
      </c>
      <c r="Q676" t="s">
        <v>4</v>
      </c>
      <c r="R676" t="s">
        <v>850</v>
      </c>
      <c r="S676" t="s">
        <v>55</v>
      </c>
      <c r="T676" t="s">
        <v>56</v>
      </c>
      <c r="U676" t="s">
        <v>56</v>
      </c>
      <c r="V676" t="s">
        <v>56</v>
      </c>
      <c r="W676" t="s">
        <v>55</v>
      </c>
      <c r="X676" t="s">
        <v>56</v>
      </c>
      <c r="Y676" t="s">
        <v>56</v>
      </c>
      <c r="Z676" t="s">
        <v>56</v>
      </c>
      <c r="AA676" t="s">
        <v>57</v>
      </c>
      <c r="AB676" t="s">
        <v>56</v>
      </c>
      <c r="AC676" t="s">
        <v>56</v>
      </c>
      <c r="AD676" t="s">
        <v>857</v>
      </c>
      <c r="AE676">
        <v>0</v>
      </c>
      <c r="AF676">
        <v>0</v>
      </c>
      <c r="AG676">
        <v>1</v>
      </c>
      <c r="AH676">
        <v>0</v>
      </c>
      <c r="AI676" s="18" t="str">
        <f t="shared" si="41"/>
        <v>1</v>
      </c>
      <c r="AJ676" s="18" t="str">
        <f t="shared" si="42"/>
        <v>1</v>
      </c>
      <c r="AK676" s="18" t="str">
        <f t="shared" si="43"/>
        <v>0</v>
      </c>
      <c r="AL676" s="18">
        <f t="shared" si="44"/>
        <v>0</v>
      </c>
      <c r="AM676">
        <v>1</v>
      </c>
      <c r="AN676">
        <v>1</v>
      </c>
      <c r="AO676">
        <v>0</v>
      </c>
      <c r="AP676">
        <v>0</v>
      </c>
      <c r="AQ676">
        <v>0</v>
      </c>
      <c r="AR676" t="s">
        <v>76</v>
      </c>
      <c r="AS676" t="s">
        <v>91</v>
      </c>
      <c r="AT676" t="s">
        <v>91</v>
      </c>
      <c r="AU676" t="s">
        <v>4449</v>
      </c>
      <c r="AV676" t="s">
        <v>6535</v>
      </c>
      <c r="AW676" t="s">
        <v>856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2016022010</v>
      </c>
      <c r="BM676">
        <v>10</v>
      </c>
    </row>
    <row r="677" spans="1:65">
      <c r="A677" t="s">
        <v>6536</v>
      </c>
      <c r="B677">
        <v>676</v>
      </c>
      <c r="C677" t="s">
        <v>718</v>
      </c>
      <c r="D677">
        <v>1</v>
      </c>
      <c r="E677">
        <v>10</v>
      </c>
      <c r="F677">
        <v>2016022010</v>
      </c>
      <c r="G677">
        <v>20160220</v>
      </c>
      <c r="H677" t="s">
        <v>858</v>
      </c>
      <c r="I677" t="s">
        <v>76</v>
      </c>
      <c r="J677" t="s">
        <v>55</v>
      </c>
      <c r="K677">
        <v>3</v>
      </c>
      <c r="L677">
        <v>0</v>
      </c>
      <c r="M677">
        <v>3</v>
      </c>
      <c r="N677" t="s">
        <v>56</v>
      </c>
      <c r="O677" t="s">
        <v>76</v>
      </c>
      <c r="P677" t="s">
        <v>56</v>
      </c>
      <c r="Q677" t="s">
        <v>4</v>
      </c>
      <c r="R677" t="s">
        <v>850</v>
      </c>
      <c r="S677" t="s">
        <v>55</v>
      </c>
      <c r="T677" t="s">
        <v>56</v>
      </c>
      <c r="U677" t="s">
        <v>56</v>
      </c>
      <c r="V677" t="s">
        <v>56</v>
      </c>
      <c r="W677" t="s">
        <v>55</v>
      </c>
      <c r="X677" t="s">
        <v>56</v>
      </c>
      <c r="Y677" t="s">
        <v>56</v>
      </c>
      <c r="Z677" t="s">
        <v>56</v>
      </c>
      <c r="AA677" t="s">
        <v>57</v>
      </c>
      <c r="AB677" t="s">
        <v>56</v>
      </c>
      <c r="AC677" t="s">
        <v>56</v>
      </c>
      <c r="AD677" t="s">
        <v>57</v>
      </c>
      <c r="AE677">
        <v>0</v>
      </c>
      <c r="AF677">
        <v>0</v>
      </c>
      <c r="AG677">
        <v>0</v>
      </c>
      <c r="AH677">
        <v>1</v>
      </c>
      <c r="AI677" s="18" t="str">
        <f t="shared" si="41"/>
        <v>1</v>
      </c>
      <c r="AJ677" s="18" t="str">
        <f t="shared" si="42"/>
        <v>1</v>
      </c>
      <c r="AK677" s="18" t="str">
        <f t="shared" si="43"/>
        <v>1</v>
      </c>
      <c r="AL677" s="18">
        <f t="shared" si="44"/>
        <v>1</v>
      </c>
      <c r="AM677" t="s">
        <v>55</v>
      </c>
      <c r="AN677" t="s">
        <v>55</v>
      </c>
      <c r="AO677">
        <v>0</v>
      </c>
      <c r="AP677">
        <v>0</v>
      </c>
      <c r="AQ677">
        <v>0</v>
      </c>
      <c r="AR677" t="s">
        <v>76</v>
      </c>
      <c r="AS677" t="s">
        <v>91</v>
      </c>
      <c r="AT677" t="s">
        <v>91</v>
      </c>
      <c r="AU677" t="s">
        <v>4449</v>
      </c>
      <c r="AV677" t="s">
        <v>6536</v>
      </c>
      <c r="AW677" t="s">
        <v>858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2016022010</v>
      </c>
      <c r="BM677">
        <v>10</v>
      </c>
    </row>
    <row r="678" spans="1:65">
      <c r="A678" t="s">
        <v>6537</v>
      </c>
      <c r="B678">
        <v>677</v>
      </c>
      <c r="C678" t="s">
        <v>718</v>
      </c>
      <c r="D678">
        <v>1</v>
      </c>
      <c r="E678">
        <v>10</v>
      </c>
      <c r="F678">
        <v>2016022010</v>
      </c>
      <c r="G678">
        <v>20160220</v>
      </c>
      <c r="H678" t="s">
        <v>859</v>
      </c>
      <c r="I678" t="s">
        <v>76</v>
      </c>
      <c r="J678" t="s">
        <v>55</v>
      </c>
      <c r="K678">
        <v>0</v>
      </c>
      <c r="L678">
        <v>0</v>
      </c>
      <c r="M678">
        <v>0</v>
      </c>
      <c r="N678" t="s">
        <v>56</v>
      </c>
      <c r="O678" t="s">
        <v>57</v>
      </c>
      <c r="P678" t="s">
        <v>57</v>
      </c>
      <c r="Q678" t="s">
        <v>4</v>
      </c>
      <c r="R678" t="s">
        <v>860</v>
      </c>
      <c r="S678" t="s">
        <v>55</v>
      </c>
      <c r="T678" t="s">
        <v>56</v>
      </c>
      <c r="U678" t="s">
        <v>56</v>
      </c>
      <c r="V678" t="s">
        <v>56</v>
      </c>
      <c r="W678" t="s">
        <v>55</v>
      </c>
      <c r="X678" t="s">
        <v>56</v>
      </c>
      <c r="Y678" t="s">
        <v>56</v>
      </c>
      <c r="Z678" t="s">
        <v>56</v>
      </c>
      <c r="AA678" t="s">
        <v>57</v>
      </c>
      <c r="AB678" t="s">
        <v>56</v>
      </c>
      <c r="AC678" t="s">
        <v>56</v>
      </c>
      <c r="AD678" t="s">
        <v>57</v>
      </c>
      <c r="AE678">
        <v>0</v>
      </c>
      <c r="AF678">
        <v>0</v>
      </c>
      <c r="AG678">
        <v>0</v>
      </c>
      <c r="AH678">
        <v>1</v>
      </c>
      <c r="AI678" s="18" t="str">
        <f t="shared" si="41"/>
        <v>1</v>
      </c>
      <c r="AJ678" s="18" t="str">
        <f t="shared" si="42"/>
        <v>1</v>
      </c>
      <c r="AK678" s="18" t="str">
        <f t="shared" si="43"/>
        <v>1</v>
      </c>
      <c r="AL678" s="18">
        <f t="shared" si="44"/>
        <v>1</v>
      </c>
      <c r="AM678" t="s">
        <v>55</v>
      </c>
      <c r="AN678" t="s">
        <v>55</v>
      </c>
      <c r="AO678">
        <v>0</v>
      </c>
      <c r="AP678">
        <v>0</v>
      </c>
      <c r="AQ678">
        <v>0</v>
      </c>
      <c r="AR678" t="s">
        <v>76</v>
      </c>
      <c r="AS678" t="s">
        <v>861</v>
      </c>
      <c r="AT678" t="s">
        <v>861</v>
      </c>
      <c r="AU678" t="s">
        <v>4449</v>
      </c>
      <c r="AV678" t="s">
        <v>6537</v>
      </c>
      <c r="AW678" t="s">
        <v>859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2016022010</v>
      </c>
      <c r="BM678">
        <v>10</v>
      </c>
    </row>
    <row r="679" spans="1:65">
      <c r="A679" t="s">
        <v>6538</v>
      </c>
      <c r="B679">
        <v>678</v>
      </c>
      <c r="C679" t="s">
        <v>718</v>
      </c>
      <c r="D679">
        <v>1</v>
      </c>
      <c r="E679">
        <v>10</v>
      </c>
      <c r="F679">
        <v>2016022010</v>
      </c>
      <c r="G679">
        <v>20160220</v>
      </c>
      <c r="H679" t="s">
        <v>862</v>
      </c>
      <c r="I679" t="s">
        <v>76</v>
      </c>
      <c r="J679" t="s">
        <v>55</v>
      </c>
      <c r="K679">
        <v>12</v>
      </c>
      <c r="L679">
        <v>1</v>
      </c>
      <c r="M679">
        <v>11</v>
      </c>
      <c r="N679" t="s">
        <v>56</v>
      </c>
      <c r="O679" t="s">
        <v>76</v>
      </c>
      <c r="P679" t="s">
        <v>56</v>
      </c>
      <c r="Q679" t="s">
        <v>4</v>
      </c>
      <c r="R679" t="s">
        <v>850</v>
      </c>
      <c r="S679" t="s">
        <v>55</v>
      </c>
      <c r="T679" t="s">
        <v>56</v>
      </c>
      <c r="U679" t="s">
        <v>56</v>
      </c>
      <c r="V679" t="s">
        <v>56</v>
      </c>
      <c r="W679" t="s">
        <v>55</v>
      </c>
      <c r="X679" t="s">
        <v>56</v>
      </c>
      <c r="Y679" t="s">
        <v>56</v>
      </c>
      <c r="Z679" t="s">
        <v>56</v>
      </c>
      <c r="AA679" t="s">
        <v>57</v>
      </c>
      <c r="AB679" t="s">
        <v>56</v>
      </c>
      <c r="AC679" t="s">
        <v>56</v>
      </c>
      <c r="AD679" t="s">
        <v>863</v>
      </c>
      <c r="AE679">
        <v>0</v>
      </c>
      <c r="AF679">
        <v>0</v>
      </c>
      <c r="AG679">
        <v>0</v>
      </c>
      <c r="AH679">
        <v>1</v>
      </c>
      <c r="AI679" s="18" t="str">
        <f t="shared" si="41"/>
        <v>1</v>
      </c>
      <c r="AJ679" s="18" t="str">
        <f t="shared" si="42"/>
        <v>1</v>
      </c>
      <c r="AK679" s="18" t="str">
        <f t="shared" si="43"/>
        <v>1</v>
      </c>
      <c r="AL679" s="18">
        <f t="shared" si="44"/>
        <v>1</v>
      </c>
      <c r="AM679" t="s">
        <v>55</v>
      </c>
      <c r="AN679" t="s">
        <v>55</v>
      </c>
      <c r="AO679">
        <v>0</v>
      </c>
      <c r="AP679">
        <v>0</v>
      </c>
      <c r="AQ679">
        <v>0</v>
      </c>
      <c r="AR679" t="s">
        <v>76</v>
      </c>
      <c r="AS679" t="s">
        <v>91</v>
      </c>
      <c r="AT679" t="s">
        <v>91</v>
      </c>
      <c r="AU679" t="s">
        <v>4449</v>
      </c>
      <c r="AV679" t="s">
        <v>6538</v>
      </c>
      <c r="AW679" t="s">
        <v>862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2016022010</v>
      </c>
      <c r="BM679">
        <v>10</v>
      </c>
    </row>
    <row r="680" spans="1:65">
      <c r="A680" t="s">
        <v>6539</v>
      </c>
      <c r="B680">
        <v>679</v>
      </c>
      <c r="C680" t="s">
        <v>718</v>
      </c>
      <c r="D680">
        <v>1</v>
      </c>
      <c r="E680">
        <v>10</v>
      </c>
      <c r="F680">
        <v>2016022010</v>
      </c>
      <c r="G680">
        <v>20160220</v>
      </c>
      <c r="H680" t="s">
        <v>864</v>
      </c>
      <c r="I680" t="s">
        <v>76</v>
      </c>
      <c r="J680" t="s">
        <v>55</v>
      </c>
      <c r="K680">
        <v>13</v>
      </c>
      <c r="L680">
        <v>0</v>
      </c>
      <c r="M680">
        <v>13</v>
      </c>
      <c r="N680" t="s">
        <v>56</v>
      </c>
      <c r="O680" t="s">
        <v>76</v>
      </c>
      <c r="P680" t="s">
        <v>56</v>
      </c>
      <c r="Q680" t="s">
        <v>4</v>
      </c>
      <c r="R680" t="s">
        <v>850</v>
      </c>
      <c r="S680" t="s">
        <v>55</v>
      </c>
      <c r="T680" t="s">
        <v>56</v>
      </c>
      <c r="U680" t="s">
        <v>56</v>
      </c>
      <c r="V680" t="s">
        <v>56</v>
      </c>
      <c r="W680" t="s">
        <v>55</v>
      </c>
      <c r="X680" t="s">
        <v>56</v>
      </c>
      <c r="Y680" t="s">
        <v>56</v>
      </c>
      <c r="Z680" t="s">
        <v>56</v>
      </c>
      <c r="AA680" t="s">
        <v>57</v>
      </c>
      <c r="AB680" t="s">
        <v>56</v>
      </c>
      <c r="AC680" t="s">
        <v>56</v>
      </c>
      <c r="AD680" t="s">
        <v>851</v>
      </c>
      <c r="AE680">
        <v>0</v>
      </c>
      <c r="AF680">
        <v>0</v>
      </c>
      <c r="AG680">
        <v>0</v>
      </c>
      <c r="AH680">
        <v>1</v>
      </c>
      <c r="AI680" s="18" t="str">
        <f t="shared" si="41"/>
        <v>1</v>
      </c>
      <c r="AJ680" s="18" t="str">
        <f t="shared" si="42"/>
        <v>1</v>
      </c>
      <c r="AK680" s="18" t="str">
        <f t="shared" si="43"/>
        <v>1</v>
      </c>
      <c r="AL680" s="18">
        <f t="shared" si="44"/>
        <v>1</v>
      </c>
      <c r="AM680" t="s">
        <v>55</v>
      </c>
      <c r="AN680" t="s">
        <v>55</v>
      </c>
      <c r="AO680">
        <v>1</v>
      </c>
      <c r="AP680">
        <v>0</v>
      </c>
      <c r="AQ680">
        <v>0</v>
      </c>
      <c r="AR680" t="s">
        <v>76</v>
      </c>
      <c r="AS680" t="s">
        <v>91</v>
      </c>
      <c r="AT680" t="s">
        <v>91</v>
      </c>
      <c r="AU680" t="s">
        <v>4449</v>
      </c>
      <c r="AV680" t="s">
        <v>6539</v>
      </c>
      <c r="AW680" t="s">
        <v>864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2016022010</v>
      </c>
      <c r="BM680">
        <v>10</v>
      </c>
    </row>
    <row r="681" spans="1:65">
      <c r="A681" t="s">
        <v>6540</v>
      </c>
      <c r="B681">
        <v>680</v>
      </c>
      <c r="C681" t="s">
        <v>718</v>
      </c>
      <c r="D681">
        <v>1</v>
      </c>
      <c r="E681">
        <v>10</v>
      </c>
      <c r="F681">
        <v>2016022010</v>
      </c>
      <c r="G681">
        <v>20160220</v>
      </c>
      <c r="H681" t="s">
        <v>865</v>
      </c>
      <c r="I681" t="s">
        <v>76</v>
      </c>
      <c r="J681" t="s">
        <v>55</v>
      </c>
      <c r="K681">
        <v>1</v>
      </c>
      <c r="L681">
        <v>0</v>
      </c>
      <c r="M681">
        <v>1</v>
      </c>
      <c r="N681" t="s">
        <v>56</v>
      </c>
      <c r="O681" t="s">
        <v>76</v>
      </c>
      <c r="P681" t="s">
        <v>57</v>
      </c>
      <c r="Q681" t="s">
        <v>4</v>
      </c>
      <c r="R681" t="s">
        <v>78</v>
      </c>
      <c r="S681" t="s">
        <v>55</v>
      </c>
      <c r="T681" t="s">
        <v>56</v>
      </c>
      <c r="U681" t="s">
        <v>56</v>
      </c>
      <c r="V681" t="s">
        <v>56</v>
      </c>
      <c r="W681" t="s">
        <v>55</v>
      </c>
      <c r="X681" t="s">
        <v>56</v>
      </c>
      <c r="Y681" t="s">
        <v>56</v>
      </c>
      <c r="Z681" t="s">
        <v>56</v>
      </c>
      <c r="AA681" t="s">
        <v>57</v>
      </c>
      <c r="AB681" t="s">
        <v>56</v>
      </c>
      <c r="AC681" t="s">
        <v>56</v>
      </c>
      <c r="AD681" t="s">
        <v>866</v>
      </c>
      <c r="AE681">
        <v>0</v>
      </c>
      <c r="AF681">
        <v>0</v>
      </c>
      <c r="AG681">
        <v>0</v>
      </c>
      <c r="AH681">
        <v>1</v>
      </c>
      <c r="AI681" s="18" t="str">
        <f t="shared" si="41"/>
        <v>1</v>
      </c>
      <c r="AJ681" s="18" t="str">
        <f t="shared" si="42"/>
        <v>1</v>
      </c>
      <c r="AK681" s="18" t="str">
        <f t="shared" si="43"/>
        <v>1</v>
      </c>
      <c r="AL681" s="18">
        <f t="shared" si="44"/>
        <v>1</v>
      </c>
      <c r="AM681" t="s">
        <v>55</v>
      </c>
      <c r="AN681" t="s">
        <v>55</v>
      </c>
      <c r="AO681">
        <v>0</v>
      </c>
      <c r="AP681">
        <v>0</v>
      </c>
      <c r="AQ681">
        <v>0</v>
      </c>
      <c r="AR681" t="s">
        <v>76</v>
      </c>
      <c r="AS681" t="s">
        <v>78</v>
      </c>
      <c r="AT681" t="s">
        <v>78</v>
      </c>
      <c r="AU681" t="s">
        <v>4449</v>
      </c>
      <c r="AV681" t="s">
        <v>6540</v>
      </c>
      <c r="AW681" t="s">
        <v>865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2016022010</v>
      </c>
      <c r="BM681">
        <v>10</v>
      </c>
    </row>
    <row r="682" spans="1:65">
      <c r="A682" t="s">
        <v>6541</v>
      </c>
      <c r="B682">
        <v>681</v>
      </c>
      <c r="C682" t="s">
        <v>718</v>
      </c>
      <c r="D682">
        <v>1</v>
      </c>
      <c r="E682">
        <v>10</v>
      </c>
      <c r="F682">
        <v>2016022010</v>
      </c>
      <c r="G682">
        <v>20160220</v>
      </c>
      <c r="H682" t="s">
        <v>867</v>
      </c>
      <c r="I682" t="s">
        <v>76</v>
      </c>
      <c r="J682" t="s">
        <v>55</v>
      </c>
      <c r="K682">
        <v>2</v>
      </c>
      <c r="L682">
        <v>2</v>
      </c>
      <c r="M682">
        <v>0</v>
      </c>
      <c r="N682" t="s">
        <v>56</v>
      </c>
      <c r="O682" t="s">
        <v>76</v>
      </c>
      <c r="P682" t="s">
        <v>57</v>
      </c>
      <c r="Q682" t="s">
        <v>4</v>
      </c>
      <c r="R682" t="s">
        <v>80</v>
      </c>
      <c r="S682" t="s">
        <v>55</v>
      </c>
      <c r="T682" t="s">
        <v>56</v>
      </c>
      <c r="U682" t="s">
        <v>56</v>
      </c>
      <c r="V682" t="s">
        <v>56</v>
      </c>
      <c r="W682" t="s">
        <v>55</v>
      </c>
      <c r="X682" t="s">
        <v>56</v>
      </c>
      <c r="Y682" t="s">
        <v>56</v>
      </c>
      <c r="Z682" t="s">
        <v>56</v>
      </c>
      <c r="AA682" t="s">
        <v>57</v>
      </c>
      <c r="AB682" t="s">
        <v>56</v>
      </c>
      <c r="AC682" t="s">
        <v>56</v>
      </c>
      <c r="AD682" t="s">
        <v>868</v>
      </c>
      <c r="AE682">
        <v>0</v>
      </c>
      <c r="AF682">
        <v>1</v>
      </c>
      <c r="AG682">
        <v>0</v>
      </c>
      <c r="AH682">
        <v>0</v>
      </c>
      <c r="AI682" s="18" t="str">
        <f t="shared" si="41"/>
        <v>1</v>
      </c>
      <c r="AJ682" s="18" t="str">
        <f t="shared" si="42"/>
        <v>0</v>
      </c>
      <c r="AK682" s="18" t="str">
        <f t="shared" si="43"/>
        <v>1</v>
      </c>
      <c r="AL682" s="18">
        <f t="shared" si="44"/>
        <v>0</v>
      </c>
      <c r="AM682">
        <v>1</v>
      </c>
      <c r="AN682">
        <v>1</v>
      </c>
      <c r="AO682">
        <v>0</v>
      </c>
      <c r="AP682">
        <v>0</v>
      </c>
      <c r="AQ682">
        <v>0</v>
      </c>
      <c r="AR682" t="s">
        <v>76</v>
      </c>
      <c r="AS682" t="s">
        <v>80</v>
      </c>
      <c r="AT682" t="s">
        <v>80</v>
      </c>
      <c r="AU682" t="s">
        <v>80</v>
      </c>
      <c r="AV682" t="s">
        <v>6541</v>
      </c>
      <c r="AW682" t="s">
        <v>867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2016022010</v>
      </c>
      <c r="BM682">
        <v>10</v>
      </c>
    </row>
    <row r="683" spans="1:65">
      <c r="A683" t="s">
        <v>6542</v>
      </c>
      <c r="B683">
        <v>682</v>
      </c>
      <c r="C683" t="s">
        <v>718</v>
      </c>
      <c r="D683">
        <v>1</v>
      </c>
      <c r="E683">
        <v>10</v>
      </c>
      <c r="F683">
        <v>2016022010</v>
      </c>
      <c r="G683">
        <v>20160220</v>
      </c>
      <c r="H683" t="s">
        <v>869</v>
      </c>
      <c r="I683" t="s">
        <v>76</v>
      </c>
      <c r="J683" t="s">
        <v>55</v>
      </c>
      <c r="K683">
        <v>6</v>
      </c>
      <c r="L683">
        <v>0</v>
      </c>
      <c r="M683">
        <v>6</v>
      </c>
      <c r="N683" t="s">
        <v>56</v>
      </c>
      <c r="O683" t="s">
        <v>76</v>
      </c>
      <c r="P683" t="s">
        <v>56</v>
      </c>
      <c r="Q683" t="s">
        <v>4</v>
      </c>
      <c r="R683" t="s">
        <v>850</v>
      </c>
      <c r="S683" t="s">
        <v>55</v>
      </c>
      <c r="T683" t="s">
        <v>56</v>
      </c>
      <c r="U683" t="s">
        <v>56</v>
      </c>
      <c r="V683" t="s">
        <v>56</v>
      </c>
      <c r="W683" t="s">
        <v>55</v>
      </c>
      <c r="X683" t="s">
        <v>56</v>
      </c>
      <c r="Y683" t="s">
        <v>56</v>
      </c>
      <c r="Z683" t="s">
        <v>56</v>
      </c>
      <c r="AA683" t="s">
        <v>57</v>
      </c>
      <c r="AB683" t="s">
        <v>56</v>
      </c>
      <c r="AC683" t="s">
        <v>56</v>
      </c>
      <c r="AD683" t="s">
        <v>863</v>
      </c>
      <c r="AE683">
        <v>0</v>
      </c>
      <c r="AF683">
        <v>0</v>
      </c>
      <c r="AG683">
        <v>0</v>
      </c>
      <c r="AH683">
        <v>1</v>
      </c>
      <c r="AI683" s="18" t="str">
        <f t="shared" si="41"/>
        <v>1</v>
      </c>
      <c r="AJ683" s="18" t="str">
        <f t="shared" si="42"/>
        <v>1</v>
      </c>
      <c r="AK683" s="18" t="str">
        <f t="shared" si="43"/>
        <v>1</v>
      </c>
      <c r="AL683" s="18">
        <f t="shared" si="44"/>
        <v>1</v>
      </c>
      <c r="AM683" t="s">
        <v>55</v>
      </c>
      <c r="AN683" t="s">
        <v>55</v>
      </c>
      <c r="AO683">
        <v>0</v>
      </c>
      <c r="AP683">
        <v>0</v>
      </c>
      <c r="AQ683">
        <v>0</v>
      </c>
      <c r="AR683" t="s">
        <v>76</v>
      </c>
      <c r="AS683" t="s">
        <v>91</v>
      </c>
      <c r="AT683" t="s">
        <v>91</v>
      </c>
      <c r="AU683" t="s">
        <v>4449</v>
      </c>
      <c r="AV683" t="s">
        <v>6542</v>
      </c>
      <c r="AW683" t="s">
        <v>869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2016022010</v>
      </c>
      <c r="BM683">
        <v>10</v>
      </c>
    </row>
    <row r="684" spans="1:65">
      <c r="A684" t="s">
        <v>6543</v>
      </c>
      <c r="B684">
        <v>683</v>
      </c>
      <c r="C684" t="s">
        <v>718</v>
      </c>
      <c r="D684">
        <v>1</v>
      </c>
      <c r="E684">
        <v>10</v>
      </c>
      <c r="F684">
        <v>2016022010</v>
      </c>
      <c r="G684">
        <v>20160220</v>
      </c>
      <c r="H684" t="s">
        <v>870</v>
      </c>
      <c r="I684" t="s">
        <v>76</v>
      </c>
      <c r="J684" t="s">
        <v>55</v>
      </c>
      <c r="K684">
        <v>9</v>
      </c>
      <c r="L684">
        <v>1</v>
      </c>
      <c r="M684">
        <v>8</v>
      </c>
      <c r="N684" t="s">
        <v>56</v>
      </c>
      <c r="O684" t="s">
        <v>76</v>
      </c>
      <c r="P684" t="s">
        <v>56</v>
      </c>
      <c r="Q684" t="s">
        <v>4</v>
      </c>
      <c r="R684" t="s">
        <v>850</v>
      </c>
      <c r="S684" t="s">
        <v>55</v>
      </c>
      <c r="T684" t="s">
        <v>56</v>
      </c>
      <c r="U684" t="s">
        <v>56</v>
      </c>
      <c r="V684" t="s">
        <v>56</v>
      </c>
      <c r="W684" t="s">
        <v>55</v>
      </c>
      <c r="X684" t="s">
        <v>56</v>
      </c>
      <c r="Y684" t="s">
        <v>56</v>
      </c>
      <c r="Z684" t="s">
        <v>56</v>
      </c>
      <c r="AA684" t="s">
        <v>57</v>
      </c>
      <c r="AB684" t="s">
        <v>56</v>
      </c>
      <c r="AC684" t="s">
        <v>56</v>
      </c>
      <c r="AD684" t="s">
        <v>863</v>
      </c>
      <c r="AE684">
        <v>0</v>
      </c>
      <c r="AF684">
        <v>0</v>
      </c>
      <c r="AG684">
        <v>0</v>
      </c>
      <c r="AH684">
        <v>1</v>
      </c>
      <c r="AI684" s="18" t="str">
        <f t="shared" si="41"/>
        <v>1</v>
      </c>
      <c r="AJ684" s="18" t="str">
        <f t="shared" si="42"/>
        <v>1</v>
      </c>
      <c r="AK684" s="18" t="str">
        <f t="shared" si="43"/>
        <v>1</v>
      </c>
      <c r="AL684" s="18">
        <f t="shared" si="44"/>
        <v>1</v>
      </c>
      <c r="AM684" t="s">
        <v>55</v>
      </c>
      <c r="AN684" t="s">
        <v>55</v>
      </c>
      <c r="AO684">
        <v>0</v>
      </c>
      <c r="AP684">
        <v>0</v>
      </c>
      <c r="AQ684">
        <v>0</v>
      </c>
      <c r="AR684" t="s">
        <v>76</v>
      </c>
      <c r="AS684" t="s">
        <v>91</v>
      </c>
      <c r="AT684" t="s">
        <v>91</v>
      </c>
      <c r="AU684" t="s">
        <v>4449</v>
      </c>
      <c r="AV684" t="s">
        <v>6543</v>
      </c>
      <c r="AW684" t="s">
        <v>870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2016022010</v>
      </c>
      <c r="BM684">
        <v>10</v>
      </c>
    </row>
    <row r="685" spans="1:65">
      <c r="A685" t="s">
        <v>6544</v>
      </c>
      <c r="B685">
        <v>684</v>
      </c>
      <c r="C685" t="s">
        <v>57</v>
      </c>
      <c r="D685" t="s">
        <v>55</v>
      </c>
      <c r="E685">
        <v>10</v>
      </c>
      <c r="F685">
        <v>2016022010</v>
      </c>
      <c r="G685" t="s">
        <v>55</v>
      </c>
      <c r="H685" t="s">
        <v>871</v>
      </c>
      <c r="I685" t="s">
        <v>55</v>
      </c>
      <c r="J685" t="s">
        <v>55</v>
      </c>
      <c r="K685" t="s">
        <v>55</v>
      </c>
      <c r="L685" t="s">
        <v>55</v>
      </c>
      <c r="M685" t="s">
        <v>55</v>
      </c>
      <c r="N685" t="s">
        <v>57</v>
      </c>
      <c r="O685" t="s">
        <v>57</v>
      </c>
      <c r="P685" t="s">
        <v>57</v>
      </c>
      <c r="Q685" t="s">
        <v>57</v>
      </c>
      <c r="R685" t="s">
        <v>57</v>
      </c>
      <c r="S685" t="s">
        <v>55</v>
      </c>
      <c r="T685" t="s">
        <v>57</v>
      </c>
      <c r="U685" t="s">
        <v>57</v>
      </c>
      <c r="V685" t="s">
        <v>57</v>
      </c>
      <c r="W685" t="s">
        <v>55</v>
      </c>
      <c r="X685" t="s">
        <v>57</v>
      </c>
      <c r="Y685" t="s">
        <v>57</v>
      </c>
      <c r="Z685" t="s">
        <v>57</v>
      </c>
      <c r="AA685" t="s">
        <v>57</v>
      </c>
      <c r="AB685" t="s">
        <v>57</v>
      </c>
      <c r="AC685" t="s">
        <v>57</v>
      </c>
      <c r="AD685" t="s">
        <v>57</v>
      </c>
      <c r="AE685">
        <v>0</v>
      </c>
      <c r="AF685">
        <v>0</v>
      </c>
      <c r="AG685">
        <v>0</v>
      </c>
      <c r="AH685">
        <v>1</v>
      </c>
      <c r="AI685" s="18" t="str">
        <f t="shared" si="41"/>
        <v>1</v>
      </c>
      <c r="AJ685" s="18" t="str">
        <f t="shared" si="42"/>
        <v>1</v>
      </c>
      <c r="AK685" s="18" t="str">
        <f t="shared" si="43"/>
        <v>1</v>
      </c>
      <c r="AL685" s="18">
        <f t="shared" si="44"/>
        <v>1</v>
      </c>
      <c r="AM685" t="s">
        <v>55</v>
      </c>
      <c r="AN685" t="s">
        <v>55</v>
      </c>
      <c r="AO685">
        <v>0</v>
      </c>
      <c r="AP685">
        <v>0</v>
      </c>
      <c r="AQ685">
        <v>0</v>
      </c>
      <c r="AR685" t="s">
        <v>59</v>
      </c>
      <c r="AS685" t="s">
        <v>80</v>
      </c>
      <c r="AT685" t="s">
        <v>80</v>
      </c>
      <c r="AU685" t="s">
        <v>80</v>
      </c>
      <c r="AV685" t="s">
        <v>6544</v>
      </c>
      <c r="AW685" t="s">
        <v>871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</v>
      </c>
      <c r="BL685">
        <v>2016022010</v>
      </c>
      <c r="BM685">
        <v>10</v>
      </c>
    </row>
    <row r="686" spans="1:65">
      <c r="A686" t="s">
        <v>6545</v>
      </c>
      <c r="B686">
        <v>685</v>
      </c>
      <c r="C686" t="s">
        <v>57</v>
      </c>
      <c r="D686" t="s">
        <v>55</v>
      </c>
      <c r="E686">
        <v>11</v>
      </c>
      <c r="F686">
        <v>2016021711</v>
      </c>
      <c r="G686" t="s">
        <v>55</v>
      </c>
      <c r="H686" t="s">
        <v>872</v>
      </c>
      <c r="I686" t="s">
        <v>55</v>
      </c>
      <c r="J686" t="s">
        <v>55</v>
      </c>
      <c r="K686" t="s">
        <v>55</v>
      </c>
      <c r="L686" t="s">
        <v>55</v>
      </c>
      <c r="M686" t="s">
        <v>55</v>
      </c>
      <c r="N686" t="s">
        <v>57</v>
      </c>
      <c r="O686" t="s">
        <v>57</v>
      </c>
      <c r="P686" t="s">
        <v>57</v>
      </c>
      <c r="Q686" t="s">
        <v>57</v>
      </c>
      <c r="R686" t="s">
        <v>57</v>
      </c>
      <c r="S686" t="s">
        <v>55</v>
      </c>
      <c r="T686" t="s">
        <v>57</v>
      </c>
      <c r="U686" t="s">
        <v>57</v>
      </c>
      <c r="V686" t="s">
        <v>57</v>
      </c>
      <c r="W686" t="s">
        <v>55</v>
      </c>
      <c r="X686" t="s">
        <v>57</v>
      </c>
      <c r="Y686" t="s">
        <v>57</v>
      </c>
      <c r="Z686" t="s">
        <v>57</v>
      </c>
      <c r="AA686" t="s">
        <v>57</v>
      </c>
      <c r="AB686" t="s">
        <v>57</v>
      </c>
      <c r="AC686" t="s">
        <v>57</v>
      </c>
      <c r="AD686" t="s">
        <v>57</v>
      </c>
      <c r="AE686" t="s">
        <v>9779</v>
      </c>
      <c r="AF686" t="s">
        <v>9779</v>
      </c>
      <c r="AG686" t="s">
        <v>9779</v>
      </c>
      <c r="AH686" t="s">
        <v>9779</v>
      </c>
      <c r="AI686" s="18" t="b">
        <f t="shared" si="41"/>
        <v>0</v>
      </c>
      <c r="AJ686" s="18" t="b">
        <f t="shared" si="42"/>
        <v>0</v>
      </c>
      <c r="AK686" s="18" t="b">
        <f t="shared" si="43"/>
        <v>0</v>
      </c>
      <c r="AL686" s="18" t="str">
        <f t="shared" si="44"/>
        <v/>
      </c>
      <c r="AM686" t="s">
        <v>55</v>
      </c>
      <c r="AN686" t="s">
        <v>55</v>
      </c>
      <c r="AO686">
        <v>0</v>
      </c>
      <c r="AP686">
        <v>1</v>
      </c>
      <c r="AQ686">
        <v>0</v>
      </c>
      <c r="AR686" t="s">
        <v>59</v>
      </c>
      <c r="AS686" t="s">
        <v>80</v>
      </c>
      <c r="AT686" t="s">
        <v>80</v>
      </c>
      <c r="AU686" t="s">
        <v>80</v>
      </c>
      <c r="AV686" t="s">
        <v>9779</v>
      </c>
      <c r="AW686" t="s">
        <v>9779</v>
      </c>
      <c r="AX686" t="s">
        <v>9779</v>
      </c>
      <c r="AY686" t="s">
        <v>9779</v>
      </c>
      <c r="AZ686" t="s">
        <v>9779</v>
      </c>
      <c r="BA686" t="s">
        <v>9779</v>
      </c>
      <c r="BB686" t="s">
        <v>9779</v>
      </c>
      <c r="BC686" t="s">
        <v>9779</v>
      </c>
      <c r="BD686" t="s">
        <v>9779</v>
      </c>
      <c r="BE686" t="s">
        <v>9779</v>
      </c>
      <c r="BF686" t="s">
        <v>9779</v>
      </c>
      <c r="BG686" t="s">
        <v>9779</v>
      </c>
      <c r="BH686" t="s">
        <v>9779</v>
      </c>
      <c r="BI686" t="s">
        <v>9779</v>
      </c>
      <c r="BJ686" t="s">
        <v>9779</v>
      </c>
      <c r="BK686" t="s">
        <v>9779</v>
      </c>
      <c r="BL686" t="s">
        <v>9779</v>
      </c>
      <c r="BM686" t="s">
        <v>9779</v>
      </c>
    </row>
    <row r="687" spans="1:65">
      <c r="A687" t="s">
        <v>6546</v>
      </c>
      <c r="B687">
        <v>686</v>
      </c>
      <c r="C687" t="s">
        <v>718</v>
      </c>
      <c r="D687">
        <v>1</v>
      </c>
      <c r="E687">
        <v>11</v>
      </c>
      <c r="F687">
        <v>2016021711</v>
      </c>
      <c r="G687">
        <v>20160217</v>
      </c>
      <c r="H687" t="s">
        <v>873</v>
      </c>
      <c r="I687" t="s">
        <v>874</v>
      </c>
      <c r="J687" t="s">
        <v>55</v>
      </c>
      <c r="K687">
        <v>1</v>
      </c>
      <c r="L687">
        <v>1</v>
      </c>
      <c r="M687">
        <v>0</v>
      </c>
      <c r="N687" t="s">
        <v>56</v>
      </c>
      <c r="O687" t="s">
        <v>874</v>
      </c>
      <c r="P687" t="s">
        <v>56</v>
      </c>
      <c r="Q687" t="s">
        <v>4</v>
      </c>
      <c r="R687" t="s">
        <v>78</v>
      </c>
      <c r="S687" t="s">
        <v>55</v>
      </c>
      <c r="T687" t="s">
        <v>56</v>
      </c>
      <c r="U687" t="s">
        <v>56</v>
      </c>
      <c r="V687" t="s">
        <v>56</v>
      </c>
      <c r="W687" t="s">
        <v>55</v>
      </c>
      <c r="X687" t="s">
        <v>56</v>
      </c>
      <c r="Y687" t="s">
        <v>56</v>
      </c>
      <c r="Z687" t="s">
        <v>56</v>
      </c>
      <c r="AA687" t="s">
        <v>57</v>
      </c>
      <c r="AB687" t="s">
        <v>56</v>
      </c>
      <c r="AC687" t="s">
        <v>56</v>
      </c>
      <c r="AD687" t="s">
        <v>875</v>
      </c>
      <c r="AE687">
        <v>0</v>
      </c>
      <c r="AF687">
        <v>0</v>
      </c>
      <c r="AG687">
        <v>0</v>
      </c>
      <c r="AH687">
        <v>0</v>
      </c>
      <c r="AI687" s="18" t="str">
        <f t="shared" si="41"/>
        <v>1</v>
      </c>
      <c r="AJ687" s="18" t="str">
        <f t="shared" si="42"/>
        <v>1</v>
      </c>
      <c r="AK687" s="18" t="str">
        <f t="shared" si="43"/>
        <v>1</v>
      </c>
      <c r="AL687" s="18">
        <f t="shared" si="44"/>
        <v>0</v>
      </c>
      <c r="AM687" t="s">
        <v>55</v>
      </c>
      <c r="AN687" t="s">
        <v>55</v>
      </c>
      <c r="AO687">
        <v>0</v>
      </c>
      <c r="AP687">
        <v>0</v>
      </c>
      <c r="AQ687">
        <v>0</v>
      </c>
      <c r="AR687" t="s">
        <v>101</v>
      </c>
      <c r="AS687" t="s">
        <v>78</v>
      </c>
      <c r="AT687" t="s">
        <v>78</v>
      </c>
      <c r="AU687" t="s">
        <v>4449</v>
      </c>
      <c r="AV687" t="s">
        <v>6546</v>
      </c>
      <c r="AW687" t="s">
        <v>873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</v>
      </c>
      <c r="BK687">
        <v>0</v>
      </c>
      <c r="BL687">
        <v>2016021711</v>
      </c>
      <c r="BM687">
        <v>11</v>
      </c>
    </row>
    <row r="688" spans="1:65">
      <c r="A688" t="s">
        <v>6547</v>
      </c>
      <c r="B688">
        <v>687</v>
      </c>
      <c r="C688" t="s">
        <v>57</v>
      </c>
      <c r="D688" t="s">
        <v>55</v>
      </c>
      <c r="E688">
        <v>11</v>
      </c>
      <c r="F688">
        <v>2016021711</v>
      </c>
      <c r="G688" t="s">
        <v>55</v>
      </c>
      <c r="H688" t="s">
        <v>876</v>
      </c>
      <c r="I688" t="s">
        <v>55</v>
      </c>
      <c r="J688" t="s">
        <v>55</v>
      </c>
      <c r="K688" t="s">
        <v>55</v>
      </c>
      <c r="L688" t="s">
        <v>55</v>
      </c>
      <c r="M688" t="s">
        <v>55</v>
      </c>
      <c r="N688" t="s">
        <v>57</v>
      </c>
      <c r="O688" t="s">
        <v>57</v>
      </c>
      <c r="P688" t="s">
        <v>57</v>
      </c>
      <c r="Q688" t="s">
        <v>57</v>
      </c>
      <c r="R688" t="s">
        <v>57</v>
      </c>
      <c r="S688" t="s">
        <v>55</v>
      </c>
      <c r="T688" t="s">
        <v>57</v>
      </c>
      <c r="U688" t="s">
        <v>57</v>
      </c>
      <c r="V688" t="s">
        <v>57</v>
      </c>
      <c r="W688" t="s">
        <v>55</v>
      </c>
      <c r="X688" t="s">
        <v>57</v>
      </c>
      <c r="Y688" t="s">
        <v>57</v>
      </c>
      <c r="Z688" t="s">
        <v>57</v>
      </c>
      <c r="AA688" t="s">
        <v>57</v>
      </c>
      <c r="AB688" t="s">
        <v>57</v>
      </c>
      <c r="AC688" t="s">
        <v>57</v>
      </c>
      <c r="AD688" t="s">
        <v>57</v>
      </c>
      <c r="AE688">
        <v>0</v>
      </c>
      <c r="AF688">
        <v>0</v>
      </c>
      <c r="AG688">
        <v>0</v>
      </c>
      <c r="AH688">
        <v>0</v>
      </c>
      <c r="AI688" s="18" t="str">
        <f t="shared" si="41"/>
        <v>1</v>
      </c>
      <c r="AJ688" s="18" t="str">
        <f t="shared" si="42"/>
        <v>1</v>
      </c>
      <c r="AK688" s="18" t="str">
        <f t="shared" si="43"/>
        <v>1</v>
      </c>
      <c r="AL688" s="18">
        <f t="shared" si="44"/>
        <v>0</v>
      </c>
      <c r="AM688" t="s">
        <v>55</v>
      </c>
      <c r="AN688" t="s">
        <v>55</v>
      </c>
      <c r="AO688">
        <v>0</v>
      </c>
      <c r="AP688">
        <v>1</v>
      </c>
      <c r="AQ688">
        <v>0</v>
      </c>
      <c r="AR688" t="s">
        <v>59</v>
      </c>
      <c r="AS688" t="s">
        <v>80</v>
      </c>
      <c r="AT688" t="s">
        <v>80</v>
      </c>
      <c r="AU688" t="s">
        <v>80</v>
      </c>
      <c r="AV688" t="s">
        <v>6547</v>
      </c>
      <c r="AW688" t="s">
        <v>876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2016021711</v>
      </c>
      <c r="BM688">
        <v>11</v>
      </c>
    </row>
    <row r="689" spans="1:65">
      <c r="A689" t="s">
        <v>6548</v>
      </c>
      <c r="B689">
        <v>688</v>
      </c>
      <c r="C689" t="s">
        <v>718</v>
      </c>
      <c r="D689">
        <v>1</v>
      </c>
      <c r="E689">
        <v>11</v>
      </c>
      <c r="F689">
        <v>2016021711</v>
      </c>
      <c r="G689">
        <v>20160217</v>
      </c>
      <c r="H689" t="s">
        <v>877</v>
      </c>
      <c r="I689" t="s">
        <v>76</v>
      </c>
      <c r="J689" t="s">
        <v>55</v>
      </c>
      <c r="K689">
        <v>1</v>
      </c>
      <c r="L689">
        <v>0</v>
      </c>
      <c r="M689">
        <v>1</v>
      </c>
      <c r="N689" t="s">
        <v>56</v>
      </c>
      <c r="O689" t="s">
        <v>76</v>
      </c>
      <c r="P689" t="s">
        <v>56</v>
      </c>
      <c r="Q689" t="s">
        <v>4</v>
      </c>
      <c r="R689" t="s">
        <v>78</v>
      </c>
      <c r="S689" t="s">
        <v>55</v>
      </c>
      <c r="T689" t="s">
        <v>56</v>
      </c>
      <c r="U689" t="s">
        <v>56</v>
      </c>
      <c r="V689" t="s">
        <v>56</v>
      </c>
      <c r="W689" t="s">
        <v>55</v>
      </c>
      <c r="X689" t="s">
        <v>56</v>
      </c>
      <c r="Y689" t="s">
        <v>56</v>
      </c>
      <c r="Z689" t="s">
        <v>56</v>
      </c>
      <c r="AA689" t="s">
        <v>57</v>
      </c>
      <c r="AB689" t="s">
        <v>56</v>
      </c>
      <c r="AC689" t="s">
        <v>56</v>
      </c>
      <c r="AD689" t="s">
        <v>57</v>
      </c>
      <c r="AE689">
        <v>0</v>
      </c>
      <c r="AF689">
        <v>0</v>
      </c>
      <c r="AG689">
        <v>0</v>
      </c>
      <c r="AH689">
        <v>0</v>
      </c>
      <c r="AI689" s="18" t="str">
        <f t="shared" si="41"/>
        <v>1</v>
      </c>
      <c r="AJ689" s="18" t="str">
        <f t="shared" si="42"/>
        <v>1</v>
      </c>
      <c r="AK689" s="18" t="str">
        <f t="shared" si="43"/>
        <v>1</v>
      </c>
      <c r="AL689" s="18">
        <f t="shared" si="44"/>
        <v>0</v>
      </c>
      <c r="AM689" t="s">
        <v>55</v>
      </c>
      <c r="AN689" t="s">
        <v>55</v>
      </c>
      <c r="AO689">
        <v>0</v>
      </c>
      <c r="AP689">
        <v>0</v>
      </c>
      <c r="AQ689">
        <v>0</v>
      </c>
      <c r="AR689" t="s">
        <v>76</v>
      </c>
      <c r="AS689" t="s">
        <v>78</v>
      </c>
      <c r="AT689" t="s">
        <v>78</v>
      </c>
      <c r="AU689" t="s">
        <v>4449</v>
      </c>
      <c r="AV689" t="s">
        <v>6548</v>
      </c>
      <c r="AW689" t="s">
        <v>877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2016021711</v>
      </c>
      <c r="BM689">
        <v>11</v>
      </c>
    </row>
    <row r="690" spans="1:65">
      <c r="A690" t="s">
        <v>6549</v>
      </c>
      <c r="B690">
        <v>689</v>
      </c>
      <c r="C690" t="s">
        <v>718</v>
      </c>
      <c r="D690">
        <v>1</v>
      </c>
      <c r="E690">
        <v>11</v>
      </c>
      <c r="F690">
        <v>2016021711</v>
      </c>
      <c r="G690">
        <v>20160217</v>
      </c>
      <c r="H690" t="s">
        <v>878</v>
      </c>
      <c r="I690" t="s">
        <v>612</v>
      </c>
      <c r="J690" t="s">
        <v>55</v>
      </c>
      <c r="K690">
        <v>1</v>
      </c>
      <c r="L690">
        <v>0</v>
      </c>
      <c r="M690">
        <v>1</v>
      </c>
      <c r="N690" t="s">
        <v>56</v>
      </c>
      <c r="O690" t="s">
        <v>612</v>
      </c>
      <c r="P690" t="s">
        <v>68</v>
      </c>
      <c r="Q690" t="s">
        <v>3</v>
      </c>
      <c r="R690" t="s">
        <v>724</v>
      </c>
      <c r="S690" t="s">
        <v>55</v>
      </c>
      <c r="T690" t="s">
        <v>56</v>
      </c>
      <c r="U690" t="s">
        <v>56</v>
      </c>
      <c r="V690" t="s">
        <v>56</v>
      </c>
      <c r="W690" t="s">
        <v>55</v>
      </c>
      <c r="X690" t="s">
        <v>56</v>
      </c>
      <c r="Y690" t="s">
        <v>56</v>
      </c>
      <c r="Z690" t="s">
        <v>56</v>
      </c>
      <c r="AA690" t="s">
        <v>57</v>
      </c>
      <c r="AB690" t="s">
        <v>56</v>
      </c>
      <c r="AC690" t="s">
        <v>68</v>
      </c>
      <c r="AD690" t="s">
        <v>879</v>
      </c>
      <c r="AE690">
        <v>0</v>
      </c>
      <c r="AF690">
        <v>0</v>
      </c>
      <c r="AG690">
        <v>0</v>
      </c>
      <c r="AH690">
        <v>0</v>
      </c>
      <c r="AI690" s="18" t="str">
        <f t="shared" si="41"/>
        <v>1</v>
      </c>
      <c r="AJ690" s="18" t="str">
        <f t="shared" si="42"/>
        <v>1</v>
      </c>
      <c r="AK690" s="18" t="str">
        <f t="shared" si="43"/>
        <v>1</v>
      </c>
      <c r="AL690" s="18">
        <f t="shared" si="44"/>
        <v>0</v>
      </c>
      <c r="AM690">
        <v>2</v>
      </c>
      <c r="AN690">
        <v>2</v>
      </c>
      <c r="AO690">
        <v>0</v>
      </c>
      <c r="AP690">
        <v>0</v>
      </c>
      <c r="AQ690">
        <v>0</v>
      </c>
      <c r="AR690" t="s">
        <v>298</v>
      </c>
      <c r="AS690" t="s">
        <v>141</v>
      </c>
      <c r="AT690" t="s">
        <v>141</v>
      </c>
      <c r="AU690" t="s">
        <v>1326</v>
      </c>
      <c r="AV690" t="s">
        <v>6549</v>
      </c>
      <c r="AW690" t="s">
        <v>878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2016021711</v>
      </c>
      <c r="BM690">
        <v>11</v>
      </c>
    </row>
    <row r="691" spans="1:65">
      <c r="A691" t="s">
        <v>6550</v>
      </c>
      <c r="B691">
        <v>690</v>
      </c>
      <c r="C691" t="s">
        <v>57</v>
      </c>
      <c r="D691" t="s">
        <v>55</v>
      </c>
      <c r="E691">
        <v>11</v>
      </c>
      <c r="F691">
        <v>2016021711</v>
      </c>
      <c r="G691" t="s">
        <v>55</v>
      </c>
      <c r="H691" t="s">
        <v>880</v>
      </c>
      <c r="I691" t="s">
        <v>55</v>
      </c>
      <c r="J691" t="s">
        <v>55</v>
      </c>
      <c r="K691" t="s">
        <v>55</v>
      </c>
      <c r="L691" t="s">
        <v>55</v>
      </c>
      <c r="M691" t="s">
        <v>55</v>
      </c>
      <c r="N691" t="s">
        <v>57</v>
      </c>
      <c r="O691" t="s">
        <v>57</v>
      </c>
      <c r="P691" t="s">
        <v>57</v>
      </c>
      <c r="Q691" t="s">
        <v>57</v>
      </c>
      <c r="R691" t="s">
        <v>57</v>
      </c>
      <c r="S691" t="s">
        <v>55</v>
      </c>
      <c r="T691" t="s">
        <v>57</v>
      </c>
      <c r="U691" t="s">
        <v>57</v>
      </c>
      <c r="V691" t="s">
        <v>57</v>
      </c>
      <c r="W691" t="s">
        <v>55</v>
      </c>
      <c r="X691" t="s">
        <v>57</v>
      </c>
      <c r="Y691" t="s">
        <v>57</v>
      </c>
      <c r="Z691" t="s">
        <v>57</v>
      </c>
      <c r="AA691" t="s">
        <v>57</v>
      </c>
      <c r="AB691" t="s">
        <v>57</v>
      </c>
      <c r="AC691" t="s">
        <v>57</v>
      </c>
      <c r="AD691" t="s">
        <v>57</v>
      </c>
      <c r="AE691">
        <v>0</v>
      </c>
      <c r="AF691">
        <v>0</v>
      </c>
      <c r="AG691">
        <v>0</v>
      </c>
      <c r="AH691">
        <v>0</v>
      </c>
      <c r="AI691" s="18" t="str">
        <f t="shared" si="41"/>
        <v>1</v>
      </c>
      <c r="AJ691" s="18" t="str">
        <f t="shared" si="42"/>
        <v>1</v>
      </c>
      <c r="AK691" s="18" t="str">
        <f t="shared" si="43"/>
        <v>1</v>
      </c>
      <c r="AL691" s="18">
        <f t="shared" si="44"/>
        <v>0</v>
      </c>
      <c r="AM691" t="s">
        <v>55</v>
      </c>
      <c r="AN691" t="s">
        <v>55</v>
      </c>
      <c r="AO691">
        <v>0</v>
      </c>
      <c r="AP691">
        <v>1</v>
      </c>
      <c r="AQ691">
        <v>0</v>
      </c>
      <c r="AR691" t="s">
        <v>59</v>
      </c>
      <c r="AS691" t="s">
        <v>80</v>
      </c>
      <c r="AT691" t="s">
        <v>80</v>
      </c>
      <c r="AU691" t="s">
        <v>80</v>
      </c>
      <c r="AV691" t="s">
        <v>6550</v>
      </c>
      <c r="AW691" t="s">
        <v>880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2016021711</v>
      </c>
      <c r="BM691">
        <v>11</v>
      </c>
    </row>
    <row r="692" spans="1:65">
      <c r="A692" t="s">
        <v>6551</v>
      </c>
      <c r="B692">
        <v>691</v>
      </c>
      <c r="C692" t="s">
        <v>57</v>
      </c>
      <c r="D692" t="s">
        <v>55</v>
      </c>
      <c r="E692">
        <v>11</v>
      </c>
      <c r="F692">
        <v>2016021711</v>
      </c>
      <c r="G692" t="s">
        <v>55</v>
      </c>
      <c r="H692" t="s">
        <v>881</v>
      </c>
      <c r="I692" t="s">
        <v>55</v>
      </c>
      <c r="J692" t="s">
        <v>55</v>
      </c>
      <c r="K692" t="s">
        <v>55</v>
      </c>
      <c r="L692" t="s">
        <v>55</v>
      </c>
      <c r="M692" t="s">
        <v>55</v>
      </c>
      <c r="N692" t="s">
        <v>57</v>
      </c>
      <c r="O692" t="s">
        <v>57</v>
      </c>
      <c r="P692" t="s">
        <v>57</v>
      </c>
      <c r="Q692" t="s">
        <v>57</v>
      </c>
      <c r="R692" t="s">
        <v>57</v>
      </c>
      <c r="S692" t="s">
        <v>55</v>
      </c>
      <c r="T692" t="s">
        <v>57</v>
      </c>
      <c r="U692" t="s">
        <v>57</v>
      </c>
      <c r="V692" t="s">
        <v>57</v>
      </c>
      <c r="W692" t="s">
        <v>55</v>
      </c>
      <c r="X692" t="s">
        <v>57</v>
      </c>
      <c r="Y692" t="s">
        <v>57</v>
      </c>
      <c r="Z692" t="s">
        <v>57</v>
      </c>
      <c r="AA692" t="s">
        <v>57</v>
      </c>
      <c r="AB692" t="s">
        <v>57</v>
      </c>
      <c r="AC692" t="s">
        <v>57</v>
      </c>
      <c r="AD692" t="s">
        <v>57</v>
      </c>
      <c r="AE692">
        <v>0</v>
      </c>
      <c r="AF692">
        <v>0</v>
      </c>
      <c r="AG692">
        <v>0</v>
      </c>
      <c r="AH692">
        <v>0</v>
      </c>
      <c r="AI692" s="18" t="str">
        <f t="shared" si="41"/>
        <v>1</v>
      </c>
      <c r="AJ692" s="18" t="str">
        <f t="shared" si="42"/>
        <v>1</v>
      </c>
      <c r="AK692" s="18" t="str">
        <f t="shared" si="43"/>
        <v>1</v>
      </c>
      <c r="AL692" s="18">
        <f t="shared" si="44"/>
        <v>0</v>
      </c>
      <c r="AM692" t="s">
        <v>55</v>
      </c>
      <c r="AN692" t="s">
        <v>55</v>
      </c>
      <c r="AO692">
        <v>0</v>
      </c>
      <c r="AP692">
        <v>1</v>
      </c>
      <c r="AQ692">
        <v>0</v>
      </c>
      <c r="AR692" t="s">
        <v>59</v>
      </c>
      <c r="AS692" t="s">
        <v>80</v>
      </c>
      <c r="AT692" t="s">
        <v>80</v>
      </c>
      <c r="AU692" t="s">
        <v>80</v>
      </c>
      <c r="AV692" t="s">
        <v>6551</v>
      </c>
      <c r="AW692" t="s">
        <v>881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2016021711</v>
      </c>
      <c r="BM692">
        <v>11</v>
      </c>
    </row>
    <row r="693" spans="1:65">
      <c r="A693" t="s">
        <v>6552</v>
      </c>
      <c r="B693">
        <v>692</v>
      </c>
      <c r="C693" t="s">
        <v>718</v>
      </c>
      <c r="D693">
        <v>1</v>
      </c>
      <c r="E693">
        <v>11</v>
      </c>
      <c r="F693">
        <v>2016021711</v>
      </c>
      <c r="G693">
        <v>20160217</v>
      </c>
      <c r="H693" t="s">
        <v>882</v>
      </c>
      <c r="I693" t="s">
        <v>74</v>
      </c>
      <c r="J693" t="s">
        <v>55</v>
      </c>
      <c r="K693">
        <v>0</v>
      </c>
      <c r="L693">
        <v>0</v>
      </c>
      <c r="M693">
        <v>0</v>
      </c>
      <c r="N693" t="s">
        <v>56</v>
      </c>
      <c r="O693" t="s">
        <v>57</v>
      </c>
      <c r="P693" t="s">
        <v>57</v>
      </c>
      <c r="Q693" t="s">
        <v>3</v>
      </c>
      <c r="R693" t="s">
        <v>67</v>
      </c>
      <c r="S693" t="s">
        <v>55</v>
      </c>
      <c r="T693" t="s">
        <v>68</v>
      </c>
      <c r="U693" t="s">
        <v>68</v>
      </c>
      <c r="V693" t="s">
        <v>68</v>
      </c>
      <c r="W693" t="s">
        <v>55</v>
      </c>
      <c r="X693" t="s">
        <v>56</v>
      </c>
      <c r="Y693" t="s">
        <v>56</v>
      </c>
      <c r="Z693" t="s">
        <v>68</v>
      </c>
      <c r="AA693" t="s">
        <v>132</v>
      </c>
      <c r="AB693" t="s">
        <v>56</v>
      </c>
      <c r="AC693" t="s">
        <v>56</v>
      </c>
      <c r="AD693" t="s">
        <v>57</v>
      </c>
      <c r="AE693">
        <v>0</v>
      </c>
      <c r="AF693">
        <v>0</v>
      </c>
      <c r="AG693">
        <v>0</v>
      </c>
      <c r="AH693">
        <v>0</v>
      </c>
      <c r="AI693" s="18" t="str">
        <f t="shared" si="41"/>
        <v>1</v>
      </c>
      <c r="AJ693" s="18" t="str">
        <f t="shared" si="42"/>
        <v>1</v>
      </c>
      <c r="AK693" s="18" t="str">
        <f t="shared" si="43"/>
        <v>1</v>
      </c>
      <c r="AL693" s="18">
        <f t="shared" si="44"/>
        <v>0</v>
      </c>
      <c r="AM693" t="s">
        <v>55</v>
      </c>
      <c r="AN693" t="s">
        <v>55</v>
      </c>
      <c r="AO693">
        <v>0</v>
      </c>
      <c r="AP693">
        <v>0</v>
      </c>
      <c r="AQ693">
        <v>0</v>
      </c>
      <c r="AR693" t="s">
        <v>74</v>
      </c>
      <c r="AS693" t="s">
        <v>67</v>
      </c>
      <c r="AT693" t="s">
        <v>67</v>
      </c>
      <c r="AU693" t="s">
        <v>4450</v>
      </c>
      <c r="AV693" t="s">
        <v>6552</v>
      </c>
      <c r="AW693" t="s">
        <v>882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2016021711</v>
      </c>
      <c r="BM693">
        <v>11</v>
      </c>
    </row>
    <row r="694" spans="1:65">
      <c r="A694" t="s">
        <v>6553</v>
      </c>
      <c r="B694">
        <v>693</v>
      </c>
      <c r="C694" t="s">
        <v>718</v>
      </c>
      <c r="D694">
        <v>1</v>
      </c>
      <c r="E694">
        <v>11</v>
      </c>
      <c r="F694">
        <v>2016021811</v>
      </c>
      <c r="G694">
        <v>20160218</v>
      </c>
      <c r="H694" t="s">
        <v>883</v>
      </c>
      <c r="I694" t="s">
        <v>618</v>
      </c>
      <c r="J694" t="s">
        <v>55</v>
      </c>
      <c r="K694">
        <v>2</v>
      </c>
      <c r="L694">
        <v>2</v>
      </c>
      <c r="M694">
        <v>0</v>
      </c>
      <c r="N694" t="s">
        <v>56</v>
      </c>
      <c r="O694" t="s">
        <v>618</v>
      </c>
      <c r="P694" t="s">
        <v>68</v>
      </c>
      <c r="Q694" t="s">
        <v>3</v>
      </c>
      <c r="R694" t="s">
        <v>884</v>
      </c>
      <c r="S694" t="s">
        <v>55</v>
      </c>
      <c r="T694" t="s">
        <v>56</v>
      </c>
      <c r="U694" t="s">
        <v>56</v>
      </c>
      <c r="V694" t="s">
        <v>56</v>
      </c>
      <c r="W694" t="s">
        <v>55</v>
      </c>
      <c r="X694" t="s">
        <v>56</v>
      </c>
      <c r="Y694" t="s">
        <v>56</v>
      </c>
      <c r="Z694" t="s">
        <v>56</v>
      </c>
      <c r="AA694" t="s">
        <v>57</v>
      </c>
      <c r="AB694" t="s">
        <v>56</v>
      </c>
      <c r="AC694" t="s">
        <v>56</v>
      </c>
      <c r="AD694" t="s">
        <v>885</v>
      </c>
      <c r="AE694">
        <v>0</v>
      </c>
      <c r="AF694">
        <v>0</v>
      </c>
      <c r="AG694">
        <v>0</v>
      </c>
      <c r="AH694">
        <v>0</v>
      </c>
      <c r="AI694" s="18" t="str">
        <f t="shared" si="41"/>
        <v>1</v>
      </c>
      <c r="AJ694" s="18" t="str">
        <f t="shared" si="42"/>
        <v>1</v>
      </c>
      <c r="AK694" s="18" t="str">
        <f t="shared" si="43"/>
        <v>1</v>
      </c>
      <c r="AL694" s="18">
        <f t="shared" si="44"/>
        <v>0</v>
      </c>
      <c r="AM694">
        <v>1</v>
      </c>
      <c r="AN694">
        <v>1</v>
      </c>
      <c r="AO694">
        <v>0</v>
      </c>
      <c r="AP694">
        <v>0</v>
      </c>
      <c r="AQ694">
        <v>0</v>
      </c>
      <c r="AR694" t="s">
        <v>379</v>
      </c>
      <c r="AS694" t="s">
        <v>78</v>
      </c>
      <c r="AT694" t="s">
        <v>78</v>
      </c>
      <c r="AU694" t="s">
        <v>4449</v>
      </c>
      <c r="AV694" t="s">
        <v>6553</v>
      </c>
      <c r="AW694" t="s">
        <v>883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2016021811</v>
      </c>
      <c r="BM694">
        <v>11</v>
      </c>
    </row>
    <row r="695" spans="1:65">
      <c r="A695" t="s">
        <v>6554</v>
      </c>
      <c r="B695">
        <v>694</v>
      </c>
      <c r="C695" t="s">
        <v>57</v>
      </c>
      <c r="D695" t="s">
        <v>55</v>
      </c>
      <c r="E695">
        <v>11</v>
      </c>
      <c r="F695">
        <v>2016021811</v>
      </c>
      <c r="G695" t="s">
        <v>55</v>
      </c>
      <c r="H695" t="s">
        <v>886</v>
      </c>
      <c r="I695" t="s">
        <v>55</v>
      </c>
      <c r="J695" t="s">
        <v>55</v>
      </c>
      <c r="K695" t="s">
        <v>55</v>
      </c>
      <c r="L695" t="s">
        <v>55</v>
      </c>
      <c r="M695" t="s">
        <v>55</v>
      </c>
      <c r="N695" t="s">
        <v>57</v>
      </c>
      <c r="O695" t="s">
        <v>57</v>
      </c>
      <c r="P695" t="s">
        <v>57</v>
      </c>
      <c r="Q695" t="s">
        <v>57</v>
      </c>
      <c r="R695" t="s">
        <v>57</v>
      </c>
      <c r="S695" t="s">
        <v>55</v>
      </c>
      <c r="T695" t="s">
        <v>57</v>
      </c>
      <c r="U695" t="s">
        <v>57</v>
      </c>
      <c r="V695" t="s">
        <v>57</v>
      </c>
      <c r="W695" t="s">
        <v>55</v>
      </c>
      <c r="X695" t="s">
        <v>57</v>
      </c>
      <c r="Y695" t="s">
        <v>57</v>
      </c>
      <c r="Z695" t="s">
        <v>57</v>
      </c>
      <c r="AA695" t="s">
        <v>57</v>
      </c>
      <c r="AB695" t="s">
        <v>57</v>
      </c>
      <c r="AC695" t="s">
        <v>57</v>
      </c>
      <c r="AD695" t="s">
        <v>57</v>
      </c>
      <c r="AE695">
        <v>0</v>
      </c>
      <c r="AF695">
        <v>0</v>
      </c>
      <c r="AG695">
        <v>0</v>
      </c>
      <c r="AH695">
        <v>0</v>
      </c>
      <c r="AI695" s="18" t="str">
        <f t="shared" si="41"/>
        <v>1</v>
      </c>
      <c r="AJ695" s="18" t="str">
        <f t="shared" si="42"/>
        <v>1</v>
      </c>
      <c r="AK695" s="18" t="str">
        <f t="shared" si="43"/>
        <v>1</v>
      </c>
      <c r="AL695" s="18">
        <f t="shared" si="44"/>
        <v>0</v>
      </c>
      <c r="AM695" t="s">
        <v>55</v>
      </c>
      <c r="AN695" t="s">
        <v>55</v>
      </c>
      <c r="AO695">
        <v>0</v>
      </c>
      <c r="AP695">
        <v>1</v>
      </c>
      <c r="AQ695">
        <v>0</v>
      </c>
      <c r="AR695" t="s">
        <v>59</v>
      </c>
      <c r="AS695" t="s">
        <v>80</v>
      </c>
      <c r="AT695" t="s">
        <v>80</v>
      </c>
      <c r="AU695" t="s">
        <v>80</v>
      </c>
      <c r="AV695" t="s">
        <v>6554</v>
      </c>
      <c r="AW695" t="s">
        <v>886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2016021811</v>
      </c>
      <c r="BM695">
        <v>11</v>
      </c>
    </row>
    <row r="696" spans="1:65">
      <c r="A696" t="s">
        <v>6555</v>
      </c>
      <c r="B696">
        <v>695</v>
      </c>
      <c r="C696" t="s">
        <v>718</v>
      </c>
      <c r="D696">
        <v>1</v>
      </c>
      <c r="E696">
        <v>11</v>
      </c>
      <c r="F696">
        <v>2016021811</v>
      </c>
      <c r="G696">
        <v>20160218</v>
      </c>
      <c r="H696" t="s">
        <v>887</v>
      </c>
      <c r="I696" t="s">
        <v>76</v>
      </c>
      <c r="J696" t="s">
        <v>55</v>
      </c>
      <c r="K696">
        <v>0</v>
      </c>
      <c r="L696">
        <v>0</v>
      </c>
      <c r="M696">
        <v>0</v>
      </c>
      <c r="N696" t="s">
        <v>56</v>
      </c>
      <c r="O696" t="s">
        <v>57</v>
      </c>
      <c r="P696" t="s">
        <v>57</v>
      </c>
      <c r="Q696" t="s">
        <v>4</v>
      </c>
      <c r="R696" t="s">
        <v>78</v>
      </c>
      <c r="S696" t="s">
        <v>55</v>
      </c>
      <c r="T696" t="s">
        <v>56</v>
      </c>
      <c r="U696" t="s">
        <v>56</v>
      </c>
      <c r="V696" t="s">
        <v>56</v>
      </c>
      <c r="W696" t="s">
        <v>55</v>
      </c>
      <c r="X696" t="s">
        <v>56</v>
      </c>
      <c r="Y696" t="s">
        <v>56</v>
      </c>
      <c r="Z696" t="s">
        <v>56</v>
      </c>
      <c r="AA696" t="s">
        <v>57</v>
      </c>
      <c r="AB696" t="s">
        <v>56</v>
      </c>
      <c r="AC696" t="s">
        <v>56</v>
      </c>
      <c r="AD696" t="s">
        <v>57</v>
      </c>
      <c r="AE696">
        <v>0</v>
      </c>
      <c r="AF696">
        <v>0</v>
      </c>
      <c r="AG696">
        <v>0</v>
      </c>
      <c r="AH696">
        <v>0</v>
      </c>
      <c r="AI696" s="18" t="str">
        <f t="shared" si="41"/>
        <v>1</v>
      </c>
      <c r="AJ696" s="18" t="str">
        <f t="shared" si="42"/>
        <v>1</v>
      </c>
      <c r="AK696" s="18" t="str">
        <f t="shared" si="43"/>
        <v>1</v>
      </c>
      <c r="AL696" s="18">
        <f t="shared" si="44"/>
        <v>0</v>
      </c>
      <c r="AM696" t="s">
        <v>55</v>
      </c>
      <c r="AN696" t="s">
        <v>55</v>
      </c>
      <c r="AO696">
        <v>0</v>
      </c>
      <c r="AP696">
        <v>0</v>
      </c>
      <c r="AQ696">
        <v>0</v>
      </c>
      <c r="AR696" t="s">
        <v>76</v>
      </c>
      <c r="AS696" t="s">
        <v>78</v>
      </c>
      <c r="AT696" t="s">
        <v>78</v>
      </c>
      <c r="AU696" t="s">
        <v>4449</v>
      </c>
      <c r="AV696" t="s">
        <v>6555</v>
      </c>
      <c r="AW696" t="s">
        <v>887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2016021811</v>
      </c>
      <c r="BM696">
        <v>11</v>
      </c>
    </row>
    <row r="697" spans="1:65">
      <c r="A697" t="s">
        <v>6556</v>
      </c>
      <c r="B697">
        <v>696</v>
      </c>
      <c r="C697" t="s">
        <v>718</v>
      </c>
      <c r="D697">
        <v>1</v>
      </c>
      <c r="E697">
        <v>11</v>
      </c>
      <c r="F697">
        <v>2016021811</v>
      </c>
      <c r="G697">
        <v>20160218</v>
      </c>
      <c r="H697" t="s">
        <v>888</v>
      </c>
      <c r="I697" t="s">
        <v>76</v>
      </c>
      <c r="J697" t="s">
        <v>55</v>
      </c>
      <c r="K697">
        <v>0</v>
      </c>
      <c r="L697">
        <v>0</v>
      </c>
      <c r="M697">
        <v>0</v>
      </c>
      <c r="N697" t="s">
        <v>56</v>
      </c>
      <c r="O697" t="s">
        <v>57</v>
      </c>
      <c r="P697" t="s">
        <v>57</v>
      </c>
      <c r="Q697" t="s">
        <v>4</v>
      </c>
      <c r="R697" t="s">
        <v>352</v>
      </c>
      <c r="S697" t="s">
        <v>55</v>
      </c>
      <c r="T697" t="s">
        <v>56</v>
      </c>
      <c r="U697" t="s">
        <v>56</v>
      </c>
      <c r="V697" t="s">
        <v>56</v>
      </c>
      <c r="W697" t="s">
        <v>55</v>
      </c>
      <c r="X697" t="s">
        <v>56</v>
      </c>
      <c r="Y697" t="s">
        <v>56</v>
      </c>
      <c r="Z697" t="s">
        <v>56</v>
      </c>
      <c r="AA697" t="s">
        <v>57</v>
      </c>
      <c r="AB697" t="s">
        <v>56</v>
      </c>
      <c r="AC697" t="s">
        <v>56</v>
      </c>
      <c r="AD697" t="s">
        <v>57</v>
      </c>
      <c r="AE697">
        <v>0</v>
      </c>
      <c r="AF697">
        <v>0</v>
      </c>
      <c r="AG697">
        <v>0</v>
      </c>
      <c r="AH697">
        <v>0</v>
      </c>
      <c r="AI697" s="18" t="str">
        <f t="shared" si="41"/>
        <v>1</v>
      </c>
      <c r="AJ697" s="18" t="str">
        <f t="shared" si="42"/>
        <v>1</v>
      </c>
      <c r="AK697" s="18" t="str">
        <f t="shared" si="43"/>
        <v>1</v>
      </c>
      <c r="AL697" s="18">
        <f t="shared" si="44"/>
        <v>0</v>
      </c>
      <c r="AM697" t="s">
        <v>55</v>
      </c>
      <c r="AN697" t="s">
        <v>55</v>
      </c>
      <c r="AO697">
        <v>0</v>
      </c>
      <c r="AP697">
        <v>0</v>
      </c>
      <c r="AQ697">
        <v>0</v>
      </c>
      <c r="AR697" t="s">
        <v>76</v>
      </c>
      <c r="AS697" t="s">
        <v>91</v>
      </c>
      <c r="AT697" t="s">
        <v>91</v>
      </c>
      <c r="AU697" t="s">
        <v>4449</v>
      </c>
      <c r="AV697" t="s">
        <v>6556</v>
      </c>
      <c r="AW697" t="s">
        <v>888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2016021811</v>
      </c>
      <c r="BM697">
        <v>11</v>
      </c>
    </row>
    <row r="698" spans="1:65">
      <c r="A698" t="s">
        <v>6557</v>
      </c>
      <c r="B698">
        <v>697</v>
      </c>
      <c r="C698" t="s">
        <v>718</v>
      </c>
      <c r="D698">
        <v>1</v>
      </c>
      <c r="E698">
        <v>11</v>
      </c>
      <c r="F698">
        <v>2016021811</v>
      </c>
      <c r="G698">
        <v>20160218</v>
      </c>
      <c r="H698" t="s">
        <v>889</v>
      </c>
      <c r="I698" t="s">
        <v>563</v>
      </c>
      <c r="J698" t="s">
        <v>55</v>
      </c>
      <c r="K698">
        <v>0</v>
      </c>
      <c r="L698">
        <v>0</v>
      </c>
      <c r="M698">
        <v>0</v>
      </c>
      <c r="N698" t="s">
        <v>56</v>
      </c>
      <c r="O698" t="s">
        <v>57</v>
      </c>
      <c r="P698" t="s">
        <v>57</v>
      </c>
      <c r="Q698" t="s">
        <v>3</v>
      </c>
      <c r="R698" t="s">
        <v>80</v>
      </c>
      <c r="S698" t="s">
        <v>55</v>
      </c>
      <c r="T698" t="s">
        <v>68</v>
      </c>
      <c r="U698" t="s">
        <v>68</v>
      </c>
      <c r="V698" t="s">
        <v>56</v>
      </c>
      <c r="W698" t="s">
        <v>55</v>
      </c>
      <c r="X698" t="s">
        <v>56</v>
      </c>
      <c r="Y698" t="s">
        <v>56</v>
      </c>
      <c r="Z698" t="s">
        <v>56</v>
      </c>
      <c r="AA698" t="s">
        <v>57</v>
      </c>
      <c r="AB698" t="s">
        <v>56</v>
      </c>
      <c r="AC698" t="s">
        <v>56</v>
      </c>
      <c r="AD698" t="s">
        <v>890</v>
      </c>
      <c r="AE698">
        <v>0</v>
      </c>
      <c r="AF698">
        <v>0</v>
      </c>
      <c r="AG698">
        <v>0</v>
      </c>
      <c r="AH698">
        <v>0</v>
      </c>
      <c r="AI698" s="18" t="str">
        <f t="shared" si="41"/>
        <v>1</v>
      </c>
      <c r="AJ698" s="18" t="str">
        <f t="shared" si="42"/>
        <v>1</v>
      </c>
      <c r="AK698" s="18" t="str">
        <f t="shared" si="43"/>
        <v>1</v>
      </c>
      <c r="AL698" s="18">
        <f t="shared" si="44"/>
        <v>0</v>
      </c>
      <c r="AM698" t="s">
        <v>55</v>
      </c>
      <c r="AN698" t="s">
        <v>55</v>
      </c>
      <c r="AO698">
        <v>0</v>
      </c>
      <c r="AP698">
        <v>0</v>
      </c>
      <c r="AQ698">
        <v>0</v>
      </c>
      <c r="AR698" t="s">
        <v>209</v>
      </c>
      <c r="AS698" t="s">
        <v>80</v>
      </c>
      <c r="AT698" t="s">
        <v>80</v>
      </c>
      <c r="AU698" t="s">
        <v>80</v>
      </c>
      <c r="AV698" t="s">
        <v>6557</v>
      </c>
      <c r="AW698" t="s">
        <v>889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0</v>
      </c>
      <c r="BL698">
        <v>2016021811</v>
      </c>
      <c r="BM698">
        <v>11</v>
      </c>
    </row>
    <row r="699" spans="1:65">
      <c r="A699" t="s">
        <v>6558</v>
      </c>
      <c r="B699">
        <v>698</v>
      </c>
      <c r="C699" t="s">
        <v>57</v>
      </c>
      <c r="D699" t="s">
        <v>55</v>
      </c>
      <c r="E699">
        <v>11</v>
      </c>
      <c r="F699">
        <v>2016021811</v>
      </c>
      <c r="G699" t="s">
        <v>55</v>
      </c>
      <c r="H699" t="s">
        <v>891</v>
      </c>
      <c r="I699" t="s">
        <v>55</v>
      </c>
      <c r="J699" t="s">
        <v>55</v>
      </c>
      <c r="K699" t="s">
        <v>55</v>
      </c>
      <c r="L699" t="s">
        <v>55</v>
      </c>
      <c r="M699" t="s">
        <v>55</v>
      </c>
      <c r="N699" t="s">
        <v>57</v>
      </c>
      <c r="O699" t="s">
        <v>57</v>
      </c>
      <c r="P699" t="s">
        <v>57</v>
      </c>
      <c r="Q699" t="s">
        <v>57</v>
      </c>
      <c r="R699" t="s">
        <v>57</v>
      </c>
      <c r="S699" t="s">
        <v>55</v>
      </c>
      <c r="T699" t="s">
        <v>57</v>
      </c>
      <c r="U699" t="s">
        <v>57</v>
      </c>
      <c r="V699" t="s">
        <v>57</v>
      </c>
      <c r="W699" t="s">
        <v>55</v>
      </c>
      <c r="X699" t="s">
        <v>57</v>
      </c>
      <c r="Y699" t="s">
        <v>57</v>
      </c>
      <c r="Z699" t="s">
        <v>57</v>
      </c>
      <c r="AA699" t="s">
        <v>57</v>
      </c>
      <c r="AB699" t="s">
        <v>57</v>
      </c>
      <c r="AC699" t="s">
        <v>57</v>
      </c>
      <c r="AD699" t="s">
        <v>57</v>
      </c>
      <c r="AE699">
        <v>0</v>
      </c>
      <c r="AF699">
        <v>0</v>
      </c>
      <c r="AG699">
        <v>0</v>
      </c>
      <c r="AH699">
        <v>0</v>
      </c>
      <c r="AI699" s="18" t="str">
        <f t="shared" si="41"/>
        <v>1</v>
      </c>
      <c r="AJ699" s="18" t="str">
        <f t="shared" si="42"/>
        <v>1</v>
      </c>
      <c r="AK699" s="18" t="str">
        <f t="shared" si="43"/>
        <v>1</v>
      </c>
      <c r="AL699" s="18">
        <f t="shared" si="44"/>
        <v>0</v>
      </c>
      <c r="AM699" t="s">
        <v>55</v>
      </c>
      <c r="AN699" t="s">
        <v>55</v>
      </c>
      <c r="AO699">
        <v>0</v>
      </c>
      <c r="AP699">
        <v>1</v>
      </c>
      <c r="AQ699">
        <v>0</v>
      </c>
      <c r="AR699" t="s">
        <v>59</v>
      </c>
      <c r="AS699" t="s">
        <v>80</v>
      </c>
      <c r="AT699" t="s">
        <v>80</v>
      </c>
      <c r="AU699" t="s">
        <v>80</v>
      </c>
      <c r="AV699" t="s">
        <v>6558</v>
      </c>
      <c r="AW699" t="s">
        <v>891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2016021811</v>
      </c>
      <c r="BM699">
        <v>11</v>
      </c>
    </row>
    <row r="700" spans="1:65">
      <c r="A700" t="s">
        <v>6559</v>
      </c>
      <c r="B700">
        <v>699</v>
      </c>
      <c r="C700" t="s">
        <v>57</v>
      </c>
      <c r="D700" t="s">
        <v>55</v>
      </c>
      <c r="E700">
        <v>11</v>
      </c>
      <c r="F700">
        <v>2016021811</v>
      </c>
      <c r="G700" t="s">
        <v>55</v>
      </c>
      <c r="H700" t="s">
        <v>892</v>
      </c>
      <c r="I700" t="s">
        <v>55</v>
      </c>
      <c r="J700" t="s">
        <v>55</v>
      </c>
      <c r="K700" t="s">
        <v>55</v>
      </c>
      <c r="L700" t="s">
        <v>55</v>
      </c>
      <c r="M700" t="s">
        <v>55</v>
      </c>
      <c r="N700" t="s">
        <v>57</v>
      </c>
      <c r="O700" t="s">
        <v>57</v>
      </c>
      <c r="P700" t="s">
        <v>57</v>
      </c>
      <c r="Q700" t="s">
        <v>57</v>
      </c>
      <c r="R700" t="s">
        <v>57</v>
      </c>
      <c r="S700" t="s">
        <v>55</v>
      </c>
      <c r="T700" t="s">
        <v>57</v>
      </c>
      <c r="U700" t="s">
        <v>57</v>
      </c>
      <c r="V700" t="s">
        <v>57</v>
      </c>
      <c r="W700" t="s">
        <v>55</v>
      </c>
      <c r="X700" t="s">
        <v>57</v>
      </c>
      <c r="Y700" t="s">
        <v>57</v>
      </c>
      <c r="Z700" t="s">
        <v>57</v>
      </c>
      <c r="AA700" t="s">
        <v>57</v>
      </c>
      <c r="AB700" t="s">
        <v>57</v>
      </c>
      <c r="AC700" t="s">
        <v>57</v>
      </c>
      <c r="AD700" t="s">
        <v>57</v>
      </c>
      <c r="AE700">
        <v>0</v>
      </c>
      <c r="AF700">
        <v>0</v>
      </c>
      <c r="AG700">
        <v>0</v>
      </c>
      <c r="AH700">
        <v>0</v>
      </c>
      <c r="AI700" s="18" t="str">
        <f t="shared" si="41"/>
        <v>1</v>
      </c>
      <c r="AJ700" s="18" t="str">
        <f t="shared" si="42"/>
        <v>1</v>
      </c>
      <c r="AK700" s="18" t="str">
        <f t="shared" si="43"/>
        <v>1</v>
      </c>
      <c r="AL700" s="18">
        <f t="shared" si="44"/>
        <v>0</v>
      </c>
      <c r="AM700" t="s">
        <v>55</v>
      </c>
      <c r="AN700" t="s">
        <v>55</v>
      </c>
      <c r="AO700">
        <v>0</v>
      </c>
      <c r="AP700">
        <v>1</v>
      </c>
      <c r="AQ700">
        <v>0</v>
      </c>
      <c r="AR700" t="s">
        <v>59</v>
      </c>
      <c r="AS700" t="s">
        <v>80</v>
      </c>
      <c r="AT700" t="s">
        <v>80</v>
      </c>
      <c r="AU700" t="s">
        <v>80</v>
      </c>
      <c r="AV700" t="s">
        <v>6559</v>
      </c>
      <c r="AW700" t="s">
        <v>892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2016021811</v>
      </c>
      <c r="BM700">
        <v>11</v>
      </c>
    </row>
    <row r="701" spans="1:65">
      <c r="A701" t="s">
        <v>6560</v>
      </c>
      <c r="B701">
        <v>700</v>
      </c>
      <c r="C701" t="s">
        <v>57</v>
      </c>
      <c r="D701" t="s">
        <v>55</v>
      </c>
      <c r="E701">
        <v>11</v>
      </c>
      <c r="F701">
        <v>2016021811</v>
      </c>
      <c r="G701" t="s">
        <v>55</v>
      </c>
      <c r="H701" t="s">
        <v>876</v>
      </c>
      <c r="I701" t="s">
        <v>55</v>
      </c>
      <c r="J701" t="s">
        <v>55</v>
      </c>
      <c r="K701" t="s">
        <v>55</v>
      </c>
      <c r="L701" t="s">
        <v>55</v>
      </c>
      <c r="M701" t="s">
        <v>55</v>
      </c>
      <c r="N701" t="s">
        <v>57</v>
      </c>
      <c r="O701" t="s">
        <v>57</v>
      </c>
      <c r="P701" t="s">
        <v>57</v>
      </c>
      <c r="Q701" t="s">
        <v>57</v>
      </c>
      <c r="R701" t="s">
        <v>57</v>
      </c>
      <c r="S701" t="s">
        <v>55</v>
      </c>
      <c r="T701" t="s">
        <v>57</v>
      </c>
      <c r="U701" t="s">
        <v>57</v>
      </c>
      <c r="V701" t="s">
        <v>57</v>
      </c>
      <c r="W701" t="s">
        <v>55</v>
      </c>
      <c r="X701" t="s">
        <v>57</v>
      </c>
      <c r="Y701" t="s">
        <v>57</v>
      </c>
      <c r="Z701" t="s">
        <v>57</v>
      </c>
      <c r="AA701" t="s">
        <v>57</v>
      </c>
      <c r="AB701" t="s">
        <v>57</v>
      </c>
      <c r="AC701" t="s">
        <v>57</v>
      </c>
      <c r="AD701" t="s">
        <v>57</v>
      </c>
      <c r="AE701">
        <v>0</v>
      </c>
      <c r="AF701">
        <v>0</v>
      </c>
      <c r="AG701">
        <v>0</v>
      </c>
      <c r="AH701">
        <v>0</v>
      </c>
      <c r="AI701" s="18" t="str">
        <f t="shared" si="41"/>
        <v>1</v>
      </c>
      <c r="AJ701" s="18" t="str">
        <f t="shared" si="42"/>
        <v>1</v>
      </c>
      <c r="AK701" s="18" t="str">
        <f t="shared" si="43"/>
        <v>1</v>
      </c>
      <c r="AL701" s="18">
        <f t="shared" si="44"/>
        <v>0</v>
      </c>
      <c r="AM701" t="s">
        <v>55</v>
      </c>
      <c r="AN701" t="s">
        <v>55</v>
      </c>
      <c r="AO701">
        <v>0</v>
      </c>
      <c r="AP701">
        <v>1</v>
      </c>
      <c r="AQ701">
        <v>0</v>
      </c>
      <c r="AR701" t="s">
        <v>59</v>
      </c>
      <c r="AS701" t="s">
        <v>80</v>
      </c>
      <c r="AT701" t="s">
        <v>80</v>
      </c>
      <c r="AU701" t="s">
        <v>80</v>
      </c>
      <c r="AV701" t="s">
        <v>6560</v>
      </c>
      <c r="AW701" t="s">
        <v>876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2016021811</v>
      </c>
      <c r="BM701">
        <v>11</v>
      </c>
    </row>
    <row r="702" spans="1:65">
      <c r="A702" t="s">
        <v>6561</v>
      </c>
      <c r="B702">
        <v>701</v>
      </c>
      <c r="C702" t="s">
        <v>718</v>
      </c>
      <c r="D702">
        <v>1</v>
      </c>
      <c r="E702">
        <v>11</v>
      </c>
      <c r="F702">
        <v>2016021811</v>
      </c>
      <c r="G702">
        <v>20160218</v>
      </c>
      <c r="H702" t="s">
        <v>893</v>
      </c>
      <c r="I702" t="s">
        <v>563</v>
      </c>
      <c r="J702" t="s">
        <v>55</v>
      </c>
      <c r="K702">
        <v>0</v>
      </c>
      <c r="L702">
        <v>0</v>
      </c>
      <c r="M702">
        <v>0</v>
      </c>
      <c r="N702" t="s">
        <v>56</v>
      </c>
      <c r="O702" t="s">
        <v>57</v>
      </c>
      <c r="P702" t="s">
        <v>57</v>
      </c>
      <c r="Q702" t="s">
        <v>3</v>
      </c>
      <c r="R702" t="s">
        <v>884</v>
      </c>
      <c r="S702" t="s">
        <v>55</v>
      </c>
      <c r="T702" t="s">
        <v>68</v>
      </c>
      <c r="U702" t="s">
        <v>68</v>
      </c>
      <c r="V702" t="s">
        <v>56</v>
      </c>
      <c r="W702" t="s">
        <v>55</v>
      </c>
      <c r="X702" t="s">
        <v>56</v>
      </c>
      <c r="Y702" t="s">
        <v>56</v>
      </c>
      <c r="Z702" t="s">
        <v>56</v>
      </c>
      <c r="AA702" t="s">
        <v>57</v>
      </c>
      <c r="AB702" t="s">
        <v>56</v>
      </c>
      <c r="AC702" t="s">
        <v>56</v>
      </c>
      <c r="AD702" t="s">
        <v>894</v>
      </c>
      <c r="AE702">
        <v>0</v>
      </c>
      <c r="AF702">
        <v>0</v>
      </c>
      <c r="AG702">
        <v>0</v>
      </c>
      <c r="AH702">
        <v>0</v>
      </c>
      <c r="AI702" s="18" t="str">
        <f t="shared" si="41"/>
        <v>1</v>
      </c>
      <c r="AJ702" s="18" t="str">
        <f t="shared" si="42"/>
        <v>1</v>
      </c>
      <c r="AK702" s="18" t="str">
        <f t="shared" si="43"/>
        <v>1</v>
      </c>
      <c r="AL702" s="18">
        <f t="shared" si="44"/>
        <v>0</v>
      </c>
      <c r="AM702">
        <v>1</v>
      </c>
      <c r="AN702">
        <v>1</v>
      </c>
      <c r="AO702">
        <v>0</v>
      </c>
      <c r="AP702">
        <v>0</v>
      </c>
      <c r="AQ702">
        <v>0</v>
      </c>
      <c r="AR702" t="s">
        <v>209</v>
      </c>
      <c r="AS702" t="s">
        <v>78</v>
      </c>
      <c r="AT702" t="s">
        <v>78</v>
      </c>
      <c r="AU702" t="s">
        <v>4449</v>
      </c>
      <c r="AV702" t="s">
        <v>6561</v>
      </c>
      <c r="AW702" t="s">
        <v>893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2016021811</v>
      </c>
      <c r="BM702">
        <v>11</v>
      </c>
    </row>
    <row r="703" spans="1:65">
      <c r="A703" t="s">
        <v>6562</v>
      </c>
      <c r="B703">
        <v>702</v>
      </c>
      <c r="C703" t="s">
        <v>57</v>
      </c>
      <c r="D703" t="s">
        <v>55</v>
      </c>
      <c r="E703">
        <v>11</v>
      </c>
      <c r="F703">
        <v>2016021811</v>
      </c>
      <c r="G703" t="s">
        <v>55</v>
      </c>
      <c r="H703" t="s">
        <v>895</v>
      </c>
      <c r="I703" t="s">
        <v>55</v>
      </c>
      <c r="J703" t="s">
        <v>55</v>
      </c>
      <c r="K703" t="s">
        <v>55</v>
      </c>
      <c r="L703" t="s">
        <v>55</v>
      </c>
      <c r="M703" t="s">
        <v>55</v>
      </c>
      <c r="N703" t="s">
        <v>57</v>
      </c>
      <c r="O703" t="s">
        <v>57</v>
      </c>
      <c r="P703" t="s">
        <v>57</v>
      </c>
      <c r="Q703" t="s">
        <v>57</v>
      </c>
      <c r="R703" t="s">
        <v>57</v>
      </c>
      <c r="S703" t="s">
        <v>55</v>
      </c>
      <c r="T703" t="s">
        <v>57</v>
      </c>
      <c r="U703" t="s">
        <v>57</v>
      </c>
      <c r="V703" t="s">
        <v>57</v>
      </c>
      <c r="W703" t="s">
        <v>55</v>
      </c>
      <c r="X703" t="s">
        <v>57</v>
      </c>
      <c r="Y703" t="s">
        <v>57</v>
      </c>
      <c r="Z703" t="s">
        <v>57</v>
      </c>
      <c r="AA703" t="s">
        <v>57</v>
      </c>
      <c r="AB703" t="s">
        <v>57</v>
      </c>
      <c r="AC703" t="s">
        <v>57</v>
      </c>
      <c r="AD703" t="s">
        <v>57</v>
      </c>
      <c r="AE703">
        <v>0</v>
      </c>
      <c r="AF703">
        <v>0</v>
      </c>
      <c r="AG703">
        <v>0</v>
      </c>
      <c r="AH703">
        <v>0</v>
      </c>
      <c r="AI703" s="18" t="str">
        <f t="shared" si="41"/>
        <v>1</v>
      </c>
      <c r="AJ703" s="18" t="str">
        <f t="shared" si="42"/>
        <v>1</v>
      </c>
      <c r="AK703" s="18" t="str">
        <f t="shared" si="43"/>
        <v>1</v>
      </c>
      <c r="AL703" s="18">
        <f t="shared" si="44"/>
        <v>0</v>
      </c>
      <c r="AM703" t="s">
        <v>55</v>
      </c>
      <c r="AN703" t="s">
        <v>55</v>
      </c>
      <c r="AO703">
        <v>0</v>
      </c>
      <c r="AP703">
        <v>1</v>
      </c>
      <c r="AQ703">
        <v>0</v>
      </c>
      <c r="AR703" t="s">
        <v>59</v>
      </c>
      <c r="AS703" t="s">
        <v>80</v>
      </c>
      <c r="AT703" t="s">
        <v>80</v>
      </c>
      <c r="AU703" t="s">
        <v>80</v>
      </c>
      <c r="AV703" t="s">
        <v>6562</v>
      </c>
      <c r="AW703" t="s">
        <v>895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2016021811</v>
      </c>
      <c r="BM703">
        <v>11</v>
      </c>
    </row>
    <row r="704" spans="1:65">
      <c r="A704" t="s">
        <v>6563</v>
      </c>
      <c r="B704">
        <v>703</v>
      </c>
      <c r="C704" t="s">
        <v>57</v>
      </c>
      <c r="D704" t="s">
        <v>55</v>
      </c>
      <c r="E704">
        <v>11</v>
      </c>
      <c r="F704">
        <v>2016021811</v>
      </c>
      <c r="G704" t="s">
        <v>55</v>
      </c>
      <c r="H704" t="s">
        <v>896</v>
      </c>
      <c r="I704" t="s">
        <v>55</v>
      </c>
      <c r="J704" t="s">
        <v>55</v>
      </c>
      <c r="K704" t="s">
        <v>55</v>
      </c>
      <c r="L704" t="s">
        <v>55</v>
      </c>
      <c r="M704" t="s">
        <v>55</v>
      </c>
      <c r="N704" t="s">
        <v>57</v>
      </c>
      <c r="O704" t="s">
        <v>57</v>
      </c>
      <c r="P704" t="s">
        <v>57</v>
      </c>
      <c r="Q704" t="s">
        <v>57</v>
      </c>
      <c r="R704" t="s">
        <v>57</v>
      </c>
      <c r="S704" t="s">
        <v>55</v>
      </c>
      <c r="T704" t="s">
        <v>57</v>
      </c>
      <c r="U704" t="s">
        <v>57</v>
      </c>
      <c r="V704" t="s">
        <v>57</v>
      </c>
      <c r="W704" t="s">
        <v>55</v>
      </c>
      <c r="X704" t="s">
        <v>57</v>
      </c>
      <c r="Y704" t="s">
        <v>57</v>
      </c>
      <c r="Z704" t="s">
        <v>57</v>
      </c>
      <c r="AA704" t="s">
        <v>57</v>
      </c>
      <c r="AB704" t="s">
        <v>57</v>
      </c>
      <c r="AC704" t="s">
        <v>57</v>
      </c>
      <c r="AD704" t="s">
        <v>57</v>
      </c>
      <c r="AE704">
        <v>0</v>
      </c>
      <c r="AF704">
        <v>0</v>
      </c>
      <c r="AG704">
        <v>0</v>
      </c>
      <c r="AH704">
        <v>0</v>
      </c>
      <c r="AI704" s="18" t="str">
        <f t="shared" si="41"/>
        <v>1</v>
      </c>
      <c r="AJ704" s="18" t="str">
        <f t="shared" si="42"/>
        <v>1</v>
      </c>
      <c r="AK704" s="18" t="str">
        <f t="shared" si="43"/>
        <v>1</v>
      </c>
      <c r="AL704" s="18">
        <f t="shared" si="44"/>
        <v>0</v>
      </c>
      <c r="AM704" t="s">
        <v>55</v>
      </c>
      <c r="AN704" t="s">
        <v>55</v>
      </c>
      <c r="AO704">
        <v>0</v>
      </c>
      <c r="AP704">
        <v>1</v>
      </c>
      <c r="AQ704">
        <v>0</v>
      </c>
      <c r="AR704" t="s">
        <v>59</v>
      </c>
      <c r="AS704" t="s">
        <v>80</v>
      </c>
      <c r="AT704" t="s">
        <v>80</v>
      </c>
      <c r="AU704" t="s">
        <v>80</v>
      </c>
      <c r="AV704" t="s">
        <v>6563</v>
      </c>
      <c r="AW704" t="s">
        <v>896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2016021811</v>
      </c>
      <c r="BM704">
        <v>11</v>
      </c>
    </row>
    <row r="705" spans="1:65">
      <c r="A705" t="s">
        <v>6564</v>
      </c>
      <c r="B705">
        <v>704</v>
      </c>
      <c r="C705" t="s">
        <v>718</v>
      </c>
      <c r="D705">
        <v>1</v>
      </c>
      <c r="E705">
        <v>11</v>
      </c>
      <c r="F705">
        <v>2016021811</v>
      </c>
      <c r="G705">
        <v>20160218</v>
      </c>
      <c r="H705" t="s">
        <v>881</v>
      </c>
      <c r="I705" t="s">
        <v>563</v>
      </c>
      <c r="J705" t="s">
        <v>55</v>
      </c>
      <c r="K705">
        <v>0</v>
      </c>
      <c r="L705">
        <v>0</v>
      </c>
      <c r="M705">
        <v>0</v>
      </c>
      <c r="N705" t="s">
        <v>56</v>
      </c>
      <c r="O705" t="s">
        <v>57</v>
      </c>
      <c r="P705" t="s">
        <v>57</v>
      </c>
      <c r="Q705" t="s">
        <v>3</v>
      </c>
      <c r="R705" t="s">
        <v>884</v>
      </c>
      <c r="S705" t="s">
        <v>55</v>
      </c>
      <c r="T705" t="s">
        <v>68</v>
      </c>
      <c r="U705" t="s">
        <v>68</v>
      </c>
      <c r="V705" t="s">
        <v>56</v>
      </c>
      <c r="W705" t="s">
        <v>55</v>
      </c>
      <c r="X705" t="s">
        <v>56</v>
      </c>
      <c r="Y705" t="s">
        <v>68</v>
      </c>
      <c r="Z705" t="s">
        <v>56</v>
      </c>
      <c r="AA705" t="s">
        <v>57</v>
      </c>
      <c r="AB705" t="s">
        <v>56</v>
      </c>
      <c r="AC705" t="s">
        <v>56</v>
      </c>
      <c r="AD705" t="s">
        <v>897</v>
      </c>
      <c r="AE705">
        <v>0</v>
      </c>
      <c r="AF705">
        <v>0</v>
      </c>
      <c r="AG705">
        <v>0</v>
      </c>
      <c r="AH705">
        <v>0</v>
      </c>
      <c r="AI705" s="18" t="str">
        <f t="shared" si="41"/>
        <v>1</v>
      </c>
      <c r="AJ705" s="18" t="str">
        <f t="shared" si="42"/>
        <v>1</v>
      </c>
      <c r="AK705" s="18" t="str">
        <f t="shared" si="43"/>
        <v>1</v>
      </c>
      <c r="AL705" s="18">
        <f t="shared" si="44"/>
        <v>0</v>
      </c>
      <c r="AM705">
        <v>1</v>
      </c>
      <c r="AN705">
        <v>4</v>
      </c>
      <c r="AO705">
        <v>0</v>
      </c>
      <c r="AP705">
        <v>0</v>
      </c>
      <c r="AQ705">
        <v>0</v>
      </c>
      <c r="AR705" t="s">
        <v>209</v>
      </c>
      <c r="AS705" t="s">
        <v>78</v>
      </c>
      <c r="AT705" t="s">
        <v>78</v>
      </c>
      <c r="AU705" t="s">
        <v>4449</v>
      </c>
      <c r="AV705" t="s">
        <v>6564</v>
      </c>
      <c r="AW705" t="s">
        <v>881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2016021811</v>
      </c>
      <c r="BM705">
        <v>11</v>
      </c>
    </row>
    <row r="706" spans="1:65">
      <c r="A706" t="s">
        <v>6565</v>
      </c>
      <c r="B706">
        <v>705</v>
      </c>
      <c r="C706" t="s">
        <v>57</v>
      </c>
      <c r="D706" t="s">
        <v>55</v>
      </c>
      <c r="E706">
        <v>11</v>
      </c>
      <c r="F706">
        <v>2016021811</v>
      </c>
      <c r="G706" t="s">
        <v>55</v>
      </c>
      <c r="H706" t="s">
        <v>898</v>
      </c>
      <c r="I706" t="s">
        <v>55</v>
      </c>
      <c r="J706" t="s">
        <v>55</v>
      </c>
      <c r="K706" t="s">
        <v>55</v>
      </c>
      <c r="L706" t="s">
        <v>55</v>
      </c>
      <c r="M706" t="s">
        <v>55</v>
      </c>
      <c r="N706" t="s">
        <v>57</v>
      </c>
      <c r="O706" t="s">
        <v>57</v>
      </c>
      <c r="P706" t="s">
        <v>57</v>
      </c>
      <c r="Q706" t="s">
        <v>57</v>
      </c>
      <c r="R706" t="s">
        <v>57</v>
      </c>
      <c r="S706" t="s">
        <v>55</v>
      </c>
      <c r="T706" t="s">
        <v>57</v>
      </c>
      <c r="U706" t="s">
        <v>57</v>
      </c>
      <c r="V706" t="s">
        <v>57</v>
      </c>
      <c r="W706" t="s">
        <v>55</v>
      </c>
      <c r="X706" t="s">
        <v>57</v>
      </c>
      <c r="Y706" t="s">
        <v>57</v>
      </c>
      <c r="Z706" t="s">
        <v>57</v>
      </c>
      <c r="AA706" t="s">
        <v>57</v>
      </c>
      <c r="AB706" t="s">
        <v>57</v>
      </c>
      <c r="AC706" t="s">
        <v>57</v>
      </c>
      <c r="AD706" t="s">
        <v>57</v>
      </c>
      <c r="AE706">
        <v>0</v>
      </c>
      <c r="AF706">
        <v>0</v>
      </c>
      <c r="AG706">
        <v>0</v>
      </c>
      <c r="AH706">
        <v>0</v>
      </c>
      <c r="AI706" s="18" t="str">
        <f t="shared" si="41"/>
        <v>1</v>
      </c>
      <c r="AJ706" s="18" t="str">
        <f t="shared" si="42"/>
        <v>1</v>
      </c>
      <c r="AK706" s="18" t="str">
        <f t="shared" si="43"/>
        <v>1</v>
      </c>
      <c r="AL706" s="18">
        <f t="shared" si="44"/>
        <v>0</v>
      </c>
      <c r="AM706" t="s">
        <v>55</v>
      </c>
      <c r="AN706" t="s">
        <v>55</v>
      </c>
      <c r="AO706">
        <v>0</v>
      </c>
      <c r="AP706">
        <v>1</v>
      </c>
      <c r="AQ706">
        <v>0</v>
      </c>
      <c r="AR706" t="s">
        <v>59</v>
      </c>
      <c r="AS706" t="s">
        <v>80</v>
      </c>
      <c r="AT706" t="s">
        <v>80</v>
      </c>
      <c r="AU706" t="s">
        <v>80</v>
      </c>
      <c r="AV706" t="s">
        <v>6565</v>
      </c>
      <c r="AW706" t="s">
        <v>898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2016021811</v>
      </c>
      <c r="BM706">
        <v>11</v>
      </c>
    </row>
    <row r="707" spans="1:65">
      <c r="A707" t="s">
        <v>6566</v>
      </c>
      <c r="B707">
        <v>706</v>
      </c>
      <c r="C707" t="s">
        <v>718</v>
      </c>
      <c r="D707">
        <v>1</v>
      </c>
      <c r="E707">
        <v>11</v>
      </c>
      <c r="F707">
        <v>2016021811</v>
      </c>
      <c r="G707">
        <v>20160218</v>
      </c>
      <c r="H707" t="s">
        <v>899</v>
      </c>
      <c r="I707" t="s">
        <v>563</v>
      </c>
      <c r="J707" t="s">
        <v>55</v>
      </c>
      <c r="K707">
        <v>1</v>
      </c>
      <c r="L707">
        <v>0</v>
      </c>
      <c r="M707">
        <v>1</v>
      </c>
      <c r="N707" t="s">
        <v>56</v>
      </c>
      <c r="O707" t="s">
        <v>563</v>
      </c>
      <c r="P707" t="s">
        <v>57</v>
      </c>
      <c r="Q707" t="s">
        <v>3</v>
      </c>
      <c r="R707" t="s">
        <v>884</v>
      </c>
      <c r="S707" t="s">
        <v>55</v>
      </c>
      <c r="T707" t="s">
        <v>68</v>
      </c>
      <c r="U707" t="s">
        <v>68</v>
      </c>
      <c r="V707" t="s">
        <v>56</v>
      </c>
      <c r="W707" t="s">
        <v>55</v>
      </c>
      <c r="X707" t="s">
        <v>56</v>
      </c>
      <c r="Y707" t="s">
        <v>56</v>
      </c>
      <c r="Z707" t="s">
        <v>56</v>
      </c>
      <c r="AA707" t="s">
        <v>57</v>
      </c>
      <c r="AB707" t="s">
        <v>56</v>
      </c>
      <c r="AC707" t="s">
        <v>56</v>
      </c>
      <c r="AD707" t="s">
        <v>894</v>
      </c>
      <c r="AE707">
        <v>0</v>
      </c>
      <c r="AF707">
        <v>0</v>
      </c>
      <c r="AG707">
        <v>0</v>
      </c>
      <c r="AH707">
        <v>0</v>
      </c>
      <c r="AI707" s="18" t="str">
        <f t="shared" ref="AI707:AI770" si="45">IF(ISERROR(FIND("0",AE707))=FALSE, "1", IF(ISERROR(FIND("1",AE707))=FALSE, "0"))</f>
        <v>1</v>
      </c>
      <c r="AJ707" s="18" t="str">
        <f t="shared" ref="AJ707:AJ770" si="46">IF(ISERROR(FIND("0",AF707))=FALSE, "1", IF(ISERROR(FIND("1",AF707))=FALSE, "0"))</f>
        <v>1</v>
      </c>
      <c r="AK707" s="18" t="str">
        <f t="shared" ref="AK707:AK770" si="47">IF(ISERROR(FIND("0",AG707))=FALSE, "1", IF(ISERROR(FIND("1",AG707))=FALSE, "0"))</f>
        <v>1</v>
      </c>
      <c r="AL707" s="18">
        <f t="shared" ref="AL707:AL770" si="48">AH707</f>
        <v>0</v>
      </c>
      <c r="AM707" t="s">
        <v>55</v>
      </c>
      <c r="AN707" t="s">
        <v>55</v>
      </c>
      <c r="AO707">
        <v>0</v>
      </c>
      <c r="AP707">
        <v>0</v>
      </c>
      <c r="AQ707">
        <v>0</v>
      </c>
      <c r="AR707" t="s">
        <v>209</v>
      </c>
      <c r="AS707" t="s">
        <v>78</v>
      </c>
      <c r="AT707" t="s">
        <v>78</v>
      </c>
      <c r="AU707" t="s">
        <v>4449</v>
      </c>
      <c r="AV707" t="s">
        <v>6566</v>
      </c>
      <c r="AW707" t="s">
        <v>899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2016021811</v>
      </c>
      <c r="BM707">
        <v>11</v>
      </c>
    </row>
    <row r="708" spans="1:65">
      <c r="A708" t="s">
        <v>6567</v>
      </c>
      <c r="B708">
        <v>707</v>
      </c>
      <c r="C708" t="s">
        <v>57</v>
      </c>
      <c r="D708" t="s">
        <v>55</v>
      </c>
      <c r="E708">
        <v>11</v>
      </c>
      <c r="F708">
        <v>2016021811</v>
      </c>
      <c r="G708" t="s">
        <v>55</v>
      </c>
      <c r="H708" t="s">
        <v>900</v>
      </c>
      <c r="I708" t="s">
        <v>55</v>
      </c>
      <c r="J708" t="s">
        <v>55</v>
      </c>
      <c r="K708" t="s">
        <v>55</v>
      </c>
      <c r="L708" t="s">
        <v>55</v>
      </c>
      <c r="M708" t="s">
        <v>55</v>
      </c>
      <c r="N708" t="s">
        <v>57</v>
      </c>
      <c r="O708" t="s">
        <v>57</v>
      </c>
      <c r="P708" t="s">
        <v>57</v>
      </c>
      <c r="Q708" t="s">
        <v>57</v>
      </c>
      <c r="R708" t="s">
        <v>57</v>
      </c>
      <c r="S708" t="s">
        <v>55</v>
      </c>
      <c r="T708" t="s">
        <v>57</v>
      </c>
      <c r="U708" t="s">
        <v>57</v>
      </c>
      <c r="V708" t="s">
        <v>57</v>
      </c>
      <c r="W708" t="s">
        <v>55</v>
      </c>
      <c r="X708" t="s">
        <v>57</v>
      </c>
      <c r="Y708" t="s">
        <v>57</v>
      </c>
      <c r="Z708" t="s">
        <v>57</v>
      </c>
      <c r="AA708" t="s">
        <v>57</v>
      </c>
      <c r="AB708" t="s">
        <v>57</v>
      </c>
      <c r="AC708" t="s">
        <v>57</v>
      </c>
      <c r="AD708" t="s">
        <v>57</v>
      </c>
      <c r="AE708">
        <v>0</v>
      </c>
      <c r="AF708">
        <v>0</v>
      </c>
      <c r="AG708">
        <v>0</v>
      </c>
      <c r="AH708">
        <v>0</v>
      </c>
      <c r="AI708" s="18" t="str">
        <f t="shared" si="45"/>
        <v>1</v>
      </c>
      <c r="AJ708" s="18" t="str">
        <f t="shared" si="46"/>
        <v>1</v>
      </c>
      <c r="AK708" s="18" t="str">
        <f t="shared" si="47"/>
        <v>1</v>
      </c>
      <c r="AL708" s="18">
        <f t="shared" si="48"/>
        <v>0</v>
      </c>
      <c r="AM708" t="s">
        <v>55</v>
      </c>
      <c r="AN708" t="s">
        <v>55</v>
      </c>
      <c r="AO708">
        <v>0</v>
      </c>
      <c r="AP708">
        <v>1</v>
      </c>
      <c r="AQ708">
        <v>0</v>
      </c>
      <c r="AR708" t="s">
        <v>59</v>
      </c>
      <c r="AS708" t="s">
        <v>80</v>
      </c>
      <c r="AT708" t="s">
        <v>80</v>
      </c>
      <c r="AU708" t="s">
        <v>80</v>
      </c>
      <c r="AV708" t="s">
        <v>6567</v>
      </c>
      <c r="AW708" t="s">
        <v>900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2016021811</v>
      </c>
      <c r="BM708">
        <v>11</v>
      </c>
    </row>
    <row r="709" spans="1:65">
      <c r="A709" t="s">
        <v>6568</v>
      </c>
      <c r="B709">
        <v>708</v>
      </c>
      <c r="C709" t="s">
        <v>57</v>
      </c>
      <c r="D709" t="s">
        <v>55</v>
      </c>
      <c r="E709">
        <v>11</v>
      </c>
      <c r="F709">
        <v>2016021811</v>
      </c>
      <c r="G709" t="s">
        <v>55</v>
      </c>
      <c r="H709" t="s">
        <v>901</v>
      </c>
      <c r="I709" t="s">
        <v>55</v>
      </c>
      <c r="J709" t="s">
        <v>55</v>
      </c>
      <c r="K709" t="s">
        <v>55</v>
      </c>
      <c r="L709" t="s">
        <v>55</v>
      </c>
      <c r="M709" t="s">
        <v>55</v>
      </c>
      <c r="N709" t="s">
        <v>57</v>
      </c>
      <c r="O709" t="s">
        <v>57</v>
      </c>
      <c r="P709" t="s">
        <v>57</v>
      </c>
      <c r="Q709" t="s">
        <v>57</v>
      </c>
      <c r="R709" t="s">
        <v>57</v>
      </c>
      <c r="S709" t="s">
        <v>55</v>
      </c>
      <c r="T709" t="s">
        <v>57</v>
      </c>
      <c r="U709" t="s">
        <v>57</v>
      </c>
      <c r="V709" t="s">
        <v>57</v>
      </c>
      <c r="W709" t="s">
        <v>55</v>
      </c>
      <c r="X709" t="s">
        <v>57</v>
      </c>
      <c r="Y709" t="s">
        <v>57</v>
      </c>
      <c r="Z709" t="s">
        <v>57</v>
      </c>
      <c r="AA709" t="s">
        <v>57</v>
      </c>
      <c r="AB709" t="s">
        <v>57</v>
      </c>
      <c r="AC709" t="s">
        <v>57</v>
      </c>
      <c r="AD709" t="s">
        <v>57</v>
      </c>
      <c r="AE709">
        <v>0</v>
      </c>
      <c r="AF709">
        <v>0</v>
      </c>
      <c r="AG709">
        <v>0</v>
      </c>
      <c r="AH709">
        <v>0</v>
      </c>
      <c r="AI709" s="18" t="str">
        <f t="shared" si="45"/>
        <v>1</v>
      </c>
      <c r="AJ709" s="18" t="str">
        <f t="shared" si="46"/>
        <v>1</v>
      </c>
      <c r="AK709" s="18" t="str">
        <f t="shared" si="47"/>
        <v>1</v>
      </c>
      <c r="AL709" s="18">
        <f t="shared" si="48"/>
        <v>0</v>
      </c>
      <c r="AM709" t="s">
        <v>55</v>
      </c>
      <c r="AN709" t="s">
        <v>55</v>
      </c>
      <c r="AO709">
        <v>0</v>
      </c>
      <c r="AP709">
        <v>1</v>
      </c>
      <c r="AQ709">
        <v>0</v>
      </c>
      <c r="AR709" t="s">
        <v>59</v>
      </c>
      <c r="AS709" t="s">
        <v>80</v>
      </c>
      <c r="AT709" t="s">
        <v>80</v>
      </c>
      <c r="AU709" t="s">
        <v>80</v>
      </c>
      <c r="AV709" t="s">
        <v>6568</v>
      </c>
      <c r="AW709" t="s">
        <v>901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</v>
      </c>
      <c r="BK709">
        <v>0</v>
      </c>
      <c r="BL709">
        <v>2016021811</v>
      </c>
      <c r="BM709">
        <v>11</v>
      </c>
    </row>
    <row r="710" spans="1:65">
      <c r="A710" t="s">
        <v>6569</v>
      </c>
      <c r="B710">
        <v>709</v>
      </c>
      <c r="C710" t="s">
        <v>57</v>
      </c>
      <c r="D710" t="s">
        <v>55</v>
      </c>
      <c r="E710">
        <v>11</v>
      </c>
      <c r="F710">
        <v>2016021811</v>
      </c>
      <c r="G710" t="s">
        <v>55</v>
      </c>
      <c r="H710" t="s">
        <v>902</v>
      </c>
      <c r="I710" t="s">
        <v>55</v>
      </c>
      <c r="J710" t="s">
        <v>55</v>
      </c>
      <c r="K710" t="s">
        <v>55</v>
      </c>
      <c r="L710" t="s">
        <v>55</v>
      </c>
      <c r="M710" t="s">
        <v>55</v>
      </c>
      <c r="N710" t="s">
        <v>57</v>
      </c>
      <c r="O710" t="s">
        <v>57</v>
      </c>
      <c r="P710" t="s">
        <v>57</v>
      </c>
      <c r="Q710" t="s">
        <v>57</v>
      </c>
      <c r="R710" t="s">
        <v>57</v>
      </c>
      <c r="S710" t="s">
        <v>55</v>
      </c>
      <c r="T710" t="s">
        <v>57</v>
      </c>
      <c r="U710" t="s">
        <v>57</v>
      </c>
      <c r="V710" t="s">
        <v>57</v>
      </c>
      <c r="W710" t="s">
        <v>55</v>
      </c>
      <c r="X710" t="s">
        <v>57</v>
      </c>
      <c r="Y710" t="s">
        <v>57</v>
      </c>
      <c r="Z710" t="s">
        <v>57</v>
      </c>
      <c r="AA710" t="s">
        <v>57</v>
      </c>
      <c r="AB710" t="s">
        <v>57</v>
      </c>
      <c r="AC710" t="s">
        <v>57</v>
      </c>
      <c r="AD710" t="s">
        <v>57</v>
      </c>
      <c r="AE710">
        <v>0</v>
      </c>
      <c r="AF710">
        <v>0</v>
      </c>
      <c r="AG710">
        <v>0</v>
      </c>
      <c r="AH710">
        <v>0</v>
      </c>
      <c r="AI710" s="18" t="str">
        <f t="shared" si="45"/>
        <v>1</v>
      </c>
      <c r="AJ710" s="18" t="str">
        <f t="shared" si="46"/>
        <v>1</v>
      </c>
      <c r="AK710" s="18" t="str">
        <f t="shared" si="47"/>
        <v>1</v>
      </c>
      <c r="AL710" s="18">
        <f t="shared" si="48"/>
        <v>0</v>
      </c>
      <c r="AM710" t="s">
        <v>55</v>
      </c>
      <c r="AN710" t="s">
        <v>55</v>
      </c>
      <c r="AO710">
        <v>0</v>
      </c>
      <c r="AP710">
        <v>1</v>
      </c>
      <c r="AQ710">
        <v>0</v>
      </c>
      <c r="AR710" t="s">
        <v>59</v>
      </c>
      <c r="AS710" t="s">
        <v>80</v>
      </c>
      <c r="AT710" t="s">
        <v>80</v>
      </c>
      <c r="AU710" t="s">
        <v>80</v>
      </c>
      <c r="AV710" t="s">
        <v>6569</v>
      </c>
      <c r="AW710" t="s">
        <v>902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0</v>
      </c>
      <c r="BL710">
        <v>2016021811</v>
      </c>
      <c r="BM710">
        <v>11</v>
      </c>
    </row>
    <row r="711" spans="1:65">
      <c r="A711" t="s">
        <v>6570</v>
      </c>
      <c r="B711">
        <v>710</v>
      </c>
      <c r="C711" t="s">
        <v>57</v>
      </c>
      <c r="D711" t="s">
        <v>55</v>
      </c>
      <c r="E711">
        <v>11</v>
      </c>
      <c r="F711">
        <v>2016021811</v>
      </c>
      <c r="G711" t="s">
        <v>55</v>
      </c>
      <c r="H711" t="s">
        <v>903</v>
      </c>
      <c r="I711" t="s">
        <v>55</v>
      </c>
      <c r="J711" t="s">
        <v>55</v>
      </c>
      <c r="K711" t="s">
        <v>55</v>
      </c>
      <c r="L711" t="s">
        <v>55</v>
      </c>
      <c r="M711" t="s">
        <v>55</v>
      </c>
      <c r="N711" t="s">
        <v>57</v>
      </c>
      <c r="O711" t="s">
        <v>57</v>
      </c>
      <c r="P711" t="s">
        <v>57</v>
      </c>
      <c r="Q711" t="s">
        <v>57</v>
      </c>
      <c r="R711" t="s">
        <v>57</v>
      </c>
      <c r="S711" t="s">
        <v>55</v>
      </c>
      <c r="T711" t="s">
        <v>57</v>
      </c>
      <c r="U711" t="s">
        <v>57</v>
      </c>
      <c r="V711" t="s">
        <v>57</v>
      </c>
      <c r="W711" t="s">
        <v>55</v>
      </c>
      <c r="X711" t="s">
        <v>57</v>
      </c>
      <c r="Y711" t="s">
        <v>57</v>
      </c>
      <c r="Z711" t="s">
        <v>57</v>
      </c>
      <c r="AA711" t="s">
        <v>57</v>
      </c>
      <c r="AB711" t="s">
        <v>57</v>
      </c>
      <c r="AC711" t="s">
        <v>57</v>
      </c>
      <c r="AD711" t="s">
        <v>57</v>
      </c>
      <c r="AE711">
        <v>0</v>
      </c>
      <c r="AF711">
        <v>0</v>
      </c>
      <c r="AG711">
        <v>0</v>
      </c>
      <c r="AH711">
        <v>0</v>
      </c>
      <c r="AI711" s="18" t="str">
        <f t="shared" si="45"/>
        <v>1</v>
      </c>
      <c r="AJ711" s="18" t="str">
        <f t="shared" si="46"/>
        <v>1</v>
      </c>
      <c r="AK711" s="18" t="str">
        <f t="shared" si="47"/>
        <v>1</v>
      </c>
      <c r="AL711" s="18">
        <f t="shared" si="48"/>
        <v>0</v>
      </c>
      <c r="AM711" t="s">
        <v>55</v>
      </c>
      <c r="AN711" t="s">
        <v>55</v>
      </c>
      <c r="AO711">
        <v>0</v>
      </c>
      <c r="AP711">
        <v>1</v>
      </c>
      <c r="AQ711">
        <v>0</v>
      </c>
      <c r="AR711" t="s">
        <v>59</v>
      </c>
      <c r="AS711" t="s">
        <v>80</v>
      </c>
      <c r="AT711" t="s">
        <v>80</v>
      </c>
      <c r="AU711" t="s">
        <v>80</v>
      </c>
      <c r="AV711" t="s">
        <v>6570</v>
      </c>
      <c r="AW711" t="s">
        <v>903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2016021811</v>
      </c>
      <c r="BM711">
        <v>11</v>
      </c>
    </row>
    <row r="712" spans="1:65">
      <c r="A712" t="s">
        <v>6571</v>
      </c>
      <c r="B712">
        <v>711</v>
      </c>
      <c r="C712" t="s">
        <v>57</v>
      </c>
      <c r="D712" t="s">
        <v>55</v>
      </c>
      <c r="E712">
        <v>11</v>
      </c>
      <c r="F712">
        <v>2016021811</v>
      </c>
      <c r="G712" t="s">
        <v>55</v>
      </c>
      <c r="H712" t="s">
        <v>904</v>
      </c>
      <c r="I712" t="s">
        <v>55</v>
      </c>
      <c r="J712" t="s">
        <v>55</v>
      </c>
      <c r="K712" t="s">
        <v>55</v>
      </c>
      <c r="L712" t="s">
        <v>55</v>
      </c>
      <c r="M712" t="s">
        <v>55</v>
      </c>
      <c r="N712" t="s">
        <v>57</v>
      </c>
      <c r="O712" t="s">
        <v>57</v>
      </c>
      <c r="P712" t="s">
        <v>57</v>
      </c>
      <c r="Q712" t="s">
        <v>57</v>
      </c>
      <c r="R712" t="s">
        <v>57</v>
      </c>
      <c r="S712" t="s">
        <v>55</v>
      </c>
      <c r="T712" t="s">
        <v>57</v>
      </c>
      <c r="U712" t="s">
        <v>57</v>
      </c>
      <c r="V712" t="s">
        <v>57</v>
      </c>
      <c r="W712" t="s">
        <v>55</v>
      </c>
      <c r="X712" t="s">
        <v>57</v>
      </c>
      <c r="Y712" t="s">
        <v>57</v>
      </c>
      <c r="Z712" t="s">
        <v>57</v>
      </c>
      <c r="AA712" t="s">
        <v>57</v>
      </c>
      <c r="AB712" t="s">
        <v>57</v>
      </c>
      <c r="AC712" t="s">
        <v>57</v>
      </c>
      <c r="AD712" t="s">
        <v>57</v>
      </c>
      <c r="AE712">
        <v>0</v>
      </c>
      <c r="AF712">
        <v>0</v>
      </c>
      <c r="AG712">
        <v>0</v>
      </c>
      <c r="AH712">
        <v>0</v>
      </c>
      <c r="AI712" s="18" t="str">
        <f t="shared" si="45"/>
        <v>1</v>
      </c>
      <c r="AJ712" s="18" t="str">
        <f t="shared" si="46"/>
        <v>1</v>
      </c>
      <c r="AK712" s="18" t="str">
        <f t="shared" si="47"/>
        <v>1</v>
      </c>
      <c r="AL712" s="18">
        <f t="shared" si="48"/>
        <v>0</v>
      </c>
      <c r="AM712" t="s">
        <v>55</v>
      </c>
      <c r="AN712" t="s">
        <v>55</v>
      </c>
      <c r="AO712">
        <v>0</v>
      </c>
      <c r="AP712">
        <v>1</v>
      </c>
      <c r="AQ712">
        <v>0</v>
      </c>
      <c r="AR712" t="s">
        <v>59</v>
      </c>
      <c r="AS712" t="s">
        <v>80</v>
      </c>
      <c r="AT712" t="s">
        <v>80</v>
      </c>
      <c r="AU712" t="s">
        <v>80</v>
      </c>
      <c r="AV712" t="s">
        <v>6571</v>
      </c>
      <c r="AW712" t="s">
        <v>904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2016021811</v>
      </c>
      <c r="BM712">
        <v>11</v>
      </c>
    </row>
    <row r="713" spans="1:65">
      <c r="A713" t="s">
        <v>6572</v>
      </c>
      <c r="B713">
        <v>712</v>
      </c>
      <c r="C713" t="s">
        <v>57</v>
      </c>
      <c r="D713" t="s">
        <v>55</v>
      </c>
      <c r="E713">
        <v>11</v>
      </c>
      <c r="F713">
        <v>2016021811</v>
      </c>
      <c r="G713" t="s">
        <v>55</v>
      </c>
      <c r="H713" t="s">
        <v>905</v>
      </c>
      <c r="I713" t="s">
        <v>55</v>
      </c>
      <c r="J713" t="s">
        <v>55</v>
      </c>
      <c r="K713" t="s">
        <v>55</v>
      </c>
      <c r="L713" t="s">
        <v>55</v>
      </c>
      <c r="M713" t="s">
        <v>55</v>
      </c>
      <c r="N713" t="s">
        <v>57</v>
      </c>
      <c r="O713" t="s">
        <v>57</v>
      </c>
      <c r="P713" t="s">
        <v>57</v>
      </c>
      <c r="Q713" t="s">
        <v>57</v>
      </c>
      <c r="R713" t="s">
        <v>57</v>
      </c>
      <c r="S713" t="s">
        <v>55</v>
      </c>
      <c r="T713" t="s">
        <v>57</v>
      </c>
      <c r="U713" t="s">
        <v>57</v>
      </c>
      <c r="V713" t="s">
        <v>57</v>
      </c>
      <c r="W713" t="s">
        <v>55</v>
      </c>
      <c r="X713" t="s">
        <v>57</v>
      </c>
      <c r="Y713" t="s">
        <v>57</v>
      </c>
      <c r="Z713" t="s">
        <v>57</v>
      </c>
      <c r="AA713" t="s">
        <v>57</v>
      </c>
      <c r="AB713" t="s">
        <v>57</v>
      </c>
      <c r="AC713" t="s">
        <v>57</v>
      </c>
      <c r="AD713" t="s">
        <v>57</v>
      </c>
      <c r="AE713">
        <v>0</v>
      </c>
      <c r="AF713">
        <v>0</v>
      </c>
      <c r="AG713">
        <v>0</v>
      </c>
      <c r="AH713">
        <v>0</v>
      </c>
      <c r="AI713" s="18" t="str">
        <f t="shared" si="45"/>
        <v>1</v>
      </c>
      <c r="AJ713" s="18" t="str">
        <f t="shared" si="46"/>
        <v>1</v>
      </c>
      <c r="AK713" s="18" t="str">
        <f t="shared" si="47"/>
        <v>1</v>
      </c>
      <c r="AL713" s="18">
        <f t="shared" si="48"/>
        <v>0</v>
      </c>
      <c r="AM713" t="s">
        <v>55</v>
      </c>
      <c r="AN713" t="s">
        <v>55</v>
      </c>
      <c r="AO713">
        <v>0</v>
      </c>
      <c r="AP713">
        <v>1</v>
      </c>
      <c r="AQ713">
        <v>0</v>
      </c>
      <c r="AR713" t="s">
        <v>59</v>
      </c>
      <c r="AS713" t="s">
        <v>80</v>
      </c>
      <c r="AT713" t="s">
        <v>80</v>
      </c>
      <c r="AU713" t="s">
        <v>80</v>
      </c>
      <c r="AV713" t="s">
        <v>6572</v>
      </c>
      <c r="AW713" t="s">
        <v>905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2016021811</v>
      </c>
      <c r="BM713">
        <v>11</v>
      </c>
    </row>
    <row r="714" spans="1:65">
      <c r="A714" t="s">
        <v>6573</v>
      </c>
      <c r="B714">
        <v>713</v>
      </c>
      <c r="C714" t="s">
        <v>57</v>
      </c>
      <c r="D714" t="s">
        <v>55</v>
      </c>
      <c r="E714">
        <v>11</v>
      </c>
      <c r="F714">
        <v>2016021811</v>
      </c>
      <c r="G714" t="s">
        <v>55</v>
      </c>
      <c r="H714" t="s">
        <v>906</v>
      </c>
      <c r="I714" t="s">
        <v>55</v>
      </c>
      <c r="J714" t="s">
        <v>55</v>
      </c>
      <c r="K714" t="s">
        <v>55</v>
      </c>
      <c r="L714" t="s">
        <v>55</v>
      </c>
      <c r="M714" t="s">
        <v>55</v>
      </c>
      <c r="N714" t="s">
        <v>57</v>
      </c>
      <c r="O714" t="s">
        <v>57</v>
      </c>
      <c r="P714" t="s">
        <v>57</v>
      </c>
      <c r="Q714" t="s">
        <v>57</v>
      </c>
      <c r="R714" t="s">
        <v>57</v>
      </c>
      <c r="S714" t="s">
        <v>55</v>
      </c>
      <c r="T714" t="s">
        <v>57</v>
      </c>
      <c r="U714" t="s">
        <v>57</v>
      </c>
      <c r="V714" t="s">
        <v>57</v>
      </c>
      <c r="W714" t="s">
        <v>55</v>
      </c>
      <c r="X714" t="s">
        <v>57</v>
      </c>
      <c r="Y714" t="s">
        <v>57</v>
      </c>
      <c r="Z714" t="s">
        <v>57</v>
      </c>
      <c r="AA714" t="s">
        <v>57</v>
      </c>
      <c r="AB714" t="s">
        <v>57</v>
      </c>
      <c r="AC714" t="s">
        <v>57</v>
      </c>
      <c r="AD714" t="s">
        <v>57</v>
      </c>
      <c r="AE714">
        <v>0</v>
      </c>
      <c r="AF714">
        <v>0</v>
      </c>
      <c r="AG714">
        <v>0</v>
      </c>
      <c r="AH714">
        <v>0</v>
      </c>
      <c r="AI714" s="18" t="str">
        <f t="shared" si="45"/>
        <v>1</v>
      </c>
      <c r="AJ714" s="18" t="str">
        <f t="shared" si="46"/>
        <v>1</v>
      </c>
      <c r="AK714" s="18" t="str">
        <f t="shared" si="47"/>
        <v>1</v>
      </c>
      <c r="AL714" s="18">
        <f t="shared" si="48"/>
        <v>0</v>
      </c>
      <c r="AM714" t="s">
        <v>55</v>
      </c>
      <c r="AN714" t="s">
        <v>55</v>
      </c>
      <c r="AO714">
        <v>0</v>
      </c>
      <c r="AP714">
        <v>1</v>
      </c>
      <c r="AQ714">
        <v>0</v>
      </c>
      <c r="AR714" t="s">
        <v>59</v>
      </c>
      <c r="AS714" t="s">
        <v>80</v>
      </c>
      <c r="AT714" t="s">
        <v>80</v>
      </c>
      <c r="AU714" t="s">
        <v>80</v>
      </c>
      <c r="AV714" t="s">
        <v>6573</v>
      </c>
      <c r="AW714" t="s">
        <v>906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2016021811</v>
      </c>
      <c r="BM714">
        <v>11</v>
      </c>
    </row>
    <row r="715" spans="1:65">
      <c r="A715" t="s">
        <v>6574</v>
      </c>
      <c r="B715">
        <v>714</v>
      </c>
      <c r="C715" t="s">
        <v>57</v>
      </c>
      <c r="D715" t="s">
        <v>55</v>
      </c>
      <c r="E715">
        <v>11</v>
      </c>
      <c r="F715">
        <v>2016021811</v>
      </c>
      <c r="G715" t="s">
        <v>55</v>
      </c>
      <c r="H715" t="s">
        <v>907</v>
      </c>
      <c r="I715" t="s">
        <v>55</v>
      </c>
      <c r="J715" t="s">
        <v>55</v>
      </c>
      <c r="K715" t="s">
        <v>55</v>
      </c>
      <c r="L715" t="s">
        <v>55</v>
      </c>
      <c r="M715" t="s">
        <v>55</v>
      </c>
      <c r="N715" t="s">
        <v>57</v>
      </c>
      <c r="O715" t="s">
        <v>57</v>
      </c>
      <c r="P715" t="s">
        <v>57</v>
      </c>
      <c r="Q715" t="s">
        <v>57</v>
      </c>
      <c r="R715" t="s">
        <v>57</v>
      </c>
      <c r="S715" t="s">
        <v>55</v>
      </c>
      <c r="T715" t="s">
        <v>57</v>
      </c>
      <c r="U715" t="s">
        <v>57</v>
      </c>
      <c r="V715" t="s">
        <v>57</v>
      </c>
      <c r="W715" t="s">
        <v>55</v>
      </c>
      <c r="X715" t="s">
        <v>57</v>
      </c>
      <c r="Y715" t="s">
        <v>57</v>
      </c>
      <c r="Z715" t="s">
        <v>57</v>
      </c>
      <c r="AA715" t="s">
        <v>57</v>
      </c>
      <c r="AB715" t="s">
        <v>57</v>
      </c>
      <c r="AC715" t="s">
        <v>57</v>
      </c>
      <c r="AD715" t="s">
        <v>57</v>
      </c>
      <c r="AE715">
        <v>0</v>
      </c>
      <c r="AF715">
        <v>0</v>
      </c>
      <c r="AG715">
        <v>0</v>
      </c>
      <c r="AH715">
        <v>0</v>
      </c>
      <c r="AI715" s="18" t="str">
        <f t="shared" si="45"/>
        <v>1</v>
      </c>
      <c r="AJ715" s="18" t="str">
        <f t="shared" si="46"/>
        <v>1</v>
      </c>
      <c r="AK715" s="18" t="str">
        <f t="shared" si="47"/>
        <v>1</v>
      </c>
      <c r="AL715" s="18">
        <f t="shared" si="48"/>
        <v>0</v>
      </c>
      <c r="AM715" t="s">
        <v>55</v>
      </c>
      <c r="AN715" t="s">
        <v>55</v>
      </c>
      <c r="AO715">
        <v>0</v>
      </c>
      <c r="AP715">
        <v>1</v>
      </c>
      <c r="AQ715">
        <v>0</v>
      </c>
      <c r="AR715" t="s">
        <v>59</v>
      </c>
      <c r="AS715" t="s">
        <v>80</v>
      </c>
      <c r="AT715" t="s">
        <v>80</v>
      </c>
      <c r="AU715" t="s">
        <v>80</v>
      </c>
      <c r="AV715" t="s">
        <v>6574</v>
      </c>
      <c r="AW715" t="s">
        <v>907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2016021811</v>
      </c>
      <c r="BM715">
        <v>11</v>
      </c>
    </row>
    <row r="716" spans="1:65">
      <c r="A716" t="s">
        <v>6575</v>
      </c>
      <c r="B716">
        <v>715</v>
      </c>
      <c r="C716" t="s">
        <v>718</v>
      </c>
      <c r="D716">
        <v>1</v>
      </c>
      <c r="E716">
        <v>11</v>
      </c>
      <c r="F716">
        <v>2016021811</v>
      </c>
      <c r="G716">
        <v>20160218</v>
      </c>
      <c r="H716" t="s">
        <v>908</v>
      </c>
      <c r="I716" t="s">
        <v>80</v>
      </c>
      <c r="J716" t="s">
        <v>55</v>
      </c>
      <c r="K716">
        <v>0</v>
      </c>
      <c r="L716">
        <v>0</v>
      </c>
      <c r="M716">
        <v>0</v>
      </c>
      <c r="N716" t="s">
        <v>56</v>
      </c>
      <c r="O716" t="s">
        <v>57</v>
      </c>
      <c r="P716" t="s">
        <v>57</v>
      </c>
      <c r="Q716" t="s">
        <v>3</v>
      </c>
      <c r="R716" t="s">
        <v>724</v>
      </c>
      <c r="S716" t="s">
        <v>55</v>
      </c>
      <c r="T716" t="s">
        <v>56</v>
      </c>
      <c r="U716" t="s">
        <v>56</v>
      </c>
      <c r="V716" t="s">
        <v>56</v>
      </c>
      <c r="W716" t="s">
        <v>55</v>
      </c>
      <c r="X716" t="s">
        <v>56</v>
      </c>
      <c r="Y716" t="s">
        <v>56</v>
      </c>
      <c r="Z716" t="s">
        <v>56</v>
      </c>
      <c r="AA716" t="s">
        <v>57</v>
      </c>
      <c r="AB716" t="s">
        <v>56</v>
      </c>
      <c r="AC716" t="s">
        <v>56</v>
      </c>
      <c r="AD716" t="s">
        <v>909</v>
      </c>
      <c r="AE716">
        <v>0</v>
      </c>
      <c r="AF716">
        <v>0</v>
      </c>
      <c r="AG716">
        <v>0</v>
      </c>
      <c r="AH716">
        <v>0</v>
      </c>
      <c r="AI716" s="18" t="str">
        <f t="shared" si="45"/>
        <v>1</v>
      </c>
      <c r="AJ716" s="18" t="str">
        <f t="shared" si="46"/>
        <v>1</v>
      </c>
      <c r="AK716" s="18" t="str">
        <f t="shared" si="47"/>
        <v>1</v>
      </c>
      <c r="AL716" s="18">
        <f t="shared" si="48"/>
        <v>0</v>
      </c>
      <c r="AM716">
        <v>1</v>
      </c>
      <c r="AN716">
        <v>2</v>
      </c>
      <c r="AO716">
        <v>0</v>
      </c>
      <c r="AP716">
        <v>0</v>
      </c>
      <c r="AQ716">
        <v>0</v>
      </c>
      <c r="AR716" t="s">
        <v>59</v>
      </c>
      <c r="AS716" t="s">
        <v>141</v>
      </c>
      <c r="AT716" t="s">
        <v>141</v>
      </c>
      <c r="AU716" t="s">
        <v>1326</v>
      </c>
      <c r="AV716" t="s">
        <v>6575</v>
      </c>
      <c r="AW716" t="s">
        <v>908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2016021811</v>
      </c>
      <c r="BM716">
        <v>11</v>
      </c>
    </row>
    <row r="717" spans="1:65">
      <c r="A717" t="s">
        <v>6576</v>
      </c>
      <c r="B717">
        <v>716</v>
      </c>
      <c r="C717" t="s">
        <v>57</v>
      </c>
      <c r="D717" t="s">
        <v>55</v>
      </c>
      <c r="E717">
        <v>11</v>
      </c>
      <c r="F717">
        <v>2016021811</v>
      </c>
      <c r="G717" t="s">
        <v>55</v>
      </c>
      <c r="H717" t="s">
        <v>910</v>
      </c>
      <c r="I717" t="s">
        <v>55</v>
      </c>
      <c r="J717" t="s">
        <v>55</v>
      </c>
      <c r="K717" t="s">
        <v>55</v>
      </c>
      <c r="L717" t="s">
        <v>55</v>
      </c>
      <c r="M717" t="s">
        <v>55</v>
      </c>
      <c r="N717" t="s">
        <v>57</v>
      </c>
      <c r="O717" t="s">
        <v>57</v>
      </c>
      <c r="P717" t="s">
        <v>57</v>
      </c>
      <c r="Q717" t="s">
        <v>57</v>
      </c>
      <c r="R717" t="s">
        <v>57</v>
      </c>
      <c r="S717" t="s">
        <v>55</v>
      </c>
      <c r="T717" t="s">
        <v>57</v>
      </c>
      <c r="U717" t="s">
        <v>57</v>
      </c>
      <c r="V717" t="s">
        <v>57</v>
      </c>
      <c r="W717" t="s">
        <v>55</v>
      </c>
      <c r="X717" t="s">
        <v>57</v>
      </c>
      <c r="Y717" t="s">
        <v>57</v>
      </c>
      <c r="Z717" t="s">
        <v>57</v>
      </c>
      <c r="AA717" t="s">
        <v>57</v>
      </c>
      <c r="AB717" t="s">
        <v>57</v>
      </c>
      <c r="AC717" t="s">
        <v>57</v>
      </c>
      <c r="AD717" t="s">
        <v>57</v>
      </c>
      <c r="AE717">
        <v>0</v>
      </c>
      <c r="AF717">
        <v>0</v>
      </c>
      <c r="AG717">
        <v>0</v>
      </c>
      <c r="AH717">
        <v>0</v>
      </c>
      <c r="AI717" s="18" t="str">
        <f t="shared" si="45"/>
        <v>1</v>
      </c>
      <c r="AJ717" s="18" t="str">
        <f t="shared" si="46"/>
        <v>1</v>
      </c>
      <c r="AK717" s="18" t="str">
        <f t="shared" si="47"/>
        <v>1</v>
      </c>
      <c r="AL717" s="18">
        <f t="shared" si="48"/>
        <v>0</v>
      </c>
      <c r="AM717" t="s">
        <v>55</v>
      </c>
      <c r="AN717" t="s">
        <v>55</v>
      </c>
      <c r="AO717">
        <v>0</v>
      </c>
      <c r="AP717">
        <v>1</v>
      </c>
      <c r="AQ717">
        <v>0</v>
      </c>
      <c r="AR717" t="s">
        <v>59</v>
      </c>
      <c r="AS717" t="s">
        <v>80</v>
      </c>
      <c r="AT717" t="s">
        <v>80</v>
      </c>
      <c r="AU717" t="s">
        <v>80</v>
      </c>
      <c r="AV717" t="s">
        <v>6576</v>
      </c>
      <c r="AW717" t="s">
        <v>910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2016021811</v>
      </c>
      <c r="BM717">
        <v>11</v>
      </c>
    </row>
    <row r="718" spans="1:65">
      <c r="A718" t="s">
        <v>6577</v>
      </c>
      <c r="B718">
        <v>717</v>
      </c>
      <c r="C718" t="s">
        <v>57</v>
      </c>
      <c r="D718" t="s">
        <v>55</v>
      </c>
      <c r="E718">
        <v>11</v>
      </c>
      <c r="F718">
        <v>2016021811</v>
      </c>
      <c r="G718" t="s">
        <v>55</v>
      </c>
      <c r="H718" t="s">
        <v>911</v>
      </c>
      <c r="I718" t="s">
        <v>55</v>
      </c>
      <c r="J718" t="s">
        <v>55</v>
      </c>
      <c r="K718" t="s">
        <v>55</v>
      </c>
      <c r="L718" t="s">
        <v>55</v>
      </c>
      <c r="M718" t="s">
        <v>55</v>
      </c>
      <c r="N718" t="s">
        <v>57</v>
      </c>
      <c r="O718" t="s">
        <v>57</v>
      </c>
      <c r="P718" t="s">
        <v>57</v>
      </c>
      <c r="Q718" t="s">
        <v>57</v>
      </c>
      <c r="R718" t="s">
        <v>57</v>
      </c>
      <c r="S718" t="s">
        <v>55</v>
      </c>
      <c r="T718" t="s">
        <v>57</v>
      </c>
      <c r="U718" t="s">
        <v>57</v>
      </c>
      <c r="V718" t="s">
        <v>57</v>
      </c>
      <c r="W718" t="s">
        <v>55</v>
      </c>
      <c r="X718" t="s">
        <v>57</v>
      </c>
      <c r="Y718" t="s">
        <v>57</v>
      </c>
      <c r="Z718" t="s">
        <v>57</v>
      </c>
      <c r="AA718" t="s">
        <v>57</v>
      </c>
      <c r="AB718" t="s">
        <v>57</v>
      </c>
      <c r="AC718" t="s">
        <v>57</v>
      </c>
      <c r="AD718" t="s">
        <v>57</v>
      </c>
      <c r="AE718">
        <v>0</v>
      </c>
      <c r="AF718">
        <v>0</v>
      </c>
      <c r="AG718">
        <v>0</v>
      </c>
      <c r="AH718">
        <v>0</v>
      </c>
      <c r="AI718" s="18" t="str">
        <f t="shared" si="45"/>
        <v>1</v>
      </c>
      <c r="AJ718" s="18" t="str">
        <f t="shared" si="46"/>
        <v>1</v>
      </c>
      <c r="AK718" s="18" t="str">
        <f t="shared" si="47"/>
        <v>1</v>
      </c>
      <c r="AL718" s="18">
        <f t="shared" si="48"/>
        <v>0</v>
      </c>
      <c r="AM718" t="s">
        <v>55</v>
      </c>
      <c r="AN718" t="s">
        <v>55</v>
      </c>
      <c r="AO718">
        <v>0</v>
      </c>
      <c r="AP718">
        <v>1</v>
      </c>
      <c r="AQ718">
        <v>0</v>
      </c>
      <c r="AR718" t="s">
        <v>59</v>
      </c>
      <c r="AS718" t="s">
        <v>80</v>
      </c>
      <c r="AT718" t="s">
        <v>80</v>
      </c>
      <c r="AU718" t="s">
        <v>80</v>
      </c>
      <c r="AV718" t="s">
        <v>6577</v>
      </c>
      <c r="AW718" t="s">
        <v>911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2016021811</v>
      </c>
      <c r="BM718">
        <v>11</v>
      </c>
    </row>
    <row r="719" spans="1:65">
      <c r="A719" t="s">
        <v>6578</v>
      </c>
      <c r="B719">
        <v>718</v>
      </c>
      <c r="C719" t="s">
        <v>57</v>
      </c>
      <c r="D719" t="s">
        <v>55</v>
      </c>
      <c r="E719">
        <v>11</v>
      </c>
      <c r="F719">
        <v>2016021811</v>
      </c>
      <c r="G719" t="s">
        <v>55</v>
      </c>
      <c r="H719" t="s">
        <v>912</v>
      </c>
      <c r="I719" t="s">
        <v>55</v>
      </c>
      <c r="J719" t="s">
        <v>55</v>
      </c>
      <c r="K719" t="s">
        <v>55</v>
      </c>
      <c r="L719" t="s">
        <v>55</v>
      </c>
      <c r="M719" t="s">
        <v>55</v>
      </c>
      <c r="N719" t="s">
        <v>57</v>
      </c>
      <c r="O719" t="s">
        <v>57</v>
      </c>
      <c r="P719" t="s">
        <v>57</v>
      </c>
      <c r="Q719" t="s">
        <v>57</v>
      </c>
      <c r="R719" t="s">
        <v>57</v>
      </c>
      <c r="S719" t="s">
        <v>55</v>
      </c>
      <c r="T719" t="s">
        <v>57</v>
      </c>
      <c r="U719" t="s">
        <v>57</v>
      </c>
      <c r="V719" t="s">
        <v>57</v>
      </c>
      <c r="W719" t="s">
        <v>55</v>
      </c>
      <c r="X719" t="s">
        <v>57</v>
      </c>
      <c r="Y719" t="s">
        <v>57</v>
      </c>
      <c r="Z719" t="s">
        <v>57</v>
      </c>
      <c r="AA719" t="s">
        <v>57</v>
      </c>
      <c r="AB719" t="s">
        <v>57</v>
      </c>
      <c r="AC719" t="s">
        <v>57</v>
      </c>
      <c r="AD719" t="s">
        <v>57</v>
      </c>
      <c r="AE719">
        <v>0</v>
      </c>
      <c r="AF719">
        <v>0</v>
      </c>
      <c r="AG719">
        <v>0</v>
      </c>
      <c r="AH719">
        <v>0</v>
      </c>
      <c r="AI719" s="18" t="str">
        <f t="shared" si="45"/>
        <v>1</v>
      </c>
      <c r="AJ719" s="18" t="str">
        <f t="shared" si="46"/>
        <v>1</v>
      </c>
      <c r="AK719" s="18" t="str">
        <f t="shared" si="47"/>
        <v>1</v>
      </c>
      <c r="AL719" s="18">
        <f t="shared" si="48"/>
        <v>0</v>
      </c>
      <c r="AM719" t="s">
        <v>55</v>
      </c>
      <c r="AN719" t="s">
        <v>55</v>
      </c>
      <c r="AO719">
        <v>0</v>
      </c>
      <c r="AP719">
        <v>1</v>
      </c>
      <c r="AQ719">
        <v>0</v>
      </c>
      <c r="AR719" t="s">
        <v>59</v>
      </c>
      <c r="AS719" t="s">
        <v>80</v>
      </c>
      <c r="AT719" t="s">
        <v>80</v>
      </c>
      <c r="AU719" t="s">
        <v>80</v>
      </c>
      <c r="AV719" t="s">
        <v>6578</v>
      </c>
      <c r="AW719" t="s">
        <v>912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2016021811</v>
      </c>
      <c r="BM719">
        <v>11</v>
      </c>
    </row>
    <row r="720" spans="1:65">
      <c r="A720" t="s">
        <v>6579</v>
      </c>
      <c r="B720">
        <v>719</v>
      </c>
      <c r="C720" t="s">
        <v>57</v>
      </c>
      <c r="D720" t="s">
        <v>55</v>
      </c>
      <c r="E720">
        <v>11</v>
      </c>
      <c r="F720">
        <v>2016021811</v>
      </c>
      <c r="G720" t="s">
        <v>55</v>
      </c>
      <c r="H720" t="s">
        <v>913</v>
      </c>
      <c r="I720" t="s">
        <v>55</v>
      </c>
      <c r="J720" t="s">
        <v>55</v>
      </c>
      <c r="K720" t="s">
        <v>55</v>
      </c>
      <c r="L720" t="s">
        <v>55</v>
      </c>
      <c r="M720" t="s">
        <v>55</v>
      </c>
      <c r="N720" t="s">
        <v>57</v>
      </c>
      <c r="O720" t="s">
        <v>57</v>
      </c>
      <c r="P720" t="s">
        <v>57</v>
      </c>
      <c r="Q720" t="s">
        <v>57</v>
      </c>
      <c r="R720" t="s">
        <v>57</v>
      </c>
      <c r="S720" t="s">
        <v>55</v>
      </c>
      <c r="T720" t="s">
        <v>57</v>
      </c>
      <c r="U720" t="s">
        <v>57</v>
      </c>
      <c r="V720" t="s">
        <v>57</v>
      </c>
      <c r="W720" t="s">
        <v>55</v>
      </c>
      <c r="X720" t="s">
        <v>57</v>
      </c>
      <c r="Y720" t="s">
        <v>57</v>
      </c>
      <c r="Z720" t="s">
        <v>57</v>
      </c>
      <c r="AA720" t="s">
        <v>57</v>
      </c>
      <c r="AB720" t="s">
        <v>57</v>
      </c>
      <c r="AC720" t="s">
        <v>57</v>
      </c>
      <c r="AD720" t="s">
        <v>57</v>
      </c>
      <c r="AE720">
        <v>0</v>
      </c>
      <c r="AF720">
        <v>0</v>
      </c>
      <c r="AG720">
        <v>0</v>
      </c>
      <c r="AH720">
        <v>0</v>
      </c>
      <c r="AI720" s="18" t="str">
        <f t="shared" si="45"/>
        <v>1</v>
      </c>
      <c r="AJ720" s="18" t="str">
        <f t="shared" si="46"/>
        <v>1</v>
      </c>
      <c r="AK720" s="18" t="str">
        <f t="shared" si="47"/>
        <v>1</v>
      </c>
      <c r="AL720" s="18">
        <f t="shared" si="48"/>
        <v>0</v>
      </c>
      <c r="AM720" t="s">
        <v>55</v>
      </c>
      <c r="AN720" t="s">
        <v>55</v>
      </c>
      <c r="AO720">
        <v>0</v>
      </c>
      <c r="AP720">
        <v>1</v>
      </c>
      <c r="AQ720">
        <v>0</v>
      </c>
      <c r="AR720" t="s">
        <v>59</v>
      </c>
      <c r="AS720" t="s">
        <v>80</v>
      </c>
      <c r="AT720" t="s">
        <v>80</v>
      </c>
      <c r="AU720" t="s">
        <v>80</v>
      </c>
      <c r="AV720" t="s">
        <v>6579</v>
      </c>
      <c r="AW720" t="s">
        <v>913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2016021811</v>
      </c>
      <c r="BM720">
        <v>11</v>
      </c>
    </row>
    <row r="721" spans="1:65">
      <c r="A721" t="s">
        <v>6580</v>
      </c>
      <c r="B721">
        <v>720</v>
      </c>
      <c r="C721" t="s">
        <v>57</v>
      </c>
      <c r="D721" t="s">
        <v>55</v>
      </c>
      <c r="E721">
        <v>11</v>
      </c>
      <c r="F721">
        <v>2016021811</v>
      </c>
      <c r="G721" t="s">
        <v>55</v>
      </c>
      <c r="H721" t="s">
        <v>914</v>
      </c>
      <c r="I721" t="s">
        <v>55</v>
      </c>
      <c r="J721" t="s">
        <v>55</v>
      </c>
      <c r="K721" t="s">
        <v>55</v>
      </c>
      <c r="L721" t="s">
        <v>55</v>
      </c>
      <c r="M721" t="s">
        <v>55</v>
      </c>
      <c r="N721" t="s">
        <v>57</v>
      </c>
      <c r="O721" t="s">
        <v>57</v>
      </c>
      <c r="P721" t="s">
        <v>57</v>
      </c>
      <c r="Q721" t="s">
        <v>57</v>
      </c>
      <c r="R721" t="s">
        <v>57</v>
      </c>
      <c r="S721" t="s">
        <v>55</v>
      </c>
      <c r="T721" t="s">
        <v>57</v>
      </c>
      <c r="U721" t="s">
        <v>57</v>
      </c>
      <c r="V721" t="s">
        <v>57</v>
      </c>
      <c r="W721" t="s">
        <v>55</v>
      </c>
      <c r="X721" t="s">
        <v>57</v>
      </c>
      <c r="Y721" t="s">
        <v>57</v>
      </c>
      <c r="Z721" t="s">
        <v>57</v>
      </c>
      <c r="AA721" t="s">
        <v>57</v>
      </c>
      <c r="AB721" t="s">
        <v>57</v>
      </c>
      <c r="AC721" t="s">
        <v>57</v>
      </c>
      <c r="AD721" t="s">
        <v>57</v>
      </c>
      <c r="AE721">
        <v>0</v>
      </c>
      <c r="AF721">
        <v>0</v>
      </c>
      <c r="AG721">
        <v>0</v>
      </c>
      <c r="AH721">
        <v>0</v>
      </c>
      <c r="AI721" s="18" t="str">
        <f t="shared" si="45"/>
        <v>1</v>
      </c>
      <c r="AJ721" s="18" t="str">
        <f t="shared" si="46"/>
        <v>1</v>
      </c>
      <c r="AK721" s="18" t="str">
        <f t="shared" si="47"/>
        <v>1</v>
      </c>
      <c r="AL721" s="18">
        <f t="shared" si="48"/>
        <v>0</v>
      </c>
      <c r="AM721" t="s">
        <v>55</v>
      </c>
      <c r="AN721" t="s">
        <v>55</v>
      </c>
      <c r="AO721">
        <v>0</v>
      </c>
      <c r="AP721">
        <v>1</v>
      </c>
      <c r="AQ721">
        <v>0</v>
      </c>
      <c r="AR721" t="s">
        <v>59</v>
      </c>
      <c r="AS721" t="s">
        <v>80</v>
      </c>
      <c r="AT721" t="s">
        <v>80</v>
      </c>
      <c r="AU721" t="s">
        <v>80</v>
      </c>
      <c r="AV721" t="s">
        <v>6580</v>
      </c>
      <c r="AW721" t="s">
        <v>914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</v>
      </c>
      <c r="BK721">
        <v>0</v>
      </c>
      <c r="BL721">
        <v>2016021811</v>
      </c>
      <c r="BM721">
        <v>11</v>
      </c>
    </row>
    <row r="722" spans="1:65">
      <c r="A722" t="s">
        <v>6581</v>
      </c>
      <c r="B722">
        <v>721</v>
      </c>
      <c r="C722" t="s">
        <v>57</v>
      </c>
      <c r="D722" t="s">
        <v>55</v>
      </c>
      <c r="E722">
        <v>11</v>
      </c>
      <c r="F722">
        <v>2016021811</v>
      </c>
      <c r="G722" t="s">
        <v>55</v>
      </c>
      <c r="H722" t="s">
        <v>915</v>
      </c>
      <c r="I722" t="s">
        <v>55</v>
      </c>
      <c r="J722" t="s">
        <v>55</v>
      </c>
      <c r="K722" t="s">
        <v>55</v>
      </c>
      <c r="L722" t="s">
        <v>55</v>
      </c>
      <c r="M722" t="s">
        <v>55</v>
      </c>
      <c r="N722" t="s">
        <v>57</v>
      </c>
      <c r="O722" t="s">
        <v>57</v>
      </c>
      <c r="P722" t="s">
        <v>57</v>
      </c>
      <c r="Q722" t="s">
        <v>57</v>
      </c>
      <c r="R722" t="s">
        <v>57</v>
      </c>
      <c r="S722" t="s">
        <v>55</v>
      </c>
      <c r="T722" t="s">
        <v>57</v>
      </c>
      <c r="U722" t="s">
        <v>57</v>
      </c>
      <c r="V722" t="s">
        <v>57</v>
      </c>
      <c r="W722" t="s">
        <v>55</v>
      </c>
      <c r="X722" t="s">
        <v>57</v>
      </c>
      <c r="Y722" t="s">
        <v>57</v>
      </c>
      <c r="Z722" t="s">
        <v>57</v>
      </c>
      <c r="AA722" t="s">
        <v>57</v>
      </c>
      <c r="AB722" t="s">
        <v>57</v>
      </c>
      <c r="AC722" t="s">
        <v>57</v>
      </c>
      <c r="AD722" t="s">
        <v>57</v>
      </c>
      <c r="AE722">
        <v>0</v>
      </c>
      <c r="AF722">
        <v>0</v>
      </c>
      <c r="AG722">
        <v>0</v>
      </c>
      <c r="AH722">
        <v>0</v>
      </c>
      <c r="AI722" s="18" t="str">
        <f t="shared" si="45"/>
        <v>1</v>
      </c>
      <c r="AJ722" s="18" t="str">
        <f t="shared" si="46"/>
        <v>1</v>
      </c>
      <c r="AK722" s="18" t="str">
        <f t="shared" si="47"/>
        <v>1</v>
      </c>
      <c r="AL722" s="18">
        <f t="shared" si="48"/>
        <v>0</v>
      </c>
      <c r="AM722" t="s">
        <v>55</v>
      </c>
      <c r="AN722" t="s">
        <v>55</v>
      </c>
      <c r="AO722">
        <v>0</v>
      </c>
      <c r="AP722">
        <v>1</v>
      </c>
      <c r="AQ722">
        <v>0</v>
      </c>
      <c r="AR722" t="s">
        <v>59</v>
      </c>
      <c r="AS722" t="s">
        <v>80</v>
      </c>
      <c r="AT722" t="s">
        <v>80</v>
      </c>
      <c r="AU722" t="s">
        <v>80</v>
      </c>
      <c r="AV722" t="s">
        <v>6581</v>
      </c>
      <c r="AW722" t="s">
        <v>915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2016021811</v>
      </c>
      <c r="BM722">
        <v>11</v>
      </c>
    </row>
    <row r="723" spans="1:65">
      <c r="A723" t="s">
        <v>6582</v>
      </c>
      <c r="B723">
        <v>722</v>
      </c>
      <c r="C723" t="s">
        <v>57</v>
      </c>
      <c r="D723" t="s">
        <v>55</v>
      </c>
      <c r="E723">
        <v>11</v>
      </c>
      <c r="F723">
        <v>2016021811</v>
      </c>
      <c r="G723" t="s">
        <v>55</v>
      </c>
      <c r="H723" t="s">
        <v>916</v>
      </c>
      <c r="I723" t="s">
        <v>55</v>
      </c>
      <c r="J723" t="s">
        <v>55</v>
      </c>
      <c r="K723" t="s">
        <v>55</v>
      </c>
      <c r="L723" t="s">
        <v>55</v>
      </c>
      <c r="M723" t="s">
        <v>55</v>
      </c>
      <c r="N723" t="s">
        <v>57</v>
      </c>
      <c r="O723" t="s">
        <v>57</v>
      </c>
      <c r="P723" t="s">
        <v>57</v>
      </c>
      <c r="Q723" t="s">
        <v>57</v>
      </c>
      <c r="R723" t="s">
        <v>57</v>
      </c>
      <c r="S723" t="s">
        <v>55</v>
      </c>
      <c r="T723" t="s">
        <v>57</v>
      </c>
      <c r="U723" t="s">
        <v>57</v>
      </c>
      <c r="V723" t="s">
        <v>57</v>
      </c>
      <c r="W723" t="s">
        <v>55</v>
      </c>
      <c r="X723" t="s">
        <v>57</v>
      </c>
      <c r="Y723" t="s">
        <v>57</v>
      </c>
      <c r="Z723" t="s">
        <v>57</v>
      </c>
      <c r="AA723" t="s">
        <v>57</v>
      </c>
      <c r="AB723" t="s">
        <v>57</v>
      </c>
      <c r="AC723" t="s">
        <v>57</v>
      </c>
      <c r="AD723" t="s">
        <v>57</v>
      </c>
      <c r="AE723">
        <v>0</v>
      </c>
      <c r="AF723">
        <v>0</v>
      </c>
      <c r="AG723">
        <v>0</v>
      </c>
      <c r="AH723">
        <v>0</v>
      </c>
      <c r="AI723" s="18" t="str">
        <f t="shared" si="45"/>
        <v>1</v>
      </c>
      <c r="AJ723" s="18" t="str">
        <f t="shared" si="46"/>
        <v>1</v>
      </c>
      <c r="AK723" s="18" t="str">
        <f t="shared" si="47"/>
        <v>1</v>
      </c>
      <c r="AL723" s="18">
        <f t="shared" si="48"/>
        <v>0</v>
      </c>
      <c r="AM723" t="s">
        <v>55</v>
      </c>
      <c r="AN723" t="s">
        <v>55</v>
      </c>
      <c r="AO723">
        <v>0</v>
      </c>
      <c r="AP723">
        <v>1</v>
      </c>
      <c r="AQ723">
        <v>0</v>
      </c>
      <c r="AR723" t="s">
        <v>59</v>
      </c>
      <c r="AS723" t="s">
        <v>80</v>
      </c>
      <c r="AT723" t="s">
        <v>80</v>
      </c>
      <c r="AU723" t="s">
        <v>80</v>
      </c>
      <c r="AV723" t="s">
        <v>6582</v>
      </c>
      <c r="AW723" t="s">
        <v>916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2016021811</v>
      </c>
      <c r="BM723">
        <v>11</v>
      </c>
    </row>
    <row r="724" spans="1:65">
      <c r="A724" t="s">
        <v>6583</v>
      </c>
      <c r="B724">
        <v>723</v>
      </c>
      <c r="C724" t="s">
        <v>57</v>
      </c>
      <c r="D724" t="s">
        <v>55</v>
      </c>
      <c r="E724">
        <v>11</v>
      </c>
      <c r="F724">
        <v>2016021911</v>
      </c>
      <c r="G724" t="s">
        <v>55</v>
      </c>
      <c r="H724" t="s">
        <v>888</v>
      </c>
      <c r="I724" t="s">
        <v>55</v>
      </c>
      <c r="J724" t="s">
        <v>55</v>
      </c>
      <c r="K724" t="s">
        <v>55</v>
      </c>
      <c r="L724" t="s">
        <v>55</v>
      </c>
      <c r="M724" t="s">
        <v>55</v>
      </c>
      <c r="N724" t="s">
        <v>57</v>
      </c>
      <c r="O724" t="s">
        <v>57</v>
      </c>
      <c r="P724" t="s">
        <v>57</v>
      </c>
      <c r="Q724" t="s">
        <v>57</v>
      </c>
      <c r="R724" t="s">
        <v>57</v>
      </c>
      <c r="S724" t="s">
        <v>55</v>
      </c>
      <c r="T724" t="s">
        <v>57</v>
      </c>
      <c r="U724" t="s">
        <v>57</v>
      </c>
      <c r="V724" t="s">
        <v>57</v>
      </c>
      <c r="W724" t="s">
        <v>55</v>
      </c>
      <c r="X724" t="s">
        <v>57</v>
      </c>
      <c r="Y724" t="s">
        <v>57</v>
      </c>
      <c r="Z724" t="s">
        <v>57</v>
      </c>
      <c r="AA724" t="s">
        <v>57</v>
      </c>
      <c r="AB724" t="s">
        <v>57</v>
      </c>
      <c r="AC724" t="s">
        <v>57</v>
      </c>
      <c r="AD724" t="s">
        <v>57</v>
      </c>
      <c r="AE724">
        <v>0</v>
      </c>
      <c r="AF724">
        <v>0</v>
      </c>
      <c r="AG724">
        <v>0</v>
      </c>
      <c r="AH724">
        <v>0</v>
      </c>
      <c r="AI724" s="18" t="str">
        <f t="shared" si="45"/>
        <v>1</v>
      </c>
      <c r="AJ724" s="18" t="str">
        <f t="shared" si="46"/>
        <v>1</v>
      </c>
      <c r="AK724" s="18" t="str">
        <f t="shared" si="47"/>
        <v>1</v>
      </c>
      <c r="AL724" s="18">
        <f t="shared" si="48"/>
        <v>0</v>
      </c>
      <c r="AM724" t="s">
        <v>55</v>
      </c>
      <c r="AN724" t="s">
        <v>55</v>
      </c>
      <c r="AO724">
        <v>0</v>
      </c>
      <c r="AP724">
        <v>1</v>
      </c>
      <c r="AQ724">
        <v>0</v>
      </c>
      <c r="AR724" t="s">
        <v>59</v>
      </c>
      <c r="AS724" t="s">
        <v>80</v>
      </c>
      <c r="AT724" t="s">
        <v>80</v>
      </c>
      <c r="AU724" t="s">
        <v>80</v>
      </c>
      <c r="AV724" t="s">
        <v>6583</v>
      </c>
      <c r="AW724" t="s">
        <v>888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2016021911</v>
      </c>
      <c r="BM724">
        <v>11</v>
      </c>
    </row>
    <row r="725" spans="1:65">
      <c r="A725" t="s">
        <v>6584</v>
      </c>
      <c r="B725">
        <v>724</v>
      </c>
      <c r="C725" t="s">
        <v>718</v>
      </c>
      <c r="D725">
        <v>1</v>
      </c>
      <c r="E725">
        <v>11</v>
      </c>
      <c r="F725">
        <v>2016021911</v>
      </c>
      <c r="G725">
        <v>20160219</v>
      </c>
      <c r="H725" t="s">
        <v>889</v>
      </c>
      <c r="I725" t="s">
        <v>612</v>
      </c>
      <c r="J725" t="s">
        <v>55</v>
      </c>
      <c r="K725">
        <v>0</v>
      </c>
      <c r="L725">
        <v>0</v>
      </c>
      <c r="M725">
        <v>0</v>
      </c>
      <c r="N725" t="s">
        <v>56</v>
      </c>
      <c r="O725" t="s">
        <v>57</v>
      </c>
      <c r="P725" t="s">
        <v>57</v>
      </c>
      <c r="Q725" t="s">
        <v>3</v>
      </c>
      <c r="R725" t="s">
        <v>140</v>
      </c>
      <c r="S725" t="s">
        <v>55</v>
      </c>
      <c r="T725" t="s">
        <v>56</v>
      </c>
      <c r="U725" t="s">
        <v>56</v>
      </c>
      <c r="V725" t="s">
        <v>68</v>
      </c>
      <c r="W725" t="s">
        <v>55</v>
      </c>
      <c r="X725" t="s">
        <v>56</v>
      </c>
      <c r="Y725" t="s">
        <v>56</v>
      </c>
      <c r="Z725" t="s">
        <v>56</v>
      </c>
      <c r="AA725" t="s">
        <v>57</v>
      </c>
      <c r="AB725" t="s">
        <v>56</v>
      </c>
      <c r="AC725" t="s">
        <v>68</v>
      </c>
      <c r="AD725" t="s">
        <v>917</v>
      </c>
      <c r="AE725">
        <v>0</v>
      </c>
      <c r="AF725">
        <v>0</v>
      </c>
      <c r="AG725">
        <v>0</v>
      </c>
      <c r="AH725">
        <v>0</v>
      </c>
      <c r="AI725" s="18" t="str">
        <f t="shared" si="45"/>
        <v>1</v>
      </c>
      <c r="AJ725" s="18" t="str">
        <f t="shared" si="46"/>
        <v>1</v>
      </c>
      <c r="AK725" s="18" t="str">
        <f t="shared" si="47"/>
        <v>1</v>
      </c>
      <c r="AL725" s="18">
        <f t="shared" si="48"/>
        <v>0</v>
      </c>
      <c r="AM725">
        <v>1</v>
      </c>
      <c r="AN725">
        <v>1</v>
      </c>
      <c r="AO725">
        <v>0</v>
      </c>
      <c r="AP725">
        <v>0</v>
      </c>
      <c r="AQ725">
        <v>0</v>
      </c>
      <c r="AR725" t="s">
        <v>298</v>
      </c>
      <c r="AS725" t="s">
        <v>141</v>
      </c>
      <c r="AT725" t="s">
        <v>141</v>
      </c>
      <c r="AU725" t="s">
        <v>1326</v>
      </c>
      <c r="AV725" t="s">
        <v>6584</v>
      </c>
      <c r="AW725" t="s">
        <v>889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2016021911</v>
      </c>
      <c r="BM725">
        <v>11</v>
      </c>
    </row>
    <row r="726" spans="1:65">
      <c r="A726" t="s">
        <v>6585</v>
      </c>
      <c r="B726">
        <v>725</v>
      </c>
      <c r="C726" t="s">
        <v>718</v>
      </c>
      <c r="D726">
        <v>1</v>
      </c>
      <c r="E726">
        <v>11</v>
      </c>
      <c r="F726">
        <v>2016021911</v>
      </c>
      <c r="G726">
        <v>20160219</v>
      </c>
      <c r="H726" t="s">
        <v>918</v>
      </c>
      <c r="I726" t="s">
        <v>563</v>
      </c>
      <c r="J726" t="s">
        <v>55</v>
      </c>
      <c r="K726">
        <v>0</v>
      </c>
      <c r="L726">
        <v>0</v>
      </c>
      <c r="M726">
        <v>0</v>
      </c>
      <c r="N726" t="s">
        <v>56</v>
      </c>
      <c r="O726" t="s">
        <v>57</v>
      </c>
      <c r="P726" t="s">
        <v>57</v>
      </c>
      <c r="Q726" t="s">
        <v>3</v>
      </c>
      <c r="R726" t="s">
        <v>58</v>
      </c>
      <c r="S726" t="s">
        <v>55</v>
      </c>
      <c r="T726" t="s">
        <v>68</v>
      </c>
      <c r="U726" t="s">
        <v>56</v>
      </c>
      <c r="V726" t="s">
        <v>68</v>
      </c>
      <c r="W726" t="s">
        <v>55</v>
      </c>
      <c r="X726" t="s">
        <v>56</v>
      </c>
      <c r="Y726" t="s">
        <v>56</v>
      </c>
      <c r="Z726" t="s">
        <v>56</v>
      </c>
      <c r="AA726" t="s">
        <v>57</v>
      </c>
      <c r="AB726" t="s">
        <v>56</v>
      </c>
      <c r="AC726" t="s">
        <v>56</v>
      </c>
      <c r="AD726" t="s">
        <v>919</v>
      </c>
      <c r="AE726">
        <v>0</v>
      </c>
      <c r="AF726">
        <v>0</v>
      </c>
      <c r="AG726">
        <v>0</v>
      </c>
      <c r="AH726">
        <v>0</v>
      </c>
      <c r="AI726" s="18" t="str">
        <f t="shared" si="45"/>
        <v>1</v>
      </c>
      <c r="AJ726" s="18" t="str">
        <f t="shared" si="46"/>
        <v>1</v>
      </c>
      <c r="AK726" s="18" t="str">
        <f t="shared" si="47"/>
        <v>1</v>
      </c>
      <c r="AL726" s="18">
        <f t="shared" si="48"/>
        <v>0</v>
      </c>
      <c r="AM726">
        <v>1</v>
      </c>
      <c r="AN726">
        <v>2</v>
      </c>
      <c r="AO726">
        <v>0</v>
      </c>
      <c r="AP726">
        <v>0</v>
      </c>
      <c r="AQ726">
        <v>0</v>
      </c>
      <c r="AR726" t="s">
        <v>209</v>
      </c>
      <c r="AS726" t="s">
        <v>58</v>
      </c>
      <c r="AT726" t="s">
        <v>58</v>
      </c>
      <c r="AU726" t="s">
        <v>1326</v>
      </c>
      <c r="AV726" t="s">
        <v>6585</v>
      </c>
      <c r="AW726" t="s">
        <v>918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2016021911</v>
      </c>
      <c r="BM726">
        <v>11</v>
      </c>
    </row>
    <row r="727" spans="1:65">
      <c r="A727" t="s">
        <v>6586</v>
      </c>
      <c r="B727">
        <v>726</v>
      </c>
      <c r="C727" t="s">
        <v>57</v>
      </c>
      <c r="D727" t="s">
        <v>55</v>
      </c>
      <c r="E727">
        <v>11</v>
      </c>
      <c r="F727">
        <v>2016021911</v>
      </c>
      <c r="G727" t="s">
        <v>55</v>
      </c>
      <c r="H727" t="s">
        <v>893</v>
      </c>
      <c r="I727" t="s">
        <v>55</v>
      </c>
      <c r="J727" t="s">
        <v>55</v>
      </c>
      <c r="K727" t="s">
        <v>55</v>
      </c>
      <c r="L727" t="s">
        <v>55</v>
      </c>
      <c r="M727" t="s">
        <v>55</v>
      </c>
      <c r="N727" t="s">
        <v>57</v>
      </c>
      <c r="O727" t="s">
        <v>57</v>
      </c>
      <c r="P727" t="s">
        <v>57</v>
      </c>
      <c r="Q727" t="s">
        <v>57</v>
      </c>
      <c r="R727" t="s">
        <v>57</v>
      </c>
      <c r="S727" t="s">
        <v>55</v>
      </c>
      <c r="T727" t="s">
        <v>57</v>
      </c>
      <c r="U727" t="s">
        <v>57</v>
      </c>
      <c r="V727" t="s">
        <v>57</v>
      </c>
      <c r="W727" t="s">
        <v>55</v>
      </c>
      <c r="X727" t="s">
        <v>57</v>
      </c>
      <c r="Y727" t="s">
        <v>57</v>
      </c>
      <c r="Z727" t="s">
        <v>57</v>
      </c>
      <c r="AA727" t="s">
        <v>57</v>
      </c>
      <c r="AB727" t="s">
        <v>57</v>
      </c>
      <c r="AC727" t="s">
        <v>57</v>
      </c>
      <c r="AD727" t="s">
        <v>57</v>
      </c>
      <c r="AE727">
        <v>0</v>
      </c>
      <c r="AF727">
        <v>0</v>
      </c>
      <c r="AG727">
        <v>0</v>
      </c>
      <c r="AH727">
        <v>0</v>
      </c>
      <c r="AI727" s="18" t="str">
        <f t="shared" si="45"/>
        <v>1</v>
      </c>
      <c r="AJ727" s="18" t="str">
        <f t="shared" si="46"/>
        <v>1</v>
      </c>
      <c r="AK727" s="18" t="str">
        <f t="shared" si="47"/>
        <v>1</v>
      </c>
      <c r="AL727" s="18">
        <f t="shared" si="48"/>
        <v>0</v>
      </c>
      <c r="AM727" t="s">
        <v>55</v>
      </c>
      <c r="AN727" t="s">
        <v>55</v>
      </c>
      <c r="AO727">
        <v>0</v>
      </c>
      <c r="AP727">
        <v>1</v>
      </c>
      <c r="AQ727">
        <v>0</v>
      </c>
      <c r="AR727" t="s">
        <v>59</v>
      </c>
      <c r="AS727" t="s">
        <v>80</v>
      </c>
      <c r="AT727" t="s">
        <v>80</v>
      </c>
      <c r="AU727" t="s">
        <v>80</v>
      </c>
      <c r="AV727" t="s">
        <v>6586</v>
      </c>
      <c r="AW727" t="s">
        <v>893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2016021911</v>
      </c>
      <c r="BM727">
        <v>11</v>
      </c>
    </row>
    <row r="728" spans="1:65">
      <c r="A728" t="s">
        <v>6587</v>
      </c>
      <c r="B728">
        <v>727</v>
      </c>
      <c r="C728" t="s">
        <v>57</v>
      </c>
      <c r="D728" t="s">
        <v>55</v>
      </c>
      <c r="E728">
        <v>11</v>
      </c>
      <c r="F728">
        <v>2016021911</v>
      </c>
      <c r="G728" t="s">
        <v>55</v>
      </c>
      <c r="H728" t="s">
        <v>920</v>
      </c>
      <c r="I728" t="s">
        <v>55</v>
      </c>
      <c r="J728" t="s">
        <v>55</v>
      </c>
      <c r="K728" t="s">
        <v>55</v>
      </c>
      <c r="L728" t="s">
        <v>55</v>
      </c>
      <c r="M728" t="s">
        <v>55</v>
      </c>
      <c r="N728" t="s">
        <v>57</v>
      </c>
      <c r="O728" t="s">
        <v>57</v>
      </c>
      <c r="P728" t="s">
        <v>57</v>
      </c>
      <c r="Q728" t="s">
        <v>57</v>
      </c>
      <c r="R728" t="s">
        <v>57</v>
      </c>
      <c r="S728" t="s">
        <v>55</v>
      </c>
      <c r="T728" t="s">
        <v>57</v>
      </c>
      <c r="U728" t="s">
        <v>57</v>
      </c>
      <c r="V728" t="s">
        <v>57</v>
      </c>
      <c r="W728" t="s">
        <v>55</v>
      </c>
      <c r="X728" t="s">
        <v>57</v>
      </c>
      <c r="Y728" t="s">
        <v>57</v>
      </c>
      <c r="Z728" t="s">
        <v>57</v>
      </c>
      <c r="AA728" t="s">
        <v>57</v>
      </c>
      <c r="AB728" t="s">
        <v>57</v>
      </c>
      <c r="AC728" t="s">
        <v>57</v>
      </c>
      <c r="AD728" t="s">
        <v>57</v>
      </c>
      <c r="AE728">
        <v>0</v>
      </c>
      <c r="AF728">
        <v>0</v>
      </c>
      <c r="AG728">
        <v>0</v>
      </c>
      <c r="AH728">
        <v>0</v>
      </c>
      <c r="AI728" s="18" t="str">
        <f t="shared" si="45"/>
        <v>1</v>
      </c>
      <c r="AJ728" s="18" t="str">
        <f t="shared" si="46"/>
        <v>1</v>
      </c>
      <c r="AK728" s="18" t="str">
        <f t="shared" si="47"/>
        <v>1</v>
      </c>
      <c r="AL728" s="18">
        <f t="shared" si="48"/>
        <v>0</v>
      </c>
      <c r="AM728" t="s">
        <v>55</v>
      </c>
      <c r="AN728" t="s">
        <v>55</v>
      </c>
      <c r="AO728">
        <v>0</v>
      </c>
      <c r="AP728">
        <v>1</v>
      </c>
      <c r="AQ728">
        <v>0</v>
      </c>
      <c r="AR728" t="s">
        <v>59</v>
      </c>
      <c r="AS728" t="s">
        <v>80</v>
      </c>
      <c r="AT728" t="s">
        <v>80</v>
      </c>
      <c r="AU728" t="s">
        <v>80</v>
      </c>
      <c r="AV728" t="s">
        <v>6587</v>
      </c>
      <c r="AW728" t="s">
        <v>920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2016021911</v>
      </c>
      <c r="BM728">
        <v>11</v>
      </c>
    </row>
    <row r="729" spans="1:65">
      <c r="A729" t="s">
        <v>6588</v>
      </c>
      <c r="B729">
        <v>728</v>
      </c>
      <c r="C729" t="s">
        <v>57</v>
      </c>
      <c r="D729" t="s">
        <v>55</v>
      </c>
      <c r="E729">
        <v>11</v>
      </c>
      <c r="F729">
        <v>2016021911</v>
      </c>
      <c r="G729" t="s">
        <v>55</v>
      </c>
      <c r="H729" t="s">
        <v>921</v>
      </c>
      <c r="I729" t="s">
        <v>55</v>
      </c>
      <c r="J729" t="s">
        <v>55</v>
      </c>
      <c r="K729" t="s">
        <v>55</v>
      </c>
      <c r="L729" t="s">
        <v>55</v>
      </c>
      <c r="M729" t="s">
        <v>55</v>
      </c>
      <c r="N729" t="s">
        <v>57</v>
      </c>
      <c r="O729" t="s">
        <v>57</v>
      </c>
      <c r="P729" t="s">
        <v>57</v>
      </c>
      <c r="Q729" t="s">
        <v>57</v>
      </c>
      <c r="R729" t="s">
        <v>57</v>
      </c>
      <c r="S729" t="s">
        <v>55</v>
      </c>
      <c r="T729" t="s">
        <v>57</v>
      </c>
      <c r="U729" t="s">
        <v>57</v>
      </c>
      <c r="V729" t="s">
        <v>57</v>
      </c>
      <c r="W729" t="s">
        <v>55</v>
      </c>
      <c r="X729" t="s">
        <v>57</v>
      </c>
      <c r="Y729" t="s">
        <v>57</v>
      </c>
      <c r="Z729" t="s">
        <v>57</v>
      </c>
      <c r="AA729" t="s">
        <v>57</v>
      </c>
      <c r="AB729" t="s">
        <v>57</v>
      </c>
      <c r="AC729" t="s">
        <v>57</v>
      </c>
      <c r="AD729" t="s">
        <v>57</v>
      </c>
      <c r="AE729">
        <v>0</v>
      </c>
      <c r="AF729">
        <v>0</v>
      </c>
      <c r="AG729">
        <v>0</v>
      </c>
      <c r="AH729">
        <v>0</v>
      </c>
      <c r="AI729" s="18" t="str">
        <f t="shared" si="45"/>
        <v>1</v>
      </c>
      <c r="AJ729" s="18" t="str">
        <f t="shared" si="46"/>
        <v>1</v>
      </c>
      <c r="AK729" s="18" t="str">
        <f t="shared" si="47"/>
        <v>1</v>
      </c>
      <c r="AL729" s="18">
        <f t="shared" si="48"/>
        <v>0</v>
      </c>
      <c r="AM729" t="s">
        <v>55</v>
      </c>
      <c r="AN729" t="s">
        <v>55</v>
      </c>
      <c r="AO729">
        <v>0</v>
      </c>
      <c r="AP729">
        <v>1</v>
      </c>
      <c r="AQ729">
        <v>0</v>
      </c>
      <c r="AR729" t="s">
        <v>59</v>
      </c>
      <c r="AS729" t="s">
        <v>80</v>
      </c>
      <c r="AT729" t="s">
        <v>80</v>
      </c>
      <c r="AU729" t="s">
        <v>80</v>
      </c>
      <c r="AV729" t="s">
        <v>6588</v>
      </c>
      <c r="AW729" t="s">
        <v>921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2016021911</v>
      </c>
      <c r="BM729">
        <v>11</v>
      </c>
    </row>
    <row r="730" spans="1:65">
      <c r="A730" t="s">
        <v>6589</v>
      </c>
      <c r="B730">
        <v>729</v>
      </c>
      <c r="C730" t="s">
        <v>718</v>
      </c>
      <c r="D730">
        <v>1</v>
      </c>
      <c r="E730">
        <v>11</v>
      </c>
      <c r="F730">
        <v>2016021911</v>
      </c>
      <c r="G730">
        <v>20160219</v>
      </c>
      <c r="H730" t="s">
        <v>922</v>
      </c>
      <c r="I730" t="s">
        <v>563</v>
      </c>
      <c r="J730" t="s">
        <v>55</v>
      </c>
      <c r="K730">
        <v>0</v>
      </c>
      <c r="L730">
        <v>0</v>
      </c>
      <c r="M730">
        <v>0</v>
      </c>
      <c r="N730" t="s">
        <v>68</v>
      </c>
      <c r="O730" t="s">
        <v>57</v>
      </c>
      <c r="P730" t="s">
        <v>57</v>
      </c>
      <c r="Q730" t="s">
        <v>3</v>
      </c>
      <c r="R730" t="s">
        <v>58</v>
      </c>
      <c r="S730" t="s">
        <v>55</v>
      </c>
      <c r="T730" t="s">
        <v>56</v>
      </c>
      <c r="U730" t="s">
        <v>56</v>
      </c>
      <c r="V730" t="s">
        <v>68</v>
      </c>
      <c r="W730" t="s">
        <v>55</v>
      </c>
      <c r="X730" t="s">
        <v>56</v>
      </c>
      <c r="Y730" t="s">
        <v>56</v>
      </c>
      <c r="Z730" t="s">
        <v>56</v>
      </c>
      <c r="AA730" t="s">
        <v>57</v>
      </c>
      <c r="AB730" t="s">
        <v>56</v>
      </c>
      <c r="AC730" t="s">
        <v>56</v>
      </c>
      <c r="AD730" t="s">
        <v>923</v>
      </c>
      <c r="AE730">
        <v>0</v>
      </c>
      <c r="AF730">
        <v>0</v>
      </c>
      <c r="AG730">
        <v>0</v>
      </c>
      <c r="AH730">
        <v>0</v>
      </c>
      <c r="AI730" s="18" t="str">
        <f t="shared" si="45"/>
        <v>1</v>
      </c>
      <c r="AJ730" s="18" t="str">
        <f t="shared" si="46"/>
        <v>1</v>
      </c>
      <c r="AK730" s="18" t="str">
        <f t="shared" si="47"/>
        <v>1</v>
      </c>
      <c r="AL730" s="18">
        <f t="shared" si="48"/>
        <v>0</v>
      </c>
      <c r="AM730">
        <v>1</v>
      </c>
      <c r="AN730">
        <v>3</v>
      </c>
      <c r="AO730">
        <v>0</v>
      </c>
      <c r="AP730">
        <v>0</v>
      </c>
      <c r="AQ730">
        <v>0</v>
      </c>
      <c r="AR730" t="s">
        <v>209</v>
      </c>
      <c r="AS730" t="s">
        <v>58</v>
      </c>
      <c r="AT730" t="s">
        <v>58</v>
      </c>
      <c r="AU730" t="s">
        <v>1326</v>
      </c>
      <c r="AV730" t="s">
        <v>6589</v>
      </c>
      <c r="AW730" t="s">
        <v>922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2016021911</v>
      </c>
      <c r="BM730">
        <v>11</v>
      </c>
    </row>
    <row r="731" spans="1:65">
      <c r="A731" t="s">
        <v>6590</v>
      </c>
      <c r="B731">
        <v>730</v>
      </c>
      <c r="C731" t="s">
        <v>718</v>
      </c>
      <c r="D731">
        <v>1</v>
      </c>
      <c r="E731">
        <v>11</v>
      </c>
      <c r="F731">
        <v>2016021911</v>
      </c>
      <c r="G731">
        <v>20160219</v>
      </c>
      <c r="H731" t="s">
        <v>924</v>
      </c>
      <c r="I731" t="s">
        <v>563</v>
      </c>
      <c r="J731" t="s">
        <v>55</v>
      </c>
      <c r="K731">
        <v>0</v>
      </c>
      <c r="L731">
        <v>0</v>
      </c>
      <c r="M731">
        <v>0</v>
      </c>
      <c r="N731" t="s">
        <v>68</v>
      </c>
      <c r="O731" t="s">
        <v>57</v>
      </c>
      <c r="P731" t="s">
        <v>57</v>
      </c>
      <c r="Q731" t="s">
        <v>3</v>
      </c>
      <c r="R731" t="s">
        <v>58</v>
      </c>
      <c r="S731" t="s">
        <v>55</v>
      </c>
      <c r="T731" t="s">
        <v>56</v>
      </c>
      <c r="U731" t="s">
        <v>56</v>
      </c>
      <c r="V731" t="s">
        <v>68</v>
      </c>
      <c r="W731" t="s">
        <v>55</v>
      </c>
      <c r="X731" t="s">
        <v>56</v>
      </c>
      <c r="Y731" t="s">
        <v>56</v>
      </c>
      <c r="Z731" t="s">
        <v>56</v>
      </c>
      <c r="AA731" t="s">
        <v>57</v>
      </c>
      <c r="AB731" t="s">
        <v>56</v>
      </c>
      <c r="AC731" t="s">
        <v>56</v>
      </c>
      <c r="AD731" t="s">
        <v>923</v>
      </c>
      <c r="AE731">
        <v>0</v>
      </c>
      <c r="AF731">
        <v>0</v>
      </c>
      <c r="AG731">
        <v>0</v>
      </c>
      <c r="AH731">
        <v>0</v>
      </c>
      <c r="AI731" s="18" t="str">
        <f t="shared" si="45"/>
        <v>1</v>
      </c>
      <c r="AJ731" s="18" t="str">
        <f t="shared" si="46"/>
        <v>1</v>
      </c>
      <c r="AK731" s="18" t="str">
        <f t="shared" si="47"/>
        <v>1</v>
      </c>
      <c r="AL731" s="18">
        <f t="shared" si="48"/>
        <v>0</v>
      </c>
      <c r="AM731">
        <v>1</v>
      </c>
      <c r="AN731">
        <v>4</v>
      </c>
      <c r="AO731">
        <v>0</v>
      </c>
      <c r="AP731">
        <v>0</v>
      </c>
      <c r="AQ731">
        <v>0</v>
      </c>
      <c r="AR731" t="s">
        <v>209</v>
      </c>
      <c r="AS731" t="s">
        <v>58</v>
      </c>
      <c r="AT731" t="s">
        <v>58</v>
      </c>
      <c r="AU731" t="s">
        <v>1326</v>
      </c>
      <c r="AV731" t="s">
        <v>6590</v>
      </c>
      <c r="AW731" t="s">
        <v>924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2016021911</v>
      </c>
      <c r="BM731">
        <v>11</v>
      </c>
    </row>
    <row r="732" spans="1:65">
      <c r="A732" t="s">
        <v>6591</v>
      </c>
      <c r="B732">
        <v>731</v>
      </c>
      <c r="C732" t="s">
        <v>57</v>
      </c>
      <c r="D732" t="s">
        <v>55</v>
      </c>
      <c r="E732">
        <v>11</v>
      </c>
      <c r="F732">
        <v>2016021911</v>
      </c>
      <c r="G732" t="s">
        <v>55</v>
      </c>
      <c r="H732" t="s">
        <v>925</v>
      </c>
      <c r="I732" t="s">
        <v>55</v>
      </c>
      <c r="J732" t="s">
        <v>55</v>
      </c>
      <c r="K732" t="s">
        <v>55</v>
      </c>
      <c r="L732" t="s">
        <v>55</v>
      </c>
      <c r="M732" t="s">
        <v>55</v>
      </c>
      <c r="N732" t="s">
        <v>57</v>
      </c>
      <c r="O732" t="s">
        <v>57</v>
      </c>
      <c r="P732" t="s">
        <v>57</v>
      </c>
      <c r="Q732" t="s">
        <v>57</v>
      </c>
      <c r="R732" t="s">
        <v>57</v>
      </c>
      <c r="S732" t="s">
        <v>55</v>
      </c>
      <c r="T732" t="s">
        <v>57</v>
      </c>
      <c r="U732" t="s">
        <v>57</v>
      </c>
      <c r="V732" t="s">
        <v>57</v>
      </c>
      <c r="W732" t="s">
        <v>55</v>
      </c>
      <c r="X732" t="s">
        <v>57</v>
      </c>
      <c r="Y732" t="s">
        <v>57</v>
      </c>
      <c r="Z732" t="s">
        <v>57</v>
      </c>
      <c r="AA732" t="s">
        <v>57</v>
      </c>
      <c r="AB732" t="s">
        <v>57</v>
      </c>
      <c r="AC732" t="s">
        <v>57</v>
      </c>
      <c r="AD732" t="s">
        <v>57</v>
      </c>
      <c r="AE732">
        <v>0</v>
      </c>
      <c r="AF732">
        <v>0</v>
      </c>
      <c r="AG732">
        <v>0</v>
      </c>
      <c r="AH732">
        <v>0</v>
      </c>
      <c r="AI732" s="18" t="str">
        <f t="shared" si="45"/>
        <v>1</v>
      </c>
      <c r="AJ732" s="18" t="str">
        <f t="shared" si="46"/>
        <v>1</v>
      </c>
      <c r="AK732" s="18" t="str">
        <f t="shared" si="47"/>
        <v>1</v>
      </c>
      <c r="AL732" s="18">
        <f t="shared" si="48"/>
        <v>0</v>
      </c>
      <c r="AM732" t="s">
        <v>55</v>
      </c>
      <c r="AN732" t="s">
        <v>55</v>
      </c>
      <c r="AO732">
        <v>0</v>
      </c>
      <c r="AP732">
        <v>1</v>
      </c>
      <c r="AQ732">
        <v>0</v>
      </c>
      <c r="AR732" t="s">
        <v>59</v>
      </c>
      <c r="AS732" t="s">
        <v>80</v>
      </c>
      <c r="AT732" t="s">
        <v>80</v>
      </c>
      <c r="AU732" t="s">
        <v>80</v>
      </c>
      <c r="AV732" t="s">
        <v>6591</v>
      </c>
      <c r="AW732" t="s">
        <v>925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2016021911</v>
      </c>
      <c r="BM732">
        <v>11</v>
      </c>
    </row>
    <row r="733" spans="1:65">
      <c r="A733" t="s">
        <v>6592</v>
      </c>
      <c r="B733">
        <v>732</v>
      </c>
      <c r="C733" t="s">
        <v>57</v>
      </c>
      <c r="D733" t="s">
        <v>55</v>
      </c>
      <c r="E733">
        <v>11</v>
      </c>
      <c r="F733">
        <v>2016021911</v>
      </c>
      <c r="G733" t="s">
        <v>55</v>
      </c>
      <c r="H733" t="s">
        <v>926</v>
      </c>
      <c r="I733" t="s">
        <v>55</v>
      </c>
      <c r="J733" t="s">
        <v>55</v>
      </c>
      <c r="K733" t="s">
        <v>55</v>
      </c>
      <c r="L733" t="s">
        <v>55</v>
      </c>
      <c r="M733" t="s">
        <v>55</v>
      </c>
      <c r="N733" t="s">
        <v>57</v>
      </c>
      <c r="O733" t="s">
        <v>57</v>
      </c>
      <c r="P733" t="s">
        <v>57</v>
      </c>
      <c r="Q733" t="s">
        <v>57</v>
      </c>
      <c r="R733" t="s">
        <v>57</v>
      </c>
      <c r="S733" t="s">
        <v>55</v>
      </c>
      <c r="T733" t="s">
        <v>57</v>
      </c>
      <c r="U733" t="s">
        <v>57</v>
      </c>
      <c r="V733" t="s">
        <v>57</v>
      </c>
      <c r="W733" t="s">
        <v>55</v>
      </c>
      <c r="X733" t="s">
        <v>57</v>
      </c>
      <c r="Y733" t="s">
        <v>57</v>
      </c>
      <c r="Z733" t="s">
        <v>57</v>
      </c>
      <c r="AA733" t="s">
        <v>57</v>
      </c>
      <c r="AB733" t="s">
        <v>57</v>
      </c>
      <c r="AC733" t="s">
        <v>57</v>
      </c>
      <c r="AD733" t="s">
        <v>57</v>
      </c>
      <c r="AE733">
        <v>0</v>
      </c>
      <c r="AF733">
        <v>0</v>
      </c>
      <c r="AG733">
        <v>0</v>
      </c>
      <c r="AH733">
        <v>0</v>
      </c>
      <c r="AI733" s="18" t="str">
        <f t="shared" si="45"/>
        <v>1</v>
      </c>
      <c r="AJ733" s="18" t="str">
        <f t="shared" si="46"/>
        <v>1</v>
      </c>
      <c r="AK733" s="18" t="str">
        <f t="shared" si="47"/>
        <v>1</v>
      </c>
      <c r="AL733" s="18">
        <f t="shared" si="48"/>
        <v>0</v>
      </c>
      <c r="AM733" t="s">
        <v>55</v>
      </c>
      <c r="AN733" t="s">
        <v>55</v>
      </c>
      <c r="AO733">
        <v>0</v>
      </c>
      <c r="AP733">
        <v>1</v>
      </c>
      <c r="AQ733">
        <v>0</v>
      </c>
      <c r="AR733" t="s">
        <v>59</v>
      </c>
      <c r="AS733" t="s">
        <v>80</v>
      </c>
      <c r="AT733" t="s">
        <v>80</v>
      </c>
      <c r="AU733" t="s">
        <v>80</v>
      </c>
      <c r="AV733" t="s">
        <v>6592</v>
      </c>
      <c r="AW733" t="s">
        <v>926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2016021911</v>
      </c>
      <c r="BM733">
        <v>11</v>
      </c>
    </row>
    <row r="734" spans="1:65">
      <c r="A734" t="s">
        <v>6593</v>
      </c>
      <c r="B734">
        <v>733</v>
      </c>
      <c r="C734" t="s">
        <v>718</v>
      </c>
      <c r="D734">
        <v>1</v>
      </c>
      <c r="E734">
        <v>11</v>
      </c>
      <c r="F734">
        <v>2016021911</v>
      </c>
      <c r="G734">
        <v>20160219</v>
      </c>
      <c r="H734" t="s">
        <v>927</v>
      </c>
      <c r="I734" t="s">
        <v>563</v>
      </c>
      <c r="J734" t="s">
        <v>55</v>
      </c>
      <c r="K734">
        <v>0</v>
      </c>
      <c r="L734">
        <v>0</v>
      </c>
      <c r="M734">
        <v>0</v>
      </c>
      <c r="N734" t="s">
        <v>68</v>
      </c>
      <c r="O734" t="s">
        <v>57</v>
      </c>
      <c r="P734" t="s">
        <v>57</v>
      </c>
      <c r="Q734" t="s">
        <v>3</v>
      </c>
      <c r="R734" t="s">
        <v>58</v>
      </c>
      <c r="S734" t="s">
        <v>55</v>
      </c>
      <c r="T734" t="s">
        <v>56</v>
      </c>
      <c r="U734" t="s">
        <v>56</v>
      </c>
      <c r="V734" t="s">
        <v>68</v>
      </c>
      <c r="W734" t="s">
        <v>55</v>
      </c>
      <c r="X734" t="s">
        <v>56</v>
      </c>
      <c r="Y734" t="s">
        <v>56</v>
      </c>
      <c r="Z734" t="s">
        <v>56</v>
      </c>
      <c r="AA734" t="s">
        <v>57</v>
      </c>
      <c r="AB734" t="s">
        <v>56</v>
      </c>
      <c r="AC734" t="s">
        <v>56</v>
      </c>
      <c r="AD734" t="s">
        <v>923</v>
      </c>
      <c r="AE734">
        <v>0</v>
      </c>
      <c r="AF734">
        <v>0</v>
      </c>
      <c r="AG734">
        <v>0</v>
      </c>
      <c r="AH734">
        <v>0</v>
      </c>
      <c r="AI734" s="18" t="str">
        <f t="shared" si="45"/>
        <v>1</v>
      </c>
      <c r="AJ734" s="18" t="str">
        <f t="shared" si="46"/>
        <v>1</v>
      </c>
      <c r="AK734" s="18" t="str">
        <f t="shared" si="47"/>
        <v>1</v>
      </c>
      <c r="AL734" s="18">
        <f t="shared" si="48"/>
        <v>0</v>
      </c>
      <c r="AM734">
        <v>1</v>
      </c>
      <c r="AN734">
        <v>1</v>
      </c>
      <c r="AO734">
        <v>0</v>
      </c>
      <c r="AP734">
        <v>0</v>
      </c>
      <c r="AQ734">
        <v>0</v>
      </c>
      <c r="AR734" t="s">
        <v>209</v>
      </c>
      <c r="AS734" t="s">
        <v>58</v>
      </c>
      <c r="AT734" t="s">
        <v>58</v>
      </c>
      <c r="AU734" t="s">
        <v>1326</v>
      </c>
      <c r="AV734" t="s">
        <v>6593</v>
      </c>
      <c r="AW734" t="s">
        <v>927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2016021911</v>
      </c>
      <c r="BM734">
        <v>11</v>
      </c>
    </row>
    <row r="735" spans="1:65">
      <c r="A735" t="s">
        <v>6594</v>
      </c>
      <c r="B735">
        <v>734</v>
      </c>
      <c r="C735" t="s">
        <v>57</v>
      </c>
      <c r="D735" t="s">
        <v>55</v>
      </c>
      <c r="E735">
        <v>11</v>
      </c>
      <c r="F735">
        <v>2016021911</v>
      </c>
      <c r="G735" t="s">
        <v>55</v>
      </c>
      <c r="H735" t="s">
        <v>928</v>
      </c>
      <c r="I735" t="s">
        <v>55</v>
      </c>
      <c r="J735" t="s">
        <v>55</v>
      </c>
      <c r="K735" t="s">
        <v>55</v>
      </c>
      <c r="L735" t="s">
        <v>55</v>
      </c>
      <c r="M735" t="s">
        <v>55</v>
      </c>
      <c r="N735" t="s">
        <v>57</v>
      </c>
      <c r="O735" t="s">
        <v>57</v>
      </c>
      <c r="P735" t="s">
        <v>57</v>
      </c>
      <c r="Q735" t="s">
        <v>57</v>
      </c>
      <c r="R735" t="s">
        <v>57</v>
      </c>
      <c r="S735" t="s">
        <v>55</v>
      </c>
      <c r="T735" t="s">
        <v>57</v>
      </c>
      <c r="U735" t="s">
        <v>57</v>
      </c>
      <c r="V735" t="s">
        <v>57</v>
      </c>
      <c r="W735" t="s">
        <v>55</v>
      </c>
      <c r="X735" t="s">
        <v>57</v>
      </c>
      <c r="Y735" t="s">
        <v>57</v>
      </c>
      <c r="Z735" t="s">
        <v>57</v>
      </c>
      <c r="AA735" t="s">
        <v>57</v>
      </c>
      <c r="AB735" t="s">
        <v>57</v>
      </c>
      <c r="AC735" t="s">
        <v>57</v>
      </c>
      <c r="AD735" t="s">
        <v>57</v>
      </c>
      <c r="AE735">
        <v>0</v>
      </c>
      <c r="AF735">
        <v>0</v>
      </c>
      <c r="AG735">
        <v>0</v>
      </c>
      <c r="AH735">
        <v>0</v>
      </c>
      <c r="AI735" s="18" t="str">
        <f t="shared" si="45"/>
        <v>1</v>
      </c>
      <c r="AJ735" s="18" t="str">
        <f t="shared" si="46"/>
        <v>1</v>
      </c>
      <c r="AK735" s="18" t="str">
        <f t="shared" si="47"/>
        <v>1</v>
      </c>
      <c r="AL735" s="18">
        <f t="shared" si="48"/>
        <v>0</v>
      </c>
      <c r="AM735">
        <v>1</v>
      </c>
      <c r="AN735">
        <v>2</v>
      </c>
      <c r="AO735">
        <v>0</v>
      </c>
      <c r="AP735">
        <v>0</v>
      </c>
      <c r="AQ735">
        <v>0</v>
      </c>
      <c r="AR735" t="s">
        <v>59</v>
      </c>
      <c r="AS735" t="s">
        <v>80</v>
      </c>
      <c r="AT735" t="s">
        <v>80</v>
      </c>
      <c r="AU735" t="s">
        <v>80</v>
      </c>
      <c r="AV735" t="s">
        <v>6594</v>
      </c>
      <c r="AW735" t="s">
        <v>928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2016021911</v>
      </c>
      <c r="BM735">
        <v>11</v>
      </c>
    </row>
    <row r="736" spans="1:65">
      <c r="A736" t="s">
        <v>6595</v>
      </c>
      <c r="B736">
        <v>735</v>
      </c>
      <c r="C736" t="s">
        <v>57</v>
      </c>
      <c r="D736" t="s">
        <v>55</v>
      </c>
      <c r="E736">
        <v>11</v>
      </c>
      <c r="F736">
        <v>2016021911</v>
      </c>
      <c r="G736" t="s">
        <v>55</v>
      </c>
      <c r="H736" t="s">
        <v>929</v>
      </c>
      <c r="I736" t="s">
        <v>55</v>
      </c>
      <c r="J736" t="s">
        <v>55</v>
      </c>
      <c r="K736" t="s">
        <v>55</v>
      </c>
      <c r="L736" t="s">
        <v>55</v>
      </c>
      <c r="M736" t="s">
        <v>55</v>
      </c>
      <c r="N736" t="s">
        <v>57</v>
      </c>
      <c r="O736" t="s">
        <v>57</v>
      </c>
      <c r="P736" t="s">
        <v>57</v>
      </c>
      <c r="Q736" t="s">
        <v>57</v>
      </c>
      <c r="R736" t="s">
        <v>57</v>
      </c>
      <c r="S736" t="s">
        <v>55</v>
      </c>
      <c r="T736" t="s">
        <v>57</v>
      </c>
      <c r="U736" t="s">
        <v>57</v>
      </c>
      <c r="V736" t="s">
        <v>57</v>
      </c>
      <c r="W736" t="s">
        <v>55</v>
      </c>
      <c r="X736" t="s">
        <v>57</v>
      </c>
      <c r="Y736" t="s">
        <v>57</v>
      </c>
      <c r="Z736" t="s">
        <v>57</v>
      </c>
      <c r="AA736" t="s">
        <v>57</v>
      </c>
      <c r="AB736" t="s">
        <v>57</v>
      </c>
      <c r="AC736" t="s">
        <v>57</v>
      </c>
      <c r="AD736" t="s">
        <v>57</v>
      </c>
      <c r="AE736">
        <v>0</v>
      </c>
      <c r="AF736">
        <v>0</v>
      </c>
      <c r="AG736">
        <v>0</v>
      </c>
      <c r="AH736">
        <v>0</v>
      </c>
      <c r="AI736" s="18" t="str">
        <f t="shared" si="45"/>
        <v>1</v>
      </c>
      <c r="AJ736" s="18" t="str">
        <f t="shared" si="46"/>
        <v>1</v>
      </c>
      <c r="AK736" s="18" t="str">
        <f t="shared" si="47"/>
        <v>1</v>
      </c>
      <c r="AL736" s="18">
        <f t="shared" si="48"/>
        <v>0</v>
      </c>
      <c r="AM736" t="s">
        <v>55</v>
      </c>
      <c r="AN736" t="s">
        <v>55</v>
      </c>
      <c r="AO736">
        <v>0</v>
      </c>
      <c r="AP736">
        <v>1</v>
      </c>
      <c r="AQ736">
        <v>0</v>
      </c>
      <c r="AR736" t="s">
        <v>59</v>
      </c>
      <c r="AS736" t="s">
        <v>80</v>
      </c>
      <c r="AT736" t="s">
        <v>80</v>
      </c>
      <c r="AU736" t="s">
        <v>80</v>
      </c>
      <c r="AV736" t="s">
        <v>6595</v>
      </c>
      <c r="AW736" t="s">
        <v>929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2016021911</v>
      </c>
      <c r="BM736">
        <v>11</v>
      </c>
    </row>
    <row r="737" spans="1:65">
      <c r="A737" t="s">
        <v>6596</v>
      </c>
      <c r="B737">
        <v>736</v>
      </c>
      <c r="C737" t="s">
        <v>57</v>
      </c>
      <c r="D737" t="s">
        <v>55</v>
      </c>
      <c r="E737">
        <v>11</v>
      </c>
      <c r="F737">
        <v>2016021911</v>
      </c>
      <c r="G737" t="s">
        <v>55</v>
      </c>
      <c r="H737" t="s">
        <v>930</v>
      </c>
      <c r="I737" t="s">
        <v>55</v>
      </c>
      <c r="J737" t="s">
        <v>55</v>
      </c>
      <c r="K737" t="s">
        <v>55</v>
      </c>
      <c r="L737" t="s">
        <v>55</v>
      </c>
      <c r="M737" t="s">
        <v>55</v>
      </c>
      <c r="N737" t="s">
        <v>57</v>
      </c>
      <c r="O737" t="s">
        <v>57</v>
      </c>
      <c r="P737" t="s">
        <v>57</v>
      </c>
      <c r="Q737" t="s">
        <v>57</v>
      </c>
      <c r="R737" t="s">
        <v>57</v>
      </c>
      <c r="S737" t="s">
        <v>55</v>
      </c>
      <c r="T737" t="s">
        <v>57</v>
      </c>
      <c r="U737" t="s">
        <v>57</v>
      </c>
      <c r="V737" t="s">
        <v>57</v>
      </c>
      <c r="W737" t="s">
        <v>55</v>
      </c>
      <c r="X737" t="s">
        <v>57</v>
      </c>
      <c r="Y737" t="s">
        <v>57</v>
      </c>
      <c r="Z737" t="s">
        <v>57</v>
      </c>
      <c r="AA737" t="s">
        <v>57</v>
      </c>
      <c r="AB737" t="s">
        <v>57</v>
      </c>
      <c r="AC737" t="s">
        <v>57</v>
      </c>
      <c r="AD737" t="s">
        <v>57</v>
      </c>
      <c r="AE737">
        <v>0</v>
      </c>
      <c r="AF737">
        <v>0</v>
      </c>
      <c r="AG737">
        <v>0</v>
      </c>
      <c r="AH737">
        <v>0</v>
      </c>
      <c r="AI737" s="18" t="str">
        <f t="shared" si="45"/>
        <v>1</v>
      </c>
      <c r="AJ737" s="18" t="str">
        <f t="shared" si="46"/>
        <v>1</v>
      </c>
      <c r="AK737" s="18" t="str">
        <f t="shared" si="47"/>
        <v>1</v>
      </c>
      <c r="AL737" s="18">
        <f t="shared" si="48"/>
        <v>0</v>
      </c>
      <c r="AM737" t="s">
        <v>55</v>
      </c>
      <c r="AN737" t="s">
        <v>55</v>
      </c>
      <c r="AO737">
        <v>0</v>
      </c>
      <c r="AP737">
        <v>1</v>
      </c>
      <c r="AQ737">
        <v>0</v>
      </c>
      <c r="AR737" t="s">
        <v>59</v>
      </c>
      <c r="AS737" t="s">
        <v>80</v>
      </c>
      <c r="AT737" t="s">
        <v>80</v>
      </c>
      <c r="AU737" t="s">
        <v>80</v>
      </c>
      <c r="AV737" t="s">
        <v>6596</v>
      </c>
      <c r="AW737" t="s">
        <v>930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2016021911</v>
      </c>
      <c r="BM737">
        <v>11</v>
      </c>
    </row>
    <row r="738" spans="1:65">
      <c r="A738" t="s">
        <v>6597</v>
      </c>
      <c r="B738">
        <v>737</v>
      </c>
      <c r="C738" t="s">
        <v>718</v>
      </c>
      <c r="D738">
        <v>1</v>
      </c>
      <c r="E738">
        <v>11</v>
      </c>
      <c r="F738">
        <v>2016021911</v>
      </c>
      <c r="G738">
        <v>20160219</v>
      </c>
      <c r="H738" t="s">
        <v>931</v>
      </c>
      <c r="I738" t="s">
        <v>563</v>
      </c>
      <c r="J738" t="s">
        <v>55</v>
      </c>
      <c r="K738">
        <v>0</v>
      </c>
      <c r="L738">
        <v>0</v>
      </c>
      <c r="M738">
        <v>0</v>
      </c>
      <c r="N738" t="s">
        <v>68</v>
      </c>
      <c r="O738" t="s">
        <v>57</v>
      </c>
      <c r="P738" t="s">
        <v>57</v>
      </c>
      <c r="Q738" t="s">
        <v>3</v>
      </c>
      <c r="R738" t="s">
        <v>58</v>
      </c>
      <c r="S738" t="s">
        <v>55</v>
      </c>
      <c r="T738" t="s">
        <v>56</v>
      </c>
      <c r="U738" t="s">
        <v>56</v>
      </c>
      <c r="V738" t="s">
        <v>68</v>
      </c>
      <c r="W738" t="s">
        <v>55</v>
      </c>
      <c r="X738" t="s">
        <v>56</v>
      </c>
      <c r="Y738" t="s">
        <v>56</v>
      </c>
      <c r="Z738" t="s">
        <v>56</v>
      </c>
      <c r="AA738" t="s">
        <v>57</v>
      </c>
      <c r="AB738" t="s">
        <v>56</v>
      </c>
      <c r="AC738" t="s">
        <v>56</v>
      </c>
      <c r="AD738" t="s">
        <v>923</v>
      </c>
      <c r="AE738">
        <v>0</v>
      </c>
      <c r="AF738">
        <v>0</v>
      </c>
      <c r="AG738">
        <v>0</v>
      </c>
      <c r="AH738">
        <v>0</v>
      </c>
      <c r="AI738" s="18" t="str">
        <f t="shared" si="45"/>
        <v>1</v>
      </c>
      <c r="AJ738" s="18" t="str">
        <f t="shared" si="46"/>
        <v>1</v>
      </c>
      <c r="AK738" s="18" t="str">
        <f t="shared" si="47"/>
        <v>1</v>
      </c>
      <c r="AL738" s="18">
        <f t="shared" si="48"/>
        <v>0</v>
      </c>
      <c r="AM738" t="s">
        <v>55</v>
      </c>
      <c r="AN738" t="s">
        <v>55</v>
      </c>
      <c r="AO738">
        <v>0</v>
      </c>
      <c r="AP738">
        <v>0</v>
      </c>
      <c r="AQ738">
        <v>0</v>
      </c>
      <c r="AR738" t="s">
        <v>209</v>
      </c>
      <c r="AS738" t="s">
        <v>58</v>
      </c>
      <c r="AT738" t="s">
        <v>58</v>
      </c>
      <c r="AU738" t="s">
        <v>1326</v>
      </c>
      <c r="AV738" t="s">
        <v>6597</v>
      </c>
      <c r="AW738" t="s">
        <v>931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2016021911</v>
      </c>
      <c r="BM738">
        <v>11</v>
      </c>
    </row>
    <row r="739" spans="1:65">
      <c r="A739" t="s">
        <v>6598</v>
      </c>
      <c r="B739">
        <v>738</v>
      </c>
      <c r="C739" t="s">
        <v>57</v>
      </c>
      <c r="D739" t="s">
        <v>55</v>
      </c>
      <c r="E739">
        <v>11</v>
      </c>
      <c r="F739">
        <v>2016021911</v>
      </c>
      <c r="G739" t="s">
        <v>55</v>
      </c>
      <c r="H739" t="s">
        <v>932</v>
      </c>
      <c r="I739" t="s">
        <v>55</v>
      </c>
      <c r="J739" t="s">
        <v>55</v>
      </c>
      <c r="K739" t="s">
        <v>55</v>
      </c>
      <c r="L739" t="s">
        <v>55</v>
      </c>
      <c r="M739" t="s">
        <v>55</v>
      </c>
      <c r="N739" t="s">
        <v>57</v>
      </c>
      <c r="O739" t="s">
        <v>57</v>
      </c>
      <c r="P739" t="s">
        <v>57</v>
      </c>
      <c r="Q739" t="s">
        <v>57</v>
      </c>
      <c r="R739" t="s">
        <v>57</v>
      </c>
      <c r="S739" t="s">
        <v>55</v>
      </c>
      <c r="T739" t="s">
        <v>57</v>
      </c>
      <c r="U739" t="s">
        <v>57</v>
      </c>
      <c r="V739" t="s">
        <v>57</v>
      </c>
      <c r="W739" t="s">
        <v>55</v>
      </c>
      <c r="X739" t="s">
        <v>57</v>
      </c>
      <c r="Y739" t="s">
        <v>57</v>
      </c>
      <c r="Z739" t="s">
        <v>57</v>
      </c>
      <c r="AA739" t="s">
        <v>57</v>
      </c>
      <c r="AB739" t="s">
        <v>57</v>
      </c>
      <c r="AC739" t="s">
        <v>57</v>
      </c>
      <c r="AD739" t="s">
        <v>57</v>
      </c>
      <c r="AE739">
        <v>0</v>
      </c>
      <c r="AF739">
        <v>0</v>
      </c>
      <c r="AG739">
        <v>0</v>
      </c>
      <c r="AH739">
        <v>0</v>
      </c>
      <c r="AI739" s="18" t="str">
        <f t="shared" si="45"/>
        <v>1</v>
      </c>
      <c r="AJ739" s="18" t="str">
        <f t="shared" si="46"/>
        <v>1</v>
      </c>
      <c r="AK739" s="18" t="str">
        <f t="shared" si="47"/>
        <v>1</v>
      </c>
      <c r="AL739" s="18">
        <f t="shared" si="48"/>
        <v>0</v>
      </c>
      <c r="AM739" t="s">
        <v>55</v>
      </c>
      <c r="AN739" t="s">
        <v>55</v>
      </c>
      <c r="AO739">
        <v>0</v>
      </c>
      <c r="AP739">
        <v>1</v>
      </c>
      <c r="AQ739">
        <v>0</v>
      </c>
      <c r="AR739" t="s">
        <v>59</v>
      </c>
      <c r="AS739" t="s">
        <v>80</v>
      </c>
      <c r="AT739" t="s">
        <v>80</v>
      </c>
      <c r="AU739" t="s">
        <v>80</v>
      </c>
      <c r="AV739" t="s">
        <v>6598</v>
      </c>
      <c r="AW739" t="s">
        <v>932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2016021911</v>
      </c>
      <c r="BM739">
        <v>11</v>
      </c>
    </row>
    <row r="740" spans="1:65">
      <c r="A740" t="s">
        <v>6599</v>
      </c>
      <c r="B740">
        <v>739</v>
      </c>
      <c r="C740" t="s">
        <v>57</v>
      </c>
      <c r="D740" t="s">
        <v>55</v>
      </c>
      <c r="E740">
        <v>11</v>
      </c>
      <c r="F740">
        <v>2016022011</v>
      </c>
      <c r="G740" t="s">
        <v>55</v>
      </c>
      <c r="H740" t="s">
        <v>888</v>
      </c>
      <c r="I740" t="s">
        <v>55</v>
      </c>
      <c r="J740" t="s">
        <v>55</v>
      </c>
      <c r="K740" t="s">
        <v>55</v>
      </c>
      <c r="L740" t="s">
        <v>55</v>
      </c>
      <c r="M740" t="s">
        <v>55</v>
      </c>
      <c r="N740" t="s">
        <v>57</v>
      </c>
      <c r="O740" t="s">
        <v>57</v>
      </c>
      <c r="P740" t="s">
        <v>57</v>
      </c>
      <c r="Q740" t="s">
        <v>57</v>
      </c>
      <c r="R740" t="s">
        <v>57</v>
      </c>
      <c r="S740" t="s">
        <v>55</v>
      </c>
      <c r="T740" t="s">
        <v>57</v>
      </c>
      <c r="U740" t="s">
        <v>57</v>
      </c>
      <c r="V740" t="s">
        <v>57</v>
      </c>
      <c r="W740" t="s">
        <v>55</v>
      </c>
      <c r="X740" t="s">
        <v>57</v>
      </c>
      <c r="Y740" t="s">
        <v>57</v>
      </c>
      <c r="Z740" t="s">
        <v>57</v>
      </c>
      <c r="AA740" t="s">
        <v>57</v>
      </c>
      <c r="AB740" t="s">
        <v>57</v>
      </c>
      <c r="AC740" t="s">
        <v>57</v>
      </c>
      <c r="AD740" t="s">
        <v>57</v>
      </c>
      <c r="AE740">
        <v>0</v>
      </c>
      <c r="AF740">
        <v>0</v>
      </c>
      <c r="AG740">
        <v>0</v>
      </c>
      <c r="AH740">
        <v>0</v>
      </c>
      <c r="AI740" s="18" t="str">
        <f t="shared" si="45"/>
        <v>1</v>
      </c>
      <c r="AJ740" s="18" t="str">
        <f t="shared" si="46"/>
        <v>1</v>
      </c>
      <c r="AK740" s="18" t="str">
        <f t="shared" si="47"/>
        <v>1</v>
      </c>
      <c r="AL740" s="18">
        <f t="shared" si="48"/>
        <v>0</v>
      </c>
      <c r="AM740" t="s">
        <v>55</v>
      </c>
      <c r="AN740" t="s">
        <v>55</v>
      </c>
      <c r="AO740">
        <v>0</v>
      </c>
      <c r="AP740">
        <v>1</v>
      </c>
      <c r="AQ740">
        <v>0</v>
      </c>
      <c r="AR740" t="s">
        <v>59</v>
      </c>
      <c r="AS740" t="s">
        <v>80</v>
      </c>
      <c r="AT740" t="s">
        <v>80</v>
      </c>
      <c r="AU740" t="s">
        <v>80</v>
      </c>
      <c r="AV740" t="s">
        <v>6599</v>
      </c>
      <c r="AW740" t="s">
        <v>888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2016022011</v>
      </c>
      <c r="BM740">
        <v>11</v>
      </c>
    </row>
    <row r="741" spans="1:65">
      <c r="A741" t="s">
        <v>6600</v>
      </c>
      <c r="B741">
        <v>740</v>
      </c>
      <c r="C741" t="s">
        <v>57</v>
      </c>
      <c r="D741" t="s">
        <v>55</v>
      </c>
      <c r="E741">
        <v>11</v>
      </c>
      <c r="F741">
        <v>2016022011</v>
      </c>
      <c r="G741" t="s">
        <v>55</v>
      </c>
      <c r="H741" t="s">
        <v>889</v>
      </c>
      <c r="I741" t="s">
        <v>55</v>
      </c>
      <c r="J741" t="s">
        <v>55</v>
      </c>
      <c r="K741" t="s">
        <v>55</v>
      </c>
      <c r="L741" t="s">
        <v>55</v>
      </c>
      <c r="M741" t="s">
        <v>55</v>
      </c>
      <c r="N741" t="s">
        <v>57</v>
      </c>
      <c r="O741" t="s">
        <v>57</v>
      </c>
      <c r="P741" t="s">
        <v>57</v>
      </c>
      <c r="Q741" t="s">
        <v>57</v>
      </c>
      <c r="R741" t="s">
        <v>57</v>
      </c>
      <c r="S741" t="s">
        <v>55</v>
      </c>
      <c r="T741" t="s">
        <v>57</v>
      </c>
      <c r="U741" t="s">
        <v>57</v>
      </c>
      <c r="V741" t="s">
        <v>57</v>
      </c>
      <c r="W741" t="s">
        <v>55</v>
      </c>
      <c r="X741" t="s">
        <v>57</v>
      </c>
      <c r="Y741" t="s">
        <v>57</v>
      </c>
      <c r="Z741" t="s">
        <v>57</v>
      </c>
      <c r="AA741" t="s">
        <v>57</v>
      </c>
      <c r="AB741" t="s">
        <v>57</v>
      </c>
      <c r="AC741" t="s">
        <v>57</v>
      </c>
      <c r="AD741" t="s">
        <v>57</v>
      </c>
      <c r="AE741">
        <v>0</v>
      </c>
      <c r="AF741">
        <v>0</v>
      </c>
      <c r="AG741">
        <v>0</v>
      </c>
      <c r="AH741">
        <v>0</v>
      </c>
      <c r="AI741" s="18" t="str">
        <f t="shared" si="45"/>
        <v>1</v>
      </c>
      <c r="AJ741" s="18" t="str">
        <f t="shared" si="46"/>
        <v>1</v>
      </c>
      <c r="AK741" s="18" t="str">
        <f t="shared" si="47"/>
        <v>1</v>
      </c>
      <c r="AL741" s="18">
        <f t="shared" si="48"/>
        <v>0</v>
      </c>
      <c r="AM741" t="s">
        <v>55</v>
      </c>
      <c r="AN741" t="s">
        <v>55</v>
      </c>
      <c r="AO741">
        <v>0</v>
      </c>
      <c r="AP741">
        <v>1</v>
      </c>
      <c r="AQ741">
        <v>0</v>
      </c>
      <c r="AR741" t="s">
        <v>59</v>
      </c>
      <c r="AS741" t="s">
        <v>80</v>
      </c>
      <c r="AT741" t="s">
        <v>80</v>
      </c>
      <c r="AU741" t="s">
        <v>80</v>
      </c>
      <c r="AV741" t="s">
        <v>6600</v>
      </c>
      <c r="AW741" t="s">
        <v>889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2016022011</v>
      </c>
      <c r="BM741">
        <v>11</v>
      </c>
    </row>
    <row r="742" spans="1:65">
      <c r="A742" t="s">
        <v>6601</v>
      </c>
      <c r="B742">
        <v>741</v>
      </c>
      <c r="C742" t="s">
        <v>718</v>
      </c>
      <c r="D742">
        <v>1</v>
      </c>
      <c r="E742">
        <v>11</v>
      </c>
      <c r="F742">
        <v>2016022011</v>
      </c>
      <c r="G742">
        <v>20160220</v>
      </c>
      <c r="H742" t="s">
        <v>918</v>
      </c>
      <c r="I742" t="s">
        <v>837</v>
      </c>
      <c r="J742" t="s">
        <v>55</v>
      </c>
      <c r="K742">
        <v>0</v>
      </c>
      <c r="L742">
        <v>0</v>
      </c>
      <c r="M742">
        <v>0</v>
      </c>
      <c r="N742" t="s">
        <v>56</v>
      </c>
      <c r="O742" t="s">
        <v>57</v>
      </c>
      <c r="P742" t="s">
        <v>57</v>
      </c>
      <c r="Q742" t="s">
        <v>3</v>
      </c>
      <c r="R742" t="s">
        <v>724</v>
      </c>
      <c r="S742" t="s">
        <v>55</v>
      </c>
      <c r="T742" t="s">
        <v>56</v>
      </c>
      <c r="U742" t="s">
        <v>56</v>
      </c>
      <c r="V742" t="s">
        <v>68</v>
      </c>
      <c r="W742" t="s">
        <v>55</v>
      </c>
      <c r="X742" t="s">
        <v>56</v>
      </c>
      <c r="Y742" t="s">
        <v>56</v>
      </c>
      <c r="Z742" t="s">
        <v>56</v>
      </c>
      <c r="AA742" t="s">
        <v>57</v>
      </c>
      <c r="AB742" t="s">
        <v>56</v>
      </c>
      <c r="AC742" t="s">
        <v>68</v>
      </c>
      <c r="AD742" t="s">
        <v>933</v>
      </c>
      <c r="AE742">
        <v>0</v>
      </c>
      <c r="AF742">
        <v>0</v>
      </c>
      <c r="AG742">
        <v>0</v>
      </c>
      <c r="AH742">
        <v>0</v>
      </c>
      <c r="AI742" s="18" t="str">
        <f t="shared" si="45"/>
        <v>1</v>
      </c>
      <c r="AJ742" s="18" t="str">
        <f t="shared" si="46"/>
        <v>1</v>
      </c>
      <c r="AK742" s="18" t="str">
        <f t="shared" si="47"/>
        <v>1</v>
      </c>
      <c r="AL742" s="18">
        <f t="shared" si="48"/>
        <v>0</v>
      </c>
      <c r="AM742" t="s">
        <v>55</v>
      </c>
      <c r="AN742" t="s">
        <v>55</v>
      </c>
      <c r="AO742">
        <v>0</v>
      </c>
      <c r="AP742">
        <v>0</v>
      </c>
      <c r="AQ742">
        <v>0</v>
      </c>
      <c r="AR742" t="s">
        <v>147</v>
      </c>
      <c r="AS742" t="s">
        <v>141</v>
      </c>
      <c r="AT742" t="s">
        <v>141</v>
      </c>
      <c r="AU742" t="s">
        <v>1326</v>
      </c>
      <c r="AV742" t="s">
        <v>6601</v>
      </c>
      <c r="AW742" t="s">
        <v>918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0</v>
      </c>
      <c r="BL742">
        <v>2016022011</v>
      </c>
      <c r="BM742">
        <v>11</v>
      </c>
    </row>
    <row r="743" spans="1:65">
      <c r="A743" t="s">
        <v>6602</v>
      </c>
      <c r="B743">
        <v>742</v>
      </c>
      <c r="C743" t="s">
        <v>57</v>
      </c>
      <c r="D743" t="s">
        <v>55</v>
      </c>
      <c r="E743">
        <v>11</v>
      </c>
      <c r="F743">
        <v>2016022011</v>
      </c>
      <c r="G743" t="s">
        <v>55</v>
      </c>
      <c r="H743" t="s">
        <v>880</v>
      </c>
      <c r="I743" t="s">
        <v>55</v>
      </c>
      <c r="J743" t="s">
        <v>55</v>
      </c>
      <c r="K743" t="s">
        <v>55</v>
      </c>
      <c r="L743" t="s">
        <v>55</v>
      </c>
      <c r="M743" t="s">
        <v>55</v>
      </c>
      <c r="N743" t="s">
        <v>57</v>
      </c>
      <c r="O743" t="s">
        <v>57</v>
      </c>
      <c r="P743" t="s">
        <v>57</v>
      </c>
      <c r="Q743" t="s">
        <v>57</v>
      </c>
      <c r="R743" t="s">
        <v>57</v>
      </c>
      <c r="S743" t="s">
        <v>55</v>
      </c>
      <c r="T743" t="s">
        <v>57</v>
      </c>
      <c r="U743" t="s">
        <v>57</v>
      </c>
      <c r="V743" t="s">
        <v>57</v>
      </c>
      <c r="W743" t="s">
        <v>55</v>
      </c>
      <c r="X743" t="s">
        <v>57</v>
      </c>
      <c r="Y743" t="s">
        <v>57</v>
      </c>
      <c r="Z743" t="s">
        <v>57</v>
      </c>
      <c r="AA743" t="s">
        <v>57</v>
      </c>
      <c r="AB743" t="s">
        <v>57</v>
      </c>
      <c r="AC743" t="s">
        <v>57</v>
      </c>
      <c r="AD743" t="s">
        <v>57</v>
      </c>
      <c r="AE743">
        <v>0</v>
      </c>
      <c r="AF743">
        <v>0</v>
      </c>
      <c r="AG743">
        <v>0</v>
      </c>
      <c r="AH743">
        <v>0</v>
      </c>
      <c r="AI743" s="18" t="str">
        <f t="shared" si="45"/>
        <v>1</v>
      </c>
      <c r="AJ743" s="18" t="str">
        <f t="shared" si="46"/>
        <v>1</v>
      </c>
      <c r="AK743" s="18" t="str">
        <f t="shared" si="47"/>
        <v>1</v>
      </c>
      <c r="AL743" s="18">
        <f t="shared" si="48"/>
        <v>0</v>
      </c>
      <c r="AM743" t="s">
        <v>55</v>
      </c>
      <c r="AN743" t="s">
        <v>55</v>
      </c>
      <c r="AO743">
        <v>0</v>
      </c>
      <c r="AP743">
        <v>1</v>
      </c>
      <c r="AQ743">
        <v>0</v>
      </c>
      <c r="AR743" t="s">
        <v>59</v>
      </c>
      <c r="AS743" t="s">
        <v>80</v>
      </c>
      <c r="AT743" t="s">
        <v>80</v>
      </c>
      <c r="AU743" t="s">
        <v>80</v>
      </c>
      <c r="AV743" t="s">
        <v>6602</v>
      </c>
      <c r="AW743" t="s">
        <v>880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2016022011</v>
      </c>
      <c r="BM743">
        <v>11</v>
      </c>
    </row>
    <row r="744" spans="1:65">
      <c r="A744" t="s">
        <v>6603</v>
      </c>
      <c r="B744">
        <v>743</v>
      </c>
      <c r="C744" t="s">
        <v>718</v>
      </c>
      <c r="D744">
        <v>1</v>
      </c>
      <c r="E744">
        <v>11</v>
      </c>
      <c r="F744">
        <v>2016022011</v>
      </c>
      <c r="G744">
        <v>20160220</v>
      </c>
      <c r="H744" t="s">
        <v>881</v>
      </c>
      <c r="I744" t="s">
        <v>934</v>
      </c>
      <c r="J744" t="s">
        <v>55</v>
      </c>
      <c r="K744">
        <v>0</v>
      </c>
      <c r="L744">
        <v>0</v>
      </c>
      <c r="M744">
        <v>0</v>
      </c>
      <c r="N744" t="s">
        <v>56</v>
      </c>
      <c r="O744" t="s">
        <v>57</v>
      </c>
      <c r="P744" t="s">
        <v>57</v>
      </c>
      <c r="Q744" t="s">
        <v>3</v>
      </c>
      <c r="R744" t="s">
        <v>140</v>
      </c>
      <c r="S744" t="s">
        <v>55</v>
      </c>
      <c r="T744" t="s">
        <v>56</v>
      </c>
      <c r="U744" t="s">
        <v>56</v>
      </c>
      <c r="V744" t="s">
        <v>68</v>
      </c>
      <c r="W744" t="s">
        <v>55</v>
      </c>
      <c r="X744" t="s">
        <v>56</v>
      </c>
      <c r="Y744" t="s">
        <v>56</v>
      </c>
      <c r="Z744" t="s">
        <v>56</v>
      </c>
      <c r="AA744" t="s">
        <v>57</v>
      </c>
      <c r="AB744" t="s">
        <v>56</v>
      </c>
      <c r="AC744" t="s">
        <v>68</v>
      </c>
      <c r="AD744" t="s">
        <v>935</v>
      </c>
      <c r="AE744">
        <v>0</v>
      </c>
      <c r="AF744">
        <v>0</v>
      </c>
      <c r="AG744">
        <v>0</v>
      </c>
      <c r="AH744">
        <v>0</v>
      </c>
      <c r="AI744" s="18" t="str">
        <f t="shared" si="45"/>
        <v>1</v>
      </c>
      <c r="AJ744" s="18" t="str">
        <f t="shared" si="46"/>
        <v>1</v>
      </c>
      <c r="AK744" s="18" t="str">
        <f t="shared" si="47"/>
        <v>1</v>
      </c>
      <c r="AL744" s="18">
        <f t="shared" si="48"/>
        <v>0</v>
      </c>
      <c r="AM744" t="s">
        <v>55</v>
      </c>
      <c r="AN744" t="s">
        <v>55</v>
      </c>
      <c r="AO744">
        <v>0</v>
      </c>
      <c r="AP744">
        <v>0</v>
      </c>
      <c r="AQ744">
        <v>0</v>
      </c>
      <c r="AR744" t="s">
        <v>298</v>
      </c>
      <c r="AS744" t="s">
        <v>141</v>
      </c>
      <c r="AT744" t="s">
        <v>141</v>
      </c>
      <c r="AU744" t="s">
        <v>1326</v>
      </c>
      <c r="AV744" t="s">
        <v>6603</v>
      </c>
      <c r="AW744" t="s">
        <v>881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2016022011</v>
      </c>
      <c r="BM744">
        <v>11</v>
      </c>
    </row>
    <row r="745" spans="1:65">
      <c r="A745" t="s">
        <v>6604</v>
      </c>
      <c r="B745">
        <v>744</v>
      </c>
      <c r="C745" t="s">
        <v>57</v>
      </c>
      <c r="D745" t="s">
        <v>55</v>
      </c>
      <c r="E745">
        <v>11</v>
      </c>
      <c r="F745">
        <v>2016022011</v>
      </c>
      <c r="G745" t="s">
        <v>55</v>
      </c>
      <c r="H745" t="s">
        <v>936</v>
      </c>
      <c r="I745" t="s">
        <v>55</v>
      </c>
      <c r="J745" t="s">
        <v>55</v>
      </c>
      <c r="K745" t="s">
        <v>55</v>
      </c>
      <c r="L745" t="s">
        <v>55</v>
      </c>
      <c r="M745" t="s">
        <v>55</v>
      </c>
      <c r="N745" t="s">
        <v>57</v>
      </c>
      <c r="O745" t="s">
        <v>57</v>
      </c>
      <c r="P745" t="s">
        <v>57</v>
      </c>
      <c r="Q745" t="s">
        <v>57</v>
      </c>
      <c r="R745" t="s">
        <v>57</v>
      </c>
      <c r="S745" t="s">
        <v>55</v>
      </c>
      <c r="T745" t="s">
        <v>57</v>
      </c>
      <c r="U745" t="s">
        <v>57</v>
      </c>
      <c r="V745" t="s">
        <v>57</v>
      </c>
      <c r="W745" t="s">
        <v>55</v>
      </c>
      <c r="X745" t="s">
        <v>57</v>
      </c>
      <c r="Y745" t="s">
        <v>57</v>
      </c>
      <c r="Z745" t="s">
        <v>57</v>
      </c>
      <c r="AA745" t="s">
        <v>57</v>
      </c>
      <c r="AB745" t="s">
        <v>57</v>
      </c>
      <c r="AC745" t="s">
        <v>57</v>
      </c>
      <c r="AD745" t="s">
        <v>57</v>
      </c>
      <c r="AE745">
        <v>0</v>
      </c>
      <c r="AF745">
        <v>0</v>
      </c>
      <c r="AG745">
        <v>0</v>
      </c>
      <c r="AH745">
        <v>0</v>
      </c>
      <c r="AI745" s="18" t="str">
        <f t="shared" si="45"/>
        <v>1</v>
      </c>
      <c r="AJ745" s="18" t="str">
        <f t="shared" si="46"/>
        <v>1</v>
      </c>
      <c r="AK745" s="18" t="str">
        <f t="shared" si="47"/>
        <v>1</v>
      </c>
      <c r="AL745" s="18">
        <f t="shared" si="48"/>
        <v>0</v>
      </c>
      <c r="AM745" t="s">
        <v>55</v>
      </c>
      <c r="AN745" t="s">
        <v>55</v>
      </c>
      <c r="AO745">
        <v>0</v>
      </c>
      <c r="AP745">
        <v>1</v>
      </c>
      <c r="AQ745">
        <v>0</v>
      </c>
      <c r="AR745" t="s">
        <v>59</v>
      </c>
      <c r="AS745" t="s">
        <v>80</v>
      </c>
      <c r="AT745" t="s">
        <v>80</v>
      </c>
      <c r="AU745" t="s">
        <v>80</v>
      </c>
      <c r="AV745" t="s">
        <v>6604</v>
      </c>
      <c r="AW745" t="s">
        <v>936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0</v>
      </c>
      <c r="BL745">
        <v>2016022011</v>
      </c>
      <c r="BM745">
        <v>11</v>
      </c>
    </row>
    <row r="746" spans="1:65">
      <c r="A746" t="s">
        <v>6605</v>
      </c>
      <c r="B746">
        <v>745</v>
      </c>
      <c r="C746" t="s">
        <v>718</v>
      </c>
      <c r="D746">
        <v>1</v>
      </c>
      <c r="E746">
        <v>11</v>
      </c>
      <c r="F746">
        <v>2016022011</v>
      </c>
      <c r="G746">
        <v>20160220</v>
      </c>
      <c r="H746" t="s">
        <v>937</v>
      </c>
      <c r="I746" t="s">
        <v>563</v>
      </c>
      <c r="J746" t="s">
        <v>55</v>
      </c>
      <c r="K746">
        <v>0</v>
      </c>
      <c r="L746">
        <v>0</v>
      </c>
      <c r="M746">
        <v>0</v>
      </c>
      <c r="N746" t="s">
        <v>56</v>
      </c>
      <c r="O746" t="s">
        <v>57</v>
      </c>
      <c r="P746" t="s">
        <v>57</v>
      </c>
      <c r="Q746" t="s">
        <v>3</v>
      </c>
      <c r="R746" t="s">
        <v>80</v>
      </c>
      <c r="S746" t="s">
        <v>55</v>
      </c>
      <c r="T746" t="s">
        <v>68</v>
      </c>
      <c r="U746" t="s">
        <v>68</v>
      </c>
      <c r="V746" t="s">
        <v>68</v>
      </c>
      <c r="W746" t="s">
        <v>55</v>
      </c>
      <c r="X746" t="s">
        <v>56</v>
      </c>
      <c r="Y746" t="s">
        <v>56</v>
      </c>
      <c r="Z746" t="s">
        <v>56</v>
      </c>
      <c r="AA746" t="s">
        <v>57</v>
      </c>
      <c r="AB746" t="s">
        <v>56</v>
      </c>
      <c r="AC746" t="s">
        <v>56</v>
      </c>
      <c r="AD746" t="s">
        <v>938</v>
      </c>
      <c r="AE746">
        <v>0</v>
      </c>
      <c r="AF746">
        <v>0</v>
      </c>
      <c r="AG746">
        <v>0</v>
      </c>
      <c r="AH746">
        <v>0</v>
      </c>
      <c r="AI746" s="18" t="str">
        <f t="shared" si="45"/>
        <v>1</v>
      </c>
      <c r="AJ746" s="18" t="str">
        <f t="shared" si="46"/>
        <v>1</v>
      </c>
      <c r="AK746" s="18" t="str">
        <f t="shared" si="47"/>
        <v>1</v>
      </c>
      <c r="AL746" s="18">
        <f t="shared" si="48"/>
        <v>0</v>
      </c>
      <c r="AM746">
        <v>2</v>
      </c>
      <c r="AN746">
        <v>1</v>
      </c>
      <c r="AO746">
        <v>0</v>
      </c>
      <c r="AP746">
        <v>0</v>
      </c>
      <c r="AQ746">
        <v>0</v>
      </c>
      <c r="AR746" t="s">
        <v>209</v>
      </c>
      <c r="AS746" t="s">
        <v>80</v>
      </c>
      <c r="AT746" t="s">
        <v>80</v>
      </c>
      <c r="AU746" t="s">
        <v>80</v>
      </c>
      <c r="AV746" t="s">
        <v>6605</v>
      </c>
      <c r="AW746" t="s">
        <v>937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2016022011</v>
      </c>
      <c r="BM746">
        <v>11</v>
      </c>
    </row>
    <row r="747" spans="1:65">
      <c r="A747" t="s">
        <v>6606</v>
      </c>
      <c r="B747">
        <v>746</v>
      </c>
      <c r="C747" t="s">
        <v>57</v>
      </c>
      <c r="D747" t="s">
        <v>55</v>
      </c>
      <c r="E747">
        <v>11</v>
      </c>
      <c r="F747">
        <v>2016022011</v>
      </c>
      <c r="G747" t="s">
        <v>55</v>
      </c>
      <c r="H747" t="s">
        <v>939</v>
      </c>
      <c r="I747" t="s">
        <v>55</v>
      </c>
      <c r="J747" t="s">
        <v>55</v>
      </c>
      <c r="K747" t="s">
        <v>55</v>
      </c>
      <c r="L747" t="s">
        <v>55</v>
      </c>
      <c r="M747" t="s">
        <v>55</v>
      </c>
      <c r="N747" t="s">
        <v>57</v>
      </c>
      <c r="O747" t="s">
        <v>57</v>
      </c>
      <c r="P747" t="s">
        <v>57</v>
      </c>
      <c r="Q747" t="s">
        <v>57</v>
      </c>
      <c r="R747" t="s">
        <v>57</v>
      </c>
      <c r="S747" t="s">
        <v>55</v>
      </c>
      <c r="T747" t="s">
        <v>57</v>
      </c>
      <c r="U747" t="s">
        <v>57</v>
      </c>
      <c r="V747" t="s">
        <v>57</v>
      </c>
      <c r="W747" t="s">
        <v>55</v>
      </c>
      <c r="X747" t="s">
        <v>57</v>
      </c>
      <c r="Y747" t="s">
        <v>57</v>
      </c>
      <c r="Z747" t="s">
        <v>57</v>
      </c>
      <c r="AA747" t="s">
        <v>57</v>
      </c>
      <c r="AB747" t="s">
        <v>57</v>
      </c>
      <c r="AC747" t="s">
        <v>57</v>
      </c>
      <c r="AD747" t="s">
        <v>57</v>
      </c>
      <c r="AE747">
        <v>0</v>
      </c>
      <c r="AF747">
        <v>0</v>
      </c>
      <c r="AG747">
        <v>0</v>
      </c>
      <c r="AH747">
        <v>0</v>
      </c>
      <c r="AI747" s="18" t="str">
        <f t="shared" si="45"/>
        <v>1</v>
      </c>
      <c r="AJ747" s="18" t="str">
        <f t="shared" si="46"/>
        <v>1</v>
      </c>
      <c r="AK747" s="18" t="str">
        <f t="shared" si="47"/>
        <v>1</v>
      </c>
      <c r="AL747" s="18">
        <f t="shared" si="48"/>
        <v>0</v>
      </c>
      <c r="AM747" t="s">
        <v>55</v>
      </c>
      <c r="AN747" t="s">
        <v>55</v>
      </c>
      <c r="AO747">
        <v>0</v>
      </c>
      <c r="AP747">
        <v>1</v>
      </c>
      <c r="AQ747">
        <v>0</v>
      </c>
      <c r="AR747" t="s">
        <v>59</v>
      </c>
      <c r="AS747" t="s">
        <v>80</v>
      </c>
      <c r="AT747" t="s">
        <v>80</v>
      </c>
      <c r="AU747" t="s">
        <v>80</v>
      </c>
      <c r="AV747" t="s">
        <v>6606</v>
      </c>
      <c r="AW747" t="s">
        <v>939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</v>
      </c>
      <c r="BL747">
        <v>2016022011</v>
      </c>
      <c r="BM747">
        <v>11</v>
      </c>
    </row>
    <row r="748" spans="1:65">
      <c r="A748" t="s">
        <v>6607</v>
      </c>
      <c r="B748">
        <v>747</v>
      </c>
      <c r="C748" t="s">
        <v>718</v>
      </c>
      <c r="D748">
        <v>1</v>
      </c>
      <c r="E748">
        <v>11</v>
      </c>
      <c r="F748">
        <v>2016022011</v>
      </c>
      <c r="G748">
        <v>20160220</v>
      </c>
      <c r="H748" t="s">
        <v>940</v>
      </c>
      <c r="I748" t="s">
        <v>941</v>
      </c>
      <c r="J748" t="s">
        <v>55</v>
      </c>
      <c r="K748">
        <v>0</v>
      </c>
      <c r="L748">
        <v>0</v>
      </c>
      <c r="M748">
        <v>0</v>
      </c>
      <c r="N748" t="s">
        <v>56</v>
      </c>
      <c r="O748" t="s">
        <v>57</v>
      </c>
      <c r="P748" t="s">
        <v>57</v>
      </c>
      <c r="Q748" t="s">
        <v>3</v>
      </c>
      <c r="R748" t="s">
        <v>140</v>
      </c>
      <c r="S748" t="s">
        <v>55</v>
      </c>
      <c r="T748" t="s">
        <v>56</v>
      </c>
      <c r="U748" t="s">
        <v>56</v>
      </c>
      <c r="V748" t="s">
        <v>56</v>
      </c>
      <c r="W748" t="s">
        <v>55</v>
      </c>
      <c r="X748" t="s">
        <v>56</v>
      </c>
      <c r="Y748" t="s">
        <v>56</v>
      </c>
      <c r="Z748" t="s">
        <v>56</v>
      </c>
      <c r="AA748" t="s">
        <v>57</v>
      </c>
      <c r="AB748" t="s">
        <v>56</v>
      </c>
      <c r="AC748" t="s">
        <v>56</v>
      </c>
      <c r="AD748" t="s">
        <v>942</v>
      </c>
      <c r="AE748">
        <v>0</v>
      </c>
      <c r="AF748">
        <v>0</v>
      </c>
      <c r="AG748">
        <v>0</v>
      </c>
      <c r="AH748">
        <v>0</v>
      </c>
      <c r="AI748" s="18" t="str">
        <f t="shared" si="45"/>
        <v>1</v>
      </c>
      <c r="AJ748" s="18" t="str">
        <f t="shared" si="46"/>
        <v>1</v>
      </c>
      <c r="AK748" s="18" t="str">
        <f t="shared" si="47"/>
        <v>1</v>
      </c>
      <c r="AL748" s="18">
        <f t="shared" si="48"/>
        <v>0</v>
      </c>
      <c r="AM748">
        <v>1</v>
      </c>
      <c r="AN748">
        <v>2</v>
      </c>
      <c r="AO748">
        <v>0</v>
      </c>
      <c r="AP748">
        <v>0</v>
      </c>
      <c r="AQ748">
        <v>0</v>
      </c>
      <c r="AR748" t="s">
        <v>293</v>
      </c>
      <c r="AS748" t="s">
        <v>141</v>
      </c>
      <c r="AT748" t="s">
        <v>141</v>
      </c>
      <c r="AU748" t="s">
        <v>1326</v>
      </c>
      <c r="AV748" t="s">
        <v>6607</v>
      </c>
      <c r="AW748" t="s">
        <v>940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2016022011</v>
      </c>
      <c r="BM748">
        <v>11</v>
      </c>
    </row>
    <row r="749" spans="1:65">
      <c r="A749" t="s">
        <v>6608</v>
      </c>
      <c r="B749">
        <v>748</v>
      </c>
      <c r="C749" t="s">
        <v>57</v>
      </c>
      <c r="D749" t="s">
        <v>55</v>
      </c>
      <c r="E749">
        <v>11</v>
      </c>
      <c r="F749">
        <v>2016022111</v>
      </c>
      <c r="G749" t="s">
        <v>55</v>
      </c>
      <c r="H749" t="s">
        <v>943</v>
      </c>
      <c r="I749" t="s">
        <v>55</v>
      </c>
      <c r="J749" t="s">
        <v>55</v>
      </c>
      <c r="K749" t="s">
        <v>55</v>
      </c>
      <c r="L749" t="s">
        <v>55</v>
      </c>
      <c r="M749" t="s">
        <v>55</v>
      </c>
      <c r="N749" t="s">
        <v>57</v>
      </c>
      <c r="O749" t="s">
        <v>57</v>
      </c>
      <c r="P749" t="s">
        <v>57</v>
      </c>
      <c r="Q749" t="s">
        <v>57</v>
      </c>
      <c r="R749" t="s">
        <v>57</v>
      </c>
      <c r="S749" t="s">
        <v>55</v>
      </c>
      <c r="T749" t="s">
        <v>57</v>
      </c>
      <c r="U749" t="s">
        <v>57</v>
      </c>
      <c r="V749" t="s">
        <v>57</v>
      </c>
      <c r="W749" t="s">
        <v>55</v>
      </c>
      <c r="X749" t="s">
        <v>57</v>
      </c>
      <c r="Y749" t="s">
        <v>57</v>
      </c>
      <c r="Z749" t="s">
        <v>57</v>
      </c>
      <c r="AA749" t="s">
        <v>57</v>
      </c>
      <c r="AB749" t="s">
        <v>57</v>
      </c>
      <c r="AC749" t="s">
        <v>57</v>
      </c>
      <c r="AD749" t="s">
        <v>57</v>
      </c>
      <c r="AE749" t="s">
        <v>9779</v>
      </c>
      <c r="AF749" t="s">
        <v>9779</v>
      </c>
      <c r="AG749" t="s">
        <v>9779</v>
      </c>
      <c r="AH749" t="s">
        <v>9779</v>
      </c>
      <c r="AI749" s="18" t="b">
        <f t="shared" si="45"/>
        <v>0</v>
      </c>
      <c r="AJ749" s="18" t="b">
        <f t="shared" si="46"/>
        <v>0</v>
      </c>
      <c r="AK749" s="18" t="b">
        <f t="shared" si="47"/>
        <v>0</v>
      </c>
      <c r="AL749" s="18" t="str">
        <f t="shared" si="48"/>
        <v/>
      </c>
      <c r="AM749" t="s">
        <v>55</v>
      </c>
      <c r="AN749" t="s">
        <v>55</v>
      </c>
      <c r="AO749">
        <v>0</v>
      </c>
      <c r="AP749">
        <v>1</v>
      </c>
      <c r="AQ749">
        <v>0</v>
      </c>
      <c r="AR749" t="s">
        <v>59</v>
      </c>
      <c r="AS749" t="s">
        <v>80</v>
      </c>
      <c r="AT749" t="s">
        <v>80</v>
      </c>
      <c r="AU749" t="s">
        <v>80</v>
      </c>
      <c r="AV749" t="s">
        <v>9779</v>
      </c>
      <c r="AW749" t="s">
        <v>9779</v>
      </c>
      <c r="AX749" t="s">
        <v>9779</v>
      </c>
      <c r="AY749" t="s">
        <v>9779</v>
      </c>
      <c r="AZ749" t="s">
        <v>9779</v>
      </c>
      <c r="BA749" t="s">
        <v>9779</v>
      </c>
      <c r="BB749" t="s">
        <v>9779</v>
      </c>
      <c r="BC749" t="s">
        <v>9779</v>
      </c>
      <c r="BD749" t="s">
        <v>9779</v>
      </c>
      <c r="BE749" t="s">
        <v>9779</v>
      </c>
      <c r="BF749" t="s">
        <v>9779</v>
      </c>
      <c r="BG749" t="s">
        <v>9779</v>
      </c>
      <c r="BH749" t="s">
        <v>9779</v>
      </c>
      <c r="BI749" t="s">
        <v>9779</v>
      </c>
      <c r="BJ749" t="s">
        <v>9779</v>
      </c>
      <c r="BK749" t="s">
        <v>9779</v>
      </c>
      <c r="BL749" t="s">
        <v>9779</v>
      </c>
      <c r="BM749" t="s">
        <v>9779</v>
      </c>
    </row>
    <row r="750" spans="1:65">
      <c r="A750" t="s">
        <v>6609</v>
      </c>
      <c r="B750">
        <v>749</v>
      </c>
      <c r="C750" t="s">
        <v>57</v>
      </c>
      <c r="D750" t="s">
        <v>55</v>
      </c>
      <c r="E750">
        <v>11</v>
      </c>
      <c r="F750">
        <v>2016022111</v>
      </c>
      <c r="G750" t="s">
        <v>55</v>
      </c>
      <c r="H750" t="s">
        <v>888</v>
      </c>
      <c r="I750" t="s">
        <v>55</v>
      </c>
      <c r="J750" t="s">
        <v>55</v>
      </c>
      <c r="K750" t="s">
        <v>55</v>
      </c>
      <c r="L750" t="s">
        <v>55</v>
      </c>
      <c r="M750" t="s">
        <v>55</v>
      </c>
      <c r="N750" t="s">
        <v>57</v>
      </c>
      <c r="O750" t="s">
        <v>57</v>
      </c>
      <c r="P750" t="s">
        <v>57</v>
      </c>
      <c r="Q750" t="s">
        <v>57</v>
      </c>
      <c r="R750" t="s">
        <v>57</v>
      </c>
      <c r="S750" t="s">
        <v>55</v>
      </c>
      <c r="T750" t="s">
        <v>57</v>
      </c>
      <c r="U750" t="s">
        <v>57</v>
      </c>
      <c r="V750" t="s">
        <v>57</v>
      </c>
      <c r="W750" t="s">
        <v>55</v>
      </c>
      <c r="X750" t="s">
        <v>57</v>
      </c>
      <c r="Y750" t="s">
        <v>57</v>
      </c>
      <c r="Z750" t="s">
        <v>57</v>
      </c>
      <c r="AA750" t="s">
        <v>57</v>
      </c>
      <c r="AB750" t="s">
        <v>57</v>
      </c>
      <c r="AC750" t="s">
        <v>57</v>
      </c>
      <c r="AD750" t="s">
        <v>57</v>
      </c>
      <c r="AE750">
        <v>0</v>
      </c>
      <c r="AF750">
        <v>0</v>
      </c>
      <c r="AG750">
        <v>0</v>
      </c>
      <c r="AH750">
        <v>0</v>
      </c>
      <c r="AI750" s="18" t="str">
        <f t="shared" si="45"/>
        <v>1</v>
      </c>
      <c r="AJ750" s="18" t="str">
        <f t="shared" si="46"/>
        <v>1</v>
      </c>
      <c r="AK750" s="18" t="str">
        <f t="shared" si="47"/>
        <v>1</v>
      </c>
      <c r="AL750" s="18">
        <f t="shared" si="48"/>
        <v>0</v>
      </c>
      <c r="AM750" t="s">
        <v>55</v>
      </c>
      <c r="AN750" t="s">
        <v>55</v>
      </c>
      <c r="AO750">
        <v>0</v>
      </c>
      <c r="AP750">
        <v>1</v>
      </c>
      <c r="AQ750">
        <v>0</v>
      </c>
      <c r="AR750" t="s">
        <v>59</v>
      </c>
      <c r="AS750" t="s">
        <v>80</v>
      </c>
      <c r="AT750" t="s">
        <v>80</v>
      </c>
      <c r="AU750" t="s">
        <v>80</v>
      </c>
      <c r="AV750" t="s">
        <v>6609</v>
      </c>
      <c r="AW750" t="s">
        <v>888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2016022111</v>
      </c>
      <c r="BM750">
        <v>11</v>
      </c>
    </row>
    <row r="751" spans="1:65">
      <c r="A751" t="s">
        <v>6610</v>
      </c>
      <c r="B751">
        <v>750</v>
      </c>
      <c r="C751" t="s">
        <v>57</v>
      </c>
      <c r="D751" t="s">
        <v>55</v>
      </c>
      <c r="E751">
        <v>11</v>
      </c>
      <c r="F751">
        <v>2016022111</v>
      </c>
      <c r="G751" t="s">
        <v>55</v>
      </c>
      <c r="H751" t="s">
        <v>889</v>
      </c>
      <c r="I751" t="s">
        <v>55</v>
      </c>
      <c r="J751" t="s">
        <v>55</v>
      </c>
      <c r="K751" t="s">
        <v>55</v>
      </c>
      <c r="L751" t="s">
        <v>55</v>
      </c>
      <c r="M751" t="s">
        <v>55</v>
      </c>
      <c r="N751" t="s">
        <v>57</v>
      </c>
      <c r="O751" t="s">
        <v>57</v>
      </c>
      <c r="P751" t="s">
        <v>57</v>
      </c>
      <c r="Q751" t="s">
        <v>57</v>
      </c>
      <c r="R751" t="s">
        <v>57</v>
      </c>
      <c r="S751" t="s">
        <v>55</v>
      </c>
      <c r="T751" t="s">
        <v>57</v>
      </c>
      <c r="U751" t="s">
        <v>57</v>
      </c>
      <c r="V751" t="s">
        <v>57</v>
      </c>
      <c r="W751" t="s">
        <v>55</v>
      </c>
      <c r="X751" t="s">
        <v>57</v>
      </c>
      <c r="Y751" t="s">
        <v>57</v>
      </c>
      <c r="Z751" t="s">
        <v>57</v>
      </c>
      <c r="AA751" t="s">
        <v>57</v>
      </c>
      <c r="AB751" t="s">
        <v>57</v>
      </c>
      <c r="AC751" t="s">
        <v>57</v>
      </c>
      <c r="AD751" t="s">
        <v>57</v>
      </c>
      <c r="AE751">
        <v>0</v>
      </c>
      <c r="AF751">
        <v>0</v>
      </c>
      <c r="AG751">
        <v>0</v>
      </c>
      <c r="AH751">
        <v>0</v>
      </c>
      <c r="AI751" s="18" t="str">
        <f t="shared" si="45"/>
        <v>1</v>
      </c>
      <c r="AJ751" s="18" t="str">
        <f t="shared" si="46"/>
        <v>1</v>
      </c>
      <c r="AK751" s="18" t="str">
        <f t="shared" si="47"/>
        <v>1</v>
      </c>
      <c r="AL751" s="18">
        <f t="shared" si="48"/>
        <v>0</v>
      </c>
      <c r="AM751" t="s">
        <v>55</v>
      </c>
      <c r="AN751" t="s">
        <v>55</v>
      </c>
      <c r="AO751">
        <v>0</v>
      </c>
      <c r="AP751">
        <v>1</v>
      </c>
      <c r="AQ751">
        <v>0</v>
      </c>
      <c r="AR751" t="s">
        <v>59</v>
      </c>
      <c r="AS751" t="s">
        <v>80</v>
      </c>
      <c r="AT751" t="s">
        <v>80</v>
      </c>
      <c r="AU751" t="s">
        <v>80</v>
      </c>
      <c r="AV751" t="s">
        <v>6610</v>
      </c>
      <c r="AW751" t="s">
        <v>889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2016022111</v>
      </c>
      <c r="BM751">
        <v>11</v>
      </c>
    </row>
    <row r="752" spans="1:65">
      <c r="A752" t="s">
        <v>6611</v>
      </c>
      <c r="B752">
        <v>751</v>
      </c>
      <c r="C752" t="s">
        <v>57</v>
      </c>
      <c r="D752" t="s">
        <v>55</v>
      </c>
      <c r="E752">
        <v>11</v>
      </c>
      <c r="F752">
        <v>2016022111</v>
      </c>
      <c r="G752" t="s">
        <v>55</v>
      </c>
      <c r="H752" t="s">
        <v>918</v>
      </c>
      <c r="I752" t="s">
        <v>55</v>
      </c>
      <c r="J752" t="s">
        <v>55</v>
      </c>
      <c r="K752" t="s">
        <v>55</v>
      </c>
      <c r="L752" t="s">
        <v>55</v>
      </c>
      <c r="M752" t="s">
        <v>55</v>
      </c>
      <c r="N752" t="s">
        <v>57</v>
      </c>
      <c r="O752" t="s">
        <v>57</v>
      </c>
      <c r="P752" t="s">
        <v>57</v>
      </c>
      <c r="Q752" t="s">
        <v>57</v>
      </c>
      <c r="R752" t="s">
        <v>57</v>
      </c>
      <c r="S752" t="s">
        <v>55</v>
      </c>
      <c r="T752" t="s">
        <v>57</v>
      </c>
      <c r="U752" t="s">
        <v>57</v>
      </c>
      <c r="V752" t="s">
        <v>57</v>
      </c>
      <c r="W752" t="s">
        <v>55</v>
      </c>
      <c r="X752" t="s">
        <v>57</v>
      </c>
      <c r="Y752" t="s">
        <v>57</v>
      </c>
      <c r="Z752" t="s">
        <v>57</v>
      </c>
      <c r="AA752" t="s">
        <v>57</v>
      </c>
      <c r="AB752" t="s">
        <v>57</v>
      </c>
      <c r="AC752" t="s">
        <v>57</v>
      </c>
      <c r="AD752" t="s">
        <v>57</v>
      </c>
      <c r="AE752">
        <v>0</v>
      </c>
      <c r="AF752">
        <v>0</v>
      </c>
      <c r="AG752">
        <v>0</v>
      </c>
      <c r="AH752">
        <v>0</v>
      </c>
      <c r="AI752" s="18" t="str">
        <f t="shared" si="45"/>
        <v>1</v>
      </c>
      <c r="AJ752" s="18" t="str">
        <f t="shared" si="46"/>
        <v>1</v>
      </c>
      <c r="AK752" s="18" t="str">
        <f t="shared" si="47"/>
        <v>1</v>
      </c>
      <c r="AL752" s="18">
        <f t="shared" si="48"/>
        <v>0</v>
      </c>
      <c r="AM752" t="s">
        <v>55</v>
      </c>
      <c r="AN752" t="s">
        <v>55</v>
      </c>
      <c r="AO752">
        <v>0</v>
      </c>
      <c r="AP752">
        <v>1</v>
      </c>
      <c r="AQ752">
        <v>0</v>
      </c>
      <c r="AR752" t="s">
        <v>59</v>
      </c>
      <c r="AS752" t="s">
        <v>80</v>
      </c>
      <c r="AT752" t="s">
        <v>80</v>
      </c>
      <c r="AU752" t="s">
        <v>80</v>
      </c>
      <c r="AV752" t="s">
        <v>6611</v>
      </c>
      <c r="AW752" t="s">
        <v>918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2016022111</v>
      </c>
      <c r="BM752">
        <v>11</v>
      </c>
    </row>
    <row r="753" spans="1:65">
      <c r="A753" t="s">
        <v>6612</v>
      </c>
      <c r="B753">
        <v>752</v>
      </c>
      <c r="C753" t="s">
        <v>718</v>
      </c>
      <c r="D753">
        <v>1</v>
      </c>
      <c r="E753">
        <v>11</v>
      </c>
      <c r="F753">
        <v>2016022111</v>
      </c>
      <c r="G753">
        <v>20160221</v>
      </c>
      <c r="H753" t="s">
        <v>876</v>
      </c>
      <c r="I753" t="s">
        <v>612</v>
      </c>
      <c r="J753" t="s">
        <v>55</v>
      </c>
      <c r="K753">
        <v>0</v>
      </c>
      <c r="L753">
        <v>0</v>
      </c>
      <c r="M753">
        <v>0</v>
      </c>
      <c r="N753" t="s">
        <v>56</v>
      </c>
      <c r="O753" t="s">
        <v>57</v>
      </c>
      <c r="P753" t="s">
        <v>57</v>
      </c>
      <c r="Q753" t="s">
        <v>3</v>
      </c>
      <c r="R753" t="s">
        <v>944</v>
      </c>
      <c r="S753" t="s">
        <v>55</v>
      </c>
      <c r="T753" t="s">
        <v>56</v>
      </c>
      <c r="U753" t="s">
        <v>56</v>
      </c>
      <c r="V753" t="s">
        <v>68</v>
      </c>
      <c r="W753" t="s">
        <v>55</v>
      </c>
      <c r="X753" t="s">
        <v>56</v>
      </c>
      <c r="Y753" t="s">
        <v>56</v>
      </c>
      <c r="Z753" t="s">
        <v>56</v>
      </c>
      <c r="AA753" t="s">
        <v>57</v>
      </c>
      <c r="AB753" t="s">
        <v>56</v>
      </c>
      <c r="AC753" t="s">
        <v>68</v>
      </c>
      <c r="AD753" t="s">
        <v>945</v>
      </c>
      <c r="AE753">
        <v>0</v>
      </c>
      <c r="AF753">
        <v>0</v>
      </c>
      <c r="AG753">
        <v>0</v>
      </c>
      <c r="AH753">
        <v>0</v>
      </c>
      <c r="AI753" s="18" t="str">
        <f t="shared" si="45"/>
        <v>1</v>
      </c>
      <c r="AJ753" s="18" t="str">
        <f t="shared" si="46"/>
        <v>1</v>
      </c>
      <c r="AK753" s="18" t="str">
        <f t="shared" si="47"/>
        <v>1</v>
      </c>
      <c r="AL753" s="18">
        <f t="shared" si="48"/>
        <v>0</v>
      </c>
      <c r="AM753">
        <v>1</v>
      </c>
      <c r="AN753">
        <v>2</v>
      </c>
      <c r="AO753">
        <v>0</v>
      </c>
      <c r="AP753">
        <v>0</v>
      </c>
      <c r="AQ753">
        <v>0</v>
      </c>
      <c r="AR753" t="s">
        <v>298</v>
      </c>
      <c r="AS753" t="s">
        <v>141</v>
      </c>
      <c r="AT753" t="s">
        <v>141</v>
      </c>
      <c r="AU753" t="s">
        <v>1326</v>
      </c>
      <c r="AV753" t="s">
        <v>6612</v>
      </c>
      <c r="AW753" t="s">
        <v>876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2016022111</v>
      </c>
      <c r="BM753">
        <v>11</v>
      </c>
    </row>
    <row r="754" spans="1:65">
      <c r="A754" t="s">
        <v>6613</v>
      </c>
      <c r="B754">
        <v>753</v>
      </c>
      <c r="C754" t="s">
        <v>57</v>
      </c>
      <c r="D754" t="s">
        <v>55</v>
      </c>
      <c r="E754">
        <v>11</v>
      </c>
      <c r="F754">
        <v>2016022111</v>
      </c>
      <c r="G754" t="s">
        <v>55</v>
      </c>
      <c r="H754" t="s">
        <v>893</v>
      </c>
      <c r="I754" t="s">
        <v>55</v>
      </c>
      <c r="J754" t="s">
        <v>55</v>
      </c>
      <c r="K754" t="s">
        <v>55</v>
      </c>
      <c r="L754" t="s">
        <v>55</v>
      </c>
      <c r="M754" t="s">
        <v>55</v>
      </c>
      <c r="N754" t="s">
        <v>57</v>
      </c>
      <c r="O754" t="s">
        <v>57</v>
      </c>
      <c r="P754" t="s">
        <v>57</v>
      </c>
      <c r="Q754" t="s">
        <v>57</v>
      </c>
      <c r="R754" t="s">
        <v>57</v>
      </c>
      <c r="S754" t="s">
        <v>55</v>
      </c>
      <c r="T754" t="s">
        <v>57</v>
      </c>
      <c r="U754" t="s">
        <v>57</v>
      </c>
      <c r="V754" t="s">
        <v>57</v>
      </c>
      <c r="W754" t="s">
        <v>55</v>
      </c>
      <c r="X754" t="s">
        <v>57</v>
      </c>
      <c r="Y754" t="s">
        <v>57</v>
      </c>
      <c r="Z754" t="s">
        <v>57</v>
      </c>
      <c r="AA754" t="s">
        <v>57</v>
      </c>
      <c r="AB754" t="s">
        <v>57</v>
      </c>
      <c r="AC754" t="s">
        <v>57</v>
      </c>
      <c r="AD754" t="s">
        <v>57</v>
      </c>
      <c r="AE754">
        <v>0</v>
      </c>
      <c r="AF754">
        <v>0</v>
      </c>
      <c r="AG754">
        <v>0</v>
      </c>
      <c r="AH754">
        <v>0</v>
      </c>
      <c r="AI754" s="18" t="str">
        <f t="shared" si="45"/>
        <v>1</v>
      </c>
      <c r="AJ754" s="18" t="str">
        <f t="shared" si="46"/>
        <v>1</v>
      </c>
      <c r="AK754" s="18" t="str">
        <f t="shared" si="47"/>
        <v>1</v>
      </c>
      <c r="AL754" s="18">
        <f t="shared" si="48"/>
        <v>0</v>
      </c>
      <c r="AM754" t="s">
        <v>55</v>
      </c>
      <c r="AN754" t="s">
        <v>55</v>
      </c>
      <c r="AO754">
        <v>0</v>
      </c>
      <c r="AP754">
        <v>1</v>
      </c>
      <c r="AQ754">
        <v>0</v>
      </c>
      <c r="AR754" t="s">
        <v>59</v>
      </c>
      <c r="AS754" t="s">
        <v>80</v>
      </c>
      <c r="AT754" t="s">
        <v>80</v>
      </c>
      <c r="AU754" t="s">
        <v>80</v>
      </c>
      <c r="AV754" t="s">
        <v>6613</v>
      </c>
      <c r="AW754" t="s">
        <v>893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2016022111</v>
      </c>
      <c r="BM754">
        <v>11</v>
      </c>
    </row>
    <row r="755" spans="1:65">
      <c r="A755" t="s">
        <v>6614</v>
      </c>
      <c r="B755">
        <v>754</v>
      </c>
      <c r="C755" t="s">
        <v>57</v>
      </c>
      <c r="D755" t="s">
        <v>55</v>
      </c>
      <c r="E755">
        <v>11</v>
      </c>
      <c r="F755">
        <v>2016022111</v>
      </c>
      <c r="G755" t="s">
        <v>55</v>
      </c>
      <c r="H755" t="s">
        <v>880</v>
      </c>
      <c r="I755" t="s">
        <v>55</v>
      </c>
      <c r="J755" t="s">
        <v>55</v>
      </c>
      <c r="K755" t="s">
        <v>55</v>
      </c>
      <c r="L755" t="s">
        <v>55</v>
      </c>
      <c r="M755" t="s">
        <v>55</v>
      </c>
      <c r="N755" t="s">
        <v>57</v>
      </c>
      <c r="O755" t="s">
        <v>57</v>
      </c>
      <c r="P755" t="s">
        <v>57</v>
      </c>
      <c r="Q755" t="s">
        <v>57</v>
      </c>
      <c r="R755" t="s">
        <v>57</v>
      </c>
      <c r="S755" t="s">
        <v>55</v>
      </c>
      <c r="T755" t="s">
        <v>57</v>
      </c>
      <c r="U755" t="s">
        <v>57</v>
      </c>
      <c r="V755" t="s">
        <v>57</v>
      </c>
      <c r="W755" t="s">
        <v>55</v>
      </c>
      <c r="X755" t="s">
        <v>57</v>
      </c>
      <c r="Y755" t="s">
        <v>57</v>
      </c>
      <c r="Z755" t="s">
        <v>57</v>
      </c>
      <c r="AA755" t="s">
        <v>57</v>
      </c>
      <c r="AB755" t="s">
        <v>57</v>
      </c>
      <c r="AC755" t="s">
        <v>57</v>
      </c>
      <c r="AD755" t="s">
        <v>57</v>
      </c>
      <c r="AE755">
        <v>0</v>
      </c>
      <c r="AF755">
        <v>0</v>
      </c>
      <c r="AG755">
        <v>0</v>
      </c>
      <c r="AH755">
        <v>0</v>
      </c>
      <c r="AI755" s="18" t="str">
        <f t="shared" si="45"/>
        <v>1</v>
      </c>
      <c r="AJ755" s="18" t="str">
        <f t="shared" si="46"/>
        <v>1</v>
      </c>
      <c r="AK755" s="18" t="str">
        <f t="shared" si="47"/>
        <v>1</v>
      </c>
      <c r="AL755" s="18">
        <f t="shared" si="48"/>
        <v>0</v>
      </c>
      <c r="AM755" t="s">
        <v>55</v>
      </c>
      <c r="AN755" t="s">
        <v>55</v>
      </c>
      <c r="AO755">
        <v>0</v>
      </c>
      <c r="AP755">
        <v>1</v>
      </c>
      <c r="AQ755">
        <v>0</v>
      </c>
      <c r="AR755" t="s">
        <v>59</v>
      </c>
      <c r="AS755" t="s">
        <v>80</v>
      </c>
      <c r="AT755" t="s">
        <v>80</v>
      </c>
      <c r="AU755" t="s">
        <v>80</v>
      </c>
      <c r="AV755" t="s">
        <v>6614</v>
      </c>
      <c r="AW755" t="s">
        <v>880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2016022111</v>
      </c>
      <c r="BM755">
        <v>11</v>
      </c>
    </row>
    <row r="756" spans="1:65">
      <c r="A756" t="s">
        <v>6615</v>
      </c>
      <c r="B756">
        <v>755</v>
      </c>
      <c r="C756" t="s">
        <v>57</v>
      </c>
      <c r="D756" t="s">
        <v>55</v>
      </c>
      <c r="E756">
        <v>11</v>
      </c>
      <c r="F756">
        <v>2016022111</v>
      </c>
      <c r="G756" t="s">
        <v>55</v>
      </c>
      <c r="H756" t="s">
        <v>881</v>
      </c>
      <c r="I756" t="s">
        <v>55</v>
      </c>
      <c r="J756" t="s">
        <v>55</v>
      </c>
      <c r="K756" t="s">
        <v>55</v>
      </c>
      <c r="L756" t="s">
        <v>55</v>
      </c>
      <c r="M756" t="s">
        <v>55</v>
      </c>
      <c r="N756" t="s">
        <v>57</v>
      </c>
      <c r="O756" t="s">
        <v>57</v>
      </c>
      <c r="P756" t="s">
        <v>57</v>
      </c>
      <c r="Q756" t="s">
        <v>57</v>
      </c>
      <c r="R756" t="s">
        <v>57</v>
      </c>
      <c r="S756" t="s">
        <v>55</v>
      </c>
      <c r="T756" t="s">
        <v>57</v>
      </c>
      <c r="U756" t="s">
        <v>57</v>
      </c>
      <c r="V756" t="s">
        <v>57</v>
      </c>
      <c r="W756" t="s">
        <v>55</v>
      </c>
      <c r="X756" t="s">
        <v>57</v>
      </c>
      <c r="Y756" t="s">
        <v>57</v>
      </c>
      <c r="Z756" t="s">
        <v>57</v>
      </c>
      <c r="AA756" t="s">
        <v>57</v>
      </c>
      <c r="AB756" t="s">
        <v>57</v>
      </c>
      <c r="AC756" t="s">
        <v>57</v>
      </c>
      <c r="AD756" t="s">
        <v>57</v>
      </c>
      <c r="AE756">
        <v>0</v>
      </c>
      <c r="AF756">
        <v>0</v>
      </c>
      <c r="AG756">
        <v>0</v>
      </c>
      <c r="AH756">
        <v>0</v>
      </c>
      <c r="AI756" s="18" t="str">
        <f t="shared" si="45"/>
        <v>1</v>
      </c>
      <c r="AJ756" s="18" t="str">
        <f t="shared" si="46"/>
        <v>1</v>
      </c>
      <c r="AK756" s="18" t="str">
        <f t="shared" si="47"/>
        <v>1</v>
      </c>
      <c r="AL756" s="18">
        <f t="shared" si="48"/>
        <v>0</v>
      </c>
      <c r="AM756" t="s">
        <v>55</v>
      </c>
      <c r="AN756" t="s">
        <v>55</v>
      </c>
      <c r="AO756">
        <v>0</v>
      </c>
      <c r="AP756">
        <v>1</v>
      </c>
      <c r="AQ756">
        <v>0</v>
      </c>
      <c r="AR756" t="s">
        <v>59</v>
      </c>
      <c r="AS756" t="s">
        <v>80</v>
      </c>
      <c r="AT756" t="s">
        <v>80</v>
      </c>
      <c r="AU756" t="s">
        <v>80</v>
      </c>
      <c r="AV756" t="s">
        <v>6615</v>
      </c>
      <c r="AW756" t="s">
        <v>881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2016022111</v>
      </c>
      <c r="BM756">
        <v>11</v>
      </c>
    </row>
    <row r="757" spans="1:65">
      <c r="A757" t="s">
        <v>6616</v>
      </c>
      <c r="B757">
        <v>756</v>
      </c>
      <c r="C757" t="s">
        <v>57</v>
      </c>
      <c r="D757" t="s">
        <v>55</v>
      </c>
      <c r="E757">
        <v>11</v>
      </c>
      <c r="F757">
        <v>2016022111</v>
      </c>
      <c r="G757" t="s">
        <v>55</v>
      </c>
      <c r="H757" t="s">
        <v>940</v>
      </c>
      <c r="I757" t="s">
        <v>55</v>
      </c>
      <c r="J757" t="s">
        <v>55</v>
      </c>
      <c r="K757" t="s">
        <v>55</v>
      </c>
      <c r="L757" t="s">
        <v>55</v>
      </c>
      <c r="M757" t="s">
        <v>55</v>
      </c>
      <c r="N757" t="s">
        <v>57</v>
      </c>
      <c r="O757" t="s">
        <v>57</v>
      </c>
      <c r="P757" t="s">
        <v>57</v>
      </c>
      <c r="Q757" t="s">
        <v>57</v>
      </c>
      <c r="R757" t="s">
        <v>57</v>
      </c>
      <c r="S757" t="s">
        <v>55</v>
      </c>
      <c r="T757" t="s">
        <v>57</v>
      </c>
      <c r="U757" t="s">
        <v>57</v>
      </c>
      <c r="V757" t="s">
        <v>57</v>
      </c>
      <c r="W757" t="s">
        <v>55</v>
      </c>
      <c r="X757" t="s">
        <v>57</v>
      </c>
      <c r="Y757" t="s">
        <v>57</v>
      </c>
      <c r="Z757" t="s">
        <v>57</v>
      </c>
      <c r="AA757" t="s">
        <v>57</v>
      </c>
      <c r="AB757" t="s">
        <v>57</v>
      </c>
      <c r="AC757" t="s">
        <v>57</v>
      </c>
      <c r="AD757" t="s">
        <v>57</v>
      </c>
      <c r="AE757">
        <v>0</v>
      </c>
      <c r="AF757">
        <v>0</v>
      </c>
      <c r="AG757">
        <v>0</v>
      </c>
      <c r="AH757">
        <v>0</v>
      </c>
      <c r="AI757" s="18" t="str">
        <f t="shared" si="45"/>
        <v>1</v>
      </c>
      <c r="AJ757" s="18" t="str">
        <f t="shared" si="46"/>
        <v>1</v>
      </c>
      <c r="AK757" s="18" t="str">
        <f t="shared" si="47"/>
        <v>1</v>
      </c>
      <c r="AL757" s="18">
        <f t="shared" si="48"/>
        <v>0</v>
      </c>
      <c r="AM757" t="s">
        <v>55</v>
      </c>
      <c r="AN757" t="s">
        <v>55</v>
      </c>
      <c r="AO757">
        <v>0</v>
      </c>
      <c r="AP757">
        <v>1</v>
      </c>
      <c r="AQ757">
        <v>0</v>
      </c>
      <c r="AR757" t="s">
        <v>59</v>
      </c>
      <c r="AS757" t="s">
        <v>80</v>
      </c>
      <c r="AT757" t="s">
        <v>80</v>
      </c>
      <c r="AU757" t="s">
        <v>80</v>
      </c>
      <c r="AV757" t="s">
        <v>6616</v>
      </c>
      <c r="AW757" t="s">
        <v>940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2016022111</v>
      </c>
      <c r="BM757">
        <v>11</v>
      </c>
    </row>
    <row r="758" spans="1:65">
      <c r="A758" t="s">
        <v>6617</v>
      </c>
      <c r="B758">
        <v>757</v>
      </c>
      <c r="C758" t="s">
        <v>57</v>
      </c>
      <c r="D758" t="s">
        <v>55</v>
      </c>
      <c r="E758">
        <v>11</v>
      </c>
      <c r="F758">
        <v>2016022111</v>
      </c>
      <c r="G758" t="s">
        <v>55</v>
      </c>
      <c r="H758" t="s">
        <v>921</v>
      </c>
      <c r="I758" t="s">
        <v>55</v>
      </c>
      <c r="J758" t="s">
        <v>55</v>
      </c>
      <c r="K758" t="s">
        <v>55</v>
      </c>
      <c r="L758" t="s">
        <v>55</v>
      </c>
      <c r="M758" t="s">
        <v>55</v>
      </c>
      <c r="N758" t="s">
        <v>57</v>
      </c>
      <c r="O758" t="s">
        <v>57</v>
      </c>
      <c r="P758" t="s">
        <v>57</v>
      </c>
      <c r="Q758" t="s">
        <v>57</v>
      </c>
      <c r="R758" t="s">
        <v>57</v>
      </c>
      <c r="S758" t="s">
        <v>55</v>
      </c>
      <c r="T758" t="s">
        <v>57</v>
      </c>
      <c r="U758" t="s">
        <v>57</v>
      </c>
      <c r="V758" t="s">
        <v>57</v>
      </c>
      <c r="W758" t="s">
        <v>55</v>
      </c>
      <c r="X758" t="s">
        <v>57</v>
      </c>
      <c r="Y758" t="s">
        <v>57</v>
      </c>
      <c r="Z758" t="s">
        <v>57</v>
      </c>
      <c r="AA758" t="s">
        <v>57</v>
      </c>
      <c r="AB758" t="s">
        <v>57</v>
      </c>
      <c r="AC758" t="s">
        <v>57</v>
      </c>
      <c r="AD758" t="s">
        <v>57</v>
      </c>
      <c r="AE758">
        <v>0</v>
      </c>
      <c r="AF758">
        <v>0</v>
      </c>
      <c r="AG758">
        <v>0</v>
      </c>
      <c r="AH758">
        <v>0</v>
      </c>
      <c r="AI758" s="18" t="str">
        <f t="shared" si="45"/>
        <v>1</v>
      </c>
      <c r="AJ758" s="18" t="str">
        <f t="shared" si="46"/>
        <v>1</v>
      </c>
      <c r="AK758" s="18" t="str">
        <f t="shared" si="47"/>
        <v>1</v>
      </c>
      <c r="AL758" s="18">
        <f t="shared" si="48"/>
        <v>0</v>
      </c>
      <c r="AM758" t="s">
        <v>55</v>
      </c>
      <c r="AN758" t="s">
        <v>55</v>
      </c>
      <c r="AO758">
        <v>0</v>
      </c>
      <c r="AP758">
        <v>1</v>
      </c>
      <c r="AQ758">
        <v>0</v>
      </c>
      <c r="AR758" t="s">
        <v>59</v>
      </c>
      <c r="AS758" t="s">
        <v>80</v>
      </c>
      <c r="AT758" t="s">
        <v>80</v>
      </c>
      <c r="AU758" t="s">
        <v>80</v>
      </c>
      <c r="AV758" t="s">
        <v>6617</v>
      </c>
      <c r="AW758" t="s">
        <v>921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2016022111</v>
      </c>
      <c r="BM758">
        <v>11</v>
      </c>
    </row>
    <row r="759" spans="1:65">
      <c r="A759" t="s">
        <v>6618</v>
      </c>
      <c r="B759">
        <v>758</v>
      </c>
      <c r="C759" t="s">
        <v>718</v>
      </c>
      <c r="D759">
        <v>1</v>
      </c>
      <c r="E759">
        <v>11</v>
      </c>
      <c r="F759">
        <v>2016022111</v>
      </c>
      <c r="G759">
        <v>20160221</v>
      </c>
      <c r="H759" t="s">
        <v>922</v>
      </c>
      <c r="I759" t="s">
        <v>563</v>
      </c>
      <c r="J759" t="s">
        <v>55</v>
      </c>
      <c r="K759">
        <v>1</v>
      </c>
      <c r="L759">
        <v>0</v>
      </c>
      <c r="M759">
        <v>1</v>
      </c>
      <c r="N759" t="s">
        <v>56</v>
      </c>
      <c r="O759" t="s">
        <v>57</v>
      </c>
      <c r="P759" t="s">
        <v>57</v>
      </c>
      <c r="Q759" t="s">
        <v>3</v>
      </c>
      <c r="R759" t="s">
        <v>297</v>
      </c>
      <c r="S759" t="s">
        <v>55</v>
      </c>
      <c r="T759" t="s">
        <v>68</v>
      </c>
      <c r="U759" t="s">
        <v>68</v>
      </c>
      <c r="V759" t="s">
        <v>56</v>
      </c>
      <c r="W759" t="s">
        <v>55</v>
      </c>
      <c r="X759" t="s">
        <v>56</v>
      </c>
      <c r="Y759" t="s">
        <v>56</v>
      </c>
      <c r="Z759" t="s">
        <v>56</v>
      </c>
      <c r="AA759" t="s">
        <v>57</v>
      </c>
      <c r="AB759" t="s">
        <v>56</v>
      </c>
      <c r="AC759" t="s">
        <v>68</v>
      </c>
      <c r="AD759" t="s">
        <v>946</v>
      </c>
      <c r="AE759">
        <v>0</v>
      </c>
      <c r="AF759">
        <v>0</v>
      </c>
      <c r="AG759">
        <v>0</v>
      </c>
      <c r="AH759">
        <v>0</v>
      </c>
      <c r="AI759" s="18" t="str">
        <f t="shared" si="45"/>
        <v>1</v>
      </c>
      <c r="AJ759" s="18" t="str">
        <f t="shared" si="46"/>
        <v>1</v>
      </c>
      <c r="AK759" s="18" t="str">
        <f t="shared" si="47"/>
        <v>1</v>
      </c>
      <c r="AL759" s="18">
        <f t="shared" si="48"/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 t="s">
        <v>209</v>
      </c>
      <c r="AS759" t="s">
        <v>141</v>
      </c>
      <c r="AT759" t="s">
        <v>141</v>
      </c>
      <c r="AU759" t="s">
        <v>1326</v>
      </c>
      <c r="AV759" t="s">
        <v>6618</v>
      </c>
      <c r="AW759" t="s">
        <v>922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2016022111</v>
      </c>
      <c r="BM759">
        <v>11</v>
      </c>
    </row>
    <row r="760" spans="1:65">
      <c r="A760" t="s">
        <v>6619</v>
      </c>
      <c r="B760">
        <v>759</v>
      </c>
      <c r="C760" t="s">
        <v>57</v>
      </c>
      <c r="D760" t="s">
        <v>55</v>
      </c>
      <c r="E760">
        <v>11</v>
      </c>
      <c r="F760">
        <v>2016022111</v>
      </c>
      <c r="G760" t="s">
        <v>55</v>
      </c>
      <c r="H760" t="s">
        <v>947</v>
      </c>
      <c r="I760" t="s">
        <v>55</v>
      </c>
      <c r="J760" t="s">
        <v>55</v>
      </c>
      <c r="K760" t="s">
        <v>55</v>
      </c>
      <c r="L760" t="s">
        <v>55</v>
      </c>
      <c r="M760" t="s">
        <v>55</v>
      </c>
      <c r="N760" t="s">
        <v>57</v>
      </c>
      <c r="O760" t="s">
        <v>57</v>
      </c>
      <c r="P760" t="s">
        <v>57</v>
      </c>
      <c r="Q760" t="s">
        <v>57</v>
      </c>
      <c r="R760" t="s">
        <v>57</v>
      </c>
      <c r="S760" t="s">
        <v>55</v>
      </c>
      <c r="T760" t="s">
        <v>57</v>
      </c>
      <c r="U760" t="s">
        <v>57</v>
      </c>
      <c r="V760" t="s">
        <v>57</v>
      </c>
      <c r="W760" t="s">
        <v>55</v>
      </c>
      <c r="X760" t="s">
        <v>57</v>
      </c>
      <c r="Y760" t="s">
        <v>57</v>
      </c>
      <c r="Z760" t="s">
        <v>57</v>
      </c>
      <c r="AA760" t="s">
        <v>57</v>
      </c>
      <c r="AB760" t="s">
        <v>57</v>
      </c>
      <c r="AC760" t="s">
        <v>57</v>
      </c>
      <c r="AD760" t="s">
        <v>57</v>
      </c>
      <c r="AE760">
        <v>0</v>
      </c>
      <c r="AF760">
        <v>0</v>
      </c>
      <c r="AG760">
        <v>0</v>
      </c>
      <c r="AH760">
        <v>0</v>
      </c>
      <c r="AI760" s="18" t="str">
        <f t="shared" si="45"/>
        <v>1</v>
      </c>
      <c r="AJ760" s="18" t="str">
        <f t="shared" si="46"/>
        <v>1</v>
      </c>
      <c r="AK760" s="18" t="str">
        <f t="shared" si="47"/>
        <v>1</v>
      </c>
      <c r="AL760" s="18">
        <f t="shared" si="48"/>
        <v>0</v>
      </c>
      <c r="AM760" t="s">
        <v>55</v>
      </c>
      <c r="AN760" t="s">
        <v>55</v>
      </c>
      <c r="AO760">
        <v>0</v>
      </c>
      <c r="AP760">
        <v>1</v>
      </c>
      <c r="AQ760">
        <v>0</v>
      </c>
      <c r="AR760" t="s">
        <v>59</v>
      </c>
      <c r="AS760" t="s">
        <v>80</v>
      </c>
      <c r="AT760" t="s">
        <v>80</v>
      </c>
      <c r="AU760" t="s">
        <v>80</v>
      </c>
      <c r="AV760" t="s">
        <v>6619</v>
      </c>
      <c r="AW760" t="s">
        <v>947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2016022111</v>
      </c>
      <c r="BM760">
        <v>11</v>
      </c>
    </row>
    <row r="761" spans="1:65">
      <c r="A761" t="s">
        <v>6620</v>
      </c>
      <c r="B761">
        <v>760</v>
      </c>
      <c r="C761" t="s">
        <v>57</v>
      </c>
      <c r="D761" t="s">
        <v>55</v>
      </c>
      <c r="E761">
        <v>11</v>
      </c>
      <c r="F761">
        <v>2016022111</v>
      </c>
      <c r="G761" t="s">
        <v>55</v>
      </c>
      <c r="H761" t="s">
        <v>948</v>
      </c>
      <c r="I761" t="s">
        <v>55</v>
      </c>
      <c r="J761" t="s">
        <v>55</v>
      </c>
      <c r="K761" t="s">
        <v>55</v>
      </c>
      <c r="L761" t="s">
        <v>55</v>
      </c>
      <c r="M761" t="s">
        <v>55</v>
      </c>
      <c r="N761" t="s">
        <v>57</v>
      </c>
      <c r="O761" t="s">
        <v>57</v>
      </c>
      <c r="P761" t="s">
        <v>57</v>
      </c>
      <c r="Q761" t="s">
        <v>57</v>
      </c>
      <c r="R761" t="s">
        <v>57</v>
      </c>
      <c r="S761" t="s">
        <v>55</v>
      </c>
      <c r="T761" t="s">
        <v>57</v>
      </c>
      <c r="U761" t="s">
        <v>57</v>
      </c>
      <c r="V761" t="s">
        <v>57</v>
      </c>
      <c r="W761" t="s">
        <v>55</v>
      </c>
      <c r="X761" t="s">
        <v>57</v>
      </c>
      <c r="Y761" t="s">
        <v>57</v>
      </c>
      <c r="Z761" t="s">
        <v>57</v>
      </c>
      <c r="AA761" t="s">
        <v>57</v>
      </c>
      <c r="AB761" t="s">
        <v>57</v>
      </c>
      <c r="AC761" t="s">
        <v>57</v>
      </c>
      <c r="AD761" t="s">
        <v>57</v>
      </c>
      <c r="AE761">
        <v>0</v>
      </c>
      <c r="AF761">
        <v>0</v>
      </c>
      <c r="AG761">
        <v>0</v>
      </c>
      <c r="AH761">
        <v>0</v>
      </c>
      <c r="AI761" s="18" t="str">
        <f t="shared" si="45"/>
        <v>1</v>
      </c>
      <c r="AJ761" s="18" t="str">
        <f t="shared" si="46"/>
        <v>1</v>
      </c>
      <c r="AK761" s="18" t="str">
        <f t="shared" si="47"/>
        <v>1</v>
      </c>
      <c r="AL761" s="18">
        <f t="shared" si="48"/>
        <v>0</v>
      </c>
      <c r="AM761" t="s">
        <v>55</v>
      </c>
      <c r="AN761" t="s">
        <v>55</v>
      </c>
      <c r="AO761">
        <v>0</v>
      </c>
      <c r="AP761">
        <v>1</v>
      </c>
      <c r="AQ761">
        <v>0</v>
      </c>
      <c r="AR761" t="s">
        <v>59</v>
      </c>
      <c r="AS761" t="s">
        <v>80</v>
      </c>
      <c r="AT761" t="s">
        <v>80</v>
      </c>
      <c r="AU761" t="s">
        <v>80</v>
      </c>
      <c r="AV761" t="s">
        <v>6620</v>
      </c>
      <c r="AW761" t="s">
        <v>948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2016022111</v>
      </c>
      <c r="BM761">
        <v>11</v>
      </c>
    </row>
    <row r="762" spans="1:65">
      <c r="A762" t="s">
        <v>6621</v>
      </c>
      <c r="B762">
        <v>761</v>
      </c>
      <c r="C762" t="s">
        <v>57</v>
      </c>
      <c r="D762" t="s">
        <v>55</v>
      </c>
      <c r="E762">
        <v>11</v>
      </c>
      <c r="F762">
        <v>2016022111</v>
      </c>
      <c r="G762" t="s">
        <v>55</v>
      </c>
      <c r="H762" t="s">
        <v>925</v>
      </c>
      <c r="I762" t="s">
        <v>55</v>
      </c>
      <c r="J762" t="s">
        <v>55</v>
      </c>
      <c r="K762" t="s">
        <v>55</v>
      </c>
      <c r="L762" t="s">
        <v>55</v>
      </c>
      <c r="M762" t="s">
        <v>55</v>
      </c>
      <c r="N762" t="s">
        <v>57</v>
      </c>
      <c r="O762" t="s">
        <v>57</v>
      </c>
      <c r="P762" t="s">
        <v>57</v>
      </c>
      <c r="Q762" t="s">
        <v>57</v>
      </c>
      <c r="R762" t="s">
        <v>57</v>
      </c>
      <c r="S762" t="s">
        <v>55</v>
      </c>
      <c r="T762" t="s">
        <v>57</v>
      </c>
      <c r="U762" t="s">
        <v>57</v>
      </c>
      <c r="V762" t="s">
        <v>57</v>
      </c>
      <c r="W762" t="s">
        <v>55</v>
      </c>
      <c r="X762" t="s">
        <v>57</v>
      </c>
      <c r="Y762" t="s">
        <v>57</v>
      </c>
      <c r="Z762" t="s">
        <v>57</v>
      </c>
      <c r="AA762" t="s">
        <v>57</v>
      </c>
      <c r="AB762" t="s">
        <v>57</v>
      </c>
      <c r="AC762" t="s">
        <v>57</v>
      </c>
      <c r="AD762" t="s">
        <v>57</v>
      </c>
      <c r="AE762">
        <v>0</v>
      </c>
      <c r="AF762">
        <v>0</v>
      </c>
      <c r="AG762">
        <v>0</v>
      </c>
      <c r="AH762">
        <v>0</v>
      </c>
      <c r="AI762" s="18" t="str">
        <f t="shared" si="45"/>
        <v>1</v>
      </c>
      <c r="AJ762" s="18" t="str">
        <f t="shared" si="46"/>
        <v>1</v>
      </c>
      <c r="AK762" s="18" t="str">
        <f t="shared" si="47"/>
        <v>1</v>
      </c>
      <c r="AL762" s="18">
        <f t="shared" si="48"/>
        <v>0</v>
      </c>
      <c r="AM762" t="s">
        <v>55</v>
      </c>
      <c r="AN762" t="s">
        <v>55</v>
      </c>
      <c r="AO762">
        <v>0</v>
      </c>
      <c r="AP762">
        <v>1</v>
      </c>
      <c r="AQ762">
        <v>0</v>
      </c>
      <c r="AR762" t="s">
        <v>59</v>
      </c>
      <c r="AS762" t="s">
        <v>80</v>
      </c>
      <c r="AT762" t="s">
        <v>80</v>
      </c>
      <c r="AU762" t="s">
        <v>80</v>
      </c>
      <c r="AV762" t="s">
        <v>6621</v>
      </c>
      <c r="AW762" t="s">
        <v>925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2016022111</v>
      </c>
      <c r="BM762">
        <v>11</v>
      </c>
    </row>
    <row r="763" spans="1:65">
      <c r="A763" t="s">
        <v>6622</v>
      </c>
      <c r="B763">
        <v>762</v>
      </c>
      <c r="C763" t="s">
        <v>57</v>
      </c>
      <c r="D763" t="s">
        <v>55</v>
      </c>
      <c r="E763">
        <v>11</v>
      </c>
      <c r="F763">
        <v>2016022111</v>
      </c>
      <c r="G763" t="s">
        <v>55</v>
      </c>
      <c r="H763" t="s">
        <v>928</v>
      </c>
      <c r="I763" t="s">
        <v>55</v>
      </c>
      <c r="J763" t="s">
        <v>55</v>
      </c>
      <c r="K763" t="s">
        <v>55</v>
      </c>
      <c r="L763" t="s">
        <v>55</v>
      </c>
      <c r="M763" t="s">
        <v>55</v>
      </c>
      <c r="N763" t="s">
        <v>57</v>
      </c>
      <c r="O763" t="s">
        <v>57</v>
      </c>
      <c r="P763" t="s">
        <v>57</v>
      </c>
      <c r="Q763" t="s">
        <v>57</v>
      </c>
      <c r="R763" t="s">
        <v>57</v>
      </c>
      <c r="S763" t="s">
        <v>55</v>
      </c>
      <c r="T763" t="s">
        <v>57</v>
      </c>
      <c r="U763" t="s">
        <v>57</v>
      </c>
      <c r="V763" t="s">
        <v>57</v>
      </c>
      <c r="W763" t="s">
        <v>55</v>
      </c>
      <c r="X763" t="s">
        <v>57</v>
      </c>
      <c r="Y763" t="s">
        <v>57</v>
      </c>
      <c r="Z763" t="s">
        <v>57</v>
      </c>
      <c r="AA763" t="s">
        <v>57</v>
      </c>
      <c r="AB763" t="s">
        <v>57</v>
      </c>
      <c r="AC763" t="s">
        <v>57</v>
      </c>
      <c r="AD763" t="s">
        <v>57</v>
      </c>
      <c r="AE763">
        <v>0</v>
      </c>
      <c r="AF763">
        <v>0</v>
      </c>
      <c r="AG763">
        <v>0</v>
      </c>
      <c r="AH763">
        <v>0</v>
      </c>
      <c r="AI763" s="18" t="str">
        <f t="shared" si="45"/>
        <v>1</v>
      </c>
      <c r="AJ763" s="18" t="str">
        <f t="shared" si="46"/>
        <v>1</v>
      </c>
      <c r="AK763" s="18" t="str">
        <f t="shared" si="47"/>
        <v>1</v>
      </c>
      <c r="AL763" s="18">
        <f t="shared" si="48"/>
        <v>0</v>
      </c>
      <c r="AM763" t="s">
        <v>55</v>
      </c>
      <c r="AN763" t="s">
        <v>55</v>
      </c>
      <c r="AO763">
        <v>0</v>
      </c>
      <c r="AP763">
        <v>1</v>
      </c>
      <c r="AQ763">
        <v>0</v>
      </c>
      <c r="AR763" t="s">
        <v>59</v>
      </c>
      <c r="AS763" t="s">
        <v>80</v>
      </c>
      <c r="AT763" t="s">
        <v>80</v>
      </c>
      <c r="AU763" t="s">
        <v>80</v>
      </c>
      <c r="AV763" t="s">
        <v>6622</v>
      </c>
      <c r="AW763" t="s">
        <v>928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2016022111</v>
      </c>
      <c r="BM763">
        <v>11</v>
      </c>
    </row>
    <row r="764" spans="1:65">
      <c r="A764" t="s">
        <v>6623</v>
      </c>
      <c r="B764">
        <v>763</v>
      </c>
      <c r="C764" t="s">
        <v>718</v>
      </c>
      <c r="D764">
        <v>1</v>
      </c>
      <c r="E764">
        <v>11</v>
      </c>
      <c r="F764">
        <v>2016022111</v>
      </c>
      <c r="G764">
        <v>20160221</v>
      </c>
      <c r="H764" t="s">
        <v>931</v>
      </c>
      <c r="I764" t="s">
        <v>563</v>
      </c>
      <c r="J764" t="s">
        <v>55</v>
      </c>
      <c r="K764">
        <v>0</v>
      </c>
      <c r="L764">
        <v>0</v>
      </c>
      <c r="M764">
        <v>0</v>
      </c>
      <c r="N764" t="s">
        <v>68</v>
      </c>
      <c r="O764" t="s">
        <v>57</v>
      </c>
      <c r="P764" t="s">
        <v>57</v>
      </c>
      <c r="Q764" t="s">
        <v>3</v>
      </c>
      <c r="R764" t="s">
        <v>58</v>
      </c>
      <c r="S764" t="s">
        <v>55</v>
      </c>
      <c r="T764" t="s">
        <v>56</v>
      </c>
      <c r="U764" t="s">
        <v>56</v>
      </c>
      <c r="V764" t="s">
        <v>68</v>
      </c>
      <c r="W764" t="s">
        <v>55</v>
      </c>
      <c r="X764" t="s">
        <v>56</v>
      </c>
      <c r="Y764" t="s">
        <v>56</v>
      </c>
      <c r="Z764" t="s">
        <v>56</v>
      </c>
      <c r="AA764" t="s">
        <v>57</v>
      </c>
      <c r="AB764" t="s">
        <v>56</v>
      </c>
      <c r="AC764" t="s">
        <v>56</v>
      </c>
      <c r="AD764" t="s">
        <v>923</v>
      </c>
      <c r="AE764">
        <v>0</v>
      </c>
      <c r="AF764">
        <v>0</v>
      </c>
      <c r="AG764">
        <v>0</v>
      </c>
      <c r="AH764">
        <v>0</v>
      </c>
      <c r="AI764" s="18" t="str">
        <f t="shared" si="45"/>
        <v>1</v>
      </c>
      <c r="AJ764" s="18" t="str">
        <f t="shared" si="46"/>
        <v>1</v>
      </c>
      <c r="AK764" s="18" t="str">
        <f t="shared" si="47"/>
        <v>1</v>
      </c>
      <c r="AL764" s="18">
        <f t="shared" si="48"/>
        <v>0</v>
      </c>
      <c r="AM764" t="s">
        <v>55</v>
      </c>
      <c r="AN764" t="s">
        <v>55</v>
      </c>
      <c r="AO764">
        <v>0</v>
      </c>
      <c r="AP764">
        <v>0</v>
      </c>
      <c r="AQ764">
        <v>0</v>
      </c>
      <c r="AR764" t="s">
        <v>209</v>
      </c>
      <c r="AS764" t="s">
        <v>58</v>
      </c>
      <c r="AT764" t="s">
        <v>58</v>
      </c>
      <c r="AU764" t="s">
        <v>1326</v>
      </c>
      <c r="AV764" t="s">
        <v>6623</v>
      </c>
      <c r="AW764" t="s">
        <v>931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2016022111</v>
      </c>
      <c r="BM764">
        <v>11</v>
      </c>
    </row>
    <row r="765" spans="1:65">
      <c r="A765" t="s">
        <v>6624</v>
      </c>
      <c r="B765">
        <v>764</v>
      </c>
      <c r="C765" t="s">
        <v>718</v>
      </c>
      <c r="D765">
        <v>1</v>
      </c>
      <c r="E765">
        <v>11</v>
      </c>
      <c r="F765">
        <v>2016022111</v>
      </c>
      <c r="G765">
        <v>20160221</v>
      </c>
      <c r="H765" t="s">
        <v>949</v>
      </c>
      <c r="I765" t="s">
        <v>563</v>
      </c>
      <c r="J765" t="s">
        <v>55</v>
      </c>
      <c r="K765">
        <v>0</v>
      </c>
      <c r="L765">
        <v>0</v>
      </c>
      <c r="M765">
        <v>0</v>
      </c>
      <c r="N765" t="s">
        <v>68</v>
      </c>
      <c r="O765" t="s">
        <v>57</v>
      </c>
      <c r="P765" t="s">
        <v>57</v>
      </c>
      <c r="Q765" t="s">
        <v>3</v>
      </c>
      <c r="R765" t="s">
        <v>58</v>
      </c>
      <c r="S765" t="s">
        <v>55</v>
      </c>
      <c r="T765" t="s">
        <v>56</v>
      </c>
      <c r="U765" t="s">
        <v>56</v>
      </c>
      <c r="V765" t="s">
        <v>68</v>
      </c>
      <c r="W765" t="s">
        <v>55</v>
      </c>
      <c r="X765" t="s">
        <v>56</v>
      </c>
      <c r="Y765" t="s">
        <v>56</v>
      </c>
      <c r="Z765" t="s">
        <v>56</v>
      </c>
      <c r="AA765" t="s">
        <v>57</v>
      </c>
      <c r="AB765" t="s">
        <v>56</v>
      </c>
      <c r="AC765" t="s">
        <v>56</v>
      </c>
      <c r="AD765" t="s">
        <v>923</v>
      </c>
      <c r="AE765">
        <v>0</v>
      </c>
      <c r="AF765">
        <v>0</v>
      </c>
      <c r="AG765">
        <v>0</v>
      </c>
      <c r="AH765">
        <v>0</v>
      </c>
      <c r="AI765" s="18" t="str">
        <f t="shared" si="45"/>
        <v>1</v>
      </c>
      <c r="AJ765" s="18" t="str">
        <f t="shared" si="46"/>
        <v>1</v>
      </c>
      <c r="AK765" s="18" t="str">
        <f t="shared" si="47"/>
        <v>1</v>
      </c>
      <c r="AL765" s="18">
        <f t="shared" si="48"/>
        <v>0</v>
      </c>
      <c r="AM765">
        <v>1</v>
      </c>
      <c r="AN765">
        <v>3</v>
      </c>
      <c r="AO765">
        <v>0</v>
      </c>
      <c r="AP765">
        <v>0</v>
      </c>
      <c r="AQ765">
        <v>0</v>
      </c>
      <c r="AR765" t="s">
        <v>209</v>
      </c>
      <c r="AS765" t="s">
        <v>58</v>
      </c>
      <c r="AT765" t="s">
        <v>58</v>
      </c>
      <c r="AU765" t="s">
        <v>1326</v>
      </c>
      <c r="AV765" t="s">
        <v>6624</v>
      </c>
      <c r="AW765" t="s">
        <v>949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0</v>
      </c>
      <c r="BL765">
        <v>2016022111</v>
      </c>
      <c r="BM765">
        <v>11</v>
      </c>
    </row>
    <row r="766" spans="1:65">
      <c r="A766" t="s">
        <v>6625</v>
      </c>
      <c r="B766">
        <v>765</v>
      </c>
      <c r="C766" t="s">
        <v>718</v>
      </c>
      <c r="D766">
        <v>1</v>
      </c>
      <c r="E766">
        <v>11</v>
      </c>
      <c r="F766">
        <v>2016022111</v>
      </c>
      <c r="G766">
        <v>20160221</v>
      </c>
      <c r="H766" t="s">
        <v>950</v>
      </c>
      <c r="I766" t="s">
        <v>563</v>
      </c>
      <c r="J766" t="s">
        <v>55</v>
      </c>
      <c r="K766">
        <v>0</v>
      </c>
      <c r="L766">
        <v>0</v>
      </c>
      <c r="M766">
        <v>0</v>
      </c>
      <c r="N766" t="s">
        <v>68</v>
      </c>
      <c r="O766" t="s">
        <v>57</v>
      </c>
      <c r="P766" t="s">
        <v>57</v>
      </c>
      <c r="Q766" t="s">
        <v>3</v>
      </c>
      <c r="R766" t="s">
        <v>58</v>
      </c>
      <c r="S766" t="s">
        <v>55</v>
      </c>
      <c r="T766" t="s">
        <v>56</v>
      </c>
      <c r="U766" t="s">
        <v>56</v>
      </c>
      <c r="V766" t="s">
        <v>68</v>
      </c>
      <c r="W766" t="s">
        <v>55</v>
      </c>
      <c r="X766" t="s">
        <v>56</v>
      </c>
      <c r="Y766" t="s">
        <v>56</v>
      </c>
      <c r="Z766" t="s">
        <v>56</v>
      </c>
      <c r="AA766" t="s">
        <v>57</v>
      </c>
      <c r="AB766" t="s">
        <v>56</v>
      </c>
      <c r="AC766" t="s">
        <v>56</v>
      </c>
      <c r="AD766" t="s">
        <v>951</v>
      </c>
      <c r="AE766">
        <v>0</v>
      </c>
      <c r="AF766">
        <v>0</v>
      </c>
      <c r="AG766">
        <v>0</v>
      </c>
      <c r="AH766">
        <v>0</v>
      </c>
      <c r="AI766" s="18" t="str">
        <f t="shared" si="45"/>
        <v>1</v>
      </c>
      <c r="AJ766" s="18" t="str">
        <f t="shared" si="46"/>
        <v>1</v>
      </c>
      <c r="AK766" s="18" t="str">
        <f t="shared" si="47"/>
        <v>1</v>
      </c>
      <c r="AL766" s="18">
        <f t="shared" si="48"/>
        <v>0</v>
      </c>
      <c r="AM766">
        <v>1</v>
      </c>
      <c r="AN766">
        <v>5</v>
      </c>
      <c r="AO766">
        <v>0</v>
      </c>
      <c r="AP766">
        <v>0</v>
      </c>
      <c r="AQ766">
        <v>0</v>
      </c>
      <c r="AR766" t="s">
        <v>209</v>
      </c>
      <c r="AS766" t="s">
        <v>58</v>
      </c>
      <c r="AT766" t="s">
        <v>58</v>
      </c>
      <c r="AU766" t="s">
        <v>1326</v>
      </c>
      <c r="AV766" t="s">
        <v>6625</v>
      </c>
      <c r="AW766" t="s">
        <v>950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0</v>
      </c>
      <c r="BL766">
        <v>2016022111</v>
      </c>
      <c r="BM766">
        <v>11</v>
      </c>
    </row>
    <row r="767" spans="1:65">
      <c r="A767" t="s">
        <v>6626</v>
      </c>
      <c r="B767">
        <v>766</v>
      </c>
      <c r="C767" t="s">
        <v>57</v>
      </c>
      <c r="D767" t="s">
        <v>55</v>
      </c>
      <c r="E767">
        <v>11</v>
      </c>
      <c r="F767">
        <v>2016022111</v>
      </c>
      <c r="G767" t="s">
        <v>55</v>
      </c>
      <c r="H767" t="s">
        <v>952</v>
      </c>
      <c r="I767" t="s">
        <v>55</v>
      </c>
      <c r="J767" t="s">
        <v>55</v>
      </c>
      <c r="K767" t="s">
        <v>55</v>
      </c>
      <c r="L767" t="s">
        <v>55</v>
      </c>
      <c r="M767" t="s">
        <v>55</v>
      </c>
      <c r="N767" t="s">
        <v>57</v>
      </c>
      <c r="O767" t="s">
        <v>57</v>
      </c>
      <c r="P767" t="s">
        <v>57</v>
      </c>
      <c r="Q767" t="s">
        <v>57</v>
      </c>
      <c r="R767" t="s">
        <v>57</v>
      </c>
      <c r="S767" t="s">
        <v>55</v>
      </c>
      <c r="T767" t="s">
        <v>57</v>
      </c>
      <c r="U767" t="s">
        <v>57</v>
      </c>
      <c r="V767" t="s">
        <v>57</v>
      </c>
      <c r="W767" t="s">
        <v>55</v>
      </c>
      <c r="X767" t="s">
        <v>57</v>
      </c>
      <c r="Y767" t="s">
        <v>57</v>
      </c>
      <c r="Z767" t="s">
        <v>57</v>
      </c>
      <c r="AA767" t="s">
        <v>57</v>
      </c>
      <c r="AB767" t="s">
        <v>57</v>
      </c>
      <c r="AC767" t="s">
        <v>57</v>
      </c>
      <c r="AD767" t="s">
        <v>57</v>
      </c>
      <c r="AE767">
        <v>0</v>
      </c>
      <c r="AF767">
        <v>0</v>
      </c>
      <c r="AG767">
        <v>0</v>
      </c>
      <c r="AH767">
        <v>0</v>
      </c>
      <c r="AI767" s="18" t="str">
        <f t="shared" si="45"/>
        <v>1</v>
      </c>
      <c r="AJ767" s="18" t="str">
        <f t="shared" si="46"/>
        <v>1</v>
      </c>
      <c r="AK767" s="18" t="str">
        <f t="shared" si="47"/>
        <v>1</v>
      </c>
      <c r="AL767" s="18">
        <f t="shared" si="48"/>
        <v>0</v>
      </c>
      <c r="AM767" t="s">
        <v>55</v>
      </c>
      <c r="AN767" t="s">
        <v>55</v>
      </c>
      <c r="AO767">
        <v>0</v>
      </c>
      <c r="AP767">
        <v>1</v>
      </c>
      <c r="AQ767">
        <v>0</v>
      </c>
      <c r="AR767" t="s">
        <v>59</v>
      </c>
      <c r="AS767" t="s">
        <v>80</v>
      </c>
      <c r="AT767" t="s">
        <v>80</v>
      </c>
      <c r="AU767" t="s">
        <v>80</v>
      </c>
      <c r="AV767" t="s">
        <v>6626</v>
      </c>
      <c r="AW767" t="s">
        <v>952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1</v>
      </c>
      <c r="BK767">
        <v>0</v>
      </c>
      <c r="BL767">
        <v>2016022111</v>
      </c>
      <c r="BM767">
        <v>11</v>
      </c>
    </row>
    <row r="768" spans="1:65">
      <c r="A768" t="s">
        <v>6627</v>
      </c>
      <c r="B768">
        <v>767</v>
      </c>
      <c r="C768" t="s">
        <v>57</v>
      </c>
      <c r="D768" t="s">
        <v>55</v>
      </c>
      <c r="E768">
        <v>11</v>
      </c>
      <c r="F768">
        <v>2016022111</v>
      </c>
      <c r="G768" t="s">
        <v>55</v>
      </c>
      <c r="H768" t="s">
        <v>953</v>
      </c>
      <c r="I768" t="s">
        <v>55</v>
      </c>
      <c r="J768" t="s">
        <v>55</v>
      </c>
      <c r="K768" t="s">
        <v>55</v>
      </c>
      <c r="L768" t="s">
        <v>55</v>
      </c>
      <c r="M768" t="s">
        <v>55</v>
      </c>
      <c r="N768" t="s">
        <v>57</v>
      </c>
      <c r="O768" t="s">
        <v>57</v>
      </c>
      <c r="P768" t="s">
        <v>57</v>
      </c>
      <c r="Q768" t="s">
        <v>57</v>
      </c>
      <c r="R768" t="s">
        <v>57</v>
      </c>
      <c r="S768" t="s">
        <v>55</v>
      </c>
      <c r="T768" t="s">
        <v>57</v>
      </c>
      <c r="U768" t="s">
        <v>57</v>
      </c>
      <c r="V768" t="s">
        <v>57</v>
      </c>
      <c r="W768" t="s">
        <v>55</v>
      </c>
      <c r="X768" t="s">
        <v>57</v>
      </c>
      <c r="Y768" t="s">
        <v>57</v>
      </c>
      <c r="Z768" t="s">
        <v>57</v>
      </c>
      <c r="AA768" t="s">
        <v>57</v>
      </c>
      <c r="AB768" t="s">
        <v>57</v>
      </c>
      <c r="AC768" t="s">
        <v>57</v>
      </c>
      <c r="AD768" t="s">
        <v>57</v>
      </c>
      <c r="AE768">
        <v>0</v>
      </c>
      <c r="AF768">
        <v>0</v>
      </c>
      <c r="AG768">
        <v>0</v>
      </c>
      <c r="AH768">
        <v>0</v>
      </c>
      <c r="AI768" s="18" t="str">
        <f t="shared" si="45"/>
        <v>1</v>
      </c>
      <c r="AJ768" s="18" t="str">
        <f t="shared" si="46"/>
        <v>1</v>
      </c>
      <c r="AK768" s="18" t="str">
        <f t="shared" si="47"/>
        <v>1</v>
      </c>
      <c r="AL768" s="18">
        <f t="shared" si="48"/>
        <v>0</v>
      </c>
      <c r="AM768" t="s">
        <v>55</v>
      </c>
      <c r="AN768" t="s">
        <v>55</v>
      </c>
      <c r="AO768">
        <v>0</v>
      </c>
      <c r="AP768">
        <v>1</v>
      </c>
      <c r="AQ768">
        <v>0</v>
      </c>
      <c r="AR768" t="s">
        <v>59</v>
      </c>
      <c r="AS768" t="s">
        <v>80</v>
      </c>
      <c r="AT768" t="s">
        <v>80</v>
      </c>
      <c r="AU768" t="s">
        <v>80</v>
      </c>
      <c r="AV768" t="s">
        <v>6627</v>
      </c>
      <c r="AW768" t="s">
        <v>953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2016022111</v>
      </c>
      <c r="BM768">
        <v>11</v>
      </c>
    </row>
    <row r="769" spans="1:65">
      <c r="A769" t="s">
        <v>6628</v>
      </c>
      <c r="B769">
        <v>768</v>
      </c>
      <c r="C769" t="s">
        <v>57</v>
      </c>
      <c r="D769" t="s">
        <v>55</v>
      </c>
      <c r="E769">
        <v>13</v>
      </c>
      <c r="F769">
        <v>2016021313</v>
      </c>
      <c r="G769" t="s">
        <v>55</v>
      </c>
      <c r="H769" t="s">
        <v>954</v>
      </c>
      <c r="I769" t="s">
        <v>55</v>
      </c>
      <c r="J769" t="s">
        <v>55</v>
      </c>
      <c r="K769" t="s">
        <v>55</v>
      </c>
      <c r="L769" t="s">
        <v>55</v>
      </c>
      <c r="M769" t="s">
        <v>55</v>
      </c>
      <c r="N769" t="s">
        <v>57</v>
      </c>
      <c r="O769" t="s">
        <v>57</v>
      </c>
      <c r="P769" t="s">
        <v>57</v>
      </c>
      <c r="Q769" t="s">
        <v>57</v>
      </c>
      <c r="R769" t="s">
        <v>57</v>
      </c>
      <c r="S769" t="s">
        <v>55</v>
      </c>
      <c r="T769" t="s">
        <v>57</v>
      </c>
      <c r="U769" t="s">
        <v>57</v>
      </c>
      <c r="V769" t="s">
        <v>57</v>
      </c>
      <c r="W769" t="s">
        <v>55</v>
      </c>
      <c r="X769" t="s">
        <v>57</v>
      </c>
      <c r="Y769" t="s">
        <v>57</v>
      </c>
      <c r="Z769" t="s">
        <v>57</v>
      </c>
      <c r="AA769" t="s">
        <v>57</v>
      </c>
      <c r="AB769" t="s">
        <v>57</v>
      </c>
      <c r="AC769" t="s">
        <v>57</v>
      </c>
      <c r="AD769" t="s">
        <v>57</v>
      </c>
      <c r="AE769">
        <v>0</v>
      </c>
      <c r="AF769">
        <v>0</v>
      </c>
      <c r="AG769">
        <v>0</v>
      </c>
      <c r="AH769">
        <v>0</v>
      </c>
      <c r="AI769" s="18" t="str">
        <f t="shared" si="45"/>
        <v>1</v>
      </c>
      <c r="AJ769" s="18" t="str">
        <f t="shared" si="46"/>
        <v>1</v>
      </c>
      <c r="AK769" s="18" t="str">
        <f t="shared" si="47"/>
        <v>1</v>
      </c>
      <c r="AL769" s="18">
        <f t="shared" si="48"/>
        <v>0</v>
      </c>
      <c r="AM769" t="s">
        <v>55</v>
      </c>
      <c r="AN769" t="s">
        <v>55</v>
      </c>
      <c r="AO769">
        <v>0</v>
      </c>
      <c r="AP769">
        <v>1</v>
      </c>
      <c r="AQ769">
        <v>0</v>
      </c>
      <c r="AR769" t="s">
        <v>59</v>
      </c>
      <c r="AS769" t="s">
        <v>80</v>
      </c>
      <c r="AT769" t="s">
        <v>80</v>
      </c>
      <c r="AU769" t="s">
        <v>80</v>
      </c>
      <c r="AV769" t="s">
        <v>6628</v>
      </c>
      <c r="AW769" t="s">
        <v>954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2016021313</v>
      </c>
      <c r="BM769">
        <v>13</v>
      </c>
    </row>
    <row r="770" spans="1:65">
      <c r="A770" t="s">
        <v>6629</v>
      </c>
      <c r="B770">
        <v>769</v>
      </c>
      <c r="C770" t="s">
        <v>301</v>
      </c>
      <c r="D770">
        <v>1</v>
      </c>
      <c r="E770">
        <v>13</v>
      </c>
      <c r="F770">
        <v>2016021313</v>
      </c>
      <c r="G770">
        <v>20160213</v>
      </c>
      <c r="H770" t="s">
        <v>955</v>
      </c>
      <c r="I770" t="s">
        <v>54</v>
      </c>
      <c r="J770" t="s">
        <v>55</v>
      </c>
      <c r="K770">
        <v>1</v>
      </c>
      <c r="L770">
        <v>1</v>
      </c>
      <c r="M770">
        <v>0</v>
      </c>
      <c r="N770" t="s">
        <v>56</v>
      </c>
      <c r="O770" t="s">
        <v>956</v>
      </c>
      <c r="P770" t="s">
        <v>68</v>
      </c>
      <c r="Q770" t="s">
        <v>3</v>
      </c>
      <c r="R770" t="s">
        <v>297</v>
      </c>
      <c r="S770" t="s">
        <v>55</v>
      </c>
      <c r="T770" t="s">
        <v>56</v>
      </c>
      <c r="U770" t="s">
        <v>56</v>
      </c>
      <c r="V770" t="s">
        <v>56</v>
      </c>
      <c r="W770" t="s">
        <v>55</v>
      </c>
      <c r="X770" t="s">
        <v>56</v>
      </c>
      <c r="Y770" t="s">
        <v>56</v>
      </c>
      <c r="Z770" t="s">
        <v>56</v>
      </c>
      <c r="AA770" t="s">
        <v>57</v>
      </c>
      <c r="AB770" t="s">
        <v>56</v>
      </c>
      <c r="AC770" t="s">
        <v>56</v>
      </c>
      <c r="AD770" t="s">
        <v>56</v>
      </c>
      <c r="AE770">
        <v>0</v>
      </c>
      <c r="AF770">
        <v>0</v>
      </c>
      <c r="AG770">
        <v>1</v>
      </c>
      <c r="AH770">
        <v>0</v>
      </c>
      <c r="AI770" s="18" t="str">
        <f t="shared" si="45"/>
        <v>1</v>
      </c>
      <c r="AJ770" s="18" t="str">
        <f t="shared" si="46"/>
        <v>1</v>
      </c>
      <c r="AK770" s="18" t="str">
        <f t="shared" si="47"/>
        <v>0</v>
      </c>
      <c r="AL770" s="18">
        <f t="shared" si="48"/>
        <v>0</v>
      </c>
      <c r="AM770">
        <v>5</v>
      </c>
      <c r="AN770">
        <v>5</v>
      </c>
      <c r="AO770">
        <v>0</v>
      </c>
      <c r="AP770">
        <v>0</v>
      </c>
      <c r="AQ770">
        <v>0</v>
      </c>
      <c r="AR770" t="s">
        <v>59</v>
      </c>
      <c r="AS770" t="s">
        <v>141</v>
      </c>
      <c r="AT770" t="s">
        <v>141</v>
      </c>
      <c r="AU770" t="s">
        <v>1326</v>
      </c>
      <c r="AV770" t="s">
        <v>6629</v>
      </c>
      <c r="AW770" t="s">
        <v>955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2016021313</v>
      </c>
      <c r="BM770">
        <v>13</v>
      </c>
    </row>
    <row r="771" spans="1:65">
      <c r="A771" t="s">
        <v>6630</v>
      </c>
      <c r="B771">
        <v>770</v>
      </c>
      <c r="C771" t="s">
        <v>301</v>
      </c>
      <c r="D771">
        <v>1</v>
      </c>
      <c r="E771">
        <v>13</v>
      </c>
      <c r="F771">
        <v>2016021313</v>
      </c>
      <c r="G771">
        <v>20160213</v>
      </c>
      <c r="H771" t="s">
        <v>957</v>
      </c>
      <c r="I771" t="s">
        <v>54</v>
      </c>
      <c r="J771" t="s">
        <v>55</v>
      </c>
      <c r="K771">
        <v>0</v>
      </c>
      <c r="L771">
        <v>0</v>
      </c>
      <c r="M771">
        <v>0</v>
      </c>
      <c r="N771" t="s">
        <v>56</v>
      </c>
      <c r="O771" t="s">
        <v>57</v>
      </c>
      <c r="P771" t="s">
        <v>57</v>
      </c>
      <c r="Q771" t="s">
        <v>4</v>
      </c>
      <c r="R771" t="s">
        <v>80</v>
      </c>
      <c r="S771" t="s">
        <v>55</v>
      </c>
      <c r="T771" t="s">
        <v>56</v>
      </c>
      <c r="U771" t="s">
        <v>56</v>
      </c>
      <c r="V771" t="s">
        <v>56</v>
      </c>
      <c r="W771" t="s">
        <v>55</v>
      </c>
      <c r="X771" t="s">
        <v>56</v>
      </c>
      <c r="Y771" t="s">
        <v>56</v>
      </c>
      <c r="Z771" t="s">
        <v>56</v>
      </c>
      <c r="AA771" t="s">
        <v>57</v>
      </c>
      <c r="AB771" t="s">
        <v>56</v>
      </c>
      <c r="AC771" t="s">
        <v>56</v>
      </c>
      <c r="AD771" t="s">
        <v>56</v>
      </c>
      <c r="AE771">
        <v>0</v>
      </c>
      <c r="AF771">
        <v>0</v>
      </c>
      <c r="AG771">
        <v>0</v>
      </c>
      <c r="AH771">
        <v>1</v>
      </c>
      <c r="AI771" s="18" t="str">
        <f t="shared" ref="AI771:AI834" si="49">IF(ISERROR(FIND("0",AE771))=FALSE, "1", IF(ISERROR(FIND("1",AE771))=FALSE, "0"))</f>
        <v>1</v>
      </c>
      <c r="AJ771" s="18" t="str">
        <f t="shared" ref="AJ771:AJ834" si="50">IF(ISERROR(FIND("0",AF771))=FALSE, "1", IF(ISERROR(FIND("1",AF771))=FALSE, "0"))</f>
        <v>1</v>
      </c>
      <c r="AK771" s="18" t="str">
        <f t="shared" ref="AK771:AK834" si="51">IF(ISERROR(FIND("0",AG771))=FALSE, "1", IF(ISERROR(FIND("1",AG771))=FALSE, "0"))</f>
        <v>1</v>
      </c>
      <c r="AL771" s="18">
        <f t="shared" ref="AL771:AL834" si="52">AH771</f>
        <v>1</v>
      </c>
      <c r="AM771" t="s">
        <v>55</v>
      </c>
      <c r="AN771" t="s">
        <v>55</v>
      </c>
      <c r="AO771">
        <v>0</v>
      </c>
      <c r="AP771">
        <v>0</v>
      </c>
      <c r="AQ771">
        <v>0</v>
      </c>
      <c r="AR771" t="s">
        <v>59</v>
      </c>
      <c r="AS771" t="s">
        <v>80</v>
      </c>
      <c r="AT771" t="s">
        <v>80</v>
      </c>
      <c r="AU771" t="s">
        <v>80</v>
      </c>
      <c r="AV771" t="s">
        <v>6630</v>
      </c>
      <c r="AW771" t="s">
        <v>957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2016021313</v>
      </c>
      <c r="BM771">
        <v>13</v>
      </c>
    </row>
    <row r="772" spans="1:65">
      <c r="A772" t="s">
        <v>6631</v>
      </c>
      <c r="B772">
        <v>771</v>
      </c>
      <c r="C772" t="s">
        <v>301</v>
      </c>
      <c r="D772">
        <v>1</v>
      </c>
      <c r="E772">
        <v>13</v>
      </c>
      <c r="F772">
        <v>2016021313</v>
      </c>
      <c r="G772">
        <v>20160213</v>
      </c>
      <c r="H772" t="s">
        <v>958</v>
      </c>
      <c r="I772" t="s">
        <v>54</v>
      </c>
      <c r="J772" t="s">
        <v>55</v>
      </c>
      <c r="K772">
        <v>2</v>
      </c>
      <c r="L772">
        <v>0</v>
      </c>
      <c r="M772">
        <v>2</v>
      </c>
      <c r="N772" t="s">
        <v>56</v>
      </c>
      <c r="O772" t="s">
        <v>89</v>
      </c>
      <c r="P772" t="s">
        <v>56</v>
      </c>
      <c r="Q772" t="s">
        <v>4</v>
      </c>
      <c r="R772" t="s">
        <v>80</v>
      </c>
      <c r="S772" t="s">
        <v>55</v>
      </c>
      <c r="T772" t="s">
        <v>56</v>
      </c>
      <c r="U772" t="s">
        <v>56</v>
      </c>
      <c r="V772" t="s">
        <v>56</v>
      </c>
      <c r="W772" t="s">
        <v>55</v>
      </c>
      <c r="X772" t="s">
        <v>56</v>
      </c>
      <c r="Y772" t="s">
        <v>56</v>
      </c>
      <c r="Z772" t="s">
        <v>56</v>
      </c>
      <c r="AA772" t="s">
        <v>57</v>
      </c>
      <c r="AB772" t="s">
        <v>56</v>
      </c>
      <c r="AC772" t="s">
        <v>56</v>
      </c>
      <c r="AD772" t="s">
        <v>56</v>
      </c>
      <c r="AE772">
        <v>0</v>
      </c>
      <c r="AF772">
        <v>0</v>
      </c>
      <c r="AG772">
        <v>1</v>
      </c>
      <c r="AH772">
        <v>0</v>
      </c>
      <c r="AI772" s="18" t="str">
        <f t="shared" si="49"/>
        <v>1</v>
      </c>
      <c r="AJ772" s="18" t="str">
        <f t="shared" si="50"/>
        <v>1</v>
      </c>
      <c r="AK772" s="18" t="str">
        <f t="shared" si="51"/>
        <v>0</v>
      </c>
      <c r="AL772" s="18">
        <f t="shared" si="52"/>
        <v>0</v>
      </c>
      <c r="AM772">
        <v>5</v>
      </c>
      <c r="AN772">
        <v>5</v>
      </c>
      <c r="AO772">
        <v>0</v>
      </c>
      <c r="AP772">
        <v>0</v>
      </c>
      <c r="AQ772">
        <v>0</v>
      </c>
      <c r="AR772" t="s">
        <v>59</v>
      </c>
      <c r="AS772" t="s">
        <v>80</v>
      </c>
      <c r="AT772" t="s">
        <v>80</v>
      </c>
      <c r="AU772" t="s">
        <v>80</v>
      </c>
      <c r="AV772" t="s">
        <v>6631</v>
      </c>
      <c r="AW772" t="s">
        <v>958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2016021313</v>
      </c>
      <c r="BM772">
        <v>13</v>
      </c>
    </row>
    <row r="773" spans="1:65">
      <c r="A773" t="s">
        <v>6632</v>
      </c>
      <c r="B773">
        <v>772</v>
      </c>
      <c r="C773" t="s">
        <v>301</v>
      </c>
      <c r="D773">
        <v>1</v>
      </c>
      <c r="E773">
        <v>13</v>
      </c>
      <c r="F773">
        <v>2016021313</v>
      </c>
      <c r="G773">
        <v>20160213</v>
      </c>
      <c r="H773" t="s">
        <v>959</v>
      </c>
      <c r="I773" t="s">
        <v>54</v>
      </c>
      <c r="J773" t="s">
        <v>55</v>
      </c>
      <c r="K773">
        <v>6</v>
      </c>
      <c r="L773">
        <v>0</v>
      </c>
      <c r="M773" t="s">
        <v>55</v>
      </c>
      <c r="N773" t="s">
        <v>56</v>
      </c>
      <c r="O773" t="s">
        <v>76</v>
      </c>
      <c r="P773" t="s">
        <v>56</v>
      </c>
      <c r="Q773" t="s">
        <v>3</v>
      </c>
      <c r="R773" t="s">
        <v>80</v>
      </c>
      <c r="S773" t="s">
        <v>55</v>
      </c>
      <c r="T773" t="s">
        <v>56</v>
      </c>
      <c r="U773" t="s">
        <v>56</v>
      </c>
      <c r="V773" t="s">
        <v>56</v>
      </c>
      <c r="W773" t="s">
        <v>55</v>
      </c>
      <c r="X773" t="s">
        <v>56</v>
      </c>
      <c r="Y773" t="s">
        <v>56</v>
      </c>
      <c r="Z773" t="s">
        <v>56</v>
      </c>
      <c r="AA773" t="s">
        <v>57</v>
      </c>
      <c r="AB773" t="s">
        <v>56</v>
      </c>
      <c r="AC773" t="s">
        <v>56</v>
      </c>
      <c r="AD773" t="s">
        <v>56</v>
      </c>
      <c r="AE773">
        <v>0</v>
      </c>
      <c r="AF773">
        <v>0</v>
      </c>
      <c r="AG773">
        <v>1</v>
      </c>
      <c r="AH773">
        <v>0</v>
      </c>
      <c r="AI773" s="18" t="str">
        <f t="shared" si="49"/>
        <v>1</v>
      </c>
      <c r="AJ773" s="18" t="str">
        <f t="shared" si="50"/>
        <v>1</v>
      </c>
      <c r="AK773" s="18" t="str">
        <f t="shared" si="51"/>
        <v>0</v>
      </c>
      <c r="AL773" s="18">
        <f t="shared" si="52"/>
        <v>0</v>
      </c>
      <c r="AM773">
        <v>5</v>
      </c>
      <c r="AN773">
        <v>5</v>
      </c>
      <c r="AO773">
        <v>1</v>
      </c>
      <c r="AP773">
        <v>0</v>
      </c>
      <c r="AQ773">
        <v>0</v>
      </c>
      <c r="AR773" t="s">
        <v>59</v>
      </c>
      <c r="AS773" t="s">
        <v>80</v>
      </c>
      <c r="AT773" t="s">
        <v>80</v>
      </c>
      <c r="AU773" t="s">
        <v>80</v>
      </c>
      <c r="AV773" t="s">
        <v>6632</v>
      </c>
      <c r="AW773" t="s">
        <v>959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2016021313</v>
      </c>
      <c r="BM773">
        <v>13</v>
      </c>
    </row>
    <row r="774" spans="1:65">
      <c r="A774" t="s">
        <v>6633</v>
      </c>
      <c r="B774">
        <v>773</v>
      </c>
      <c r="C774" t="s">
        <v>301</v>
      </c>
      <c r="D774">
        <v>1</v>
      </c>
      <c r="E774">
        <v>13</v>
      </c>
      <c r="F774">
        <v>2016021313</v>
      </c>
      <c r="G774">
        <v>20160213</v>
      </c>
      <c r="H774" t="s">
        <v>960</v>
      </c>
      <c r="I774" t="s">
        <v>54</v>
      </c>
      <c r="J774" t="s">
        <v>55</v>
      </c>
      <c r="K774">
        <v>1</v>
      </c>
      <c r="L774">
        <v>1</v>
      </c>
      <c r="M774">
        <v>0</v>
      </c>
      <c r="N774" t="s">
        <v>56</v>
      </c>
      <c r="O774" t="s">
        <v>76</v>
      </c>
      <c r="P774" t="s">
        <v>56</v>
      </c>
      <c r="Q774" t="s">
        <v>3</v>
      </c>
      <c r="R774" t="s">
        <v>80</v>
      </c>
      <c r="S774" t="s">
        <v>55</v>
      </c>
      <c r="T774" t="s">
        <v>56</v>
      </c>
      <c r="U774" t="s">
        <v>56</v>
      </c>
      <c r="V774" t="s">
        <v>56</v>
      </c>
      <c r="W774" t="s">
        <v>55</v>
      </c>
      <c r="X774" t="s">
        <v>56</v>
      </c>
      <c r="Y774" t="s">
        <v>56</v>
      </c>
      <c r="Z774" t="s">
        <v>56</v>
      </c>
      <c r="AA774" t="s">
        <v>57</v>
      </c>
      <c r="AB774" t="s">
        <v>56</v>
      </c>
      <c r="AC774" t="s">
        <v>56</v>
      </c>
      <c r="AD774" t="s">
        <v>56</v>
      </c>
      <c r="AE774">
        <v>0</v>
      </c>
      <c r="AF774">
        <v>0</v>
      </c>
      <c r="AG774">
        <v>1</v>
      </c>
      <c r="AH774">
        <v>0</v>
      </c>
      <c r="AI774" s="18" t="str">
        <f t="shared" si="49"/>
        <v>1</v>
      </c>
      <c r="AJ774" s="18" t="str">
        <f t="shared" si="50"/>
        <v>1</v>
      </c>
      <c r="AK774" s="18" t="str">
        <f t="shared" si="51"/>
        <v>0</v>
      </c>
      <c r="AL774" s="18">
        <f t="shared" si="52"/>
        <v>0</v>
      </c>
      <c r="AM774">
        <v>5</v>
      </c>
      <c r="AN774">
        <v>5</v>
      </c>
      <c r="AO774">
        <v>0</v>
      </c>
      <c r="AP774">
        <v>0</v>
      </c>
      <c r="AQ774">
        <v>0</v>
      </c>
      <c r="AR774" t="s">
        <v>59</v>
      </c>
      <c r="AS774" t="s">
        <v>80</v>
      </c>
      <c r="AT774" t="s">
        <v>80</v>
      </c>
      <c r="AU774" t="s">
        <v>80</v>
      </c>
      <c r="AV774" t="s">
        <v>6633</v>
      </c>
      <c r="AW774" t="s">
        <v>960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2016021313</v>
      </c>
      <c r="BM774">
        <v>13</v>
      </c>
    </row>
    <row r="775" spans="1:65">
      <c r="A775" t="s">
        <v>6634</v>
      </c>
      <c r="B775">
        <v>774</v>
      </c>
      <c r="C775" t="s">
        <v>301</v>
      </c>
      <c r="D775">
        <v>1</v>
      </c>
      <c r="E775">
        <v>13</v>
      </c>
      <c r="F775">
        <v>2016021313</v>
      </c>
      <c r="G775">
        <v>20160213</v>
      </c>
      <c r="H775" t="s">
        <v>961</v>
      </c>
      <c r="I775" t="s">
        <v>54</v>
      </c>
      <c r="J775" t="s">
        <v>55</v>
      </c>
      <c r="K775">
        <v>0</v>
      </c>
      <c r="L775">
        <v>0</v>
      </c>
      <c r="M775">
        <v>0</v>
      </c>
      <c r="N775" t="s">
        <v>56</v>
      </c>
      <c r="O775" t="s">
        <v>57</v>
      </c>
      <c r="P775" t="s">
        <v>57</v>
      </c>
      <c r="Q775" t="s">
        <v>3</v>
      </c>
      <c r="R775" t="s">
        <v>80</v>
      </c>
      <c r="S775" t="s">
        <v>55</v>
      </c>
      <c r="T775" t="s">
        <v>56</v>
      </c>
      <c r="U775" t="s">
        <v>56</v>
      </c>
      <c r="V775" t="s">
        <v>56</v>
      </c>
      <c r="W775" t="s">
        <v>55</v>
      </c>
      <c r="X775" t="s">
        <v>56</v>
      </c>
      <c r="Y775" t="s">
        <v>56</v>
      </c>
      <c r="Z775" t="s">
        <v>56</v>
      </c>
      <c r="AA775" t="s">
        <v>57</v>
      </c>
      <c r="AB775" t="s">
        <v>56</v>
      </c>
      <c r="AC775" t="s">
        <v>56</v>
      </c>
      <c r="AD775" t="s">
        <v>56</v>
      </c>
      <c r="AE775">
        <v>0</v>
      </c>
      <c r="AF775">
        <v>0</v>
      </c>
      <c r="AG775">
        <v>0</v>
      </c>
      <c r="AH775">
        <v>1</v>
      </c>
      <c r="AI775" s="18" t="str">
        <f t="shared" si="49"/>
        <v>1</v>
      </c>
      <c r="AJ775" s="18" t="str">
        <f t="shared" si="50"/>
        <v>1</v>
      </c>
      <c r="AK775" s="18" t="str">
        <f t="shared" si="51"/>
        <v>1</v>
      </c>
      <c r="AL775" s="18">
        <f t="shared" si="52"/>
        <v>1</v>
      </c>
      <c r="AM775" t="s">
        <v>55</v>
      </c>
      <c r="AN775" t="s">
        <v>55</v>
      </c>
      <c r="AO775">
        <v>0</v>
      </c>
      <c r="AP775">
        <v>0</v>
      </c>
      <c r="AQ775">
        <v>0</v>
      </c>
      <c r="AR775" t="s">
        <v>59</v>
      </c>
      <c r="AS775" t="s">
        <v>80</v>
      </c>
      <c r="AT775" t="s">
        <v>80</v>
      </c>
      <c r="AU775" t="s">
        <v>80</v>
      </c>
      <c r="AV775" t="s">
        <v>6634</v>
      </c>
      <c r="AW775" t="s">
        <v>961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2016021313</v>
      </c>
      <c r="BM775">
        <v>13</v>
      </c>
    </row>
    <row r="776" spans="1:65">
      <c r="A776" t="s">
        <v>6635</v>
      </c>
      <c r="B776">
        <v>775</v>
      </c>
      <c r="C776" t="s">
        <v>57</v>
      </c>
      <c r="D776" t="s">
        <v>55</v>
      </c>
      <c r="E776">
        <v>13</v>
      </c>
      <c r="F776">
        <v>2016021313</v>
      </c>
      <c r="G776" t="s">
        <v>55</v>
      </c>
      <c r="H776" t="s">
        <v>962</v>
      </c>
      <c r="I776" t="s">
        <v>55</v>
      </c>
      <c r="J776" t="s">
        <v>55</v>
      </c>
      <c r="K776" t="s">
        <v>55</v>
      </c>
      <c r="L776" t="s">
        <v>55</v>
      </c>
      <c r="M776" t="s">
        <v>55</v>
      </c>
      <c r="N776" t="s">
        <v>57</v>
      </c>
      <c r="O776" t="s">
        <v>57</v>
      </c>
      <c r="P776" t="s">
        <v>57</v>
      </c>
      <c r="Q776" t="s">
        <v>57</v>
      </c>
      <c r="R776" t="s">
        <v>57</v>
      </c>
      <c r="S776" t="s">
        <v>55</v>
      </c>
      <c r="T776" t="s">
        <v>57</v>
      </c>
      <c r="U776" t="s">
        <v>57</v>
      </c>
      <c r="V776" t="s">
        <v>57</v>
      </c>
      <c r="W776" t="s">
        <v>55</v>
      </c>
      <c r="X776" t="s">
        <v>57</v>
      </c>
      <c r="Y776" t="s">
        <v>57</v>
      </c>
      <c r="Z776" t="s">
        <v>57</v>
      </c>
      <c r="AA776" t="s">
        <v>57</v>
      </c>
      <c r="AB776" t="s">
        <v>57</v>
      </c>
      <c r="AC776" t="s">
        <v>57</v>
      </c>
      <c r="AD776" t="s">
        <v>57</v>
      </c>
      <c r="AE776">
        <v>0</v>
      </c>
      <c r="AF776">
        <v>0</v>
      </c>
      <c r="AG776">
        <v>0</v>
      </c>
      <c r="AH776">
        <v>0</v>
      </c>
      <c r="AI776" s="18" t="str">
        <f t="shared" si="49"/>
        <v>1</v>
      </c>
      <c r="AJ776" s="18" t="str">
        <f t="shared" si="50"/>
        <v>1</v>
      </c>
      <c r="AK776" s="18" t="str">
        <f t="shared" si="51"/>
        <v>1</v>
      </c>
      <c r="AL776" s="18">
        <f t="shared" si="52"/>
        <v>0</v>
      </c>
      <c r="AM776" t="s">
        <v>55</v>
      </c>
      <c r="AN776" t="s">
        <v>55</v>
      </c>
      <c r="AO776">
        <v>0</v>
      </c>
      <c r="AP776">
        <v>1</v>
      </c>
      <c r="AQ776">
        <v>0</v>
      </c>
      <c r="AR776" t="s">
        <v>59</v>
      </c>
      <c r="AS776" t="s">
        <v>80</v>
      </c>
      <c r="AT776" t="s">
        <v>80</v>
      </c>
      <c r="AU776" t="s">
        <v>80</v>
      </c>
      <c r="AV776" t="s">
        <v>6635</v>
      </c>
      <c r="AW776" t="s">
        <v>962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2016021313</v>
      </c>
      <c r="BM776">
        <v>13</v>
      </c>
    </row>
    <row r="777" spans="1:65">
      <c r="A777" t="s">
        <v>6636</v>
      </c>
      <c r="B777">
        <v>776</v>
      </c>
      <c r="C777" t="s">
        <v>57</v>
      </c>
      <c r="D777" t="s">
        <v>55</v>
      </c>
      <c r="E777">
        <v>13</v>
      </c>
      <c r="F777">
        <v>2016021313</v>
      </c>
      <c r="G777" t="s">
        <v>55</v>
      </c>
      <c r="H777" t="s">
        <v>963</v>
      </c>
      <c r="I777" t="s">
        <v>55</v>
      </c>
      <c r="J777" t="s">
        <v>55</v>
      </c>
      <c r="K777" t="s">
        <v>55</v>
      </c>
      <c r="L777" t="s">
        <v>55</v>
      </c>
      <c r="M777" t="s">
        <v>55</v>
      </c>
      <c r="N777" t="s">
        <v>57</v>
      </c>
      <c r="O777" t="s">
        <v>57</v>
      </c>
      <c r="P777" t="s">
        <v>57</v>
      </c>
      <c r="Q777" t="s">
        <v>57</v>
      </c>
      <c r="R777" t="s">
        <v>57</v>
      </c>
      <c r="S777" t="s">
        <v>55</v>
      </c>
      <c r="T777" t="s">
        <v>57</v>
      </c>
      <c r="U777" t="s">
        <v>57</v>
      </c>
      <c r="V777" t="s">
        <v>57</v>
      </c>
      <c r="W777" t="s">
        <v>55</v>
      </c>
      <c r="X777" t="s">
        <v>57</v>
      </c>
      <c r="Y777" t="s">
        <v>57</v>
      </c>
      <c r="Z777" t="s">
        <v>57</v>
      </c>
      <c r="AA777" t="s">
        <v>57</v>
      </c>
      <c r="AB777" t="s">
        <v>57</v>
      </c>
      <c r="AC777" t="s">
        <v>57</v>
      </c>
      <c r="AD777" t="s">
        <v>57</v>
      </c>
      <c r="AE777">
        <v>0</v>
      </c>
      <c r="AF777">
        <v>0</v>
      </c>
      <c r="AG777">
        <v>0</v>
      </c>
      <c r="AH777">
        <v>0</v>
      </c>
      <c r="AI777" s="18" t="str">
        <f t="shared" si="49"/>
        <v>1</v>
      </c>
      <c r="AJ777" s="18" t="str">
        <f t="shared" si="50"/>
        <v>1</v>
      </c>
      <c r="AK777" s="18" t="str">
        <f t="shared" si="51"/>
        <v>1</v>
      </c>
      <c r="AL777" s="18">
        <f t="shared" si="52"/>
        <v>0</v>
      </c>
      <c r="AM777" t="s">
        <v>55</v>
      </c>
      <c r="AN777" t="s">
        <v>55</v>
      </c>
      <c r="AO777">
        <v>1</v>
      </c>
      <c r="AP777">
        <v>1</v>
      </c>
      <c r="AQ777">
        <v>0</v>
      </c>
      <c r="AR777" t="s">
        <v>59</v>
      </c>
      <c r="AS777" t="s">
        <v>80</v>
      </c>
      <c r="AT777" t="s">
        <v>80</v>
      </c>
      <c r="AU777" t="s">
        <v>80</v>
      </c>
      <c r="AV777" t="s">
        <v>6636</v>
      </c>
      <c r="AW777" t="s">
        <v>963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2016021313</v>
      </c>
      <c r="BM777">
        <v>13</v>
      </c>
    </row>
    <row r="778" spans="1:65">
      <c r="A778" t="s">
        <v>6637</v>
      </c>
      <c r="B778">
        <v>777</v>
      </c>
      <c r="C778" t="s">
        <v>301</v>
      </c>
      <c r="D778">
        <v>1</v>
      </c>
      <c r="E778">
        <v>13</v>
      </c>
      <c r="F778">
        <v>2016021313</v>
      </c>
      <c r="G778">
        <v>20160213</v>
      </c>
      <c r="H778" t="s">
        <v>964</v>
      </c>
      <c r="I778" t="s">
        <v>54</v>
      </c>
      <c r="J778" t="s">
        <v>55</v>
      </c>
      <c r="K778">
        <v>1</v>
      </c>
      <c r="L778">
        <v>0</v>
      </c>
      <c r="M778">
        <v>1</v>
      </c>
      <c r="N778" t="s">
        <v>56</v>
      </c>
      <c r="O778" t="s">
        <v>217</v>
      </c>
      <c r="P778" t="s">
        <v>68</v>
      </c>
      <c r="Q778" t="s">
        <v>3</v>
      </c>
      <c r="R778" t="s">
        <v>80</v>
      </c>
      <c r="S778" t="s">
        <v>55</v>
      </c>
      <c r="T778" t="s">
        <v>68</v>
      </c>
      <c r="U778" t="s">
        <v>56</v>
      </c>
      <c r="V778" t="s">
        <v>56</v>
      </c>
      <c r="W778" t="s">
        <v>55</v>
      </c>
      <c r="X778" t="s">
        <v>56</v>
      </c>
      <c r="Y778" t="s">
        <v>56</v>
      </c>
      <c r="Z778" t="s">
        <v>56</v>
      </c>
      <c r="AA778" t="s">
        <v>57</v>
      </c>
      <c r="AB778" t="s">
        <v>56</v>
      </c>
      <c r="AC778" t="s">
        <v>56</v>
      </c>
      <c r="AD778" t="s">
        <v>56</v>
      </c>
      <c r="AE778">
        <v>0</v>
      </c>
      <c r="AF778">
        <v>0</v>
      </c>
      <c r="AG778">
        <v>0</v>
      </c>
      <c r="AH778">
        <v>1</v>
      </c>
      <c r="AI778" s="18" t="str">
        <f t="shared" si="49"/>
        <v>1</v>
      </c>
      <c r="AJ778" s="18" t="str">
        <f t="shared" si="50"/>
        <v>1</v>
      </c>
      <c r="AK778" s="18" t="str">
        <f t="shared" si="51"/>
        <v>1</v>
      </c>
      <c r="AL778" s="18">
        <f t="shared" si="52"/>
        <v>1</v>
      </c>
      <c r="AM778" t="s">
        <v>55</v>
      </c>
      <c r="AN778" t="s">
        <v>55</v>
      </c>
      <c r="AO778">
        <v>0</v>
      </c>
      <c r="AP778">
        <v>0</v>
      </c>
      <c r="AQ778">
        <v>0</v>
      </c>
      <c r="AR778" t="s">
        <v>59</v>
      </c>
      <c r="AS778" t="s">
        <v>80</v>
      </c>
      <c r="AT778" t="s">
        <v>80</v>
      </c>
      <c r="AU778" t="s">
        <v>80</v>
      </c>
      <c r="AV778" t="s">
        <v>6637</v>
      </c>
      <c r="AW778" t="s">
        <v>964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2016021313</v>
      </c>
      <c r="BM778">
        <v>13</v>
      </c>
    </row>
    <row r="779" spans="1:65">
      <c r="A779" t="s">
        <v>6638</v>
      </c>
      <c r="B779">
        <v>778</v>
      </c>
      <c r="C779" t="s">
        <v>301</v>
      </c>
      <c r="D779">
        <v>1</v>
      </c>
      <c r="E779">
        <v>13</v>
      </c>
      <c r="F779">
        <v>2016021313</v>
      </c>
      <c r="G779">
        <v>20160213</v>
      </c>
      <c r="H779" t="s">
        <v>965</v>
      </c>
      <c r="I779" t="s">
        <v>54</v>
      </c>
      <c r="J779" t="s">
        <v>55</v>
      </c>
      <c r="K779">
        <v>2</v>
      </c>
      <c r="L779">
        <v>0</v>
      </c>
      <c r="M779">
        <v>1</v>
      </c>
      <c r="N779" t="s">
        <v>56</v>
      </c>
      <c r="O779" t="s">
        <v>217</v>
      </c>
      <c r="P779" t="s">
        <v>68</v>
      </c>
      <c r="Q779" t="s">
        <v>3</v>
      </c>
      <c r="R779" t="s">
        <v>80</v>
      </c>
      <c r="S779" t="s">
        <v>55</v>
      </c>
      <c r="T779" t="s">
        <v>68</v>
      </c>
      <c r="U779" t="s">
        <v>56</v>
      </c>
      <c r="V779" t="s">
        <v>68</v>
      </c>
      <c r="W779" t="s">
        <v>55</v>
      </c>
      <c r="X779" t="s">
        <v>56</v>
      </c>
      <c r="Y779" t="s">
        <v>56</v>
      </c>
      <c r="Z779" t="s">
        <v>56</v>
      </c>
      <c r="AA779" t="s">
        <v>57</v>
      </c>
      <c r="AB779" t="s">
        <v>56</v>
      </c>
      <c r="AC779" t="s">
        <v>56</v>
      </c>
      <c r="AD779" t="s">
        <v>56</v>
      </c>
      <c r="AE779">
        <v>0</v>
      </c>
      <c r="AF779">
        <v>0</v>
      </c>
      <c r="AG779">
        <v>0</v>
      </c>
      <c r="AH779">
        <v>1</v>
      </c>
      <c r="AI779" s="18" t="str">
        <f t="shared" si="49"/>
        <v>1</v>
      </c>
      <c r="AJ779" s="18" t="str">
        <f t="shared" si="50"/>
        <v>1</v>
      </c>
      <c r="AK779" s="18" t="str">
        <f t="shared" si="51"/>
        <v>1</v>
      </c>
      <c r="AL779" s="18">
        <f t="shared" si="52"/>
        <v>1</v>
      </c>
      <c r="AM779" t="s">
        <v>55</v>
      </c>
      <c r="AN779" t="s">
        <v>55</v>
      </c>
      <c r="AO779">
        <v>0</v>
      </c>
      <c r="AP779">
        <v>0</v>
      </c>
      <c r="AQ779">
        <v>0</v>
      </c>
      <c r="AR779" t="s">
        <v>59</v>
      </c>
      <c r="AS779" t="s">
        <v>80</v>
      </c>
      <c r="AT779" t="s">
        <v>80</v>
      </c>
      <c r="AU779" t="s">
        <v>80</v>
      </c>
      <c r="AV779" t="s">
        <v>6638</v>
      </c>
      <c r="AW779" t="s">
        <v>965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2016021313</v>
      </c>
      <c r="BM779">
        <v>13</v>
      </c>
    </row>
    <row r="780" spans="1:65">
      <c r="A780" t="s">
        <v>6639</v>
      </c>
      <c r="B780">
        <v>779</v>
      </c>
      <c r="C780" t="s">
        <v>57</v>
      </c>
      <c r="D780" t="s">
        <v>55</v>
      </c>
      <c r="E780">
        <v>13</v>
      </c>
      <c r="F780">
        <v>2016021313</v>
      </c>
      <c r="G780" t="s">
        <v>55</v>
      </c>
      <c r="H780" t="s">
        <v>966</v>
      </c>
      <c r="I780" t="s">
        <v>55</v>
      </c>
      <c r="J780" t="s">
        <v>55</v>
      </c>
      <c r="K780" t="s">
        <v>55</v>
      </c>
      <c r="L780" t="s">
        <v>55</v>
      </c>
      <c r="M780" t="s">
        <v>55</v>
      </c>
      <c r="N780" t="s">
        <v>57</v>
      </c>
      <c r="O780" t="s">
        <v>57</v>
      </c>
      <c r="P780" t="s">
        <v>57</v>
      </c>
      <c r="Q780" t="s">
        <v>57</v>
      </c>
      <c r="R780" t="s">
        <v>57</v>
      </c>
      <c r="S780" t="s">
        <v>55</v>
      </c>
      <c r="T780" t="s">
        <v>57</v>
      </c>
      <c r="U780" t="s">
        <v>57</v>
      </c>
      <c r="V780" t="s">
        <v>57</v>
      </c>
      <c r="W780" t="s">
        <v>55</v>
      </c>
      <c r="X780" t="s">
        <v>57</v>
      </c>
      <c r="Y780" t="s">
        <v>57</v>
      </c>
      <c r="Z780" t="s">
        <v>57</v>
      </c>
      <c r="AA780" t="s">
        <v>57</v>
      </c>
      <c r="AB780" t="s">
        <v>57</v>
      </c>
      <c r="AC780" t="s">
        <v>57</v>
      </c>
      <c r="AD780" t="s">
        <v>57</v>
      </c>
      <c r="AE780">
        <v>0</v>
      </c>
      <c r="AF780">
        <v>0</v>
      </c>
      <c r="AG780">
        <v>0</v>
      </c>
      <c r="AH780">
        <v>0</v>
      </c>
      <c r="AI780" s="18" t="str">
        <f t="shared" si="49"/>
        <v>1</v>
      </c>
      <c r="AJ780" s="18" t="str">
        <f t="shared" si="50"/>
        <v>1</v>
      </c>
      <c r="AK780" s="18" t="str">
        <f t="shared" si="51"/>
        <v>1</v>
      </c>
      <c r="AL780" s="18">
        <f t="shared" si="52"/>
        <v>0</v>
      </c>
      <c r="AM780" t="s">
        <v>55</v>
      </c>
      <c r="AN780" t="s">
        <v>55</v>
      </c>
      <c r="AO780">
        <v>0</v>
      </c>
      <c r="AP780">
        <v>1</v>
      </c>
      <c r="AQ780">
        <v>0</v>
      </c>
      <c r="AR780" t="s">
        <v>59</v>
      </c>
      <c r="AS780" t="s">
        <v>80</v>
      </c>
      <c r="AT780" t="s">
        <v>80</v>
      </c>
      <c r="AU780" t="s">
        <v>80</v>
      </c>
      <c r="AV780" t="s">
        <v>6639</v>
      </c>
      <c r="AW780" t="s">
        <v>966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2016021313</v>
      </c>
      <c r="BM780">
        <v>13</v>
      </c>
    </row>
    <row r="781" spans="1:65">
      <c r="A781" t="s">
        <v>6640</v>
      </c>
      <c r="B781">
        <v>780</v>
      </c>
      <c r="C781" t="s">
        <v>301</v>
      </c>
      <c r="D781">
        <v>1</v>
      </c>
      <c r="E781">
        <v>13</v>
      </c>
      <c r="F781">
        <v>2016021313</v>
      </c>
      <c r="G781">
        <v>20160213</v>
      </c>
      <c r="H781" t="s">
        <v>967</v>
      </c>
      <c r="I781" t="s">
        <v>76</v>
      </c>
      <c r="J781" t="s">
        <v>55</v>
      </c>
      <c r="K781">
        <v>0</v>
      </c>
      <c r="L781">
        <v>0</v>
      </c>
      <c r="M781">
        <v>0</v>
      </c>
      <c r="N781" t="s">
        <v>56</v>
      </c>
      <c r="O781" t="s">
        <v>57</v>
      </c>
      <c r="P781" t="s">
        <v>57</v>
      </c>
      <c r="Q781" t="s">
        <v>4</v>
      </c>
      <c r="R781" t="s">
        <v>352</v>
      </c>
      <c r="S781" t="s">
        <v>55</v>
      </c>
      <c r="T781" t="s">
        <v>56</v>
      </c>
      <c r="U781" t="s">
        <v>56</v>
      </c>
      <c r="V781" t="s">
        <v>56</v>
      </c>
      <c r="W781" t="s">
        <v>55</v>
      </c>
      <c r="X781" t="s">
        <v>56</v>
      </c>
      <c r="Y781" t="s">
        <v>56</v>
      </c>
      <c r="Z781" t="s">
        <v>56</v>
      </c>
      <c r="AA781" t="s">
        <v>57</v>
      </c>
      <c r="AB781" t="s">
        <v>56</v>
      </c>
      <c r="AC781" t="s">
        <v>56</v>
      </c>
      <c r="AD781" t="s">
        <v>56</v>
      </c>
      <c r="AE781">
        <v>0</v>
      </c>
      <c r="AF781">
        <v>0</v>
      </c>
      <c r="AG781">
        <v>0</v>
      </c>
      <c r="AH781">
        <v>1</v>
      </c>
      <c r="AI781" s="18" t="str">
        <f t="shared" si="49"/>
        <v>1</v>
      </c>
      <c r="AJ781" s="18" t="str">
        <f t="shared" si="50"/>
        <v>1</v>
      </c>
      <c r="AK781" s="18" t="str">
        <f t="shared" si="51"/>
        <v>1</v>
      </c>
      <c r="AL781" s="18">
        <f t="shared" si="52"/>
        <v>1</v>
      </c>
      <c r="AM781" t="s">
        <v>55</v>
      </c>
      <c r="AN781" t="s">
        <v>55</v>
      </c>
      <c r="AO781">
        <v>1</v>
      </c>
      <c r="AP781">
        <v>0</v>
      </c>
      <c r="AQ781">
        <v>0</v>
      </c>
      <c r="AR781" t="s">
        <v>76</v>
      </c>
      <c r="AS781" t="s">
        <v>91</v>
      </c>
      <c r="AT781" t="s">
        <v>91</v>
      </c>
      <c r="AU781" t="s">
        <v>4449</v>
      </c>
      <c r="AV781" t="s">
        <v>6640</v>
      </c>
      <c r="AW781" t="s">
        <v>967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2016021313</v>
      </c>
      <c r="BM781">
        <v>13</v>
      </c>
    </row>
    <row r="782" spans="1:65">
      <c r="A782" t="s">
        <v>6641</v>
      </c>
      <c r="B782">
        <v>781</v>
      </c>
      <c r="C782" t="s">
        <v>301</v>
      </c>
      <c r="D782">
        <v>1</v>
      </c>
      <c r="E782">
        <v>13</v>
      </c>
      <c r="F782">
        <v>2016021313</v>
      </c>
      <c r="G782">
        <v>20160213</v>
      </c>
      <c r="H782" t="s">
        <v>968</v>
      </c>
      <c r="I782" t="s">
        <v>76</v>
      </c>
      <c r="J782" t="s">
        <v>55</v>
      </c>
      <c r="K782">
        <v>0</v>
      </c>
      <c r="L782">
        <v>0</v>
      </c>
      <c r="M782">
        <v>0</v>
      </c>
      <c r="N782" t="s">
        <v>56</v>
      </c>
      <c r="O782" t="s">
        <v>57</v>
      </c>
      <c r="P782" t="s">
        <v>57</v>
      </c>
      <c r="Q782" t="s">
        <v>4</v>
      </c>
      <c r="R782" t="s">
        <v>352</v>
      </c>
      <c r="S782" t="s">
        <v>55</v>
      </c>
      <c r="T782" t="s">
        <v>56</v>
      </c>
      <c r="U782" t="s">
        <v>56</v>
      </c>
      <c r="V782" t="s">
        <v>56</v>
      </c>
      <c r="W782" t="s">
        <v>55</v>
      </c>
      <c r="X782" t="s">
        <v>56</v>
      </c>
      <c r="Y782" t="s">
        <v>56</v>
      </c>
      <c r="Z782" t="s">
        <v>56</v>
      </c>
      <c r="AA782" t="s">
        <v>57</v>
      </c>
      <c r="AB782" t="s">
        <v>56</v>
      </c>
      <c r="AC782" t="s">
        <v>56</v>
      </c>
      <c r="AD782" t="s">
        <v>56</v>
      </c>
      <c r="AE782">
        <v>0</v>
      </c>
      <c r="AF782">
        <v>0</v>
      </c>
      <c r="AG782">
        <v>0</v>
      </c>
      <c r="AH782">
        <v>1</v>
      </c>
      <c r="AI782" s="18" t="str">
        <f t="shared" si="49"/>
        <v>1</v>
      </c>
      <c r="AJ782" s="18" t="str">
        <f t="shared" si="50"/>
        <v>1</v>
      </c>
      <c r="AK782" s="18" t="str">
        <f t="shared" si="51"/>
        <v>1</v>
      </c>
      <c r="AL782" s="18">
        <f t="shared" si="52"/>
        <v>1</v>
      </c>
      <c r="AM782" t="s">
        <v>55</v>
      </c>
      <c r="AN782" t="s">
        <v>55</v>
      </c>
      <c r="AO782">
        <v>0</v>
      </c>
      <c r="AP782">
        <v>0</v>
      </c>
      <c r="AQ782">
        <v>0</v>
      </c>
      <c r="AR782" t="s">
        <v>76</v>
      </c>
      <c r="AS782" t="s">
        <v>91</v>
      </c>
      <c r="AT782" t="s">
        <v>91</v>
      </c>
      <c r="AU782" t="s">
        <v>4449</v>
      </c>
      <c r="AV782" t="s">
        <v>6641</v>
      </c>
      <c r="AW782" t="s">
        <v>968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2016021313</v>
      </c>
      <c r="BM782">
        <v>13</v>
      </c>
    </row>
    <row r="783" spans="1:65">
      <c r="A783" t="s">
        <v>6642</v>
      </c>
      <c r="B783">
        <v>782</v>
      </c>
      <c r="C783" t="s">
        <v>301</v>
      </c>
      <c r="D783">
        <v>1</v>
      </c>
      <c r="E783">
        <v>13</v>
      </c>
      <c r="F783">
        <v>2016021313</v>
      </c>
      <c r="G783">
        <v>20160213</v>
      </c>
      <c r="H783" t="s">
        <v>969</v>
      </c>
      <c r="I783" t="s">
        <v>76</v>
      </c>
      <c r="J783" t="s">
        <v>55</v>
      </c>
      <c r="K783">
        <v>0</v>
      </c>
      <c r="L783">
        <v>0</v>
      </c>
      <c r="M783">
        <v>0</v>
      </c>
      <c r="N783" t="s">
        <v>56</v>
      </c>
      <c r="O783" t="s">
        <v>57</v>
      </c>
      <c r="P783" t="s">
        <v>57</v>
      </c>
      <c r="Q783" t="s">
        <v>4</v>
      </c>
      <c r="R783" t="s">
        <v>352</v>
      </c>
      <c r="S783" t="s">
        <v>55</v>
      </c>
      <c r="T783" t="s">
        <v>56</v>
      </c>
      <c r="U783" t="s">
        <v>56</v>
      </c>
      <c r="V783" t="s">
        <v>56</v>
      </c>
      <c r="W783" t="s">
        <v>55</v>
      </c>
      <c r="X783" t="s">
        <v>56</v>
      </c>
      <c r="Y783" t="s">
        <v>56</v>
      </c>
      <c r="Z783" t="s">
        <v>56</v>
      </c>
      <c r="AA783" t="s">
        <v>57</v>
      </c>
      <c r="AB783" t="s">
        <v>56</v>
      </c>
      <c r="AC783" t="s">
        <v>56</v>
      </c>
      <c r="AD783" t="s">
        <v>56</v>
      </c>
      <c r="AE783">
        <v>0</v>
      </c>
      <c r="AF783">
        <v>0</v>
      </c>
      <c r="AG783">
        <v>0</v>
      </c>
      <c r="AH783">
        <v>1</v>
      </c>
      <c r="AI783" s="18" t="str">
        <f t="shared" si="49"/>
        <v>1</v>
      </c>
      <c r="AJ783" s="18" t="str">
        <f t="shared" si="50"/>
        <v>1</v>
      </c>
      <c r="AK783" s="18" t="str">
        <f t="shared" si="51"/>
        <v>1</v>
      </c>
      <c r="AL783" s="18">
        <f t="shared" si="52"/>
        <v>1</v>
      </c>
      <c r="AM783" t="s">
        <v>55</v>
      </c>
      <c r="AN783" t="s">
        <v>55</v>
      </c>
      <c r="AO783">
        <v>0</v>
      </c>
      <c r="AP783">
        <v>0</v>
      </c>
      <c r="AQ783">
        <v>0</v>
      </c>
      <c r="AR783" t="s">
        <v>76</v>
      </c>
      <c r="AS783" t="s">
        <v>91</v>
      </c>
      <c r="AT783" t="s">
        <v>91</v>
      </c>
      <c r="AU783" t="s">
        <v>4449</v>
      </c>
      <c r="AV783" t="s">
        <v>6642</v>
      </c>
      <c r="AW783" t="s">
        <v>969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2016021313</v>
      </c>
      <c r="BM783">
        <v>13</v>
      </c>
    </row>
    <row r="784" spans="1:65">
      <c r="A784" t="s">
        <v>6643</v>
      </c>
      <c r="B784">
        <v>783</v>
      </c>
      <c r="C784" t="s">
        <v>301</v>
      </c>
      <c r="D784">
        <v>1</v>
      </c>
      <c r="E784">
        <v>13</v>
      </c>
      <c r="F784">
        <v>2016021313</v>
      </c>
      <c r="G784">
        <v>20160213</v>
      </c>
      <c r="H784" t="s">
        <v>970</v>
      </c>
      <c r="I784" t="s">
        <v>54</v>
      </c>
      <c r="J784" t="s">
        <v>55</v>
      </c>
      <c r="K784">
        <v>0</v>
      </c>
      <c r="L784">
        <v>0</v>
      </c>
      <c r="M784">
        <v>0</v>
      </c>
      <c r="N784" t="s">
        <v>56</v>
      </c>
      <c r="O784" t="s">
        <v>57</v>
      </c>
      <c r="P784" t="s">
        <v>57</v>
      </c>
      <c r="Q784" t="s">
        <v>3</v>
      </c>
      <c r="R784" t="s">
        <v>80</v>
      </c>
      <c r="S784" t="s">
        <v>55</v>
      </c>
      <c r="T784" t="s">
        <v>56</v>
      </c>
      <c r="U784" t="s">
        <v>56</v>
      </c>
      <c r="V784" t="s">
        <v>56</v>
      </c>
      <c r="W784" t="s">
        <v>55</v>
      </c>
      <c r="X784" t="s">
        <v>56</v>
      </c>
      <c r="Y784" t="s">
        <v>56</v>
      </c>
      <c r="Z784" t="s">
        <v>56</v>
      </c>
      <c r="AA784" t="s">
        <v>57</v>
      </c>
      <c r="AB784" t="s">
        <v>56</v>
      </c>
      <c r="AC784" t="s">
        <v>56</v>
      </c>
      <c r="AD784" t="s">
        <v>56</v>
      </c>
      <c r="AE784">
        <v>0</v>
      </c>
      <c r="AF784">
        <v>0</v>
      </c>
      <c r="AG784">
        <v>0</v>
      </c>
      <c r="AH784">
        <v>1</v>
      </c>
      <c r="AI784" s="18" t="str">
        <f t="shared" si="49"/>
        <v>1</v>
      </c>
      <c r="AJ784" s="18" t="str">
        <f t="shared" si="50"/>
        <v>1</v>
      </c>
      <c r="AK784" s="18" t="str">
        <f t="shared" si="51"/>
        <v>1</v>
      </c>
      <c r="AL784" s="18">
        <f t="shared" si="52"/>
        <v>1</v>
      </c>
      <c r="AM784" t="s">
        <v>55</v>
      </c>
      <c r="AN784" t="s">
        <v>55</v>
      </c>
      <c r="AO784">
        <v>0</v>
      </c>
      <c r="AP784">
        <v>0</v>
      </c>
      <c r="AQ784">
        <v>0</v>
      </c>
      <c r="AR784" t="s">
        <v>59</v>
      </c>
      <c r="AS784" t="s">
        <v>80</v>
      </c>
      <c r="AT784" t="s">
        <v>80</v>
      </c>
      <c r="AU784" t="s">
        <v>80</v>
      </c>
      <c r="AV784" t="s">
        <v>6643</v>
      </c>
      <c r="AW784" t="s">
        <v>970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2016021313</v>
      </c>
      <c r="BM784">
        <v>13</v>
      </c>
    </row>
    <row r="785" spans="1:65">
      <c r="A785" t="s">
        <v>6644</v>
      </c>
      <c r="B785">
        <v>784</v>
      </c>
      <c r="C785" t="s">
        <v>301</v>
      </c>
      <c r="D785">
        <v>1</v>
      </c>
      <c r="E785">
        <v>13</v>
      </c>
      <c r="F785">
        <v>2016021313</v>
      </c>
      <c r="G785">
        <v>20160213</v>
      </c>
      <c r="H785" t="s">
        <v>971</v>
      </c>
      <c r="I785" t="s">
        <v>76</v>
      </c>
      <c r="J785" t="s">
        <v>55</v>
      </c>
      <c r="K785">
        <v>3</v>
      </c>
      <c r="L785">
        <v>0</v>
      </c>
      <c r="M785">
        <v>3</v>
      </c>
      <c r="N785" t="s">
        <v>56</v>
      </c>
      <c r="O785" t="s">
        <v>76</v>
      </c>
      <c r="P785" t="s">
        <v>56</v>
      </c>
      <c r="Q785" t="s">
        <v>4</v>
      </c>
      <c r="R785" t="s">
        <v>352</v>
      </c>
      <c r="S785" t="s">
        <v>55</v>
      </c>
      <c r="T785" t="s">
        <v>56</v>
      </c>
      <c r="U785" t="s">
        <v>56</v>
      </c>
      <c r="V785" t="s">
        <v>56</v>
      </c>
      <c r="W785" t="s">
        <v>55</v>
      </c>
      <c r="X785" t="s">
        <v>56</v>
      </c>
      <c r="Y785" t="s">
        <v>56</v>
      </c>
      <c r="Z785" t="s">
        <v>56</v>
      </c>
      <c r="AA785" t="s">
        <v>57</v>
      </c>
      <c r="AB785" t="s">
        <v>56</v>
      </c>
      <c r="AC785" t="s">
        <v>56</v>
      </c>
      <c r="AD785" t="s">
        <v>56</v>
      </c>
      <c r="AE785">
        <v>0</v>
      </c>
      <c r="AF785">
        <v>0</v>
      </c>
      <c r="AG785">
        <v>1</v>
      </c>
      <c r="AH785">
        <v>0</v>
      </c>
      <c r="AI785" s="18" t="str">
        <f t="shared" si="49"/>
        <v>1</v>
      </c>
      <c r="AJ785" s="18" t="str">
        <f t="shared" si="50"/>
        <v>1</v>
      </c>
      <c r="AK785" s="18" t="str">
        <f t="shared" si="51"/>
        <v>0</v>
      </c>
      <c r="AL785" s="18">
        <f t="shared" si="52"/>
        <v>0</v>
      </c>
      <c r="AM785">
        <v>4</v>
      </c>
      <c r="AN785">
        <v>4</v>
      </c>
      <c r="AO785">
        <v>1</v>
      </c>
      <c r="AP785">
        <v>0</v>
      </c>
      <c r="AQ785">
        <v>0</v>
      </c>
      <c r="AR785" t="s">
        <v>76</v>
      </c>
      <c r="AS785" t="s">
        <v>91</v>
      </c>
      <c r="AT785" t="s">
        <v>91</v>
      </c>
      <c r="AU785" t="s">
        <v>4449</v>
      </c>
      <c r="AV785" t="s">
        <v>6644</v>
      </c>
      <c r="AW785" t="s">
        <v>971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2016021313</v>
      </c>
      <c r="BM785">
        <v>13</v>
      </c>
    </row>
    <row r="786" spans="1:65">
      <c r="A786" t="s">
        <v>6645</v>
      </c>
      <c r="B786">
        <v>785</v>
      </c>
      <c r="C786" t="s">
        <v>301</v>
      </c>
      <c r="D786">
        <v>1</v>
      </c>
      <c r="E786">
        <v>13</v>
      </c>
      <c r="F786">
        <v>2016021313</v>
      </c>
      <c r="G786">
        <v>20160213</v>
      </c>
      <c r="H786" t="s">
        <v>972</v>
      </c>
      <c r="I786" t="s">
        <v>76</v>
      </c>
      <c r="J786" t="s">
        <v>55</v>
      </c>
      <c r="K786">
        <v>3</v>
      </c>
      <c r="L786">
        <v>0</v>
      </c>
      <c r="M786">
        <v>3</v>
      </c>
      <c r="N786" t="s">
        <v>56</v>
      </c>
      <c r="O786" t="s">
        <v>76</v>
      </c>
      <c r="P786" t="s">
        <v>56</v>
      </c>
      <c r="Q786" t="s">
        <v>4</v>
      </c>
      <c r="R786" t="s">
        <v>352</v>
      </c>
      <c r="S786" t="s">
        <v>55</v>
      </c>
      <c r="T786" t="s">
        <v>56</v>
      </c>
      <c r="U786" t="s">
        <v>56</v>
      </c>
      <c r="V786" t="s">
        <v>56</v>
      </c>
      <c r="W786" t="s">
        <v>55</v>
      </c>
      <c r="X786" t="s">
        <v>56</v>
      </c>
      <c r="Y786" t="s">
        <v>56</v>
      </c>
      <c r="Z786" t="s">
        <v>56</v>
      </c>
      <c r="AA786" t="s">
        <v>57</v>
      </c>
      <c r="AB786" t="s">
        <v>56</v>
      </c>
      <c r="AC786" t="s">
        <v>56</v>
      </c>
      <c r="AD786" t="s">
        <v>56</v>
      </c>
      <c r="AE786">
        <v>0</v>
      </c>
      <c r="AF786">
        <v>0</v>
      </c>
      <c r="AG786">
        <v>0</v>
      </c>
      <c r="AH786">
        <v>1</v>
      </c>
      <c r="AI786" s="18" t="str">
        <f t="shared" si="49"/>
        <v>1</v>
      </c>
      <c r="AJ786" s="18" t="str">
        <f t="shared" si="50"/>
        <v>1</v>
      </c>
      <c r="AK786" s="18" t="str">
        <f t="shared" si="51"/>
        <v>1</v>
      </c>
      <c r="AL786" s="18">
        <f t="shared" si="52"/>
        <v>1</v>
      </c>
      <c r="AM786" t="s">
        <v>55</v>
      </c>
      <c r="AN786" t="s">
        <v>55</v>
      </c>
      <c r="AO786">
        <v>0</v>
      </c>
      <c r="AP786">
        <v>0</v>
      </c>
      <c r="AQ786">
        <v>0</v>
      </c>
      <c r="AR786" t="s">
        <v>76</v>
      </c>
      <c r="AS786" t="s">
        <v>91</v>
      </c>
      <c r="AT786" t="s">
        <v>91</v>
      </c>
      <c r="AU786" t="s">
        <v>4449</v>
      </c>
      <c r="AV786" t="s">
        <v>6645</v>
      </c>
      <c r="AW786" t="s">
        <v>972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2016021313</v>
      </c>
      <c r="BM786">
        <v>13</v>
      </c>
    </row>
    <row r="787" spans="1:65">
      <c r="A787" t="s">
        <v>6646</v>
      </c>
      <c r="B787">
        <v>786</v>
      </c>
      <c r="C787" t="s">
        <v>301</v>
      </c>
      <c r="D787">
        <v>1</v>
      </c>
      <c r="E787">
        <v>13</v>
      </c>
      <c r="F787">
        <v>2016021313</v>
      </c>
      <c r="G787">
        <v>20160213</v>
      </c>
      <c r="H787" t="s">
        <v>973</v>
      </c>
      <c r="I787" t="s">
        <v>974</v>
      </c>
      <c r="J787" t="s">
        <v>55</v>
      </c>
      <c r="K787">
        <v>5</v>
      </c>
      <c r="L787">
        <v>0</v>
      </c>
      <c r="M787">
        <v>5</v>
      </c>
      <c r="N787" t="s">
        <v>56</v>
      </c>
      <c r="O787" t="s">
        <v>89</v>
      </c>
      <c r="P787" t="s">
        <v>56</v>
      </c>
      <c r="Q787" t="s">
        <v>3</v>
      </c>
      <c r="R787" t="s">
        <v>80</v>
      </c>
      <c r="S787" t="s">
        <v>55</v>
      </c>
      <c r="T787" t="s">
        <v>68</v>
      </c>
      <c r="U787" t="s">
        <v>56</v>
      </c>
      <c r="V787" t="s">
        <v>56</v>
      </c>
      <c r="W787" t="s">
        <v>55</v>
      </c>
      <c r="X787" t="s">
        <v>56</v>
      </c>
      <c r="Y787" t="s">
        <v>56</v>
      </c>
      <c r="Z787" t="s">
        <v>56</v>
      </c>
      <c r="AA787" t="s">
        <v>57</v>
      </c>
      <c r="AB787" t="s">
        <v>56</v>
      </c>
      <c r="AC787" t="s">
        <v>56</v>
      </c>
      <c r="AD787" t="s">
        <v>56</v>
      </c>
      <c r="AE787">
        <v>0</v>
      </c>
      <c r="AF787">
        <v>0</v>
      </c>
      <c r="AG787">
        <v>0</v>
      </c>
      <c r="AH787">
        <v>1</v>
      </c>
      <c r="AI787" s="18" t="str">
        <f t="shared" si="49"/>
        <v>1</v>
      </c>
      <c r="AJ787" s="18" t="str">
        <f t="shared" si="50"/>
        <v>1</v>
      </c>
      <c r="AK787" s="18" t="str">
        <f t="shared" si="51"/>
        <v>1</v>
      </c>
      <c r="AL787" s="18">
        <f t="shared" si="52"/>
        <v>1</v>
      </c>
      <c r="AM787" t="s">
        <v>55</v>
      </c>
      <c r="AN787" t="s">
        <v>55</v>
      </c>
      <c r="AO787">
        <v>0</v>
      </c>
      <c r="AP787">
        <v>0</v>
      </c>
      <c r="AQ787">
        <v>0</v>
      </c>
      <c r="AR787" t="s">
        <v>101</v>
      </c>
      <c r="AS787" t="s">
        <v>80</v>
      </c>
      <c r="AT787" t="s">
        <v>80</v>
      </c>
      <c r="AU787" t="s">
        <v>80</v>
      </c>
      <c r="AV787" t="s">
        <v>6646</v>
      </c>
      <c r="AW787" t="s">
        <v>973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2016021313</v>
      </c>
      <c r="BM787">
        <v>13</v>
      </c>
    </row>
    <row r="788" spans="1:65">
      <c r="A788" t="s">
        <v>6647</v>
      </c>
      <c r="B788">
        <v>787</v>
      </c>
      <c r="C788" t="s">
        <v>301</v>
      </c>
      <c r="D788">
        <v>1</v>
      </c>
      <c r="E788">
        <v>13</v>
      </c>
      <c r="F788">
        <v>2016021313</v>
      </c>
      <c r="G788">
        <v>20160213</v>
      </c>
      <c r="H788" t="s">
        <v>975</v>
      </c>
      <c r="I788" t="s">
        <v>976</v>
      </c>
      <c r="J788" t="s">
        <v>55</v>
      </c>
      <c r="K788">
        <v>1</v>
      </c>
      <c r="L788">
        <v>0</v>
      </c>
      <c r="M788">
        <v>1</v>
      </c>
      <c r="N788" t="s">
        <v>56</v>
      </c>
      <c r="O788" t="s">
        <v>977</v>
      </c>
      <c r="P788" t="s">
        <v>68</v>
      </c>
      <c r="Q788" t="s">
        <v>3</v>
      </c>
      <c r="R788" t="s">
        <v>80</v>
      </c>
      <c r="S788" t="s">
        <v>55</v>
      </c>
      <c r="T788" t="s">
        <v>56</v>
      </c>
      <c r="U788" t="s">
        <v>56</v>
      </c>
      <c r="V788" t="s">
        <v>56</v>
      </c>
      <c r="W788" t="s">
        <v>55</v>
      </c>
      <c r="X788" t="s">
        <v>56</v>
      </c>
      <c r="Y788" t="s">
        <v>56</v>
      </c>
      <c r="Z788" t="s">
        <v>56</v>
      </c>
      <c r="AA788" t="s">
        <v>57</v>
      </c>
      <c r="AB788" t="s">
        <v>56</v>
      </c>
      <c r="AC788" t="s">
        <v>68</v>
      </c>
      <c r="AD788" t="s">
        <v>56</v>
      </c>
      <c r="AE788">
        <v>0</v>
      </c>
      <c r="AF788">
        <v>0</v>
      </c>
      <c r="AG788">
        <v>0</v>
      </c>
      <c r="AH788">
        <v>1</v>
      </c>
      <c r="AI788" s="18" t="str">
        <f t="shared" si="49"/>
        <v>1</v>
      </c>
      <c r="AJ788" s="18" t="str">
        <f t="shared" si="50"/>
        <v>1</v>
      </c>
      <c r="AK788" s="18" t="str">
        <f t="shared" si="51"/>
        <v>1</v>
      </c>
      <c r="AL788" s="18">
        <f t="shared" si="52"/>
        <v>1</v>
      </c>
      <c r="AM788" t="s">
        <v>55</v>
      </c>
      <c r="AN788" t="s">
        <v>55</v>
      </c>
      <c r="AO788">
        <v>1</v>
      </c>
      <c r="AP788">
        <v>0</v>
      </c>
      <c r="AQ788">
        <v>0</v>
      </c>
      <c r="AR788" t="s">
        <v>298</v>
      </c>
      <c r="AS788" t="s">
        <v>80</v>
      </c>
      <c r="AT788" t="s">
        <v>80</v>
      </c>
      <c r="AU788" t="s">
        <v>80</v>
      </c>
      <c r="AV788" t="s">
        <v>6647</v>
      </c>
      <c r="AW788" t="s">
        <v>975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2016021313</v>
      </c>
      <c r="BM788">
        <v>13</v>
      </c>
    </row>
    <row r="789" spans="1:65">
      <c r="A789" t="s">
        <v>6648</v>
      </c>
      <c r="B789">
        <v>788</v>
      </c>
      <c r="C789" t="s">
        <v>301</v>
      </c>
      <c r="D789">
        <v>1</v>
      </c>
      <c r="E789">
        <v>13</v>
      </c>
      <c r="F789">
        <v>2016021313</v>
      </c>
      <c r="G789">
        <v>20160213</v>
      </c>
      <c r="H789" t="s">
        <v>978</v>
      </c>
      <c r="I789" t="s">
        <v>979</v>
      </c>
      <c r="J789" t="s">
        <v>55</v>
      </c>
      <c r="K789">
        <v>2</v>
      </c>
      <c r="L789">
        <v>1</v>
      </c>
      <c r="M789">
        <v>1</v>
      </c>
      <c r="N789" t="s">
        <v>56</v>
      </c>
      <c r="O789" t="s">
        <v>612</v>
      </c>
      <c r="P789" t="s">
        <v>68</v>
      </c>
      <c r="Q789" t="s">
        <v>3</v>
      </c>
      <c r="R789" t="s">
        <v>980</v>
      </c>
      <c r="S789" t="s">
        <v>55</v>
      </c>
      <c r="T789" t="s">
        <v>56</v>
      </c>
      <c r="U789" t="s">
        <v>56</v>
      </c>
      <c r="V789" t="s">
        <v>68</v>
      </c>
      <c r="W789" t="s">
        <v>55</v>
      </c>
      <c r="X789" t="s">
        <v>56</v>
      </c>
      <c r="Y789" t="s">
        <v>56</v>
      </c>
      <c r="Z789" t="s">
        <v>56</v>
      </c>
      <c r="AA789" t="s">
        <v>57</v>
      </c>
      <c r="AB789" t="s">
        <v>56</v>
      </c>
      <c r="AC789" t="s">
        <v>68</v>
      </c>
      <c r="AD789" t="s">
        <v>56</v>
      </c>
      <c r="AE789">
        <v>0</v>
      </c>
      <c r="AF789">
        <v>0</v>
      </c>
      <c r="AG789">
        <v>0</v>
      </c>
      <c r="AH789">
        <v>1</v>
      </c>
      <c r="AI789" s="18" t="str">
        <f t="shared" si="49"/>
        <v>1</v>
      </c>
      <c r="AJ789" s="18" t="str">
        <f t="shared" si="50"/>
        <v>1</v>
      </c>
      <c r="AK789" s="18" t="str">
        <f t="shared" si="51"/>
        <v>1</v>
      </c>
      <c r="AL789" s="18">
        <f t="shared" si="52"/>
        <v>1</v>
      </c>
      <c r="AM789" t="s">
        <v>55</v>
      </c>
      <c r="AN789" t="s">
        <v>55</v>
      </c>
      <c r="AO789">
        <v>0</v>
      </c>
      <c r="AP789">
        <v>0</v>
      </c>
      <c r="AQ789">
        <v>0</v>
      </c>
      <c r="AR789" t="s">
        <v>298</v>
      </c>
      <c r="AS789" t="s">
        <v>384</v>
      </c>
      <c r="AT789" t="s">
        <v>384</v>
      </c>
      <c r="AU789" t="s">
        <v>4450</v>
      </c>
      <c r="AV789" t="s">
        <v>6648</v>
      </c>
      <c r="AW789" t="s">
        <v>978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2016021313</v>
      </c>
      <c r="BM789">
        <v>13</v>
      </c>
    </row>
    <row r="790" spans="1:65">
      <c r="A790" t="s">
        <v>6649</v>
      </c>
      <c r="B790">
        <v>789</v>
      </c>
      <c r="C790" t="s">
        <v>301</v>
      </c>
      <c r="D790">
        <v>1</v>
      </c>
      <c r="E790">
        <v>13</v>
      </c>
      <c r="F790">
        <v>2016021313</v>
      </c>
      <c r="G790">
        <v>20160213</v>
      </c>
      <c r="H790" t="s">
        <v>981</v>
      </c>
      <c r="I790" t="s">
        <v>54</v>
      </c>
      <c r="J790" t="s">
        <v>55</v>
      </c>
      <c r="K790">
        <v>1</v>
      </c>
      <c r="L790">
        <v>1</v>
      </c>
      <c r="M790">
        <v>0</v>
      </c>
      <c r="N790" t="s">
        <v>56</v>
      </c>
      <c r="O790" t="s">
        <v>612</v>
      </c>
      <c r="P790" t="s">
        <v>68</v>
      </c>
      <c r="Q790" t="s">
        <v>3</v>
      </c>
      <c r="R790" t="s">
        <v>980</v>
      </c>
      <c r="S790" t="s">
        <v>55</v>
      </c>
      <c r="T790" t="s">
        <v>56</v>
      </c>
      <c r="U790" t="s">
        <v>56</v>
      </c>
      <c r="V790" t="s">
        <v>56</v>
      </c>
      <c r="W790" t="s">
        <v>55</v>
      </c>
      <c r="X790" t="s">
        <v>56</v>
      </c>
      <c r="Y790" t="s">
        <v>56</v>
      </c>
      <c r="Z790" t="s">
        <v>56</v>
      </c>
      <c r="AA790" t="s">
        <v>57</v>
      </c>
      <c r="AB790" t="s">
        <v>56</v>
      </c>
      <c r="AC790" t="s">
        <v>68</v>
      </c>
      <c r="AD790" t="s">
        <v>56</v>
      </c>
      <c r="AE790">
        <v>0</v>
      </c>
      <c r="AF790">
        <v>0</v>
      </c>
      <c r="AG790">
        <v>0</v>
      </c>
      <c r="AH790">
        <v>1</v>
      </c>
      <c r="AI790" s="18" t="str">
        <f t="shared" si="49"/>
        <v>1</v>
      </c>
      <c r="AJ790" s="18" t="str">
        <f t="shared" si="50"/>
        <v>1</v>
      </c>
      <c r="AK790" s="18" t="str">
        <f t="shared" si="51"/>
        <v>1</v>
      </c>
      <c r="AL790" s="18">
        <f t="shared" si="52"/>
        <v>1</v>
      </c>
      <c r="AM790" t="s">
        <v>55</v>
      </c>
      <c r="AN790" t="s">
        <v>55</v>
      </c>
      <c r="AO790">
        <v>0</v>
      </c>
      <c r="AP790">
        <v>0</v>
      </c>
      <c r="AQ790">
        <v>0</v>
      </c>
      <c r="AR790" t="s">
        <v>59</v>
      </c>
      <c r="AS790" t="s">
        <v>384</v>
      </c>
      <c r="AT790" t="s">
        <v>384</v>
      </c>
      <c r="AU790" t="s">
        <v>4450</v>
      </c>
      <c r="AV790" t="s">
        <v>6649</v>
      </c>
      <c r="AW790" t="s">
        <v>981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2016021313</v>
      </c>
      <c r="BM790">
        <v>13</v>
      </c>
    </row>
    <row r="791" spans="1:65">
      <c r="A791" t="s">
        <v>6650</v>
      </c>
      <c r="B791">
        <v>790</v>
      </c>
      <c r="C791" t="s">
        <v>301</v>
      </c>
      <c r="D791">
        <v>1</v>
      </c>
      <c r="E791">
        <v>13</v>
      </c>
      <c r="F791">
        <v>2016021313</v>
      </c>
      <c r="G791">
        <v>20160213</v>
      </c>
      <c r="H791" t="s">
        <v>982</v>
      </c>
      <c r="I791" t="s">
        <v>983</v>
      </c>
      <c r="J791" t="s">
        <v>55</v>
      </c>
      <c r="K791">
        <v>3</v>
      </c>
      <c r="L791">
        <v>0</v>
      </c>
      <c r="M791">
        <v>3</v>
      </c>
      <c r="N791" t="s">
        <v>56</v>
      </c>
      <c r="O791" t="s">
        <v>984</v>
      </c>
      <c r="P791" t="s">
        <v>68</v>
      </c>
      <c r="Q791" t="s">
        <v>3</v>
      </c>
      <c r="R791" t="s">
        <v>980</v>
      </c>
      <c r="S791" t="s">
        <v>55</v>
      </c>
      <c r="T791" t="s">
        <v>56</v>
      </c>
      <c r="U791" t="s">
        <v>56</v>
      </c>
      <c r="V791" t="s">
        <v>68</v>
      </c>
      <c r="W791" t="s">
        <v>55</v>
      </c>
      <c r="X791" t="s">
        <v>56</v>
      </c>
      <c r="Y791" t="s">
        <v>56</v>
      </c>
      <c r="Z791" t="s">
        <v>56</v>
      </c>
      <c r="AA791" t="s">
        <v>57</v>
      </c>
      <c r="AB791" t="s">
        <v>56</v>
      </c>
      <c r="AC791" t="s">
        <v>68</v>
      </c>
      <c r="AD791" t="s">
        <v>56</v>
      </c>
      <c r="AE791">
        <v>0</v>
      </c>
      <c r="AF791">
        <v>0</v>
      </c>
      <c r="AG791">
        <v>1</v>
      </c>
      <c r="AH791">
        <v>0</v>
      </c>
      <c r="AI791" s="18" t="str">
        <f t="shared" si="49"/>
        <v>1</v>
      </c>
      <c r="AJ791" s="18" t="str">
        <f t="shared" si="50"/>
        <v>1</v>
      </c>
      <c r="AK791" s="18" t="str">
        <f t="shared" si="51"/>
        <v>0</v>
      </c>
      <c r="AL791" s="18">
        <f t="shared" si="52"/>
        <v>0</v>
      </c>
      <c r="AM791">
        <v>4</v>
      </c>
      <c r="AN791">
        <v>4</v>
      </c>
      <c r="AO791">
        <v>1</v>
      </c>
      <c r="AP791">
        <v>0</v>
      </c>
      <c r="AQ791">
        <v>0</v>
      </c>
      <c r="AR791" t="s">
        <v>426</v>
      </c>
      <c r="AS791" t="s">
        <v>384</v>
      </c>
      <c r="AT791" t="s">
        <v>384</v>
      </c>
      <c r="AU791" t="s">
        <v>4450</v>
      </c>
      <c r="AV791" t="s">
        <v>6650</v>
      </c>
      <c r="AW791" t="s">
        <v>982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2016021313</v>
      </c>
      <c r="BM791">
        <v>13</v>
      </c>
    </row>
    <row r="792" spans="1:65">
      <c r="A792" t="s">
        <v>6651</v>
      </c>
      <c r="B792">
        <v>791</v>
      </c>
      <c r="C792" t="s">
        <v>301</v>
      </c>
      <c r="D792">
        <v>1</v>
      </c>
      <c r="E792">
        <v>13</v>
      </c>
      <c r="F792">
        <v>2016021313</v>
      </c>
      <c r="G792">
        <v>20160213</v>
      </c>
      <c r="H792" t="s">
        <v>985</v>
      </c>
      <c r="I792" t="s">
        <v>76</v>
      </c>
      <c r="J792" t="s">
        <v>55</v>
      </c>
      <c r="K792">
        <v>1</v>
      </c>
      <c r="L792">
        <v>0</v>
      </c>
      <c r="M792">
        <v>1</v>
      </c>
      <c r="N792" t="s">
        <v>56</v>
      </c>
      <c r="O792" t="s">
        <v>76</v>
      </c>
      <c r="P792" t="s">
        <v>56</v>
      </c>
      <c r="Q792" t="s">
        <v>4</v>
      </c>
      <c r="R792" t="s">
        <v>80</v>
      </c>
      <c r="S792" t="s">
        <v>55</v>
      </c>
      <c r="T792" t="s">
        <v>56</v>
      </c>
      <c r="U792" t="s">
        <v>56</v>
      </c>
      <c r="V792" t="s">
        <v>56</v>
      </c>
      <c r="W792" t="s">
        <v>55</v>
      </c>
      <c r="X792" t="s">
        <v>56</v>
      </c>
      <c r="Y792" t="s">
        <v>56</v>
      </c>
      <c r="Z792" t="s">
        <v>56</v>
      </c>
      <c r="AA792" t="s">
        <v>57</v>
      </c>
      <c r="AB792" t="s">
        <v>56</v>
      </c>
      <c r="AC792" t="s">
        <v>56</v>
      </c>
      <c r="AD792" t="s">
        <v>56</v>
      </c>
      <c r="AE792">
        <v>0</v>
      </c>
      <c r="AF792">
        <v>0</v>
      </c>
      <c r="AG792">
        <v>0</v>
      </c>
      <c r="AH792">
        <v>1</v>
      </c>
      <c r="AI792" s="18" t="str">
        <f t="shared" si="49"/>
        <v>1</v>
      </c>
      <c r="AJ792" s="18" t="str">
        <f t="shared" si="50"/>
        <v>1</v>
      </c>
      <c r="AK792" s="18" t="str">
        <f t="shared" si="51"/>
        <v>1</v>
      </c>
      <c r="AL792" s="18">
        <f t="shared" si="52"/>
        <v>1</v>
      </c>
      <c r="AM792" t="s">
        <v>55</v>
      </c>
      <c r="AN792" t="s">
        <v>55</v>
      </c>
      <c r="AO792">
        <v>0</v>
      </c>
      <c r="AP792">
        <v>0</v>
      </c>
      <c r="AQ792">
        <v>0</v>
      </c>
      <c r="AR792" t="s">
        <v>76</v>
      </c>
      <c r="AS792" t="s">
        <v>80</v>
      </c>
      <c r="AT792" t="s">
        <v>80</v>
      </c>
      <c r="AU792" t="s">
        <v>80</v>
      </c>
      <c r="AV792" t="s">
        <v>6651</v>
      </c>
      <c r="AW792" t="s">
        <v>985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2016021313</v>
      </c>
      <c r="BM792">
        <v>13</v>
      </c>
    </row>
    <row r="793" spans="1:65">
      <c r="A793" t="s">
        <v>6652</v>
      </c>
      <c r="B793">
        <v>792</v>
      </c>
      <c r="C793" t="s">
        <v>301</v>
      </c>
      <c r="D793">
        <v>1</v>
      </c>
      <c r="E793">
        <v>13</v>
      </c>
      <c r="F793">
        <v>2016021313</v>
      </c>
      <c r="G793">
        <v>20160213</v>
      </c>
      <c r="H793" t="s">
        <v>986</v>
      </c>
      <c r="I793" t="s">
        <v>76</v>
      </c>
      <c r="J793" t="s">
        <v>55</v>
      </c>
      <c r="K793">
        <v>0</v>
      </c>
      <c r="L793">
        <v>0</v>
      </c>
      <c r="M793">
        <v>0</v>
      </c>
      <c r="N793" t="s">
        <v>56</v>
      </c>
      <c r="O793" t="s">
        <v>57</v>
      </c>
      <c r="P793" t="s">
        <v>57</v>
      </c>
      <c r="Q793" t="s">
        <v>4</v>
      </c>
      <c r="R793" t="s">
        <v>80</v>
      </c>
      <c r="S793" t="s">
        <v>55</v>
      </c>
      <c r="T793" t="s">
        <v>56</v>
      </c>
      <c r="U793" t="s">
        <v>56</v>
      </c>
      <c r="V793" t="s">
        <v>56</v>
      </c>
      <c r="W793" t="s">
        <v>55</v>
      </c>
      <c r="X793" t="s">
        <v>56</v>
      </c>
      <c r="Y793" t="s">
        <v>56</v>
      </c>
      <c r="Z793" t="s">
        <v>56</v>
      </c>
      <c r="AA793" t="s">
        <v>57</v>
      </c>
      <c r="AB793" t="s">
        <v>56</v>
      </c>
      <c r="AC793" t="s">
        <v>56</v>
      </c>
      <c r="AD793" t="s">
        <v>56</v>
      </c>
      <c r="AE793">
        <v>0</v>
      </c>
      <c r="AF793">
        <v>0</v>
      </c>
      <c r="AG793">
        <v>0</v>
      </c>
      <c r="AH793">
        <v>1</v>
      </c>
      <c r="AI793" s="18" t="str">
        <f t="shared" si="49"/>
        <v>1</v>
      </c>
      <c r="AJ793" s="18" t="str">
        <f t="shared" si="50"/>
        <v>1</v>
      </c>
      <c r="AK793" s="18" t="str">
        <f t="shared" si="51"/>
        <v>1</v>
      </c>
      <c r="AL793" s="18">
        <f t="shared" si="52"/>
        <v>1</v>
      </c>
      <c r="AM793" t="s">
        <v>55</v>
      </c>
      <c r="AN793" t="s">
        <v>55</v>
      </c>
      <c r="AO793">
        <v>0</v>
      </c>
      <c r="AP793">
        <v>0</v>
      </c>
      <c r="AQ793">
        <v>0</v>
      </c>
      <c r="AR793" t="s">
        <v>76</v>
      </c>
      <c r="AS793" t="s">
        <v>80</v>
      </c>
      <c r="AT793" t="s">
        <v>80</v>
      </c>
      <c r="AU793" t="s">
        <v>80</v>
      </c>
      <c r="AV793" t="s">
        <v>6652</v>
      </c>
      <c r="AW793" t="s">
        <v>986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2016021313</v>
      </c>
      <c r="BM793">
        <v>13</v>
      </c>
    </row>
    <row r="794" spans="1:65">
      <c r="A794" t="s">
        <v>6653</v>
      </c>
      <c r="B794">
        <v>793</v>
      </c>
      <c r="C794" t="s">
        <v>301</v>
      </c>
      <c r="D794">
        <v>1</v>
      </c>
      <c r="E794">
        <v>13</v>
      </c>
      <c r="F794">
        <v>2016021313</v>
      </c>
      <c r="G794">
        <v>20160213</v>
      </c>
      <c r="H794" t="s">
        <v>987</v>
      </c>
      <c r="I794" t="s">
        <v>988</v>
      </c>
      <c r="J794" t="s">
        <v>55</v>
      </c>
      <c r="K794">
        <v>0</v>
      </c>
      <c r="L794">
        <v>0</v>
      </c>
      <c r="M794">
        <v>0</v>
      </c>
      <c r="N794" t="s">
        <v>56</v>
      </c>
      <c r="O794" t="s">
        <v>57</v>
      </c>
      <c r="P794" t="s">
        <v>57</v>
      </c>
      <c r="Q794" t="s">
        <v>4</v>
      </c>
      <c r="R794" t="s">
        <v>80</v>
      </c>
      <c r="S794" t="s">
        <v>55</v>
      </c>
      <c r="T794" t="s">
        <v>56</v>
      </c>
      <c r="U794" t="s">
        <v>56</v>
      </c>
      <c r="V794" t="s">
        <v>68</v>
      </c>
      <c r="W794" t="s">
        <v>55</v>
      </c>
      <c r="X794" t="s">
        <v>56</v>
      </c>
      <c r="Y794" t="s">
        <v>56</v>
      </c>
      <c r="Z794" t="s">
        <v>56</v>
      </c>
      <c r="AA794" t="s">
        <v>57</v>
      </c>
      <c r="AB794" t="s">
        <v>56</v>
      </c>
      <c r="AC794" t="s">
        <v>56</v>
      </c>
      <c r="AD794" t="s">
        <v>56</v>
      </c>
      <c r="AE794">
        <v>0</v>
      </c>
      <c r="AF794">
        <v>0</v>
      </c>
      <c r="AG794">
        <v>0</v>
      </c>
      <c r="AH794">
        <v>1</v>
      </c>
      <c r="AI794" s="18" t="str">
        <f t="shared" si="49"/>
        <v>1</v>
      </c>
      <c r="AJ794" s="18" t="str">
        <f t="shared" si="50"/>
        <v>1</v>
      </c>
      <c r="AK794" s="18" t="str">
        <f t="shared" si="51"/>
        <v>1</v>
      </c>
      <c r="AL794" s="18">
        <f t="shared" si="52"/>
        <v>1</v>
      </c>
      <c r="AM794" t="s">
        <v>55</v>
      </c>
      <c r="AN794" t="s">
        <v>55</v>
      </c>
      <c r="AO794">
        <v>0</v>
      </c>
      <c r="AP794">
        <v>0</v>
      </c>
      <c r="AQ794">
        <v>0</v>
      </c>
      <c r="AR794" t="s">
        <v>101</v>
      </c>
      <c r="AS794" t="s">
        <v>80</v>
      </c>
      <c r="AT794" t="s">
        <v>80</v>
      </c>
      <c r="AU794" t="s">
        <v>80</v>
      </c>
      <c r="AV794" t="s">
        <v>6653</v>
      </c>
      <c r="AW794" t="s">
        <v>987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2016021313</v>
      </c>
      <c r="BM794">
        <v>13</v>
      </c>
    </row>
    <row r="795" spans="1:65">
      <c r="A795" t="s">
        <v>6654</v>
      </c>
      <c r="B795">
        <v>794</v>
      </c>
      <c r="C795" t="s">
        <v>57</v>
      </c>
      <c r="D795" t="s">
        <v>55</v>
      </c>
      <c r="E795">
        <v>13</v>
      </c>
      <c r="F795">
        <v>2016021313</v>
      </c>
      <c r="G795" t="s">
        <v>55</v>
      </c>
      <c r="H795" t="s">
        <v>989</v>
      </c>
      <c r="I795" t="s">
        <v>55</v>
      </c>
      <c r="J795" t="s">
        <v>55</v>
      </c>
      <c r="K795" t="s">
        <v>55</v>
      </c>
      <c r="L795" t="s">
        <v>55</v>
      </c>
      <c r="M795" t="s">
        <v>55</v>
      </c>
      <c r="N795" t="s">
        <v>57</v>
      </c>
      <c r="O795" t="s">
        <v>57</v>
      </c>
      <c r="P795" t="s">
        <v>57</v>
      </c>
      <c r="Q795" t="s">
        <v>57</v>
      </c>
      <c r="R795" t="s">
        <v>57</v>
      </c>
      <c r="S795" t="s">
        <v>55</v>
      </c>
      <c r="T795" t="s">
        <v>57</v>
      </c>
      <c r="U795" t="s">
        <v>57</v>
      </c>
      <c r="V795" t="s">
        <v>57</v>
      </c>
      <c r="W795" t="s">
        <v>55</v>
      </c>
      <c r="X795" t="s">
        <v>57</v>
      </c>
      <c r="Y795" t="s">
        <v>57</v>
      </c>
      <c r="Z795" t="s">
        <v>57</v>
      </c>
      <c r="AA795" t="s">
        <v>57</v>
      </c>
      <c r="AB795" t="s">
        <v>57</v>
      </c>
      <c r="AC795" t="s">
        <v>57</v>
      </c>
      <c r="AD795" t="s">
        <v>57</v>
      </c>
      <c r="AE795">
        <v>0</v>
      </c>
      <c r="AF795">
        <v>0</v>
      </c>
      <c r="AG795">
        <v>0</v>
      </c>
      <c r="AH795">
        <v>0</v>
      </c>
      <c r="AI795" s="18" t="str">
        <f t="shared" si="49"/>
        <v>1</v>
      </c>
      <c r="AJ795" s="18" t="str">
        <f t="shared" si="50"/>
        <v>1</v>
      </c>
      <c r="AK795" s="18" t="str">
        <f t="shared" si="51"/>
        <v>1</v>
      </c>
      <c r="AL795" s="18">
        <f t="shared" si="52"/>
        <v>0</v>
      </c>
      <c r="AM795" t="s">
        <v>55</v>
      </c>
      <c r="AN795" t="s">
        <v>55</v>
      </c>
      <c r="AO795">
        <v>1</v>
      </c>
      <c r="AP795">
        <v>1</v>
      </c>
      <c r="AQ795">
        <v>0</v>
      </c>
      <c r="AR795" t="s">
        <v>59</v>
      </c>
      <c r="AS795" t="s">
        <v>80</v>
      </c>
      <c r="AT795" t="s">
        <v>80</v>
      </c>
      <c r="AU795" t="s">
        <v>80</v>
      </c>
      <c r="AV795" t="s">
        <v>6654</v>
      </c>
      <c r="AW795" t="s">
        <v>989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2016021313</v>
      </c>
      <c r="BM795">
        <v>13</v>
      </c>
    </row>
    <row r="796" spans="1:65">
      <c r="A796" t="s">
        <v>6655</v>
      </c>
      <c r="B796">
        <v>795</v>
      </c>
      <c r="C796" t="s">
        <v>57</v>
      </c>
      <c r="D796" t="s">
        <v>55</v>
      </c>
      <c r="E796">
        <v>13</v>
      </c>
      <c r="F796">
        <v>2016021313</v>
      </c>
      <c r="G796" t="s">
        <v>55</v>
      </c>
      <c r="H796" t="s">
        <v>990</v>
      </c>
      <c r="I796" t="s">
        <v>55</v>
      </c>
      <c r="J796" t="s">
        <v>55</v>
      </c>
      <c r="K796" t="s">
        <v>55</v>
      </c>
      <c r="L796" t="s">
        <v>55</v>
      </c>
      <c r="M796" t="s">
        <v>55</v>
      </c>
      <c r="N796" t="s">
        <v>57</v>
      </c>
      <c r="O796" t="s">
        <v>57</v>
      </c>
      <c r="P796" t="s">
        <v>57</v>
      </c>
      <c r="Q796" t="s">
        <v>57</v>
      </c>
      <c r="R796" t="s">
        <v>57</v>
      </c>
      <c r="S796" t="s">
        <v>55</v>
      </c>
      <c r="T796" t="s">
        <v>57</v>
      </c>
      <c r="U796" t="s">
        <v>57</v>
      </c>
      <c r="V796" t="s">
        <v>57</v>
      </c>
      <c r="W796" t="s">
        <v>55</v>
      </c>
      <c r="X796" t="s">
        <v>57</v>
      </c>
      <c r="Y796" t="s">
        <v>57</v>
      </c>
      <c r="Z796" t="s">
        <v>57</v>
      </c>
      <c r="AA796" t="s">
        <v>57</v>
      </c>
      <c r="AB796" t="s">
        <v>57</v>
      </c>
      <c r="AC796" t="s">
        <v>57</v>
      </c>
      <c r="AD796" t="s">
        <v>57</v>
      </c>
      <c r="AE796">
        <v>0</v>
      </c>
      <c r="AF796">
        <v>0</v>
      </c>
      <c r="AG796">
        <v>0</v>
      </c>
      <c r="AH796">
        <v>0</v>
      </c>
      <c r="AI796" s="18" t="str">
        <f t="shared" si="49"/>
        <v>1</v>
      </c>
      <c r="AJ796" s="18" t="str">
        <f t="shared" si="50"/>
        <v>1</v>
      </c>
      <c r="AK796" s="18" t="str">
        <f t="shared" si="51"/>
        <v>1</v>
      </c>
      <c r="AL796" s="18">
        <f t="shared" si="52"/>
        <v>0</v>
      </c>
      <c r="AM796" t="s">
        <v>55</v>
      </c>
      <c r="AN796" t="s">
        <v>55</v>
      </c>
      <c r="AO796">
        <v>0</v>
      </c>
      <c r="AP796">
        <v>1</v>
      </c>
      <c r="AQ796">
        <v>0</v>
      </c>
      <c r="AR796" t="s">
        <v>59</v>
      </c>
      <c r="AS796" t="s">
        <v>80</v>
      </c>
      <c r="AT796" t="s">
        <v>80</v>
      </c>
      <c r="AU796" t="s">
        <v>80</v>
      </c>
      <c r="AV796" t="s">
        <v>6655</v>
      </c>
      <c r="AW796" t="s">
        <v>990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2016021313</v>
      </c>
      <c r="BM796">
        <v>13</v>
      </c>
    </row>
    <row r="797" spans="1:65">
      <c r="A797" t="s">
        <v>6656</v>
      </c>
      <c r="B797">
        <v>796</v>
      </c>
      <c r="C797" t="s">
        <v>301</v>
      </c>
      <c r="D797">
        <v>1</v>
      </c>
      <c r="E797">
        <v>13</v>
      </c>
      <c r="F797">
        <v>2016021313</v>
      </c>
      <c r="G797">
        <v>20160213</v>
      </c>
      <c r="H797" t="s">
        <v>991</v>
      </c>
      <c r="I797" t="s">
        <v>54</v>
      </c>
      <c r="J797" t="s">
        <v>55</v>
      </c>
      <c r="K797">
        <v>0</v>
      </c>
      <c r="L797">
        <v>0</v>
      </c>
      <c r="M797">
        <v>0</v>
      </c>
      <c r="N797" t="s">
        <v>56</v>
      </c>
      <c r="O797" t="s">
        <v>57</v>
      </c>
      <c r="P797" t="s">
        <v>57</v>
      </c>
      <c r="Q797" t="s">
        <v>97</v>
      </c>
      <c r="R797" t="s">
        <v>80</v>
      </c>
      <c r="S797" t="s">
        <v>55</v>
      </c>
      <c r="T797" t="s">
        <v>56</v>
      </c>
      <c r="U797" t="s">
        <v>56</v>
      </c>
      <c r="V797" t="s">
        <v>56</v>
      </c>
      <c r="W797" t="s">
        <v>55</v>
      </c>
      <c r="X797" t="s">
        <v>56</v>
      </c>
      <c r="Y797" t="s">
        <v>56</v>
      </c>
      <c r="Z797" t="s">
        <v>56</v>
      </c>
      <c r="AA797" t="s">
        <v>57</v>
      </c>
      <c r="AB797" t="s">
        <v>56</v>
      </c>
      <c r="AC797" t="s">
        <v>56</v>
      </c>
      <c r="AD797" t="s">
        <v>56</v>
      </c>
      <c r="AE797">
        <v>0</v>
      </c>
      <c r="AF797">
        <v>0</v>
      </c>
      <c r="AG797">
        <v>0</v>
      </c>
      <c r="AH797">
        <v>1</v>
      </c>
      <c r="AI797" s="18" t="str">
        <f t="shared" si="49"/>
        <v>1</v>
      </c>
      <c r="AJ797" s="18" t="str">
        <f t="shared" si="50"/>
        <v>1</v>
      </c>
      <c r="AK797" s="18" t="str">
        <f t="shared" si="51"/>
        <v>1</v>
      </c>
      <c r="AL797" s="18">
        <f t="shared" si="52"/>
        <v>1</v>
      </c>
      <c r="AM797" t="s">
        <v>55</v>
      </c>
      <c r="AN797" t="s">
        <v>55</v>
      </c>
      <c r="AO797">
        <v>0</v>
      </c>
      <c r="AP797">
        <v>0</v>
      </c>
      <c r="AQ797">
        <v>0</v>
      </c>
      <c r="AR797" t="s">
        <v>59</v>
      </c>
      <c r="AS797" t="s">
        <v>80</v>
      </c>
      <c r="AT797" t="s">
        <v>80</v>
      </c>
      <c r="AU797" t="s">
        <v>80</v>
      </c>
      <c r="AV797" t="s">
        <v>6656</v>
      </c>
      <c r="AW797" t="s">
        <v>991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2016021313</v>
      </c>
      <c r="BM797">
        <v>13</v>
      </c>
    </row>
    <row r="798" spans="1:65">
      <c r="A798" t="s">
        <v>6657</v>
      </c>
      <c r="B798">
        <v>797</v>
      </c>
      <c r="C798" t="s">
        <v>57</v>
      </c>
      <c r="D798" t="s">
        <v>55</v>
      </c>
      <c r="E798">
        <v>13</v>
      </c>
      <c r="F798">
        <v>2016021313</v>
      </c>
      <c r="G798" t="s">
        <v>55</v>
      </c>
      <c r="H798" t="s">
        <v>992</v>
      </c>
      <c r="I798" t="s">
        <v>55</v>
      </c>
      <c r="J798" t="s">
        <v>55</v>
      </c>
      <c r="K798" t="s">
        <v>55</v>
      </c>
      <c r="L798" t="s">
        <v>55</v>
      </c>
      <c r="M798" t="s">
        <v>55</v>
      </c>
      <c r="N798" t="s">
        <v>57</v>
      </c>
      <c r="O798" t="s">
        <v>57</v>
      </c>
      <c r="P798" t="s">
        <v>57</v>
      </c>
      <c r="Q798" t="s">
        <v>57</v>
      </c>
      <c r="R798" t="s">
        <v>57</v>
      </c>
      <c r="S798" t="s">
        <v>55</v>
      </c>
      <c r="T798" t="s">
        <v>57</v>
      </c>
      <c r="U798" t="s">
        <v>57</v>
      </c>
      <c r="V798" t="s">
        <v>57</v>
      </c>
      <c r="W798" t="s">
        <v>55</v>
      </c>
      <c r="X798" t="s">
        <v>57</v>
      </c>
      <c r="Y798" t="s">
        <v>57</v>
      </c>
      <c r="Z798" t="s">
        <v>57</v>
      </c>
      <c r="AA798" t="s">
        <v>57</v>
      </c>
      <c r="AB798" t="s">
        <v>57</v>
      </c>
      <c r="AC798" t="s">
        <v>57</v>
      </c>
      <c r="AD798" t="s">
        <v>57</v>
      </c>
      <c r="AE798">
        <v>0</v>
      </c>
      <c r="AF798">
        <v>0</v>
      </c>
      <c r="AG798">
        <v>0</v>
      </c>
      <c r="AH798">
        <v>0</v>
      </c>
      <c r="AI798" s="18" t="str">
        <f t="shared" si="49"/>
        <v>1</v>
      </c>
      <c r="AJ798" s="18" t="str">
        <f t="shared" si="50"/>
        <v>1</v>
      </c>
      <c r="AK798" s="18" t="str">
        <f t="shared" si="51"/>
        <v>1</v>
      </c>
      <c r="AL798" s="18">
        <f t="shared" si="52"/>
        <v>0</v>
      </c>
      <c r="AM798" t="s">
        <v>55</v>
      </c>
      <c r="AN798" t="s">
        <v>55</v>
      </c>
      <c r="AO798">
        <v>0</v>
      </c>
      <c r="AP798">
        <v>1</v>
      </c>
      <c r="AQ798">
        <v>0</v>
      </c>
      <c r="AR798" t="s">
        <v>59</v>
      </c>
      <c r="AS798" t="s">
        <v>80</v>
      </c>
      <c r="AT798" t="s">
        <v>80</v>
      </c>
      <c r="AU798" t="s">
        <v>80</v>
      </c>
      <c r="AV798" t="s">
        <v>6657</v>
      </c>
      <c r="AW798" t="s">
        <v>992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2016021313</v>
      </c>
      <c r="BM798">
        <v>13</v>
      </c>
    </row>
    <row r="799" spans="1:65">
      <c r="A799" t="s">
        <v>6658</v>
      </c>
      <c r="B799">
        <v>798</v>
      </c>
      <c r="C799" t="s">
        <v>301</v>
      </c>
      <c r="D799">
        <v>1</v>
      </c>
      <c r="E799">
        <v>13</v>
      </c>
      <c r="F799">
        <v>2016021313</v>
      </c>
      <c r="G799">
        <v>20160213</v>
      </c>
      <c r="H799" t="s">
        <v>993</v>
      </c>
      <c r="I799" t="s">
        <v>54</v>
      </c>
      <c r="J799" t="s">
        <v>55</v>
      </c>
      <c r="K799">
        <v>0</v>
      </c>
      <c r="L799">
        <v>0</v>
      </c>
      <c r="M799">
        <v>0</v>
      </c>
      <c r="N799" t="s">
        <v>56</v>
      </c>
      <c r="O799" t="s">
        <v>57</v>
      </c>
      <c r="P799" t="s">
        <v>57</v>
      </c>
      <c r="Q799" t="s">
        <v>3</v>
      </c>
      <c r="R799" t="s">
        <v>80</v>
      </c>
      <c r="S799" t="s">
        <v>55</v>
      </c>
      <c r="T799" t="s">
        <v>56</v>
      </c>
      <c r="U799" t="s">
        <v>56</v>
      </c>
      <c r="V799" t="s">
        <v>68</v>
      </c>
      <c r="W799" t="s">
        <v>55</v>
      </c>
      <c r="X799" t="s">
        <v>56</v>
      </c>
      <c r="Y799" t="s">
        <v>56</v>
      </c>
      <c r="Z799" t="s">
        <v>56</v>
      </c>
      <c r="AA799" t="s">
        <v>57</v>
      </c>
      <c r="AB799" t="s">
        <v>56</v>
      </c>
      <c r="AC799" t="s">
        <v>56</v>
      </c>
      <c r="AD799" t="s">
        <v>56</v>
      </c>
      <c r="AE799">
        <v>0</v>
      </c>
      <c r="AF799">
        <v>0</v>
      </c>
      <c r="AG799">
        <v>0</v>
      </c>
      <c r="AH799">
        <v>1</v>
      </c>
      <c r="AI799" s="18" t="str">
        <f t="shared" si="49"/>
        <v>1</v>
      </c>
      <c r="AJ799" s="18" t="str">
        <f t="shared" si="50"/>
        <v>1</v>
      </c>
      <c r="AK799" s="18" t="str">
        <f t="shared" si="51"/>
        <v>1</v>
      </c>
      <c r="AL799" s="18">
        <f t="shared" si="52"/>
        <v>1</v>
      </c>
      <c r="AM799" t="s">
        <v>55</v>
      </c>
      <c r="AN799" t="s">
        <v>55</v>
      </c>
      <c r="AO799">
        <v>1</v>
      </c>
      <c r="AP799">
        <v>0</v>
      </c>
      <c r="AQ799">
        <v>0</v>
      </c>
      <c r="AR799" t="s">
        <v>59</v>
      </c>
      <c r="AS799" t="s">
        <v>80</v>
      </c>
      <c r="AT799" t="s">
        <v>80</v>
      </c>
      <c r="AU799" t="s">
        <v>80</v>
      </c>
      <c r="AV799" t="s">
        <v>6658</v>
      </c>
      <c r="AW799" t="s">
        <v>993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2016021313</v>
      </c>
      <c r="BM799">
        <v>13</v>
      </c>
    </row>
    <row r="800" spans="1:65">
      <c r="A800" t="s">
        <v>6659</v>
      </c>
      <c r="B800">
        <v>799</v>
      </c>
      <c r="C800" t="s">
        <v>57</v>
      </c>
      <c r="D800" t="s">
        <v>55</v>
      </c>
      <c r="E800">
        <v>13</v>
      </c>
      <c r="F800">
        <v>2016021313</v>
      </c>
      <c r="G800" t="s">
        <v>55</v>
      </c>
      <c r="H800" t="s">
        <v>994</v>
      </c>
      <c r="I800" t="s">
        <v>55</v>
      </c>
      <c r="J800" t="s">
        <v>55</v>
      </c>
      <c r="K800" t="s">
        <v>55</v>
      </c>
      <c r="L800" t="s">
        <v>55</v>
      </c>
      <c r="M800" t="s">
        <v>55</v>
      </c>
      <c r="N800" t="s">
        <v>57</v>
      </c>
      <c r="O800" t="s">
        <v>57</v>
      </c>
      <c r="P800" t="s">
        <v>57</v>
      </c>
      <c r="Q800" t="s">
        <v>57</v>
      </c>
      <c r="R800" t="s">
        <v>57</v>
      </c>
      <c r="S800" t="s">
        <v>55</v>
      </c>
      <c r="T800" t="s">
        <v>57</v>
      </c>
      <c r="U800" t="s">
        <v>57</v>
      </c>
      <c r="V800" t="s">
        <v>57</v>
      </c>
      <c r="W800" t="s">
        <v>55</v>
      </c>
      <c r="X800" t="s">
        <v>57</v>
      </c>
      <c r="Y800" t="s">
        <v>57</v>
      </c>
      <c r="Z800" t="s">
        <v>57</v>
      </c>
      <c r="AA800" t="s">
        <v>57</v>
      </c>
      <c r="AB800" t="s">
        <v>57</v>
      </c>
      <c r="AC800" t="s">
        <v>57</v>
      </c>
      <c r="AD800" t="s">
        <v>57</v>
      </c>
      <c r="AE800">
        <v>0</v>
      </c>
      <c r="AF800">
        <v>0</v>
      </c>
      <c r="AG800">
        <v>0</v>
      </c>
      <c r="AH800">
        <v>0</v>
      </c>
      <c r="AI800" s="18" t="str">
        <f t="shared" si="49"/>
        <v>1</v>
      </c>
      <c r="AJ800" s="18" t="str">
        <f t="shared" si="50"/>
        <v>1</v>
      </c>
      <c r="AK800" s="18" t="str">
        <f t="shared" si="51"/>
        <v>1</v>
      </c>
      <c r="AL800" s="18">
        <f t="shared" si="52"/>
        <v>0</v>
      </c>
      <c r="AM800" t="s">
        <v>55</v>
      </c>
      <c r="AN800" t="s">
        <v>55</v>
      </c>
      <c r="AO800">
        <v>0</v>
      </c>
      <c r="AP800">
        <v>1</v>
      </c>
      <c r="AQ800">
        <v>0</v>
      </c>
      <c r="AR800" t="s">
        <v>59</v>
      </c>
      <c r="AS800" t="s">
        <v>80</v>
      </c>
      <c r="AT800" t="s">
        <v>80</v>
      </c>
      <c r="AU800" t="s">
        <v>80</v>
      </c>
      <c r="AV800" t="s">
        <v>6659</v>
      </c>
      <c r="AW800" t="s">
        <v>994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2016021313</v>
      </c>
      <c r="BM800">
        <v>13</v>
      </c>
    </row>
    <row r="801" spans="1:65">
      <c r="A801" t="s">
        <v>6660</v>
      </c>
      <c r="B801">
        <v>800</v>
      </c>
      <c r="C801" t="s">
        <v>301</v>
      </c>
      <c r="D801">
        <v>1</v>
      </c>
      <c r="E801">
        <v>13</v>
      </c>
      <c r="F801">
        <v>2016021313</v>
      </c>
      <c r="G801">
        <v>20160213</v>
      </c>
      <c r="H801" t="s">
        <v>995</v>
      </c>
      <c r="I801" t="s">
        <v>996</v>
      </c>
      <c r="J801" t="s">
        <v>55</v>
      </c>
      <c r="K801">
        <v>5</v>
      </c>
      <c r="L801">
        <v>0</v>
      </c>
      <c r="M801">
        <v>5</v>
      </c>
      <c r="N801" t="s">
        <v>56</v>
      </c>
      <c r="O801" t="s">
        <v>996</v>
      </c>
      <c r="P801" t="s">
        <v>56</v>
      </c>
      <c r="Q801" t="s">
        <v>3</v>
      </c>
      <c r="R801" t="s">
        <v>997</v>
      </c>
      <c r="S801" t="s">
        <v>55</v>
      </c>
      <c r="T801" t="s">
        <v>56</v>
      </c>
      <c r="U801" t="s">
        <v>56</v>
      </c>
      <c r="V801" t="s">
        <v>56</v>
      </c>
      <c r="W801" t="s">
        <v>55</v>
      </c>
      <c r="X801" t="s">
        <v>56</v>
      </c>
      <c r="Y801" t="s">
        <v>56</v>
      </c>
      <c r="Z801" t="s">
        <v>56</v>
      </c>
      <c r="AA801" t="s">
        <v>57</v>
      </c>
      <c r="AB801" t="s">
        <v>56</v>
      </c>
      <c r="AC801" t="s">
        <v>56</v>
      </c>
      <c r="AD801" t="s">
        <v>56</v>
      </c>
      <c r="AE801">
        <v>0</v>
      </c>
      <c r="AF801">
        <v>0</v>
      </c>
      <c r="AG801">
        <v>0</v>
      </c>
      <c r="AH801">
        <v>1</v>
      </c>
      <c r="AI801" s="18" t="str">
        <f t="shared" si="49"/>
        <v>1</v>
      </c>
      <c r="AJ801" s="18" t="str">
        <f t="shared" si="50"/>
        <v>1</v>
      </c>
      <c r="AK801" s="18" t="str">
        <f t="shared" si="51"/>
        <v>1</v>
      </c>
      <c r="AL801" s="18">
        <f t="shared" si="52"/>
        <v>1</v>
      </c>
      <c r="AM801" t="s">
        <v>55</v>
      </c>
      <c r="AN801" t="s">
        <v>55</v>
      </c>
      <c r="AO801">
        <v>0</v>
      </c>
      <c r="AP801">
        <v>0</v>
      </c>
      <c r="AQ801">
        <v>0</v>
      </c>
      <c r="AR801" t="s">
        <v>115</v>
      </c>
      <c r="AS801" t="s">
        <v>116</v>
      </c>
      <c r="AT801" t="s">
        <v>116</v>
      </c>
      <c r="AU801" t="s">
        <v>4450</v>
      </c>
      <c r="AV801" t="s">
        <v>6660</v>
      </c>
      <c r="AW801" t="s">
        <v>995</v>
      </c>
      <c r="AX801">
        <v>0</v>
      </c>
      <c r="AY801">
        <v>0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2016021313</v>
      </c>
      <c r="BM801">
        <v>13</v>
      </c>
    </row>
    <row r="802" spans="1:65">
      <c r="A802" t="s">
        <v>6661</v>
      </c>
      <c r="B802">
        <v>801</v>
      </c>
      <c r="C802" t="s">
        <v>57</v>
      </c>
      <c r="D802" t="s">
        <v>55</v>
      </c>
      <c r="E802">
        <v>13</v>
      </c>
      <c r="F802">
        <v>2016021313</v>
      </c>
      <c r="G802" t="s">
        <v>55</v>
      </c>
      <c r="H802" t="s">
        <v>998</v>
      </c>
      <c r="I802" t="s">
        <v>55</v>
      </c>
      <c r="J802" t="s">
        <v>55</v>
      </c>
      <c r="K802" t="s">
        <v>55</v>
      </c>
      <c r="L802" t="s">
        <v>55</v>
      </c>
      <c r="M802" t="s">
        <v>55</v>
      </c>
      <c r="N802" t="s">
        <v>57</v>
      </c>
      <c r="O802" t="s">
        <v>57</v>
      </c>
      <c r="P802" t="s">
        <v>57</v>
      </c>
      <c r="Q802" t="s">
        <v>57</v>
      </c>
      <c r="R802" t="s">
        <v>57</v>
      </c>
      <c r="S802" t="s">
        <v>55</v>
      </c>
      <c r="T802" t="s">
        <v>57</v>
      </c>
      <c r="U802" t="s">
        <v>57</v>
      </c>
      <c r="V802" t="s">
        <v>57</v>
      </c>
      <c r="W802" t="s">
        <v>55</v>
      </c>
      <c r="X802" t="s">
        <v>57</v>
      </c>
      <c r="Y802" t="s">
        <v>57</v>
      </c>
      <c r="Z802" t="s">
        <v>57</v>
      </c>
      <c r="AA802" t="s">
        <v>57</v>
      </c>
      <c r="AB802" t="s">
        <v>57</v>
      </c>
      <c r="AC802" t="s">
        <v>57</v>
      </c>
      <c r="AD802" t="s">
        <v>57</v>
      </c>
      <c r="AE802">
        <v>0</v>
      </c>
      <c r="AF802">
        <v>0</v>
      </c>
      <c r="AG802">
        <v>0</v>
      </c>
      <c r="AH802">
        <v>0</v>
      </c>
      <c r="AI802" s="18" t="str">
        <f t="shared" si="49"/>
        <v>1</v>
      </c>
      <c r="AJ802" s="18" t="str">
        <f t="shared" si="50"/>
        <v>1</v>
      </c>
      <c r="AK802" s="18" t="str">
        <f t="shared" si="51"/>
        <v>1</v>
      </c>
      <c r="AL802" s="18">
        <f t="shared" si="52"/>
        <v>0</v>
      </c>
      <c r="AM802" t="s">
        <v>55</v>
      </c>
      <c r="AN802" t="s">
        <v>55</v>
      </c>
      <c r="AO802">
        <v>0</v>
      </c>
      <c r="AP802">
        <v>1</v>
      </c>
      <c r="AQ802">
        <v>0</v>
      </c>
      <c r="AR802" t="s">
        <v>59</v>
      </c>
      <c r="AS802" t="s">
        <v>80</v>
      </c>
      <c r="AT802" t="s">
        <v>80</v>
      </c>
      <c r="AU802" t="s">
        <v>80</v>
      </c>
      <c r="AV802" t="s">
        <v>6661</v>
      </c>
      <c r="AW802" t="s">
        <v>998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2016021313</v>
      </c>
      <c r="BM802">
        <v>13</v>
      </c>
    </row>
    <row r="803" spans="1:65">
      <c r="A803" t="s">
        <v>6662</v>
      </c>
      <c r="B803">
        <v>802</v>
      </c>
      <c r="C803" t="s">
        <v>301</v>
      </c>
      <c r="D803">
        <v>1</v>
      </c>
      <c r="E803">
        <v>13</v>
      </c>
      <c r="F803">
        <v>2016021313</v>
      </c>
      <c r="G803">
        <v>20160213</v>
      </c>
      <c r="H803" t="s">
        <v>999</v>
      </c>
      <c r="I803" t="s">
        <v>996</v>
      </c>
      <c r="J803" t="s">
        <v>55</v>
      </c>
      <c r="K803">
        <v>3</v>
      </c>
      <c r="L803">
        <v>0</v>
      </c>
      <c r="M803">
        <v>3</v>
      </c>
      <c r="N803" t="s">
        <v>56</v>
      </c>
      <c r="O803" t="s">
        <v>996</v>
      </c>
      <c r="P803" t="s">
        <v>56</v>
      </c>
      <c r="Q803" t="s">
        <v>3</v>
      </c>
      <c r="R803" t="s">
        <v>997</v>
      </c>
      <c r="S803" t="s">
        <v>55</v>
      </c>
      <c r="T803" t="s">
        <v>56</v>
      </c>
      <c r="U803" t="s">
        <v>56</v>
      </c>
      <c r="V803" t="s">
        <v>56</v>
      </c>
      <c r="W803" t="s">
        <v>55</v>
      </c>
      <c r="X803" t="s">
        <v>56</v>
      </c>
      <c r="Y803" t="s">
        <v>56</v>
      </c>
      <c r="Z803" t="s">
        <v>56</v>
      </c>
      <c r="AA803" t="s">
        <v>57</v>
      </c>
      <c r="AB803" t="s">
        <v>56</v>
      </c>
      <c r="AC803" t="s">
        <v>56</v>
      </c>
      <c r="AD803" t="s">
        <v>56</v>
      </c>
      <c r="AE803">
        <v>0</v>
      </c>
      <c r="AF803">
        <v>0</v>
      </c>
      <c r="AG803">
        <v>0</v>
      </c>
      <c r="AH803">
        <v>1</v>
      </c>
      <c r="AI803" s="18" t="str">
        <f t="shared" si="49"/>
        <v>1</v>
      </c>
      <c r="AJ803" s="18" t="str">
        <f t="shared" si="50"/>
        <v>1</v>
      </c>
      <c r="AK803" s="18" t="str">
        <f t="shared" si="51"/>
        <v>1</v>
      </c>
      <c r="AL803" s="18">
        <f t="shared" si="52"/>
        <v>1</v>
      </c>
      <c r="AM803" t="s">
        <v>55</v>
      </c>
      <c r="AN803" t="s">
        <v>55</v>
      </c>
      <c r="AO803">
        <v>0</v>
      </c>
      <c r="AP803">
        <v>0</v>
      </c>
      <c r="AQ803">
        <v>0</v>
      </c>
      <c r="AR803" t="s">
        <v>115</v>
      </c>
      <c r="AS803" t="s">
        <v>116</v>
      </c>
      <c r="AT803" t="s">
        <v>116</v>
      </c>
      <c r="AU803" t="s">
        <v>4450</v>
      </c>
      <c r="AV803" t="s">
        <v>6662</v>
      </c>
      <c r="AW803" t="s">
        <v>999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2016021313</v>
      </c>
      <c r="BM803">
        <v>13</v>
      </c>
    </row>
    <row r="804" spans="1:65">
      <c r="A804" t="s">
        <v>6663</v>
      </c>
      <c r="B804">
        <v>803</v>
      </c>
      <c r="C804" t="s">
        <v>57</v>
      </c>
      <c r="D804" t="s">
        <v>55</v>
      </c>
      <c r="E804">
        <v>13</v>
      </c>
      <c r="F804">
        <v>2016021313</v>
      </c>
      <c r="G804" t="s">
        <v>55</v>
      </c>
      <c r="H804" t="s">
        <v>1000</v>
      </c>
      <c r="I804" t="s">
        <v>55</v>
      </c>
      <c r="J804" t="s">
        <v>55</v>
      </c>
      <c r="K804" t="s">
        <v>55</v>
      </c>
      <c r="L804" t="s">
        <v>55</v>
      </c>
      <c r="M804" t="s">
        <v>55</v>
      </c>
      <c r="N804" t="s">
        <v>57</v>
      </c>
      <c r="O804" t="s">
        <v>57</v>
      </c>
      <c r="P804" t="s">
        <v>57</v>
      </c>
      <c r="Q804" t="s">
        <v>57</v>
      </c>
      <c r="R804" t="s">
        <v>57</v>
      </c>
      <c r="S804" t="s">
        <v>55</v>
      </c>
      <c r="T804" t="s">
        <v>57</v>
      </c>
      <c r="U804" t="s">
        <v>57</v>
      </c>
      <c r="V804" t="s">
        <v>57</v>
      </c>
      <c r="W804" t="s">
        <v>55</v>
      </c>
      <c r="X804" t="s">
        <v>57</v>
      </c>
      <c r="Y804" t="s">
        <v>57</v>
      </c>
      <c r="Z804" t="s">
        <v>57</v>
      </c>
      <c r="AA804" t="s">
        <v>57</v>
      </c>
      <c r="AB804" t="s">
        <v>57</v>
      </c>
      <c r="AC804" t="s">
        <v>57</v>
      </c>
      <c r="AD804" t="s">
        <v>57</v>
      </c>
      <c r="AE804">
        <v>0</v>
      </c>
      <c r="AF804">
        <v>0</v>
      </c>
      <c r="AG804">
        <v>0</v>
      </c>
      <c r="AH804">
        <v>0</v>
      </c>
      <c r="AI804" s="18" t="str">
        <f t="shared" si="49"/>
        <v>1</v>
      </c>
      <c r="AJ804" s="18" t="str">
        <f t="shared" si="50"/>
        <v>1</v>
      </c>
      <c r="AK804" s="18" t="str">
        <f t="shared" si="51"/>
        <v>1</v>
      </c>
      <c r="AL804" s="18">
        <f t="shared" si="52"/>
        <v>0</v>
      </c>
      <c r="AM804" t="s">
        <v>55</v>
      </c>
      <c r="AN804" t="s">
        <v>55</v>
      </c>
      <c r="AO804">
        <v>1</v>
      </c>
      <c r="AP804">
        <v>1</v>
      </c>
      <c r="AQ804">
        <v>0</v>
      </c>
      <c r="AR804" t="s">
        <v>59</v>
      </c>
      <c r="AS804" t="s">
        <v>80</v>
      </c>
      <c r="AT804" t="s">
        <v>80</v>
      </c>
      <c r="AU804" t="s">
        <v>80</v>
      </c>
      <c r="AV804" t="s">
        <v>6663</v>
      </c>
      <c r="AW804" t="s">
        <v>1000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2016021313</v>
      </c>
      <c r="BM804">
        <v>13</v>
      </c>
    </row>
    <row r="805" spans="1:65">
      <c r="A805" t="s">
        <v>6664</v>
      </c>
      <c r="B805">
        <v>804</v>
      </c>
      <c r="C805" t="s">
        <v>301</v>
      </c>
      <c r="D805">
        <v>1</v>
      </c>
      <c r="E805">
        <v>13</v>
      </c>
      <c r="F805">
        <v>2016021313</v>
      </c>
      <c r="G805">
        <v>20160213</v>
      </c>
      <c r="H805" t="s">
        <v>1001</v>
      </c>
      <c r="I805" t="s">
        <v>996</v>
      </c>
      <c r="J805" t="s">
        <v>55</v>
      </c>
      <c r="K805">
        <v>1</v>
      </c>
      <c r="L805">
        <v>0</v>
      </c>
      <c r="M805">
        <v>1</v>
      </c>
      <c r="N805" t="s">
        <v>56</v>
      </c>
      <c r="O805" t="s">
        <v>996</v>
      </c>
      <c r="P805" t="s">
        <v>56</v>
      </c>
      <c r="Q805" t="s">
        <v>3</v>
      </c>
      <c r="R805" t="s">
        <v>997</v>
      </c>
      <c r="S805" t="s">
        <v>55</v>
      </c>
      <c r="T805" t="s">
        <v>56</v>
      </c>
      <c r="U805" t="s">
        <v>56</v>
      </c>
      <c r="V805" t="s">
        <v>56</v>
      </c>
      <c r="W805" t="s">
        <v>55</v>
      </c>
      <c r="X805" t="s">
        <v>56</v>
      </c>
      <c r="Y805" t="s">
        <v>56</v>
      </c>
      <c r="Z805" t="s">
        <v>56</v>
      </c>
      <c r="AA805" t="s">
        <v>57</v>
      </c>
      <c r="AB805" t="s">
        <v>56</v>
      </c>
      <c r="AC805" t="s">
        <v>56</v>
      </c>
      <c r="AD805" t="s">
        <v>56</v>
      </c>
      <c r="AE805">
        <v>0</v>
      </c>
      <c r="AF805">
        <v>0</v>
      </c>
      <c r="AG805">
        <v>0</v>
      </c>
      <c r="AH805">
        <v>1</v>
      </c>
      <c r="AI805" s="18" t="str">
        <f t="shared" si="49"/>
        <v>1</v>
      </c>
      <c r="AJ805" s="18" t="str">
        <f t="shared" si="50"/>
        <v>1</v>
      </c>
      <c r="AK805" s="18" t="str">
        <f t="shared" si="51"/>
        <v>1</v>
      </c>
      <c r="AL805" s="18">
        <f t="shared" si="52"/>
        <v>1</v>
      </c>
      <c r="AM805" t="s">
        <v>55</v>
      </c>
      <c r="AN805" t="s">
        <v>55</v>
      </c>
      <c r="AO805">
        <v>0</v>
      </c>
      <c r="AP805">
        <v>0</v>
      </c>
      <c r="AQ805">
        <v>0</v>
      </c>
      <c r="AR805" t="s">
        <v>115</v>
      </c>
      <c r="AS805" t="s">
        <v>116</v>
      </c>
      <c r="AT805" t="s">
        <v>116</v>
      </c>
      <c r="AU805" t="s">
        <v>4450</v>
      </c>
      <c r="AV805" t="s">
        <v>6664</v>
      </c>
      <c r="AW805" t="s">
        <v>1001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</v>
      </c>
      <c r="BL805">
        <v>2016021313</v>
      </c>
      <c r="BM805">
        <v>13</v>
      </c>
    </row>
    <row r="806" spans="1:65">
      <c r="A806" t="s">
        <v>6665</v>
      </c>
      <c r="B806">
        <v>805</v>
      </c>
      <c r="C806" t="s">
        <v>57</v>
      </c>
      <c r="D806" t="s">
        <v>55</v>
      </c>
      <c r="E806">
        <v>13</v>
      </c>
      <c r="F806">
        <v>2016021313</v>
      </c>
      <c r="G806" t="s">
        <v>55</v>
      </c>
      <c r="H806" t="s">
        <v>1002</v>
      </c>
      <c r="I806" t="s">
        <v>55</v>
      </c>
      <c r="J806" t="s">
        <v>55</v>
      </c>
      <c r="K806" t="s">
        <v>55</v>
      </c>
      <c r="L806" t="s">
        <v>55</v>
      </c>
      <c r="M806" t="s">
        <v>55</v>
      </c>
      <c r="N806" t="s">
        <v>57</v>
      </c>
      <c r="O806" t="s">
        <v>57</v>
      </c>
      <c r="P806" t="s">
        <v>57</v>
      </c>
      <c r="Q806" t="s">
        <v>57</v>
      </c>
      <c r="R806" t="s">
        <v>57</v>
      </c>
      <c r="S806" t="s">
        <v>55</v>
      </c>
      <c r="T806" t="s">
        <v>57</v>
      </c>
      <c r="U806" t="s">
        <v>57</v>
      </c>
      <c r="V806" t="s">
        <v>57</v>
      </c>
      <c r="W806" t="s">
        <v>55</v>
      </c>
      <c r="X806" t="s">
        <v>57</v>
      </c>
      <c r="Y806" t="s">
        <v>57</v>
      </c>
      <c r="Z806" t="s">
        <v>57</v>
      </c>
      <c r="AA806" t="s">
        <v>57</v>
      </c>
      <c r="AB806" t="s">
        <v>57</v>
      </c>
      <c r="AC806" t="s">
        <v>57</v>
      </c>
      <c r="AD806" t="s">
        <v>57</v>
      </c>
      <c r="AE806">
        <v>0</v>
      </c>
      <c r="AF806">
        <v>0</v>
      </c>
      <c r="AG806">
        <v>0</v>
      </c>
      <c r="AH806">
        <v>0</v>
      </c>
      <c r="AI806" s="18" t="str">
        <f t="shared" si="49"/>
        <v>1</v>
      </c>
      <c r="AJ806" s="18" t="str">
        <f t="shared" si="50"/>
        <v>1</v>
      </c>
      <c r="AK806" s="18" t="str">
        <f t="shared" si="51"/>
        <v>1</v>
      </c>
      <c r="AL806" s="18">
        <f t="shared" si="52"/>
        <v>0</v>
      </c>
      <c r="AM806" t="s">
        <v>55</v>
      </c>
      <c r="AN806" t="s">
        <v>55</v>
      </c>
      <c r="AO806">
        <v>0</v>
      </c>
      <c r="AP806">
        <v>1</v>
      </c>
      <c r="AQ806">
        <v>0</v>
      </c>
      <c r="AR806" t="s">
        <v>59</v>
      </c>
      <c r="AS806" t="s">
        <v>80</v>
      </c>
      <c r="AT806" t="s">
        <v>80</v>
      </c>
      <c r="AU806" t="s">
        <v>80</v>
      </c>
      <c r="AV806" t="s">
        <v>6665</v>
      </c>
      <c r="AW806" t="s">
        <v>1002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2016021313</v>
      </c>
      <c r="BM806">
        <v>13</v>
      </c>
    </row>
    <row r="807" spans="1:65">
      <c r="A807" t="s">
        <v>6666</v>
      </c>
      <c r="B807">
        <v>806</v>
      </c>
      <c r="C807" t="s">
        <v>57</v>
      </c>
      <c r="D807" t="s">
        <v>55</v>
      </c>
      <c r="E807">
        <v>13</v>
      </c>
      <c r="F807">
        <v>2016021313</v>
      </c>
      <c r="G807" t="s">
        <v>55</v>
      </c>
      <c r="H807" t="s">
        <v>1003</v>
      </c>
      <c r="I807" t="s">
        <v>55</v>
      </c>
      <c r="J807" t="s">
        <v>55</v>
      </c>
      <c r="K807" t="s">
        <v>55</v>
      </c>
      <c r="L807" t="s">
        <v>55</v>
      </c>
      <c r="M807" t="s">
        <v>55</v>
      </c>
      <c r="N807" t="s">
        <v>57</v>
      </c>
      <c r="O807" t="s">
        <v>57</v>
      </c>
      <c r="P807" t="s">
        <v>57</v>
      </c>
      <c r="Q807" t="s">
        <v>57</v>
      </c>
      <c r="R807" t="s">
        <v>57</v>
      </c>
      <c r="S807" t="s">
        <v>55</v>
      </c>
      <c r="T807" t="s">
        <v>57</v>
      </c>
      <c r="U807" t="s">
        <v>57</v>
      </c>
      <c r="V807" t="s">
        <v>57</v>
      </c>
      <c r="W807" t="s">
        <v>55</v>
      </c>
      <c r="X807" t="s">
        <v>57</v>
      </c>
      <c r="Y807" t="s">
        <v>57</v>
      </c>
      <c r="Z807" t="s">
        <v>57</v>
      </c>
      <c r="AA807" t="s">
        <v>57</v>
      </c>
      <c r="AB807" t="s">
        <v>57</v>
      </c>
      <c r="AC807" t="s">
        <v>57</v>
      </c>
      <c r="AD807" t="s">
        <v>57</v>
      </c>
      <c r="AE807">
        <v>0</v>
      </c>
      <c r="AF807">
        <v>0</v>
      </c>
      <c r="AG807">
        <v>0</v>
      </c>
      <c r="AH807">
        <v>0</v>
      </c>
      <c r="AI807" s="18" t="str">
        <f t="shared" si="49"/>
        <v>1</v>
      </c>
      <c r="AJ807" s="18" t="str">
        <f t="shared" si="50"/>
        <v>1</v>
      </c>
      <c r="AK807" s="18" t="str">
        <f t="shared" si="51"/>
        <v>1</v>
      </c>
      <c r="AL807" s="18">
        <f t="shared" si="52"/>
        <v>0</v>
      </c>
      <c r="AM807" t="s">
        <v>55</v>
      </c>
      <c r="AN807" t="s">
        <v>55</v>
      </c>
      <c r="AO807">
        <v>0</v>
      </c>
      <c r="AP807">
        <v>1</v>
      </c>
      <c r="AQ807">
        <v>0</v>
      </c>
      <c r="AR807" t="s">
        <v>59</v>
      </c>
      <c r="AS807" t="s">
        <v>80</v>
      </c>
      <c r="AT807" t="s">
        <v>80</v>
      </c>
      <c r="AU807" t="s">
        <v>80</v>
      </c>
      <c r="AV807" t="s">
        <v>6666</v>
      </c>
      <c r="AW807" t="s">
        <v>1003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2016021313</v>
      </c>
      <c r="BM807">
        <v>13</v>
      </c>
    </row>
    <row r="808" spans="1:65">
      <c r="A808" t="s">
        <v>6667</v>
      </c>
      <c r="B808">
        <v>807</v>
      </c>
      <c r="C808" t="s">
        <v>57</v>
      </c>
      <c r="D808" t="s">
        <v>55</v>
      </c>
      <c r="E808">
        <v>13</v>
      </c>
      <c r="F808">
        <v>2016021313</v>
      </c>
      <c r="G808" t="s">
        <v>55</v>
      </c>
      <c r="H808" t="s">
        <v>1004</v>
      </c>
      <c r="I808" t="s">
        <v>55</v>
      </c>
      <c r="J808" t="s">
        <v>55</v>
      </c>
      <c r="K808" t="s">
        <v>55</v>
      </c>
      <c r="L808" t="s">
        <v>55</v>
      </c>
      <c r="M808" t="s">
        <v>55</v>
      </c>
      <c r="N808" t="s">
        <v>57</v>
      </c>
      <c r="O808" t="s">
        <v>57</v>
      </c>
      <c r="P808" t="s">
        <v>57</v>
      </c>
      <c r="Q808" t="s">
        <v>57</v>
      </c>
      <c r="R808" t="s">
        <v>57</v>
      </c>
      <c r="S808" t="s">
        <v>55</v>
      </c>
      <c r="T808" t="s">
        <v>57</v>
      </c>
      <c r="U808" t="s">
        <v>57</v>
      </c>
      <c r="V808" t="s">
        <v>57</v>
      </c>
      <c r="W808" t="s">
        <v>55</v>
      </c>
      <c r="X808" t="s">
        <v>57</v>
      </c>
      <c r="Y808" t="s">
        <v>57</v>
      </c>
      <c r="Z808" t="s">
        <v>57</v>
      </c>
      <c r="AA808" t="s">
        <v>57</v>
      </c>
      <c r="AB808" t="s">
        <v>57</v>
      </c>
      <c r="AC808" t="s">
        <v>57</v>
      </c>
      <c r="AD808" t="s">
        <v>57</v>
      </c>
      <c r="AE808">
        <v>0</v>
      </c>
      <c r="AF808">
        <v>0</v>
      </c>
      <c r="AG808">
        <v>0</v>
      </c>
      <c r="AH808">
        <v>0</v>
      </c>
      <c r="AI808" s="18" t="str">
        <f t="shared" si="49"/>
        <v>1</v>
      </c>
      <c r="AJ808" s="18" t="str">
        <f t="shared" si="50"/>
        <v>1</v>
      </c>
      <c r="AK808" s="18" t="str">
        <f t="shared" si="51"/>
        <v>1</v>
      </c>
      <c r="AL808" s="18">
        <f t="shared" si="52"/>
        <v>0</v>
      </c>
      <c r="AM808" t="s">
        <v>55</v>
      </c>
      <c r="AN808" t="s">
        <v>55</v>
      </c>
      <c r="AO808">
        <v>1</v>
      </c>
      <c r="AP808">
        <v>1</v>
      </c>
      <c r="AQ808">
        <v>0</v>
      </c>
      <c r="AR808" t="s">
        <v>59</v>
      </c>
      <c r="AS808" t="s">
        <v>80</v>
      </c>
      <c r="AT808" t="s">
        <v>80</v>
      </c>
      <c r="AU808" t="s">
        <v>80</v>
      </c>
      <c r="AV808" t="s">
        <v>6667</v>
      </c>
      <c r="AW808" t="s">
        <v>1004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2016021313</v>
      </c>
      <c r="BM808">
        <v>13</v>
      </c>
    </row>
    <row r="809" spans="1:65">
      <c r="A809" t="s">
        <v>6668</v>
      </c>
      <c r="B809">
        <v>808</v>
      </c>
      <c r="C809" t="s">
        <v>301</v>
      </c>
      <c r="D809">
        <v>1</v>
      </c>
      <c r="E809">
        <v>13</v>
      </c>
      <c r="F809">
        <v>2016021313</v>
      </c>
      <c r="G809">
        <v>20160213</v>
      </c>
      <c r="H809" t="s">
        <v>1005</v>
      </c>
      <c r="I809" t="s">
        <v>996</v>
      </c>
      <c r="J809" t="s">
        <v>55</v>
      </c>
      <c r="K809">
        <v>1</v>
      </c>
      <c r="L809">
        <v>0</v>
      </c>
      <c r="M809">
        <v>1</v>
      </c>
      <c r="N809" t="s">
        <v>56</v>
      </c>
      <c r="O809" t="s">
        <v>996</v>
      </c>
      <c r="P809" t="s">
        <v>56</v>
      </c>
      <c r="Q809" t="s">
        <v>3</v>
      </c>
      <c r="R809" t="s">
        <v>997</v>
      </c>
      <c r="S809" t="s">
        <v>55</v>
      </c>
      <c r="T809" t="s">
        <v>56</v>
      </c>
      <c r="U809" t="s">
        <v>56</v>
      </c>
      <c r="V809" t="s">
        <v>56</v>
      </c>
      <c r="W809" t="s">
        <v>55</v>
      </c>
      <c r="X809" t="s">
        <v>56</v>
      </c>
      <c r="Y809" t="s">
        <v>56</v>
      </c>
      <c r="Z809" t="s">
        <v>56</v>
      </c>
      <c r="AA809" t="s">
        <v>57</v>
      </c>
      <c r="AB809" t="s">
        <v>56</v>
      </c>
      <c r="AC809" t="s">
        <v>56</v>
      </c>
      <c r="AD809" t="s">
        <v>56</v>
      </c>
      <c r="AE809">
        <v>0</v>
      </c>
      <c r="AF809">
        <v>0</v>
      </c>
      <c r="AG809">
        <v>0</v>
      </c>
      <c r="AH809">
        <v>1</v>
      </c>
      <c r="AI809" s="18" t="str">
        <f t="shared" si="49"/>
        <v>1</v>
      </c>
      <c r="AJ809" s="18" t="str">
        <f t="shared" si="50"/>
        <v>1</v>
      </c>
      <c r="AK809" s="18" t="str">
        <f t="shared" si="51"/>
        <v>1</v>
      </c>
      <c r="AL809" s="18">
        <f t="shared" si="52"/>
        <v>1</v>
      </c>
      <c r="AM809" t="s">
        <v>55</v>
      </c>
      <c r="AN809" t="s">
        <v>55</v>
      </c>
      <c r="AO809">
        <v>0</v>
      </c>
      <c r="AP809">
        <v>0</v>
      </c>
      <c r="AQ809">
        <v>0</v>
      </c>
      <c r="AR809" t="s">
        <v>115</v>
      </c>
      <c r="AS809" t="s">
        <v>116</v>
      </c>
      <c r="AT809" t="s">
        <v>116</v>
      </c>
      <c r="AU809" t="s">
        <v>4450</v>
      </c>
      <c r="AV809" t="s">
        <v>6668</v>
      </c>
      <c r="AW809" t="s">
        <v>1005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2016021313</v>
      </c>
      <c r="BM809">
        <v>13</v>
      </c>
    </row>
    <row r="810" spans="1:65">
      <c r="A810" t="s">
        <v>6669</v>
      </c>
      <c r="B810">
        <v>809</v>
      </c>
      <c r="C810" t="s">
        <v>301</v>
      </c>
      <c r="D810">
        <v>1</v>
      </c>
      <c r="E810">
        <v>13</v>
      </c>
      <c r="F810">
        <v>2016021313</v>
      </c>
      <c r="G810">
        <v>20160213</v>
      </c>
      <c r="H810" t="s">
        <v>1006</v>
      </c>
      <c r="I810" t="s">
        <v>996</v>
      </c>
      <c r="J810" t="s">
        <v>55</v>
      </c>
      <c r="K810">
        <v>0</v>
      </c>
      <c r="L810">
        <v>0</v>
      </c>
      <c r="M810">
        <v>0</v>
      </c>
      <c r="N810" t="s">
        <v>56</v>
      </c>
      <c r="O810" t="s">
        <v>57</v>
      </c>
      <c r="P810" t="s">
        <v>57</v>
      </c>
      <c r="Q810" t="s">
        <v>3</v>
      </c>
      <c r="R810" t="s">
        <v>997</v>
      </c>
      <c r="S810" t="s">
        <v>55</v>
      </c>
      <c r="T810" t="s">
        <v>56</v>
      </c>
      <c r="U810" t="s">
        <v>56</v>
      </c>
      <c r="V810" t="s">
        <v>56</v>
      </c>
      <c r="W810" t="s">
        <v>55</v>
      </c>
      <c r="X810" t="s">
        <v>56</v>
      </c>
      <c r="Y810" t="s">
        <v>56</v>
      </c>
      <c r="Z810" t="s">
        <v>56</v>
      </c>
      <c r="AA810" t="s">
        <v>57</v>
      </c>
      <c r="AB810" t="s">
        <v>56</v>
      </c>
      <c r="AC810" t="s">
        <v>56</v>
      </c>
      <c r="AD810" t="s">
        <v>56</v>
      </c>
      <c r="AE810">
        <v>0</v>
      </c>
      <c r="AF810">
        <v>0</v>
      </c>
      <c r="AG810">
        <v>0</v>
      </c>
      <c r="AH810">
        <v>1</v>
      </c>
      <c r="AI810" s="18" t="str">
        <f t="shared" si="49"/>
        <v>1</v>
      </c>
      <c r="AJ810" s="18" t="str">
        <f t="shared" si="50"/>
        <v>1</v>
      </c>
      <c r="AK810" s="18" t="str">
        <f t="shared" si="51"/>
        <v>1</v>
      </c>
      <c r="AL810" s="18">
        <f t="shared" si="52"/>
        <v>1</v>
      </c>
      <c r="AM810" t="s">
        <v>55</v>
      </c>
      <c r="AN810" t="s">
        <v>55</v>
      </c>
      <c r="AO810">
        <v>0</v>
      </c>
      <c r="AP810">
        <v>0</v>
      </c>
      <c r="AQ810">
        <v>0</v>
      </c>
      <c r="AR810" t="s">
        <v>115</v>
      </c>
      <c r="AS810" t="s">
        <v>116</v>
      </c>
      <c r="AT810" t="s">
        <v>116</v>
      </c>
      <c r="AU810" t="s">
        <v>4450</v>
      </c>
      <c r="AV810" t="s">
        <v>6669</v>
      </c>
      <c r="AW810" t="s">
        <v>1006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2016021313</v>
      </c>
      <c r="BM810">
        <v>13</v>
      </c>
    </row>
    <row r="811" spans="1:65">
      <c r="A811" t="s">
        <v>6670</v>
      </c>
      <c r="B811">
        <v>810</v>
      </c>
      <c r="C811" t="s">
        <v>301</v>
      </c>
      <c r="D811">
        <v>1</v>
      </c>
      <c r="E811">
        <v>13</v>
      </c>
      <c r="F811">
        <v>2016021313</v>
      </c>
      <c r="G811">
        <v>20160213</v>
      </c>
      <c r="H811" t="s">
        <v>1007</v>
      </c>
      <c r="I811" t="s">
        <v>996</v>
      </c>
      <c r="J811" t="s">
        <v>55</v>
      </c>
      <c r="K811">
        <v>3</v>
      </c>
      <c r="L811">
        <v>2</v>
      </c>
      <c r="M811">
        <v>1</v>
      </c>
      <c r="N811" t="s">
        <v>56</v>
      </c>
      <c r="O811" t="s">
        <v>996</v>
      </c>
      <c r="P811" t="s">
        <v>56</v>
      </c>
      <c r="Q811" t="s">
        <v>3</v>
      </c>
      <c r="R811" t="s">
        <v>997</v>
      </c>
      <c r="S811" t="s">
        <v>55</v>
      </c>
      <c r="T811" t="s">
        <v>56</v>
      </c>
      <c r="U811" t="s">
        <v>56</v>
      </c>
      <c r="V811" t="s">
        <v>56</v>
      </c>
      <c r="W811" t="s">
        <v>55</v>
      </c>
      <c r="X811" t="s">
        <v>56</v>
      </c>
      <c r="Y811" t="s">
        <v>56</v>
      </c>
      <c r="Z811" t="s">
        <v>56</v>
      </c>
      <c r="AA811" t="s">
        <v>57</v>
      </c>
      <c r="AB811" t="s">
        <v>56</v>
      </c>
      <c r="AC811" t="s">
        <v>56</v>
      </c>
      <c r="AD811" t="s">
        <v>56</v>
      </c>
      <c r="AE811">
        <v>0</v>
      </c>
      <c r="AF811">
        <v>1</v>
      </c>
      <c r="AG811">
        <v>1</v>
      </c>
      <c r="AH811">
        <v>0</v>
      </c>
      <c r="AI811" s="18" t="str">
        <f t="shared" si="49"/>
        <v>1</v>
      </c>
      <c r="AJ811" s="18" t="str">
        <f t="shared" si="50"/>
        <v>0</v>
      </c>
      <c r="AK811" s="18" t="str">
        <f t="shared" si="51"/>
        <v>0</v>
      </c>
      <c r="AL811" s="18">
        <f t="shared" si="52"/>
        <v>0</v>
      </c>
      <c r="AM811">
        <v>5</v>
      </c>
      <c r="AN811">
        <v>5</v>
      </c>
      <c r="AO811">
        <v>0</v>
      </c>
      <c r="AP811">
        <v>0</v>
      </c>
      <c r="AQ811">
        <v>0</v>
      </c>
      <c r="AR811" t="s">
        <v>115</v>
      </c>
      <c r="AS811" t="s">
        <v>116</v>
      </c>
      <c r="AT811" t="s">
        <v>116</v>
      </c>
      <c r="AU811" t="s">
        <v>4450</v>
      </c>
      <c r="AV811" t="s">
        <v>6670</v>
      </c>
      <c r="AW811" t="s">
        <v>1007</v>
      </c>
      <c r="AX811">
        <v>0</v>
      </c>
      <c r="AY811">
        <v>1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2016021313</v>
      </c>
      <c r="BM811">
        <v>13</v>
      </c>
    </row>
    <row r="812" spans="1:65">
      <c r="A812" t="s">
        <v>6671</v>
      </c>
      <c r="B812">
        <v>811</v>
      </c>
      <c r="C812" t="s">
        <v>301</v>
      </c>
      <c r="D812">
        <v>1</v>
      </c>
      <c r="E812">
        <v>13</v>
      </c>
      <c r="F812">
        <v>2016021313</v>
      </c>
      <c r="G812">
        <v>20160213</v>
      </c>
      <c r="H812" t="s">
        <v>1008</v>
      </c>
      <c r="I812" t="s">
        <v>996</v>
      </c>
      <c r="J812" t="s">
        <v>55</v>
      </c>
      <c r="K812">
        <v>4</v>
      </c>
      <c r="L812">
        <v>0</v>
      </c>
      <c r="M812">
        <v>4</v>
      </c>
      <c r="N812" t="s">
        <v>56</v>
      </c>
      <c r="O812" t="s">
        <v>996</v>
      </c>
      <c r="P812" t="s">
        <v>56</v>
      </c>
      <c r="Q812" t="s">
        <v>3</v>
      </c>
      <c r="R812" t="s">
        <v>997</v>
      </c>
      <c r="S812" t="s">
        <v>55</v>
      </c>
      <c r="T812" t="s">
        <v>56</v>
      </c>
      <c r="U812" t="s">
        <v>56</v>
      </c>
      <c r="V812" t="s">
        <v>56</v>
      </c>
      <c r="W812" t="s">
        <v>55</v>
      </c>
      <c r="X812" t="s">
        <v>56</v>
      </c>
      <c r="Y812" t="s">
        <v>56</v>
      </c>
      <c r="Z812" t="s">
        <v>56</v>
      </c>
      <c r="AA812" t="s">
        <v>57</v>
      </c>
      <c r="AB812" t="s">
        <v>56</v>
      </c>
      <c r="AC812" t="s">
        <v>56</v>
      </c>
      <c r="AD812" t="s">
        <v>56</v>
      </c>
      <c r="AE812">
        <v>0</v>
      </c>
      <c r="AF812">
        <v>0</v>
      </c>
      <c r="AG812">
        <v>0</v>
      </c>
      <c r="AH812">
        <v>1</v>
      </c>
      <c r="AI812" s="18" t="str">
        <f t="shared" si="49"/>
        <v>1</v>
      </c>
      <c r="AJ812" s="18" t="str">
        <f t="shared" si="50"/>
        <v>1</v>
      </c>
      <c r="AK812" s="18" t="str">
        <f t="shared" si="51"/>
        <v>1</v>
      </c>
      <c r="AL812" s="18">
        <f t="shared" si="52"/>
        <v>1</v>
      </c>
      <c r="AM812" t="s">
        <v>55</v>
      </c>
      <c r="AN812" t="s">
        <v>55</v>
      </c>
      <c r="AO812">
        <v>1</v>
      </c>
      <c r="AP812">
        <v>0</v>
      </c>
      <c r="AQ812">
        <v>0</v>
      </c>
      <c r="AR812" t="s">
        <v>115</v>
      </c>
      <c r="AS812" t="s">
        <v>116</v>
      </c>
      <c r="AT812" t="s">
        <v>116</v>
      </c>
      <c r="AU812" t="s">
        <v>4450</v>
      </c>
      <c r="AV812" t="s">
        <v>6671</v>
      </c>
      <c r="AW812" t="s">
        <v>1008</v>
      </c>
      <c r="AX812">
        <v>0</v>
      </c>
      <c r="AY812">
        <v>0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2016021313</v>
      </c>
      <c r="BM812">
        <v>13</v>
      </c>
    </row>
    <row r="813" spans="1:65">
      <c r="A813" t="s">
        <v>6672</v>
      </c>
      <c r="B813">
        <v>812</v>
      </c>
      <c r="C813" t="s">
        <v>301</v>
      </c>
      <c r="D813">
        <v>1</v>
      </c>
      <c r="E813">
        <v>13</v>
      </c>
      <c r="F813">
        <v>2016021313</v>
      </c>
      <c r="G813">
        <v>20160213</v>
      </c>
      <c r="H813" t="s">
        <v>1009</v>
      </c>
      <c r="I813" t="s">
        <v>996</v>
      </c>
      <c r="J813" t="s">
        <v>55</v>
      </c>
      <c r="K813">
        <v>6</v>
      </c>
      <c r="L813">
        <v>0</v>
      </c>
      <c r="M813">
        <v>0</v>
      </c>
      <c r="N813" t="s">
        <v>56</v>
      </c>
      <c r="O813" t="s">
        <v>996</v>
      </c>
      <c r="P813" t="s">
        <v>56</v>
      </c>
      <c r="Q813" t="s">
        <v>3</v>
      </c>
      <c r="R813" t="s">
        <v>997</v>
      </c>
      <c r="S813" t="s">
        <v>55</v>
      </c>
      <c r="T813" t="s">
        <v>56</v>
      </c>
      <c r="U813" t="s">
        <v>56</v>
      </c>
      <c r="V813" t="s">
        <v>56</v>
      </c>
      <c r="W813" t="s">
        <v>55</v>
      </c>
      <c r="X813" t="s">
        <v>56</v>
      </c>
      <c r="Y813" t="s">
        <v>56</v>
      </c>
      <c r="Z813" t="s">
        <v>56</v>
      </c>
      <c r="AA813" t="s">
        <v>57</v>
      </c>
      <c r="AB813" t="s">
        <v>56</v>
      </c>
      <c r="AC813" t="s">
        <v>56</v>
      </c>
      <c r="AD813" t="s">
        <v>56</v>
      </c>
      <c r="AE813">
        <v>0</v>
      </c>
      <c r="AF813">
        <v>0</v>
      </c>
      <c r="AG813">
        <v>0</v>
      </c>
      <c r="AH813">
        <v>1</v>
      </c>
      <c r="AI813" s="18" t="str">
        <f t="shared" si="49"/>
        <v>1</v>
      </c>
      <c r="AJ813" s="18" t="str">
        <f t="shared" si="50"/>
        <v>1</v>
      </c>
      <c r="AK813" s="18" t="str">
        <f t="shared" si="51"/>
        <v>1</v>
      </c>
      <c r="AL813" s="18">
        <f t="shared" si="52"/>
        <v>1</v>
      </c>
      <c r="AM813" t="s">
        <v>55</v>
      </c>
      <c r="AN813" t="s">
        <v>55</v>
      </c>
      <c r="AO813">
        <v>0</v>
      </c>
      <c r="AP813">
        <v>0</v>
      </c>
      <c r="AQ813">
        <v>0</v>
      </c>
      <c r="AR813" t="s">
        <v>115</v>
      </c>
      <c r="AS813" t="s">
        <v>116</v>
      </c>
      <c r="AT813" t="s">
        <v>116</v>
      </c>
      <c r="AU813" t="s">
        <v>4450</v>
      </c>
      <c r="AV813" t="s">
        <v>6672</v>
      </c>
      <c r="AW813" t="s">
        <v>1009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2016021313</v>
      </c>
      <c r="BM813">
        <v>13</v>
      </c>
    </row>
    <row r="814" spans="1:65">
      <c r="A814" t="s">
        <v>6673</v>
      </c>
      <c r="B814">
        <v>813</v>
      </c>
      <c r="C814" t="s">
        <v>57</v>
      </c>
      <c r="D814" t="s">
        <v>55</v>
      </c>
      <c r="E814">
        <v>13</v>
      </c>
      <c r="F814">
        <v>2016021313</v>
      </c>
      <c r="G814" t="s">
        <v>55</v>
      </c>
      <c r="H814" t="s">
        <v>1010</v>
      </c>
      <c r="I814" t="s">
        <v>55</v>
      </c>
      <c r="J814" t="s">
        <v>55</v>
      </c>
      <c r="K814" t="s">
        <v>55</v>
      </c>
      <c r="L814" t="s">
        <v>55</v>
      </c>
      <c r="M814" t="s">
        <v>55</v>
      </c>
      <c r="N814" t="s">
        <v>57</v>
      </c>
      <c r="O814" t="s">
        <v>57</v>
      </c>
      <c r="P814" t="s">
        <v>57</v>
      </c>
      <c r="Q814" t="s">
        <v>57</v>
      </c>
      <c r="R814" t="s">
        <v>57</v>
      </c>
      <c r="S814" t="s">
        <v>55</v>
      </c>
      <c r="T814" t="s">
        <v>57</v>
      </c>
      <c r="U814" t="s">
        <v>57</v>
      </c>
      <c r="V814" t="s">
        <v>57</v>
      </c>
      <c r="W814" t="s">
        <v>55</v>
      </c>
      <c r="X814" t="s">
        <v>57</v>
      </c>
      <c r="Y814" t="s">
        <v>57</v>
      </c>
      <c r="Z814" t="s">
        <v>57</v>
      </c>
      <c r="AA814" t="s">
        <v>57</v>
      </c>
      <c r="AB814" t="s">
        <v>57</v>
      </c>
      <c r="AC814" t="s">
        <v>57</v>
      </c>
      <c r="AD814" t="s">
        <v>57</v>
      </c>
      <c r="AE814">
        <v>0</v>
      </c>
      <c r="AF814">
        <v>0</v>
      </c>
      <c r="AG814">
        <v>0</v>
      </c>
      <c r="AH814">
        <v>0</v>
      </c>
      <c r="AI814" s="18" t="str">
        <f t="shared" si="49"/>
        <v>1</v>
      </c>
      <c r="AJ814" s="18" t="str">
        <f t="shared" si="50"/>
        <v>1</v>
      </c>
      <c r="AK814" s="18" t="str">
        <f t="shared" si="51"/>
        <v>1</v>
      </c>
      <c r="AL814" s="18">
        <f t="shared" si="52"/>
        <v>0</v>
      </c>
      <c r="AM814" t="s">
        <v>55</v>
      </c>
      <c r="AN814" t="s">
        <v>55</v>
      </c>
      <c r="AO814">
        <v>0</v>
      </c>
      <c r="AP814">
        <v>1</v>
      </c>
      <c r="AQ814">
        <v>0</v>
      </c>
      <c r="AR814" t="s">
        <v>59</v>
      </c>
      <c r="AS814" t="s">
        <v>80</v>
      </c>
      <c r="AT814" t="s">
        <v>80</v>
      </c>
      <c r="AU814" t="s">
        <v>80</v>
      </c>
      <c r="AV814" t="s">
        <v>6673</v>
      </c>
      <c r="AW814" t="s">
        <v>1010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2016021313</v>
      </c>
      <c r="BM814">
        <v>13</v>
      </c>
    </row>
    <row r="815" spans="1:65">
      <c r="A815" t="s">
        <v>6674</v>
      </c>
      <c r="B815">
        <v>814</v>
      </c>
      <c r="C815" t="s">
        <v>57</v>
      </c>
      <c r="D815" t="s">
        <v>55</v>
      </c>
      <c r="E815">
        <v>13</v>
      </c>
      <c r="F815">
        <v>2016021313</v>
      </c>
      <c r="G815" t="s">
        <v>55</v>
      </c>
      <c r="H815" t="s">
        <v>1011</v>
      </c>
      <c r="I815" t="s">
        <v>55</v>
      </c>
      <c r="J815" t="s">
        <v>55</v>
      </c>
      <c r="K815" t="s">
        <v>55</v>
      </c>
      <c r="L815" t="s">
        <v>55</v>
      </c>
      <c r="M815" t="s">
        <v>55</v>
      </c>
      <c r="N815" t="s">
        <v>57</v>
      </c>
      <c r="O815" t="s">
        <v>57</v>
      </c>
      <c r="P815" t="s">
        <v>57</v>
      </c>
      <c r="Q815" t="s">
        <v>57</v>
      </c>
      <c r="R815" t="s">
        <v>57</v>
      </c>
      <c r="S815" t="s">
        <v>55</v>
      </c>
      <c r="T815" t="s">
        <v>57</v>
      </c>
      <c r="U815" t="s">
        <v>57</v>
      </c>
      <c r="V815" t="s">
        <v>57</v>
      </c>
      <c r="W815" t="s">
        <v>55</v>
      </c>
      <c r="X815" t="s">
        <v>57</v>
      </c>
      <c r="Y815" t="s">
        <v>57</v>
      </c>
      <c r="Z815" t="s">
        <v>57</v>
      </c>
      <c r="AA815" t="s">
        <v>57</v>
      </c>
      <c r="AB815" t="s">
        <v>57</v>
      </c>
      <c r="AC815" t="s">
        <v>57</v>
      </c>
      <c r="AD815" t="s">
        <v>57</v>
      </c>
      <c r="AE815">
        <v>0</v>
      </c>
      <c r="AF815">
        <v>0</v>
      </c>
      <c r="AG815">
        <v>0</v>
      </c>
      <c r="AH815">
        <v>0</v>
      </c>
      <c r="AI815" s="18" t="str">
        <f t="shared" si="49"/>
        <v>1</v>
      </c>
      <c r="AJ815" s="18" t="str">
        <f t="shared" si="50"/>
        <v>1</v>
      </c>
      <c r="AK815" s="18" t="str">
        <f t="shared" si="51"/>
        <v>1</v>
      </c>
      <c r="AL815" s="18">
        <f t="shared" si="52"/>
        <v>0</v>
      </c>
      <c r="AM815" t="s">
        <v>55</v>
      </c>
      <c r="AN815" t="s">
        <v>55</v>
      </c>
      <c r="AO815">
        <v>0</v>
      </c>
      <c r="AP815">
        <v>1</v>
      </c>
      <c r="AQ815">
        <v>0</v>
      </c>
      <c r="AR815" t="s">
        <v>59</v>
      </c>
      <c r="AS815" t="s">
        <v>80</v>
      </c>
      <c r="AT815" t="s">
        <v>80</v>
      </c>
      <c r="AU815" t="s">
        <v>80</v>
      </c>
      <c r="AV815" t="s">
        <v>6674</v>
      </c>
      <c r="AW815" t="s">
        <v>1011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2016021313</v>
      </c>
      <c r="BM815">
        <v>13</v>
      </c>
    </row>
    <row r="816" spans="1:65">
      <c r="A816" t="s">
        <v>6675</v>
      </c>
      <c r="B816">
        <v>815</v>
      </c>
      <c r="C816" t="s">
        <v>301</v>
      </c>
      <c r="D816">
        <v>1</v>
      </c>
      <c r="E816">
        <v>13</v>
      </c>
      <c r="F816">
        <v>2016021313</v>
      </c>
      <c r="G816">
        <v>20160213</v>
      </c>
      <c r="H816" t="s">
        <v>1012</v>
      </c>
      <c r="I816" t="s">
        <v>54</v>
      </c>
      <c r="J816" t="s">
        <v>55</v>
      </c>
      <c r="K816">
        <v>0</v>
      </c>
      <c r="L816">
        <v>0</v>
      </c>
      <c r="M816">
        <v>0</v>
      </c>
      <c r="N816" t="s">
        <v>56</v>
      </c>
      <c r="O816" t="s">
        <v>57</v>
      </c>
      <c r="P816" t="s">
        <v>57</v>
      </c>
      <c r="Q816" t="s">
        <v>97</v>
      </c>
      <c r="R816" t="s">
        <v>80</v>
      </c>
      <c r="S816" t="s">
        <v>55</v>
      </c>
      <c r="T816" t="s">
        <v>56</v>
      </c>
      <c r="U816" t="s">
        <v>56</v>
      </c>
      <c r="V816" t="s">
        <v>56</v>
      </c>
      <c r="W816" t="s">
        <v>55</v>
      </c>
      <c r="X816" t="s">
        <v>56</v>
      </c>
      <c r="Y816" t="s">
        <v>56</v>
      </c>
      <c r="Z816" t="s">
        <v>56</v>
      </c>
      <c r="AA816" t="s">
        <v>57</v>
      </c>
      <c r="AB816" t="s">
        <v>56</v>
      </c>
      <c r="AC816" t="s">
        <v>56</v>
      </c>
      <c r="AD816" t="s">
        <v>56</v>
      </c>
      <c r="AE816">
        <v>1</v>
      </c>
      <c r="AF816">
        <v>1</v>
      </c>
      <c r="AG816">
        <v>1</v>
      </c>
      <c r="AH816">
        <v>0</v>
      </c>
      <c r="AI816" s="18" t="str">
        <f t="shared" si="49"/>
        <v>0</v>
      </c>
      <c r="AJ816" s="18" t="str">
        <f t="shared" si="50"/>
        <v>0</v>
      </c>
      <c r="AK816" s="18" t="str">
        <f t="shared" si="51"/>
        <v>0</v>
      </c>
      <c r="AL816" s="18">
        <f t="shared" si="52"/>
        <v>0</v>
      </c>
      <c r="AM816">
        <v>5</v>
      </c>
      <c r="AN816">
        <v>5</v>
      </c>
      <c r="AO816">
        <v>0</v>
      </c>
      <c r="AP816">
        <v>0</v>
      </c>
      <c r="AQ816">
        <v>0</v>
      </c>
      <c r="AR816" t="s">
        <v>59</v>
      </c>
      <c r="AS816" t="s">
        <v>80</v>
      </c>
      <c r="AT816" t="s">
        <v>80</v>
      </c>
      <c r="AU816" t="s">
        <v>80</v>
      </c>
      <c r="AV816" t="s">
        <v>6675</v>
      </c>
      <c r="AW816" t="s">
        <v>1012</v>
      </c>
      <c r="AX816">
        <v>1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2016021313</v>
      </c>
      <c r="BM816">
        <v>13</v>
      </c>
    </row>
    <row r="817" spans="1:65">
      <c r="A817" t="s">
        <v>6676</v>
      </c>
      <c r="B817">
        <v>816</v>
      </c>
      <c r="C817" t="s">
        <v>301</v>
      </c>
      <c r="D817">
        <v>1</v>
      </c>
      <c r="E817">
        <v>13</v>
      </c>
      <c r="F817">
        <v>2016021313</v>
      </c>
      <c r="G817">
        <v>20160213</v>
      </c>
      <c r="H817" t="s">
        <v>1013</v>
      </c>
      <c r="I817" t="s">
        <v>54</v>
      </c>
      <c r="J817" t="s">
        <v>55</v>
      </c>
      <c r="K817">
        <v>3</v>
      </c>
      <c r="L817">
        <v>0</v>
      </c>
      <c r="M817">
        <v>3</v>
      </c>
      <c r="N817" t="s">
        <v>56</v>
      </c>
      <c r="O817" t="s">
        <v>89</v>
      </c>
      <c r="P817" t="s">
        <v>56</v>
      </c>
      <c r="Q817" t="s">
        <v>4</v>
      </c>
      <c r="R817" t="s">
        <v>56</v>
      </c>
      <c r="S817" t="s">
        <v>55</v>
      </c>
      <c r="T817" t="s">
        <v>56</v>
      </c>
      <c r="U817" t="s">
        <v>56</v>
      </c>
      <c r="V817" t="s">
        <v>56</v>
      </c>
      <c r="W817" t="s">
        <v>55</v>
      </c>
      <c r="X817" t="s">
        <v>56</v>
      </c>
      <c r="Y817" t="s">
        <v>56</v>
      </c>
      <c r="Z817" t="s">
        <v>56</v>
      </c>
      <c r="AA817" t="s">
        <v>57</v>
      </c>
      <c r="AB817" t="s">
        <v>56</v>
      </c>
      <c r="AC817" t="s">
        <v>56</v>
      </c>
      <c r="AD817" t="s">
        <v>56</v>
      </c>
      <c r="AE817">
        <v>1</v>
      </c>
      <c r="AF817">
        <v>1</v>
      </c>
      <c r="AG817">
        <v>1</v>
      </c>
      <c r="AH817">
        <v>0</v>
      </c>
      <c r="AI817" s="18" t="str">
        <f t="shared" si="49"/>
        <v>0</v>
      </c>
      <c r="AJ817" s="18" t="str">
        <f t="shared" si="50"/>
        <v>0</v>
      </c>
      <c r="AK817" s="18" t="str">
        <f t="shared" si="51"/>
        <v>0</v>
      </c>
      <c r="AL817" s="18">
        <f t="shared" si="52"/>
        <v>0</v>
      </c>
      <c r="AM817">
        <v>4</v>
      </c>
      <c r="AN817">
        <v>4</v>
      </c>
      <c r="AO817">
        <v>0</v>
      </c>
      <c r="AP817">
        <v>0</v>
      </c>
      <c r="AQ817">
        <v>0</v>
      </c>
      <c r="AR817" t="s">
        <v>59</v>
      </c>
      <c r="AS817" t="s">
        <v>80</v>
      </c>
      <c r="AT817" t="s">
        <v>80</v>
      </c>
      <c r="AU817" t="s">
        <v>80</v>
      </c>
      <c r="AV817" t="s">
        <v>6676</v>
      </c>
      <c r="AW817" t="s">
        <v>1013</v>
      </c>
      <c r="AX817">
        <v>1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2016021313</v>
      </c>
      <c r="BM817">
        <v>13</v>
      </c>
    </row>
    <row r="818" spans="1:65">
      <c r="A818" t="s">
        <v>6677</v>
      </c>
      <c r="B818">
        <v>817</v>
      </c>
      <c r="C818" t="s">
        <v>57</v>
      </c>
      <c r="D818" t="s">
        <v>55</v>
      </c>
      <c r="E818">
        <v>13</v>
      </c>
      <c r="F818">
        <v>2016021313</v>
      </c>
      <c r="G818" t="s">
        <v>55</v>
      </c>
      <c r="H818" t="s">
        <v>1014</v>
      </c>
      <c r="I818" t="s">
        <v>55</v>
      </c>
      <c r="J818" t="s">
        <v>55</v>
      </c>
      <c r="K818" t="s">
        <v>55</v>
      </c>
      <c r="L818" t="s">
        <v>55</v>
      </c>
      <c r="M818" t="s">
        <v>55</v>
      </c>
      <c r="N818" t="s">
        <v>57</v>
      </c>
      <c r="O818" t="s">
        <v>57</v>
      </c>
      <c r="P818" t="s">
        <v>57</v>
      </c>
      <c r="Q818" t="s">
        <v>57</v>
      </c>
      <c r="R818" t="s">
        <v>57</v>
      </c>
      <c r="S818" t="s">
        <v>55</v>
      </c>
      <c r="T818" t="s">
        <v>57</v>
      </c>
      <c r="U818" t="s">
        <v>57</v>
      </c>
      <c r="V818" t="s">
        <v>57</v>
      </c>
      <c r="W818" t="s">
        <v>55</v>
      </c>
      <c r="X818" t="s">
        <v>57</v>
      </c>
      <c r="Y818" t="s">
        <v>57</v>
      </c>
      <c r="Z818" t="s">
        <v>57</v>
      </c>
      <c r="AA818" t="s">
        <v>57</v>
      </c>
      <c r="AB818" t="s">
        <v>57</v>
      </c>
      <c r="AC818" t="s">
        <v>57</v>
      </c>
      <c r="AD818" t="s">
        <v>57</v>
      </c>
      <c r="AE818">
        <v>0</v>
      </c>
      <c r="AF818">
        <v>0</v>
      </c>
      <c r="AG818">
        <v>0</v>
      </c>
      <c r="AH818">
        <v>0</v>
      </c>
      <c r="AI818" s="18" t="str">
        <f t="shared" si="49"/>
        <v>1</v>
      </c>
      <c r="AJ818" s="18" t="str">
        <f t="shared" si="50"/>
        <v>1</v>
      </c>
      <c r="AK818" s="18" t="str">
        <f t="shared" si="51"/>
        <v>1</v>
      </c>
      <c r="AL818" s="18">
        <f t="shared" si="52"/>
        <v>0</v>
      </c>
      <c r="AM818" t="s">
        <v>55</v>
      </c>
      <c r="AN818" t="s">
        <v>55</v>
      </c>
      <c r="AO818">
        <v>0</v>
      </c>
      <c r="AP818">
        <v>1</v>
      </c>
      <c r="AQ818">
        <v>0</v>
      </c>
      <c r="AR818" t="s">
        <v>59</v>
      </c>
      <c r="AS818" t="s">
        <v>80</v>
      </c>
      <c r="AT818" t="s">
        <v>80</v>
      </c>
      <c r="AU818" t="s">
        <v>80</v>
      </c>
      <c r="AV818" t="s">
        <v>6677</v>
      </c>
      <c r="AW818" t="s">
        <v>1014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2016021313</v>
      </c>
      <c r="BM818">
        <v>13</v>
      </c>
    </row>
    <row r="819" spans="1:65">
      <c r="A819" t="s">
        <v>6678</v>
      </c>
      <c r="B819">
        <v>818</v>
      </c>
      <c r="C819" t="s">
        <v>301</v>
      </c>
      <c r="D819">
        <v>1</v>
      </c>
      <c r="E819">
        <v>13</v>
      </c>
      <c r="F819">
        <v>2016021413</v>
      </c>
      <c r="G819">
        <v>20160214</v>
      </c>
      <c r="H819" t="s">
        <v>1015</v>
      </c>
      <c r="I819" t="s">
        <v>76</v>
      </c>
      <c r="J819" t="s">
        <v>55</v>
      </c>
      <c r="K819">
        <v>0</v>
      </c>
      <c r="L819">
        <v>0</v>
      </c>
      <c r="M819">
        <v>0</v>
      </c>
      <c r="N819" t="s">
        <v>56</v>
      </c>
      <c r="O819" t="s">
        <v>57</v>
      </c>
      <c r="P819" t="s">
        <v>57</v>
      </c>
      <c r="Q819" t="s">
        <v>4</v>
      </c>
      <c r="R819" t="s">
        <v>352</v>
      </c>
      <c r="S819" t="s">
        <v>55</v>
      </c>
      <c r="T819" t="s">
        <v>56</v>
      </c>
      <c r="U819" t="s">
        <v>56</v>
      </c>
      <c r="V819" t="s">
        <v>56</v>
      </c>
      <c r="W819" t="s">
        <v>55</v>
      </c>
      <c r="X819" t="s">
        <v>56</v>
      </c>
      <c r="Y819" t="s">
        <v>56</v>
      </c>
      <c r="Z819" t="s">
        <v>56</v>
      </c>
      <c r="AA819" t="s">
        <v>57</v>
      </c>
      <c r="AB819" t="s">
        <v>56</v>
      </c>
      <c r="AC819" t="s">
        <v>56</v>
      </c>
      <c r="AD819" t="s">
        <v>56</v>
      </c>
      <c r="AE819">
        <v>0</v>
      </c>
      <c r="AF819">
        <v>0</v>
      </c>
      <c r="AG819">
        <v>0</v>
      </c>
      <c r="AH819">
        <v>1</v>
      </c>
      <c r="AI819" s="18" t="str">
        <f t="shared" si="49"/>
        <v>1</v>
      </c>
      <c r="AJ819" s="18" t="str">
        <f t="shared" si="50"/>
        <v>1</v>
      </c>
      <c r="AK819" s="18" t="str">
        <f t="shared" si="51"/>
        <v>1</v>
      </c>
      <c r="AL819" s="18">
        <f t="shared" si="52"/>
        <v>1</v>
      </c>
      <c r="AM819" t="s">
        <v>55</v>
      </c>
      <c r="AN819" t="s">
        <v>55</v>
      </c>
      <c r="AO819">
        <v>1</v>
      </c>
      <c r="AP819">
        <v>0</v>
      </c>
      <c r="AQ819">
        <v>0</v>
      </c>
      <c r="AR819" t="s">
        <v>76</v>
      </c>
      <c r="AS819" t="s">
        <v>91</v>
      </c>
      <c r="AT819" t="s">
        <v>91</v>
      </c>
      <c r="AU819" t="s">
        <v>4449</v>
      </c>
      <c r="AV819" t="s">
        <v>6678</v>
      </c>
      <c r="AW819" t="s">
        <v>1015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2016021413</v>
      </c>
      <c r="BM819">
        <v>13</v>
      </c>
    </row>
    <row r="820" spans="1:65">
      <c r="A820" t="s">
        <v>6679</v>
      </c>
      <c r="B820">
        <v>819</v>
      </c>
      <c r="C820" t="s">
        <v>301</v>
      </c>
      <c r="D820">
        <v>1</v>
      </c>
      <c r="E820">
        <v>13</v>
      </c>
      <c r="F820">
        <v>2016021413</v>
      </c>
      <c r="G820">
        <v>20160214</v>
      </c>
      <c r="H820" t="s">
        <v>1016</v>
      </c>
      <c r="I820" t="s">
        <v>76</v>
      </c>
      <c r="J820" t="s">
        <v>55</v>
      </c>
      <c r="K820">
        <v>0</v>
      </c>
      <c r="L820">
        <v>0</v>
      </c>
      <c r="M820">
        <v>0</v>
      </c>
      <c r="N820" t="s">
        <v>56</v>
      </c>
      <c r="O820" t="s">
        <v>57</v>
      </c>
      <c r="P820" t="s">
        <v>57</v>
      </c>
      <c r="Q820" t="s">
        <v>4</v>
      </c>
      <c r="R820" t="s">
        <v>352</v>
      </c>
      <c r="S820" t="s">
        <v>55</v>
      </c>
      <c r="T820" t="s">
        <v>56</v>
      </c>
      <c r="U820" t="s">
        <v>56</v>
      </c>
      <c r="V820" t="s">
        <v>56</v>
      </c>
      <c r="W820" t="s">
        <v>55</v>
      </c>
      <c r="X820" t="s">
        <v>56</v>
      </c>
      <c r="Y820" t="s">
        <v>56</v>
      </c>
      <c r="Z820" t="s">
        <v>56</v>
      </c>
      <c r="AA820" t="s">
        <v>57</v>
      </c>
      <c r="AB820" t="s">
        <v>56</v>
      </c>
      <c r="AC820" t="s">
        <v>56</v>
      </c>
      <c r="AD820" t="s">
        <v>56</v>
      </c>
      <c r="AE820">
        <v>0</v>
      </c>
      <c r="AF820">
        <v>0</v>
      </c>
      <c r="AG820">
        <v>0</v>
      </c>
      <c r="AH820">
        <v>1</v>
      </c>
      <c r="AI820" s="18" t="str">
        <f t="shared" si="49"/>
        <v>1</v>
      </c>
      <c r="AJ820" s="18" t="str">
        <f t="shared" si="50"/>
        <v>1</v>
      </c>
      <c r="AK820" s="18" t="str">
        <f t="shared" si="51"/>
        <v>1</v>
      </c>
      <c r="AL820" s="18">
        <f t="shared" si="52"/>
        <v>1</v>
      </c>
      <c r="AM820" t="s">
        <v>55</v>
      </c>
      <c r="AN820" t="s">
        <v>55</v>
      </c>
      <c r="AO820">
        <v>0</v>
      </c>
      <c r="AP820">
        <v>0</v>
      </c>
      <c r="AQ820">
        <v>0</v>
      </c>
      <c r="AR820" t="s">
        <v>76</v>
      </c>
      <c r="AS820" t="s">
        <v>91</v>
      </c>
      <c r="AT820" t="s">
        <v>91</v>
      </c>
      <c r="AU820" t="s">
        <v>4449</v>
      </c>
      <c r="AV820" t="s">
        <v>6679</v>
      </c>
      <c r="AW820" t="s">
        <v>1016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</v>
      </c>
      <c r="BL820">
        <v>2016021413</v>
      </c>
      <c r="BM820">
        <v>13</v>
      </c>
    </row>
    <row r="821" spans="1:65">
      <c r="A821" t="s">
        <v>6680</v>
      </c>
      <c r="B821">
        <v>820</v>
      </c>
      <c r="C821" t="s">
        <v>301</v>
      </c>
      <c r="D821">
        <v>1</v>
      </c>
      <c r="E821">
        <v>13</v>
      </c>
      <c r="F821">
        <v>2016021413</v>
      </c>
      <c r="G821">
        <v>20160214</v>
      </c>
      <c r="H821" t="s">
        <v>1017</v>
      </c>
      <c r="I821" t="s">
        <v>76</v>
      </c>
      <c r="J821" t="s">
        <v>55</v>
      </c>
      <c r="K821">
        <v>0</v>
      </c>
      <c r="L821">
        <v>0</v>
      </c>
      <c r="M821">
        <v>0</v>
      </c>
      <c r="N821" t="s">
        <v>56</v>
      </c>
      <c r="O821" t="s">
        <v>57</v>
      </c>
      <c r="P821" t="s">
        <v>57</v>
      </c>
      <c r="Q821" t="s">
        <v>4</v>
      </c>
      <c r="R821" t="s">
        <v>352</v>
      </c>
      <c r="S821" t="s">
        <v>55</v>
      </c>
      <c r="T821" t="s">
        <v>68</v>
      </c>
      <c r="U821" t="s">
        <v>56</v>
      </c>
      <c r="V821" t="s">
        <v>56</v>
      </c>
      <c r="W821" t="s">
        <v>55</v>
      </c>
      <c r="X821" t="s">
        <v>56</v>
      </c>
      <c r="Y821" t="s">
        <v>56</v>
      </c>
      <c r="Z821" t="s">
        <v>56</v>
      </c>
      <c r="AA821" t="s">
        <v>57</v>
      </c>
      <c r="AB821" t="s">
        <v>56</v>
      </c>
      <c r="AC821" t="s">
        <v>56</v>
      </c>
      <c r="AD821" t="s">
        <v>56</v>
      </c>
      <c r="AE821">
        <v>0</v>
      </c>
      <c r="AF821">
        <v>0</v>
      </c>
      <c r="AG821">
        <v>0</v>
      </c>
      <c r="AH821">
        <v>1</v>
      </c>
      <c r="AI821" s="18" t="str">
        <f t="shared" si="49"/>
        <v>1</v>
      </c>
      <c r="AJ821" s="18" t="str">
        <f t="shared" si="50"/>
        <v>1</v>
      </c>
      <c r="AK821" s="18" t="str">
        <f t="shared" si="51"/>
        <v>1</v>
      </c>
      <c r="AL821" s="18">
        <f t="shared" si="52"/>
        <v>1</v>
      </c>
      <c r="AM821" t="s">
        <v>55</v>
      </c>
      <c r="AN821" t="s">
        <v>55</v>
      </c>
      <c r="AO821">
        <v>0</v>
      </c>
      <c r="AP821">
        <v>0</v>
      </c>
      <c r="AQ821">
        <v>0</v>
      </c>
      <c r="AR821" t="s">
        <v>76</v>
      </c>
      <c r="AS821" t="s">
        <v>91</v>
      </c>
      <c r="AT821" t="s">
        <v>91</v>
      </c>
      <c r="AU821" t="s">
        <v>4449</v>
      </c>
      <c r="AV821" t="s">
        <v>6680</v>
      </c>
      <c r="AW821" t="s">
        <v>1017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1</v>
      </c>
      <c r="BL821">
        <v>2016021413</v>
      </c>
      <c r="BM821">
        <v>13</v>
      </c>
    </row>
    <row r="822" spans="1:65">
      <c r="A822" t="s">
        <v>6681</v>
      </c>
      <c r="B822">
        <v>821</v>
      </c>
      <c r="C822" t="s">
        <v>301</v>
      </c>
      <c r="D822">
        <v>1</v>
      </c>
      <c r="E822">
        <v>13</v>
      </c>
      <c r="F822">
        <v>2016021413</v>
      </c>
      <c r="G822">
        <v>20160214</v>
      </c>
      <c r="H822" t="s">
        <v>1018</v>
      </c>
      <c r="I822" t="s">
        <v>76</v>
      </c>
      <c r="J822" t="s">
        <v>55</v>
      </c>
      <c r="K822">
        <v>1</v>
      </c>
      <c r="L822">
        <v>0</v>
      </c>
      <c r="M822">
        <v>1</v>
      </c>
      <c r="N822" t="s">
        <v>56</v>
      </c>
      <c r="O822" t="s">
        <v>76</v>
      </c>
      <c r="P822" t="s">
        <v>56</v>
      </c>
      <c r="Q822" t="s">
        <v>4</v>
      </c>
      <c r="R822" t="s">
        <v>352</v>
      </c>
      <c r="S822" t="s">
        <v>55</v>
      </c>
      <c r="T822" t="s">
        <v>56</v>
      </c>
      <c r="U822" t="s">
        <v>56</v>
      </c>
      <c r="V822" t="s">
        <v>56</v>
      </c>
      <c r="W822" t="s">
        <v>55</v>
      </c>
      <c r="X822" t="s">
        <v>56</v>
      </c>
      <c r="Y822" t="s">
        <v>56</v>
      </c>
      <c r="Z822" t="s">
        <v>56</v>
      </c>
      <c r="AA822" t="s">
        <v>57</v>
      </c>
      <c r="AB822" t="s">
        <v>56</v>
      </c>
      <c r="AC822" t="s">
        <v>56</v>
      </c>
      <c r="AD822" t="s">
        <v>56</v>
      </c>
      <c r="AE822">
        <v>0</v>
      </c>
      <c r="AF822">
        <v>0</v>
      </c>
      <c r="AG822">
        <v>0</v>
      </c>
      <c r="AH822">
        <v>1</v>
      </c>
      <c r="AI822" s="18" t="str">
        <f t="shared" si="49"/>
        <v>1</v>
      </c>
      <c r="AJ822" s="18" t="str">
        <f t="shared" si="50"/>
        <v>1</v>
      </c>
      <c r="AK822" s="18" t="str">
        <f t="shared" si="51"/>
        <v>1</v>
      </c>
      <c r="AL822" s="18">
        <f t="shared" si="52"/>
        <v>1</v>
      </c>
      <c r="AM822" t="s">
        <v>55</v>
      </c>
      <c r="AN822" t="s">
        <v>55</v>
      </c>
      <c r="AO822">
        <v>0</v>
      </c>
      <c r="AP822">
        <v>0</v>
      </c>
      <c r="AQ822">
        <v>0</v>
      </c>
      <c r="AR822" t="s">
        <v>76</v>
      </c>
      <c r="AS822" t="s">
        <v>91</v>
      </c>
      <c r="AT822" t="s">
        <v>91</v>
      </c>
      <c r="AU822" t="s">
        <v>4449</v>
      </c>
      <c r="AV822" t="s">
        <v>6681</v>
      </c>
      <c r="AW822" t="s">
        <v>1018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2016021413</v>
      </c>
      <c r="BM822">
        <v>13</v>
      </c>
    </row>
    <row r="823" spans="1:65">
      <c r="A823" t="s">
        <v>6682</v>
      </c>
      <c r="B823">
        <v>822</v>
      </c>
      <c r="C823" t="s">
        <v>301</v>
      </c>
      <c r="D823">
        <v>1</v>
      </c>
      <c r="E823">
        <v>13</v>
      </c>
      <c r="F823">
        <v>2016021413</v>
      </c>
      <c r="G823">
        <v>20160214</v>
      </c>
      <c r="H823" t="s">
        <v>1019</v>
      </c>
      <c r="I823" t="s">
        <v>1020</v>
      </c>
      <c r="J823" t="s">
        <v>55</v>
      </c>
      <c r="K823">
        <v>0</v>
      </c>
      <c r="L823">
        <v>0</v>
      </c>
      <c r="M823">
        <v>0</v>
      </c>
      <c r="N823" t="s">
        <v>56</v>
      </c>
      <c r="O823" t="s">
        <v>57</v>
      </c>
      <c r="P823" t="s">
        <v>57</v>
      </c>
      <c r="Q823" t="s">
        <v>3</v>
      </c>
      <c r="R823" t="s">
        <v>80</v>
      </c>
      <c r="S823" t="s">
        <v>55</v>
      </c>
      <c r="T823" t="s">
        <v>56</v>
      </c>
      <c r="U823" t="s">
        <v>56</v>
      </c>
      <c r="V823" t="s">
        <v>56</v>
      </c>
      <c r="W823" t="s">
        <v>55</v>
      </c>
      <c r="X823" t="s">
        <v>56</v>
      </c>
      <c r="Y823" t="s">
        <v>56</v>
      </c>
      <c r="Z823" t="s">
        <v>56</v>
      </c>
      <c r="AA823" t="s">
        <v>57</v>
      </c>
      <c r="AB823" t="s">
        <v>56</v>
      </c>
      <c r="AC823" t="s">
        <v>56</v>
      </c>
      <c r="AD823" t="s">
        <v>56</v>
      </c>
      <c r="AE823">
        <v>0</v>
      </c>
      <c r="AF823">
        <v>0</v>
      </c>
      <c r="AG823">
        <v>0</v>
      </c>
      <c r="AH823">
        <v>1</v>
      </c>
      <c r="AI823" s="18" t="str">
        <f t="shared" si="49"/>
        <v>1</v>
      </c>
      <c r="AJ823" s="18" t="str">
        <f t="shared" si="50"/>
        <v>1</v>
      </c>
      <c r="AK823" s="18" t="str">
        <f t="shared" si="51"/>
        <v>1</v>
      </c>
      <c r="AL823" s="18">
        <f t="shared" si="52"/>
        <v>1</v>
      </c>
      <c r="AM823" t="s">
        <v>55</v>
      </c>
      <c r="AN823" t="s">
        <v>55</v>
      </c>
      <c r="AO823">
        <v>0</v>
      </c>
      <c r="AP823">
        <v>0</v>
      </c>
      <c r="AQ823">
        <v>0</v>
      </c>
      <c r="AR823" t="s">
        <v>76</v>
      </c>
      <c r="AS823" t="s">
        <v>80</v>
      </c>
      <c r="AT823" t="s">
        <v>80</v>
      </c>
      <c r="AU823" t="s">
        <v>80</v>
      </c>
      <c r="AV823" t="s">
        <v>6682</v>
      </c>
      <c r="AW823" t="s">
        <v>1019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2016021413</v>
      </c>
      <c r="BM823">
        <v>13</v>
      </c>
    </row>
    <row r="824" spans="1:65">
      <c r="A824" t="s">
        <v>6683</v>
      </c>
      <c r="B824">
        <v>823</v>
      </c>
      <c r="C824" t="s">
        <v>57</v>
      </c>
      <c r="D824" t="s">
        <v>55</v>
      </c>
      <c r="E824">
        <v>13</v>
      </c>
      <c r="F824">
        <v>2016021413</v>
      </c>
      <c r="G824" t="s">
        <v>55</v>
      </c>
      <c r="H824" t="s">
        <v>1021</v>
      </c>
      <c r="I824" t="s">
        <v>55</v>
      </c>
      <c r="J824" t="s">
        <v>55</v>
      </c>
      <c r="K824" t="s">
        <v>55</v>
      </c>
      <c r="L824" t="s">
        <v>55</v>
      </c>
      <c r="M824" t="s">
        <v>55</v>
      </c>
      <c r="N824" t="s">
        <v>57</v>
      </c>
      <c r="O824" t="s">
        <v>57</v>
      </c>
      <c r="P824" t="s">
        <v>57</v>
      </c>
      <c r="Q824" t="s">
        <v>57</v>
      </c>
      <c r="R824" t="s">
        <v>57</v>
      </c>
      <c r="S824" t="s">
        <v>55</v>
      </c>
      <c r="T824" t="s">
        <v>57</v>
      </c>
      <c r="U824" t="s">
        <v>57</v>
      </c>
      <c r="V824" t="s">
        <v>57</v>
      </c>
      <c r="W824" t="s">
        <v>55</v>
      </c>
      <c r="X824" t="s">
        <v>57</v>
      </c>
      <c r="Y824" t="s">
        <v>57</v>
      </c>
      <c r="Z824" t="s">
        <v>57</v>
      </c>
      <c r="AA824" t="s">
        <v>57</v>
      </c>
      <c r="AB824" t="s">
        <v>57</v>
      </c>
      <c r="AC824" t="s">
        <v>57</v>
      </c>
      <c r="AD824" t="s">
        <v>57</v>
      </c>
      <c r="AE824">
        <v>0</v>
      </c>
      <c r="AF824">
        <v>0</v>
      </c>
      <c r="AG824">
        <v>0</v>
      </c>
      <c r="AH824">
        <v>0</v>
      </c>
      <c r="AI824" s="18" t="str">
        <f t="shared" si="49"/>
        <v>1</v>
      </c>
      <c r="AJ824" s="18" t="str">
        <f t="shared" si="50"/>
        <v>1</v>
      </c>
      <c r="AK824" s="18" t="str">
        <f t="shared" si="51"/>
        <v>1</v>
      </c>
      <c r="AL824" s="18">
        <f t="shared" si="52"/>
        <v>0</v>
      </c>
      <c r="AM824" t="s">
        <v>55</v>
      </c>
      <c r="AN824" t="s">
        <v>55</v>
      </c>
      <c r="AO824">
        <v>1</v>
      </c>
      <c r="AP824">
        <v>1</v>
      </c>
      <c r="AQ824">
        <v>0</v>
      </c>
      <c r="AR824" t="s">
        <v>59</v>
      </c>
      <c r="AS824" t="s">
        <v>80</v>
      </c>
      <c r="AT824" t="s">
        <v>80</v>
      </c>
      <c r="AU824" t="s">
        <v>80</v>
      </c>
      <c r="AV824" t="s">
        <v>6683</v>
      </c>
      <c r="AW824" t="s">
        <v>1021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2016021413</v>
      </c>
      <c r="BM824">
        <v>13</v>
      </c>
    </row>
    <row r="825" spans="1:65">
      <c r="A825" t="s">
        <v>6684</v>
      </c>
      <c r="B825">
        <v>824</v>
      </c>
      <c r="C825" t="s">
        <v>57</v>
      </c>
      <c r="D825" t="s">
        <v>55</v>
      </c>
      <c r="E825">
        <v>13</v>
      </c>
      <c r="F825">
        <v>2016021413</v>
      </c>
      <c r="G825" t="s">
        <v>55</v>
      </c>
      <c r="H825" t="s">
        <v>1022</v>
      </c>
      <c r="I825" t="s">
        <v>55</v>
      </c>
      <c r="J825" t="s">
        <v>55</v>
      </c>
      <c r="K825" t="s">
        <v>55</v>
      </c>
      <c r="L825" t="s">
        <v>55</v>
      </c>
      <c r="M825" t="s">
        <v>55</v>
      </c>
      <c r="N825" t="s">
        <v>57</v>
      </c>
      <c r="O825" t="s">
        <v>57</v>
      </c>
      <c r="P825" t="s">
        <v>57</v>
      </c>
      <c r="Q825" t="s">
        <v>57</v>
      </c>
      <c r="R825" t="s">
        <v>57</v>
      </c>
      <c r="S825" t="s">
        <v>55</v>
      </c>
      <c r="T825" t="s">
        <v>57</v>
      </c>
      <c r="U825" t="s">
        <v>57</v>
      </c>
      <c r="V825" t="s">
        <v>57</v>
      </c>
      <c r="W825" t="s">
        <v>55</v>
      </c>
      <c r="X825" t="s">
        <v>57</v>
      </c>
      <c r="Y825" t="s">
        <v>57</v>
      </c>
      <c r="Z825" t="s">
        <v>57</v>
      </c>
      <c r="AA825" t="s">
        <v>57</v>
      </c>
      <c r="AB825" t="s">
        <v>57</v>
      </c>
      <c r="AC825" t="s">
        <v>57</v>
      </c>
      <c r="AD825" t="s">
        <v>57</v>
      </c>
      <c r="AE825">
        <v>0</v>
      </c>
      <c r="AF825">
        <v>0</v>
      </c>
      <c r="AG825">
        <v>0</v>
      </c>
      <c r="AH825">
        <v>0</v>
      </c>
      <c r="AI825" s="18" t="str">
        <f t="shared" si="49"/>
        <v>1</v>
      </c>
      <c r="AJ825" s="18" t="str">
        <f t="shared" si="50"/>
        <v>1</v>
      </c>
      <c r="AK825" s="18" t="str">
        <f t="shared" si="51"/>
        <v>1</v>
      </c>
      <c r="AL825" s="18">
        <f t="shared" si="52"/>
        <v>0</v>
      </c>
      <c r="AM825" t="s">
        <v>55</v>
      </c>
      <c r="AN825" t="s">
        <v>55</v>
      </c>
      <c r="AO825">
        <v>0</v>
      </c>
      <c r="AP825">
        <v>1</v>
      </c>
      <c r="AQ825">
        <v>0</v>
      </c>
      <c r="AR825" t="s">
        <v>59</v>
      </c>
      <c r="AS825" t="s">
        <v>80</v>
      </c>
      <c r="AT825" t="s">
        <v>80</v>
      </c>
      <c r="AU825" t="s">
        <v>80</v>
      </c>
      <c r="AV825" t="s">
        <v>6684</v>
      </c>
      <c r="AW825" t="s">
        <v>1022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2016021413</v>
      </c>
      <c r="BM825">
        <v>13</v>
      </c>
    </row>
    <row r="826" spans="1:65">
      <c r="A826" t="s">
        <v>6685</v>
      </c>
      <c r="B826">
        <v>825</v>
      </c>
      <c r="C826" t="s">
        <v>57</v>
      </c>
      <c r="D826" t="s">
        <v>55</v>
      </c>
      <c r="E826">
        <v>13</v>
      </c>
      <c r="F826">
        <v>2016021413</v>
      </c>
      <c r="G826" t="s">
        <v>55</v>
      </c>
      <c r="H826" t="s">
        <v>1023</v>
      </c>
      <c r="I826" t="s">
        <v>55</v>
      </c>
      <c r="J826" t="s">
        <v>55</v>
      </c>
      <c r="K826" t="s">
        <v>55</v>
      </c>
      <c r="L826" t="s">
        <v>55</v>
      </c>
      <c r="M826" t="s">
        <v>55</v>
      </c>
      <c r="N826" t="s">
        <v>57</v>
      </c>
      <c r="O826" t="s">
        <v>57</v>
      </c>
      <c r="P826" t="s">
        <v>57</v>
      </c>
      <c r="Q826" t="s">
        <v>57</v>
      </c>
      <c r="R826" t="s">
        <v>57</v>
      </c>
      <c r="S826" t="s">
        <v>55</v>
      </c>
      <c r="T826" t="s">
        <v>57</v>
      </c>
      <c r="U826" t="s">
        <v>57</v>
      </c>
      <c r="V826" t="s">
        <v>57</v>
      </c>
      <c r="W826" t="s">
        <v>55</v>
      </c>
      <c r="X826" t="s">
        <v>57</v>
      </c>
      <c r="Y826" t="s">
        <v>57</v>
      </c>
      <c r="Z826" t="s">
        <v>57</v>
      </c>
      <c r="AA826" t="s">
        <v>57</v>
      </c>
      <c r="AB826" t="s">
        <v>57</v>
      </c>
      <c r="AC826" t="s">
        <v>57</v>
      </c>
      <c r="AD826" t="s">
        <v>57</v>
      </c>
      <c r="AE826">
        <v>0</v>
      </c>
      <c r="AF826">
        <v>0</v>
      </c>
      <c r="AG826">
        <v>0</v>
      </c>
      <c r="AH826">
        <v>0</v>
      </c>
      <c r="AI826" s="18" t="str">
        <f t="shared" si="49"/>
        <v>1</v>
      </c>
      <c r="AJ826" s="18" t="str">
        <f t="shared" si="50"/>
        <v>1</v>
      </c>
      <c r="AK826" s="18" t="str">
        <f t="shared" si="51"/>
        <v>1</v>
      </c>
      <c r="AL826" s="18">
        <f t="shared" si="52"/>
        <v>0</v>
      </c>
      <c r="AM826" t="s">
        <v>55</v>
      </c>
      <c r="AN826" t="s">
        <v>55</v>
      </c>
      <c r="AO826">
        <v>0</v>
      </c>
      <c r="AP826">
        <v>1</v>
      </c>
      <c r="AQ826">
        <v>0</v>
      </c>
      <c r="AR826" t="s">
        <v>59</v>
      </c>
      <c r="AS826" t="s">
        <v>80</v>
      </c>
      <c r="AT826" t="s">
        <v>80</v>
      </c>
      <c r="AU826" t="s">
        <v>80</v>
      </c>
      <c r="AV826" t="s">
        <v>6685</v>
      </c>
      <c r="AW826" t="s">
        <v>1023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2016021413</v>
      </c>
      <c r="BM826">
        <v>13</v>
      </c>
    </row>
    <row r="827" spans="1:65">
      <c r="A827" t="s">
        <v>6686</v>
      </c>
      <c r="B827">
        <v>826</v>
      </c>
      <c r="C827" t="s">
        <v>57</v>
      </c>
      <c r="D827" t="s">
        <v>55</v>
      </c>
      <c r="E827">
        <v>13</v>
      </c>
      <c r="F827">
        <v>2016021413</v>
      </c>
      <c r="G827" t="s">
        <v>55</v>
      </c>
      <c r="H827" t="s">
        <v>1024</v>
      </c>
      <c r="I827" t="s">
        <v>55</v>
      </c>
      <c r="J827" t="s">
        <v>55</v>
      </c>
      <c r="K827" t="s">
        <v>55</v>
      </c>
      <c r="L827" t="s">
        <v>55</v>
      </c>
      <c r="M827" t="s">
        <v>55</v>
      </c>
      <c r="N827" t="s">
        <v>57</v>
      </c>
      <c r="O827" t="s">
        <v>57</v>
      </c>
      <c r="P827" t="s">
        <v>57</v>
      </c>
      <c r="Q827" t="s">
        <v>57</v>
      </c>
      <c r="R827" t="s">
        <v>57</v>
      </c>
      <c r="S827" t="s">
        <v>55</v>
      </c>
      <c r="T827" t="s">
        <v>57</v>
      </c>
      <c r="U827" t="s">
        <v>57</v>
      </c>
      <c r="V827" t="s">
        <v>57</v>
      </c>
      <c r="W827" t="s">
        <v>55</v>
      </c>
      <c r="X827" t="s">
        <v>57</v>
      </c>
      <c r="Y827" t="s">
        <v>57</v>
      </c>
      <c r="Z827" t="s">
        <v>57</v>
      </c>
      <c r="AA827" t="s">
        <v>57</v>
      </c>
      <c r="AB827" t="s">
        <v>57</v>
      </c>
      <c r="AC827" t="s">
        <v>57</v>
      </c>
      <c r="AD827" t="s">
        <v>57</v>
      </c>
      <c r="AE827">
        <v>0</v>
      </c>
      <c r="AF827">
        <v>0</v>
      </c>
      <c r="AG827">
        <v>0</v>
      </c>
      <c r="AH827">
        <v>0</v>
      </c>
      <c r="AI827" s="18" t="str">
        <f t="shared" si="49"/>
        <v>1</v>
      </c>
      <c r="AJ827" s="18" t="str">
        <f t="shared" si="50"/>
        <v>1</v>
      </c>
      <c r="AK827" s="18" t="str">
        <f t="shared" si="51"/>
        <v>1</v>
      </c>
      <c r="AL827" s="18">
        <f t="shared" si="52"/>
        <v>0</v>
      </c>
      <c r="AM827" t="s">
        <v>55</v>
      </c>
      <c r="AN827" t="s">
        <v>55</v>
      </c>
      <c r="AO827">
        <v>0</v>
      </c>
      <c r="AP827">
        <v>1</v>
      </c>
      <c r="AQ827">
        <v>0</v>
      </c>
      <c r="AR827" t="s">
        <v>59</v>
      </c>
      <c r="AS827" t="s">
        <v>80</v>
      </c>
      <c r="AT827" t="s">
        <v>80</v>
      </c>
      <c r="AU827" t="s">
        <v>80</v>
      </c>
      <c r="AV827" t="s">
        <v>6686</v>
      </c>
      <c r="AW827" t="s">
        <v>1024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2016021413</v>
      </c>
      <c r="BM827">
        <v>13</v>
      </c>
    </row>
    <row r="828" spans="1:65">
      <c r="A828" t="s">
        <v>6687</v>
      </c>
      <c r="B828">
        <v>827</v>
      </c>
      <c r="C828" t="s">
        <v>57</v>
      </c>
      <c r="D828" t="s">
        <v>55</v>
      </c>
      <c r="E828">
        <v>13</v>
      </c>
      <c r="F828">
        <v>2016021413</v>
      </c>
      <c r="G828" t="s">
        <v>55</v>
      </c>
      <c r="H828" t="s">
        <v>1025</v>
      </c>
      <c r="I828" t="s">
        <v>55</v>
      </c>
      <c r="J828" t="s">
        <v>55</v>
      </c>
      <c r="K828" t="s">
        <v>55</v>
      </c>
      <c r="L828" t="s">
        <v>55</v>
      </c>
      <c r="M828" t="s">
        <v>55</v>
      </c>
      <c r="N828" t="s">
        <v>57</v>
      </c>
      <c r="O828" t="s">
        <v>57</v>
      </c>
      <c r="P828" t="s">
        <v>57</v>
      </c>
      <c r="Q828" t="s">
        <v>57</v>
      </c>
      <c r="R828" t="s">
        <v>57</v>
      </c>
      <c r="S828" t="s">
        <v>55</v>
      </c>
      <c r="T828" t="s">
        <v>57</v>
      </c>
      <c r="U828" t="s">
        <v>57</v>
      </c>
      <c r="V828" t="s">
        <v>57</v>
      </c>
      <c r="W828" t="s">
        <v>55</v>
      </c>
      <c r="X828" t="s">
        <v>57</v>
      </c>
      <c r="Y828" t="s">
        <v>57</v>
      </c>
      <c r="Z828" t="s">
        <v>57</v>
      </c>
      <c r="AA828" t="s">
        <v>57</v>
      </c>
      <c r="AB828" t="s">
        <v>57</v>
      </c>
      <c r="AC828" t="s">
        <v>57</v>
      </c>
      <c r="AD828" t="s">
        <v>57</v>
      </c>
      <c r="AE828">
        <v>0</v>
      </c>
      <c r="AF828">
        <v>0</v>
      </c>
      <c r="AG828">
        <v>0</v>
      </c>
      <c r="AH828">
        <v>0</v>
      </c>
      <c r="AI828" s="18" t="str">
        <f t="shared" si="49"/>
        <v>1</v>
      </c>
      <c r="AJ828" s="18" t="str">
        <f t="shared" si="50"/>
        <v>1</v>
      </c>
      <c r="AK828" s="18" t="str">
        <f t="shared" si="51"/>
        <v>1</v>
      </c>
      <c r="AL828" s="18">
        <f t="shared" si="52"/>
        <v>0</v>
      </c>
      <c r="AM828" t="s">
        <v>55</v>
      </c>
      <c r="AN828" t="s">
        <v>55</v>
      </c>
      <c r="AO828">
        <v>1</v>
      </c>
      <c r="AP828">
        <v>1</v>
      </c>
      <c r="AQ828">
        <v>0</v>
      </c>
      <c r="AR828" t="s">
        <v>59</v>
      </c>
      <c r="AS828" t="s">
        <v>80</v>
      </c>
      <c r="AT828" t="s">
        <v>80</v>
      </c>
      <c r="AU828" t="s">
        <v>80</v>
      </c>
      <c r="AV828" t="s">
        <v>6687</v>
      </c>
      <c r="AW828" t="s">
        <v>1025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2016021413</v>
      </c>
      <c r="BM828">
        <v>13</v>
      </c>
    </row>
    <row r="829" spans="1:65">
      <c r="A829" t="s">
        <v>6688</v>
      </c>
      <c r="B829">
        <v>828</v>
      </c>
      <c r="C829" t="s">
        <v>301</v>
      </c>
      <c r="D829">
        <v>1</v>
      </c>
      <c r="E829">
        <v>13</v>
      </c>
      <c r="F829">
        <v>2016021413</v>
      </c>
      <c r="G829">
        <v>20160214</v>
      </c>
      <c r="H829" t="s">
        <v>1026</v>
      </c>
      <c r="I829" t="s">
        <v>1027</v>
      </c>
      <c r="J829" t="s">
        <v>55</v>
      </c>
      <c r="K829">
        <v>1</v>
      </c>
      <c r="L829">
        <v>0</v>
      </c>
      <c r="M829">
        <v>2</v>
      </c>
      <c r="N829" t="s">
        <v>56</v>
      </c>
      <c r="O829" t="s">
        <v>217</v>
      </c>
      <c r="P829" t="s">
        <v>68</v>
      </c>
      <c r="Q829" t="s">
        <v>3</v>
      </c>
      <c r="R829" t="s">
        <v>1028</v>
      </c>
      <c r="S829" t="s">
        <v>55</v>
      </c>
      <c r="T829" t="s">
        <v>56</v>
      </c>
      <c r="U829" t="s">
        <v>56</v>
      </c>
      <c r="V829" t="s">
        <v>68</v>
      </c>
      <c r="W829" t="s">
        <v>55</v>
      </c>
      <c r="X829" t="s">
        <v>56</v>
      </c>
      <c r="Y829" t="s">
        <v>56</v>
      </c>
      <c r="Z829" t="s">
        <v>56</v>
      </c>
      <c r="AA829" t="s">
        <v>57</v>
      </c>
      <c r="AB829" t="s">
        <v>56</v>
      </c>
      <c r="AC829" t="s">
        <v>56</v>
      </c>
      <c r="AD829" t="s">
        <v>56</v>
      </c>
      <c r="AE829">
        <v>1</v>
      </c>
      <c r="AF829">
        <v>1</v>
      </c>
      <c r="AG829">
        <v>1</v>
      </c>
      <c r="AH829">
        <v>0</v>
      </c>
      <c r="AI829" s="18" t="str">
        <f t="shared" si="49"/>
        <v>0</v>
      </c>
      <c r="AJ829" s="18" t="str">
        <f t="shared" si="50"/>
        <v>0</v>
      </c>
      <c r="AK829" s="18" t="str">
        <f t="shared" si="51"/>
        <v>0</v>
      </c>
      <c r="AL829" s="18">
        <f t="shared" si="52"/>
        <v>0</v>
      </c>
      <c r="AM829">
        <v>7</v>
      </c>
      <c r="AN829">
        <v>6</v>
      </c>
      <c r="AO829">
        <v>0</v>
      </c>
      <c r="AP829">
        <v>0</v>
      </c>
      <c r="AQ829">
        <v>0</v>
      </c>
      <c r="AR829" t="s">
        <v>147</v>
      </c>
      <c r="AS829" t="s">
        <v>384</v>
      </c>
      <c r="AT829" t="s">
        <v>384</v>
      </c>
      <c r="AU829" t="s">
        <v>4450</v>
      </c>
      <c r="AV829" t="s">
        <v>6688</v>
      </c>
      <c r="AW829" t="s">
        <v>1026</v>
      </c>
      <c r="AX829">
        <v>1</v>
      </c>
      <c r="AY829">
        <v>1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2016021413</v>
      </c>
      <c r="BM829">
        <v>13</v>
      </c>
    </row>
    <row r="830" spans="1:65">
      <c r="A830" t="s">
        <v>6689</v>
      </c>
      <c r="B830">
        <v>829</v>
      </c>
      <c r="C830" t="s">
        <v>301</v>
      </c>
      <c r="D830">
        <v>1</v>
      </c>
      <c r="E830">
        <v>13</v>
      </c>
      <c r="F830">
        <v>2016021413</v>
      </c>
      <c r="G830">
        <v>20160214</v>
      </c>
      <c r="H830" t="s">
        <v>1029</v>
      </c>
      <c r="I830" t="s">
        <v>54</v>
      </c>
      <c r="J830" t="s">
        <v>55</v>
      </c>
      <c r="K830">
        <v>1</v>
      </c>
      <c r="L830">
        <v>1</v>
      </c>
      <c r="M830">
        <v>0</v>
      </c>
      <c r="N830" t="s">
        <v>56</v>
      </c>
      <c r="O830" t="s">
        <v>1030</v>
      </c>
      <c r="P830" t="s">
        <v>68</v>
      </c>
      <c r="Q830" t="s">
        <v>3</v>
      </c>
      <c r="R830" t="s">
        <v>1028</v>
      </c>
      <c r="S830" t="s">
        <v>55</v>
      </c>
      <c r="T830" t="s">
        <v>68</v>
      </c>
      <c r="U830" t="s">
        <v>56</v>
      </c>
      <c r="V830" t="s">
        <v>56</v>
      </c>
      <c r="W830" t="s">
        <v>55</v>
      </c>
      <c r="X830" t="s">
        <v>56</v>
      </c>
      <c r="Y830" t="s">
        <v>56</v>
      </c>
      <c r="Z830" t="s">
        <v>56</v>
      </c>
      <c r="AA830" t="s">
        <v>57</v>
      </c>
      <c r="AB830" t="s">
        <v>56</v>
      </c>
      <c r="AC830" t="s">
        <v>56</v>
      </c>
      <c r="AD830" t="s">
        <v>56</v>
      </c>
      <c r="AE830">
        <v>0</v>
      </c>
      <c r="AF830">
        <v>1</v>
      </c>
      <c r="AG830">
        <v>1</v>
      </c>
      <c r="AH830">
        <v>0</v>
      </c>
      <c r="AI830" s="18" t="str">
        <f t="shared" si="49"/>
        <v>1</v>
      </c>
      <c r="AJ830" s="18" t="str">
        <f t="shared" si="50"/>
        <v>0</v>
      </c>
      <c r="AK830" s="18" t="str">
        <f t="shared" si="51"/>
        <v>0</v>
      </c>
      <c r="AL830" s="18">
        <f t="shared" si="52"/>
        <v>0</v>
      </c>
      <c r="AM830">
        <v>4</v>
      </c>
      <c r="AN830">
        <v>3</v>
      </c>
      <c r="AO830">
        <v>0</v>
      </c>
      <c r="AP830">
        <v>0</v>
      </c>
      <c r="AQ830">
        <v>0</v>
      </c>
      <c r="AR830" t="s">
        <v>59</v>
      </c>
      <c r="AS830" t="s">
        <v>384</v>
      </c>
      <c r="AT830" t="s">
        <v>384</v>
      </c>
      <c r="AU830" t="s">
        <v>4450</v>
      </c>
      <c r="AV830" t="s">
        <v>6689</v>
      </c>
      <c r="AW830" t="s">
        <v>1029</v>
      </c>
      <c r="AX830">
        <v>0</v>
      </c>
      <c r="AY830">
        <v>1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2016021413</v>
      </c>
      <c r="BM830">
        <v>13</v>
      </c>
    </row>
    <row r="831" spans="1:65">
      <c r="A831" t="s">
        <v>6690</v>
      </c>
      <c r="B831">
        <v>830</v>
      </c>
      <c r="C831" t="s">
        <v>301</v>
      </c>
      <c r="D831">
        <v>1</v>
      </c>
      <c r="E831">
        <v>13</v>
      </c>
      <c r="F831">
        <v>2016021413</v>
      </c>
      <c r="G831">
        <v>20160214</v>
      </c>
      <c r="H831" t="s">
        <v>1031</v>
      </c>
      <c r="I831" t="s">
        <v>54</v>
      </c>
      <c r="J831" t="s">
        <v>55</v>
      </c>
      <c r="K831">
        <v>1</v>
      </c>
      <c r="L831">
        <v>0</v>
      </c>
      <c r="M831">
        <v>1</v>
      </c>
      <c r="N831" t="s">
        <v>56</v>
      </c>
      <c r="O831" t="s">
        <v>89</v>
      </c>
      <c r="P831" t="s">
        <v>68</v>
      </c>
      <c r="Q831" t="s">
        <v>4</v>
      </c>
      <c r="R831" t="s">
        <v>80</v>
      </c>
      <c r="S831" t="s">
        <v>55</v>
      </c>
      <c r="T831" t="s">
        <v>56</v>
      </c>
      <c r="U831" t="s">
        <v>56</v>
      </c>
      <c r="V831" t="s">
        <v>56</v>
      </c>
      <c r="W831" t="s">
        <v>55</v>
      </c>
      <c r="X831" t="s">
        <v>56</v>
      </c>
      <c r="Y831" t="s">
        <v>56</v>
      </c>
      <c r="Z831" t="s">
        <v>56</v>
      </c>
      <c r="AA831" t="s">
        <v>57</v>
      </c>
      <c r="AB831" t="s">
        <v>56</v>
      </c>
      <c r="AC831" t="s">
        <v>68</v>
      </c>
      <c r="AD831" t="s">
        <v>56</v>
      </c>
      <c r="AE831">
        <v>0</v>
      </c>
      <c r="AF831">
        <v>0</v>
      </c>
      <c r="AG831">
        <v>0</v>
      </c>
      <c r="AH831">
        <v>1</v>
      </c>
      <c r="AI831" s="18" t="str">
        <f t="shared" si="49"/>
        <v>1</v>
      </c>
      <c r="AJ831" s="18" t="str">
        <f t="shared" si="50"/>
        <v>1</v>
      </c>
      <c r="AK831" s="18" t="str">
        <f t="shared" si="51"/>
        <v>1</v>
      </c>
      <c r="AL831" s="18">
        <f t="shared" si="52"/>
        <v>1</v>
      </c>
      <c r="AM831" t="s">
        <v>55</v>
      </c>
      <c r="AN831" t="s">
        <v>55</v>
      </c>
      <c r="AO831">
        <v>0</v>
      </c>
      <c r="AP831">
        <v>0</v>
      </c>
      <c r="AQ831">
        <v>0</v>
      </c>
      <c r="AR831" t="s">
        <v>59</v>
      </c>
      <c r="AS831" t="s">
        <v>80</v>
      </c>
      <c r="AT831" t="s">
        <v>80</v>
      </c>
      <c r="AU831" t="s">
        <v>80</v>
      </c>
      <c r="AV831" t="s">
        <v>6690</v>
      </c>
      <c r="AW831" t="s">
        <v>1031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2016021413</v>
      </c>
      <c r="BM831">
        <v>13</v>
      </c>
    </row>
    <row r="832" spans="1:65">
      <c r="A832" t="s">
        <v>6691</v>
      </c>
      <c r="B832">
        <v>831</v>
      </c>
      <c r="C832" t="s">
        <v>301</v>
      </c>
      <c r="D832">
        <v>1</v>
      </c>
      <c r="E832">
        <v>13</v>
      </c>
      <c r="F832">
        <v>2016021413</v>
      </c>
      <c r="G832">
        <v>20160214</v>
      </c>
      <c r="H832" t="s">
        <v>1032</v>
      </c>
      <c r="I832" t="s">
        <v>76</v>
      </c>
      <c r="J832" t="s">
        <v>55</v>
      </c>
      <c r="K832">
        <v>0</v>
      </c>
      <c r="L832">
        <v>0</v>
      </c>
      <c r="M832">
        <v>0</v>
      </c>
      <c r="N832" t="s">
        <v>56</v>
      </c>
      <c r="O832" t="s">
        <v>57</v>
      </c>
      <c r="P832" t="s">
        <v>57</v>
      </c>
      <c r="Q832" t="s">
        <v>4</v>
      </c>
      <c r="R832" t="s">
        <v>352</v>
      </c>
      <c r="S832" t="s">
        <v>55</v>
      </c>
      <c r="T832" t="s">
        <v>56</v>
      </c>
      <c r="U832" t="s">
        <v>56</v>
      </c>
      <c r="V832" t="s">
        <v>56</v>
      </c>
      <c r="W832" t="s">
        <v>55</v>
      </c>
      <c r="X832" t="s">
        <v>56</v>
      </c>
      <c r="Y832" t="s">
        <v>56</v>
      </c>
      <c r="Z832" t="s">
        <v>56</v>
      </c>
      <c r="AA832" t="s">
        <v>57</v>
      </c>
      <c r="AB832" t="s">
        <v>56</v>
      </c>
      <c r="AC832" t="s">
        <v>56</v>
      </c>
      <c r="AD832" t="s">
        <v>56</v>
      </c>
      <c r="AE832">
        <v>0</v>
      </c>
      <c r="AF832">
        <v>0</v>
      </c>
      <c r="AG832">
        <v>0</v>
      </c>
      <c r="AH832">
        <v>1</v>
      </c>
      <c r="AI832" s="18" t="str">
        <f t="shared" si="49"/>
        <v>1</v>
      </c>
      <c r="AJ832" s="18" t="str">
        <f t="shared" si="50"/>
        <v>1</v>
      </c>
      <c r="AK832" s="18" t="str">
        <f t="shared" si="51"/>
        <v>1</v>
      </c>
      <c r="AL832" s="18">
        <f t="shared" si="52"/>
        <v>1</v>
      </c>
      <c r="AM832" t="s">
        <v>55</v>
      </c>
      <c r="AN832" t="s">
        <v>55</v>
      </c>
      <c r="AO832">
        <v>0</v>
      </c>
      <c r="AP832">
        <v>0</v>
      </c>
      <c r="AQ832">
        <v>0</v>
      </c>
      <c r="AR832" t="s">
        <v>76</v>
      </c>
      <c r="AS832" t="s">
        <v>91</v>
      </c>
      <c r="AT832" t="s">
        <v>91</v>
      </c>
      <c r="AU832" t="s">
        <v>4449</v>
      </c>
      <c r="AV832" t="s">
        <v>6691</v>
      </c>
      <c r="AW832" t="s">
        <v>1032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2016021413</v>
      </c>
      <c r="BM832">
        <v>13</v>
      </c>
    </row>
    <row r="833" spans="1:65">
      <c r="A833" t="s">
        <v>6692</v>
      </c>
      <c r="B833">
        <v>832</v>
      </c>
      <c r="C833" t="s">
        <v>301</v>
      </c>
      <c r="D833">
        <v>1</v>
      </c>
      <c r="E833">
        <v>13</v>
      </c>
      <c r="F833">
        <v>2016021513</v>
      </c>
      <c r="G833">
        <v>20160215</v>
      </c>
      <c r="H833" t="s">
        <v>1033</v>
      </c>
      <c r="I833" t="s">
        <v>1034</v>
      </c>
      <c r="J833" t="s">
        <v>55</v>
      </c>
      <c r="K833">
        <v>0</v>
      </c>
      <c r="L833">
        <v>0</v>
      </c>
      <c r="M833">
        <v>0</v>
      </c>
      <c r="N833" t="s">
        <v>56</v>
      </c>
      <c r="O833" t="s">
        <v>57</v>
      </c>
      <c r="P833" t="s">
        <v>57</v>
      </c>
      <c r="Q833" t="s">
        <v>3</v>
      </c>
      <c r="R833" t="s">
        <v>80</v>
      </c>
      <c r="S833" t="s">
        <v>55</v>
      </c>
      <c r="T833" t="s">
        <v>68</v>
      </c>
      <c r="U833" t="s">
        <v>56</v>
      </c>
      <c r="V833" t="s">
        <v>56</v>
      </c>
      <c r="W833" t="s">
        <v>55</v>
      </c>
      <c r="X833" t="s">
        <v>56</v>
      </c>
      <c r="Y833" t="s">
        <v>56</v>
      </c>
      <c r="Z833" t="s">
        <v>56</v>
      </c>
      <c r="AA833" t="s">
        <v>57</v>
      </c>
      <c r="AB833" t="s">
        <v>56</v>
      </c>
      <c r="AC833" t="s">
        <v>56</v>
      </c>
      <c r="AD833" t="s">
        <v>56</v>
      </c>
      <c r="AE833">
        <v>0</v>
      </c>
      <c r="AF833">
        <v>0</v>
      </c>
      <c r="AG833">
        <v>0</v>
      </c>
      <c r="AH833">
        <v>1</v>
      </c>
      <c r="AI833" s="18" t="str">
        <f t="shared" si="49"/>
        <v>1</v>
      </c>
      <c r="AJ833" s="18" t="str">
        <f t="shared" si="50"/>
        <v>1</v>
      </c>
      <c r="AK833" s="18" t="str">
        <f t="shared" si="51"/>
        <v>1</v>
      </c>
      <c r="AL833" s="18">
        <f t="shared" si="52"/>
        <v>1</v>
      </c>
      <c r="AM833" t="s">
        <v>55</v>
      </c>
      <c r="AN833" t="s">
        <v>55</v>
      </c>
      <c r="AO833">
        <v>0</v>
      </c>
      <c r="AP833">
        <v>0</v>
      </c>
      <c r="AQ833">
        <v>0</v>
      </c>
      <c r="AR833" t="s">
        <v>209</v>
      </c>
      <c r="AS833" t="s">
        <v>80</v>
      </c>
      <c r="AT833" t="s">
        <v>80</v>
      </c>
      <c r="AU833" t="s">
        <v>80</v>
      </c>
      <c r="AV833" t="s">
        <v>6692</v>
      </c>
      <c r="AW833" t="s">
        <v>1033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2016021513</v>
      </c>
      <c r="BM833">
        <v>13</v>
      </c>
    </row>
    <row r="834" spans="1:65">
      <c r="A834" t="s">
        <v>6693</v>
      </c>
      <c r="B834">
        <v>833</v>
      </c>
      <c r="C834" t="s">
        <v>301</v>
      </c>
      <c r="D834">
        <v>1</v>
      </c>
      <c r="E834">
        <v>13</v>
      </c>
      <c r="F834">
        <v>2016021513</v>
      </c>
      <c r="G834">
        <v>20160215</v>
      </c>
      <c r="H834" t="s">
        <v>1035</v>
      </c>
      <c r="I834" t="s">
        <v>54</v>
      </c>
      <c r="J834" t="s">
        <v>55</v>
      </c>
      <c r="K834">
        <v>0</v>
      </c>
      <c r="L834">
        <v>0</v>
      </c>
      <c r="M834">
        <v>0</v>
      </c>
      <c r="N834" t="s">
        <v>56</v>
      </c>
      <c r="O834" t="s">
        <v>57</v>
      </c>
      <c r="P834" t="s">
        <v>57</v>
      </c>
      <c r="Q834" t="s">
        <v>3</v>
      </c>
      <c r="R834" t="s">
        <v>67</v>
      </c>
      <c r="S834" t="s">
        <v>55</v>
      </c>
      <c r="T834" t="s">
        <v>68</v>
      </c>
      <c r="U834" t="s">
        <v>56</v>
      </c>
      <c r="V834" t="s">
        <v>56</v>
      </c>
      <c r="W834" t="s">
        <v>55</v>
      </c>
      <c r="X834" t="s">
        <v>56</v>
      </c>
      <c r="Y834" t="s">
        <v>56</v>
      </c>
      <c r="Z834" t="s">
        <v>56</v>
      </c>
      <c r="AA834" t="s">
        <v>57</v>
      </c>
      <c r="AB834" t="s">
        <v>56</v>
      </c>
      <c r="AC834" t="s">
        <v>56</v>
      </c>
      <c r="AD834" t="s">
        <v>56</v>
      </c>
      <c r="AE834">
        <v>0</v>
      </c>
      <c r="AF834">
        <v>0</v>
      </c>
      <c r="AG834">
        <v>0</v>
      </c>
      <c r="AH834">
        <v>1</v>
      </c>
      <c r="AI834" s="18" t="str">
        <f t="shared" si="49"/>
        <v>1</v>
      </c>
      <c r="AJ834" s="18" t="str">
        <f t="shared" si="50"/>
        <v>1</v>
      </c>
      <c r="AK834" s="18" t="str">
        <f t="shared" si="51"/>
        <v>1</v>
      </c>
      <c r="AL834" s="18">
        <f t="shared" si="52"/>
        <v>1</v>
      </c>
      <c r="AM834" t="s">
        <v>55</v>
      </c>
      <c r="AN834" t="s">
        <v>55</v>
      </c>
      <c r="AO834">
        <v>0</v>
      </c>
      <c r="AP834">
        <v>0</v>
      </c>
      <c r="AQ834">
        <v>0</v>
      </c>
      <c r="AR834" t="s">
        <v>59</v>
      </c>
      <c r="AS834" t="s">
        <v>67</v>
      </c>
      <c r="AT834" t="s">
        <v>67</v>
      </c>
      <c r="AU834" t="s">
        <v>4450</v>
      </c>
      <c r="AV834" t="s">
        <v>6693</v>
      </c>
      <c r="AW834" t="s">
        <v>1035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2016021513</v>
      </c>
      <c r="BM834">
        <v>13</v>
      </c>
    </row>
    <row r="835" spans="1:65">
      <c r="A835" t="s">
        <v>6694</v>
      </c>
      <c r="B835">
        <v>834</v>
      </c>
      <c r="C835" t="s">
        <v>301</v>
      </c>
      <c r="D835">
        <v>1</v>
      </c>
      <c r="E835">
        <v>13</v>
      </c>
      <c r="F835">
        <v>2016021513</v>
      </c>
      <c r="G835">
        <v>20160215</v>
      </c>
      <c r="H835" t="s">
        <v>1036</v>
      </c>
      <c r="I835" t="s">
        <v>54</v>
      </c>
      <c r="J835" t="s">
        <v>55</v>
      </c>
      <c r="K835">
        <v>0</v>
      </c>
      <c r="L835">
        <v>0</v>
      </c>
      <c r="M835">
        <v>0</v>
      </c>
      <c r="N835" t="s">
        <v>56</v>
      </c>
      <c r="O835" t="s">
        <v>57</v>
      </c>
      <c r="P835" t="s">
        <v>57</v>
      </c>
      <c r="Q835" t="s">
        <v>3</v>
      </c>
      <c r="R835" t="s">
        <v>67</v>
      </c>
      <c r="S835" t="s">
        <v>55</v>
      </c>
      <c r="T835" t="s">
        <v>68</v>
      </c>
      <c r="U835" t="s">
        <v>56</v>
      </c>
      <c r="V835" t="s">
        <v>56</v>
      </c>
      <c r="W835" t="s">
        <v>55</v>
      </c>
      <c r="X835" t="s">
        <v>56</v>
      </c>
      <c r="Y835" t="s">
        <v>56</v>
      </c>
      <c r="Z835" t="s">
        <v>56</v>
      </c>
      <c r="AA835" t="s">
        <v>57</v>
      </c>
      <c r="AB835" t="s">
        <v>56</v>
      </c>
      <c r="AC835" t="s">
        <v>56</v>
      </c>
      <c r="AD835" t="s">
        <v>56</v>
      </c>
      <c r="AE835">
        <v>0</v>
      </c>
      <c r="AF835">
        <v>0</v>
      </c>
      <c r="AG835">
        <v>0</v>
      </c>
      <c r="AH835">
        <v>1</v>
      </c>
      <c r="AI835" s="18" t="str">
        <f t="shared" ref="AI835:AI898" si="53">IF(ISERROR(FIND("0",AE835))=FALSE, "1", IF(ISERROR(FIND("1",AE835))=FALSE, "0"))</f>
        <v>1</v>
      </c>
      <c r="AJ835" s="18" t="str">
        <f t="shared" ref="AJ835:AJ898" si="54">IF(ISERROR(FIND("0",AF835))=FALSE, "1", IF(ISERROR(FIND("1",AF835))=FALSE, "0"))</f>
        <v>1</v>
      </c>
      <c r="AK835" s="18" t="str">
        <f t="shared" ref="AK835:AK898" si="55">IF(ISERROR(FIND("0",AG835))=FALSE, "1", IF(ISERROR(FIND("1",AG835))=FALSE, "0"))</f>
        <v>1</v>
      </c>
      <c r="AL835" s="18">
        <f t="shared" ref="AL835:AL898" si="56">AH835</f>
        <v>1</v>
      </c>
      <c r="AM835" t="s">
        <v>55</v>
      </c>
      <c r="AN835" t="s">
        <v>55</v>
      </c>
      <c r="AO835">
        <v>1</v>
      </c>
      <c r="AP835">
        <v>0</v>
      </c>
      <c r="AQ835">
        <v>0</v>
      </c>
      <c r="AR835" t="s">
        <v>59</v>
      </c>
      <c r="AS835" t="s">
        <v>67</v>
      </c>
      <c r="AT835" t="s">
        <v>67</v>
      </c>
      <c r="AU835" t="s">
        <v>4450</v>
      </c>
      <c r="AV835" t="s">
        <v>6694</v>
      </c>
      <c r="AW835" t="s">
        <v>1036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  <c r="BL835">
        <v>2016021513</v>
      </c>
      <c r="BM835">
        <v>13</v>
      </c>
    </row>
    <row r="836" spans="1:65">
      <c r="A836" t="s">
        <v>6695</v>
      </c>
      <c r="B836">
        <v>835</v>
      </c>
      <c r="C836" t="s">
        <v>301</v>
      </c>
      <c r="D836">
        <v>1</v>
      </c>
      <c r="E836">
        <v>13</v>
      </c>
      <c r="F836">
        <v>2016021513</v>
      </c>
      <c r="G836">
        <v>20160215</v>
      </c>
      <c r="H836" t="s">
        <v>1037</v>
      </c>
      <c r="I836" t="s">
        <v>1034</v>
      </c>
      <c r="J836" t="s">
        <v>55</v>
      </c>
      <c r="K836">
        <v>0</v>
      </c>
      <c r="L836">
        <v>0</v>
      </c>
      <c r="M836">
        <v>0</v>
      </c>
      <c r="N836" t="s">
        <v>56</v>
      </c>
      <c r="O836" t="s">
        <v>57</v>
      </c>
      <c r="P836" t="s">
        <v>57</v>
      </c>
      <c r="Q836" t="s">
        <v>3</v>
      </c>
      <c r="R836" t="s">
        <v>67</v>
      </c>
      <c r="S836" t="s">
        <v>55</v>
      </c>
      <c r="T836" t="s">
        <v>68</v>
      </c>
      <c r="U836" t="s">
        <v>56</v>
      </c>
      <c r="V836" t="s">
        <v>56</v>
      </c>
      <c r="W836" t="s">
        <v>55</v>
      </c>
      <c r="X836" t="s">
        <v>56</v>
      </c>
      <c r="Y836" t="s">
        <v>56</v>
      </c>
      <c r="Z836" t="s">
        <v>56</v>
      </c>
      <c r="AA836" t="s">
        <v>57</v>
      </c>
      <c r="AB836" t="s">
        <v>56</v>
      </c>
      <c r="AC836" t="s">
        <v>56</v>
      </c>
      <c r="AD836" t="s">
        <v>56</v>
      </c>
      <c r="AE836">
        <v>0</v>
      </c>
      <c r="AF836">
        <v>0</v>
      </c>
      <c r="AG836">
        <v>0</v>
      </c>
      <c r="AH836">
        <v>1</v>
      </c>
      <c r="AI836" s="18" t="str">
        <f t="shared" si="53"/>
        <v>1</v>
      </c>
      <c r="AJ836" s="18" t="str">
        <f t="shared" si="54"/>
        <v>1</v>
      </c>
      <c r="AK836" s="18" t="str">
        <f t="shared" si="55"/>
        <v>1</v>
      </c>
      <c r="AL836" s="18">
        <f t="shared" si="56"/>
        <v>1</v>
      </c>
      <c r="AM836" t="s">
        <v>55</v>
      </c>
      <c r="AN836" t="s">
        <v>55</v>
      </c>
      <c r="AO836">
        <v>0</v>
      </c>
      <c r="AP836">
        <v>0</v>
      </c>
      <c r="AQ836">
        <v>0</v>
      </c>
      <c r="AR836" t="s">
        <v>209</v>
      </c>
      <c r="AS836" t="s">
        <v>67</v>
      </c>
      <c r="AT836" t="s">
        <v>67</v>
      </c>
      <c r="AU836" t="s">
        <v>4450</v>
      </c>
      <c r="AV836" t="s">
        <v>6695</v>
      </c>
      <c r="AW836" t="s">
        <v>1037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1</v>
      </c>
      <c r="BL836">
        <v>2016021513</v>
      </c>
      <c r="BM836">
        <v>13</v>
      </c>
    </row>
    <row r="837" spans="1:65">
      <c r="A837" t="s">
        <v>6696</v>
      </c>
      <c r="B837">
        <v>836</v>
      </c>
      <c r="C837" t="s">
        <v>301</v>
      </c>
      <c r="D837">
        <v>1</v>
      </c>
      <c r="E837">
        <v>13</v>
      </c>
      <c r="F837">
        <v>2016021513</v>
      </c>
      <c r="G837">
        <v>20160215</v>
      </c>
      <c r="H837" t="s">
        <v>1038</v>
      </c>
      <c r="I837" t="s">
        <v>371</v>
      </c>
      <c r="J837" t="s">
        <v>55</v>
      </c>
      <c r="K837">
        <v>0</v>
      </c>
      <c r="L837">
        <v>0</v>
      </c>
      <c r="M837">
        <v>0</v>
      </c>
      <c r="N837" t="s">
        <v>56</v>
      </c>
      <c r="O837" t="s">
        <v>57</v>
      </c>
      <c r="P837" t="s">
        <v>57</v>
      </c>
      <c r="Q837" t="s">
        <v>3</v>
      </c>
      <c r="R837" t="s">
        <v>67</v>
      </c>
      <c r="S837" t="s">
        <v>55</v>
      </c>
      <c r="T837" t="s">
        <v>56</v>
      </c>
      <c r="U837" t="s">
        <v>56</v>
      </c>
      <c r="V837" t="s">
        <v>56</v>
      </c>
      <c r="W837" t="s">
        <v>55</v>
      </c>
      <c r="X837" t="s">
        <v>56</v>
      </c>
      <c r="Y837" t="s">
        <v>56</v>
      </c>
      <c r="Z837" t="s">
        <v>68</v>
      </c>
      <c r="AA837" t="s">
        <v>132</v>
      </c>
      <c r="AB837" t="s">
        <v>56</v>
      </c>
      <c r="AC837" t="s">
        <v>56</v>
      </c>
      <c r="AD837" t="s">
        <v>56</v>
      </c>
      <c r="AE837">
        <v>0</v>
      </c>
      <c r="AF837">
        <v>0</v>
      </c>
      <c r="AG837">
        <v>0</v>
      </c>
      <c r="AH837">
        <v>1</v>
      </c>
      <c r="AI837" s="18" t="str">
        <f t="shared" si="53"/>
        <v>1</v>
      </c>
      <c r="AJ837" s="18" t="str">
        <f t="shared" si="54"/>
        <v>1</v>
      </c>
      <c r="AK837" s="18" t="str">
        <f t="shared" si="55"/>
        <v>1</v>
      </c>
      <c r="AL837" s="18">
        <f t="shared" si="56"/>
        <v>1</v>
      </c>
      <c r="AM837" t="s">
        <v>55</v>
      </c>
      <c r="AN837" t="s">
        <v>55</v>
      </c>
      <c r="AO837">
        <v>0</v>
      </c>
      <c r="AP837">
        <v>0</v>
      </c>
      <c r="AQ837">
        <v>0</v>
      </c>
      <c r="AR837" t="s">
        <v>343</v>
      </c>
      <c r="AS837" t="s">
        <v>67</v>
      </c>
      <c r="AT837" t="s">
        <v>67</v>
      </c>
      <c r="AU837" t="s">
        <v>4450</v>
      </c>
      <c r="AV837" t="s">
        <v>6696</v>
      </c>
      <c r="AW837" t="s">
        <v>1038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2016021513</v>
      </c>
      <c r="BM837">
        <v>13</v>
      </c>
    </row>
    <row r="838" spans="1:65">
      <c r="A838" t="s">
        <v>6697</v>
      </c>
      <c r="B838">
        <v>837</v>
      </c>
      <c r="C838" t="s">
        <v>301</v>
      </c>
      <c r="D838">
        <v>1</v>
      </c>
      <c r="E838">
        <v>13</v>
      </c>
      <c r="F838">
        <v>2016021513</v>
      </c>
      <c r="G838">
        <v>20160215</v>
      </c>
      <c r="H838" t="s">
        <v>1039</v>
      </c>
      <c r="I838" t="s">
        <v>1040</v>
      </c>
      <c r="J838" t="s">
        <v>55</v>
      </c>
      <c r="K838">
        <v>0</v>
      </c>
      <c r="L838">
        <v>0</v>
      </c>
      <c r="M838">
        <v>0</v>
      </c>
      <c r="N838" t="s">
        <v>56</v>
      </c>
      <c r="O838" t="s">
        <v>57</v>
      </c>
      <c r="P838" t="s">
        <v>57</v>
      </c>
      <c r="Q838" t="s">
        <v>3</v>
      </c>
      <c r="R838" t="s">
        <v>67</v>
      </c>
      <c r="S838" t="s">
        <v>55</v>
      </c>
      <c r="T838" t="s">
        <v>68</v>
      </c>
      <c r="U838" t="s">
        <v>56</v>
      </c>
      <c r="V838" t="s">
        <v>56</v>
      </c>
      <c r="W838" t="s">
        <v>55</v>
      </c>
      <c r="X838" t="s">
        <v>56</v>
      </c>
      <c r="Y838" t="s">
        <v>56</v>
      </c>
      <c r="Z838" t="s">
        <v>56</v>
      </c>
      <c r="AA838" t="s">
        <v>57</v>
      </c>
      <c r="AB838" t="s">
        <v>56</v>
      </c>
      <c r="AC838" t="s">
        <v>56</v>
      </c>
      <c r="AD838" t="s">
        <v>56</v>
      </c>
      <c r="AE838">
        <v>0</v>
      </c>
      <c r="AF838">
        <v>0</v>
      </c>
      <c r="AG838">
        <v>0</v>
      </c>
      <c r="AH838">
        <v>1</v>
      </c>
      <c r="AI838" s="18" t="str">
        <f t="shared" si="53"/>
        <v>1</v>
      </c>
      <c r="AJ838" s="18" t="str">
        <f t="shared" si="54"/>
        <v>1</v>
      </c>
      <c r="AK838" s="18" t="str">
        <f t="shared" si="55"/>
        <v>1</v>
      </c>
      <c r="AL838" s="18">
        <f t="shared" si="56"/>
        <v>1</v>
      </c>
      <c r="AM838" t="s">
        <v>55</v>
      </c>
      <c r="AN838" t="s">
        <v>55</v>
      </c>
      <c r="AO838">
        <v>0</v>
      </c>
      <c r="AP838">
        <v>0</v>
      </c>
      <c r="AQ838">
        <v>0</v>
      </c>
      <c r="AR838" t="s">
        <v>209</v>
      </c>
      <c r="AS838" t="s">
        <v>67</v>
      </c>
      <c r="AT838" t="s">
        <v>67</v>
      </c>
      <c r="AU838" t="s">
        <v>4450</v>
      </c>
      <c r="AV838" t="s">
        <v>6697</v>
      </c>
      <c r="AW838" t="s">
        <v>1039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2016021513</v>
      </c>
      <c r="BM838">
        <v>13</v>
      </c>
    </row>
    <row r="839" spans="1:65">
      <c r="A839" t="s">
        <v>6698</v>
      </c>
      <c r="B839">
        <v>838</v>
      </c>
      <c r="C839" t="s">
        <v>301</v>
      </c>
      <c r="D839">
        <v>1</v>
      </c>
      <c r="E839">
        <v>13</v>
      </c>
      <c r="F839">
        <v>2016021513</v>
      </c>
      <c r="G839">
        <v>20160215</v>
      </c>
      <c r="H839" t="s">
        <v>1041</v>
      </c>
      <c r="I839" t="s">
        <v>1034</v>
      </c>
      <c r="J839" t="s">
        <v>55</v>
      </c>
      <c r="K839">
        <v>0</v>
      </c>
      <c r="L839">
        <v>0</v>
      </c>
      <c r="M839">
        <v>0</v>
      </c>
      <c r="N839" t="s">
        <v>56</v>
      </c>
      <c r="O839" t="s">
        <v>57</v>
      </c>
      <c r="P839" t="s">
        <v>57</v>
      </c>
      <c r="Q839" t="s">
        <v>3</v>
      </c>
      <c r="R839" t="s">
        <v>67</v>
      </c>
      <c r="S839" t="s">
        <v>55</v>
      </c>
      <c r="T839" t="s">
        <v>68</v>
      </c>
      <c r="U839" t="s">
        <v>56</v>
      </c>
      <c r="V839" t="s">
        <v>68</v>
      </c>
      <c r="W839" t="s">
        <v>55</v>
      </c>
      <c r="X839" t="s">
        <v>56</v>
      </c>
      <c r="Y839" t="s">
        <v>56</v>
      </c>
      <c r="Z839" t="s">
        <v>68</v>
      </c>
      <c r="AA839" t="s">
        <v>132</v>
      </c>
      <c r="AB839" t="s">
        <v>56</v>
      </c>
      <c r="AC839" t="s">
        <v>56</v>
      </c>
      <c r="AD839" t="s">
        <v>56</v>
      </c>
      <c r="AE839">
        <v>0</v>
      </c>
      <c r="AF839">
        <v>0</v>
      </c>
      <c r="AG839">
        <v>0</v>
      </c>
      <c r="AH839">
        <v>1</v>
      </c>
      <c r="AI839" s="18" t="str">
        <f t="shared" si="53"/>
        <v>1</v>
      </c>
      <c r="AJ839" s="18" t="str">
        <f t="shared" si="54"/>
        <v>1</v>
      </c>
      <c r="AK839" s="18" t="str">
        <f t="shared" si="55"/>
        <v>1</v>
      </c>
      <c r="AL839" s="18">
        <f t="shared" si="56"/>
        <v>1</v>
      </c>
      <c r="AM839" t="s">
        <v>55</v>
      </c>
      <c r="AN839" t="s">
        <v>55</v>
      </c>
      <c r="AO839">
        <v>1</v>
      </c>
      <c r="AP839">
        <v>0</v>
      </c>
      <c r="AQ839">
        <v>0</v>
      </c>
      <c r="AR839" t="s">
        <v>209</v>
      </c>
      <c r="AS839" t="s">
        <v>67</v>
      </c>
      <c r="AT839" t="s">
        <v>67</v>
      </c>
      <c r="AU839" t="s">
        <v>4450</v>
      </c>
      <c r="AV839" t="s">
        <v>6698</v>
      </c>
      <c r="AW839" t="s">
        <v>1041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2016021513</v>
      </c>
      <c r="BM839">
        <v>13</v>
      </c>
    </row>
    <row r="840" spans="1:65">
      <c r="A840" t="s">
        <v>6699</v>
      </c>
      <c r="B840">
        <v>839</v>
      </c>
      <c r="C840" t="s">
        <v>301</v>
      </c>
      <c r="D840">
        <v>1</v>
      </c>
      <c r="E840">
        <v>13</v>
      </c>
      <c r="F840">
        <v>2016021513</v>
      </c>
      <c r="G840">
        <v>20160215</v>
      </c>
      <c r="H840" t="s">
        <v>1042</v>
      </c>
      <c r="I840" t="s">
        <v>1043</v>
      </c>
      <c r="J840" t="s">
        <v>55</v>
      </c>
      <c r="K840">
        <v>0</v>
      </c>
      <c r="L840">
        <v>0</v>
      </c>
      <c r="M840">
        <v>0</v>
      </c>
      <c r="N840" t="s">
        <v>56</v>
      </c>
      <c r="O840" t="s">
        <v>57</v>
      </c>
      <c r="P840" t="s">
        <v>57</v>
      </c>
      <c r="Q840" t="s">
        <v>3</v>
      </c>
      <c r="R840" t="s">
        <v>67</v>
      </c>
      <c r="S840" t="s">
        <v>55</v>
      </c>
      <c r="T840" t="s">
        <v>68</v>
      </c>
      <c r="U840" t="s">
        <v>56</v>
      </c>
      <c r="V840" t="s">
        <v>68</v>
      </c>
      <c r="W840" t="s">
        <v>55</v>
      </c>
      <c r="X840" t="s">
        <v>56</v>
      </c>
      <c r="Y840" t="s">
        <v>56</v>
      </c>
      <c r="Z840" t="s">
        <v>68</v>
      </c>
      <c r="AA840" t="s">
        <v>132</v>
      </c>
      <c r="AB840" t="s">
        <v>56</v>
      </c>
      <c r="AC840" t="s">
        <v>56</v>
      </c>
      <c r="AD840" t="s">
        <v>56</v>
      </c>
      <c r="AE840">
        <v>0</v>
      </c>
      <c r="AF840">
        <v>0</v>
      </c>
      <c r="AG840">
        <v>0</v>
      </c>
      <c r="AH840">
        <v>1</v>
      </c>
      <c r="AI840" s="18" t="str">
        <f t="shared" si="53"/>
        <v>1</v>
      </c>
      <c r="AJ840" s="18" t="str">
        <f t="shared" si="54"/>
        <v>1</v>
      </c>
      <c r="AK840" s="18" t="str">
        <f t="shared" si="55"/>
        <v>1</v>
      </c>
      <c r="AL840" s="18">
        <f t="shared" si="56"/>
        <v>1</v>
      </c>
      <c r="AM840" t="s">
        <v>55</v>
      </c>
      <c r="AN840" t="s">
        <v>55</v>
      </c>
      <c r="AO840">
        <v>0</v>
      </c>
      <c r="AP840">
        <v>0</v>
      </c>
      <c r="AQ840">
        <v>0</v>
      </c>
      <c r="AR840" t="s">
        <v>74</v>
      </c>
      <c r="AS840" t="s">
        <v>67</v>
      </c>
      <c r="AT840" t="s">
        <v>67</v>
      </c>
      <c r="AU840" t="s">
        <v>4450</v>
      </c>
      <c r="AV840" t="s">
        <v>6699</v>
      </c>
      <c r="AW840" t="s">
        <v>1042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2016021513</v>
      </c>
      <c r="BM840">
        <v>13</v>
      </c>
    </row>
    <row r="841" spans="1:65">
      <c r="A841" t="s">
        <v>6700</v>
      </c>
      <c r="B841">
        <v>840</v>
      </c>
      <c r="C841" t="s">
        <v>301</v>
      </c>
      <c r="D841">
        <v>1</v>
      </c>
      <c r="E841">
        <v>13</v>
      </c>
      <c r="F841">
        <v>2016021513</v>
      </c>
      <c r="G841">
        <v>20160215</v>
      </c>
      <c r="H841" t="s">
        <v>1044</v>
      </c>
      <c r="I841" t="s">
        <v>1045</v>
      </c>
      <c r="J841" t="s">
        <v>55</v>
      </c>
      <c r="K841">
        <v>0</v>
      </c>
      <c r="L841">
        <v>0</v>
      </c>
      <c r="M841">
        <v>0</v>
      </c>
      <c r="N841" t="s">
        <v>56</v>
      </c>
      <c r="O841" t="s">
        <v>57</v>
      </c>
      <c r="P841" t="s">
        <v>57</v>
      </c>
      <c r="Q841" t="s">
        <v>3</v>
      </c>
      <c r="R841" t="s">
        <v>67</v>
      </c>
      <c r="S841" t="s">
        <v>55</v>
      </c>
      <c r="T841" t="s">
        <v>68</v>
      </c>
      <c r="U841" t="s">
        <v>56</v>
      </c>
      <c r="V841" t="s">
        <v>68</v>
      </c>
      <c r="W841" t="s">
        <v>55</v>
      </c>
      <c r="X841" t="s">
        <v>56</v>
      </c>
      <c r="Y841" t="s">
        <v>56</v>
      </c>
      <c r="Z841" t="s">
        <v>68</v>
      </c>
      <c r="AA841" t="s">
        <v>132</v>
      </c>
      <c r="AB841" t="s">
        <v>56</v>
      </c>
      <c r="AC841" t="s">
        <v>56</v>
      </c>
      <c r="AD841" t="s">
        <v>56</v>
      </c>
      <c r="AE841">
        <v>0</v>
      </c>
      <c r="AF841">
        <v>0</v>
      </c>
      <c r="AG841">
        <v>0</v>
      </c>
      <c r="AH841">
        <v>1</v>
      </c>
      <c r="AI841" s="18" t="str">
        <f t="shared" si="53"/>
        <v>1</v>
      </c>
      <c r="AJ841" s="18" t="str">
        <f t="shared" si="54"/>
        <v>1</v>
      </c>
      <c r="AK841" s="18" t="str">
        <f t="shared" si="55"/>
        <v>1</v>
      </c>
      <c r="AL841" s="18">
        <f t="shared" si="56"/>
        <v>1</v>
      </c>
      <c r="AM841" t="s">
        <v>55</v>
      </c>
      <c r="AN841" t="s">
        <v>55</v>
      </c>
      <c r="AO841">
        <v>0</v>
      </c>
      <c r="AP841">
        <v>0</v>
      </c>
      <c r="AQ841">
        <v>0</v>
      </c>
      <c r="AR841" t="s">
        <v>74</v>
      </c>
      <c r="AS841" t="s">
        <v>67</v>
      </c>
      <c r="AT841" t="s">
        <v>67</v>
      </c>
      <c r="AU841" t="s">
        <v>4450</v>
      </c>
      <c r="AV841" t="s">
        <v>6700</v>
      </c>
      <c r="AW841" t="s">
        <v>1044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2016021513</v>
      </c>
      <c r="BM841">
        <v>13</v>
      </c>
    </row>
    <row r="842" spans="1:65">
      <c r="A842" t="s">
        <v>6701</v>
      </c>
      <c r="B842">
        <v>841</v>
      </c>
      <c r="C842" t="s">
        <v>301</v>
      </c>
      <c r="D842">
        <v>1</v>
      </c>
      <c r="E842">
        <v>13</v>
      </c>
      <c r="F842">
        <v>2016021513</v>
      </c>
      <c r="G842">
        <v>20160215</v>
      </c>
      <c r="H842" t="s">
        <v>1046</v>
      </c>
      <c r="I842" t="s">
        <v>1047</v>
      </c>
      <c r="J842" t="s">
        <v>55</v>
      </c>
      <c r="K842">
        <v>0</v>
      </c>
      <c r="L842">
        <v>0</v>
      </c>
      <c r="M842">
        <v>0</v>
      </c>
      <c r="N842" t="s">
        <v>56</v>
      </c>
      <c r="O842" t="s">
        <v>57</v>
      </c>
      <c r="P842" t="s">
        <v>57</v>
      </c>
      <c r="Q842" t="s">
        <v>3</v>
      </c>
      <c r="R842" t="s">
        <v>67</v>
      </c>
      <c r="S842" t="s">
        <v>55</v>
      </c>
      <c r="T842" t="s">
        <v>68</v>
      </c>
      <c r="U842" t="s">
        <v>56</v>
      </c>
      <c r="V842" t="s">
        <v>56</v>
      </c>
      <c r="W842" t="s">
        <v>55</v>
      </c>
      <c r="X842" t="s">
        <v>56</v>
      </c>
      <c r="Y842" t="s">
        <v>56</v>
      </c>
      <c r="Z842" t="s">
        <v>68</v>
      </c>
      <c r="AA842" t="s">
        <v>132</v>
      </c>
      <c r="AB842" t="s">
        <v>56</v>
      </c>
      <c r="AC842" t="s">
        <v>56</v>
      </c>
      <c r="AD842" t="s">
        <v>56</v>
      </c>
      <c r="AE842">
        <v>0</v>
      </c>
      <c r="AF842">
        <v>0</v>
      </c>
      <c r="AG842">
        <v>0</v>
      </c>
      <c r="AH842">
        <v>1</v>
      </c>
      <c r="AI842" s="18" t="str">
        <f t="shared" si="53"/>
        <v>1</v>
      </c>
      <c r="AJ842" s="18" t="str">
        <f t="shared" si="54"/>
        <v>1</v>
      </c>
      <c r="AK842" s="18" t="str">
        <f t="shared" si="55"/>
        <v>1</v>
      </c>
      <c r="AL842" s="18">
        <f t="shared" si="56"/>
        <v>1</v>
      </c>
      <c r="AM842" t="s">
        <v>55</v>
      </c>
      <c r="AN842" t="s">
        <v>55</v>
      </c>
      <c r="AO842">
        <v>0</v>
      </c>
      <c r="AP842">
        <v>0</v>
      </c>
      <c r="AQ842">
        <v>0</v>
      </c>
      <c r="AR842" t="s">
        <v>426</v>
      </c>
      <c r="AS842" t="s">
        <v>67</v>
      </c>
      <c r="AT842" t="s">
        <v>67</v>
      </c>
      <c r="AU842" t="s">
        <v>4450</v>
      </c>
      <c r="AV842" t="s">
        <v>6701</v>
      </c>
      <c r="AW842" t="s">
        <v>1046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2016021513</v>
      </c>
      <c r="BM842">
        <v>13</v>
      </c>
    </row>
    <row r="843" spans="1:65">
      <c r="A843" t="s">
        <v>6702</v>
      </c>
      <c r="B843">
        <v>842</v>
      </c>
      <c r="C843" t="s">
        <v>301</v>
      </c>
      <c r="D843">
        <v>1</v>
      </c>
      <c r="E843">
        <v>13</v>
      </c>
      <c r="F843">
        <v>2016021513</v>
      </c>
      <c r="G843">
        <v>20160215</v>
      </c>
      <c r="H843" t="s">
        <v>1048</v>
      </c>
      <c r="I843" t="s">
        <v>1049</v>
      </c>
      <c r="J843" t="s">
        <v>55</v>
      </c>
      <c r="K843">
        <v>5</v>
      </c>
      <c r="L843">
        <v>0</v>
      </c>
      <c r="M843">
        <v>5</v>
      </c>
      <c r="N843" t="s">
        <v>56</v>
      </c>
      <c r="O843" t="s">
        <v>76</v>
      </c>
      <c r="P843" t="s">
        <v>68</v>
      </c>
      <c r="Q843" t="s">
        <v>3</v>
      </c>
      <c r="R843" t="s">
        <v>67</v>
      </c>
      <c r="S843" t="s">
        <v>55</v>
      </c>
      <c r="T843" t="s">
        <v>56</v>
      </c>
      <c r="U843" t="s">
        <v>56</v>
      </c>
      <c r="V843" t="s">
        <v>56</v>
      </c>
      <c r="W843" t="s">
        <v>55</v>
      </c>
      <c r="X843" t="s">
        <v>56</v>
      </c>
      <c r="Y843" t="s">
        <v>56</v>
      </c>
      <c r="Z843" t="s">
        <v>68</v>
      </c>
      <c r="AA843" t="s">
        <v>132</v>
      </c>
      <c r="AB843" t="s">
        <v>56</v>
      </c>
      <c r="AC843" t="s">
        <v>56</v>
      </c>
      <c r="AD843" t="s">
        <v>56</v>
      </c>
      <c r="AE843">
        <v>0</v>
      </c>
      <c r="AF843">
        <v>1</v>
      </c>
      <c r="AG843">
        <v>1</v>
      </c>
      <c r="AH843">
        <v>0</v>
      </c>
      <c r="AI843" s="18" t="str">
        <f t="shared" si="53"/>
        <v>1</v>
      </c>
      <c r="AJ843" s="18" t="str">
        <f t="shared" si="54"/>
        <v>0</v>
      </c>
      <c r="AK843" s="18" t="str">
        <f t="shared" si="55"/>
        <v>0</v>
      </c>
      <c r="AL843" s="18">
        <f t="shared" si="56"/>
        <v>0</v>
      </c>
      <c r="AM843">
        <v>4</v>
      </c>
      <c r="AN843">
        <v>5</v>
      </c>
      <c r="AO843">
        <v>1</v>
      </c>
      <c r="AP843">
        <v>0</v>
      </c>
      <c r="AQ843">
        <v>0</v>
      </c>
      <c r="AR843" t="s">
        <v>76</v>
      </c>
      <c r="AS843" t="s">
        <v>67</v>
      </c>
      <c r="AT843" t="s">
        <v>67</v>
      </c>
      <c r="AU843" t="s">
        <v>4450</v>
      </c>
      <c r="AV843" t="s">
        <v>6702</v>
      </c>
      <c r="AW843" t="s">
        <v>1048</v>
      </c>
      <c r="AX843">
        <v>0</v>
      </c>
      <c r="AY843">
        <v>1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2016021513</v>
      </c>
      <c r="BM843">
        <v>13</v>
      </c>
    </row>
    <row r="844" spans="1:65">
      <c r="A844" t="s">
        <v>6703</v>
      </c>
      <c r="B844">
        <v>843</v>
      </c>
      <c r="C844" t="s">
        <v>301</v>
      </c>
      <c r="D844">
        <v>1</v>
      </c>
      <c r="E844">
        <v>13</v>
      </c>
      <c r="F844">
        <v>2016021513</v>
      </c>
      <c r="G844">
        <v>20160215</v>
      </c>
      <c r="H844" t="s">
        <v>1050</v>
      </c>
      <c r="I844" t="s">
        <v>54</v>
      </c>
      <c r="J844" t="s">
        <v>55</v>
      </c>
      <c r="K844">
        <v>0</v>
      </c>
      <c r="L844">
        <v>0</v>
      </c>
      <c r="M844">
        <v>0</v>
      </c>
      <c r="N844" t="s">
        <v>56</v>
      </c>
      <c r="O844" t="s">
        <v>57</v>
      </c>
      <c r="P844" t="s">
        <v>57</v>
      </c>
      <c r="Q844" t="s">
        <v>3</v>
      </c>
      <c r="R844" t="s">
        <v>80</v>
      </c>
      <c r="S844" t="s">
        <v>55</v>
      </c>
      <c r="T844" t="s">
        <v>56</v>
      </c>
      <c r="U844" t="s">
        <v>56</v>
      </c>
      <c r="V844" t="s">
        <v>56</v>
      </c>
      <c r="W844" t="s">
        <v>55</v>
      </c>
      <c r="X844" t="s">
        <v>56</v>
      </c>
      <c r="Y844" t="s">
        <v>56</v>
      </c>
      <c r="Z844" t="s">
        <v>56</v>
      </c>
      <c r="AA844" t="s">
        <v>57</v>
      </c>
      <c r="AB844" t="s">
        <v>56</v>
      </c>
      <c r="AC844" t="s">
        <v>56</v>
      </c>
      <c r="AD844" t="s">
        <v>56</v>
      </c>
      <c r="AE844">
        <v>0</v>
      </c>
      <c r="AF844">
        <v>1</v>
      </c>
      <c r="AG844">
        <v>1</v>
      </c>
      <c r="AH844">
        <v>0</v>
      </c>
      <c r="AI844" s="18" t="str">
        <f t="shared" si="53"/>
        <v>1</v>
      </c>
      <c r="AJ844" s="18" t="str">
        <f t="shared" si="54"/>
        <v>0</v>
      </c>
      <c r="AK844" s="18" t="str">
        <f t="shared" si="55"/>
        <v>0</v>
      </c>
      <c r="AL844" s="18">
        <f t="shared" si="56"/>
        <v>0</v>
      </c>
      <c r="AM844">
        <v>4</v>
      </c>
      <c r="AN844">
        <v>5</v>
      </c>
      <c r="AO844">
        <v>0</v>
      </c>
      <c r="AP844">
        <v>0</v>
      </c>
      <c r="AQ844">
        <v>0</v>
      </c>
      <c r="AR844" t="s">
        <v>59</v>
      </c>
      <c r="AS844" t="s">
        <v>80</v>
      </c>
      <c r="AT844" t="s">
        <v>80</v>
      </c>
      <c r="AU844" t="s">
        <v>80</v>
      </c>
      <c r="AV844" t="s">
        <v>6703</v>
      </c>
      <c r="AW844" t="s">
        <v>1050</v>
      </c>
      <c r="AX844">
        <v>0</v>
      </c>
      <c r="AY844">
        <v>1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2016021513</v>
      </c>
      <c r="BM844">
        <v>13</v>
      </c>
    </row>
    <row r="845" spans="1:65">
      <c r="A845" t="s">
        <v>6704</v>
      </c>
      <c r="B845">
        <v>844</v>
      </c>
      <c r="C845" t="s">
        <v>57</v>
      </c>
      <c r="D845" t="s">
        <v>55</v>
      </c>
      <c r="E845">
        <v>13</v>
      </c>
      <c r="F845">
        <v>2016021513</v>
      </c>
      <c r="G845" t="s">
        <v>55</v>
      </c>
      <c r="H845" t="s">
        <v>1051</v>
      </c>
      <c r="I845" t="s">
        <v>55</v>
      </c>
      <c r="J845" t="s">
        <v>55</v>
      </c>
      <c r="K845" t="s">
        <v>55</v>
      </c>
      <c r="L845" t="s">
        <v>55</v>
      </c>
      <c r="M845" t="s">
        <v>55</v>
      </c>
      <c r="N845" t="s">
        <v>57</v>
      </c>
      <c r="O845" t="s">
        <v>57</v>
      </c>
      <c r="P845" t="s">
        <v>57</v>
      </c>
      <c r="Q845" t="s">
        <v>57</v>
      </c>
      <c r="R845" t="s">
        <v>57</v>
      </c>
      <c r="S845" t="s">
        <v>55</v>
      </c>
      <c r="T845" t="s">
        <v>57</v>
      </c>
      <c r="U845" t="s">
        <v>57</v>
      </c>
      <c r="V845" t="s">
        <v>57</v>
      </c>
      <c r="W845" t="s">
        <v>55</v>
      </c>
      <c r="X845" t="s">
        <v>57</v>
      </c>
      <c r="Y845" t="s">
        <v>57</v>
      </c>
      <c r="Z845" t="s">
        <v>57</v>
      </c>
      <c r="AA845" t="s">
        <v>57</v>
      </c>
      <c r="AB845" t="s">
        <v>57</v>
      </c>
      <c r="AC845" t="s">
        <v>57</v>
      </c>
      <c r="AD845" t="s">
        <v>57</v>
      </c>
      <c r="AE845">
        <v>0</v>
      </c>
      <c r="AF845">
        <v>0</v>
      </c>
      <c r="AG845">
        <v>0</v>
      </c>
      <c r="AH845">
        <v>1</v>
      </c>
      <c r="AI845" s="18" t="str">
        <f t="shared" si="53"/>
        <v>1</v>
      </c>
      <c r="AJ845" s="18" t="str">
        <f t="shared" si="54"/>
        <v>1</v>
      </c>
      <c r="AK845" s="18" t="str">
        <f t="shared" si="55"/>
        <v>1</v>
      </c>
      <c r="AL845" s="18">
        <f t="shared" si="56"/>
        <v>1</v>
      </c>
      <c r="AM845" t="s">
        <v>55</v>
      </c>
      <c r="AN845" t="s">
        <v>55</v>
      </c>
      <c r="AO845">
        <v>0</v>
      </c>
      <c r="AP845">
        <v>0</v>
      </c>
      <c r="AQ845">
        <v>0</v>
      </c>
      <c r="AR845" t="s">
        <v>59</v>
      </c>
      <c r="AS845" t="s">
        <v>80</v>
      </c>
      <c r="AT845" t="s">
        <v>80</v>
      </c>
      <c r="AU845" t="s">
        <v>80</v>
      </c>
      <c r="AV845" t="s">
        <v>6704</v>
      </c>
      <c r="AW845" t="s">
        <v>1051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2016021513</v>
      </c>
      <c r="BM845">
        <v>13</v>
      </c>
    </row>
    <row r="846" spans="1:65">
      <c r="A846" t="s">
        <v>6705</v>
      </c>
      <c r="B846">
        <v>845</v>
      </c>
      <c r="C846" t="s">
        <v>301</v>
      </c>
      <c r="D846">
        <v>1</v>
      </c>
      <c r="E846">
        <v>13</v>
      </c>
      <c r="F846">
        <v>2016021513</v>
      </c>
      <c r="G846">
        <v>20160215</v>
      </c>
      <c r="H846" t="s">
        <v>1052</v>
      </c>
      <c r="I846" t="s">
        <v>54</v>
      </c>
      <c r="J846" t="s">
        <v>55</v>
      </c>
      <c r="K846">
        <v>0</v>
      </c>
      <c r="L846">
        <v>0</v>
      </c>
      <c r="M846">
        <v>0</v>
      </c>
      <c r="N846" t="s">
        <v>56</v>
      </c>
      <c r="O846" t="s">
        <v>57</v>
      </c>
      <c r="P846" t="s">
        <v>57</v>
      </c>
      <c r="Q846" t="s">
        <v>3</v>
      </c>
      <c r="R846" t="s">
        <v>80</v>
      </c>
      <c r="S846" t="s">
        <v>55</v>
      </c>
      <c r="T846" t="s">
        <v>56</v>
      </c>
      <c r="U846" t="s">
        <v>56</v>
      </c>
      <c r="V846" t="s">
        <v>56</v>
      </c>
      <c r="W846" t="s">
        <v>55</v>
      </c>
      <c r="X846" t="s">
        <v>56</v>
      </c>
      <c r="Y846" t="s">
        <v>56</v>
      </c>
      <c r="Z846" t="s">
        <v>56</v>
      </c>
      <c r="AA846" t="s">
        <v>57</v>
      </c>
      <c r="AB846" t="s">
        <v>56</v>
      </c>
      <c r="AC846" t="s">
        <v>56</v>
      </c>
      <c r="AD846" t="s">
        <v>56</v>
      </c>
      <c r="AE846">
        <v>0</v>
      </c>
      <c r="AF846">
        <v>0</v>
      </c>
      <c r="AG846">
        <v>0</v>
      </c>
      <c r="AH846">
        <v>1</v>
      </c>
      <c r="AI846" s="18" t="str">
        <f t="shared" si="53"/>
        <v>1</v>
      </c>
      <c r="AJ846" s="18" t="str">
        <f t="shared" si="54"/>
        <v>1</v>
      </c>
      <c r="AK846" s="18" t="str">
        <f t="shared" si="55"/>
        <v>1</v>
      </c>
      <c r="AL846" s="18">
        <f t="shared" si="56"/>
        <v>1</v>
      </c>
      <c r="AM846" t="s">
        <v>55</v>
      </c>
      <c r="AN846" t="s">
        <v>55</v>
      </c>
      <c r="AO846">
        <v>0</v>
      </c>
      <c r="AP846">
        <v>0</v>
      </c>
      <c r="AQ846">
        <v>0</v>
      </c>
      <c r="AR846" t="s">
        <v>59</v>
      </c>
      <c r="AS846" t="s">
        <v>80</v>
      </c>
      <c r="AT846" t="s">
        <v>80</v>
      </c>
      <c r="AU846" t="s">
        <v>80</v>
      </c>
      <c r="AV846" t="s">
        <v>6705</v>
      </c>
      <c r="AW846" t="s">
        <v>1052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2016021513</v>
      </c>
      <c r="BM846">
        <v>13</v>
      </c>
    </row>
    <row r="847" spans="1:65">
      <c r="A847" t="s">
        <v>6706</v>
      </c>
      <c r="B847">
        <v>846</v>
      </c>
      <c r="C847" t="s">
        <v>57</v>
      </c>
      <c r="D847" t="s">
        <v>55</v>
      </c>
      <c r="E847">
        <v>13</v>
      </c>
      <c r="F847">
        <v>2016021513</v>
      </c>
      <c r="G847" t="s">
        <v>55</v>
      </c>
      <c r="H847" t="s">
        <v>1053</v>
      </c>
      <c r="I847" t="s">
        <v>55</v>
      </c>
      <c r="J847" t="s">
        <v>55</v>
      </c>
      <c r="K847" t="s">
        <v>55</v>
      </c>
      <c r="L847" t="s">
        <v>55</v>
      </c>
      <c r="M847" t="s">
        <v>55</v>
      </c>
      <c r="N847" t="s">
        <v>57</v>
      </c>
      <c r="O847" t="s">
        <v>57</v>
      </c>
      <c r="P847" t="s">
        <v>57</v>
      </c>
      <c r="Q847" t="s">
        <v>57</v>
      </c>
      <c r="R847" t="s">
        <v>57</v>
      </c>
      <c r="S847" t="s">
        <v>55</v>
      </c>
      <c r="T847" t="s">
        <v>57</v>
      </c>
      <c r="U847" t="s">
        <v>57</v>
      </c>
      <c r="V847" t="s">
        <v>57</v>
      </c>
      <c r="W847" t="s">
        <v>55</v>
      </c>
      <c r="X847" t="s">
        <v>57</v>
      </c>
      <c r="Y847" t="s">
        <v>57</v>
      </c>
      <c r="Z847" t="s">
        <v>57</v>
      </c>
      <c r="AA847" t="s">
        <v>57</v>
      </c>
      <c r="AB847" t="s">
        <v>57</v>
      </c>
      <c r="AC847" t="s">
        <v>57</v>
      </c>
      <c r="AD847" t="s">
        <v>57</v>
      </c>
      <c r="AE847">
        <v>0</v>
      </c>
      <c r="AF847">
        <v>0</v>
      </c>
      <c r="AG847">
        <v>0</v>
      </c>
      <c r="AH847">
        <v>0</v>
      </c>
      <c r="AI847" s="18" t="str">
        <f t="shared" si="53"/>
        <v>1</v>
      </c>
      <c r="AJ847" s="18" t="str">
        <f t="shared" si="54"/>
        <v>1</v>
      </c>
      <c r="AK847" s="18" t="str">
        <f t="shared" si="55"/>
        <v>1</v>
      </c>
      <c r="AL847" s="18">
        <f t="shared" si="56"/>
        <v>0</v>
      </c>
      <c r="AM847" t="s">
        <v>55</v>
      </c>
      <c r="AN847" t="s">
        <v>55</v>
      </c>
      <c r="AO847">
        <v>0</v>
      </c>
      <c r="AP847">
        <v>1</v>
      </c>
      <c r="AQ847">
        <v>0</v>
      </c>
      <c r="AR847" t="s">
        <v>59</v>
      </c>
      <c r="AS847" t="s">
        <v>80</v>
      </c>
      <c r="AT847" t="s">
        <v>80</v>
      </c>
      <c r="AU847" t="s">
        <v>80</v>
      </c>
      <c r="AV847" t="s">
        <v>6706</v>
      </c>
      <c r="AW847" t="s">
        <v>1053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2016021513</v>
      </c>
      <c r="BM847">
        <v>13</v>
      </c>
    </row>
    <row r="848" spans="1:65">
      <c r="A848" t="s">
        <v>6707</v>
      </c>
      <c r="B848">
        <v>847</v>
      </c>
      <c r="C848" t="s">
        <v>57</v>
      </c>
      <c r="D848" t="s">
        <v>55</v>
      </c>
      <c r="E848">
        <v>13</v>
      </c>
      <c r="F848">
        <v>2016021513</v>
      </c>
      <c r="G848" t="s">
        <v>55</v>
      </c>
      <c r="H848" t="s">
        <v>1054</v>
      </c>
      <c r="I848" t="s">
        <v>55</v>
      </c>
      <c r="J848" t="s">
        <v>55</v>
      </c>
      <c r="K848" t="s">
        <v>55</v>
      </c>
      <c r="L848" t="s">
        <v>55</v>
      </c>
      <c r="M848" t="s">
        <v>55</v>
      </c>
      <c r="N848" t="s">
        <v>57</v>
      </c>
      <c r="O848" t="s">
        <v>57</v>
      </c>
      <c r="P848" t="s">
        <v>57</v>
      </c>
      <c r="Q848" t="s">
        <v>57</v>
      </c>
      <c r="R848" t="s">
        <v>57</v>
      </c>
      <c r="S848" t="s">
        <v>55</v>
      </c>
      <c r="T848" t="s">
        <v>57</v>
      </c>
      <c r="U848" t="s">
        <v>57</v>
      </c>
      <c r="V848" t="s">
        <v>57</v>
      </c>
      <c r="W848" t="s">
        <v>55</v>
      </c>
      <c r="X848" t="s">
        <v>57</v>
      </c>
      <c r="Y848" t="s">
        <v>57</v>
      </c>
      <c r="Z848" t="s">
        <v>57</v>
      </c>
      <c r="AA848" t="s">
        <v>57</v>
      </c>
      <c r="AB848" t="s">
        <v>57</v>
      </c>
      <c r="AC848" t="s">
        <v>57</v>
      </c>
      <c r="AD848" t="s">
        <v>57</v>
      </c>
      <c r="AE848">
        <v>0</v>
      </c>
      <c r="AF848">
        <v>0</v>
      </c>
      <c r="AG848">
        <v>0</v>
      </c>
      <c r="AH848">
        <v>0</v>
      </c>
      <c r="AI848" s="18" t="str">
        <f t="shared" si="53"/>
        <v>1</v>
      </c>
      <c r="AJ848" s="18" t="str">
        <f t="shared" si="54"/>
        <v>1</v>
      </c>
      <c r="AK848" s="18" t="str">
        <f t="shared" si="55"/>
        <v>1</v>
      </c>
      <c r="AL848" s="18">
        <f t="shared" si="56"/>
        <v>0</v>
      </c>
      <c r="AM848" t="s">
        <v>55</v>
      </c>
      <c r="AN848" t="s">
        <v>55</v>
      </c>
      <c r="AO848">
        <v>1</v>
      </c>
      <c r="AP848">
        <v>1</v>
      </c>
      <c r="AQ848">
        <v>0</v>
      </c>
      <c r="AR848" t="s">
        <v>59</v>
      </c>
      <c r="AS848" t="s">
        <v>80</v>
      </c>
      <c r="AT848" t="s">
        <v>80</v>
      </c>
      <c r="AU848" t="s">
        <v>80</v>
      </c>
      <c r="AV848" t="s">
        <v>6707</v>
      </c>
      <c r="AW848" t="s">
        <v>1054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2016021513</v>
      </c>
      <c r="BM848">
        <v>13</v>
      </c>
    </row>
    <row r="849" spans="1:65">
      <c r="A849" t="s">
        <v>6708</v>
      </c>
      <c r="B849">
        <v>848</v>
      </c>
      <c r="C849" t="s">
        <v>301</v>
      </c>
      <c r="D849">
        <v>1</v>
      </c>
      <c r="E849">
        <v>13</v>
      </c>
      <c r="F849">
        <v>2016021513</v>
      </c>
      <c r="G849">
        <v>20160215</v>
      </c>
      <c r="H849" t="s">
        <v>1055</v>
      </c>
      <c r="I849" t="s">
        <v>54</v>
      </c>
      <c r="J849" t="s">
        <v>55</v>
      </c>
      <c r="K849">
        <v>0</v>
      </c>
      <c r="L849">
        <v>0</v>
      </c>
      <c r="M849">
        <v>0</v>
      </c>
      <c r="N849" t="s">
        <v>56</v>
      </c>
      <c r="O849" t="s">
        <v>57</v>
      </c>
      <c r="P849" t="s">
        <v>57</v>
      </c>
      <c r="Q849" t="s">
        <v>3</v>
      </c>
      <c r="R849" t="s">
        <v>80</v>
      </c>
      <c r="S849" t="s">
        <v>55</v>
      </c>
      <c r="T849" t="s">
        <v>56</v>
      </c>
      <c r="U849" t="s">
        <v>56</v>
      </c>
      <c r="V849" t="s">
        <v>68</v>
      </c>
      <c r="W849" t="s">
        <v>55</v>
      </c>
      <c r="X849" t="s">
        <v>56</v>
      </c>
      <c r="Y849" t="s">
        <v>56</v>
      </c>
      <c r="Z849" t="s">
        <v>56</v>
      </c>
      <c r="AA849" t="s">
        <v>57</v>
      </c>
      <c r="AB849" t="s">
        <v>56</v>
      </c>
      <c r="AC849" t="s">
        <v>56</v>
      </c>
      <c r="AD849" t="s">
        <v>56</v>
      </c>
      <c r="AE849">
        <v>0</v>
      </c>
      <c r="AF849">
        <v>0</v>
      </c>
      <c r="AG849">
        <v>0</v>
      </c>
      <c r="AH849">
        <v>1</v>
      </c>
      <c r="AI849" s="18" t="str">
        <f t="shared" si="53"/>
        <v>1</v>
      </c>
      <c r="AJ849" s="18" t="str">
        <f t="shared" si="54"/>
        <v>1</v>
      </c>
      <c r="AK849" s="18" t="str">
        <f t="shared" si="55"/>
        <v>1</v>
      </c>
      <c r="AL849" s="18">
        <f t="shared" si="56"/>
        <v>1</v>
      </c>
      <c r="AM849" t="s">
        <v>55</v>
      </c>
      <c r="AN849" t="s">
        <v>55</v>
      </c>
      <c r="AO849">
        <v>0</v>
      </c>
      <c r="AP849">
        <v>0</v>
      </c>
      <c r="AQ849">
        <v>0</v>
      </c>
      <c r="AR849" t="s">
        <v>59</v>
      </c>
      <c r="AS849" t="s">
        <v>80</v>
      </c>
      <c r="AT849" t="s">
        <v>80</v>
      </c>
      <c r="AU849" t="s">
        <v>80</v>
      </c>
      <c r="AV849" t="s">
        <v>6708</v>
      </c>
      <c r="AW849" t="s">
        <v>1055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2016021513</v>
      </c>
      <c r="BM849">
        <v>13</v>
      </c>
    </row>
    <row r="850" spans="1:65">
      <c r="A850" t="s">
        <v>6709</v>
      </c>
      <c r="B850">
        <v>849</v>
      </c>
      <c r="C850" t="s">
        <v>301</v>
      </c>
      <c r="D850">
        <v>1</v>
      </c>
      <c r="E850">
        <v>13</v>
      </c>
      <c r="F850">
        <v>2016021513</v>
      </c>
      <c r="G850">
        <v>20160215</v>
      </c>
      <c r="H850" t="s">
        <v>1056</v>
      </c>
      <c r="I850" t="s">
        <v>54</v>
      </c>
      <c r="J850" t="s">
        <v>55</v>
      </c>
      <c r="K850">
        <v>0</v>
      </c>
      <c r="L850">
        <v>0</v>
      </c>
      <c r="M850">
        <v>0</v>
      </c>
      <c r="N850" t="s">
        <v>56</v>
      </c>
      <c r="O850" t="s">
        <v>57</v>
      </c>
      <c r="P850" t="s">
        <v>57</v>
      </c>
      <c r="Q850" t="s">
        <v>3</v>
      </c>
      <c r="R850" t="s">
        <v>80</v>
      </c>
      <c r="S850" t="s">
        <v>55</v>
      </c>
      <c r="T850" t="s">
        <v>56</v>
      </c>
      <c r="U850" t="s">
        <v>56</v>
      </c>
      <c r="V850" t="s">
        <v>68</v>
      </c>
      <c r="W850" t="s">
        <v>55</v>
      </c>
      <c r="X850" t="s">
        <v>56</v>
      </c>
      <c r="Y850" t="s">
        <v>56</v>
      </c>
      <c r="Z850" t="s">
        <v>56</v>
      </c>
      <c r="AA850" t="s">
        <v>57</v>
      </c>
      <c r="AB850" t="s">
        <v>56</v>
      </c>
      <c r="AC850" t="s">
        <v>56</v>
      </c>
      <c r="AD850" t="s">
        <v>56</v>
      </c>
      <c r="AE850">
        <v>0</v>
      </c>
      <c r="AF850">
        <v>0</v>
      </c>
      <c r="AG850">
        <v>0</v>
      </c>
      <c r="AH850">
        <v>1</v>
      </c>
      <c r="AI850" s="18" t="str">
        <f t="shared" si="53"/>
        <v>1</v>
      </c>
      <c r="AJ850" s="18" t="str">
        <f t="shared" si="54"/>
        <v>1</v>
      </c>
      <c r="AK850" s="18" t="str">
        <f t="shared" si="55"/>
        <v>1</v>
      </c>
      <c r="AL850" s="18">
        <f t="shared" si="56"/>
        <v>1</v>
      </c>
      <c r="AM850" t="s">
        <v>55</v>
      </c>
      <c r="AN850" t="s">
        <v>55</v>
      </c>
      <c r="AO850">
        <v>0</v>
      </c>
      <c r="AP850">
        <v>0</v>
      </c>
      <c r="AQ850">
        <v>0</v>
      </c>
      <c r="AR850" t="s">
        <v>59</v>
      </c>
      <c r="AS850" t="s">
        <v>80</v>
      </c>
      <c r="AT850" t="s">
        <v>80</v>
      </c>
      <c r="AU850" t="s">
        <v>80</v>
      </c>
      <c r="AV850" t="s">
        <v>6709</v>
      </c>
      <c r="AW850" t="s">
        <v>1056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2016021513</v>
      </c>
      <c r="BM850">
        <v>13</v>
      </c>
    </row>
    <row r="851" spans="1:65">
      <c r="A851" t="s">
        <v>6710</v>
      </c>
      <c r="B851">
        <v>850</v>
      </c>
      <c r="C851" t="s">
        <v>301</v>
      </c>
      <c r="D851">
        <v>1</v>
      </c>
      <c r="E851">
        <v>13</v>
      </c>
      <c r="F851">
        <v>2016021513</v>
      </c>
      <c r="G851">
        <v>20160215</v>
      </c>
      <c r="H851" t="s">
        <v>1057</v>
      </c>
      <c r="I851" t="s">
        <v>1040</v>
      </c>
      <c r="J851" t="s">
        <v>55</v>
      </c>
      <c r="K851">
        <v>0</v>
      </c>
      <c r="L851">
        <v>0</v>
      </c>
      <c r="M851">
        <v>0</v>
      </c>
      <c r="N851" t="s">
        <v>56</v>
      </c>
      <c r="O851" t="s">
        <v>57</v>
      </c>
      <c r="P851" t="s">
        <v>57</v>
      </c>
      <c r="Q851" t="s">
        <v>3</v>
      </c>
      <c r="R851" t="s">
        <v>80</v>
      </c>
      <c r="S851" t="s">
        <v>55</v>
      </c>
      <c r="T851" t="s">
        <v>68</v>
      </c>
      <c r="U851" t="s">
        <v>56</v>
      </c>
      <c r="V851" t="s">
        <v>56</v>
      </c>
      <c r="W851" t="s">
        <v>55</v>
      </c>
      <c r="X851" t="s">
        <v>56</v>
      </c>
      <c r="Y851" t="s">
        <v>56</v>
      </c>
      <c r="Z851" t="s">
        <v>56</v>
      </c>
      <c r="AA851" t="s">
        <v>57</v>
      </c>
      <c r="AB851" t="s">
        <v>56</v>
      </c>
      <c r="AC851" t="s">
        <v>56</v>
      </c>
      <c r="AD851" t="s">
        <v>56</v>
      </c>
      <c r="AE851">
        <v>0</v>
      </c>
      <c r="AF851">
        <v>0</v>
      </c>
      <c r="AG851">
        <v>0</v>
      </c>
      <c r="AH851">
        <v>1</v>
      </c>
      <c r="AI851" s="18" t="str">
        <f t="shared" si="53"/>
        <v>1</v>
      </c>
      <c r="AJ851" s="18" t="str">
        <f t="shared" si="54"/>
        <v>1</v>
      </c>
      <c r="AK851" s="18" t="str">
        <f t="shared" si="55"/>
        <v>1</v>
      </c>
      <c r="AL851" s="18">
        <f t="shared" si="56"/>
        <v>1</v>
      </c>
      <c r="AM851" t="s">
        <v>55</v>
      </c>
      <c r="AN851" t="s">
        <v>55</v>
      </c>
      <c r="AO851">
        <v>0</v>
      </c>
      <c r="AP851">
        <v>0</v>
      </c>
      <c r="AQ851">
        <v>0</v>
      </c>
      <c r="AR851" t="s">
        <v>209</v>
      </c>
      <c r="AS851" t="s">
        <v>80</v>
      </c>
      <c r="AT851" t="s">
        <v>80</v>
      </c>
      <c r="AU851" t="s">
        <v>80</v>
      </c>
      <c r="AV851" t="s">
        <v>6710</v>
      </c>
      <c r="AW851" t="s">
        <v>1057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1</v>
      </c>
      <c r="BL851">
        <v>2016021513</v>
      </c>
      <c r="BM851">
        <v>13</v>
      </c>
    </row>
    <row r="852" spans="1:65">
      <c r="A852" t="s">
        <v>6711</v>
      </c>
      <c r="B852">
        <v>851</v>
      </c>
      <c r="C852" t="s">
        <v>301</v>
      </c>
      <c r="D852">
        <v>1</v>
      </c>
      <c r="E852">
        <v>13</v>
      </c>
      <c r="F852">
        <v>2016021513</v>
      </c>
      <c r="G852">
        <v>20160215</v>
      </c>
      <c r="H852" t="s">
        <v>1058</v>
      </c>
      <c r="I852" t="s">
        <v>596</v>
      </c>
      <c r="J852" t="s">
        <v>55</v>
      </c>
      <c r="K852">
        <v>0</v>
      </c>
      <c r="L852">
        <v>0</v>
      </c>
      <c r="M852">
        <v>0</v>
      </c>
      <c r="N852" t="s">
        <v>56</v>
      </c>
      <c r="O852" t="s">
        <v>57</v>
      </c>
      <c r="P852" t="s">
        <v>57</v>
      </c>
      <c r="Q852" t="s">
        <v>3</v>
      </c>
      <c r="R852" t="s">
        <v>80</v>
      </c>
      <c r="S852" t="s">
        <v>55</v>
      </c>
      <c r="T852" t="s">
        <v>68</v>
      </c>
      <c r="U852" t="s">
        <v>56</v>
      </c>
      <c r="V852" t="s">
        <v>56</v>
      </c>
      <c r="W852" t="s">
        <v>55</v>
      </c>
      <c r="X852" t="s">
        <v>56</v>
      </c>
      <c r="Y852" t="s">
        <v>56</v>
      </c>
      <c r="Z852" t="s">
        <v>56</v>
      </c>
      <c r="AA852" t="s">
        <v>57</v>
      </c>
      <c r="AB852" t="s">
        <v>56</v>
      </c>
      <c r="AC852" t="s">
        <v>56</v>
      </c>
      <c r="AD852" t="s">
        <v>56</v>
      </c>
      <c r="AE852">
        <v>0</v>
      </c>
      <c r="AF852">
        <v>0</v>
      </c>
      <c r="AG852">
        <v>0</v>
      </c>
      <c r="AH852">
        <v>1</v>
      </c>
      <c r="AI852" s="18" t="str">
        <f t="shared" si="53"/>
        <v>1</v>
      </c>
      <c r="AJ852" s="18" t="str">
        <f t="shared" si="54"/>
        <v>1</v>
      </c>
      <c r="AK852" s="18" t="str">
        <f t="shared" si="55"/>
        <v>1</v>
      </c>
      <c r="AL852" s="18">
        <f t="shared" si="56"/>
        <v>1</v>
      </c>
      <c r="AM852" t="s">
        <v>55</v>
      </c>
      <c r="AN852" t="s">
        <v>55</v>
      </c>
      <c r="AO852">
        <v>0</v>
      </c>
      <c r="AP852">
        <v>0</v>
      </c>
      <c r="AQ852">
        <v>0</v>
      </c>
      <c r="AR852" t="s">
        <v>209</v>
      </c>
      <c r="AS852" t="s">
        <v>80</v>
      </c>
      <c r="AT852" t="s">
        <v>80</v>
      </c>
      <c r="AU852" t="s">
        <v>80</v>
      </c>
      <c r="AV852" t="s">
        <v>6711</v>
      </c>
      <c r="AW852" t="s">
        <v>1058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2016021513</v>
      </c>
      <c r="BM852">
        <v>13</v>
      </c>
    </row>
    <row r="853" spans="1:65">
      <c r="A853" t="s">
        <v>6712</v>
      </c>
      <c r="B853">
        <v>852</v>
      </c>
      <c r="C853" t="s">
        <v>57</v>
      </c>
      <c r="D853" t="s">
        <v>55</v>
      </c>
      <c r="E853">
        <v>13</v>
      </c>
      <c r="F853">
        <v>2016021513</v>
      </c>
      <c r="G853" t="s">
        <v>55</v>
      </c>
      <c r="H853" t="s">
        <v>1059</v>
      </c>
      <c r="I853" t="s">
        <v>55</v>
      </c>
      <c r="J853" t="s">
        <v>55</v>
      </c>
      <c r="K853" t="s">
        <v>55</v>
      </c>
      <c r="L853" t="s">
        <v>55</v>
      </c>
      <c r="M853" t="s">
        <v>55</v>
      </c>
      <c r="N853" t="s">
        <v>57</v>
      </c>
      <c r="O853" t="s">
        <v>57</v>
      </c>
      <c r="P853" t="s">
        <v>57</v>
      </c>
      <c r="Q853" t="s">
        <v>57</v>
      </c>
      <c r="R853" t="s">
        <v>57</v>
      </c>
      <c r="S853" t="s">
        <v>55</v>
      </c>
      <c r="T853" t="s">
        <v>57</v>
      </c>
      <c r="U853" t="s">
        <v>57</v>
      </c>
      <c r="V853" t="s">
        <v>57</v>
      </c>
      <c r="W853" t="s">
        <v>55</v>
      </c>
      <c r="X853" t="s">
        <v>57</v>
      </c>
      <c r="Y853" t="s">
        <v>57</v>
      </c>
      <c r="Z853" t="s">
        <v>57</v>
      </c>
      <c r="AA853" t="s">
        <v>57</v>
      </c>
      <c r="AB853" t="s">
        <v>57</v>
      </c>
      <c r="AC853" t="s">
        <v>57</v>
      </c>
      <c r="AD853" t="s">
        <v>57</v>
      </c>
      <c r="AE853">
        <v>0</v>
      </c>
      <c r="AF853">
        <v>0</v>
      </c>
      <c r="AG853">
        <v>0</v>
      </c>
      <c r="AH853">
        <v>0</v>
      </c>
      <c r="AI853" s="18" t="str">
        <f t="shared" si="53"/>
        <v>1</v>
      </c>
      <c r="AJ853" s="18" t="str">
        <f t="shared" si="54"/>
        <v>1</v>
      </c>
      <c r="AK853" s="18" t="str">
        <f t="shared" si="55"/>
        <v>1</v>
      </c>
      <c r="AL853" s="18">
        <f t="shared" si="56"/>
        <v>0</v>
      </c>
      <c r="AM853" t="s">
        <v>55</v>
      </c>
      <c r="AN853" t="s">
        <v>55</v>
      </c>
      <c r="AO853">
        <v>1</v>
      </c>
      <c r="AP853">
        <v>1</v>
      </c>
      <c r="AQ853">
        <v>0</v>
      </c>
      <c r="AR853" t="s">
        <v>59</v>
      </c>
      <c r="AS853" t="s">
        <v>80</v>
      </c>
      <c r="AT853" t="s">
        <v>80</v>
      </c>
      <c r="AU853" t="s">
        <v>80</v>
      </c>
      <c r="AV853" t="s">
        <v>6712</v>
      </c>
      <c r="AW853" t="s">
        <v>1059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2016021513</v>
      </c>
      <c r="BM853">
        <v>13</v>
      </c>
    </row>
    <row r="854" spans="1:65">
      <c r="A854" t="s">
        <v>6713</v>
      </c>
      <c r="B854">
        <v>853</v>
      </c>
      <c r="C854" t="s">
        <v>57</v>
      </c>
      <c r="D854" t="s">
        <v>55</v>
      </c>
      <c r="E854">
        <v>13</v>
      </c>
      <c r="F854">
        <v>2016021513</v>
      </c>
      <c r="G854" t="s">
        <v>55</v>
      </c>
      <c r="H854" t="s">
        <v>1060</v>
      </c>
      <c r="I854" t="s">
        <v>55</v>
      </c>
      <c r="J854" t="s">
        <v>55</v>
      </c>
      <c r="K854" t="s">
        <v>55</v>
      </c>
      <c r="L854" t="s">
        <v>55</v>
      </c>
      <c r="M854" t="s">
        <v>55</v>
      </c>
      <c r="N854" t="s">
        <v>57</v>
      </c>
      <c r="O854" t="s">
        <v>57</v>
      </c>
      <c r="P854" t="s">
        <v>57</v>
      </c>
      <c r="Q854" t="s">
        <v>57</v>
      </c>
      <c r="R854" t="s">
        <v>57</v>
      </c>
      <c r="S854" t="s">
        <v>55</v>
      </c>
      <c r="T854" t="s">
        <v>57</v>
      </c>
      <c r="U854" t="s">
        <v>57</v>
      </c>
      <c r="V854" t="s">
        <v>57</v>
      </c>
      <c r="W854" t="s">
        <v>55</v>
      </c>
      <c r="X854" t="s">
        <v>57</v>
      </c>
      <c r="Y854" t="s">
        <v>57</v>
      </c>
      <c r="Z854" t="s">
        <v>57</v>
      </c>
      <c r="AA854" t="s">
        <v>57</v>
      </c>
      <c r="AB854" t="s">
        <v>57</v>
      </c>
      <c r="AC854" t="s">
        <v>57</v>
      </c>
      <c r="AD854" t="s">
        <v>57</v>
      </c>
      <c r="AE854">
        <v>0</v>
      </c>
      <c r="AF854">
        <v>0</v>
      </c>
      <c r="AG854">
        <v>0</v>
      </c>
      <c r="AH854">
        <v>0</v>
      </c>
      <c r="AI854" s="18" t="str">
        <f t="shared" si="53"/>
        <v>1</v>
      </c>
      <c r="AJ854" s="18" t="str">
        <f t="shared" si="54"/>
        <v>1</v>
      </c>
      <c r="AK854" s="18" t="str">
        <f t="shared" si="55"/>
        <v>1</v>
      </c>
      <c r="AL854" s="18">
        <f t="shared" si="56"/>
        <v>0</v>
      </c>
      <c r="AM854" t="s">
        <v>55</v>
      </c>
      <c r="AN854" t="s">
        <v>55</v>
      </c>
      <c r="AO854">
        <v>0</v>
      </c>
      <c r="AP854">
        <v>1</v>
      </c>
      <c r="AQ854">
        <v>0</v>
      </c>
      <c r="AR854" t="s">
        <v>59</v>
      </c>
      <c r="AS854" t="s">
        <v>80</v>
      </c>
      <c r="AT854" t="s">
        <v>80</v>
      </c>
      <c r="AU854" t="s">
        <v>80</v>
      </c>
      <c r="AV854" t="s">
        <v>6713</v>
      </c>
      <c r="AW854" t="s">
        <v>1060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2016021513</v>
      </c>
      <c r="BM854">
        <v>13</v>
      </c>
    </row>
    <row r="855" spans="1:65">
      <c r="A855" t="s">
        <v>6714</v>
      </c>
      <c r="B855">
        <v>854</v>
      </c>
      <c r="C855" t="s">
        <v>301</v>
      </c>
      <c r="D855">
        <v>1</v>
      </c>
      <c r="E855">
        <v>13</v>
      </c>
      <c r="F855">
        <v>2016021513</v>
      </c>
      <c r="G855">
        <v>20160215</v>
      </c>
      <c r="H855" t="s">
        <v>1061</v>
      </c>
      <c r="I855" t="s">
        <v>54</v>
      </c>
      <c r="J855" t="s">
        <v>55</v>
      </c>
      <c r="K855">
        <v>1</v>
      </c>
      <c r="L855">
        <v>1</v>
      </c>
      <c r="M855">
        <v>0</v>
      </c>
      <c r="N855" t="s">
        <v>56</v>
      </c>
      <c r="O855" t="s">
        <v>76</v>
      </c>
      <c r="P855" t="s">
        <v>68</v>
      </c>
      <c r="Q855" t="s">
        <v>3</v>
      </c>
      <c r="R855" t="s">
        <v>80</v>
      </c>
      <c r="S855" t="s">
        <v>55</v>
      </c>
      <c r="T855" t="s">
        <v>56</v>
      </c>
      <c r="U855" t="s">
        <v>56</v>
      </c>
      <c r="V855" t="s">
        <v>56</v>
      </c>
      <c r="W855" t="s">
        <v>55</v>
      </c>
      <c r="X855" t="s">
        <v>56</v>
      </c>
      <c r="Y855" t="s">
        <v>56</v>
      </c>
      <c r="Z855" t="s">
        <v>56</v>
      </c>
      <c r="AA855" t="s">
        <v>57</v>
      </c>
      <c r="AB855" t="s">
        <v>56</v>
      </c>
      <c r="AC855" t="s">
        <v>68</v>
      </c>
      <c r="AD855" t="s">
        <v>56</v>
      </c>
      <c r="AE855">
        <v>1</v>
      </c>
      <c r="AF855">
        <v>0</v>
      </c>
      <c r="AG855">
        <v>0</v>
      </c>
      <c r="AH855">
        <v>0</v>
      </c>
      <c r="AI855" s="18" t="str">
        <f t="shared" si="53"/>
        <v>0</v>
      </c>
      <c r="AJ855" s="18" t="str">
        <f t="shared" si="54"/>
        <v>1</v>
      </c>
      <c r="AK855" s="18" t="str">
        <f t="shared" si="55"/>
        <v>1</v>
      </c>
      <c r="AL855" s="18">
        <f t="shared" si="56"/>
        <v>0</v>
      </c>
      <c r="AM855">
        <v>4</v>
      </c>
      <c r="AN855">
        <v>5</v>
      </c>
      <c r="AO855">
        <v>0</v>
      </c>
      <c r="AP855">
        <v>0</v>
      </c>
      <c r="AQ855">
        <v>0</v>
      </c>
      <c r="AR855" t="s">
        <v>59</v>
      </c>
      <c r="AS855" t="s">
        <v>80</v>
      </c>
      <c r="AT855" t="s">
        <v>80</v>
      </c>
      <c r="AU855" t="s">
        <v>80</v>
      </c>
      <c r="AV855" t="s">
        <v>6714</v>
      </c>
      <c r="AW855" t="s">
        <v>1061</v>
      </c>
      <c r="AX855">
        <v>1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2016021513</v>
      </c>
      <c r="BM855">
        <v>13</v>
      </c>
    </row>
    <row r="856" spans="1:65">
      <c r="A856" t="s">
        <v>6715</v>
      </c>
      <c r="B856">
        <v>855</v>
      </c>
      <c r="C856" t="s">
        <v>301</v>
      </c>
      <c r="D856">
        <v>1</v>
      </c>
      <c r="E856">
        <v>13</v>
      </c>
      <c r="F856">
        <v>2016021513</v>
      </c>
      <c r="G856">
        <v>20160215</v>
      </c>
      <c r="H856" t="s">
        <v>1062</v>
      </c>
      <c r="I856" t="s">
        <v>54</v>
      </c>
      <c r="J856" t="s">
        <v>55</v>
      </c>
      <c r="K856">
        <v>1</v>
      </c>
      <c r="L856">
        <v>0</v>
      </c>
      <c r="M856">
        <v>1</v>
      </c>
      <c r="N856" t="s">
        <v>56</v>
      </c>
      <c r="O856" t="s">
        <v>89</v>
      </c>
      <c r="P856" t="s">
        <v>56</v>
      </c>
      <c r="Q856" t="s">
        <v>3</v>
      </c>
      <c r="R856" t="s">
        <v>67</v>
      </c>
      <c r="S856" t="s">
        <v>55</v>
      </c>
      <c r="T856" t="s">
        <v>56</v>
      </c>
      <c r="U856" t="s">
        <v>56</v>
      </c>
      <c r="V856" t="s">
        <v>56</v>
      </c>
      <c r="W856" t="s">
        <v>55</v>
      </c>
      <c r="X856" t="s">
        <v>56</v>
      </c>
      <c r="Y856" t="s">
        <v>56</v>
      </c>
      <c r="Z856" t="s">
        <v>56</v>
      </c>
      <c r="AA856" t="s">
        <v>57</v>
      </c>
      <c r="AB856" t="s">
        <v>56</v>
      </c>
      <c r="AC856" t="s">
        <v>56</v>
      </c>
      <c r="AD856" t="s">
        <v>56</v>
      </c>
      <c r="AE856">
        <v>1</v>
      </c>
      <c r="AF856">
        <v>0</v>
      </c>
      <c r="AG856">
        <v>0</v>
      </c>
      <c r="AH856">
        <v>0</v>
      </c>
      <c r="AI856" s="18" t="str">
        <f t="shared" si="53"/>
        <v>0</v>
      </c>
      <c r="AJ856" s="18" t="str">
        <f t="shared" si="54"/>
        <v>1</v>
      </c>
      <c r="AK856" s="18" t="str">
        <f t="shared" si="55"/>
        <v>1</v>
      </c>
      <c r="AL856" s="18">
        <f t="shared" si="56"/>
        <v>0</v>
      </c>
      <c r="AM856">
        <v>4</v>
      </c>
      <c r="AN856">
        <v>5</v>
      </c>
      <c r="AO856">
        <v>0</v>
      </c>
      <c r="AP856">
        <v>0</v>
      </c>
      <c r="AQ856">
        <v>0</v>
      </c>
      <c r="AR856" t="s">
        <v>59</v>
      </c>
      <c r="AS856" t="s">
        <v>67</v>
      </c>
      <c r="AT856" t="s">
        <v>67</v>
      </c>
      <c r="AU856" t="s">
        <v>4450</v>
      </c>
      <c r="AV856" t="s">
        <v>6715</v>
      </c>
      <c r="AW856" t="s">
        <v>1062</v>
      </c>
      <c r="AX856">
        <v>1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2016021513</v>
      </c>
      <c r="BM856">
        <v>13</v>
      </c>
    </row>
    <row r="857" spans="1:65">
      <c r="A857" t="s">
        <v>6716</v>
      </c>
      <c r="B857">
        <v>856</v>
      </c>
      <c r="C857" t="s">
        <v>301</v>
      </c>
      <c r="D857">
        <v>1</v>
      </c>
      <c r="E857">
        <v>13</v>
      </c>
      <c r="F857">
        <v>2016021513</v>
      </c>
      <c r="G857">
        <v>20160215</v>
      </c>
      <c r="H857" t="s">
        <v>1063</v>
      </c>
      <c r="I857" t="s">
        <v>1064</v>
      </c>
      <c r="J857" t="s">
        <v>55</v>
      </c>
      <c r="K857">
        <v>0</v>
      </c>
      <c r="L857">
        <v>0</v>
      </c>
      <c r="M857">
        <v>0</v>
      </c>
      <c r="N857" t="s">
        <v>56</v>
      </c>
      <c r="O857" t="s">
        <v>57</v>
      </c>
      <c r="P857" t="s">
        <v>57</v>
      </c>
      <c r="Q857" t="s">
        <v>3</v>
      </c>
      <c r="R857" t="s">
        <v>67</v>
      </c>
      <c r="S857" t="s">
        <v>55</v>
      </c>
      <c r="T857" t="s">
        <v>68</v>
      </c>
      <c r="U857" t="s">
        <v>56</v>
      </c>
      <c r="V857" t="s">
        <v>56</v>
      </c>
      <c r="W857" t="s">
        <v>55</v>
      </c>
      <c r="X857" t="s">
        <v>56</v>
      </c>
      <c r="Y857" t="s">
        <v>56</v>
      </c>
      <c r="Z857" t="s">
        <v>56</v>
      </c>
      <c r="AA857" t="s">
        <v>57</v>
      </c>
      <c r="AB857" t="s">
        <v>56</v>
      </c>
      <c r="AC857" t="s">
        <v>56</v>
      </c>
      <c r="AD857" t="s">
        <v>56</v>
      </c>
      <c r="AE857">
        <v>0</v>
      </c>
      <c r="AF857">
        <v>0</v>
      </c>
      <c r="AG857">
        <v>0</v>
      </c>
      <c r="AH857">
        <v>1</v>
      </c>
      <c r="AI857" s="18" t="str">
        <f t="shared" si="53"/>
        <v>1</v>
      </c>
      <c r="AJ857" s="18" t="str">
        <f t="shared" si="54"/>
        <v>1</v>
      </c>
      <c r="AK857" s="18" t="str">
        <f t="shared" si="55"/>
        <v>1</v>
      </c>
      <c r="AL857" s="18">
        <f t="shared" si="56"/>
        <v>1</v>
      </c>
      <c r="AM857" t="s">
        <v>55</v>
      </c>
      <c r="AN857" t="s">
        <v>55</v>
      </c>
      <c r="AO857">
        <v>1</v>
      </c>
      <c r="AP857">
        <v>0</v>
      </c>
      <c r="AQ857">
        <v>0</v>
      </c>
      <c r="AR857" t="s">
        <v>74</v>
      </c>
      <c r="AS857" t="s">
        <v>67</v>
      </c>
      <c r="AT857" t="s">
        <v>67</v>
      </c>
      <c r="AU857" t="s">
        <v>4450</v>
      </c>
      <c r="AV857" t="s">
        <v>6716</v>
      </c>
      <c r="AW857" t="s">
        <v>1063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2016021513</v>
      </c>
      <c r="BM857">
        <v>13</v>
      </c>
    </row>
    <row r="858" spans="1:65">
      <c r="A858" t="s">
        <v>6717</v>
      </c>
      <c r="B858">
        <v>857</v>
      </c>
      <c r="C858" t="s">
        <v>301</v>
      </c>
      <c r="D858">
        <v>1</v>
      </c>
      <c r="E858">
        <v>13</v>
      </c>
      <c r="F858">
        <v>2016021513</v>
      </c>
      <c r="G858">
        <v>20160215</v>
      </c>
      <c r="H858" t="s">
        <v>1065</v>
      </c>
      <c r="I858" t="s">
        <v>1064</v>
      </c>
      <c r="J858" t="s">
        <v>55</v>
      </c>
      <c r="K858">
        <v>0</v>
      </c>
      <c r="L858">
        <v>0</v>
      </c>
      <c r="M858">
        <v>0</v>
      </c>
      <c r="N858" t="s">
        <v>56</v>
      </c>
      <c r="O858" t="s">
        <v>57</v>
      </c>
      <c r="P858" t="s">
        <v>57</v>
      </c>
      <c r="Q858" t="s">
        <v>3</v>
      </c>
      <c r="R858" t="s">
        <v>67</v>
      </c>
      <c r="S858" t="s">
        <v>55</v>
      </c>
      <c r="T858" t="s">
        <v>68</v>
      </c>
      <c r="U858" t="s">
        <v>56</v>
      </c>
      <c r="V858" t="s">
        <v>56</v>
      </c>
      <c r="W858" t="s">
        <v>55</v>
      </c>
      <c r="X858" t="s">
        <v>56</v>
      </c>
      <c r="Y858" t="s">
        <v>56</v>
      </c>
      <c r="Z858" t="s">
        <v>56</v>
      </c>
      <c r="AA858" t="s">
        <v>57</v>
      </c>
      <c r="AB858" t="s">
        <v>56</v>
      </c>
      <c r="AC858" t="s">
        <v>56</v>
      </c>
      <c r="AD858" t="s">
        <v>56</v>
      </c>
      <c r="AE858">
        <v>0</v>
      </c>
      <c r="AF858">
        <v>0</v>
      </c>
      <c r="AG858">
        <v>0</v>
      </c>
      <c r="AH858">
        <v>1</v>
      </c>
      <c r="AI858" s="18" t="str">
        <f t="shared" si="53"/>
        <v>1</v>
      </c>
      <c r="AJ858" s="18" t="str">
        <f t="shared" si="54"/>
        <v>1</v>
      </c>
      <c r="AK858" s="18" t="str">
        <f t="shared" si="55"/>
        <v>1</v>
      </c>
      <c r="AL858" s="18">
        <f t="shared" si="56"/>
        <v>1</v>
      </c>
      <c r="AM858" t="s">
        <v>55</v>
      </c>
      <c r="AN858" t="s">
        <v>55</v>
      </c>
      <c r="AO858">
        <v>0</v>
      </c>
      <c r="AP858">
        <v>0</v>
      </c>
      <c r="AQ858">
        <v>0</v>
      </c>
      <c r="AR858" t="s">
        <v>74</v>
      </c>
      <c r="AS858" t="s">
        <v>67</v>
      </c>
      <c r="AT858" t="s">
        <v>67</v>
      </c>
      <c r="AU858" t="s">
        <v>4450</v>
      </c>
      <c r="AV858" t="s">
        <v>6717</v>
      </c>
      <c r="AW858" t="s">
        <v>1065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2016021513</v>
      </c>
      <c r="BM858">
        <v>13</v>
      </c>
    </row>
    <row r="859" spans="1:65">
      <c r="A859" t="s">
        <v>6718</v>
      </c>
      <c r="B859">
        <v>858</v>
      </c>
      <c r="C859" t="s">
        <v>301</v>
      </c>
      <c r="D859">
        <v>1</v>
      </c>
      <c r="E859">
        <v>13</v>
      </c>
      <c r="F859">
        <v>2016021513</v>
      </c>
      <c r="G859">
        <v>20160215</v>
      </c>
      <c r="H859" t="s">
        <v>1066</v>
      </c>
      <c r="I859" t="s">
        <v>1064</v>
      </c>
      <c r="J859" t="s">
        <v>55</v>
      </c>
      <c r="K859">
        <v>0</v>
      </c>
      <c r="L859">
        <v>0</v>
      </c>
      <c r="M859">
        <v>0</v>
      </c>
      <c r="N859" t="s">
        <v>56</v>
      </c>
      <c r="O859" t="s">
        <v>57</v>
      </c>
      <c r="P859" t="s">
        <v>57</v>
      </c>
      <c r="Q859" t="s">
        <v>3</v>
      </c>
      <c r="R859" t="s">
        <v>67</v>
      </c>
      <c r="S859" t="s">
        <v>55</v>
      </c>
      <c r="T859" t="s">
        <v>68</v>
      </c>
      <c r="U859" t="s">
        <v>56</v>
      </c>
      <c r="V859" t="s">
        <v>56</v>
      </c>
      <c r="W859" t="s">
        <v>55</v>
      </c>
      <c r="X859" t="s">
        <v>56</v>
      </c>
      <c r="Y859" t="s">
        <v>56</v>
      </c>
      <c r="Z859" t="s">
        <v>56</v>
      </c>
      <c r="AA859" t="s">
        <v>57</v>
      </c>
      <c r="AB859" t="s">
        <v>56</v>
      </c>
      <c r="AC859" t="s">
        <v>56</v>
      </c>
      <c r="AD859" t="s">
        <v>56</v>
      </c>
      <c r="AE859">
        <v>0</v>
      </c>
      <c r="AF859">
        <v>0</v>
      </c>
      <c r="AG859">
        <v>0</v>
      </c>
      <c r="AH859">
        <v>1</v>
      </c>
      <c r="AI859" s="18" t="str">
        <f t="shared" si="53"/>
        <v>1</v>
      </c>
      <c r="AJ859" s="18" t="str">
        <f t="shared" si="54"/>
        <v>1</v>
      </c>
      <c r="AK859" s="18" t="str">
        <f t="shared" si="55"/>
        <v>1</v>
      </c>
      <c r="AL859" s="18">
        <f t="shared" si="56"/>
        <v>1</v>
      </c>
      <c r="AM859" t="s">
        <v>55</v>
      </c>
      <c r="AN859" t="s">
        <v>55</v>
      </c>
      <c r="AO859">
        <v>0</v>
      </c>
      <c r="AP859">
        <v>0</v>
      </c>
      <c r="AQ859">
        <v>0</v>
      </c>
      <c r="AR859" t="s">
        <v>74</v>
      </c>
      <c r="AS859" t="s">
        <v>67</v>
      </c>
      <c r="AT859" t="s">
        <v>67</v>
      </c>
      <c r="AU859" t="s">
        <v>4450</v>
      </c>
      <c r="AV859" t="s">
        <v>6718</v>
      </c>
      <c r="AW859" t="s">
        <v>1066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2016021513</v>
      </c>
      <c r="BM859">
        <v>13</v>
      </c>
    </row>
    <row r="860" spans="1:65">
      <c r="A860" t="s">
        <v>6719</v>
      </c>
      <c r="B860">
        <v>859</v>
      </c>
      <c r="C860" t="s">
        <v>301</v>
      </c>
      <c r="D860">
        <v>1</v>
      </c>
      <c r="E860">
        <v>13</v>
      </c>
      <c r="F860">
        <v>2016021513</v>
      </c>
      <c r="G860">
        <v>20160215</v>
      </c>
      <c r="H860" t="s">
        <v>1067</v>
      </c>
      <c r="I860" t="s">
        <v>1064</v>
      </c>
      <c r="J860" t="s">
        <v>55</v>
      </c>
      <c r="K860">
        <v>0</v>
      </c>
      <c r="L860">
        <v>0</v>
      </c>
      <c r="M860">
        <v>0</v>
      </c>
      <c r="N860" t="s">
        <v>56</v>
      </c>
      <c r="O860" t="s">
        <v>57</v>
      </c>
      <c r="P860" t="s">
        <v>57</v>
      </c>
      <c r="Q860" t="s">
        <v>3</v>
      </c>
      <c r="R860" t="s">
        <v>67</v>
      </c>
      <c r="S860" t="s">
        <v>55</v>
      </c>
      <c r="T860" t="s">
        <v>68</v>
      </c>
      <c r="U860" t="s">
        <v>56</v>
      </c>
      <c r="V860" t="s">
        <v>56</v>
      </c>
      <c r="W860" t="s">
        <v>55</v>
      </c>
      <c r="X860" t="s">
        <v>56</v>
      </c>
      <c r="Y860" t="s">
        <v>56</v>
      </c>
      <c r="Z860" t="s">
        <v>56</v>
      </c>
      <c r="AA860" t="s">
        <v>57</v>
      </c>
      <c r="AB860" t="s">
        <v>56</v>
      </c>
      <c r="AC860" t="s">
        <v>56</v>
      </c>
      <c r="AD860" t="s">
        <v>56</v>
      </c>
      <c r="AE860">
        <v>0</v>
      </c>
      <c r="AF860">
        <v>0</v>
      </c>
      <c r="AG860">
        <v>0</v>
      </c>
      <c r="AH860">
        <v>1</v>
      </c>
      <c r="AI860" s="18" t="str">
        <f t="shared" si="53"/>
        <v>1</v>
      </c>
      <c r="AJ860" s="18" t="str">
        <f t="shared" si="54"/>
        <v>1</v>
      </c>
      <c r="AK860" s="18" t="str">
        <f t="shared" si="55"/>
        <v>1</v>
      </c>
      <c r="AL860" s="18">
        <f t="shared" si="56"/>
        <v>1</v>
      </c>
      <c r="AM860" t="s">
        <v>55</v>
      </c>
      <c r="AN860" t="s">
        <v>55</v>
      </c>
      <c r="AO860">
        <v>0</v>
      </c>
      <c r="AP860">
        <v>0</v>
      </c>
      <c r="AQ860">
        <v>0</v>
      </c>
      <c r="AR860" t="s">
        <v>74</v>
      </c>
      <c r="AS860" t="s">
        <v>67</v>
      </c>
      <c r="AT860" t="s">
        <v>67</v>
      </c>
      <c r="AU860" t="s">
        <v>4450</v>
      </c>
      <c r="AV860" t="s">
        <v>6719</v>
      </c>
      <c r="AW860" t="s">
        <v>1067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2016021513</v>
      </c>
      <c r="BM860">
        <v>13</v>
      </c>
    </row>
    <row r="861" spans="1:65">
      <c r="A861" t="s">
        <v>6720</v>
      </c>
      <c r="B861">
        <v>860</v>
      </c>
      <c r="C861" t="s">
        <v>301</v>
      </c>
      <c r="D861">
        <v>1</v>
      </c>
      <c r="E861">
        <v>13</v>
      </c>
      <c r="F861">
        <v>2016021513</v>
      </c>
      <c r="G861">
        <v>20160215</v>
      </c>
      <c r="H861" t="s">
        <v>1068</v>
      </c>
      <c r="I861" t="s">
        <v>1064</v>
      </c>
      <c r="J861" t="s">
        <v>55</v>
      </c>
      <c r="K861">
        <v>0</v>
      </c>
      <c r="L861">
        <v>0</v>
      </c>
      <c r="M861">
        <v>0</v>
      </c>
      <c r="N861" t="s">
        <v>56</v>
      </c>
      <c r="O861" t="s">
        <v>57</v>
      </c>
      <c r="P861" t="s">
        <v>57</v>
      </c>
      <c r="Q861" t="s">
        <v>3</v>
      </c>
      <c r="R861" t="s">
        <v>67</v>
      </c>
      <c r="S861" t="s">
        <v>55</v>
      </c>
      <c r="T861" t="s">
        <v>68</v>
      </c>
      <c r="U861" t="s">
        <v>56</v>
      </c>
      <c r="V861" t="s">
        <v>68</v>
      </c>
      <c r="W861" t="s">
        <v>55</v>
      </c>
      <c r="X861" t="s">
        <v>56</v>
      </c>
      <c r="Y861" t="s">
        <v>56</v>
      </c>
      <c r="Z861" t="s">
        <v>68</v>
      </c>
      <c r="AA861" t="s">
        <v>132</v>
      </c>
      <c r="AB861" t="s">
        <v>56</v>
      </c>
      <c r="AC861" t="s">
        <v>56</v>
      </c>
      <c r="AD861" t="s">
        <v>56</v>
      </c>
      <c r="AE861">
        <v>0</v>
      </c>
      <c r="AF861">
        <v>0</v>
      </c>
      <c r="AG861">
        <v>0</v>
      </c>
      <c r="AH861">
        <v>1</v>
      </c>
      <c r="AI861" s="18" t="str">
        <f t="shared" si="53"/>
        <v>1</v>
      </c>
      <c r="AJ861" s="18" t="str">
        <f t="shared" si="54"/>
        <v>1</v>
      </c>
      <c r="AK861" s="18" t="str">
        <f t="shared" si="55"/>
        <v>1</v>
      </c>
      <c r="AL861" s="18">
        <f t="shared" si="56"/>
        <v>1</v>
      </c>
      <c r="AM861" t="s">
        <v>55</v>
      </c>
      <c r="AN861" t="s">
        <v>55</v>
      </c>
      <c r="AO861">
        <v>0</v>
      </c>
      <c r="AP861">
        <v>0</v>
      </c>
      <c r="AQ861">
        <v>0</v>
      </c>
      <c r="AR861" t="s">
        <v>74</v>
      </c>
      <c r="AS861" t="s">
        <v>67</v>
      </c>
      <c r="AT861" t="s">
        <v>67</v>
      </c>
      <c r="AU861" t="s">
        <v>4450</v>
      </c>
      <c r="AV861" t="s">
        <v>6720</v>
      </c>
      <c r="AW861" t="s">
        <v>1068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2016021513</v>
      </c>
      <c r="BM861">
        <v>13</v>
      </c>
    </row>
    <row r="862" spans="1:65">
      <c r="A862" t="s">
        <v>6721</v>
      </c>
      <c r="B862">
        <v>861</v>
      </c>
      <c r="C862" t="s">
        <v>301</v>
      </c>
      <c r="D862">
        <v>1</v>
      </c>
      <c r="E862">
        <v>13</v>
      </c>
      <c r="F862">
        <v>2016021513</v>
      </c>
      <c r="G862">
        <v>20160215</v>
      </c>
      <c r="H862" t="s">
        <v>1069</v>
      </c>
      <c r="I862" t="s">
        <v>1064</v>
      </c>
      <c r="J862" t="s">
        <v>55</v>
      </c>
      <c r="K862">
        <v>1</v>
      </c>
      <c r="L862">
        <v>1</v>
      </c>
      <c r="M862">
        <v>0</v>
      </c>
      <c r="N862" t="s">
        <v>56</v>
      </c>
      <c r="O862" t="s">
        <v>296</v>
      </c>
      <c r="P862" t="s">
        <v>56</v>
      </c>
      <c r="Q862" t="s">
        <v>3</v>
      </c>
      <c r="R862" t="s">
        <v>67</v>
      </c>
      <c r="S862" t="s">
        <v>55</v>
      </c>
      <c r="T862" t="s">
        <v>68</v>
      </c>
      <c r="U862" t="s">
        <v>56</v>
      </c>
      <c r="V862" t="s">
        <v>68</v>
      </c>
      <c r="W862" t="s">
        <v>55</v>
      </c>
      <c r="X862" t="s">
        <v>56</v>
      </c>
      <c r="Y862" t="s">
        <v>56</v>
      </c>
      <c r="Z862" t="s">
        <v>56</v>
      </c>
      <c r="AA862" t="s">
        <v>57</v>
      </c>
      <c r="AB862" t="s">
        <v>56</v>
      </c>
      <c r="AC862" t="s">
        <v>56</v>
      </c>
      <c r="AD862" t="s">
        <v>56</v>
      </c>
      <c r="AE862">
        <v>0</v>
      </c>
      <c r="AF862">
        <v>0</v>
      </c>
      <c r="AG862">
        <v>0</v>
      </c>
      <c r="AH862">
        <v>1</v>
      </c>
      <c r="AI862" s="18" t="str">
        <f t="shared" si="53"/>
        <v>1</v>
      </c>
      <c r="AJ862" s="18" t="str">
        <f t="shared" si="54"/>
        <v>1</v>
      </c>
      <c r="AK862" s="18" t="str">
        <f t="shared" si="55"/>
        <v>1</v>
      </c>
      <c r="AL862" s="18">
        <f t="shared" si="56"/>
        <v>1</v>
      </c>
      <c r="AM862" t="s">
        <v>55</v>
      </c>
      <c r="AN862" t="s">
        <v>55</v>
      </c>
      <c r="AO862">
        <v>1</v>
      </c>
      <c r="AP862">
        <v>0</v>
      </c>
      <c r="AQ862">
        <v>0</v>
      </c>
      <c r="AR862" t="s">
        <v>74</v>
      </c>
      <c r="AS862" t="s">
        <v>67</v>
      </c>
      <c r="AT862" t="s">
        <v>67</v>
      </c>
      <c r="AU862" t="s">
        <v>4450</v>
      </c>
      <c r="AV862" t="s">
        <v>6721</v>
      </c>
      <c r="AW862" t="s">
        <v>1069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2016021513</v>
      </c>
      <c r="BM862">
        <v>13</v>
      </c>
    </row>
    <row r="863" spans="1:65">
      <c r="A863" t="s">
        <v>6722</v>
      </c>
      <c r="B863">
        <v>862</v>
      </c>
      <c r="C863" t="s">
        <v>301</v>
      </c>
      <c r="D863">
        <v>1</v>
      </c>
      <c r="E863">
        <v>13</v>
      </c>
      <c r="F863">
        <v>2016021513</v>
      </c>
      <c r="G863">
        <v>20160215</v>
      </c>
      <c r="H863" t="s">
        <v>1070</v>
      </c>
      <c r="I863" t="s">
        <v>1071</v>
      </c>
      <c r="J863" t="s">
        <v>55</v>
      </c>
      <c r="K863">
        <v>2</v>
      </c>
      <c r="L863">
        <v>1</v>
      </c>
      <c r="M863">
        <v>1</v>
      </c>
      <c r="N863" t="s">
        <v>56</v>
      </c>
      <c r="O863" t="s">
        <v>76</v>
      </c>
      <c r="P863" t="s">
        <v>68</v>
      </c>
      <c r="Q863" t="s">
        <v>3</v>
      </c>
      <c r="R863" t="s">
        <v>67</v>
      </c>
      <c r="S863" t="s">
        <v>55</v>
      </c>
      <c r="T863" t="s">
        <v>68</v>
      </c>
      <c r="U863" t="s">
        <v>56</v>
      </c>
      <c r="V863" t="s">
        <v>56</v>
      </c>
      <c r="W863" t="s">
        <v>55</v>
      </c>
      <c r="X863" t="s">
        <v>56</v>
      </c>
      <c r="Y863" t="s">
        <v>56</v>
      </c>
      <c r="Z863" t="s">
        <v>56</v>
      </c>
      <c r="AA863" t="s">
        <v>57</v>
      </c>
      <c r="AB863" t="s">
        <v>56</v>
      </c>
      <c r="AC863" t="s">
        <v>56</v>
      </c>
      <c r="AD863" t="s">
        <v>56</v>
      </c>
      <c r="AE863">
        <v>0</v>
      </c>
      <c r="AF863">
        <v>1</v>
      </c>
      <c r="AG863">
        <v>0</v>
      </c>
      <c r="AH863">
        <v>0</v>
      </c>
      <c r="AI863" s="18" t="str">
        <f t="shared" si="53"/>
        <v>1</v>
      </c>
      <c r="AJ863" s="18" t="str">
        <f t="shared" si="54"/>
        <v>0</v>
      </c>
      <c r="AK863" s="18" t="str">
        <f t="shared" si="55"/>
        <v>1</v>
      </c>
      <c r="AL863" s="18">
        <f t="shared" si="56"/>
        <v>0</v>
      </c>
      <c r="AM863">
        <v>2</v>
      </c>
      <c r="AN863">
        <v>3</v>
      </c>
      <c r="AO863">
        <v>0</v>
      </c>
      <c r="AP863">
        <v>0</v>
      </c>
      <c r="AQ863">
        <v>0</v>
      </c>
      <c r="AR863" t="s">
        <v>76</v>
      </c>
      <c r="AS863" t="s">
        <v>67</v>
      </c>
      <c r="AT863" t="s">
        <v>67</v>
      </c>
      <c r="AU863" t="s">
        <v>4450</v>
      </c>
      <c r="AV863" t="s">
        <v>6722</v>
      </c>
      <c r="AW863" t="s">
        <v>1070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2016021513</v>
      </c>
      <c r="BM863">
        <v>13</v>
      </c>
    </row>
    <row r="864" spans="1:65">
      <c r="A864" t="s">
        <v>6723</v>
      </c>
      <c r="B864">
        <v>863</v>
      </c>
      <c r="C864" t="s">
        <v>301</v>
      </c>
      <c r="D864">
        <v>1</v>
      </c>
      <c r="E864">
        <v>13</v>
      </c>
      <c r="F864">
        <v>2016021513</v>
      </c>
      <c r="G864">
        <v>20160215</v>
      </c>
      <c r="H864" t="s">
        <v>1072</v>
      </c>
      <c r="I864" t="s">
        <v>54</v>
      </c>
      <c r="J864" t="s">
        <v>55</v>
      </c>
      <c r="K864">
        <v>6</v>
      </c>
      <c r="L864">
        <v>0</v>
      </c>
      <c r="M864" t="s">
        <v>55</v>
      </c>
      <c r="N864" t="s">
        <v>56</v>
      </c>
      <c r="O864" t="s">
        <v>217</v>
      </c>
      <c r="P864" t="s">
        <v>56</v>
      </c>
      <c r="Q864" t="s">
        <v>3</v>
      </c>
      <c r="R864" t="s">
        <v>80</v>
      </c>
      <c r="S864" t="s">
        <v>55</v>
      </c>
      <c r="T864" t="s">
        <v>68</v>
      </c>
      <c r="U864" t="s">
        <v>56</v>
      </c>
      <c r="V864" t="s">
        <v>68</v>
      </c>
      <c r="W864" t="s">
        <v>55</v>
      </c>
      <c r="X864" t="s">
        <v>56</v>
      </c>
      <c r="Y864" t="s">
        <v>56</v>
      </c>
      <c r="Z864" t="s">
        <v>56</v>
      </c>
      <c r="AA864" t="s">
        <v>57</v>
      </c>
      <c r="AB864" t="s">
        <v>56</v>
      </c>
      <c r="AC864" t="s">
        <v>68</v>
      </c>
      <c r="AD864" t="s">
        <v>56</v>
      </c>
      <c r="AE864">
        <v>0</v>
      </c>
      <c r="AF864">
        <v>0</v>
      </c>
      <c r="AG864">
        <v>0</v>
      </c>
      <c r="AH864">
        <v>1</v>
      </c>
      <c r="AI864" s="18" t="str">
        <f t="shared" si="53"/>
        <v>1</v>
      </c>
      <c r="AJ864" s="18" t="str">
        <f t="shared" si="54"/>
        <v>1</v>
      </c>
      <c r="AK864" s="18" t="str">
        <f t="shared" si="55"/>
        <v>1</v>
      </c>
      <c r="AL864" s="18">
        <f t="shared" si="56"/>
        <v>1</v>
      </c>
      <c r="AM864" t="s">
        <v>55</v>
      </c>
      <c r="AN864" t="s">
        <v>55</v>
      </c>
      <c r="AO864">
        <v>0</v>
      </c>
      <c r="AP864">
        <v>0</v>
      </c>
      <c r="AQ864">
        <v>0</v>
      </c>
      <c r="AR864" t="s">
        <v>59</v>
      </c>
      <c r="AS864" t="s">
        <v>80</v>
      </c>
      <c r="AT864" t="s">
        <v>80</v>
      </c>
      <c r="AU864" t="s">
        <v>80</v>
      </c>
      <c r="AV864" t="s">
        <v>6723</v>
      </c>
      <c r="AW864" t="s">
        <v>1072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2016021513</v>
      </c>
      <c r="BM864">
        <v>13</v>
      </c>
    </row>
    <row r="865" spans="1:65">
      <c r="A865" t="s">
        <v>6724</v>
      </c>
      <c r="B865">
        <v>864</v>
      </c>
      <c r="C865" t="s">
        <v>301</v>
      </c>
      <c r="D865">
        <v>1</v>
      </c>
      <c r="E865">
        <v>13</v>
      </c>
      <c r="F865">
        <v>2016021513</v>
      </c>
      <c r="G865">
        <v>20160215</v>
      </c>
      <c r="H865" t="s">
        <v>1073</v>
      </c>
      <c r="I865" t="s">
        <v>54</v>
      </c>
      <c r="J865" t="s">
        <v>55</v>
      </c>
      <c r="K865">
        <v>7</v>
      </c>
      <c r="L865">
        <v>0</v>
      </c>
      <c r="M865" t="s">
        <v>55</v>
      </c>
      <c r="N865" t="s">
        <v>56</v>
      </c>
      <c r="O865" t="s">
        <v>217</v>
      </c>
      <c r="P865" t="s">
        <v>56</v>
      </c>
      <c r="Q865" t="s">
        <v>3</v>
      </c>
      <c r="R865" t="s">
        <v>80</v>
      </c>
      <c r="S865" t="s">
        <v>55</v>
      </c>
      <c r="T865" t="s">
        <v>56</v>
      </c>
      <c r="U865" t="s">
        <v>56</v>
      </c>
      <c r="V865" t="s">
        <v>56</v>
      </c>
      <c r="W865" t="s">
        <v>55</v>
      </c>
      <c r="X865" t="s">
        <v>56</v>
      </c>
      <c r="Y865" t="s">
        <v>56</v>
      </c>
      <c r="Z865" t="s">
        <v>56</v>
      </c>
      <c r="AA865" t="s">
        <v>57</v>
      </c>
      <c r="AB865" t="s">
        <v>56</v>
      </c>
      <c r="AC865" t="s">
        <v>68</v>
      </c>
      <c r="AD865" t="s">
        <v>56</v>
      </c>
      <c r="AE865">
        <v>0</v>
      </c>
      <c r="AF865">
        <v>0</v>
      </c>
      <c r="AG865">
        <v>0</v>
      </c>
      <c r="AH865">
        <v>1</v>
      </c>
      <c r="AI865" s="18" t="str">
        <f t="shared" si="53"/>
        <v>1</v>
      </c>
      <c r="AJ865" s="18" t="str">
        <f t="shared" si="54"/>
        <v>1</v>
      </c>
      <c r="AK865" s="18" t="str">
        <f t="shared" si="55"/>
        <v>1</v>
      </c>
      <c r="AL865" s="18">
        <f t="shared" si="56"/>
        <v>1</v>
      </c>
      <c r="AM865" t="s">
        <v>55</v>
      </c>
      <c r="AN865" t="s">
        <v>55</v>
      </c>
      <c r="AO865">
        <v>0</v>
      </c>
      <c r="AP865">
        <v>0</v>
      </c>
      <c r="AQ865">
        <v>0</v>
      </c>
      <c r="AR865" t="s">
        <v>59</v>
      </c>
      <c r="AS865" t="s">
        <v>80</v>
      </c>
      <c r="AT865" t="s">
        <v>80</v>
      </c>
      <c r="AU865" t="s">
        <v>80</v>
      </c>
      <c r="AV865" t="s">
        <v>6724</v>
      </c>
      <c r="AW865" t="s">
        <v>1073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2016021513</v>
      </c>
      <c r="BM865">
        <v>13</v>
      </c>
    </row>
    <row r="866" spans="1:65">
      <c r="A866" t="s">
        <v>6725</v>
      </c>
      <c r="B866">
        <v>865</v>
      </c>
      <c r="C866" t="s">
        <v>301</v>
      </c>
      <c r="D866">
        <v>1</v>
      </c>
      <c r="E866">
        <v>13</v>
      </c>
      <c r="F866">
        <v>2016021513</v>
      </c>
      <c r="G866">
        <v>20160215</v>
      </c>
      <c r="H866" t="s">
        <v>1074</v>
      </c>
      <c r="I866" t="s">
        <v>54</v>
      </c>
      <c r="J866" t="s">
        <v>55</v>
      </c>
      <c r="K866">
        <v>7</v>
      </c>
      <c r="L866">
        <v>0</v>
      </c>
      <c r="M866" t="s">
        <v>55</v>
      </c>
      <c r="N866" t="s">
        <v>56</v>
      </c>
      <c r="O866" t="s">
        <v>217</v>
      </c>
      <c r="P866" t="s">
        <v>56</v>
      </c>
      <c r="Q866" t="s">
        <v>3</v>
      </c>
      <c r="R866" t="s">
        <v>80</v>
      </c>
      <c r="S866" t="s">
        <v>55</v>
      </c>
      <c r="T866" t="s">
        <v>68</v>
      </c>
      <c r="U866" t="s">
        <v>56</v>
      </c>
      <c r="V866" t="s">
        <v>56</v>
      </c>
      <c r="W866" t="s">
        <v>55</v>
      </c>
      <c r="X866" t="s">
        <v>56</v>
      </c>
      <c r="Y866" t="s">
        <v>56</v>
      </c>
      <c r="Z866" t="s">
        <v>56</v>
      </c>
      <c r="AA866" t="s">
        <v>57</v>
      </c>
      <c r="AB866" t="s">
        <v>56</v>
      </c>
      <c r="AC866" t="s">
        <v>68</v>
      </c>
      <c r="AD866" t="s">
        <v>56</v>
      </c>
      <c r="AE866">
        <v>0</v>
      </c>
      <c r="AF866">
        <v>0</v>
      </c>
      <c r="AG866">
        <v>0</v>
      </c>
      <c r="AH866">
        <v>1</v>
      </c>
      <c r="AI866" s="18" t="str">
        <f t="shared" si="53"/>
        <v>1</v>
      </c>
      <c r="AJ866" s="18" t="str">
        <f t="shared" si="54"/>
        <v>1</v>
      </c>
      <c r="AK866" s="18" t="str">
        <f t="shared" si="55"/>
        <v>1</v>
      </c>
      <c r="AL866" s="18">
        <f t="shared" si="56"/>
        <v>1</v>
      </c>
      <c r="AM866" t="s">
        <v>55</v>
      </c>
      <c r="AN866" t="s">
        <v>55</v>
      </c>
      <c r="AO866">
        <v>0</v>
      </c>
      <c r="AP866">
        <v>0</v>
      </c>
      <c r="AQ866">
        <v>0</v>
      </c>
      <c r="AR866" t="s">
        <v>59</v>
      </c>
      <c r="AS866" t="s">
        <v>80</v>
      </c>
      <c r="AT866" t="s">
        <v>80</v>
      </c>
      <c r="AU866" t="s">
        <v>80</v>
      </c>
      <c r="AV866" t="s">
        <v>6725</v>
      </c>
      <c r="AW866" t="s">
        <v>1074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2016021513</v>
      </c>
      <c r="BM866">
        <v>13</v>
      </c>
    </row>
    <row r="867" spans="1:65">
      <c r="A867" t="s">
        <v>6726</v>
      </c>
      <c r="B867">
        <v>866</v>
      </c>
      <c r="C867" t="s">
        <v>301</v>
      </c>
      <c r="D867">
        <v>1</v>
      </c>
      <c r="E867">
        <v>13</v>
      </c>
      <c r="F867">
        <v>2016021513</v>
      </c>
      <c r="G867">
        <v>20160215</v>
      </c>
      <c r="H867" t="s">
        <v>1075</v>
      </c>
      <c r="I867" t="s">
        <v>54</v>
      </c>
      <c r="J867" t="s">
        <v>55</v>
      </c>
      <c r="K867">
        <v>4</v>
      </c>
      <c r="L867">
        <v>0</v>
      </c>
      <c r="M867">
        <v>4</v>
      </c>
      <c r="N867" t="s">
        <v>56</v>
      </c>
      <c r="O867" t="s">
        <v>217</v>
      </c>
      <c r="P867" t="s">
        <v>56</v>
      </c>
      <c r="Q867" t="s">
        <v>3</v>
      </c>
      <c r="R867" t="s">
        <v>80</v>
      </c>
      <c r="S867" t="s">
        <v>55</v>
      </c>
      <c r="T867" t="s">
        <v>68</v>
      </c>
      <c r="U867" t="s">
        <v>56</v>
      </c>
      <c r="V867" t="s">
        <v>68</v>
      </c>
      <c r="W867" t="s">
        <v>55</v>
      </c>
      <c r="X867" t="s">
        <v>56</v>
      </c>
      <c r="Y867" t="s">
        <v>56</v>
      </c>
      <c r="Z867" t="s">
        <v>56</v>
      </c>
      <c r="AA867" t="s">
        <v>57</v>
      </c>
      <c r="AB867" t="s">
        <v>56</v>
      </c>
      <c r="AC867" t="s">
        <v>68</v>
      </c>
      <c r="AD867" t="s">
        <v>56</v>
      </c>
      <c r="AE867">
        <v>0</v>
      </c>
      <c r="AF867">
        <v>0</v>
      </c>
      <c r="AG867">
        <v>0</v>
      </c>
      <c r="AH867">
        <v>1</v>
      </c>
      <c r="AI867" s="18" t="str">
        <f t="shared" si="53"/>
        <v>1</v>
      </c>
      <c r="AJ867" s="18" t="str">
        <f t="shared" si="54"/>
        <v>1</v>
      </c>
      <c r="AK867" s="18" t="str">
        <f t="shared" si="55"/>
        <v>1</v>
      </c>
      <c r="AL867" s="18">
        <f t="shared" si="56"/>
        <v>1</v>
      </c>
      <c r="AM867" t="s">
        <v>55</v>
      </c>
      <c r="AN867" t="s">
        <v>55</v>
      </c>
      <c r="AO867">
        <v>0</v>
      </c>
      <c r="AP867">
        <v>0</v>
      </c>
      <c r="AQ867">
        <v>0</v>
      </c>
      <c r="AR867" t="s">
        <v>59</v>
      </c>
      <c r="AS867" t="s">
        <v>80</v>
      </c>
      <c r="AT867" t="s">
        <v>80</v>
      </c>
      <c r="AU867" t="s">
        <v>80</v>
      </c>
      <c r="AV867" t="s">
        <v>6726</v>
      </c>
      <c r="AW867" t="s">
        <v>1075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2016021513</v>
      </c>
      <c r="BM867">
        <v>13</v>
      </c>
    </row>
    <row r="868" spans="1:65">
      <c r="A868" t="s">
        <v>6727</v>
      </c>
      <c r="B868">
        <v>867</v>
      </c>
      <c r="C868" t="s">
        <v>301</v>
      </c>
      <c r="D868">
        <v>1</v>
      </c>
      <c r="E868">
        <v>13</v>
      </c>
      <c r="F868">
        <v>2016021513</v>
      </c>
      <c r="G868">
        <v>20160215</v>
      </c>
      <c r="H868" t="s">
        <v>1076</v>
      </c>
      <c r="I868" t="s">
        <v>54</v>
      </c>
      <c r="J868" t="s">
        <v>55</v>
      </c>
      <c r="K868">
        <v>4</v>
      </c>
      <c r="L868">
        <v>0</v>
      </c>
      <c r="M868">
        <v>4</v>
      </c>
      <c r="N868" t="s">
        <v>56</v>
      </c>
      <c r="O868" t="s">
        <v>217</v>
      </c>
      <c r="P868" t="s">
        <v>56</v>
      </c>
      <c r="Q868" t="s">
        <v>3</v>
      </c>
      <c r="R868" t="s">
        <v>80</v>
      </c>
      <c r="S868" t="s">
        <v>55</v>
      </c>
      <c r="T868" t="s">
        <v>68</v>
      </c>
      <c r="U868" t="s">
        <v>56</v>
      </c>
      <c r="V868" t="s">
        <v>56</v>
      </c>
      <c r="W868" t="s">
        <v>55</v>
      </c>
      <c r="X868" t="s">
        <v>56</v>
      </c>
      <c r="Y868" t="s">
        <v>56</v>
      </c>
      <c r="Z868" t="s">
        <v>56</v>
      </c>
      <c r="AA868" t="s">
        <v>57</v>
      </c>
      <c r="AB868" t="s">
        <v>56</v>
      </c>
      <c r="AC868" t="s">
        <v>68</v>
      </c>
      <c r="AD868" t="s">
        <v>56</v>
      </c>
      <c r="AE868">
        <v>0</v>
      </c>
      <c r="AF868">
        <v>0</v>
      </c>
      <c r="AG868">
        <v>0</v>
      </c>
      <c r="AH868">
        <v>1</v>
      </c>
      <c r="AI868" s="18" t="str">
        <f t="shared" si="53"/>
        <v>1</v>
      </c>
      <c r="AJ868" s="18" t="str">
        <f t="shared" si="54"/>
        <v>1</v>
      </c>
      <c r="AK868" s="18" t="str">
        <f t="shared" si="55"/>
        <v>1</v>
      </c>
      <c r="AL868" s="18">
        <f t="shared" si="56"/>
        <v>1</v>
      </c>
      <c r="AM868" t="s">
        <v>55</v>
      </c>
      <c r="AN868" t="s">
        <v>55</v>
      </c>
      <c r="AO868">
        <v>0</v>
      </c>
      <c r="AP868">
        <v>0</v>
      </c>
      <c r="AQ868">
        <v>0</v>
      </c>
      <c r="AR868" t="s">
        <v>59</v>
      </c>
      <c r="AS868" t="s">
        <v>80</v>
      </c>
      <c r="AT868" t="s">
        <v>80</v>
      </c>
      <c r="AU868" t="s">
        <v>80</v>
      </c>
      <c r="AV868" t="s">
        <v>6727</v>
      </c>
      <c r="AW868" t="s">
        <v>1076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2016021513</v>
      </c>
      <c r="BM868">
        <v>13</v>
      </c>
    </row>
    <row r="869" spans="1:65">
      <c r="A869" t="s">
        <v>6728</v>
      </c>
      <c r="B869">
        <v>868</v>
      </c>
      <c r="C869" t="s">
        <v>301</v>
      </c>
      <c r="D869">
        <v>1</v>
      </c>
      <c r="E869">
        <v>13</v>
      </c>
      <c r="F869">
        <v>2016021513</v>
      </c>
      <c r="G869">
        <v>20160215</v>
      </c>
      <c r="H869" t="s">
        <v>1077</v>
      </c>
      <c r="I869" t="s">
        <v>54</v>
      </c>
      <c r="J869" t="s">
        <v>55</v>
      </c>
      <c r="K869">
        <v>2</v>
      </c>
      <c r="L869">
        <v>0</v>
      </c>
      <c r="M869">
        <v>2</v>
      </c>
      <c r="N869" t="s">
        <v>56</v>
      </c>
      <c r="O869" t="s">
        <v>217</v>
      </c>
      <c r="P869" t="s">
        <v>56</v>
      </c>
      <c r="Q869" t="s">
        <v>3</v>
      </c>
      <c r="R869" t="s">
        <v>80</v>
      </c>
      <c r="S869" t="s">
        <v>55</v>
      </c>
      <c r="T869" t="s">
        <v>68</v>
      </c>
      <c r="U869" t="s">
        <v>56</v>
      </c>
      <c r="V869" t="s">
        <v>56</v>
      </c>
      <c r="W869" t="s">
        <v>55</v>
      </c>
      <c r="X869" t="s">
        <v>56</v>
      </c>
      <c r="Y869" t="s">
        <v>56</v>
      </c>
      <c r="Z869" t="s">
        <v>56</v>
      </c>
      <c r="AA869" t="s">
        <v>57</v>
      </c>
      <c r="AB869" t="s">
        <v>56</v>
      </c>
      <c r="AC869" t="s">
        <v>68</v>
      </c>
      <c r="AD869" t="s">
        <v>56</v>
      </c>
      <c r="AE869">
        <v>0</v>
      </c>
      <c r="AF869">
        <v>0</v>
      </c>
      <c r="AG869">
        <v>0</v>
      </c>
      <c r="AH869">
        <v>1</v>
      </c>
      <c r="AI869" s="18" t="str">
        <f t="shared" si="53"/>
        <v>1</v>
      </c>
      <c r="AJ869" s="18" t="str">
        <f t="shared" si="54"/>
        <v>1</v>
      </c>
      <c r="AK869" s="18" t="str">
        <f t="shared" si="55"/>
        <v>1</v>
      </c>
      <c r="AL869" s="18">
        <f t="shared" si="56"/>
        <v>1</v>
      </c>
      <c r="AM869" t="s">
        <v>55</v>
      </c>
      <c r="AN869" t="s">
        <v>55</v>
      </c>
      <c r="AO869">
        <v>1</v>
      </c>
      <c r="AP869">
        <v>0</v>
      </c>
      <c r="AQ869">
        <v>0</v>
      </c>
      <c r="AR869" t="s">
        <v>59</v>
      </c>
      <c r="AS869" t="s">
        <v>80</v>
      </c>
      <c r="AT869" t="s">
        <v>80</v>
      </c>
      <c r="AU869" t="s">
        <v>80</v>
      </c>
      <c r="AV869" t="s">
        <v>6728</v>
      </c>
      <c r="AW869" t="s">
        <v>1077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2016021513</v>
      </c>
      <c r="BM869">
        <v>13</v>
      </c>
    </row>
    <row r="870" spans="1:65">
      <c r="A870" t="s">
        <v>6729</v>
      </c>
      <c r="B870">
        <v>869</v>
      </c>
      <c r="C870" t="s">
        <v>301</v>
      </c>
      <c r="D870">
        <v>1</v>
      </c>
      <c r="E870">
        <v>13</v>
      </c>
      <c r="F870">
        <v>2016021513</v>
      </c>
      <c r="G870">
        <v>20160215</v>
      </c>
      <c r="H870" t="s">
        <v>1078</v>
      </c>
      <c r="I870" t="s">
        <v>54</v>
      </c>
      <c r="J870" t="s">
        <v>55</v>
      </c>
      <c r="K870">
        <v>4</v>
      </c>
      <c r="L870">
        <v>0</v>
      </c>
      <c r="M870">
        <v>4</v>
      </c>
      <c r="N870" t="s">
        <v>56</v>
      </c>
      <c r="O870" t="s">
        <v>217</v>
      </c>
      <c r="P870" t="s">
        <v>56</v>
      </c>
      <c r="Q870" t="s">
        <v>3</v>
      </c>
      <c r="R870" t="s">
        <v>80</v>
      </c>
      <c r="S870" t="s">
        <v>55</v>
      </c>
      <c r="T870" t="s">
        <v>68</v>
      </c>
      <c r="U870" t="s">
        <v>56</v>
      </c>
      <c r="V870" t="s">
        <v>56</v>
      </c>
      <c r="W870" t="s">
        <v>55</v>
      </c>
      <c r="X870" t="s">
        <v>56</v>
      </c>
      <c r="Y870" t="s">
        <v>56</v>
      </c>
      <c r="Z870" t="s">
        <v>56</v>
      </c>
      <c r="AA870" t="s">
        <v>57</v>
      </c>
      <c r="AB870" t="s">
        <v>56</v>
      </c>
      <c r="AC870" t="s">
        <v>68</v>
      </c>
      <c r="AD870" t="s">
        <v>56</v>
      </c>
      <c r="AE870">
        <v>0</v>
      </c>
      <c r="AF870">
        <v>0</v>
      </c>
      <c r="AG870">
        <v>0</v>
      </c>
      <c r="AH870">
        <v>1</v>
      </c>
      <c r="AI870" s="18" t="str">
        <f t="shared" si="53"/>
        <v>1</v>
      </c>
      <c r="AJ870" s="18" t="str">
        <f t="shared" si="54"/>
        <v>1</v>
      </c>
      <c r="AK870" s="18" t="str">
        <f t="shared" si="55"/>
        <v>1</v>
      </c>
      <c r="AL870" s="18">
        <f t="shared" si="56"/>
        <v>1</v>
      </c>
      <c r="AM870" t="s">
        <v>55</v>
      </c>
      <c r="AN870" t="s">
        <v>55</v>
      </c>
      <c r="AO870">
        <v>0</v>
      </c>
      <c r="AP870">
        <v>0</v>
      </c>
      <c r="AQ870">
        <v>0</v>
      </c>
      <c r="AR870" t="s">
        <v>59</v>
      </c>
      <c r="AS870" t="s">
        <v>80</v>
      </c>
      <c r="AT870" t="s">
        <v>80</v>
      </c>
      <c r="AU870" t="s">
        <v>80</v>
      </c>
      <c r="AV870" t="s">
        <v>6729</v>
      </c>
      <c r="AW870" t="s">
        <v>1078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2016021513</v>
      </c>
      <c r="BM870">
        <v>13</v>
      </c>
    </row>
    <row r="871" spans="1:65">
      <c r="A871" t="s">
        <v>6730</v>
      </c>
      <c r="B871">
        <v>870</v>
      </c>
      <c r="C871" t="s">
        <v>301</v>
      </c>
      <c r="D871">
        <v>1</v>
      </c>
      <c r="E871">
        <v>13</v>
      </c>
      <c r="F871">
        <v>2016021513</v>
      </c>
      <c r="G871">
        <v>20160215</v>
      </c>
      <c r="H871" t="s">
        <v>1079</v>
      </c>
      <c r="I871" t="s">
        <v>54</v>
      </c>
      <c r="J871" t="s">
        <v>55</v>
      </c>
      <c r="K871">
        <v>4</v>
      </c>
      <c r="L871">
        <v>0</v>
      </c>
      <c r="M871">
        <v>4</v>
      </c>
      <c r="N871" t="s">
        <v>56</v>
      </c>
      <c r="O871" t="s">
        <v>217</v>
      </c>
      <c r="P871" t="s">
        <v>56</v>
      </c>
      <c r="Q871" t="s">
        <v>3</v>
      </c>
      <c r="R871" t="s">
        <v>80</v>
      </c>
      <c r="S871" t="s">
        <v>55</v>
      </c>
      <c r="T871" t="s">
        <v>68</v>
      </c>
      <c r="U871" t="s">
        <v>56</v>
      </c>
      <c r="V871" t="s">
        <v>56</v>
      </c>
      <c r="W871" t="s">
        <v>55</v>
      </c>
      <c r="X871" t="s">
        <v>56</v>
      </c>
      <c r="Y871" t="s">
        <v>56</v>
      </c>
      <c r="Z871" t="s">
        <v>56</v>
      </c>
      <c r="AA871" t="s">
        <v>57</v>
      </c>
      <c r="AB871" t="s">
        <v>56</v>
      </c>
      <c r="AC871" t="s">
        <v>68</v>
      </c>
      <c r="AD871" t="s">
        <v>56</v>
      </c>
      <c r="AE871">
        <v>0</v>
      </c>
      <c r="AF871">
        <v>0</v>
      </c>
      <c r="AG871">
        <v>0</v>
      </c>
      <c r="AH871">
        <v>1</v>
      </c>
      <c r="AI871" s="18" t="str">
        <f t="shared" si="53"/>
        <v>1</v>
      </c>
      <c r="AJ871" s="18" t="str">
        <f t="shared" si="54"/>
        <v>1</v>
      </c>
      <c r="AK871" s="18" t="str">
        <f t="shared" si="55"/>
        <v>1</v>
      </c>
      <c r="AL871" s="18">
        <f t="shared" si="56"/>
        <v>1</v>
      </c>
      <c r="AM871" t="s">
        <v>55</v>
      </c>
      <c r="AN871" t="s">
        <v>55</v>
      </c>
      <c r="AO871">
        <v>0</v>
      </c>
      <c r="AP871">
        <v>0</v>
      </c>
      <c r="AQ871">
        <v>0</v>
      </c>
      <c r="AR871" t="s">
        <v>59</v>
      </c>
      <c r="AS871" t="s">
        <v>80</v>
      </c>
      <c r="AT871" t="s">
        <v>80</v>
      </c>
      <c r="AU871" t="s">
        <v>80</v>
      </c>
      <c r="AV871" t="s">
        <v>6730</v>
      </c>
      <c r="AW871" t="s">
        <v>1079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2016021513</v>
      </c>
      <c r="BM871">
        <v>13</v>
      </c>
    </row>
    <row r="872" spans="1:65">
      <c r="A872" t="s">
        <v>6731</v>
      </c>
      <c r="B872">
        <v>871</v>
      </c>
      <c r="C872" t="s">
        <v>301</v>
      </c>
      <c r="D872">
        <v>1</v>
      </c>
      <c r="E872">
        <v>13</v>
      </c>
      <c r="F872">
        <v>2016021513</v>
      </c>
      <c r="G872">
        <v>20160215</v>
      </c>
      <c r="H872" t="s">
        <v>1080</v>
      </c>
      <c r="I872" t="s">
        <v>54</v>
      </c>
      <c r="J872" t="s">
        <v>55</v>
      </c>
      <c r="K872">
        <v>6</v>
      </c>
      <c r="L872">
        <v>0</v>
      </c>
      <c r="M872" t="s">
        <v>55</v>
      </c>
      <c r="N872" t="s">
        <v>56</v>
      </c>
      <c r="O872" t="s">
        <v>217</v>
      </c>
      <c r="P872" t="s">
        <v>56</v>
      </c>
      <c r="Q872" t="s">
        <v>3</v>
      </c>
      <c r="R872" t="s">
        <v>80</v>
      </c>
      <c r="S872" t="s">
        <v>55</v>
      </c>
      <c r="T872" t="s">
        <v>68</v>
      </c>
      <c r="U872" t="s">
        <v>56</v>
      </c>
      <c r="V872" t="s">
        <v>56</v>
      </c>
      <c r="W872" t="s">
        <v>55</v>
      </c>
      <c r="X872" t="s">
        <v>56</v>
      </c>
      <c r="Y872" t="s">
        <v>56</v>
      </c>
      <c r="Z872" t="s">
        <v>56</v>
      </c>
      <c r="AA872" t="s">
        <v>57</v>
      </c>
      <c r="AB872" t="s">
        <v>56</v>
      </c>
      <c r="AC872" t="s">
        <v>68</v>
      </c>
      <c r="AD872" t="s">
        <v>56</v>
      </c>
      <c r="AE872">
        <v>0</v>
      </c>
      <c r="AF872">
        <v>0</v>
      </c>
      <c r="AG872">
        <v>0</v>
      </c>
      <c r="AH872">
        <v>1</v>
      </c>
      <c r="AI872" s="18" t="str">
        <f t="shared" si="53"/>
        <v>1</v>
      </c>
      <c r="AJ872" s="18" t="str">
        <f t="shared" si="54"/>
        <v>1</v>
      </c>
      <c r="AK872" s="18" t="str">
        <f t="shared" si="55"/>
        <v>1</v>
      </c>
      <c r="AL872" s="18">
        <f t="shared" si="56"/>
        <v>1</v>
      </c>
      <c r="AM872" t="s">
        <v>55</v>
      </c>
      <c r="AN872" t="s">
        <v>55</v>
      </c>
      <c r="AO872">
        <v>0</v>
      </c>
      <c r="AP872">
        <v>0</v>
      </c>
      <c r="AQ872">
        <v>0</v>
      </c>
      <c r="AR872" t="s">
        <v>59</v>
      </c>
      <c r="AS872" t="s">
        <v>80</v>
      </c>
      <c r="AT872" t="s">
        <v>80</v>
      </c>
      <c r="AU872" t="s">
        <v>80</v>
      </c>
      <c r="AV872" t="s">
        <v>6731</v>
      </c>
      <c r="AW872" t="s">
        <v>1080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</v>
      </c>
      <c r="BL872">
        <v>2016021513</v>
      </c>
      <c r="BM872">
        <v>13</v>
      </c>
    </row>
    <row r="873" spans="1:65">
      <c r="A873" t="s">
        <v>6732</v>
      </c>
      <c r="B873">
        <v>872</v>
      </c>
      <c r="C873" t="s">
        <v>301</v>
      </c>
      <c r="D873">
        <v>1</v>
      </c>
      <c r="E873">
        <v>13</v>
      </c>
      <c r="F873">
        <v>2016021513</v>
      </c>
      <c r="G873">
        <v>20160215</v>
      </c>
      <c r="H873" t="s">
        <v>1081</v>
      </c>
      <c r="I873" t="s">
        <v>54</v>
      </c>
      <c r="J873" t="s">
        <v>55</v>
      </c>
      <c r="K873">
        <v>0</v>
      </c>
      <c r="L873">
        <v>0</v>
      </c>
      <c r="M873">
        <v>0</v>
      </c>
      <c r="N873" t="s">
        <v>56</v>
      </c>
      <c r="O873" t="s">
        <v>57</v>
      </c>
      <c r="P873" t="s">
        <v>57</v>
      </c>
      <c r="Q873" t="s">
        <v>3</v>
      </c>
      <c r="R873" t="s">
        <v>80</v>
      </c>
      <c r="S873" t="s">
        <v>55</v>
      </c>
      <c r="T873" t="s">
        <v>56</v>
      </c>
      <c r="U873" t="s">
        <v>56</v>
      </c>
      <c r="V873" t="s">
        <v>56</v>
      </c>
      <c r="W873" t="s">
        <v>55</v>
      </c>
      <c r="X873" t="s">
        <v>56</v>
      </c>
      <c r="Y873" t="s">
        <v>56</v>
      </c>
      <c r="Z873" t="s">
        <v>56</v>
      </c>
      <c r="AA873" t="s">
        <v>57</v>
      </c>
      <c r="AB873" t="s">
        <v>56</v>
      </c>
      <c r="AC873" t="s">
        <v>56</v>
      </c>
      <c r="AD873" t="s">
        <v>56</v>
      </c>
      <c r="AE873">
        <v>0</v>
      </c>
      <c r="AF873">
        <v>0</v>
      </c>
      <c r="AG873">
        <v>0</v>
      </c>
      <c r="AH873">
        <v>1</v>
      </c>
      <c r="AI873" s="18" t="str">
        <f t="shared" si="53"/>
        <v>1</v>
      </c>
      <c r="AJ873" s="18" t="str">
        <f t="shared" si="54"/>
        <v>1</v>
      </c>
      <c r="AK873" s="18" t="str">
        <f t="shared" si="55"/>
        <v>1</v>
      </c>
      <c r="AL873" s="18">
        <f t="shared" si="56"/>
        <v>1</v>
      </c>
      <c r="AM873" t="s">
        <v>55</v>
      </c>
      <c r="AN873" t="s">
        <v>55</v>
      </c>
      <c r="AO873">
        <v>0</v>
      </c>
      <c r="AP873">
        <v>0</v>
      </c>
      <c r="AQ873">
        <v>0</v>
      </c>
      <c r="AR873" t="s">
        <v>59</v>
      </c>
      <c r="AS873" t="s">
        <v>80</v>
      </c>
      <c r="AT873" t="s">
        <v>80</v>
      </c>
      <c r="AU873" t="s">
        <v>80</v>
      </c>
      <c r="AV873" t="s">
        <v>6732</v>
      </c>
      <c r="AW873" t="s">
        <v>1081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2016021513</v>
      </c>
      <c r="BM873">
        <v>13</v>
      </c>
    </row>
    <row r="874" spans="1:65">
      <c r="A874" t="s">
        <v>6733</v>
      </c>
      <c r="B874">
        <v>873</v>
      </c>
      <c r="C874" t="s">
        <v>301</v>
      </c>
      <c r="D874">
        <v>1</v>
      </c>
      <c r="E874">
        <v>13</v>
      </c>
      <c r="F874">
        <v>2016021513</v>
      </c>
      <c r="G874">
        <v>20160215</v>
      </c>
      <c r="H874" t="s">
        <v>1082</v>
      </c>
      <c r="I874" t="s">
        <v>618</v>
      </c>
      <c r="J874" t="s">
        <v>55</v>
      </c>
      <c r="K874">
        <v>2</v>
      </c>
      <c r="L874">
        <v>0</v>
      </c>
      <c r="M874">
        <v>2</v>
      </c>
      <c r="N874" t="s">
        <v>56</v>
      </c>
      <c r="O874" t="s">
        <v>1083</v>
      </c>
      <c r="P874" t="s">
        <v>68</v>
      </c>
      <c r="Q874" t="s">
        <v>3</v>
      </c>
      <c r="R874" t="s">
        <v>80</v>
      </c>
      <c r="S874" t="s">
        <v>55</v>
      </c>
      <c r="T874" t="s">
        <v>56</v>
      </c>
      <c r="U874" t="s">
        <v>56</v>
      </c>
      <c r="V874" t="s">
        <v>56</v>
      </c>
      <c r="W874" t="s">
        <v>55</v>
      </c>
      <c r="X874" t="s">
        <v>56</v>
      </c>
      <c r="Y874" t="s">
        <v>56</v>
      </c>
      <c r="Z874" t="s">
        <v>56</v>
      </c>
      <c r="AA874" t="s">
        <v>57</v>
      </c>
      <c r="AB874" t="s">
        <v>56</v>
      </c>
      <c r="AC874" t="s">
        <v>56</v>
      </c>
      <c r="AD874" t="s">
        <v>56</v>
      </c>
      <c r="AE874">
        <v>0</v>
      </c>
      <c r="AF874">
        <v>0</v>
      </c>
      <c r="AG874">
        <v>0</v>
      </c>
      <c r="AH874">
        <v>1</v>
      </c>
      <c r="AI874" s="18" t="str">
        <f t="shared" si="53"/>
        <v>1</v>
      </c>
      <c r="AJ874" s="18" t="str">
        <f t="shared" si="54"/>
        <v>1</v>
      </c>
      <c r="AK874" s="18" t="str">
        <f t="shared" si="55"/>
        <v>1</v>
      </c>
      <c r="AL874" s="18">
        <f t="shared" si="56"/>
        <v>1</v>
      </c>
      <c r="AM874" t="s">
        <v>55</v>
      </c>
      <c r="AN874" t="s">
        <v>55</v>
      </c>
      <c r="AO874">
        <v>1</v>
      </c>
      <c r="AP874">
        <v>0</v>
      </c>
      <c r="AQ874">
        <v>0</v>
      </c>
      <c r="AR874" t="s">
        <v>379</v>
      </c>
      <c r="AS874" t="s">
        <v>80</v>
      </c>
      <c r="AT874" t="s">
        <v>80</v>
      </c>
      <c r="AU874" t="s">
        <v>80</v>
      </c>
      <c r="AV874" t="s">
        <v>6733</v>
      </c>
      <c r="AW874" t="s">
        <v>1082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2016021513</v>
      </c>
      <c r="BM874">
        <v>13</v>
      </c>
    </row>
    <row r="875" spans="1:65">
      <c r="A875" t="s">
        <v>6734</v>
      </c>
      <c r="B875">
        <v>874</v>
      </c>
      <c r="C875" t="s">
        <v>57</v>
      </c>
      <c r="D875" t="s">
        <v>55</v>
      </c>
      <c r="E875">
        <v>13</v>
      </c>
      <c r="F875">
        <v>2016021513</v>
      </c>
      <c r="G875" t="s">
        <v>55</v>
      </c>
      <c r="H875" t="s">
        <v>1084</v>
      </c>
      <c r="I875" t="s">
        <v>55</v>
      </c>
      <c r="J875" t="s">
        <v>55</v>
      </c>
      <c r="K875" t="s">
        <v>55</v>
      </c>
      <c r="L875" t="s">
        <v>55</v>
      </c>
      <c r="M875" t="s">
        <v>55</v>
      </c>
      <c r="N875" t="s">
        <v>57</v>
      </c>
      <c r="O875" t="s">
        <v>57</v>
      </c>
      <c r="P875" t="s">
        <v>57</v>
      </c>
      <c r="Q875" t="s">
        <v>57</v>
      </c>
      <c r="R875" t="s">
        <v>57</v>
      </c>
      <c r="S875" t="s">
        <v>55</v>
      </c>
      <c r="T875" t="s">
        <v>57</v>
      </c>
      <c r="U875" t="s">
        <v>57</v>
      </c>
      <c r="V875" t="s">
        <v>57</v>
      </c>
      <c r="W875" t="s">
        <v>55</v>
      </c>
      <c r="X875" t="s">
        <v>57</v>
      </c>
      <c r="Y875" t="s">
        <v>57</v>
      </c>
      <c r="Z875" t="s">
        <v>57</v>
      </c>
      <c r="AA875" t="s">
        <v>57</v>
      </c>
      <c r="AB875" t="s">
        <v>57</v>
      </c>
      <c r="AC875" t="s">
        <v>57</v>
      </c>
      <c r="AD875" t="s">
        <v>57</v>
      </c>
      <c r="AE875">
        <v>0</v>
      </c>
      <c r="AF875">
        <v>0</v>
      </c>
      <c r="AG875">
        <v>0</v>
      </c>
      <c r="AH875">
        <v>0</v>
      </c>
      <c r="AI875" s="18" t="str">
        <f t="shared" si="53"/>
        <v>1</v>
      </c>
      <c r="AJ875" s="18" t="str">
        <f t="shared" si="54"/>
        <v>1</v>
      </c>
      <c r="AK875" s="18" t="str">
        <f t="shared" si="55"/>
        <v>1</v>
      </c>
      <c r="AL875" s="18">
        <f t="shared" si="56"/>
        <v>0</v>
      </c>
      <c r="AM875" t="s">
        <v>55</v>
      </c>
      <c r="AN875" t="s">
        <v>55</v>
      </c>
      <c r="AO875">
        <v>1</v>
      </c>
      <c r="AP875">
        <v>1</v>
      </c>
      <c r="AQ875">
        <v>0</v>
      </c>
      <c r="AR875" t="s">
        <v>59</v>
      </c>
      <c r="AS875" t="s">
        <v>80</v>
      </c>
      <c r="AT875" t="s">
        <v>80</v>
      </c>
      <c r="AU875" t="s">
        <v>80</v>
      </c>
      <c r="AV875" t="s">
        <v>6734</v>
      </c>
      <c r="AW875" t="s">
        <v>1084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0</v>
      </c>
      <c r="BL875">
        <v>2016021513</v>
      </c>
      <c r="BM875">
        <v>13</v>
      </c>
    </row>
    <row r="876" spans="1:65">
      <c r="A876" t="s">
        <v>6735</v>
      </c>
      <c r="B876">
        <v>875</v>
      </c>
      <c r="C876" t="s">
        <v>57</v>
      </c>
      <c r="D876" t="s">
        <v>55</v>
      </c>
      <c r="E876">
        <v>13</v>
      </c>
      <c r="F876">
        <v>2016021513</v>
      </c>
      <c r="G876" t="s">
        <v>55</v>
      </c>
      <c r="H876" t="s">
        <v>1085</v>
      </c>
      <c r="I876" t="s">
        <v>55</v>
      </c>
      <c r="J876" t="s">
        <v>55</v>
      </c>
      <c r="K876" t="s">
        <v>55</v>
      </c>
      <c r="L876" t="s">
        <v>55</v>
      </c>
      <c r="M876" t="s">
        <v>55</v>
      </c>
      <c r="N876" t="s">
        <v>57</v>
      </c>
      <c r="O876" t="s">
        <v>57</v>
      </c>
      <c r="P876" t="s">
        <v>57</v>
      </c>
      <c r="Q876" t="s">
        <v>57</v>
      </c>
      <c r="R876" t="s">
        <v>57</v>
      </c>
      <c r="S876" t="s">
        <v>55</v>
      </c>
      <c r="T876" t="s">
        <v>57</v>
      </c>
      <c r="U876" t="s">
        <v>57</v>
      </c>
      <c r="V876" t="s">
        <v>57</v>
      </c>
      <c r="W876" t="s">
        <v>55</v>
      </c>
      <c r="X876" t="s">
        <v>57</v>
      </c>
      <c r="Y876" t="s">
        <v>57</v>
      </c>
      <c r="Z876" t="s">
        <v>57</v>
      </c>
      <c r="AA876" t="s">
        <v>57</v>
      </c>
      <c r="AB876" t="s">
        <v>57</v>
      </c>
      <c r="AC876" t="s">
        <v>57</v>
      </c>
      <c r="AD876" t="s">
        <v>57</v>
      </c>
      <c r="AE876">
        <v>0</v>
      </c>
      <c r="AF876">
        <v>0</v>
      </c>
      <c r="AG876">
        <v>0</v>
      </c>
      <c r="AH876">
        <v>0</v>
      </c>
      <c r="AI876" s="18" t="str">
        <f t="shared" si="53"/>
        <v>1</v>
      </c>
      <c r="AJ876" s="18" t="str">
        <f t="shared" si="54"/>
        <v>1</v>
      </c>
      <c r="AK876" s="18" t="str">
        <f t="shared" si="55"/>
        <v>1</v>
      </c>
      <c r="AL876" s="18">
        <f t="shared" si="56"/>
        <v>0</v>
      </c>
      <c r="AM876" t="s">
        <v>55</v>
      </c>
      <c r="AN876" t="s">
        <v>55</v>
      </c>
      <c r="AO876">
        <v>0</v>
      </c>
      <c r="AP876">
        <v>1</v>
      </c>
      <c r="AQ876">
        <v>0</v>
      </c>
      <c r="AR876" t="s">
        <v>59</v>
      </c>
      <c r="AS876" t="s">
        <v>80</v>
      </c>
      <c r="AT876" t="s">
        <v>80</v>
      </c>
      <c r="AU876" t="s">
        <v>80</v>
      </c>
      <c r="AV876" t="s">
        <v>6735</v>
      </c>
      <c r="AW876" t="s">
        <v>1085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2016021513</v>
      </c>
      <c r="BM876">
        <v>13</v>
      </c>
    </row>
    <row r="877" spans="1:65">
      <c r="A877" t="s">
        <v>6736</v>
      </c>
      <c r="B877">
        <v>876</v>
      </c>
      <c r="C877" t="s">
        <v>301</v>
      </c>
      <c r="D877">
        <v>1</v>
      </c>
      <c r="E877">
        <v>13</v>
      </c>
      <c r="F877">
        <v>2016021513</v>
      </c>
      <c r="G877">
        <v>20160215</v>
      </c>
      <c r="H877" t="s">
        <v>1086</v>
      </c>
      <c r="I877" t="s">
        <v>296</v>
      </c>
      <c r="J877" t="s">
        <v>55</v>
      </c>
      <c r="K877">
        <v>1</v>
      </c>
      <c r="L877">
        <v>1</v>
      </c>
      <c r="M877">
        <v>0</v>
      </c>
      <c r="N877" t="s">
        <v>56</v>
      </c>
      <c r="O877" t="s">
        <v>1087</v>
      </c>
      <c r="P877" t="s">
        <v>68</v>
      </c>
      <c r="Q877" t="s">
        <v>3</v>
      </c>
      <c r="R877" t="s">
        <v>67</v>
      </c>
      <c r="S877" t="s">
        <v>55</v>
      </c>
      <c r="T877" t="s">
        <v>56</v>
      </c>
      <c r="U877" t="s">
        <v>56</v>
      </c>
      <c r="V877" t="s">
        <v>56</v>
      </c>
      <c r="W877" t="s">
        <v>55</v>
      </c>
      <c r="X877" t="s">
        <v>56</v>
      </c>
      <c r="Y877" t="s">
        <v>56</v>
      </c>
      <c r="Z877" t="s">
        <v>68</v>
      </c>
      <c r="AA877" t="s">
        <v>132</v>
      </c>
      <c r="AB877" t="s">
        <v>56</v>
      </c>
      <c r="AC877" t="s">
        <v>68</v>
      </c>
      <c r="AD877" t="s">
        <v>56</v>
      </c>
      <c r="AE877">
        <v>0</v>
      </c>
      <c r="AF877">
        <v>0</v>
      </c>
      <c r="AG877">
        <v>0</v>
      </c>
      <c r="AH877">
        <v>1</v>
      </c>
      <c r="AI877" s="18" t="str">
        <f t="shared" si="53"/>
        <v>1</v>
      </c>
      <c r="AJ877" s="18" t="str">
        <f t="shared" si="54"/>
        <v>1</v>
      </c>
      <c r="AK877" s="18" t="str">
        <f t="shared" si="55"/>
        <v>1</v>
      </c>
      <c r="AL877" s="18">
        <f t="shared" si="56"/>
        <v>1</v>
      </c>
      <c r="AM877" t="s">
        <v>55</v>
      </c>
      <c r="AN877" t="s">
        <v>55</v>
      </c>
      <c r="AO877">
        <v>0</v>
      </c>
      <c r="AP877">
        <v>0</v>
      </c>
      <c r="AQ877">
        <v>0</v>
      </c>
      <c r="AR877" t="s">
        <v>300</v>
      </c>
      <c r="AS877" t="s">
        <v>67</v>
      </c>
      <c r="AT877" t="s">
        <v>67</v>
      </c>
      <c r="AU877" t="s">
        <v>4450</v>
      </c>
      <c r="AV877" t="s">
        <v>6736</v>
      </c>
      <c r="AW877" t="s">
        <v>1086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2016021513</v>
      </c>
      <c r="BM877">
        <v>13</v>
      </c>
    </row>
    <row r="878" spans="1:65">
      <c r="A878" t="s">
        <v>6737</v>
      </c>
      <c r="B878">
        <v>877</v>
      </c>
      <c r="C878" t="s">
        <v>301</v>
      </c>
      <c r="D878">
        <v>1</v>
      </c>
      <c r="E878">
        <v>13</v>
      </c>
      <c r="F878">
        <v>2016021513</v>
      </c>
      <c r="G878">
        <v>20160215</v>
      </c>
      <c r="H878" t="s">
        <v>1088</v>
      </c>
      <c r="I878" t="s">
        <v>1087</v>
      </c>
      <c r="J878" t="s">
        <v>55</v>
      </c>
      <c r="K878">
        <v>2</v>
      </c>
      <c r="L878">
        <v>2</v>
      </c>
      <c r="M878">
        <v>0</v>
      </c>
      <c r="N878" t="s">
        <v>56</v>
      </c>
      <c r="O878" t="s">
        <v>1087</v>
      </c>
      <c r="P878" t="s">
        <v>68</v>
      </c>
      <c r="Q878" t="s">
        <v>3</v>
      </c>
      <c r="R878" t="s">
        <v>67</v>
      </c>
      <c r="S878" t="s">
        <v>55</v>
      </c>
      <c r="T878" t="s">
        <v>68</v>
      </c>
      <c r="U878" t="s">
        <v>56</v>
      </c>
      <c r="V878" t="s">
        <v>56</v>
      </c>
      <c r="W878" t="s">
        <v>55</v>
      </c>
      <c r="X878" t="s">
        <v>56</v>
      </c>
      <c r="Y878" t="s">
        <v>56</v>
      </c>
      <c r="Z878" t="s">
        <v>68</v>
      </c>
      <c r="AA878" t="s">
        <v>132</v>
      </c>
      <c r="AB878" t="s">
        <v>56</v>
      </c>
      <c r="AC878" t="s">
        <v>68</v>
      </c>
      <c r="AD878" t="s">
        <v>56</v>
      </c>
      <c r="AE878">
        <v>0</v>
      </c>
      <c r="AF878">
        <v>0</v>
      </c>
      <c r="AG878">
        <v>0</v>
      </c>
      <c r="AH878">
        <v>1</v>
      </c>
      <c r="AI878" s="18" t="str">
        <f t="shared" si="53"/>
        <v>1</v>
      </c>
      <c r="AJ878" s="18" t="str">
        <f t="shared" si="54"/>
        <v>1</v>
      </c>
      <c r="AK878" s="18" t="str">
        <f t="shared" si="55"/>
        <v>1</v>
      </c>
      <c r="AL878" s="18">
        <f t="shared" si="56"/>
        <v>1</v>
      </c>
      <c r="AM878" t="s">
        <v>55</v>
      </c>
      <c r="AN878" t="s">
        <v>55</v>
      </c>
      <c r="AO878">
        <v>0</v>
      </c>
      <c r="AP878">
        <v>0</v>
      </c>
      <c r="AQ878">
        <v>0</v>
      </c>
      <c r="AR878" t="s">
        <v>300</v>
      </c>
      <c r="AS878" t="s">
        <v>67</v>
      </c>
      <c r="AT878" t="s">
        <v>67</v>
      </c>
      <c r="AU878" t="s">
        <v>4450</v>
      </c>
      <c r="AV878" t="s">
        <v>6737</v>
      </c>
      <c r="AW878" t="s">
        <v>1088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1</v>
      </c>
      <c r="BL878">
        <v>2016021513</v>
      </c>
      <c r="BM878">
        <v>13</v>
      </c>
    </row>
    <row r="879" spans="1:65">
      <c r="A879" t="s">
        <v>6738</v>
      </c>
      <c r="B879">
        <v>878</v>
      </c>
      <c r="C879" t="s">
        <v>301</v>
      </c>
      <c r="D879">
        <v>1</v>
      </c>
      <c r="E879">
        <v>13</v>
      </c>
      <c r="F879">
        <v>2016021513</v>
      </c>
      <c r="G879">
        <v>20160215</v>
      </c>
      <c r="H879" t="s">
        <v>1089</v>
      </c>
      <c r="I879" t="s">
        <v>1087</v>
      </c>
      <c r="J879" t="s">
        <v>55</v>
      </c>
      <c r="K879">
        <v>2</v>
      </c>
      <c r="L879">
        <v>2</v>
      </c>
      <c r="M879">
        <v>0</v>
      </c>
      <c r="N879" t="s">
        <v>56</v>
      </c>
      <c r="O879" t="s">
        <v>1087</v>
      </c>
      <c r="P879" t="s">
        <v>68</v>
      </c>
      <c r="Q879" t="s">
        <v>3</v>
      </c>
      <c r="R879" t="s">
        <v>67</v>
      </c>
      <c r="S879" t="s">
        <v>55</v>
      </c>
      <c r="T879" t="s">
        <v>68</v>
      </c>
      <c r="U879" t="s">
        <v>56</v>
      </c>
      <c r="V879" t="s">
        <v>56</v>
      </c>
      <c r="W879" t="s">
        <v>55</v>
      </c>
      <c r="X879" t="s">
        <v>56</v>
      </c>
      <c r="Y879" t="s">
        <v>56</v>
      </c>
      <c r="Z879" t="s">
        <v>68</v>
      </c>
      <c r="AA879" t="s">
        <v>132</v>
      </c>
      <c r="AB879" t="s">
        <v>56</v>
      </c>
      <c r="AC879" t="s">
        <v>68</v>
      </c>
      <c r="AD879" t="s">
        <v>56</v>
      </c>
      <c r="AE879">
        <v>0</v>
      </c>
      <c r="AF879">
        <v>0</v>
      </c>
      <c r="AG879">
        <v>0</v>
      </c>
      <c r="AH879">
        <v>1</v>
      </c>
      <c r="AI879" s="18" t="str">
        <f t="shared" si="53"/>
        <v>1</v>
      </c>
      <c r="AJ879" s="18" t="str">
        <f t="shared" si="54"/>
        <v>1</v>
      </c>
      <c r="AK879" s="18" t="str">
        <f t="shared" si="55"/>
        <v>1</v>
      </c>
      <c r="AL879" s="18">
        <f t="shared" si="56"/>
        <v>1</v>
      </c>
      <c r="AM879" t="s">
        <v>55</v>
      </c>
      <c r="AN879" t="s">
        <v>55</v>
      </c>
      <c r="AO879">
        <v>0</v>
      </c>
      <c r="AP879">
        <v>0</v>
      </c>
      <c r="AQ879">
        <v>0</v>
      </c>
      <c r="AR879" t="s">
        <v>300</v>
      </c>
      <c r="AS879" t="s">
        <v>67</v>
      </c>
      <c r="AT879" t="s">
        <v>67</v>
      </c>
      <c r="AU879" t="s">
        <v>4450</v>
      </c>
      <c r="AV879" t="s">
        <v>6738</v>
      </c>
      <c r="AW879" t="s">
        <v>1089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2016021513</v>
      </c>
      <c r="BM879">
        <v>13</v>
      </c>
    </row>
    <row r="880" spans="1:65">
      <c r="A880" t="s">
        <v>6739</v>
      </c>
      <c r="B880">
        <v>879</v>
      </c>
      <c r="C880" t="s">
        <v>301</v>
      </c>
      <c r="D880">
        <v>1</v>
      </c>
      <c r="E880">
        <v>13</v>
      </c>
      <c r="F880">
        <v>2016021513</v>
      </c>
      <c r="G880">
        <v>20160215</v>
      </c>
      <c r="H880" t="s">
        <v>1090</v>
      </c>
      <c r="I880" t="s">
        <v>296</v>
      </c>
      <c r="J880" t="s">
        <v>55</v>
      </c>
      <c r="K880">
        <v>0</v>
      </c>
      <c r="L880">
        <v>0</v>
      </c>
      <c r="M880">
        <v>0</v>
      </c>
      <c r="N880" t="s">
        <v>56</v>
      </c>
      <c r="O880" t="s">
        <v>57</v>
      </c>
      <c r="P880" t="s">
        <v>57</v>
      </c>
      <c r="Q880" t="s">
        <v>3</v>
      </c>
      <c r="R880" t="s">
        <v>67</v>
      </c>
      <c r="S880" t="s">
        <v>55</v>
      </c>
      <c r="T880" t="s">
        <v>56</v>
      </c>
      <c r="U880" t="s">
        <v>56</v>
      </c>
      <c r="V880" t="s">
        <v>56</v>
      </c>
      <c r="W880" t="s">
        <v>55</v>
      </c>
      <c r="X880" t="s">
        <v>56</v>
      </c>
      <c r="Y880" t="s">
        <v>56</v>
      </c>
      <c r="Z880" t="s">
        <v>68</v>
      </c>
      <c r="AA880" t="s">
        <v>132</v>
      </c>
      <c r="AB880" t="s">
        <v>56</v>
      </c>
      <c r="AC880" t="s">
        <v>56</v>
      </c>
      <c r="AD880" t="s">
        <v>56</v>
      </c>
      <c r="AE880">
        <v>0</v>
      </c>
      <c r="AF880">
        <v>0</v>
      </c>
      <c r="AG880">
        <v>0</v>
      </c>
      <c r="AH880">
        <v>1</v>
      </c>
      <c r="AI880" s="18" t="str">
        <f t="shared" si="53"/>
        <v>1</v>
      </c>
      <c r="AJ880" s="18" t="str">
        <f t="shared" si="54"/>
        <v>1</v>
      </c>
      <c r="AK880" s="18" t="str">
        <f t="shared" si="55"/>
        <v>1</v>
      </c>
      <c r="AL880" s="18">
        <f t="shared" si="56"/>
        <v>1</v>
      </c>
      <c r="AM880" t="s">
        <v>55</v>
      </c>
      <c r="AN880" t="s">
        <v>55</v>
      </c>
      <c r="AO880">
        <v>1</v>
      </c>
      <c r="AP880">
        <v>0</v>
      </c>
      <c r="AQ880">
        <v>0</v>
      </c>
      <c r="AR880" t="s">
        <v>300</v>
      </c>
      <c r="AS880" t="s">
        <v>67</v>
      </c>
      <c r="AT880" t="s">
        <v>67</v>
      </c>
      <c r="AU880" t="s">
        <v>4450</v>
      </c>
      <c r="AV880" t="s">
        <v>6739</v>
      </c>
      <c r="AW880" t="s">
        <v>1090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2016021513</v>
      </c>
      <c r="BM880">
        <v>13</v>
      </c>
    </row>
    <row r="881" spans="1:65">
      <c r="A881" t="s">
        <v>6740</v>
      </c>
      <c r="B881">
        <v>880</v>
      </c>
      <c r="C881" t="s">
        <v>301</v>
      </c>
      <c r="D881">
        <v>1</v>
      </c>
      <c r="E881">
        <v>13</v>
      </c>
      <c r="F881">
        <v>2016021513</v>
      </c>
      <c r="G881">
        <v>20160215</v>
      </c>
      <c r="H881" t="s">
        <v>1091</v>
      </c>
      <c r="I881" t="s">
        <v>1087</v>
      </c>
      <c r="J881" t="s">
        <v>55</v>
      </c>
      <c r="K881">
        <v>2</v>
      </c>
      <c r="L881">
        <v>1</v>
      </c>
      <c r="M881">
        <v>1</v>
      </c>
      <c r="N881" t="s">
        <v>56</v>
      </c>
      <c r="O881" t="s">
        <v>1087</v>
      </c>
      <c r="P881" t="s">
        <v>68</v>
      </c>
      <c r="Q881" t="s">
        <v>3</v>
      </c>
      <c r="R881" t="s">
        <v>67</v>
      </c>
      <c r="S881" t="s">
        <v>55</v>
      </c>
      <c r="T881" t="s">
        <v>68</v>
      </c>
      <c r="U881" t="s">
        <v>56</v>
      </c>
      <c r="V881" t="s">
        <v>56</v>
      </c>
      <c r="W881" t="s">
        <v>55</v>
      </c>
      <c r="X881" t="s">
        <v>56</v>
      </c>
      <c r="Y881" t="s">
        <v>56</v>
      </c>
      <c r="Z881" t="s">
        <v>68</v>
      </c>
      <c r="AA881" t="s">
        <v>132</v>
      </c>
      <c r="AB881" t="s">
        <v>56</v>
      </c>
      <c r="AC881" t="s">
        <v>56</v>
      </c>
      <c r="AD881" t="s">
        <v>56</v>
      </c>
      <c r="AE881">
        <v>0</v>
      </c>
      <c r="AF881">
        <v>0</v>
      </c>
      <c r="AG881">
        <v>0</v>
      </c>
      <c r="AH881">
        <v>1</v>
      </c>
      <c r="AI881" s="18" t="str">
        <f t="shared" si="53"/>
        <v>1</v>
      </c>
      <c r="AJ881" s="18" t="str">
        <f t="shared" si="54"/>
        <v>1</v>
      </c>
      <c r="AK881" s="18" t="str">
        <f t="shared" si="55"/>
        <v>1</v>
      </c>
      <c r="AL881" s="18">
        <f t="shared" si="56"/>
        <v>1</v>
      </c>
      <c r="AM881" t="s">
        <v>55</v>
      </c>
      <c r="AN881" t="s">
        <v>55</v>
      </c>
      <c r="AO881">
        <v>0</v>
      </c>
      <c r="AP881">
        <v>0</v>
      </c>
      <c r="AQ881">
        <v>0</v>
      </c>
      <c r="AR881" t="s">
        <v>300</v>
      </c>
      <c r="AS881" t="s">
        <v>67</v>
      </c>
      <c r="AT881" t="s">
        <v>67</v>
      </c>
      <c r="AU881" t="s">
        <v>4450</v>
      </c>
      <c r="AV881" t="s">
        <v>6740</v>
      </c>
      <c r="AW881" t="s">
        <v>1091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</v>
      </c>
      <c r="BL881">
        <v>2016021513</v>
      </c>
      <c r="BM881">
        <v>13</v>
      </c>
    </row>
    <row r="882" spans="1:65">
      <c r="A882" t="s">
        <v>6741</v>
      </c>
      <c r="B882">
        <v>881</v>
      </c>
      <c r="C882" t="s">
        <v>57</v>
      </c>
      <c r="D882" t="s">
        <v>55</v>
      </c>
      <c r="E882">
        <v>13</v>
      </c>
      <c r="F882">
        <v>2016021513</v>
      </c>
      <c r="G882" t="s">
        <v>55</v>
      </c>
      <c r="H882" t="s">
        <v>1092</v>
      </c>
      <c r="I882" t="s">
        <v>55</v>
      </c>
      <c r="J882" t="s">
        <v>55</v>
      </c>
      <c r="K882" t="s">
        <v>55</v>
      </c>
      <c r="L882" t="s">
        <v>55</v>
      </c>
      <c r="M882" t="s">
        <v>55</v>
      </c>
      <c r="N882" t="s">
        <v>57</v>
      </c>
      <c r="O882" t="s">
        <v>57</v>
      </c>
      <c r="P882" t="s">
        <v>57</v>
      </c>
      <c r="Q882" t="s">
        <v>57</v>
      </c>
      <c r="R882" t="s">
        <v>57</v>
      </c>
      <c r="S882" t="s">
        <v>55</v>
      </c>
      <c r="T882" t="s">
        <v>57</v>
      </c>
      <c r="U882" t="s">
        <v>57</v>
      </c>
      <c r="V882" t="s">
        <v>57</v>
      </c>
      <c r="W882" t="s">
        <v>55</v>
      </c>
      <c r="X882" t="s">
        <v>57</v>
      </c>
      <c r="Y882" t="s">
        <v>57</v>
      </c>
      <c r="Z882" t="s">
        <v>57</v>
      </c>
      <c r="AA882" t="s">
        <v>57</v>
      </c>
      <c r="AB882" t="s">
        <v>57</v>
      </c>
      <c r="AC882" t="s">
        <v>57</v>
      </c>
      <c r="AD882" t="s">
        <v>57</v>
      </c>
      <c r="AE882">
        <v>0</v>
      </c>
      <c r="AF882">
        <v>0</v>
      </c>
      <c r="AG882">
        <v>0</v>
      </c>
      <c r="AH882">
        <v>0</v>
      </c>
      <c r="AI882" s="18" t="str">
        <f t="shared" si="53"/>
        <v>1</v>
      </c>
      <c r="AJ882" s="18" t="str">
        <f t="shared" si="54"/>
        <v>1</v>
      </c>
      <c r="AK882" s="18" t="str">
        <f t="shared" si="55"/>
        <v>1</v>
      </c>
      <c r="AL882" s="18">
        <f t="shared" si="56"/>
        <v>0</v>
      </c>
      <c r="AM882" t="s">
        <v>55</v>
      </c>
      <c r="AN882" t="s">
        <v>55</v>
      </c>
      <c r="AO882">
        <v>0</v>
      </c>
      <c r="AP882">
        <v>1</v>
      </c>
      <c r="AQ882">
        <v>0</v>
      </c>
      <c r="AR882" t="s">
        <v>59</v>
      </c>
      <c r="AS882" t="s">
        <v>80</v>
      </c>
      <c r="AT882" t="s">
        <v>80</v>
      </c>
      <c r="AU882" t="s">
        <v>80</v>
      </c>
      <c r="AV882" t="s">
        <v>6741</v>
      </c>
      <c r="AW882" t="s">
        <v>1092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2016021513</v>
      </c>
      <c r="BM882">
        <v>13</v>
      </c>
    </row>
    <row r="883" spans="1:65">
      <c r="A883" t="s">
        <v>6742</v>
      </c>
      <c r="B883">
        <v>882</v>
      </c>
      <c r="C883" t="s">
        <v>57</v>
      </c>
      <c r="D883" t="s">
        <v>55</v>
      </c>
      <c r="E883">
        <v>13</v>
      </c>
      <c r="F883">
        <v>2016021513</v>
      </c>
      <c r="G883" t="s">
        <v>55</v>
      </c>
      <c r="H883" t="s">
        <v>1093</v>
      </c>
      <c r="I883" t="s">
        <v>55</v>
      </c>
      <c r="J883" t="s">
        <v>55</v>
      </c>
      <c r="K883" t="s">
        <v>55</v>
      </c>
      <c r="L883" t="s">
        <v>55</v>
      </c>
      <c r="M883" t="s">
        <v>55</v>
      </c>
      <c r="N883" t="s">
        <v>57</v>
      </c>
      <c r="O883" t="s">
        <v>57</v>
      </c>
      <c r="P883" t="s">
        <v>57</v>
      </c>
      <c r="Q883" t="s">
        <v>57</v>
      </c>
      <c r="R883" t="s">
        <v>57</v>
      </c>
      <c r="S883" t="s">
        <v>55</v>
      </c>
      <c r="T883" t="s">
        <v>57</v>
      </c>
      <c r="U883" t="s">
        <v>57</v>
      </c>
      <c r="V883" t="s">
        <v>57</v>
      </c>
      <c r="W883" t="s">
        <v>55</v>
      </c>
      <c r="X883" t="s">
        <v>57</v>
      </c>
      <c r="Y883" t="s">
        <v>57</v>
      </c>
      <c r="Z883" t="s">
        <v>57</v>
      </c>
      <c r="AA883" t="s">
        <v>57</v>
      </c>
      <c r="AB883" t="s">
        <v>57</v>
      </c>
      <c r="AC883" t="s">
        <v>57</v>
      </c>
      <c r="AD883" t="s">
        <v>57</v>
      </c>
      <c r="AE883">
        <v>0</v>
      </c>
      <c r="AF883">
        <v>0</v>
      </c>
      <c r="AG883">
        <v>0</v>
      </c>
      <c r="AH883">
        <v>0</v>
      </c>
      <c r="AI883" s="18" t="str">
        <f t="shared" si="53"/>
        <v>1</v>
      </c>
      <c r="AJ883" s="18" t="str">
        <f t="shared" si="54"/>
        <v>1</v>
      </c>
      <c r="AK883" s="18" t="str">
        <f t="shared" si="55"/>
        <v>1</v>
      </c>
      <c r="AL883" s="18">
        <f t="shared" si="56"/>
        <v>0</v>
      </c>
      <c r="AM883" t="s">
        <v>55</v>
      </c>
      <c r="AN883" t="s">
        <v>55</v>
      </c>
      <c r="AO883">
        <v>0</v>
      </c>
      <c r="AP883">
        <v>1</v>
      </c>
      <c r="AQ883">
        <v>0</v>
      </c>
      <c r="AR883" t="s">
        <v>59</v>
      </c>
      <c r="AS883" t="s">
        <v>80</v>
      </c>
      <c r="AT883" t="s">
        <v>80</v>
      </c>
      <c r="AU883" t="s">
        <v>80</v>
      </c>
      <c r="AV883" t="s">
        <v>6742</v>
      </c>
      <c r="AW883" t="s">
        <v>1093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2016021513</v>
      </c>
      <c r="BM883">
        <v>13</v>
      </c>
    </row>
    <row r="884" spans="1:65">
      <c r="A884" t="s">
        <v>6743</v>
      </c>
      <c r="B884">
        <v>883</v>
      </c>
      <c r="C884" t="s">
        <v>301</v>
      </c>
      <c r="D884">
        <v>1</v>
      </c>
      <c r="E884">
        <v>13</v>
      </c>
      <c r="F884">
        <v>2016021513</v>
      </c>
      <c r="G884">
        <v>20160215</v>
      </c>
      <c r="H884" t="s">
        <v>1094</v>
      </c>
      <c r="I884" t="s">
        <v>54</v>
      </c>
      <c r="J884" t="s">
        <v>55</v>
      </c>
      <c r="K884">
        <v>0</v>
      </c>
      <c r="L884">
        <v>0</v>
      </c>
      <c r="M884">
        <v>0</v>
      </c>
      <c r="N884" t="s">
        <v>56</v>
      </c>
      <c r="O884" t="s">
        <v>57</v>
      </c>
      <c r="P884" t="s">
        <v>57</v>
      </c>
      <c r="Q884" t="s">
        <v>3</v>
      </c>
      <c r="R884" t="s">
        <v>80</v>
      </c>
      <c r="S884" t="s">
        <v>55</v>
      </c>
      <c r="T884" t="s">
        <v>56</v>
      </c>
      <c r="U884" t="s">
        <v>56</v>
      </c>
      <c r="V884" t="s">
        <v>56</v>
      </c>
      <c r="W884" t="s">
        <v>55</v>
      </c>
      <c r="X884" t="s">
        <v>56</v>
      </c>
      <c r="Y884" t="s">
        <v>56</v>
      </c>
      <c r="Z884" t="s">
        <v>56</v>
      </c>
      <c r="AA884" t="s">
        <v>57</v>
      </c>
      <c r="AB884" t="s">
        <v>56</v>
      </c>
      <c r="AC884" t="s">
        <v>56</v>
      </c>
      <c r="AD884" t="s">
        <v>56</v>
      </c>
      <c r="AE884">
        <v>0</v>
      </c>
      <c r="AF884">
        <v>0</v>
      </c>
      <c r="AG884">
        <v>0</v>
      </c>
      <c r="AH884">
        <v>1</v>
      </c>
      <c r="AI884" s="18" t="str">
        <f t="shared" si="53"/>
        <v>1</v>
      </c>
      <c r="AJ884" s="18" t="str">
        <f t="shared" si="54"/>
        <v>1</v>
      </c>
      <c r="AK884" s="18" t="str">
        <f t="shared" si="55"/>
        <v>1</v>
      </c>
      <c r="AL884" s="18">
        <f t="shared" si="56"/>
        <v>1</v>
      </c>
      <c r="AM884" t="s">
        <v>55</v>
      </c>
      <c r="AN884" t="s">
        <v>55</v>
      </c>
      <c r="AO884">
        <v>0</v>
      </c>
      <c r="AP884">
        <v>0</v>
      </c>
      <c r="AQ884">
        <v>0</v>
      </c>
      <c r="AR884" t="s">
        <v>59</v>
      </c>
      <c r="AS884" t="s">
        <v>80</v>
      </c>
      <c r="AT884" t="s">
        <v>80</v>
      </c>
      <c r="AU884" t="s">
        <v>80</v>
      </c>
      <c r="AV884" t="s">
        <v>6743</v>
      </c>
      <c r="AW884" t="s">
        <v>1094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2016021513</v>
      </c>
      <c r="BM884">
        <v>13</v>
      </c>
    </row>
    <row r="885" spans="1:65">
      <c r="A885" t="s">
        <v>6744</v>
      </c>
      <c r="B885">
        <v>884</v>
      </c>
      <c r="C885" t="s">
        <v>301</v>
      </c>
      <c r="D885">
        <v>1</v>
      </c>
      <c r="E885">
        <v>13</v>
      </c>
      <c r="F885">
        <v>2016021513</v>
      </c>
      <c r="G885">
        <v>20160215</v>
      </c>
      <c r="H885" t="s">
        <v>1095</v>
      </c>
      <c r="I885" t="s">
        <v>1034</v>
      </c>
      <c r="J885" t="s">
        <v>55</v>
      </c>
      <c r="K885">
        <v>0</v>
      </c>
      <c r="L885">
        <v>0</v>
      </c>
      <c r="M885">
        <v>0</v>
      </c>
      <c r="N885" t="s">
        <v>56</v>
      </c>
      <c r="O885" t="s">
        <v>57</v>
      </c>
      <c r="P885" t="s">
        <v>57</v>
      </c>
      <c r="Q885" t="s">
        <v>3</v>
      </c>
      <c r="R885" t="s">
        <v>80</v>
      </c>
      <c r="S885" t="s">
        <v>55</v>
      </c>
      <c r="T885" t="s">
        <v>68</v>
      </c>
      <c r="U885" t="s">
        <v>56</v>
      </c>
      <c r="V885" t="s">
        <v>56</v>
      </c>
      <c r="W885" t="s">
        <v>55</v>
      </c>
      <c r="X885" t="s">
        <v>56</v>
      </c>
      <c r="Y885" t="s">
        <v>56</v>
      </c>
      <c r="Z885" t="s">
        <v>56</v>
      </c>
      <c r="AA885" t="s">
        <v>57</v>
      </c>
      <c r="AB885" t="s">
        <v>56</v>
      </c>
      <c r="AC885" t="s">
        <v>56</v>
      </c>
      <c r="AD885" t="s">
        <v>56</v>
      </c>
      <c r="AE885">
        <v>0</v>
      </c>
      <c r="AF885">
        <v>0</v>
      </c>
      <c r="AG885">
        <v>0</v>
      </c>
      <c r="AH885">
        <v>0</v>
      </c>
      <c r="AI885" s="18" t="str">
        <f t="shared" si="53"/>
        <v>1</v>
      </c>
      <c r="AJ885" s="18" t="str">
        <f t="shared" si="54"/>
        <v>1</v>
      </c>
      <c r="AK885" s="18" t="str">
        <f t="shared" si="55"/>
        <v>1</v>
      </c>
      <c r="AL885" s="18">
        <f t="shared" si="56"/>
        <v>0</v>
      </c>
      <c r="AM885" t="s">
        <v>55</v>
      </c>
      <c r="AN885" t="s">
        <v>55</v>
      </c>
      <c r="AO885">
        <v>0</v>
      </c>
      <c r="AP885">
        <v>0</v>
      </c>
      <c r="AQ885">
        <v>0</v>
      </c>
      <c r="AR885" t="s">
        <v>209</v>
      </c>
      <c r="AS885" t="s">
        <v>80</v>
      </c>
      <c r="AT885" t="s">
        <v>80</v>
      </c>
      <c r="AU885" t="s">
        <v>80</v>
      </c>
      <c r="AV885" t="s">
        <v>6744</v>
      </c>
      <c r="AW885" t="s">
        <v>1095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0</v>
      </c>
      <c r="BK885">
        <v>1</v>
      </c>
      <c r="BL885">
        <v>2016021513</v>
      </c>
      <c r="BM885">
        <v>13</v>
      </c>
    </row>
    <row r="886" spans="1:65">
      <c r="A886" t="s">
        <v>6745</v>
      </c>
      <c r="B886">
        <v>885</v>
      </c>
      <c r="C886" t="s">
        <v>57</v>
      </c>
      <c r="D886" t="s">
        <v>55</v>
      </c>
      <c r="E886">
        <v>13</v>
      </c>
      <c r="F886">
        <v>2016021513</v>
      </c>
      <c r="G886" t="s">
        <v>55</v>
      </c>
      <c r="H886" t="s">
        <v>1096</v>
      </c>
      <c r="I886" t="s">
        <v>55</v>
      </c>
      <c r="J886" t="s">
        <v>55</v>
      </c>
      <c r="K886" t="s">
        <v>55</v>
      </c>
      <c r="L886" t="s">
        <v>55</v>
      </c>
      <c r="M886" t="s">
        <v>55</v>
      </c>
      <c r="N886" t="s">
        <v>57</v>
      </c>
      <c r="O886" t="s">
        <v>57</v>
      </c>
      <c r="P886" t="s">
        <v>57</v>
      </c>
      <c r="Q886" t="s">
        <v>57</v>
      </c>
      <c r="R886" t="s">
        <v>57</v>
      </c>
      <c r="S886" t="s">
        <v>55</v>
      </c>
      <c r="T886" t="s">
        <v>57</v>
      </c>
      <c r="U886" t="s">
        <v>57</v>
      </c>
      <c r="V886" t="s">
        <v>57</v>
      </c>
      <c r="W886" t="s">
        <v>55</v>
      </c>
      <c r="X886" t="s">
        <v>57</v>
      </c>
      <c r="Y886" t="s">
        <v>57</v>
      </c>
      <c r="Z886" t="s">
        <v>57</v>
      </c>
      <c r="AA886" t="s">
        <v>57</v>
      </c>
      <c r="AB886" t="s">
        <v>57</v>
      </c>
      <c r="AC886" t="s">
        <v>57</v>
      </c>
      <c r="AD886" t="s">
        <v>57</v>
      </c>
      <c r="AE886">
        <v>0</v>
      </c>
      <c r="AF886">
        <v>0</v>
      </c>
      <c r="AG886">
        <v>0</v>
      </c>
      <c r="AH886">
        <v>0</v>
      </c>
      <c r="AI886" s="18" t="str">
        <f t="shared" si="53"/>
        <v>1</v>
      </c>
      <c r="AJ886" s="18" t="str">
        <f t="shared" si="54"/>
        <v>1</v>
      </c>
      <c r="AK886" s="18" t="str">
        <f t="shared" si="55"/>
        <v>1</v>
      </c>
      <c r="AL886" s="18">
        <f t="shared" si="56"/>
        <v>0</v>
      </c>
      <c r="AM886" t="s">
        <v>55</v>
      </c>
      <c r="AN886" t="s">
        <v>55</v>
      </c>
      <c r="AO886">
        <v>0</v>
      </c>
      <c r="AP886">
        <v>1</v>
      </c>
      <c r="AQ886">
        <v>0</v>
      </c>
      <c r="AR886" t="s">
        <v>59</v>
      </c>
      <c r="AS886" t="s">
        <v>80</v>
      </c>
      <c r="AT886" t="s">
        <v>80</v>
      </c>
      <c r="AU886" t="s">
        <v>80</v>
      </c>
      <c r="AV886" t="s">
        <v>6745</v>
      </c>
      <c r="AW886" t="s">
        <v>1096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2016021513</v>
      </c>
      <c r="BM886">
        <v>13</v>
      </c>
    </row>
    <row r="887" spans="1:65">
      <c r="A887" t="s">
        <v>6746</v>
      </c>
      <c r="B887">
        <v>886</v>
      </c>
      <c r="C887" t="s">
        <v>301</v>
      </c>
      <c r="D887">
        <v>1</v>
      </c>
      <c r="E887">
        <v>13</v>
      </c>
      <c r="F887">
        <v>2016021513</v>
      </c>
      <c r="G887">
        <v>20160215</v>
      </c>
      <c r="H887" t="s">
        <v>1097</v>
      </c>
      <c r="I887" t="s">
        <v>76</v>
      </c>
      <c r="J887" t="s">
        <v>55</v>
      </c>
      <c r="K887">
        <v>1</v>
      </c>
      <c r="L887">
        <v>0</v>
      </c>
      <c r="M887">
        <v>1</v>
      </c>
      <c r="N887" t="s">
        <v>56</v>
      </c>
      <c r="O887" t="s">
        <v>1098</v>
      </c>
      <c r="P887" t="s">
        <v>56</v>
      </c>
      <c r="Q887" t="s">
        <v>3</v>
      </c>
      <c r="R887" t="s">
        <v>82</v>
      </c>
      <c r="S887" t="s">
        <v>55</v>
      </c>
      <c r="T887" t="s">
        <v>56</v>
      </c>
      <c r="U887" t="s">
        <v>56</v>
      </c>
      <c r="V887" t="s">
        <v>56</v>
      </c>
      <c r="W887" t="s">
        <v>55</v>
      </c>
      <c r="X887" t="s">
        <v>56</v>
      </c>
      <c r="Y887" t="s">
        <v>56</v>
      </c>
      <c r="Z887" t="s">
        <v>56</v>
      </c>
      <c r="AA887" t="s">
        <v>57</v>
      </c>
      <c r="AB887" t="s">
        <v>56</v>
      </c>
      <c r="AC887" t="s">
        <v>56</v>
      </c>
      <c r="AD887" t="s">
        <v>56</v>
      </c>
      <c r="AE887">
        <v>0</v>
      </c>
      <c r="AF887">
        <v>0</v>
      </c>
      <c r="AG887">
        <v>0</v>
      </c>
      <c r="AH887">
        <v>1</v>
      </c>
      <c r="AI887" s="18" t="str">
        <f t="shared" si="53"/>
        <v>1</v>
      </c>
      <c r="AJ887" s="18" t="str">
        <f t="shared" si="54"/>
        <v>1</v>
      </c>
      <c r="AK887" s="18" t="str">
        <f t="shared" si="55"/>
        <v>1</v>
      </c>
      <c r="AL887" s="18">
        <f t="shared" si="56"/>
        <v>1</v>
      </c>
      <c r="AM887" t="s">
        <v>55</v>
      </c>
      <c r="AN887" t="s">
        <v>55</v>
      </c>
      <c r="AO887">
        <v>1</v>
      </c>
      <c r="AP887">
        <v>0</v>
      </c>
      <c r="AQ887">
        <v>0</v>
      </c>
      <c r="AR887" t="s">
        <v>76</v>
      </c>
      <c r="AS887" t="s">
        <v>82</v>
      </c>
      <c r="AT887" t="s">
        <v>82</v>
      </c>
      <c r="AU887" t="s">
        <v>4450</v>
      </c>
      <c r="AV887" t="s">
        <v>6746</v>
      </c>
      <c r="AW887" t="s">
        <v>1097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2016021513</v>
      </c>
      <c r="BM887">
        <v>13</v>
      </c>
    </row>
    <row r="888" spans="1:65">
      <c r="A888" t="s">
        <v>6747</v>
      </c>
      <c r="B888">
        <v>887</v>
      </c>
      <c r="C888" t="s">
        <v>57</v>
      </c>
      <c r="D888" t="s">
        <v>55</v>
      </c>
      <c r="E888">
        <v>13</v>
      </c>
      <c r="F888">
        <v>2016021513</v>
      </c>
      <c r="G888" t="s">
        <v>55</v>
      </c>
      <c r="H888" t="s">
        <v>1099</v>
      </c>
      <c r="I888" t="s">
        <v>55</v>
      </c>
      <c r="J888" t="s">
        <v>55</v>
      </c>
      <c r="K888" t="s">
        <v>55</v>
      </c>
      <c r="L888" t="s">
        <v>55</v>
      </c>
      <c r="M888" t="s">
        <v>55</v>
      </c>
      <c r="N888" t="s">
        <v>57</v>
      </c>
      <c r="O888" t="s">
        <v>57</v>
      </c>
      <c r="P888" t="s">
        <v>57</v>
      </c>
      <c r="Q888" t="s">
        <v>57</v>
      </c>
      <c r="R888" t="s">
        <v>57</v>
      </c>
      <c r="S888" t="s">
        <v>55</v>
      </c>
      <c r="T888" t="s">
        <v>57</v>
      </c>
      <c r="U888" t="s">
        <v>57</v>
      </c>
      <c r="V888" t="s">
        <v>57</v>
      </c>
      <c r="W888" t="s">
        <v>55</v>
      </c>
      <c r="X888" t="s">
        <v>57</v>
      </c>
      <c r="Y888" t="s">
        <v>57</v>
      </c>
      <c r="Z888" t="s">
        <v>57</v>
      </c>
      <c r="AA888" t="s">
        <v>57</v>
      </c>
      <c r="AB888" t="s">
        <v>57</v>
      </c>
      <c r="AC888" t="s">
        <v>57</v>
      </c>
      <c r="AD888" t="s">
        <v>57</v>
      </c>
      <c r="AE888">
        <v>0</v>
      </c>
      <c r="AF888">
        <v>0</v>
      </c>
      <c r="AG888">
        <v>0</v>
      </c>
      <c r="AH888">
        <v>0</v>
      </c>
      <c r="AI888" s="18" t="str">
        <f t="shared" si="53"/>
        <v>1</v>
      </c>
      <c r="AJ888" s="18" t="str">
        <f t="shared" si="54"/>
        <v>1</v>
      </c>
      <c r="AK888" s="18" t="str">
        <f t="shared" si="55"/>
        <v>1</v>
      </c>
      <c r="AL888" s="18">
        <f t="shared" si="56"/>
        <v>0</v>
      </c>
      <c r="AM888" t="s">
        <v>55</v>
      </c>
      <c r="AN888" t="s">
        <v>55</v>
      </c>
      <c r="AO888">
        <v>0</v>
      </c>
      <c r="AP888">
        <v>1</v>
      </c>
      <c r="AQ888">
        <v>0</v>
      </c>
      <c r="AR888" t="s">
        <v>59</v>
      </c>
      <c r="AS888" t="s">
        <v>80</v>
      </c>
      <c r="AT888" t="s">
        <v>80</v>
      </c>
      <c r="AU888" t="s">
        <v>80</v>
      </c>
      <c r="AV888" t="s">
        <v>6747</v>
      </c>
      <c r="AW888" t="s">
        <v>1099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2016021513</v>
      </c>
      <c r="BM888">
        <v>13</v>
      </c>
    </row>
    <row r="889" spans="1:65">
      <c r="A889" t="s">
        <v>6748</v>
      </c>
      <c r="B889">
        <v>888</v>
      </c>
      <c r="C889" t="s">
        <v>57</v>
      </c>
      <c r="D889" t="s">
        <v>55</v>
      </c>
      <c r="E889">
        <v>13</v>
      </c>
      <c r="F889">
        <v>2016021513</v>
      </c>
      <c r="G889" t="s">
        <v>55</v>
      </c>
      <c r="H889" t="s">
        <v>1100</v>
      </c>
      <c r="I889" t="s">
        <v>55</v>
      </c>
      <c r="J889" t="s">
        <v>55</v>
      </c>
      <c r="K889" t="s">
        <v>55</v>
      </c>
      <c r="L889" t="s">
        <v>55</v>
      </c>
      <c r="M889" t="s">
        <v>55</v>
      </c>
      <c r="N889" t="s">
        <v>57</v>
      </c>
      <c r="O889" t="s">
        <v>57</v>
      </c>
      <c r="P889" t="s">
        <v>57</v>
      </c>
      <c r="Q889" t="s">
        <v>57</v>
      </c>
      <c r="R889" t="s">
        <v>57</v>
      </c>
      <c r="S889" t="s">
        <v>55</v>
      </c>
      <c r="T889" t="s">
        <v>57</v>
      </c>
      <c r="U889" t="s">
        <v>57</v>
      </c>
      <c r="V889" t="s">
        <v>57</v>
      </c>
      <c r="W889" t="s">
        <v>55</v>
      </c>
      <c r="X889" t="s">
        <v>57</v>
      </c>
      <c r="Y889" t="s">
        <v>57</v>
      </c>
      <c r="Z889" t="s">
        <v>57</v>
      </c>
      <c r="AA889" t="s">
        <v>57</v>
      </c>
      <c r="AB889" t="s">
        <v>57</v>
      </c>
      <c r="AC889" t="s">
        <v>57</v>
      </c>
      <c r="AD889" t="s">
        <v>57</v>
      </c>
      <c r="AE889">
        <v>0</v>
      </c>
      <c r="AF889">
        <v>0</v>
      </c>
      <c r="AG889">
        <v>0</v>
      </c>
      <c r="AH889">
        <v>0</v>
      </c>
      <c r="AI889" s="18" t="str">
        <f t="shared" si="53"/>
        <v>1</v>
      </c>
      <c r="AJ889" s="18" t="str">
        <f t="shared" si="54"/>
        <v>1</v>
      </c>
      <c r="AK889" s="18" t="str">
        <f t="shared" si="55"/>
        <v>1</v>
      </c>
      <c r="AL889" s="18">
        <f t="shared" si="56"/>
        <v>0</v>
      </c>
      <c r="AM889" t="s">
        <v>55</v>
      </c>
      <c r="AN889" t="s">
        <v>55</v>
      </c>
      <c r="AO889">
        <v>0</v>
      </c>
      <c r="AP889">
        <v>1</v>
      </c>
      <c r="AQ889">
        <v>0</v>
      </c>
      <c r="AR889" t="s">
        <v>59</v>
      </c>
      <c r="AS889" t="s">
        <v>80</v>
      </c>
      <c r="AT889" t="s">
        <v>80</v>
      </c>
      <c r="AU889" t="s">
        <v>80</v>
      </c>
      <c r="AV889" t="s">
        <v>6748</v>
      </c>
      <c r="AW889" t="s">
        <v>1100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2016021513</v>
      </c>
      <c r="BM889">
        <v>13</v>
      </c>
    </row>
    <row r="890" spans="1:65">
      <c r="A890" t="s">
        <v>6749</v>
      </c>
      <c r="B890">
        <v>889</v>
      </c>
      <c r="C890" t="s">
        <v>301</v>
      </c>
      <c r="D890">
        <v>1</v>
      </c>
      <c r="E890">
        <v>13</v>
      </c>
      <c r="F890">
        <v>2016021513</v>
      </c>
      <c r="G890">
        <v>20160215</v>
      </c>
      <c r="H890" t="s">
        <v>1101</v>
      </c>
      <c r="I890" t="s">
        <v>1034</v>
      </c>
      <c r="J890" t="s">
        <v>55</v>
      </c>
      <c r="K890">
        <v>1</v>
      </c>
      <c r="L890">
        <v>1</v>
      </c>
      <c r="M890">
        <v>0</v>
      </c>
      <c r="N890" t="s">
        <v>56</v>
      </c>
      <c r="O890" t="s">
        <v>1102</v>
      </c>
      <c r="P890" t="s">
        <v>56</v>
      </c>
      <c r="Q890" t="s">
        <v>3</v>
      </c>
      <c r="R890" t="s">
        <v>67</v>
      </c>
      <c r="S890" t="s">
        <v>55</v>
      </c>
      <c r="T890" t="s">
        <v>68</v>
      </c>
      <c r="U890" t="s">
        <v>56</v>
      </c>
      <c r="V890" t="s">
        <v>56</v>
      </c>
      <c r="W890" t="s">
        <v>55</v>
      </c>
      <c r="X890" t="s">
        <v>56</v>
      </c>
      <c r="Y890" t="s">
        <v>56</v>
      </c>
      <c r="Z890" t="s">
        <v>56</v>
      </c>
      <c r="AA890" t="s">
        <v>57</v>
      </c>
      <c r="AB890" t="s">
        <v>56</v>
      </c>
      <c r="AC890" t="s">
        <v>56</v>
      </c>
      <c r="AD890" t="s">
        <v>56</v>
      </c>
      <c r="AE890">
        <v>0</v>
      </c>
      <c r="AF890">
        <v>0</v>
      </c>
      <c r="AG890">
        <v>0</v>
      </c>
      <c r="AH890">
        <v>1</v>
      </c>
      <c r="AI890" s="18" t="str">
        <f t="shared" si="53"/>
        <v>1</v>
      </c>
      <c r="AJ890" s="18" t="str">
        <f t="shared" si="54"/>
        <v>1</v>
      </c>
      <c r="AK890" s="18" t="str">
        <f t="shared" si="55"/>
        <v>1</v>
      </c>
      <c r="AL890" s="18">
        <f t="shared" si="56"/>
        <v>1</v>
      </c>
      <c r="AM890" t="s">
        <v>55</v>
      </c>
      <c r="AN890" t="s">
        <v>55</v>
      </c>
      <c r="AO890">
        <v>1</v>
      </c>
      <c r="AP890">
        <v>0</v>
      </c>
      <c r="AQ890">
        <v>0</v>
      </c>
      <c r="AR890" t="s">
        <v>209</v>
      </c>
      <c r="AS890" t="s">
        <v>67</v>
      </c>
      <c r="AT890" t="s">
        <v>67</v>
      </c>
      <c r="AU890" t="s">
        <v>4450</v>
      </c>
      <c r="AV890" t="s">
        <v>6749</v>
      </c>
      <c r="AW890" t="s">
        <v>1101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2016021513</v>
      </c>
      <c r="BM890">
        <v>13</v>
      </c>
    </row>
    <row r="891" spans="1:65">
      <c r="A891" t="s">
        <v>6750</v>
      </c>
      <c r="B891">
        <v>890</v>
      </c>
      <c r="C891" t="s">
        <v>301</v>
      </c>
      <c r="D891">
        <v>1</v>
      </c>
      <c r="E891">
        <v>13</v>
      </c>
      <c r="F891">
        <v>2016021513</v>
      </c>
      <c r="G891">
        <v>20160215</v>
      </c>
      <c r="H891" t="s">
        <v>1103</v>
      </c>
      <c r="I891" t="s">
        <v>1034</v>
      </c>
      <c r="J891" t="s">
        <v>55</v>
      </c>
      <c r="K891">
        <v>1</v>
      </c>
      <c r="L891">
        <v>1</v>
      </c>
      <c r="M891">
        <v>0</v>
      </c>
      <c r="N891" t="s">
        <v>56</v>
      </c>
      <c r="O891" t="s">
        <v>1102</v>
      </c>
      <c r="P891" t="s">
        <v>56</v>
      </c>
      <c r="Q891" t="s">
        <v>3</v>
      </c>
      <c r="R891" t="s">
        <v>67</v>
      </c>
      <c r="S891" t="s">
        <v>55</v>
      </c>
      <c r="T891" t="s">
        <v>68</v>
      </c>
      <c r="U891" t="s">
        <v>56</v>
      </c>
      <c r="V891" t="s">
        <v>56</v>
      </c>
      <c r="W891" t="s">
        <v>55</v>
      </c>
      <c r="X891" t="s">
        <v>56</v>
      </c>
      <c r="Y891" t="s">
        <v>56</v>
      </c>
      <c r="Z891" t="s">
        <v>56</v>
      </c>
      <c r="AA891" t="s">
        <v>57</v>
      </c>
      <c r="AB891" t="s">
        <v>56</v>
      </c>
      <c r="AC891" t="s">
        <v>56</v>
      </c>
      <c r="AD891" t="s">
        <v>56</v>
      </c>
      <c r="AE891">
        <v>0</v>
      </c>
      <c r="AF891">
        <v>0</v>
      </c>
      <c r="AG891">
        <v>0</v>
      </c>
      <c r="AH891">
        <v>1</v>
      </c>
      <c r="AI891" s="18" t="str">
        <f t="shared" si="53"/>
        <v>1</v>
      </c>
      <c r="AJ891" s="18" t="str">
        <f t="shared" si="54"/>
        <v>1</v>
      </c>
      <c r="AK891" s="18" t="str">
        <f t="shared" si="55"/>
        <v>1</v>
      </c>
      <c r="AL891" s="18">
        <f t="shared" si="56"/>
        <v>1</v>
      </c>
      <c r="AM891" t="s">
        <v>55</v>
      </c>
      <c r="AN891" t="s">
        <v>55</v>
      </c>
      <c r="AO891">
        <v>0</v>
      </c>
      <c r="AP891">
        <v>0</v>
      </c>
      <c r="AQ891">
        <v>0</v>
      </c>
      <c r="AR891" t="s">
        <v>209</v>
      </c>
      <c r="AS891" t="s">
        <v>67</v>
      </c>
      <c r="AT891" t="s">
        <v>67</v>
      </c>
      <c r="AU891" t="s">
        <v>4450</v>
      </c>
      <c r="AV891" t="s">
        <v>6750</v>
      </c>
      <c r="AW891" t="s">
        <v>1103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2016021513</v>
      </c>
      <c r="BM891">
        <v>13</v>
      </c>
    </row>
    <row r="892" spans="1:65">
      <c r="A892" t="s">
        <v>6751</v>
      </c>
      <c r="B892">
        <v>891</v>
      </c>
      <c r="C892" t="s">
        <v>57</v>
      </c>
      <c r="D892" t="s">
        <v>55</v>
      </c>
      <c r="E892">
        <v>13</v>
      </c>
      <c r="F892">
        <v>2016021513</v>
      </c>
      <c r="G892" t="s">
        <v>55</v>
      </c>
      <c r="H892" t="s">
        <v>1104</v>
      </c>
      <c r="I892" t="s">
        <v>55</v>
      </c>
      <c r="J892" t="s">
        <v>55</v>
      </c>
      <c r="K892" t="s">
        <v>55</v>
      </c>
      <c r="L892" t="s">
        <v>55</v>
      </c>
      <c r="M892" t="s">
        <v>55</v>
      </c>
      <c r="N892" t="s">
        <v>57</v>
      </c>
      <c r="O892" t="s">
        <v>57</v>
      </c>
      <c r="P892" t="s">
        <v>57</v>
      </c>
      <c r="Q892" t="s">
        <v>57</v>
      </c>
      <c r="R892" t="s">
        <v>57</v>
      </c>
      <c r="S892" t="s">
        <v>55</v>
      </c>
      <c r="T892" t="s">
        <v>57</v>
      </c>
      <c r="U892" t="s">
        <v>57</v>
      </c>
      <c r="V892" t="s">
        <v>57</v>
      </c>
      <c r="W892" t="s">
        <v>55</v>
      </c>
      <c r="X892" t="s">
        <v>57</v>
      </c>
      <c r="Y892" t="s">
        <v>57</v>
      </c>
      <c r="Z892" t="s">
        <v>57</v>
      </c>
      <c r="AA892" t="s">
        <v>57</v>
      </c>
      <c r="AB892" t="s">
        <v>57</v>
      </c>
      <c r="AC892" t="s">
        <v>57</v>
      </c>
      <c r="AD892" t="s">
        <v>57</v>
      </c>
      <c r="AE892">
        <v>0</v>
      </c>
      <c r="AF892">
        <v>0</v>
      </c>
      <c r="AG892">
        <v>0</v>
      </c>
      <c r="AH892">
        <v>0</v>
      </c>
      <c r="AI892" s="18" t="str">
        <f t="shared" si="53"/>
        <v>1</v>
      </c>
      <c r="AJ892" s="18" t="str">
        <f t="shared" si="54"/>
        <v>1</v>
      </c>
      <c r="AK892" s="18" t="str">
        <f t="shared" si="55"/>
        <v>1</v>
      </c>
      <c r="AL892" s="18">
        <f t="shared" si="56"/>
        <v>0</v>
      </c>
      <c r="AM892" t="s">
        <v>55</v>
      </c>
      <c r="AN892" t="s">
        <v>55</v>
      </c>
      <c r="AO892">
        <v>0</v>
      </c>
      <c r="AP892">
        <v>1</v>
      </c>
      <c r="AQ892">
        <v>0</v>
      </c>
      <c r="AR892" t="s">
        <v>59</v>
      </c>
      <c r="AS892" t="s">
        <v>80</v>
      </c>
      <c r="AT892" t="s">
        <v>80</v>
      </c>
      <c r="AU892" t="s">
        <v>80</v>
      </c>
      <c r="AV892" t="s">
        <v>6751</v>
      </c>
      <c r="AW892" t="s">
        <v>1104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2016021513</v>
      </c>
      <c r="BM892">
        <v>13</v>
      </c>
    </row>
    <row r="893" spans="1:65">
      <c r="A893" t="s">
        <v>6752</v>
      </c>
      <c r="B893">
        <v>892</v>
      </c>
      <c r="C893" t="s">
        <v>301</v>
      </c>
      <c r="D893">
        <v>1</v>
      </c>
      <c r="E893">
        <v>13</v>
      </c>
      <c r="F893">
        <v>2016021513</v>
      </c>
      <c r="G893">
        <v>20160215</v>
      </c>
      <c r="H893" t="s">
        <v>1105</v>
      </c>
      <c r="I893" t="s">
        <v>76</v>
      </c>
      <c r="J893" t="s">
        <v>55</v>
      </c>
      <c r="K893">
        <v>0</v>
      </c>
      <c r="L893">
        <v>0</v>
      </c>
      <c r="M893">
        <v>0</v>
      </c>
      <c r="N893" t="s">
        <v>56</v>
      </c>
      <c r="O893" t="s">
        <v>57</v>
      </c>
      <c r="P893" t="s">
        <v>57</v>
      </c>
      <c r="Q893" t="s">
        <v>3</v>
      </c>
      <c r="R893" t="s">
        <v>82</v>
      </c>
      <c r="S893" t="s">
        <v>55</v>
      </c>
      <c r="T893" t="s">
        <v>56</v>
      </c>
      <c r="U893" t="s">
        <v>56</v>
      </c>
      <c r="V893" t="s">
        <v>56</v>
      </c>
      <c r="W893" t="s">
        <v>55</v>
      </c>
      <c r="X893" t="s">
        <v>56</v>
      </c>
      <c r="Y893" t="s">
        <v>56</v>
      </c>
      <c r="Z893" t="s">
        <v>56</v>
      </c>
      <c r="AA893" t="s">
        <v>57</v>
      </c>
      <c r="AB893" t="s">
        <v>56</v>
      </c>
      <c r="AC893" t="s">
        <v>56</v>
      </c>
      <c r="AD893" t="s">
        <v>56</v>
      </c>
      <c r="AE893">
        <v>0</v>
      </c>
      <c r="AF893">
        <v>0</v>
      </c>
      <c r="AG893">
        <v>0</v>
      </c>
      <c r="AH893">
        <v>1</v>
      </c>
      <c r="AI893" s="18" t="str">
        <f t="shared" si="53"/>
        <v>1</v>
      </c>
      <c r="AJ893" s="18" t="str">
        <f t="shared" si="54"/>
        <v>1</v>
      </c>
      <c r="AK893" s="18" t="str">
        <f t="shared" si="55"/>
        <v>1</v>
      </c>
      <c r="AL893" s="18">
        <f t="shared" si="56"/>
        <v>1</v>
      </c>
      <c r="AM893" t="s">
        <v>55</v>
      </c>
      <c r="AN893" t="s">
        <v>55</v>
      </c>
      <c r="AO893">
        <v>1</v>
      </c>
      <c r="AP893">
        <v>0</v>
      </c>
      <c r="AQ893">
        <v>0</v>
      </c>
      <c r="AR893" t="s">
        <v>76</v>
      </c>
      <c r="AS893" t="s">
        <v>82</v>
      </c>
      <c r="AT893" t="s">
        <v>82</v>
      </c>
      <c r="AU893" t="s">
        <v>4450</v>
      </c>
      <c r="AV893" t="s">
        <v>6752</v>
      </c>
      <c r="AW893" t="s">
        <v>1105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2016021513</v>
      </c>
      <c r="BM893">
        <v>13</v>
      </c>
    </row>
    <row r="894" spans="1:65">
      <c r="A894" t="s">
        <v>6753</v>
      </c>
      <c r="B894">
        <v>893</v>
      </c>
      <c r="C894" t="s">
        <v>57</v>
      </c>
      <c r="D894" t="s">
        <v>55</v>
      </c>
      <c r="E894">
        <v>13</v>
      </c>
      <c r="F894">
        <v>2016021513</v>
      </c>
      <c r="G894" t="s">
        <v>55</v>
      </c>
      <c r="H894" t="s">
        <v>1106</v>
      </c>
      <c r="I894" t="s">
        <v>55</v>
      </c>
      <c r="J894" t="s">
        <v>55</v>
      </c>
      <c r="K894" t="s">
        <v>55</v>
      </c>
      <c r="L894" t="s">
        <v>55</v>
      </c>
      <c r="M894" t="s">
        <v>55</v>
      </c>
      <c r="N894" t="s">
        <v>57</v>
      </c>
      <c r="O894" t="s">
        <v>57</v>
      </c>
      <c r="P894" t="s">
        <v>57</v>
      </c>
      <c r="Q894" t="s">
        <v>57</v>
      </c>
      <c r="R894" t="s">
        <v>57</v>
      </c>
      <c r="S894" t="s">
        <v>55</v>
      </c>
      <c r="T894" t="s">
        <v>57</v>
      </c>
      <c r="U894" t="s">
        <v>57</v>
      </c>
      <c r="V894" t="s">
        <v>57</v>
      </c>
      <c r="W894" t="s">
        <v>55</v>
      </c>
      <c r="X894" t="s">
        <v>57</v>
      </c>
      <c r="Y894" t="s">
        <v>57</v>
      </c>
      <c r="Z894" t="s">
        <v>57</v>
      </c>
      <c r="AA894" t="s">
        <v>57</v>
      </c>
      <c r="AB894" t="s">
        <v>57</v>
      </c>
      <c r="AC894" t="s">
        <v>57</v>
      </c>
      <c r="AD894" t="s">
        <v>57</v>
      </c>
      <c r="AE894">
        <v>0</v>
      </c>
      <c r="AF894">
        <v>0</v>
      </c>
      <c r="AG894">
        <v>0</v>
      </c>
      <c r="AH894">
        <v>0</v>
      </c>
      <c r="AI894" s="18" t="str">
        <f t="shared" si="53"/>
        <v>1</v>
      </c>
      <c r="AJ894" s="18" t="str">
        <f t="shared" si="54"/>
        <v>1</v>
      </c>
      <c r="AK894" s="18" t="str">
        <f t="shared" si="55"/>
        <v>1</v>
      </c>
      <c r="AL894" s="18">
        <f t="shared" si="56"/>
        <v>0</v>
      </c>
      <c r="AM894" t="s">
        <v>55</v>
      </c>
      <c r="AN894" t="s">
        <v>55</v>
      </c>
      <c r="AO894">
        <v>0</v>
      </c>
      <c r="AP894">
        <v>1</v>
      </c>
      <c r="AQ894">
        <v>0</v>
      </c>
      <c r="AR894" t="s">
        <v>59</v>
      </c>
      <c r="AS894" t="s">
        <v>80</v>
      </c>
      <c r="AT894" t="s">
        <v>80</v>
      </c>
      <c r="AU894" t="s">
        <v>80</v>
      </c>
      <c r="AV894" t="s">
        <v>6753</v>
      </c>
      <c r="AW894" t="s">
        <v>1106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2016021513</v>
      </c>
      <c r="BM894">
        <v>13</v>
      </c>
    </row>
    <row r="895" spans="1:65">
      <c r="A895" t="s">
        <v>6754</v>
      </c>
      <c r="B895">
        <v>894</v>
      </c>
      <c r="C895" t="s">
        <v>301</v>
      </c>
      <c r="D895">
        <v>1</v>
      </c>
      <c r="E895">
        <v>13</v>
      </c>
      <c r="F895">
        <v>2016021513</v>
      </c>
      <c r="G895">
        <v>20160215</v>
      </c>
      <c r="H895" t="s">
        <v>1107</v>
      </c>
      <c r="I895" t="s">
        <v>1108</v>
      </c>
      <c r="J895" t="s">
        <v>55</v>
      </c>
      <c r="K895">
        <v>2</v>
      </c>
      <c r="L895">
        <v>0</v>
      </c>
      <c r="M895" t="s">
        <v>55</v>
      </c>
      <c r="N895" t="s">
        <v>56</v>
      </c>
      <c r="O895" t="s">
        <v>76</v>
      </c>
      <c r="P895" t="s">
        <v>56</v>
      </c>
      <c r="Q895" t="s">
        <v>4</v>
      </c>
      <c r="R895" t="s">
        <v>352</v>
      </c>
      <c r="S895" t="s">
        <v>55</v>
      </c>
      <c r="T895" t="s">
        <v>56</v>
      </c>
      <c r="U895" t="s">
        <v>56</v>
      </c>
      <c r="V895" t="s">
        <v>56</v>
      </c>
      <c r="W895" t="s">
        <v>55</v>
      </c>
      <c r="X895" t="s">
        <v>56</v>
      </c>
      <c r="Y895" t="s">
        <v>56</v>
      </c>
      <c r="Z895" t="s">
        <v>56</v>
      </c>
      <c r="AA895" t="s">
        <v>57</v>
      </c>
      <c r="AB895" t="s">
        <v>56</v>
      </c>
      <c r="AC895" t="s">
        <v>56</v>
      </c>
      <c r="AD895" t="s">
        <v>56</v>
      </c>
      <c r="AE895">
        <v>0</v>
      </c>
      <c r="AF895">
        <v>0</v>
      </c>
      <c r="AG895">
        <v>0</v>
      </c>
      <c r="AH895">
        <v>1</v>
      </c>
      <c r="AI895" s="18" t="str">
        <f t="shared" si="53"/>
        <v>1</v>
      </c>
      <c r="AJ895" s="18" t="str">
        <f t="shared" si="54"/>
        <v>1</v>
      </c>
      <c r="AK895" s="18" t="str">
        <f t="shared" si="55"/>
        <v>1</v>
      </c>
      <c r="AL895" s="18">
        <f t="shared" si="56"/>
        <v>1</v>
      </c>
      <c r="AM895" t="s">
        <v>55</v>
      </c>
      <c r="AN895" t="s">
        <v>55</v>
      </c>
      <c r="AO895">
        <v>0</v>
      </c>
      <c r="AP895">
        <v>0</v>
      </c>
      <c r="AQ895">
        <v>0</v>
      </c>
      <c r="AR895" t="s">
        <v>76</v>
      </c>
      <c r="AS895" t="s">
        <v>91</v>
      </c>
      <c r="AT895" t="s">
        <v>91</v>
      </c>
      <c r="AU895" t="s">
        <v>4449</v>
      </c>
      <c r="AV895" t="s">
        <v>6754</v>
      </c>
      <c r="AW895" t="s">
        <v>1107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2016021513</v>
      </c>
      <c r="BM895">
        <v>13</v>
      </c>
    </row>
    <row r="896" spans="1:65">
      <c r="A896" t="s">
        <v>6755</v>
      </c>
      <c r="B896">
        <v>895</v>
      </c>
      <c r="C896" t="s">
        <v>301</v>
      </c>
      <c r="D896">
        <v>1</v>
      </c>
      <c r="E896">
        <v>13</v>
      </c>
      <c r="F896">
        <v>2016021513</v>
      </c>
      <c r="G896">
        <v>20160215</v>
      </c>
      <c r="H896" t="s">
        <v>1109</v>
      </c>
      <c r="I896" t="s">
        <v>1108</v>
      </c>
      <c r="J896" t="s">
        <v>55</v>
      </c>
      <c r="K896">
        <v>0</v>
      </c>
      <c r="L896">
        <v>0</v>
      </c>
      <c r="M896">
        <v>1</v>
      </c>
      <c r="N896" t="s">
        <v>56</v>
      </c>
      <c r="O896" t="s">
        <v>57</v>
      </c>
      <c r="P896" t="s">
        <v>57</v>
      </c>
      <c r="Q896" t="s">
        <v>4</v>
      </c>
      <c r="R896" t="s">
        <v>352</v>
      </c>
      <c r="S896" t="s">
        <v>55</v>
      </c>
      <c r="T896" t="s">
        <v>68</v>
      </c>
      <c r="U896" t="s">
        <v>56</v>
      </c>
      <c r="V896" t="s">
        <v>56</v>
      </c>
      <c r="W896" t="s">
        <v>55</v>
      </c>
      <c r="X896" t="s">
        <v>56</v>
      </c>
      <c r="Y896" t="s">
        <v>56</v>
      </c>
      <c r="Z896" t="s">
        <v>56</v>
      </c>
      <c r="AA896" t="s">
        <v>57</v>
      </c>
      <c r="AB896" t="s">
        <v>56</v>
      </c>
      <c r="AC896" t="s">
        <v>56</v>
      </c>
      <c r="AD896" t="s">
        <v>56</v>
      </c>
      <c r="AE896">
        <v>0</v>
      </c>
      <c r="AF896">
        <v>0</v>
      </c>
      <c r="AG896">
        <v>0</v>
      </c>
      <c r="AH896">
        <v>1</v>
      </c>
      <c r="AI896" s="18" t="str">
        <f t="shared" si="53"/>
        <v>1</v>
      </c>
      <c r="AJ896" s="18" t="str">
        <f t="shared" si="54"/>
        <v>1</v>
      </c>
      <c r="AK896" s="18" t="str">
        <f t="shared" si="55"/>
        <v>1</v>
      </c>
      <c r="AL896" s="18">
        <f t="shared" si="56"/>
        <v>1</v>
      </c>
      <c r="AM896" t="s">
        <v>55</v>
      </c>
      <c r="AN896" t="s">
        <v>55</v>
      </c>
      <c r="AO896">
        <v>0</v>
      </c>
      <c r="AP896">
        <v>0</v>
      </c>
      <c r="AQ896">
        <v>0</v>
      </c>
      <c r="AR896" t="s">
        <v>76</v>
      </c>
      <c r="AS896" t="s">
        <v>91</v>
      </c>
      <c r="AT896" t="s">
        <v>91</v>
      </c>
      <c r="AU896" t="s">
        <v>4449</v>
      </c>
      <c r="AV896" t="s">
        <v>6755</v>
      </c>
      <c r="AW896" t="s">
        <v>1109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2016021513</v>
      </c>
      <c r="BM896">
        <v>13</v>
      </c>
    </row>
    <row r="897" spans="1:65">
      <c r="A897" t="s">
        <v>6756</v>
      </c>
      <c r="B897">
        <v>896</v>
      </c>
      <c r="C897" t="s">
        <v>57</v>
      </c>
      <c r="D897" t="s">
        <v>55</v>
      </c>
      <c r="E897">
        <v>13</v>
      </c>
      <c r="F897">
        <v>2016021613</v>
      </c>
      <c r="G897" t="s">
        <v>55</v>
      </c>
      <c r="H897" t="s">
        <v>1110</v>
      </c>
      <c r="I897" t="s">
        <v>55</v>
      </c>
      <c r="J897" t="s">
        <v>55</v>
      </c>
      <c r="K897" t="s">
        <v>55</v>
      </c>
      <c r="L897" t="s">
        <v>55</v>
      </c>
      <c r="M897" t="s">
        <v>55</v>
      </c>
      <c r="N897" t="s">
        <v>57</v>
      </c>
      <c r="O897" t="s">
        <v>57</v>
      </c>
      <c r="P897" t="s">
        <v>57</v>
      </c>
      <c r="Q897" t="s">
        <v>57</v>
      </c>
      <c r="R897" t="s">
        <v>57</v>
      </c>
      <c r="S897" t="s">
        <v>55</v>
      </c>
      <c r="T897" t="s">
        <v>57</v>
      </c>
      <c r="U897" t="s">
        <v>57</v>
      </c>
      <c r="V897" t="s">
        <v>57</v>
      </c>
      <c r="W897" t="s">
        <v>55</v>
      </c>
      <c r="X897" t="s">
        <v>57</v>
      </c>
      <c r="Y897" t="s">
        <v>57</v>
      </c>
      <c r="Z897" t="s">
        <v>57</v>
      </c>
      <c r="AA897" t="s">
        <v>57</v>
      </c>
      <c r="AB897" t="s">
        <v>57</v>
      </c>
      <c r="AC897" t="s">
        <v>57</v>
      </c>
      <c r="AD897" t="s">
        <v>57</v>
      </c>
      <c r="AE897">
        <v>0</v>
      </c>
      <c r="AF897">
        <v>0</v>
      </c>
      <c r="AG897">
        <v>0</v>
      </c>
      <c r="AH897">
        <v>0</v>
      </c>
      <c r="AI897" s="18" t="str">
        <f t="shared" si="53"/>
        <v>1</v>
      </c>
      <c r="AJ897" s="18" t="str">
        <f t="shared" si="54"/>
        <v>1</v>
      </c>
      <c r="AK897" s="18" t="str">
        <f t="shared" si="55"/>
        <v>1</v>
      </c>
      <c r="AL897" s="18">
        <f t="shared" si="56"/>
        <v>0</v>
      </c>
      <c r="AM897" t="s">
        <v>55</v>
      </c>
      <c r="AN897" t="s">
        <v>55</v>
      </c>
      <c r="AO897">
        <v>0</v>
      </c>
      <c r="AP897">
        <v>1</v>
      </c>
      <c r="AQ897">
        <v>0</v>
      </c>
      <c r="AR897" t="s">
        <v>59</v>
      </c>
      <c r="AS897" t="s">
        <v>80</v>
      </c>
      <c r="AT897" t="s">
        <v>80</v>
      </c>
      <c r="AU897" t="s">
        <v>80</v>
      </c>
      <c r="AV897" t="s">
        <v>6756</v>
      </c>
      <c r="AW897" t="s">
        <v>1110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2016021613</v>
      </c>
      <c r="BM897">
        <v>13</v>
      </c>
    </row>
    <row r="898" spans="1:65">
      <c r="A898" t="s">
        <v>6757</v>
      </c>
      <c r="B898">
        <v>897</v>
      </c>
      <c r="C898" t="s">
        <v>57</v>
      </c>
      <c r="D898" t="s">
        <v>55</v>
      </c>
      <c r="E898">
        <v>13</v>
      </c>
      <c r="F898">
        <v>2016021613</v>
      </c>
      <c r="G898" t="s">
        <v>55</v>
      </c>
      <c r="H898" t="s">
        <v>1111</v>
      </c>
      <c r="I898" t="s">
        <v>55</v>
      </c>
      <c r="J898" t="s">
        <v>55</v>
      </c>
      <c r="K898" t="s">
        <v>55</v>
      </c>
      <c r="L898" t="s">
        <v>55</v>
      </c>
      <c r="M898" t="s">
        <v>55</v>
      </c>
      <c r="N898" t="s">
        <v>57</v>
      </c>
      <c r="O898" t="s">
        <v>57</v>
      </c>
      <c r="P898" t="s">
        <v>57</v>
      </c>
      <c r="Q898" t="s">
        <v>57</v>
      </c>
      <c r="R898" t="s">
        <v>57</v>
      </c>
      <c r="S898" t="s">
        <v>55</v>
      </c>
      <c r="T898" t="s">
        <v>57</v>
      </c>
      <c r="U898" t="s">
        <v>57</v>
      </c>
      <c r="V898" t="s">
        <v>57</v>
      </c>
      <c r="W898" t="s">
        <v>55</v>
      </c>
      <c r="X898" t="s">
        <v>57</v>
      </c>
      <c r="Y898" t="s">
        <v>57</v>
      </c>
      <c r="Z898" t="s">
        <v>57</v>
      </c>
      <c r="AA898" t="s">
        <v>57</v>
      </c>
      <c r="AB898" t="s">
        <v>57</v>
      </c>
      <c r="AC898" t="s">
        <v>57</v>
      </c>
      <c r="AD898" t="s">
        <v>57</v>
      </c>
      <c r="AE898">
        <v>0</v>
      </c>
      <c r="AF898">
        <v>0</v>
      </c>
      <c r="AG898">
        <v>0</v>
      </c>
      <c r="AH898">
        <v>0</v>
      </c>
      <c r="AI898" s="18" t="str">
        <f t="shared" si="53"/>
        <v>1</v>
      </c>
      <c r="AJ898" s="18" t="str">
        <f t="shared" si="54"/>
        <v>1</v>
      </c>
      <c r="AK898" s="18" t="str">
        <f t="shared" si="55"/>
        <v>1</v>
      </c>
      <c r="AL898" s="18">
        <f t="shared" si="56"/>
        <v>0</v>
      </c>
      <c r="AM898" t="s">
        <v>55</v>
      </c>
      <c r="AN898" t="s">
        <v>55</v>
      </c>
      <c r="AO898">
        <v>1</v>
      </c>
      <c r="AP898">
        <v>1</v>
      </c>
      <c r="AQ898">
        <v>0</v>
      </c>
      <c r="AR898" t="s">
        <v>59</v>
      </c>
      <c r="AS898" t="s">
        <v>80</v>
      </c>
      <c r="AT898" t="s">
        <v>80</v>
      </c>
      <c r="AU898" t="s">
        <v>80</v>
      </c>
      <c r="AV898" t="s">
        <v>6757</v>
      </c>
      <c r="AW898" t="s">
        <v>1111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0</v>
      </c>
      <c r="BL898">
        <v>2016021613</v>
      </c>
      <c r="BM898">
        <v>13</v>
      </c>
    </row>
    <row r="899" spans="1:65">
      <c r="A899" t="s">
        <v>6758</v>
      </c>
      <c r="B899">
        <v>898</v>
      </c>
      <c r="C899" t="s">
        <v>57</v>
      </c>
      <c r="D899" t="s">
        <v>55</v>
      </c>
      <c r="E899">
        <v>13</v>
      </c>
      <c r="F899">
        <v>2016021613</v>
      </c>
      <c r="G899" t="s">
        <v>55</v>
      </c>
      <c r="H899" t="s">
        <v>1112</v>
      </c>
      <c r="I899" t="s">
        <v>55</v>
      </c>
      <c r="J899" t="s">
        <v>55</v>
      </c>
      <c r="K899" t="s">
        <v>55</v>
      </c>
      <c r="L899" t="s">
        <v>55</v>
      </c>
      <c r="M899" t="s">
        <v>55</v>
      </c>
      <c r="N899" t="s">
        <v>57</v>
      </c>
      <c r="O899" t="s">
        <v>57</v>
      </c>
      <c r="P899" t="s">
        <v>57</v>
      </c>
      <c r="Q899" t="s">
        <v>57</v>
      </c>
      <c r="R899" t="s">
        <v>57</v>
      </c>
      <c r="S899" t="s">
        <v>55</v>
      </c>
      <c r="T899" t="s">
        <v>57</v>
      </c>
      <c r="U899" t="s">
        <v>57</v>
      </c>
      <c r="V899" t="s">
        <v>57</v>
      </c>
      <c r="W899" t="s">
        <v>55</v>
      </c>
      <c r="X899" t="s">
        <v>57</v>
      </c>
      <c r="Y899" t="s">
        <v>57</v>
      </c>
      <c r="Z899" t="s">
        <v>57</v>
      </c>
      <c r="AA899" t="s">
        <v>57</v>
      </c>
      <c r="AB899" t="s">
        <v>57</v>
      </c>
      <c r="AC899" t="s">
        <v>57</v>
      </c>
      <c r="AD899" t="s">
        <v>57</v>
      </c>
      <c r="AE899">
        <v>0</v>
      </c>
      <c r="AF899">
        <v>0</v>
      </c>
      <c r="AG899">
        <v>0</v>
      </c>
      <c r="AH899">
        <v>0</v>
      </c>
      <c r="AI899" s="18" t="str">
        <f t="shared" ref="AI899:AI962" si="57">IF(ISERROR(FIND("0",AE899))=FALSE, "1", IF(ISERROR(FIND("1",AE899))=FALSE, "0"))</f>
        <v>1</v>
      </c>
      <c r="AJ899" s="18" t="str">
        <f t="shared" ref="AJ899:AJ962" si="58">IF(ISERROR(FIND("0",AF899))=FALSE, "1", IF(ISERROR(FIND("1",AF899))=FALSE, "0"))</f>
        <v>1</v>
      </c>
      <c r="AK899" s="18" t="str">
        <f t="shared" ref="AK899:AK962" si="59">IF(ISERROR(FIND("0",AG899))=FALSE, "1", IF(ISERROR(FIND("1",AG899))=FALSE, "0"))</f>
        <v>1</v>
      </c>
      <c r="AL899" s="18">
        <f t="shared" ref="AL899:AL962" si="60">AH899</f>
        <v>0</v>
      </c>
      <c r="AM899" t="s">
        <v>55</v>
      </c>
      <c r="AN899" t="s">
        <v>55</v>
      </c>
      <c r="AO899">
        <v>0</v>
      </c>
      <c r="AP899">
        <v>1</v>
      </c>
      <c r="AQ899">
        <v>0</v>
      </c>
      <c r="AR899" t="s">
        <v>59</v>
      </c>
      <c r="AS899" t="s">
        <v>80</v>
      </c>
      <c r="AT899" t="s">
        <v>80</v>
      </c>
      <c r="AU899" t="s">
        <v>80</v>
      </c>
      <c r="AV899" t="s">
        <v>6758</v>
      </c>
      <c r="AW899" t="s">
        <v>1112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0</v>
      </c>
      <c r="BL899">
        <v>2016021613</v>
      </c>
      <c r="BM899">
        <v>13</v>
      </c>
    </row>
    <row r="900" spans="1:65">
      <c r="A900" t="s">
        <v>6759</v>
      </c>
      <c r="B900">
        <v>899</v>
      </c>
      <c r="C900" t="s">
        <v>57</v>
      </c>
      <c r="D900" t="s">
        <v>55</v>
      </c>
      <c r="E900">
        <v>13</v>
      </c>
      <c r="F900">
        <v>2016021613</v>
      </c>
      <c r="G900" t="s">
        <v>55</v>
      </c>
      <c r="H900" t="s">
        <v>1113</v>
      </c>
      <c r="I900" t="s">
        <v>55</v>
      </c>
      <c r="J900" t="s">
        <v>55</v>
      </c>
      <c r="K900" t="s">
        <v>55</v>
      </c>
      <c r="L900" t="s">
        <v>55</v>
      </c>
      <c r="M900" t="s">
        <v>55</v>
      </c>
      <c r="N900" t="s">
        <v>57</v>
      </c>
      <c r="O900" t="s">
        <v>57</v>
      </c>
      <c r="P900" t="s">
        <v>57</v>
      </c>
      <c r="Q900" t="s">
        <v>57</v>
      </c>
      <c r="R900" t="s">
        <v>57</v>
      </c>
      <c r="S900" t="s">
        <v>55</v>
      </c>
      <c r="T900" t="s">
        <v>57</v>
      </c>
      <c r="U900" t="s">
        <v>57</v>
      </c>
      <c r="V900" t="s">
        <v>57</v>
      </c>
      <c r="W900" t="s">
        <v>55</v>
      </c>
      <c r="X900" t="s">
        <v>57</v>
      </c>
      <c r="Y900" t="s">
        <v>57</v>
      </c>
      <c r="Z900" t="s">
        <v>57</v>
      </c>
      <c r="AA900" t="s">
        <v>57</v>
      </c>
      <c r="AB900" t="s">
        <v>57</v>
      </c>
      <c r="AC900" t="s">
        <v>57</v>
      </c>
      <c r="AD900" t="s">
        <v>57</v>
      </c>
      <c r="AE900">
        <v>0</v>
      </c>
      <c r="AF900">
        <v>0</v>
      </c>
      <c r="AG900">
        <v>0</v>
      </c>
      <c r="AH900">
        <v>0</v>
      </c>
      <c r="AI900" s="18" t="str">
        <f t="shared" si="57"/>
        <v>1</v>
      </c>
      <c r="AJ900" s="18" t="str">
        <f t="shared" si="58"/>
        <v>1</v>
      </c>
      <c r="AK900" s="18" t="str">
        <f t="shared" si="59"/>
        <v>1</v>
      </c>
      <c r="AL900" s="18">
        <f t="shared" si="60"/>
        <v>0</v>
      </c>
      <c r="AM900" t="s">
        <v>55</v>
      </c>
      <c r="AN900" t="s">
        <v>55</v>
      </c>
      <c r="AO900">
        <v>0</v>
      </c>
      <c r="AP900">
        <v>1</v>
      </c>
      <c r="AQ900">
        <v>0</v>
      </c>
      <c r="AR900" t="s">
        <v>59</v>
      </c>
      <c r="AS900" t="s">
        <v>80</v>
      </c>
      <c r="AT900" t="s">
        <v>80</v>
      </c>
      <c r="AU900" t="s">
        <v>80</v>
      </c>
      <c r="AV900" t="s">
        <v>6759</v>
      </c>
      <c r="AW900" t="s">
        <v>1113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2016021613</v>
      </c>
      <c r="BM900">
        <v>13</v>
      </c>
    </row>
    <row r="901" spans="1:65">
      <c r="A901" t="s">
        <v>6760</v>
      </c>
      <c r="B901">
        <v>900</v>
      </c>
      <c r="C901" t="s">
        <v>57</v>
      </c>
      <c r="D901" t="s">
        <v>55</v>
      </c>
      <c r="E901">
        <v>13</v>
      </c>
      <c r="F901">
        <v>2016021613</v>
      </c>
      <c r="G901" t="s">
        <v>55</v>
      </c>
      <c r="H901" t="s">
        <v>1114</v>
      </c>
      <c r="I901" t="s">
        <v>55</v>
      </c>
      <c r="J901" t="s">
        <v>55</v>
      </c>
      <c r="K901" t="s">
        <v>55</v>
      </c>
      <c r="L901" t="s">
        <v>55</v>
      </c>
      <c r="M901" t="s">
        <v>55</v>
      </c>
      <c r="N901" t="s">
        <v>57</v>
      </c>
      <c r="O901" t="s">
        <v>57</v>
      </c>
      <c r="P901" t="s">
        <v>57</v>
      </c>
      <c r="Q901" t="s">
        <v>57</v>
      </c>
      <c r="R901" t="s">
        <v>57</v>
      </c>
      <c r="S901" t="s">
        <v>55</v>
      </c>
      <c r="T901" t="s">
        <v>57</v>
      </c>
      <c r="U901" t="s">
        <v>57</v>
      </c>
      <c r="V901" t="s">
        <v>57</v>
      </c>
      <c r="W901" t="s">
        <v>55</v>
      </c>
      <c r="X901" t="s">
        <v>57</v>
      </c>
      <c r="Y901" t="s">
        <v>57</v>
      </c>
      <c r="Z901" t="s">
        <v>57</v>
      </c>
      <c r="AA901" t="s">
        <v>57</v>
      </c>
      <c r="AB901" t="s">
        <v>57</v>
      </c>
      <c r="AC901" t="s">
        <v>57</v>
      </c>
      <c r="AD901" t="s">
        <v>57</v>
      </c>
      <c r="AE901">
        <v>0</v>
      </c>
      <c r="AF901">
        <v>0</v>
      </c>
      <c r="AG901">
        <v>0</v>
      </c>
      <c r="AH901">
        <v>0</v>
      </c>
      <c r="AI901" s="18" t="str">
        <f t="shared" si="57"/>
        <v>1</v>
      </c>
      <c r="AJ901" s="18" t="str">
        <f t="shared" si="58"/>
        <v>1</v>
      </c>
      <c r="AK901" s="18" t="str">
        <f t="shared" si="59"/>
        <v>1</v>
      </c>
      <c r="AL901" s="18">
        <f t="shared" si="60"/>
        <v>0</v>
      </c>
      <c r="AM901" t="s">
        <v>55</v>
      </c>
      <c r="AN901" t="s">
        <v>55</v>
      </c>
      <c r="AO901">
        <v>0</v>
      </c>
      <c r="AP901">
        <v>1</v>
      </c>
      <c r="AQ901">
        <v>0</v>
      </c>
      <c r="AR901" t="s">
        <v>59</v>
      </c>
      <c r="AS901" t="s">
        <v>80</v>
      </c>
      <c r="AT901" t="s">
        <v>80</v>
      </c>
      <c r="AU901" t="s">
        <v>80</v>
      </c>
      <c r="AV901" t="s">
        <v>6760</v>
      </c>
      <c r="AW901" t="s">
        <v>1114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2016021613</v>
      </c>
      <c r="BM901">
        <v>13</v>
      </c>
    </row>
    <row r="902" spans="1:65">
      <c r="A902" t="s">
        <v>6761</v>
      </c>
      <c r="B902">
        <v>901</v>
      </c>
      <c r="C902" t="s">
        <v>57</v>
      </c>
      <c r="D902" t="s">
        <v>55</v>
      </c>
      <c r="E902">
        <v>13</v>
      </c>
      <c r="F902">
        <v>2016021613</v>
      </c>
      <c r="G902" t="s">
        <v>55</v>
      </c>
      <c r="H902" t="s">
        <v>1115</v>
      </c>
      <c r="I902" t="s">
        <v>55</v>
      </c>
      <c r="J902" t="s">
        <v>55</v>
      </c>
      <c r="K902" t="s">
        <v>55</v>
      </c>
      <c r="L902" t="s">
        <v>55</v>
      </c>
      <c r="M902" t="s">
        <v>55</v>
      </c>
      <c r="N902" t="s">
        <v>57</v>
      </c>
      <c r="O902" t="s">
        <v>57</v>
      </c>
      <c r="P902" t="s">
        <v>57</v>
      </c>
      <c r="Q902" t="s">
        <v>57</v>
      </c>
      <c r="R902" t="s">
        <v>57</v>
      </c>
      <c r="S902" t="s">
        <v>55</v>
      </c>
      <c r="T902" t="s">
        <v>57</v>
      </c>
      <c r="U902" t="s">
        <v>57</v>
      </c>
      <c r="V902" t="s">
        <v>57</v>
      </c>
      <c r="W902" t="s">
        <v>55</v>
      </c>
      <c r="X902" t="s">
        <v>57</v>
      </c>
      <c r="Y902" t="s">
        <v>57</v>
      </c>
      <c r="Z902" t="s">
        <v>57</v>
      </c>
      <c r="AA902" t="s">
        <v>57</v>
      </c>
      <c r="AB902" t="s">
        <v>57</v>
      </c>
      <c r="AC902" t="s">
        <v>57</v>
      </c>
      <c r="AD902" t="s">
        <v>57</v>
      </c>
      <c r="AE902">
        <v>0</v>
      </c>
      <c r="AF902">
        <v>0</v>
      </c>
      <c r="AG902">
        <v>0</v>
      </c>
      <c r="AH902">
        <v>0</v>
      </c>
      <c r="AI902" s="18" t="str">
        <f t="shared" si="57"/>
        <v>1</v>
      </c>
      <c r="AJ902" s="18" t="str">
        <f t="shared" si="58"/>
        <v>1</v>
      </c>
      <c r="AK902" s="18" t="str">
        <f t="shared" si="59"/>
        <v>1</v>
      </c>
      <c r="AL902" s="18">
        <f t="shared" si="60"/>
        <v>0</v>
      </c>
      <c r="AM902" t="s">
        <v>55</v>
      </c>
      <c r="AN902" t="s">
        <v>55</v>
      </c>
      <c r="AO902">
        <v>0</v>
      </c>
      <c r="AP902">
        <v>1</v>
      </c>
      <c r="AQ902">
        <v>0</v>
      </c>
      <c r="AR902" t="s">
        <v>59</v>
      </c>
      <c r="AS902" t="s">
        <v>80</v>
      </c>
      <c r="AT902" t="s">
        <v>80</v>
      </c>
      <c r="AU902" t="s">
        <v>80</v>
      </c>
      <c r="AV902" t="s">
        <v>6761</v>
      </c>
      <c r="AW902" t="s">
        <v>1115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2016021613</v>
      </c>
      <c r="BM902">
        <v>13</v>
      </c>
    </row>
    <row r="903" spans="1:65">
      <c r="A903" t="s">
        <v>6762</v>
      </c>
      <c r="B903">
        <v>902</v>
      </c>
      <c r="C903" t="s">
        <v>301</v>
      </c>
      <c r="D903">
        <v>1</v>
      </c>
      <c r="E903">
        <v>13</v>
      </c>
      <c r="F903">
        <v>2016021613</v>
      </c>
      <c r="G903">
        <v>20160216</v>
      </c>
      <c r="H903" t="s">
        <v>1116</v>
      </c>
      <c r="I903" t="s">
        <v>54</v>
      </c>
      <c r="J903" t="s">
        <v>55</v>
      </c>
      <c r="K903">
        <v>3</v>
      </c>
      <c r="L903">
        <v>3</v>
      </c>
      <c r="M903">
        <v>0</v>
      </c>
      <c r="N903" t="s">
        <v>56</v>
      </c>
      <c r="O903" t="s">
        <v>1117</v>
      </c>
      <c r="P903" t="s">
        <v>68</v>
      </c>
      <c r="Q903" t="s">
        <v>3</v>
      </c>
      <c r="R903" t="s">
        <v>80</v>
      </c>
      <c r="S903" t="s">
        <v>55</v>
      </c>
      <c r="T903" t="s">
        <v>56</v>
      </c>
      <c r="U903" t="s">
        <v>56</v>
      </c>
      <c r="V903" t="s">
        <v>56</v>
      </c>
      <c r="W903" t="s">
        <v>55</v>
      </c>
      <c r="X903" t="s">
        <v>56</v>
      </c>
      <c r="Y903" t="s">
        <v>56</v>
      </c>
      <c r="Z903" t="s">
        <v>56</v>
      </c>
      <c r="AA903" t="s">
        <v>57</v>
      </c>
      <c r="AB903" t="s">
        <v>56</v>
      </c>
      <c r="AC903" t="s">
        <v>56</v>
      </c>
      <c r="AD903" t="s">
        <v>56</v>
      </c>
      <c r="AE903">
        <v>0</v>
      </c>
      <c r="AF903">
        <v>0</v>
      </c>
      <c r="AG903">
        <v>1</v>
      </c>
      <c r="AH903">
        <v>0</v>
      </c>
      <c r="AI903" s="18" t="str">
        <f t="shared" si="57"/>
        <v>1</v>
      </c>
      <c r="AJ903" s="18" t="str">
        <f t="shared" si="58"/>
        <v>1</v>
      </c>
      <c r="AK903" s="18" t="str">
        <f t="shared" si="59"/>
        <v>0</v>
      </c>
      <c r="AL903" s="18">
        <f t="shared" si="60"/>
        <v>0</v>
      </c>
      <c r="AM903" t="s">
        <v>55</v>
      </c>
      <c r="AN903">
        <v>3</v>
      </c>
      <c r="AO903">
        <v>1</v>
      </c>
      <c r="AP903">
        <v>0</v>
      </c>
      <c r="AQ903">
        <v>0</v>
      </c>
      <c r="AR903" t="s">
        <v>59</v>
      </c>
      <c r="AS903" t="s">
        <v>80</v>
      </c>
      <c r="AT903" t="s">
        <v>80</v>
      </c>
      <c r="AU903" t="s">
        <v>80</v>
      </c>
      <c r="AV903" t="s">
        <v>6762</v>
      </c>
      <c r="AW903" t="s">
        <v>1116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2016021613</v>
      </c>
      <c r="BM903">
        <v>13</v>
      </c>
    </row>
    <row r="904" spans="1:65">
      <c r="A904" t="s">
        <v>6763</v>
      </c>
      <c r="B904">
        <v>903</v>
      </c>
      <c r="C904" t="s">
        <v>57</v>
      </c>
      <c r="D904" t="s">
        <v>55</v>
      </c>
      <c r="E904">
        <v>13</v>
      </c>
      <c r="F904">
        <v>2016021613</v>
      </c>
      <c r="G904" t="s">
        <v>55</v>
      </c>
      <c r="H904" t="s">
        <v>1118</v>
      </c>
      <c r="I904" t="s">
        <v>55</v>
      </c>
      <c r="J904" t="s">
        <v>55</v>
      </c>
      <c r="K904" t="s">
        <v>55</v>
      </c>
      <c r="L904" t="s">
        <v>55</v>
      </c>
      <c r="M904" t="s">
        <v>55</v>
      </c>
      <c r="N904" t="s">
        <v>57</v>
      </c>
      <c r="O904" t="s">
        <v>57</v>
      </c>
      <c r="P904" t="s">
        <v>57</v>
      </c>
      <c r="Q904" t="s">
        <v>57</v>
      </c>
      <c r="R904" t="s">
        <v>57</v>
      </c>
      <c r="S904" t="s">
        <v>55</v>
      </c>
      <c r="T904" t="s">
        <v>57</v>
      </c>
      <c r="U904" t="s">
        <v>57</v>
      </c>
      <c r="V904" t="s">
        <v>57</v>
      </c>
      <c r="W904" t="s">
        <v>55</v>
      </c>
      <c r="X904" t="s">
        <v>57</v>
      </c>
      <c r="Y904" t="s">
        <v>57</v>
      </c>
      <c r="Z904" t="s">
        <v>57</v>
      </c>
      <c r="AA904" t="s">
        <v>57</v>
      </c>
      <c r="AB904" t="s">
        <v>57</v>
      </c>
      <c r="AC904" t="s">
        <v>57</v>
      </c>
      <c r="AD904" t="s">
        <v>57</v>
      </c>
      <c r="AE904">
        <v>0</v>
      </c>
      <c r="AF904">
        <v>0</v>
      </c>
      <c r="AG904">
        <v>0</v>
      </c>
      <c r="AH904">
        <v>0</v>
      </c>
      <c r="AI904" s="18" t="str">
        <f t="shared" si="57"/>
        <v>1</v>
      </c>
      <c r="AJ904" s="18" t="str">
        <f t="shared" si="58"/>
        <v>1</v>
      </c>
      <c r="AK904" s="18" t="str">
        <f t="shared" si="59"/>
        <v>1</v>
      </c>
      <c r="AL904" s="18">
        <f t="shared" si="60"/>
        <v>0</v>
      </c>
      <c r="AM904" t="s">
        <v>55</v>
      </c>
      <c r="AN904" t="s">
        <v>55</v>
      </c>
      <c r="AO904">
        <v>0</v>
      </c>
      <c r="AP904">
        <v>1</v>
      </c>
      <c r="AQ904">
        <v>0</v>
      </c>
      <c r="AR904" t="s">
        <v>59</v>
      </c>
      <c r="AS904" t="s">
        <v>80</v>
      </c>
      <c r="AT904" t="s">
        <v>80</v>
      </c>
      <c r="AU904" t="s">
        <v>80</v>
      </c>
      <c r="AV904" t="s">
        <v>6763</v>
      </c>
      <c r="AW904" t="s">
        <v>1118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0</v>
      </c>
      <c r="BK904">
        <v>0</v>
      </c>
      <c r="BL904">
        <v>2016021613</v>
      </c>
      <c r="BM904">
        <v>13</v>
      </c>
    </row>
    <row r="905" spans="1:65">
      <c r="A905" t="s">
        <v>6764</v>
      </c>
      <c r="B905">
        <v>904</v>
      </c>
      <c r="C905" t="s">
        <v>301</v>
      </c>
      <c r="D905">
        <v>1</v>
      </c>
      <c r="E905">
        <v>13</v>
      </c>
      <c r="F905">
        <v>2016021613</v>
      </c>
      <c r="G905">
        <v>20160216</v>
      </c>
      <c r="H905" t="s">
        <v>1119</v>
      </c>
      <c r="I905" t="s">
        <v>54</v>
      </c>
      <c r="J905" t="s">
        <v>55</v>
      </c>
      <c r="K905">
        <v>0</v>
      </c>
      <c r="L905">
        <v>0</v>
      </c>
      <c r="M905">
        <v>0</v>
      </c>
      <c r="N905" t="s">
        <v>56</v>
      </c>
      <c r="O905" t="s">
        <v>57</v>
      </c>
      <c r="P905" t="s">
        <v>57</v>
      </c>
      <c r="Q905" t="s">
        <v>3</v>
      </c>
      <c r="R905" t="s">
        <v>80</v>
      </c>
      <c r="S905" t="s">
        <v>55</v>
      </c>
      <c r="T905" t="s">
        <v>56</v>
      </c>
      <c r="U905" t="s">
        <v>56</v>
      </c>
      <c r="V905" t="s">
        <v>68</v>
      </c>
      <c r="W905" t="s">
        <v>55</v>
      </c>
      <c r="X905" t="s">
        <v>56</v>
      </c>
      <c r="Y905" t="s">
        <v>56</v>
      </c>
      <c r="Z905" t="s">
        <v>56</v>
      </c>
      <c r="AA905" t="s">
        <v>57</v>
      </c>
      <c r="AB905" t="s">
        <v>56</v>
      </c>
      <c r="AC905" t="s">
        <v>56</v>
      </c>
      <c r="AD905" t="s">
        <v>56</v>
      </c>
      <c r="AE905">
        <v>0</v>
      </c>
      <c r="AF905">
        <v>0</v>
      </c>
      <c r="AG905">
        <v>0</v>
      </c>
      <c r="AH905">
        <v>1</v>
      </c>
      <c r="AI905" s="18" t="str">
        <f t="shared" si="57"/>
        <v>1</v>
      </c>
      <c r="AJ905" s="18" t="str">
        <f t="shared" si="58"/>
        <v>1</v>
      </c>
      <c r="AK905" s="18" t="str">
        <f t="shared" si="59"/>
        <v>1</v>
      </c>
      <c r="AL905" s="18">
        <f t="shared" si="60"/>
        <v>1</v>
      </c>
      <c r="AM905" t="s">
        <v>55</v>
      </c>
      <c r="AN905" t="s">
        <v>55</v>
      </c>
      <c r="AO905">
        <v>0</v>
      </c>
      <c r="AP905">
        <v>0</v>
      </c>
      <c r="AQ905">
        <v>0</v>
      </c>
      <c r="AR905" t="s">
        <v>59</v>
      </c>
      <c r="AS905" t="s">
        <v>80</v>
      </c>
      <c r="AT905" t="s">
        <v>80</v>
      </c>
      <c r="AU905" t="s">
        <v>80</v>
      </c>
      <c r="AV905" t="s">
        <v>6764</v>
      </c>
      <c r="AW905" t="s">
        <v>1119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1</v>
      </c>
      <c r="BL905">
        <v>2016021613</v>
      </c>
      <c r="BM905">
        <v>13</v>
      </c>
    </row>
    <row r="906" spans="1:65">
      <c r="A906" t="s">
        <v>6765</v>
      </c>
      <c r="B906">
        <v>905</v>
      </c>
      <c r="C906" t="s">
        <v>301</v>
      </c>
      <c r="D906">
        <v>1</v>
      </c>
      <c r="E906">
        <v>13</v>
      </c>
      <c r="F906">
        <v>2016021613</v>
      </c>
      <c r="G906">
        <v>20160216</v>
      </c>
      <c r="H906" t="s">
        <v>1120</v>
      </c>
      <c r="I906" t="s">
        <v>54</v>
      </c>
      <c r="J906" t="s">
        <v>55</v>
      </c>
      <c r="K906">
        <v>0</v>
      </c>
      <c r="L906">
        <v>0</v>
      </c>
      <c r="M906">
        <v>0</v>
      </c>
      <c r="N906" t="s">
        <v>56</v>
      </c>
      <c r="O906" t="s">
        <v>57</v>
      </c>
      <c r="P906" t="s">
        <v>57</v>
      </c>
      <c r="Q906" t="s">
        <v>3</v>
      </c>
      <c r="R906" t="s">
        <v>80</v>
      </c>
      <c r="S906" t="s">
        <v>55</v>
      </c>
      <c r="T906" t="s">
        <v>56</v>
      </c>
      <c r="U906" t="s">
        <v>56</v>
      </c>
      <c r="V906" t="s">
        <v>56</v>
      </c>
      <c r="W906" t="s">
        <v>55</v>
      </c>
      <c r="X906" t="s">
        <v>56</v>
      </c>
      <c r="Y906" t="s">
        <v>56</v>
      </c>
      <c r="Z906" t="s">
        <v>56</v>
      </c>
      <c r="AA906" t="s">
        <v>57</v>
      </c>
      <c r="AB906" t="s">
        <v>56</v>
      </c>
      <c r="AC906" t="s">
        <v>56</v>
      </c>
      <c r="AD906" t="s">
        <v>56</v>
      </c>
      <c r="AE906">
        <v>0</v>
      </c>
      <c r="AF906">
        <v>0</v>
      </c>
      <c r="AG906">
        <v>0</v>
      </c>
      <c r="AH906">
        <v>1</v>
      </c>
      <c r="AI906" s="18" t="str">
        <f t="shared" si="57"/>
        <v>1</v>
      </c>
      <c r="AJ906" s="18" t="str">
        <f t="shared" si="58"/>
        <v>1</v>
      </c>
      <c r="AK906" s="18" t="str">
        <f t="shared" si="59"/>
        <v>1</v>
      </c>
      <c r="AL906" s="18">
        <f t="shared" si="60"/>
        <v>1</v>
      </c>
      <c r="AM906" t="s">
        <v>55</v>
      </c>
      <c r="AN906" t="s">
        <v>55</v>
      </c>
      <c r="AO906">
        <v>0</v>
      </c>
      <c r="AP906">
        <v>0</v>
      </c>
      <c r="AQ906">
        <v>0</v>
      </c>
      <c r="AR906" t="s">
        <v>59</v>
      </c>
      <c r="AS906" t="s">
        <v>80</v>
      </c>
      <c r="AT906" t="s">
        <v>80</v>
      </c>
      <c r="AU906" t="s">
        <v>80</v>
      </c>
      <c r="AV906" t="s">
        <v>6765</v>
      </c>
      <c r="AW906" t="s">
        <v>1120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2016021613</v>
      </c>
      <c r="BM906">
        <v>13</v>
      </c>
    </row>
    <row r="907" spans="1:65">
      <c r="A907" t="s">
        <v>6766</v>
      </c>
      <c r="B907">
        <v>906</v>
      </c>
      <c r="C907" t="s">
        <v>301</v>
      </c>
      <c r="D907">
        <v>1</v>
      </c>
      <c r="E907">
        <v>13</v>
      </c>
      <c r="F907">
        <v>2016021613</v>
      </c>
      <c r="G907">
        <v>20160216</v>
      </c>
      <c r="H907" t="s">
        <v>1121</v>
      </c>
      <c r="I907" t="s">
        <v>695</v>
      </c>
      <c r="J907" t="s">
        <v>55</v>
      </c>
      <c r="K907">
        <v>3</v>
      </c>
      <c r="L907">
        <v>0</v>
      </c>
      <c r="M907">
        <v>3</v>
      </c>
      <c r="N907" t="s">
        <v>56</v>
      </c>
      <c r="O907" t="s">
        <v>695</v>
      </c>
      <c r="P907" t="s">
        <v>56</v>
      </c>
      <c r="Q907" t="s">
        <v>3</v>
      </c>
      <c r="R907" t="s">
        <v>67</v>
      </c>
      <c r="S907" t="s">
        <v>55</v>
      </c>
      <c r="T907" t="s">
        <v>56</v>
      </c>
      <c r="U907" t="s">
        <v>56</v>
      </c>
      <c r="V907" t="s">
        <v>56</v>
      </c>
      <c r="W907" t="s">
        <v>55</v>
      </c>
      <c r="X907" t="s">
        <v>56</v>
      </c>
      <c r="Y907" t="s">
        <v>56</v>
      </c>
      <c r="Z907" t="s">
        <v>68</v>
      </c>
      <c r="AA907" t="s">
        <v>132</v>
      </c>
      <c r="AB907" t="s">
        <v>56</v>
      </c>
      <c r="AC907" t="s">
        <v>68</v>
      </c>
      <c r="AD907" t="s">
        <v>56</v>
      </c>
      <c r="AE907">
        <v>0</v>
      </c>
      <c r="AF907">
        <v>0</v>
      </c>
      <c r="AG907">
        <v>1</v>
      </c>
      <c r="AH907">
        <v>0</v>
      </c>
      <c r="AI907" s="18" t="str">
        <f t="shared" si="57"/>
        <v>1</v>
      </c>
      <c r="AJ907" s="18" t="str">
        <f t="shared" si="58"/>
        <v>1</v>
      </c>
      <c r="AK907" s="18" t="str">
        <f t="shared" si="59"/>
        <v>0</v>
      </c>
      <c r="AL907" s="18">
        <f t="shared" si="60"/>
        <v>0</v>
      </c>
      <c r="AM907">
        <v>2</v>
      </c>
      <c r="AN907">
        <v>3</v>
      </c>
      <c r="AO907">
        <v>1</v>
      </c>
      <c r="AP907">
        <v>0</v>
      </c>
      <c r="AQ907">
        <v>0</v>
      </c>
      <c r="AR907" t="s">
        <v>74</v>
      </c>
      <c r="AS907" t="s">
        <v>67</v>
      </c>
      <c r="AT907" t="s">
        <v>67</v>
      </c>
      <c r="AU907" t="s">
        <v>4450</v>
      </c>
      <c r="AV907" t="s">
        <v>6766</v>
      </c>
      <c r="AW907" t="s">
        <v>1121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2016021613</v>
      </c>
      <c r="BM907">
        <v>13</v>
      </c>
    </row>
    <row r="908" spans="1:65">
      <c r="A908" t="s">
        <v>6767</v>
      </c>
      <c r="B908">
        <v>907</v>
      </c>
      <c r="C908" t="s">
        <v>57</v>
      </c>
      <c r="D908" t="s">
        <v>55</v>
      </c>
      <c r="E908">
        <v>13</v>
      </c>
      <c r="F908">
        <v>2016021613</v>
      </c>
      <c r="G908" t="s">
        <v>55</v>
      </c>
      <c r="H908" t="s">
        <v>1122</v>
      </c>
      <c r="I908" t="s">
        <v>55</v>
      </c>
      <c r="J908" t="s">
        <v>55</v>
      </c>
      <c r="K908" t="s">
        <v>55</v>
      </c>
      <c r="L908" t="s">
        <v>55</v>
      </c>
      <c r="M908" t="s">
        <v>55</v>
      </c>
      <c r="N908" t="s">
        <v>57</v>
      </c>
      <c r="O908" t="s">
        <v>57</v>
      </c>
      <c r="P908" t="s">
        <v>57</v>
      </c>
      <c r="Q908" t="s">
        <v>57</v>
      </c>
      <c r="R908" t="s">
        <v>57</v>
      </c>
      <c r="S908" t="s">
        <v>55</v>
      </c>
      <c r="T908" t="s">
        <v>57</v>
      </c>
      <c r="U908" t="s">
        <v>57</v>
      </c>
      <c r="V908" t="s">
        <v>57</v>
      </c>
      <c r="W908" t="s">
        <v>55</v>
      </c>
      <c r="X908" t="s">
        <v>57</v>
      </c>
      <c r="Y908" t="s">
        <v>57</v>
      </c>
      <c r="Z908" t="s">
        <v>57</v>
      </c>
      <c r="AA908" t="s">
        <v>57</v>
      </c>
      <c r="AB908" t="s">
        <v>57</v>
      </c>
      <c r="AC908" t="s">
        <v>57</v>
      </c>
      <c r="AD908" t="s">
        <v>57</v>
      </c>
      <c r="AE908">
        <v>0</v>
      </c>
      <c r="AF908">
        <v>0</v>
      </c>
      <c r="AG908">
        <v>0</v>
      </c>
      <c r="AH908">
        <v>0</v>
      </c>
      <c r="AI908" s="18" t="str">
        <f t="shared" si="57"/>
        <v>1</v>
      </c>
      <c r="AJ908" s="18" t="str">
        <f t="shared" si="58"/>
        <v>1</v>
      </c>
      <c r="AK908" s="18" t="str">
        <f t="shared" si="59"/>
        <v>1</v>
      </c>
      <c r="AL908" s="18">
        <f t="shared" si="60"/>
        <v>0</v>
      </c>
      <c r="AM908" t="s">
        <v>55</v>
      </c>
      <c r="AN908" t="s">
        <v>55</v>
      </c>
      <c r="AO908">
        <v>0</v>
      </c>
      <c r="AP908">
        <v>1</v>
      </c>
      <c r="AQ908">
        <v>0</v>
      </c>
      <c r="AR908" t="s">
        <v>59</v>
      </c>
      <c r="AS908" t="s">
        <v>80</v>
      </c>
      <c r="AT908" t="s">
        <v>80</v>
      </c>
      <c r="AU908" t="s">
        <v>80</v>
      </c>
      <c r="AV908" t="s">
        <v>6767</v>
      </c>
      <c r="AW908" t="s">
        <v>1122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0</v>
      </c>
      <c r="BK908">
        <v>0</v>
      </c>
      <c r="BL908">
        <v>2016021613</v>
      </c>
      <c r="BM908">
        <v>13</v>
      </c>
    </row>
    <row r="909" spans="1:65">
      <c r="A909" t="s">
        <v>6768</v>
      </c>
      <c r="B909">
        <v>908</v>
      </c>
      <c r="C909" t="s">
        <v>57</v>
      </c>
      <c r="D909" t="s">
        <v>55</v>
      </c>
      <c r="E909">
        <v>13</v>
      </c>
      <c r="F909">
        <v>2016021613</v>
      </c>
      <c r="G909" t="s">
        <v>55</v>
      </c>
      <c r="H909" t="s">
        <v>1123</v>
      </c>
      <c r="I909" t="s">
        <v>55</v>
      </c>
      <c r="J909" t="s">
        <v>55</v>
      </c>
      <c r="K909" t="s">
        <v>55</v>
      </c>
      <c r="L909" t="s">
        <v>55</v>
      </c>
      <c r="M909" t="s">
        <v>55</v>
      </c>
      <c r="N909" t="s">
        <v>57</v>
      </c>
      <c r="O909" t="s">
        <v>57</v>
      </c>
      <c r="P909" t="s">
        <v>57</v>
      </c>
      <c r="Q909" t="s">
        <v>57</v>
      </c>
      <c r="R909" t="s">
        <v>57</v>
      </c>
      <c r="S909" t="s">
        <v>55</v>
      </c>
      <c r="T909" t="s">
        <v>57</v>
      </c>
      <c r="U909" t="s">
        <v>57</v>
      </c>
      <c r="V909" t="s">
        <v>57</v>
      </c>
      <c r="W909" t="s">
        <v>55</v>
      </c>
      <c r="X909" t="s">
        <v>57</v>
      </c>
      <c r="Y909" t="s">
        <v>57</v>
      </c>
      <c r="Z909" t="s">
        <v>57</v>
      </c>
      <c r="AA909" t="s">
        <v>57</v>
      </c>
      <c r="AB909" t="s">
        <v>57</v>
      </c>
      <c r="AC909" t="s">
        <v>57</v>
      </c>
      <c r="AD909" t="s">
        <v>57</v>
      </c>
      <c r="AE909">
        <v>0</v>
      </c>
      <c r="AF909">
        <v>0</v>
      </c>
      <c r="AG909">
        <v>0</v>
      </c>
      <c r="AH909">
        <v>0</v>
      </c>
      <c r="AI909" s="18" t="str">
        <f t="shared" si="57"/>
        <v>1</v>
      </c>
      <c r="AJ909" s="18" t="str">
        <f t="shared" si="58"/>
        <v>1</v>
      </c>
      <c r="AK909" s="18" t="str">
        <f t="shared" si="59"/>
        <v>1</v>
      </c>
      <c r="AL909" s="18">
        <f t="shared" si="60"/>
        <v>0</v>
      </c>
      <c r="AM909" t="s">
        <v>55</v>
      </c>
      <c r="AN909" t="s">
        <v>55</v>
      </c>
      <c r="AO909">
        <v>0</v>
      </c>
      <c r="AP909">
        <v>1</v>
      </c>
      <c r="AQ909">
        <v>0</v>
      </c>
      <c r="AR909" t="s">
        <v>59</v>
      </c>
      <c r="AS909" t="s">
        <v>80</v>
      </c>
      <c r="AT909" t="s">
        <v>80</v>
      </c>
      <c r="AU909" t="s">
        <v>80</v>
      </c>
      <c r="AV909" t="s">
        <v>6768</v>
      </c>
      <c r="AW909" t="s">
        <v>1123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2016021613</v>
      </c>
      <c r="BM909">
        <v>13</v>
      </c>
    </row>
    <row r="910" spans="1:65">
      <c r="A910" t="s">
        <v>6769</v>
      </c>
      <c r="B910">
        <v>909</v>
      </c>
      <c r="C910" t="s">
        <v>301</v>
      </c>
      <c r="D910">
        <v>1</v>
      </c>
      <c r="E910">
        <v>13</v>
      </c>
      <c r="F910">
        <v>2016021613</v>
      </c>
      <c r="G910">
        <v>20160216</v>
      </c>
      <c r="H910" t="s">
        <v>1124</v>
      </c>
      <c r="I910" t="s">
        <v>695</v>
      </c>
      <c r="J910" t="s">
        <v>55</v>
      </c>
      <c r="K910">
        <v>4</v>
      </c>
      <c r="L910">
        <v>0</v>
      </c>
      <c r="M910">
        <v>4</v>
      </c>
      <c r="N910" t="s">
        <v>56</v>
      </c>
      <c r="O910" t="s">
        <v>695</v>
      </c>
      <c r="P910" t="s">
        <v>56</v>
      </c>
      <c r="Q910" t="s">
        <v>3</v>
      </c>
      <c r="R910" t="s">
        <v>67</v>
      </c>
      <c r="S910" t="s">
        <v>55</v>
      </c>
      <c r="T910" t="s">
        <v>56</v>
      </c>
      <c r="U910" t="s">
        <v>56</v>
      </c>
      <c r="V910" t="s">
        <v>68</v>
      </c>
      <c r="W910" t="s">
        <v>55</v>
      </c>
      <c r="X910" t="s">
        <v>56</v>
      </c>
      <c r="Y910" t="s">
        <v>56</v>
      </c>
      <c r="Z910" t="s">
        <v>68</v>
      </c>
      <c r="AA910" t="s">
        <v>132</v>
      </c>
      <c r="AB910" t="s">
        <v>56</v>
      </c>
      <c r="AC910" t="s">
        <v>68</v>
      </c>
      <c r="AD910" t="s">
        <v>56</v>
      </c>
      <c r="AE910">
        <v>0</v>
      </c>
      <c r="AF910">
        <v>0</v>
      </c>
      <c r="AG910">
        <v>1</v>
      </c>
      <c r="AH910">
        <v>0</v>
      </c>
      <c r="AI910" s="18" t="str">
        <f t="shared" si="57"/>
        <v>1</v>
      </c>
      <c r="AJ910" s="18" t="str">
        <f t="shared" si="58"/>
        <v>1</v>
      </c>
      <c r="AK910" s="18" t="str">
        <f t="shared" si="59"/>
        <v>0</v>
      </c>
      <c r="AL910" s="18">
        <f t="shared" si="60"/>
        <v>0</v>
      </c>
      <c r="AM910">
        <v>2</v>
      </c>
      <c r="AN910">
        <v>2</v>
      </c>
      <c r="AO910">
        <v>0</v>
      </c>
      <c r="AP910">
        <v>0</v>
      </c>
      <c r="AQ910">
        <v>0</v>
      </c>
      <c r="AR910" t="s">
        <v>74</v>
      </c>
      <c r="AS910" t="s">
        <v>67</v>
      </c>
      <c r="AT910" t="s">
        <v>67</v>
      </c>
      <c r="AU910" t="s">
        <v>4450</v>
      </c>
      <c r="AV910" t="s">
        <v>6769</v>
      </c>
      <c r="AW910" t="s">
        <v>1124</v>
      </c>
      <c r="AX910">
        <v>0</v>
      </c>
      <c r="AY910">
        <v>1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2016021613</v>
      </c>
      <c r="BM910">
        <v>13</v>
      </c>
    </row>
    <row r="911" spans="1:65">
      <c r="A911" t="s">
        <v>6770</v>
      </c>
      <c r="B911">
        <v>910</v>
      </c>
      <c r="C911" t="s">
        <v>57</v>
      </c>
      <c r="D911" t="s">
        <v>55</v>
      </c>
      <c r="E911">
        <v>13</v>
      </c>
      <c r="F911">
        <v>2016021613</v>
      </c>
      <c r="G911" t="s">
        <v>55</v>
      </c>
      <c r="H911" t="s">
        <v>1125</v>
      </c>
      <c r="I911" t="s">
        <v>55</v>
      </c>
      <c r="J911" t="s">
        <v>55</v>
      </c>
      <c r="K911" t="s">
        <v>55</v>
      </c>
      <c r="L911" t="s">
        <v>55</v>
      </c>
      <c r="M911" t="s">
        <v>55</v>
      </c>
      <c r="N911" t="s">
        <v>57</v>
      </c>
      <c r="O911" t="s">
        <v>57</v>
      </c>
      <c r="P911" t="s">
        <v>57</v>
      </c>
      <c r="Q911" t="s">
        <v>57</v>
      </c>
      <c r="R911" t="s">
        <v>57</v>
      </c>
      <c r="S911" t="s">
        <v>55</v>
      </c>
      <c r="T911" t="s">
        <v>57</v>
      </c>
      <c r="U911" t="s">
        <v>57</v>
      </c>
      <c r="V911" t="s">
        <v>57</v>
      </c>
      <c r="W911" t="s">
        <v>55</v>
      </c>
      <c r="X911" t="s">
        <v>57</v>
      </c>
      <c r="Y911" t="s">
        <v>57</v>
      </c>
      <c r="Z911" t="s">
        <v>57</v>
      </c>
      <c r="AA911" t="s">
        <v>57</v>
      </c>
      <c r="AB911" t="s">
        <v>57</v>
      </c>
      <c r="AC911" t="s">
        <v>57</v>
      </c>
      <c r="AD911" t="s">
        <v>57</v>
      </c>
      <c r="AE911">
        <v>0</v>
      </c>
      <c r="AF911">
        <v>0</v>
      </c>
      <c r="AG911">
        <v>0</v>
      </c>
      <c r="AH911">
        <v>0</v>
      </c>
      <c r="AI911" s="18" t="str">
        <f t="shared" si="57"/>
        <v>1</v>
      </c>
      <c r="AJ911" s="18" t="str">
        <f t="shared" si="58"/>
        <v>1</v>
      </c>
      <c r="AK911" s="18" t="str">
        <f t="shared" si="59"/>
        <v>1</v>
      </c>
      <c r="AL911" s="18">
        <f t="shared" si="60"/>
        <v>0</v>
      </c>
      <c r="AM911" t="s">
        <v>55</v>
      </c>
      <c r="AN911" t="s">
        <v>55</v>
      </c>
      <c r="AO911">
        <v>1</v>
      </c>
      <c r="AP911">
        <v>1</v>
      </c>
      <c r="AQ911">
        <v>0</v>
      </c>
      <c r="AR911" t="s">
        <v>59</v>
      </c>
      <c r="AS911" t="s">
        <v>80</v>
      </c>
      <c r="AT911" t="s">
        <v>80</v>
      </c>
      <c r="AU911" t="s">
        <v>80</v>
      </c>
      <c r="AV911" t="s">
        <v>6770</v>
      </c>
      <c r="AW911" t="s">
        <v>1125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0</v>
      </c>
      <c r="BK911">
        <v>0</v>
      </c>
      <c r="BL911">
        <v>2016021613</v>
      </c>
      <c r="BM911">
        <v>13</v>
      </c>
    </row>
    <row r="912" spans="1:65">
      <c r="A912" t="s">
        <v>6771</v>
      </c>
      <c r="B912">
        <v>911</v>
      </c>
      <c r="C912" t="s">
        <v>57</v>
      </c>
      <c r="D912" t="s">
        <v>55</v>
      </c>
      <c r="E912">
        <v>13</v>
      </c>
      <c r="F912">
        <v>2016021613</v>
      </c>
      <c r="G912" t="s">
        <v>55</v>
      </c>
      <c r="H912" t="s">
        <v>1126</v>
      </c>
      <c r="I912" t="s">
        <v>55</v>
      </c>
      <c r="J912" t="s">
        <v>55</v>
      </c>
      <c r="K912" t="s">
        <v>55</v>
      </c>
      <c r="L912" t="s">
        <v>55</v>
      </c>
      <c r="M912" t="s">
        <v>55</v>
      </c>
      <c r="N912" t="s">
        <v>57</v>
      </c>
      <c r="O912" t="s">
        <v>57</v>
      </c>
      <c r="P912" t="s">
        <v>57</v>
      </c>
      <c r="Q912" t="s">
        <v>57</v>
      </c>
      <c r="R912" t="s">
        <v>57</v>
      </c>
      <c r="S912" t="s">
        <v>55</v>
      </c>
      <c r="T912" t="s">
        <v>57</v>
      </c>
      <c r="U912" t="s">
        <v>57</v>
      </c>
      <c r="V912" t="s">
        <v>57</v>
      </c>
      <c r="W912" t="s">
        <v>55</v>
      </c>
      <c r="X912" t="s">
        <v>57</v>
      </c>
      <c r="Y912" t="s">
        <v>57</v>
      </c>
      <c r="Z912" t="s">
        <v>57</v>
      </c>
      <c r="AA912" t="s">
        <v>57</v>
      </c>
      <c r="AB912" t="s">
        <v>57</v>
      </c>
      <c r="AC912" t="s">
        <v>57</v>
      </c>
      <c r="AD912" t="s">
        <v>57</v>
      </c>
      <c r="AE912">
        <v>0</v>
      </c>
      <c r="AF912">
        <v>0</v>
      </c>
      <c r="AG912">
        <v>0</v>
      </c>
      <c r="AH912">
        <v>0</v>
      </c>
      <c r="AI912" s="18" t="str">
        <f t="shared" si="57"/>
        <v>1</v>
      </c>
      <c r="AJ912" s="18" t="str">
        <f t="shared" si="58"/>
        <v>1</v>
      </c>
      <c r="AK912" s="18" t="str">
        <f t="shared" si="59"/>
        <v>1</v>
      </c>
      <c r="AL912" s="18">
        <f t="shared" si="60"/>
        <v>0</v>
      </c>
      <c r="AM912" t="s">
        <v>55</v>
      </c>
      <c r="AN912" t="s">
        <v>55</v>
      </c>
      <c r="AO912">
        <v>0</v>
      </c>
      <c r="AP912">
        <v>1</v>
      </c>
      <c r="AQ912">
        <v>0</v>
      </c>
      <c r="AR912" t="s">
        <v>59</v>
      </c>
      <c r="AS912" t="s">
        <v>80</v>
      </c>
      <c r="AT912" t="s">
        <v>80</v>
      </c>
      <c r="AU912" t="s">
        <v>80</v>
      </c>
      <c r="AV912" t="s">
        <v>6771</v>
      </c>
      <c r="AW912" t="s">
        <v>1126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2016021613</v>
      </c>
      <c r="BM912">
        <v>13</v>
      </c>
    </row>
    <row r="913" spans="1:65">
      <c r="A913" t="s">
        <v>6772</v>
      </c>
      <c r="B913">
        <v>912</v>
      </c>
      <c r="C913" t="s">
        <v>301</v>
      </c>
      <c r="D913">
        <v>1</v>
      </c>
      <c r="E913">
        <v>13</v>
      </c>
      <c r="F913">
        <v>2016021613</v>
      </c>
      <c r="G913">
        <v>20160216</v>
      </c>
      <c r="H913" t="s">
        <v>1127</v>
      </c>
      <c r="I913" t="s">
        <v>695</v>
      </c>
      <c r="J913" t="s">
        <v>55</v>
      </c>
      <c r="K913">
        <v>2</v>
      </c>
      <c r="L913">
        <v>1</v>
      </c>
      <c r="M913">
        <v>1</v>
      </c>
      <c r="N913" t="s">
        <v>56</v>
      </c>
      <c r="O913" t="s">
        <v>695</v>
      </c>
      <c r="P913" t="s">
        <v>68</v>
      </c>
      <c r="Q913" t="s">
        <v>3</v>
      </c>
      <c r="R913" t="s">
        <v>67</v>
      </c>
      <c r="S913" t="s">
        <v>55</v>
      </c>
      <c r="T913" t="s">
        <v>56</v>
      </c>
      <c r="U913" t="s">
        <v>56</v>
      </c>
      <c r="V913" t="s">
        <v>56</v>
      </c>
      <c r="W913" t="s">
        <v>55</v>
      </c>
      <c r="X913" t="s">
        <v>56</v>
      </c>
      <c r="Y913" t="s">
        <v>56</v>
      </c>
      <c r="Z913" t="s">
        <v>68</v>
      </c>
      <c r="AA913" t="s">
        <v>132</v>
      </c>
      <c r="AB913" t="s">
        <v>56</v>
      </c>
      <c r="AC913" t="s">
        <v>68</v>
      </c>
      <c r="AD913" t="s">
        <v>56</v>
      </c>
      <c r="AE913">
        <v>0</v>
      </c>
      <c r="AF913">
        <v>0</v>
      </c>
      <c r="AG913">
        <v>0</v>
      </c>
      <c r="AH913">
        <v>1</v>
      </c>
      <c r="AI913" s="18" t="str">
        <f t="shared" si="57"/>
        <v>1</v>
      </c>
      <c r="AJ913" s="18" t="str">
        <f t="shared" si="58"/>
        <v>1</v>
      </c>
      <c r="AK913" s="18" t="str">
        <f t="shared" si="59"/>
        <v>1</v>
      </c>
      <c r="AL913" s="18">
        <f t="shared" si="60"/>
        <v>1</v>
      </c>
      <c r="AM913" t="s">
        <v>55</v>
      </c>
      <c r="AN913" t="s">
        <v>55</v>
      </c>
      <c r="AO913">
        <v>0</v>
      </c>
      <c r="AP913">
        <v>0</v>
      </c>
      <c r="AQ913">
        <v>0</v>
      </c>
      <c r="AR913" t="s">
        <v>74</v>
      </c>
      <c r="AS913" t="s">
        <v>67</v>
      </c>
      <c r="AT913" t="s">
        <v>67</v>
      </c>
      <c r="AU913" t="s">
        <v>4450</v>
      </c>
      <c r="AV913" t="s">
        <v>6772</v>
      </c>
      <c r="AW913" t="s">
        <v>1127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2016021613</v>
      </c>
      <c r="BM913">
        <v>13</v>
      </c>
    </row>
    <row r="914" spans="1:65">
      <c r="A914" t="s">
        <v>6773</v>
      </c>
      <c r="B914">
        <v>913</v>
      </c>
      <c r="C914" t="s">
        <v>57</v>
      </c>
      <c r="D914" t="s">
        <v>55</v>
      </c>
      <c r="E914">
        <v>13</v>
      </c>
      <c r="F914">
        <v>2016021613</v>
      </c>
      <c r="G914" t="s">
        <v>55</v>
      </c>
      <c r="H914" t="s">
        <v>1128</v>
      </c>
      <c r="I914" t="s">
        <v>55</v>
      </c>
      <c r="J914" t="s">
        <v>55</v>
      </c>
      <c r="K914" t="s">
        <v>55</v>
      </c>
      <c r="L914" t="s">
        <v>55</v>
      </c>
      <c r="M914" t="s">
        <v>55</v>
      </c>
      <c r="N914" t="s">
        <v>57</v>
      </c>
      <c r="O914" t="s">
        <v>57</v>
      </c>
      <c r="P914" t="s">
        <v>57</v>
      </c>
      <c r="Q914" t="s">
        <v>57</v>
      </c>
      <c r="R914" t="s">
        <v>57</v>
      </c>
      <c r="S914" t="s">
        <v>55</v>
      </c>
      <c r="T914" t="s">
        <v>57</v>
      </c>
      <c r="U914" t="s">
        <v>57</v>
      </c>
      <c r="V914" t="s">
        <v>57</v>
      </c>
      <c r="W914" t="s">
        <v>55</v>
      </c>
      <c r="X914" t="s">
        <v>57</v>
      </c>
      <c r="Y914" t="s">
        <v>57</v>
      </c>
      <c r="Z914" t="s">
        <v>57</v>
      </c>
      <c r="AA914" t="s">
        <v>57</v>
      </c>
      <c r="AB914" t="s">
        <v>57</v>
      </c>
      <c r="AC914" t="s">
        <v>57</v>
      </c>
      <c r="AD914" t="s">
        <v>57</v>
      </c>
      <c r="AE914">
        <v>0</v>
      </c>
      <c r="AF914">
        <v>0</v>
      </c>
      <c r="AG914">
        <v>0</v>
      </c>
      <c r="AH914">
        <v>0</v>
      </c>
      <c r="AI914" s="18" t="str">
        <f t="shared" si="57"/>
        <v>1</v>
      </c>
      <c r="AJ914" s="18" t="str">
        <f t="shared" si="58"/>
        <v>1</v>
      </c>
      <c r="AK914" s="18" t="str">
        <f t="shared" si="59"/>
        <v>1</v>
      </c>
      <c r="AL914" s="18">
        <f t="shared" si="60"/>
        <v>0</v>
      </c>
      <c r="AM914" t="s">
        <v>55</v>
      </c>
      <c r="AN914" t="s">
        <v>55</v>
      </c>
      <c r="AO914">
        <v>0</v>
      </c>
      <c r="AP914">
        <v>1</v>
      </c>
      <c r="AQ914">
        <v>0</v>
      </c>
      <c r="AR914" t="s">
        <v>59</v>
      </c>
      <c r="AS914" t="s">
        <v>80</v>
      </c>
      <c r="AT914" t="s">
        <v>80</v>
      </c>
      <c r="AU914" t="s">
        <v>80</v>
      </c>
      <c r="AV914" t="s">
        <v>6773</v>
      </c>
      <c r="AW914" t="s">
        <v>1128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2016021613</v>
      </c>
      <c r="BM914">
        <v>13</v>
      </c>
    </row>
    <row r="915" spans="1:65">
      <c r="A915" t="s">
        <v>6774</v>
      </c>
      <c r="B915">
        <v>914</v>
      </c>
      <c r="C915" t="s">
        <v>301</v>
      </c>
      <c r="D915">
        <v>1</v>
      </c>
      <c r="E915">
        <v>13</v>
      </c>
      <c r="F915">
        <v>2016021613</v>
      </c>
      <c r="G915">
        <v>20160216</v>
      </c>
      <c r="H915" t="s">
        <v>1129</v>
      </c>
      <c r="I915" t="s">
        <v>54</v>
      </c>
      <c r="J915" t="s">
        <v>55</v>
      </c>
      <c r="K915">
        <v>1</v>
      </c>
      <c r="L915">
        <v>1</v>
      </c>
      <c r="M915">
        <v>0</v>
      </c>
      <c r="N915" t="s">
        <v>56</v>
      </c>
      <c r="O915" t="s">
        <v>1130</v>
      </c>
      <c r="P915" t="s">
        <v>68</v>
      </c>
      <c r="Q915" t="s">
        <v>3</v>
      </c>
      <c r="R915" t="s">
        <v>100</v>
      </c>
      <c r="S915" t="s">
        <v>55</v>
      </c>
      <c r="T915" t="s">
        <v>56</v>
      </c>
      <c r="U915" t="s">
        <v>56</v>
      </c>
      <c r="V915" t="s">
        <v>56</v>
      </c>
      <c r="W915" t="s">
        <v>55</v>
      </c>
      <c r="X915" t="s">
        <v>56</v>
      </c>
      <c r="Y915" t="s">
        <v>56</v>
      </c>
      <c r="Z915" t="s">
        <v>56</v>
      </c>
      <c r="AA915" t="s">
        <v>57</v>
      </c>
      <c r="AB915" t="s">
        <v>56</v>
      </c>
      <c r="AC915" t="s">
        <v>68</v>
      </c>
      <c r="AD915" t="s">
        <v>56</v>
      </c>
      <c r="AE915">
        <v>0</v>
      </c>
      <c r="AF915">
        <v>0</v>
      </c>
      <c r="AG915">
        <v>1</v>
      </c>
      <c r="AH915">
        <v>0</v>
      </c>
      <c r="AI915" s="18" t="str">
        <f t="shared" si="57"/>
        <v>1</v>
      </c>
      <c r="AJ915" s="18" t="str">
        <f t="shared" si="58"/>
        <v>1</v>
      </c>
      <c r="AK915" s="18" t="str">
        <f t="shared" si="59"/>
        <v>0</v>
      </c>
      <c r="AL915" s="18">
        <f t="shared" si="60"/>
        <v>0</v>
      </c>
      <c r="AM915">
        <v>4</v>
      </c>
      <c r="AN915">
        <v>5</v>
      </c>
      <c r="AO915">
        <v>0</v>
      </c>
      <c r="AP915">
        <v>0</v>
      </c>
      <c r="AQ915">
        <v>0</v>
      </c>
      <c r="AR915" t="s">
        <v>59</v>
      </c>
      <c r="AS915" t="s">
        <v>102</v>
      </c>
      <c r="AT915" t="s">
        <v>102</v>
      </c>
      <c r="AU915" t="s">
        <v>4450</v>
      </c>
      <c r="AV915" t="s">
        <v>6774</v>
      </c>
      <c r="AW915" t="s">
        <v>1129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2016021613</v>
      </c>
      <c r="BM915">
        <v>13</v>
      </c>
    </row>
    <row r="916" spans="1:65">
      <c r="A916" t="s">
        <v>6775</v>
      </c>
      <c r="B916">
        <v>915</v>
      </c>
      <c r="C916" t="s">
        <v>57</v>
      </c>
      <c r="D916" t="s">
        <v>55</v>
      </c>
      <c r="E916">
        <v>13</v>
      </c>
      <c r="F916">
        <v>2016021613</v>
      </c>
      <c r="G916" t="s">
        <v>55</v>
      </c>
      <c r="H916" t="s">
        <v>1131</v>
      </c>
      <c r="I916" t="s">
        <v>55</v>
      </c>
      <c r="J916" t="s">
        <v>55</v>
      </c>
      <c r="K916" t="s">
        <v>55</v>
      </c>
      <c r="L916" t="s">
        <v>55</v>
      </c>
      <c r="M916" t="s">
        <v>55</v>
      </c>
      <c r="N916" t="s">
        <v>57</v>
      </c>
      <c r="O916" t="s">
        <v>57</v>
      </c>
      <c r="P916" t="s">
        <v>57</v>
      </c>
      <c r="Q916" t="s">
        <v>57</v>
      </c>
      <c r="R916" t="s">
        <v>57</v>
      </c>
      <c r="S916" t="s">
        <v>55</v>
      </c>
      <c r="T916" t="s">
        <v>57</v>
      </c>
      <c r="U916" t="s">
        <v>57</v>
      </c>
      <c r="V916" t="s">
        <v>57</v>
      </c>
      <c r="W916" t="s">
        <v>55</v>
      </c>
      <c r="X916" t="s">
        <v>57</v>
      </c>
      <c r="Y916" t="s">
        <v>57</v>
      </c>
      <c r="Z916" t="s">
        <v>57</v>
      </c>
      <c r="AA916" t="s">
        <v>57</v>
      </c>
      <c r="AB916" t="s">
        <v>57</v>
      </c>
      <c r="AC916" t="s">
        <v>57</v>
      </c>
      <c r="AD916" t="s">
        <v>57</v>
      </c>
      <c r="AE916">
        <v>0</v>
      </c>
      <c r="AF916">
        <v>0</v>
      </c>
      <c r="AG916">
        <v>0</v>
      </c>
      <c r="AH916">
        <v>0</v>
      </c>
      <c r="AI916" s="18" t="str">
        <f t="shared" si="57"/>
        <v>1</v>
      </c>
      <c r="AJ916" s="18" t="str">
        <f t="shared" si="58"/>
        <v>1</v>
      </c>
      <c r="AK916" s="18" t="str">
        <f t="shared" si="59"/>
        <v>1</v>
      </c>
      <c r="AL916" s="18">
        <f t="shared" si="60"/>
        <v>0</v>
      </c>
      <c r="AM916" t="s">
        <v>55</v>
      </c>
      <c r="AN916" t="s">
        <v>55</v>
      </c>
      <c r="AO916">
        <v>1</v>
      </c>
      <c r="AP916">
        <v>1</v>
      </c>
      <c r="AQ916">
        <v>0</v>
      </c>
      <c r="AR916" t="s">
        <v>59</v>
      </c>
      <c r="AS916" t="s">
        <v>80</v>
      </c>
      <c r="AT916" t="s">
        <v>80</v>
      </c>
      <c r="AU916" t="s">
        <v>80</v>
      </c>
      <c r="AV916" t="s">
        <v>6775</v>
      </c>
      <c r="AW916" t="s">
        <v>1131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2016021613</v>
      </c>
      <c r="BM916">
        <v>13</v>
      </c>
    </row>
    <row r="917" spans="1:65">
      <c r="A917" t="s">
        <v>6776</v>
      </c>
      <c r="B917">
        <v>916</v>
      </c>
      <c r="C917" t="s">
        <v>301</v>
      </c>
      <c r="D917">
        <v>1</v>
      </c>
      <c r="E917">
        <v>13</v>
      </c>
      <c r="F917">
        <v>2016021613</v>
      </c>
      <c r="G917">
        <v>20160216</v>
      </c>
      <c r="H917" t="s">
        <v>1132</v>
      </c>
      <c r="I917" t="s">
        <v>715</v>
      </c>
      <c r="J917" t="s">
        <v>55</v>
      </c>
      <c r="K917">
        <v>1</v>
      </c>
      <c r="L917">
        <v>1</v>
      </c>
      <c r="M917">
        <v>0</v>
      </c>
      <c r="N917" t="s">
        <v>56</v>
      </c>
      <c r="O917" t="s">
        <v>715</v>
      </c>
      <c r="P917" t="s">
        <v>68</v>
      </c>
      <c r="Q917" t="s">
        <v>4</v>
      </c>
      <c r="R917" t="s">
        <v>80</v>
      </c>
      <c r="S917" t="s">
        <v>55</v>
      </c>
      <c r="T917" t="s">
        <v>56</v>
      </c>
      <c r="U917" t="s">
        <v>56</v>
      </c>
      <c r="V917" t="s">
        <v>56</v>
      </c>
      <c r="W917" t="s">
        <v>55</v>
      </c>
      <c r="X917" t="s">
        <v>56</v>
      </c>
      <c r="Y917" t="s">
        <v>56</v>
      </c>
      <c r="Z917" t="s">
        <v>56</v>
      </c>
      <c r="AA917" t="s">
        <v>57</v>
      </c>
      <c r="AB917" t="s">
        <v>56</v>
      </c>
      <c r="AC917" t="s">
        <v>56</v>
      </c>
      <c r="AD917" t="s">
        <v>56</v>
      </c>
      <c r="AE917">
        <v>0</v>
      </c>
      <c r="AF917">
        <v>0</v>
      </c>
      <c r="AG917">
        <v>1</v>
      </c>
      <c r="AH917">
        <v>0</v>
      </c>
      <c r="AI917" s="18" t="str">
        <f t="shared" si="57"/>
        <v>1</v>
      </c>
      <c r="AJ917" s="18" t="str">
        <f t="shared" si="58"/>
        <v>1</v>
      </c>
      <c r="AK917" s="18" t="str">
        <f t="shared" si="59"/>
        <v>0</v>
      </c>
      <c r="AL917" s="18">
        <f t="shared" si="60"/>
        <v>0</v>
      </c>
      <c r="AM917">
        <v>4</v>
      </c>
      <c r="AN917">
        <v>4</v>
      </c>
      <c r="AO917">
        <v>0</v>
      </c>
      <c r="AP917">
        <v>0</v>
      </c>
      <c r="AQ917">
        <v>0</v>
      </c>
      <c r="AR917" t="s">
        <v>76</v>
      </c>
      <c r="AS917" t="s">
        <v>80</v>
      </c>
      <c r="AT917" t="s">
        <v>80</v>
      </c>
      <c r="AU917" t="s">
        <v>80</v>
      </c>
      <c r="AV917" t="s">
        <v>6776</v>
      </c>
      <c r="AW917" t="s">
        <v>1132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2016021613</v>
      </c>
      <c r="BM917">
        <v>13</v>
      </c>
    </row>
    <row r="918" spans="1:65">
      <c r="A918" t="s">
        <v>6777</v>
      </c>
      <c r="B918">
        <v>917</v>
      </c>
      <c r="C918" t="s">
        <v>301</v>
      </c>
      <c r="D918">
        <v>1</v>
      </c>
      <c r="E918">
        <v>13</v>
      </c>
      <c r="F918">
        <v>2016021613</v>
      </c>
      <c r="G918">
        <v>20160216</v>
      </c>
      <c r="H918" t="s">
        <v>1133</v>
      </c>
      <c r="I918" t="s">
        <v>715</v>
      </c>
      <c r="J918" t="s">
        <v>55</v>
      </c>
      <c r="K918">
        <v>1</v>
      </c>
      <c r="L918">
        <v>1</v>
      </c>
      <c r="M918">
        <v>0</v>
      </c>
      <c r="N918" t="s">
        <v>56</v>
      </c>
      <c r="O918" t="s">
        <v>715</v>
      </c>
      <c r="P918" t="s">
        <v>68</v>
      </c>
      <c r="Q918" t="s">
        <v>4</v>
      </c>
      <c r="R918" t="s">
        <v>80</v>
      </c>
      <c r="S918" t="s">
        <v>55</v>
      </c>
      <c r="T918" t="s">
        <v>56</v>
      </c>
      <c r="U918" t="s">
        <v>56</v>
      </c>
      <c r="V918" t="s">
        <v>56</v>
      </c>
      <c r="W918" t="s">
        <v>55</v>
      </c>
      <c r="X918" t="s">
        <v>56</v>
      </c>
      <c r="Y918" t="s">
        <v>56</v>
      </c>
      <c r="Z918" t="s">
        <v>56</v>
      </c>
      <c r="AA918" t="s">
        <v>57</v>
      </c>
      <c r="AB918" t="s">
        <v>56</v>
      </c>
      <c r="AC918" t="s">
        <v>56</v>
      </c>
      <c r="AD918" t="s">
        <v>56</v>
      </c>
      <c r="AE918">
        <v>0</v>
      </c>
      <c r="AF918">
        <v>0</v>
      </c>
      <c r="AG918">
        <v>1</v>
      </c>
      <c r="AH918">
        <v>0</v>
      </c>
      <c r="AI918" s="18" t="str">
        <f t="shared" si="57"/>
        <v>1</v>
      </c>
      <c r="AJ918" s="18" t="str">
        <f t="shared" si="58"/>
        <v>1</v>
      </c>
      <c r="AK918" s="18" t="str">
        <f t="shared" si="59"/>
        <v>0</v>
      </c>
      <c r="AL918" s="18">
        <f t="shared" si="60"/>
        <v>0</v>
      </c>
      <c r="AM918">
        <v>5</v>
      </c>
      <c r="AN918">
        <v>4</v>
      </c>
      <c r="AO918">
        <v>0</v>
      </c>
      <c r="AP918">
        <v>0</v>
      </c>
      <c r="AQ918">
        <v>0</v>
      </c>
      <c r="AR918" t="s">
        <v>76</v>
      </c>
      <c r="AS918" t="s">
        <v>80</v>
      </c>
      <c r="AT918" t="s">
        <v>80</v>
      </c>
      <c r="AU918" t="s">
        <v>80</v>
      </c>
      <c r="AV918" t="s">
        <v>6777</v>
      </c>
      <c r="AW918" t="s">
        <v>1133</v>
      </c>
      <c r="AX918">
        <v>0</v>
      </c>
      <c r="AY918">
        <v>1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2016021613</v>
      </c>
      <c r="BM918">
        <v>13</v>
      </c>
    </row>
    <row r="919" spans="1:65">
      <c r="A919" t="s">
        <v>6778</v>
      </c>
      <c r="B919">
        <v>918</v>
      </c>
      <c r="C919" t="s">
        <v>301</v>
      </c>
      <c r="D919">
        <v>1</v>
      </c>
      <c r="E919">
        <v>13</v>
      </c>
      <c r="F919">
        <v>2016021613</v>
      </c>
      <c r="G919">
        <v>20160216</v>
      </c>
      <c r="H919" t="s">
        <v>1134</v>
      </c>
      <c r="I919" t="s">
        <v>76</v>
      </c>
      <c r="J919" t="s">
        <v>55</v>
      </c>
      <c r="K919">
        <v>1</v>
      </c>
      <c r="L919">
        <v>0</v>
      </c>
      <c r="M919">
        <v>1</v>
      </c>
      <c r="N919" t="s">
        <v>56</v>
      </c>
      <c r="O919" t="s">
        <v>76</v>
      </c>
      <c r="P919" t="s">
        <v>56</v>
      </c>
      <c r="Q919" t="s">
        <v>4</v>
      </c>
      <c r="R919" t="s">
        <v>352</v>
      </c>
      <c r="S919" t="s">
        <v>55</v>
      </c>
      <c r="T919" t="s">
        <v>56</v>
      </c>
      <c r="U919" t="s">
        <v>56</v>
      </c>
      <c r="V919" t="s">
        <v>56</v>
      </c>
      <c r="W919" t="s">
        <v>55</v>
      </c>
      <c r="X919" t="s">
        <v>56</v>
      </c>
      <c r="Y919" t="s">
        <v>56</v>
      </c>
      <c r="Z919" t="s">
        <v>56</v>
      </c>
      <c r="AA919" t="s">
        <v>57</v>
      </c>
      <c r="AB919" t="s">
        <v>56</v>
      </c>
      <c r="AC919" t="s">
        <v>56</v>
      </c>
      <c r="AD919" t="s">
        <v>56</v>
      </c>
      <c r="AE919">
        <v>0</v>
      </c>
      <c r="AF919">
        <v>0</v>
      </c>
      <c r="AG919">
        <v>0</v>
      </c>
      <c r="AH919">
        <v>1</v>
      </c>
      <c r="AI919" s="18" t="str">
        <f t="shared" si="57"/>
        <v>1</v>
      </c>
      <c r="AJ919" s="18" t="str">
        <f t="shared" si="58"/>
        <v>1</v>
      </c>
      <c r="AK919" s="18" t="str">
        <f t="shared" si="59"/>
        <v>1</v>
      </c>
      <c r="AL919" s="18">
        <f t="shared" si="60"/>
        <v>1</v>
      </c>
      <c r="AM919" t="s">
        <v>55</v>
      </c>
      <c r="AN919" t="s">
        <v>55</v>
      </c>
      <c r="AO919">
        <v>0</v>
      </c>
      <c r="AP919">
        <v>0</v>
      </c>
      <c r="AQ919">
        <v>0</v>
      </c>
      <c r="AR919" t="s">
        <v>76</v>
      </c>
      <c r="AS919" t="s">
        <v>91</v>
      </c>
      <c r="AT919" t="s">
        <v>91</v>
      </c>
      <c r="AU919" t="s">
        <v>4449</v>
      </c>
      <c r="AV919" t="s">
        <v>6778</v>
      </c>
      <c r="AW919" t="s">
        <v>1134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1</v>
      </c>
      <c r="BL919">
        <v>2016021613</v>
      </c>
      <c r="BM919">
        <v>13</v>
      </c>
    </row>
    <row r="920" spans="1:65">
      <c r="A920" t="s">
        <v>6779</v>
      </c>
      <c r="B920">
        <v>919</v>
      </c>
      <c r="C920" t="s">
        <v>57</v>
      </c>
      <c r="D920" t="s">
        <v>55</v>
      </c>
      <c r="E920">
        <v>13</v>
      </c>
      <c r="F920">
        <v>2016021613</v>
      </c>
      <c r="G920" t="s">
        <v>55</v>
      </c>
      <c r="H920" t="s">
        <v>1135</v>
      </c>
      <c r="I920" t="s">
        <v>55</v>
      </c>
      <c r="J920" t="s">
        <v>55</v>
      </c>
      <c r="K920" t="s">
        <v>55</v>
      </c>
      <c r="L920" t="s">
        <v>55</v>
      </c>
      <c r="M920" t="s">
        <v>55</v>
      </c>
      <c r="N920" t="s">
        <v>57</v>
      </c>
      <c r="O920" t="s">
        <v>57</v>
      </c>
      <c r="P920" t="s">
        <v>57</v>
      </c>
      <c r="Q920" t="s">
        <v>57</v>
      </c>
      <c r="R920" t="s">
        <v>57</v>
      </c>
      <c r="S920" t="s">
        <v>55</v>
      </c>
      <c r="T920" t="s">
        <v>57</v>
      </c>
      <c r="U920" t="s">
        <v>57</v>
      </c>
      <c r="V920" t="s">
        <v>57</v>
      </c>
      <c r="W920" t="s">
        <v>55</v>
      </c>
      <c r="X920" t="s">
        <v>57</v>
      </c>
      <c r="Y920" t="s">
        <v>57</v>
      </c>
      <c r="Z920" t="s">
        <v>57</v>
      </c>
      <c r="AA920" t="s">
        <v>57</v>
      </c>
      <c r="AB920" t="s">
        <v>57</v>
      </c>
      <c r="AC920" t="s">
        <v>57</v>
      </c>
      <c r="AD920" t="s">
        <v>57</v>
      </c>
      <c r="AE920">
        <v>0</v>
      </c>
      <c r="AF920">
        <v>0</v>
      </c>
      <c r="AG920">
        <v>0</v>
      </c>
      <c r="AH920">
        <v>0</v>
      </c>
      <c r="AI920" s="18" t="str">
        <f t="shared" si="57"/>
        <v>1</v>
      </c>
      <c r="AJ920" s="18" t="str">
        <f t="shared" si="58"/>
        <v>1</v>
      </c>
      <c r="AK920" s="18" t="str">
        <f t="shared" si="59"/>
        <v>1</v>
      </c>
      <c r="AL920" s="18">
        <f t="shared" si="60"/>
        <v>0</v>
      </c>
      <c r="AM920" t="s">
        <v>55</v>
      </c>
      <c r="AN920" t="s">
        <v>55</v>
      </c>
      <c r="AO920">
        <v>1</v>
      </c>
      <c r="AP920">
        <v>1</v>
      </c>
      <c r="AQ920">
        <v>0</v>
      </c>
      <c r="AR920" t="s">
        <v>59</v>
      </c>
      <c r="AS920" t="s">
        <v>80</v>
      </c>
      <c r="AT920" t="s">
        <v>80</v>
      </c>
      <c r="AU920" t="s">
        <v>80</v>
      </c>
      <c r="AV920" t="s">
        <v>6779</v>
      </c>
      <c r="AW920" t="s">
        <v>1135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2016021613</v>
      </c>
      <c r="BM920">
        <v>13</v>
      </c>
    </row>
    <row r="921" spans="1:65">
      <c r="A921" t="s">
        <v>6780</v>
      </c>
      <c r="B921">
        <v>920</v>
      </c>
      <c r="C921" t="s">
        <v>57</v>
      </c>
      <c r="D921" t="s">
        <v>55</v>
      </c>
      <c r="E921">
        <v>13</v>
      </c>
      <c r="F921">
        <v>2016021613</v>
      </c>
      <c r="G921" t="s">
        <v>55</v>
      </c>
      <c r="H921" t="s">
        <v>1136</v>
      </c>
      <c r="I921" t="s">
        <v>55</v>
      </c>
      <c r="J921" t="s">
        <v>55</v>
      </c>
      <c r="K921" t="s">
        <v>55</v>
      </c>
      <c r="L921" t="s">
        <v>55</v>
      </c>
      <c r="M921" t="s">
        <v>55</v>
      </c>
      <c r="N921" t="s">
        <v>57</v>
      </c>
      <c r="O921" t="s">
        <v>57</v>
      </c>
      <c r="P921" t="s">
        <v>57</v>
      </c>
      <c r="Q921" t="s">
        <v>57</v>
      </c>
      <c r="R921" t="s">
        <v>57</v>
      </c>
      <c r="S921" t="s">
        <v>55</v>
      </c>
      <c r="T921" t="s">
        <v>57</v>
      </c>
      <c r="U921" t="s">
        <v>57</v>
      </c>
      <c r="V921" t="s">
        <v>57</v>
      </c>
      <c r="W921" t="s">
        <v>55</v>
      </c>
      <c r="X921" t="s">
        <v>57</v>
      </c>
      <c r="Y921" t="s">
        <v>57</v>
      </c>
      <c r="Z921" t="s">
        <v>57</v>
      </c>
      <c r="AA921" t="s">
        <v>57</v>
      </c>
      <c r="AB921" t="s">
        <v>57</v>
      </c>
      <c r="AC921" t="s">
        <v>57</v>
      </c>
      <c r="AD921" t="s">
        <v>57</v>
      </c>
      <c r="AE921">
        <v>0</v>
      </c>
      <c r="AF921">
        <v>0</v>
      </c>
      <c r="AG921">
        <v>0</v>
      </c>
      <c r="AH921">
        <v>0</v>
      </c>
      <c r="AI921" s="18" t="str">
        <f t="shared" si="57"/>
        <v>1</v>
      </c>
      <c r="AJ921" s="18" t="str">
        <f t="shared" si="58"/>
        <v>1</v>
      </c>
      <c r="AK921" s="18" t="str">
        <f t="shared" si="59"/>
        <v>1</v>
      </c>
      <c r="AL921" s="18">
        <f t="shared" si="60"/>
        <v>0</v>
      </c>
      <c r="AM921" t="s">
        <v>55</v>
      </c>
      <c r="AN921" t="s">
        <v>55</v>
      </c>
      <c r="AO921">
        <v>0</v>
      </c>
      <c r="AP921">
        <v>1</v>
      </c>
      <c r="AQ921">
        <v>0</v>
      </c>
      <c r="AR921" t="s">
        <v>59</v>
      </c>
      <c r="AS921" t="s">
        <v>80</v>
      </c>
      <c r="AT921" t="s">
        <v>80</v>
      </c>
      <c r="AU921" t="s">
        <v>80</v>
      </c>
      <c r="AV921" t="s">
        <v>6780</v>
      </c>
      <c r="AW921" t="s">
        <v>1136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2016021613</v>
      </c>
      <c r="BM921">
        <v>13</v>
      </c>
    </row>
    <row r="922" spans="1:65">
      <c r="A922" t="s">
        <v>6781</v>
      </c>
      <c r="B922">
        <v>921</v>
      </c>
      <c r="C922" t="s">
        <v>57</v>
      </c>
      <c r="D922" t="s">
        <v>55</v>
      </c>
      <c r="E922">
        <v>13</v>
      </c>
      <c r="F922">
        <v>2016021613</v>
      </c>
      <c r="G922" t="s">
        <v>55</v>
      </c>
      <c r="H922" t="s">
        <v>1137</v>
      </c>
      <c r="I922" t="s">
        <v>55</v>
      </c>
      <c r="J922" t="s">
        <v>55</v>
      </c>
      <c r="K922" t="s">
        <v>55</v>
      </c>
      <c r="L922" t="s">
        <v>55</v>
      </c>
      <c r="M922" t="s">
        <v>55</v>
      </c>
      <c r="N922" t="s">
        <v>57</v>
      </c>
      <c r="O922" t="s">
        <v>57</v>
      </c>
      <c r="P922" t="s">
        <v>57</v>
      </c>
      <c r="Q922" t="s">
        <v>57</v>
      </c>
      <c r="R922" t="s">
        <v>57</v>
      </c>
      <c r="S922" t="s">
        <v>55</v>
      </c>
      <c r="T922" t="s">
        <v>57</v>
      </c>
      <c r="U922" t="s">
        <v>57</v>
      </c>
      <c r="V922" t="s">
        <v>57</v>
      </c>
      <c r="W922" t="s">
        <v>55</v>
      </c>
      <c r="X922" t="s">
        <v>57</v>
      </c>
      <c r="Y922" t="s">
        <v>57</v>
      </c>
      <c r="Z922" t="s">
        <v>57</v>
      </c>
      <c r="AA922" t="s">
        <v>57</v>
      </c>
      <c r="AB922" t="s">
        <v>57</v>
      </c>
      <c r="AC922" t="s">
        <v>57</v>
      </c>
      <c r="AD922" t="s">
        <v>57</v>
      </c>
      <c r="AE922">
        <v>0</v>
      </c>
      <c r="AF922">
        <v>0</v>
      </c>
      <c r="AG922">
        <v>0</v>
      </c>
      <c r="AH922">
        <v>0</v>
      </c>
      <c r="AI922" s="18" t="str">
        <f t="shared" si="57"/>
        <v>1</v>
      </c>
      <c r="AJ922" s="18" t="str">
        <f t="shared" si="58"/>
        <v>1</v>
      </c>
      <c r="AK922" s="18" t="str">
        <f t="shared" si="59"/>
        <v>1</v>
      </c>
      <c r="AL922" s="18">
        <f t="shared" si="60"/>
        <v>0</v>
      </c>
      <c r="AM922" t="s">
        <v>55</v>
      </c>
      <c r="AN922" t="s">
        <v>55</v>
      </c>
      <c r="AO922">
        <v>0</v>
      </c>
      <c r="AP922">
        <v>1</v>
      </c>
      <c r="AQ922">
        <v>0</v>
      </c>
      <c r="AR922" t="s">
        <v>59</v>
      </c>
      <c r="AS922" t="s">
        <v>80</v>
      </c>
      <c r="AT922" t="s">
        <v>80</v>
      </c>
      <c r="AU922" t="s">
        <v>80</v>
      </c>
      <c r="AV922" t="s">
        <v>6781</v>
      </c>
      <c r="AW922" t="s">
        <v>1137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2016021613</v>
      </c>
      <c r="BM922">
        <v>13</v>
      </c>
    </row>
    <row r="923" spans="1:65">
      <c r="A923" t="s">
        <v>6782</v>
      </c>
      <c r="B923">
        <v>922</v>
      </c>
      <c r="C923" t="s">
        <v>301</v>
      </c>
      <c r="D923">
        <v>1</v>
      </c>
      <c r="E923">
        <v>13</v>
      </c>
      <c r="F923">
        <v>2016021613</v>
      </c>
      <c r="G923">
        <v>20160216</v>
      </c>
      <c r="H923" t="s">
        <v>1138</v>
      </c>
      <c r="I923" t="s">
        <v>217</v>
      </c>
      <c r="J923" t="s">
        <v>55</v>
      </c>
      <c r="K923">
        <v>1</v>
      </c>
      <c r="L923">
        <v>0</v>
      </c>
      <c r="M923">
        <v>1</v>
      </c>
      <c r="N923" t="s">
        <v>56</v>
      </c>
      <c r="O923" t="s">
        <v>217</v>
      </c>
      <c r="P923" t="s">
        <v>56</v>
      </c>
      <c r="Q923" t="s">
        <v>3</v>
      </c>
      <c r="R923" t="s">
        <v>1139</v>
      </c>
      <c r="S923" t="s">
        <v>55</v>
      </c>
      <c r="T923" t="s">
        <v>56</v>
      </c>
      <c r="U923" t="s">
        <v>56</v>
      </c>
      <c r="V923" t="s">
        <v>56</v>
      </c>
      <c r="W923" t="s">
        <v>55</v>
      </c>
      <c r="X923" t="s">
        <v>56</v>
      </c>
      <c r="Y923" t="s">
        <v>56</v>
      </c>
      <c r="Z923" t="s">
        <v>56</v>
      </c>
      <c r="AA923" t="s">
        <v>57</v>
      </c>
      <c r="AB923" t="s">
        <v>56</v>
      </c>
      <c r="AC923" t="s">
        <v>56</v>
      </c>
      <c r="AD923" t="s">
        <v>56</v>
      </c>
      <c r="AE923">
        <v>0</v>
      </c>
      <c r="AF923">
        <v>0</v>
      </c>
      <c r="AG923">
        <v>0</v>
      </c>
      <c r="AH923">
        <v>1</v>
      </c>
      <c r="AI923" s="18" t="str">
        <f t="shared" si="57"/>
        <v>1</v>
      </c>
      <c r="AJ923" s="18" t="str">
        <f t="shared" si="58"/>
        <v>1</v>
      </c>
      <c r="AK923" s="18" t="str">
        <f t="shared" si="59"/>
        <v>1</v>
      </c>
      <c r="AL923" s="18">
        <f t="shared" si="60"/>
        <v>1</v>
      </c>
      <c r="AM923" t="s">
        <v>55</v>
      </c>
      <c r="AN923" t="s">
        <v>55</v>
      </c>
      <c r="AO923">
        <v>0</v>
      </c>
      <c r="AP923">
        <v>0</v>
      </c>
      <c r="AQ923">
        <v>0</v>
      </c>
      <c r="AR923" t="s">
        <v>147</v>
      </c>
      <c r="AS923" t="s">
        <v>539</v>
      </c>
      <c r="AT923" t="s">
        <v>539</v>
      </c>
      <c r="AU923" t="s">
        <v>4450</v>
      </c>
      <c r="AV923" t="s">
        <v>6782</v>
      </c>
      <c r="AW923" t="s">
        <v>1138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2016021613</v>
      </c>
      <c r="BM923">
        <v>13</v>
      </c>
    </row>
    <row r="924" spans="1:65">
      <c r="A924" t="s">
        <v>6783</v>
      </c>
      <c r="B924">
        <v>923</v>
      </c>
      <c r="C924" t="s">
        <v>57</v>
      </c>
      <c r="D924" t="s">
        <v>55</v>
      </c>
      <c r="E924">
        <v>13</v>
      </c>
      <c r="F924">
        <v>2016021613</v>
      </c>
      <c r="G924" t="s">
        <v>55</v>
      </c>
      <c r="H924" t="s">
        <v>1140</v>
      </c>
      <c r="I924" t="s">
        <v>55</v>
      </c>
      <c r="J924" t="s">
        <v>55</v>
      </c>
      <c r="K924" t="s">
        <v>55</v>
      </c>
      <c r="L924" t="s">
        <v>55</v>
      </c>
      <c r="M924" t="s">
        <v>55</v>
      </c>
      <c r="N924" t="s">
        <v>57</v>
      </c>
      <c r="O924" t="s">
        <v>57</v>
      </c>
      <c r="P924" t="s">
        <v>57</v>
      </c>
      <c r="Q924" t="s">
        <v>57</v>
      </c>
      <c r="R924" t="s">
        <v>57</v>
      </c>
      <c r="S924" t="s">
        <v>55</v>
      </c>
      <c r="T924" t="s">
        <v>57</v>
      </c>
      <c r="U924" t="s">
        <v>57</v>
      </c>
      <c r="V924" t="s">
        <v>57</v>
      </c>
      <c r="W924" t="s">
        <v>55</v>
      </c>
      <c r="X924" t="s">
        <v>57</v>
      </c>
      <c r="Y924" t="s">
        <v>57</v>
      </c>
      <c r="Z924" t="s">
        <v>57</v>
      </c>
      <c r="AA924" t="s">
        <v>57</v>
      </c>
      <c r="AB924" t="s">
        <v>57</v>
      </c>
      <c r="AC924" t="s">
        <v>57</v>
      </c>
      <c r="AD924" t="s">
        <v>57</v>
      </c>
      <c r="AE924">
        <v>0</v>
      </c>
      <c r="AF924">
        <v>0</v>
      </c>
      <c r="AG924">
        <v>0</v>
      </c>
      <c r="AH924">
        <v>0</v>
      </c>
      <c r="AI924" s="18" t="str">
        <f t="shared" si="57"/>
        <v>1</v>
      </c>
      <c r="AJ924" s="18" t="str">
        <f t="shared" si="58"/>
        <v>1</v>
      </c>
      <c r="AK924" s="18" t="str">
        <f t="shared" si="59"/>
        <v>1</v>
      </c>
      <c r="AL924" s="18">
        <f t="shared" si="60"/>
        <v>0</v>
      </c>
      <c r="AM924" t="s">
        <v>55</v>
      </c>
      <c r="AN924" t="s">
        <v>55</v>
      </c>
      <c r="AO924">
        <v>1</v>
      </c>
      <c r="AP924">
        <v>1</v>
      </c>
      <c r="AQ924">
        <v>0</v>
      </c>
      <c r="AR924" t="s">
        <v>59</v>
      </c>
      <c r="AS924" t="s">
        <v>80</v>
      </c>
      <c r="AT924" t="s">
        <v>80</v>
      </c>
      <c r="AU924" t="s">
        <v>80</v>
      </c>
      <c r="AV924" t="s">
        <v>6783</v>
      </c>
      <c r="AW924" t="s">
        <v>1140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2016021613</v>
      </c>
      <c r="BM924">
        <v>13</v>
      </c>
    </row>
    <row r="925" spans="1:65">
      <c r="A925" t="s">
        <v>6784</v>
      </c>
      <c r="B925">
        <v>924</v>
      </c>
      <c r="C925" t="s">
        <v>57</v>
      </c>
      <c r="D925" t="s">
        <v>55</v>
      </c>
      <c r="E925">
        <v>13</v>
      </c>
      <c r="F925">
        <v>2016021613</v>
      </c>
      <c r="G925" t="s">
        <v>55</v>
      </c>
      <c r="H925" t="s">
        <v>1141</v>
      </c>
      <c r="I925" t="s">
        <v>55</v>
      </c>
      <c r="J925" t="s">
        <v>55</v>
      </c>
      <c r="K925" t="s">
        <v>55</v>
      </c>
      <c r="L925" t="s">
        <v>55</v>
      </c>
      <c r="M925" t="s">
        <v>55</v>
      </c>
      <c r="N925" t="s">
        <v>57</v>
      </c>
      <c r="O925" t="s">
        <v>57</v>
      </c>
      <c r="P925" t="s">
        <v>57</v>
      </c>
      <c r="Q925" t="s">
        <v>57</v>
      </c>
      <c r="R925" t="s">
        <v>57</v>
      </c>
      <c r="S925" t="s">
        <v>55</v>
      </c>
      <c r="T925" t="s">
        <v>57</v>
      </c>
      <c r="U925" t="s">
        <v>57</v>
      </c>
      <c r="V925" t="s">
        <v>57</v>
      </c>
      <c r="W925" t="s">
        <v>55</v>
      </c>
      <c r="X925" t="s">
        <v>57</v>
      </c>
      <c r="Y925" t="s">
        <v>57</v>
      </c>
      <c r="Z925" t="s">
        <v>57</v>
      </c>
      <c r="AA925" t="s">
        <v>57</v>
      </c>
      <c r="AB925" t="s">
        <v>57</v>
      </c>
      <c r="AC925" t="s">
        <v>57</v>
      </c>
      <c r="AD925" t="s">
        <v>57</v>
      </c>
      <c r="AE925">
        <v>0</v>
      </c>
      <c r="AF925">
        <v>0</v>
      </c>
      <c r="AG925">
        <v>0</v>
      </c>
      <c r="AH925">
        <v>0</v>
      </c>
      <c r="AI925" s="18" t="str">
        <f t="shared" si="57"/>
        <v>1</v>
      </c>
      <c r="AJ925" s="18" t="str">
        <f t="shared" si="58"/>
        <v>1</v>
      </c>
      <c r="AK925" s="18" t="str">
        <f t="shared" si="59"/>
        <v>1</v>
      </c>
      <c r="AL925" s="18">
        <f t="shared" si="60"/>
        <v>0</v>
      </c>
      <c r="AM925" t="s">
        <v>55</v>
      </c>
      <c r="AN925" t="s">
        <v>55</v>
      </c>
      <c r="AO925">
        <v>0</v>
      </c>
      <c r="AP925">
        <v>1</v>
      </c>
      <c r="AQ925">
        <v>0</v>
      </c>
      <c r="AR925" t="s">
        <v>59</v>
      </c>
      <c r="AS925" t="s">
        <v>80</v>
      </c>
      <c r="AT925" t="s">
        <v>80</v>
      </c>
      <c r="AU925" t="s">
        <v>80</v>
      </c>
      <c r="AV925" t="s">
        <v>6784</v>
      </c>
      <c r="AW925" t="s">
        <v>1141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0</v>
      </c>
      <c r="BK925">
        <v>0</v>
      </c>
      <c r="BL925">
        <v>2016021613</v>
      </c>
      <c r="BM925">
        <v>13</v>
      </c>
    </row>
    <row r="926" spans="1:65">
      <c r="A926" t="s">
        <v>6785</v>
      </c>
      <c r="B926">
        <v>925</v>
      </c>
      <c r="C926" t="s">
        <v>57</v>
      </c>
      <c r="D926" t="s">
        <v>55</v>
      </c>
      <c r="E926">
        <v>13</v>
      </c>
      <c r="F926">
        <v>2016021613</v>
      </c>
      <c r="G926" t="s">
        <v>55</v>
      </c>
      <c r="H926" t="s">
        <v>1142</v>
      </c>
      <c r="I926" t="s">
        <v>55</v>
      </c>
      <c r="J926" t="s">
        <v>55</v>
      </c>
      <c r="K926" t="s">
        <v>55</v>
      </c>
      <c r="L926" t="s">
        <v>55</v>
      </c>
      <c r="M926" t="s">
        <v>55</v>
      </c>
      <c r="N926" t="s">
        <v>57</v>
      </c>
      <c r="O926" t="s">
        <v>57</v>
      </c>
      <c r="P926" t="s">
        <v>57</v>
      </c>
      <c r="Q926" t="s">
        <v>57</v>
      </c>
      <c r="R926" t="s">
        <v>57</v>
      </c>
      <c r="S926" t="s">
        <v>55</v>
      </c>
      <c r="T926" t="s">
        <v>57</v>
      </c>
      <c r="U926" t="s">
        <v>57</v>
      </c>
      <c r="V926" t="s">
        <v>57</v>
      </c>
      <c r="W926" t="s">
        <v>55</v>
      </c>
      <c r="X926" t="s">
        <v>57</v>
      </c>
      <c r="Y926" t="s">
        <v>57</v>
      </c>
      <c r="Z926" t="s">
        <v>57</v>
      </c>
      <c r="AA926" t="s">
        <v>57</v>
      </c>
      <c r="AB926" t="s">
        <v>57</v>
      </c>
      <c r="AC926" t="s">
        <v>57</v>
      </c>
      <c r="AD926" t="s">
        <v>57</v>
      </c>
      <c r="AE926">
        <v>0</v>
      </c>
      <c r="AF926">
        <v>0</v>
      </c>
      <c r="AG926">
        <v>0</v>
      </c>
      <c r="AH926">
        <v>0</v>
      </c>
      <c r="AI926" s="18" t="str">
        <f t="shared" si="57"/>
        <v>1</v>
      </c>
      <c r="AJ926" s="18" t="str">
        <f t="shared" si="58"/>
        <v>1</v>
      </c>
      <c r="AK926" s="18" t="str">
        <f t="shared" si="59"/>
        <v>1</v>
      </c>
      <c r="AL926" s="18">
        <f t="shared" si="60"/>
        <v>0</v>
      </c>
      <c r="AM926" t="s">
        <v>55</v>
      </c>
      <c r="AN926" t="s">
        <v>55</v>
      </c>
      <c r="AO926">
        <v>0</v>
      </c>
      <c r="AP926">
        <v>1</v>
      </c>
      <c r="AQ926">
        <v>0</v>
      </c>
      <c r="AR926" t="s">
        <v>59</v>
      </c>
      <c r="AS926" t="s">
        <v>80</v>
      </c>
      <c r="AT926" t="s">
        <v>80</v>
      </c>
      <c r="AU926" t="s">
        <v>80</v>
      </c>
      <c r="AV926" t="s">
        <v>6785</v>
      </c>
      <c r="AW926" t="s">
        <v>1142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0</v>
      </c>
      <c r="BL926">
        <v>2016021613</v>
      </c>
      <c r="BM926">
        <v>13</v>
      </c>
    </row>
    <row r="927" spans="1:65">
      <c r="A927" t="s">
        <v>6786</v>
      </c>
      <c r="B927">
        <v>926</v>
      </c>
      <c r="C927" t="s">
        <v>57</v>
      </c>
      <c r="D927" t="s">
        <v>55</v>
      </c>
      <c r="E927">
        <v>13</v>
      </c>
      <c r="F927">
        <v>2016021613</v>
      </c>
      <c r="G927" t="s">
        <v>55</v>
      </c>
      <c r="H927" t="s">
        <v>1143</v>
      </c>
      <c r="I927" t="s">
        <v>55</v>
      </c>
      <c r="J927" t="s">
        <v>55</v>
      </c>
      <c r="K927" t="s">
        <v>55</v>
      </c>
      <c r="L927" t="s">
        <v>55</v>
      </c>
      <c r="M927" t="s">
        <v>55</v>
      </c>
      <c r="N927" t="s">
        <v>57</v>
      </c>
      <c r="O927" t="s">
        <v>57</v>
      </c>
      <c r="P927" t="s">
        <v>57</v>
      </c>
      <c r="Q927" t="s">
        <v>57</v>
      </c>
      <c r="R927" t="s">
        <v>57</v>
      </c>
      <c r="S927" t="s">
        <v>55</v>
      </c>
      <c r="T927" t="s">
        <v>57</v>
      </c>
      <c r="U927" t="s">
        <v>57</v>
      </c>
      <c r="V927" t="s">
        <v>57</v>
      </c>
      <c r="W927" t="s">
        <v>55</v>
      </c>
      <c r="X927" t="s">
        <v>57</v>
      </c>
      <c r="Y927" t="s">
        <v>57</v>
      </c>
      <c r="Z927" t="s">
        <v>57</v>
      </c>
      <c r="AA927" t="s">
        <v>57</v>
      </c>
      <c r="AB927" t="s">
        <v>57</v>
      </c>
      <c r="AC927" t="s">
        <v>57</v>
      </c>
      <c r="AD927" t="s">
        <v>57</v>
      </c>
      <c r="AE927">
        <v>0</v>
      </c>
      <c r="AF927">
        <v>0</v>
      </c>
      <c r="AG927">
        <v>0</v>
      </c>
      <c r="AH927">
        <v>0</v>
      </c>
      <c r="AI927" s="18" t="str">
        <f t="shared" si="57"/>
        <v>1</v>
      </c>
      <c r="AJ927" s="18" t="str">
        <f t="shared" si="58"/>
        <v>1</v>
      </c>
      <c r="AK927" s="18" t="str">
        <f t="shared" si="59"/>
        <v>1</v>
      </c>
      <c r="AL927" s="18">
        <f t="shared" si="60"/>
        <v>0</v>
      </c>
      <c r="AM927" t="s">
        <v>55</v>
      </c>
      <c r="AN927" t="s">
        <v>55</v>
      </c>
      <c r="AO927">
        <v>0</v>
      </c>
      <c r="AP927">
        <v>1</v>
      </c>
      <c r="AQ927">
        <v>0</v>
      </c>
      <c r="AR927" t="s">
        <v>59</v>
      </c>
      <c r="AS927" t="s">
        <v>80</v>
      </c>
      <c r="AT927" t="s">
        <v>80</v>
      </c>
      <c r="AU927" t="s">
        <v>80</v>
      </c>
      <c r="AV927" t="s">
        <v>6786</v>
      </c>
      <c r="AW927" t="s">
        <v>1143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2016021613</v>
      </c>
      <c r="BM927">
        <v>13</v>
      </c>
    </row>
    <row r="928" spans="1:65">
      <c r="A928" t="s">
        <v>6787</v>
      </c>
      <c r="B928">
        <v>927</v>
      </c>
      <c r="C928" t="s">
        <v>57</v>
      </c>
      <c r="D928" t="s">
        <v>55</v>
      </c>
      <c r="E928">
        <v>13</v>
      </c>
      <c r="F928">
        <v>2016021613</v>
      </c>
      <c r="G928" t="s">
        <v>55</v>
      </c>
      <c r="H928" t="s">
        <v>1144</v>
      </c>
      <c r="I928" t="s">
        <v>55</v>
      </c>
      <c r="J928" t="s">
        <v>55</v>
      </c>
      <c r="K928" t="s">
        <v>55</v>
      </c>
      <c r="L928" t="s">
        <v>55</v>
      </c>
      <c r="M928" t="s">
        <v>55</v>
      </c>
      <c r="N928" t="s">
        <v>57</v>
      </c>
      <c r="O928" t="s">
        <v>57</v>
      </c>
      <c r="P928" t="s">
        <v>57</v>
      </c>
      <c r="Q928" t="s">
        <v>57</v>
      </c>
      <c r="R928" t="s">
        <v>57</v>
      </c>
      <c r="S928" t="s">
        <v>55</v>
      </c>
      <c r="T928" t="s">
        <v>57</v>
      </c>
      <c r="U928" t="s">
        <v>57</v>
      </c>
      <c r="V928" t="s">
        <v>57</v>
      </c>
      <c r="W928" t="s">
        <v>55</v>
      </c>
      <c r="X928" t="s">
        <v>57</v>
      </c>
      <c r="Y928" t="s">
        <v>57</v>
      </c>
      <c r="Z928" t="s">
        <v>57</v>
      </c>
      <c r="AA928" t="s">
        <v>57</v>
      </c>
      <c r="AB928" t="s">
        <v>57</v>
      </c>
      <c r="AC928" t="s">
        <v>57</v>
      </c>
      <c r="AD928" t="s">
        <v>57</v>
      </c>
      <c r="AE928">
        <v>0</v>
      </c>
      <c r="AF928">
        <v>0</v>
      </c>
      <c r="AG928">
        <v>0</v>
      </c>
      <c r="AH928">
        <v>0</v>
      </c>
      <c r="AI928" s="18" t="str">
        <f t="shared" si="57"/>
        <v>1</v>
      </c>
      <c r="AJ928" s="18" t="str">
        <f t="shared" si="58"/>
        <v>1</v>
      </c>
      <c r="AK928" s="18" t="str">
        <f t="shared" si="59"/>
        <v>1</v>
      </c>
      <c r="AL928" s="18">
        <f t="shared" si="60"/>
        <v>0</v>
      </c>
      <c r="AM928" t="s">
        <v>55</v>
      </c>
      <c r="AN928" t="s">
        <v>55</v>
      </c>
      <c r="AO928">
        <v>0</v>
      </c>
      <c r="AP928">
        <v>1</v>
      </c>
      <c r="AQ928">
        <v>0</v>
      </c>
      <c r="AR928" t="s">
        <v>59</v>
      </c>
      <c r="AS928" t="s">
        <v>80</v>
      </c>
      <c r="AT928" t="s">
        <v>80</v>
      </c>
      <c r="AU928" t="s">
        <v>80</v>
      </c>
      <c r="AV928" t="s">
        <v>6787</v>
      </c>
      <c r="AW928" t="s">
        <v>1144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2016021613</v>
      </c>
      <c r="BM928">
        <v>13</v>
      </c>
    </row>
    <row r="929" spans="1:65">
      <c r="A929" t="s">
        <v>6788</v>
      </c>
      <c r="B929">
        <v>928</v>
      </c>
      <c r="C929" t="s">
        <v>57</v>
      </c>
      <c r="D929" t="s">
        <v>55</v>
      </c>
      <c r="E929">
        <v>13</v>
      </c>
      <c r="F929">
        <v>2016021613</v>
      </c>
      <c r="G929" t="s">
        <v>55</v>
      </c>
      <c r="H929" t="s">
        <v>1145</v>
      </c>
      <c r="I929" t="s">
        <v>55</v>
      </c>
      <c r="J929" t="s">
        <v>55</v>
      </c>
      <c r="K929" t="s">
        <v>55</v>
      </c>
      <c r="L929" t="s">
        <v>55</v>
      </c>
      <c r="M929" t="s">
        <v>55</v>
      </c>
      <c r="N929" t="s">
        <v>57</v>
      </c>
      <c r="O929" t="s">
        <v>57</v>
      </c>
      <c r="P929" t="s">
        <v>57</v>
      </c>
      <c r="Q929" t="s">
        <v>57</v>
      </c>
      <c r="R929" t="s">
        <v>57</v>
      </c>
      <c r="S929" t="s">
        <v>55</v>
      </c>
      <c r="T929" t="s">
        <v>57</v>
      </c>
      <c r="U929" t="s">
        <v>57</v>
      </c>
      <c r="V929" t="s">
        <v>57</v>
      </c>
      <c r="W929" t="s">
        <v>55</v>
      </c>
      <c r="X929" t="s">
        <v>57</v>
      </c>
      <c r="Y929" t="s">
        <v>57</v>
      </c>
      <c r="Z929" t="s">
        <v>57</v>
      </c>
      <c r="AA929" t="s">
        <v>57</v>
      </c>
      <c r="AB929" t="s">
        <v>57</v>
      </c>
      <c r="AC929" t="s">
        <v>57</v>
      </c>
      <c r="AD929" t="s">
        <v>57</v>
      </c>
      <c r="AE929">
        <v>0</v>
      </c>
      <c r="AF929">
        <v>0</v>
      </c>
      <c r="AG929">
        <v>0</v>
      </c>
      <c r="AH929">
        <v>0</v>
      </c>
      <c r="AI929" s="18" t="str">
        <f t="shared" si="57"/>
        <v>1</v>
      </c>
      <c r="AJ929" s="18" t="str">
        <f t="shared" si="58"/>
        <v>1</v>
      </c>
      <c r="AK929" s="18" t="str">
        <f t="shared" si="59"/>
        <v>1</v>
      </c>
      <c r="AL929" s="18">
        <f t="shared" si="60"/>
        <v>0</v>
      </c>
      <c r="AM929" t="s">
        <v>55</v>
      </c>
      <c r="AN929" t="s">
        <v>55</v>
      </c>
      <c r="AO929">
        <v>1</v>
      </c>
      <c r="AP929">
        <v>1</v>
      </c>
      <c r="AQ929">
        <v>0</v>
      </c>
      <c r="AR929" t="s">
        <v>59</v>
      </c>
      <c r="AS929" t="s">
        <v>80</v>
      </c>
      <c r="AT929" t="s">
        <v>80</v>
      </c>
      <c r="AU929" t="s">
        <v>80</v>
      </c>
      <c r="AV929" t="s">
        <v>6788</v>
      </c>
      <c r="AW929" t="s">
        <v>1145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2016021613</v>
      </c>
      <c r="BM929">
        <v>13</v>
      </c>
    </row>
    <row r="930" spans="1:65">
      <c r="A930" t="s">
        <v>6789</v>
      </c>
      <c r="B930">
        <v>929</v>
      </c>
      <c r="C930" t="s">
        <v>57</v>
      </c>
      <c r="D930" t="s">
        <v>55</v>
      </c>
      <c r="E930">
        <v>13</v>
      </c>
      <c r="F930">
        <v>2016021613</v>
      </c>
      <c r="G930" t="s">
        <v>55</v>
      </c>
      <c r="H930" t="s">
        <v>1146</v>
      </c>
      <c r="I930" t="s">
        <v>55</v>
      </c>
      <c r="J930" t="s">
        <v>55</v>
      </c>
      <c r="K930" t="s">
        <v>55</v>
      </c>
      <c r="L930" t="s">
        <v>55</v>
      </c>
      <c r="M930" t="s">
        <v>55</v>
      </c>
      <c r="N930" t="s">
        <v>57</v>
      </c>
      <c r="O930" t="s">
        <v>57</v>
      </c>
      <c r="P930" t="s">
        <v>57</v>
      </c>
      <c r="Q930" t="s">
        <v>57</v>
      </c>
      <c r="R930" t="s">
        <v>57</v>
      </c>
      <c r="S930" t="s">
        <v>55</v>
      </c>
      <c r="T930" t="s">
        <v>57</v>
      </c>
      <c r="U930" t="s">
        <v>57</v>
      </c>
      <c r="V930" t="s">
        <v>57</v>
      </c>
      <c r="W930" t="s">
        <v>55</v>
      </c>
      <c r="X930" t="s">
        <v>57</v>
      </c>
      <c r="Y930" t="s">
        <v>57</v>
      </c>
      <c r="Z930" t="s">
        <v>57</v>
      </c>
      <c r="AA930" t="s">
        <v>57</v>
      </c>
      <c r="AB930" t="s">
        <v>57</v>
      </c>
      <c r="AC930" t="s">
        <v>57</v>
      </c>
      <c r="AD930" t="s">
        <v>57</v>
      </c>
      <c r="AE930">
        <v>0</v>
      </c>
      <c r="AF930">
        <v>0</v>
      </c>
      <c r="AG930">
        <v>0</v>
      </c>
      <c r="AH930">
        <v>0</v>
      </c>
      <c r="AI930" s="18" t="str">
        <f t="shared" si="57"/>
        <v>1</v>
      </c>
      <c r="AJ930" s="18" t="str">
        <f t="shared" si="58"/>
        <v>1</v>
      </c>
      <c r="AK930" s="18" t="str">
        <f t="shared" si="59"/>
        <v>1</v>
      </c>
      <c r="AL930" s="18">
        <f t="shared" si="60"/>
        <v>0</v>
      </c>
      <c r="AM930" t="s">
        <v>55</v>
      </c>
      <c r="AN930" t="s">
        <v>55</v>
      </c>
      <c r="AO930">
        <v>0</v>
      </c>
      <c r="AP930">
        <v>1</v>
      </c>
      <c r="AQ930">
        <v>0</v>
      </c>
      <c r="AR930" t="s">
        <v>59</v>
      </c>
      <c r="AS930" t="s">
        <v>80</v>
      </c>
      <c r="AT930" t="s">
        <v>80</v>
      </c>
      <c r="AU930" t="s">
        <v>80</v>
      </c>
      <c r="AV930" t="s">
        <v>6789</v>
      </c>
      <c r="AW930" t="s">
        <v>1146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2016021613</v>
      </c>
      <c r="BM930">
        <v>13</v>
      </c>
    </row>
    <row r="931" spans="1:65">
      <c r="A931" t="s">
        <v>6790</v>
      </c>
      <c r="B931">
        <v>930</v>
      </c>
      <c r="C931" t="s">
        <v>301</v>
      </c>
      <c r="D931">
        <v>1</v>
      </c>
      <c r="E931">
        <v>13</v>
      </c>
      <c r="F931">
        <v>2016021613</v>
      </c>
      <c r="G931">
        <v>20160216</v>
      </c>
      <c r="H931" t="s">
        <v>1147</v>
      </c>
      <c r="I931" t="s">
        <v>1148</v>
      </c>
      <c r="J931" t="s">
        <v>55</v>
      </c>
      <c r="K931">
        <v>1</v>
      </c>
      <c r="L931">
        <v>0</v>
      </c>
      <c r="M931">
        <v>1</v>
      </c>
      <c r="N931" t="s">
        <v>56</v>
      </c>
      <c r="O931" t="s">
        <v>1149</v>
      </c>
      <c r="P931" t="s">
        <v>68</v>
      </c>
      <c r="Q931" t="s">
        <v>3</v>
      </c>
      <c r="R931" t="s">
        <v>1139</v>
      </c>
      <c r="S931" t="s">
        <v>55</v>
      </c>
      <c r="T931" t="s">
        <v>56</v>
      </c>
      <c r="U931" t="s">
        <v>56</v>
      </c>
      <c r="V931" t="s">
        <v>56</v>
      </c>
      <c r="W931" t="s">
        <v>55</v>
      </c>
      <c r="X931" t="s">
        <v>56</v>
      </c>
      <c r="Y931" t="s">
        <v>56</v>
      </c>
      <c r="Z931" t="s">
        <v>56</v>
      </c>
      <c r="AA931" t="s">
        <v>57</v>
      </c>
      <c r="AB931" t="s">
        <v>56</v>
      </c>
      <c r="AC931" t="s">
        <v>68</v>
      </c>
      <c r="AD931" t="s">
        <v>56</v>
      </c>
      <c r="AE931">
        <v>0</v>
      </c>
      <c r="AF931">
        <v>0</v>
      </c>
      <c r="AG931">
        <v>0</v>
      </c>
      <c r="AH931">
        <v>1</v>
      </c>
      <c r="AI931" s="18" t="str">
        <f t="shared" si="57"/>
        <v>1</v>
      </c>
      <c r="AJ931" s="18" t="str">
        <f t="shared" si="58"/>
        <v>1</v>
      </c>
      <c r="AK931" s="18" t="str">
        <f t="shared" si="59"/>
        <v>1</v>
      </c>
      <c r="AL931" s="18">
        <f t="shared" si="60"/>
        <v>1</v>
      </c>
      <c r="AM931" t="s">
        <v>55</v>
      </c>
      <c r="AN931" t="s">
        <v>55</v>
      </c>
      <c r="AO931">
        <v>1</v>
      </c>
      <c r="AP931">
        <v>0</v>
      </c>
      <c r="AQ931">
        <v>0</v>
      </c>
      <c r="AR931" t="s">
        <v>379</v>
      </c>
      <c r="AS931" t="s">
        <v>539</v>
      </c>
      <c r="AT931" t="s">
        <v>539</v>
      </c>
      <c r="AU931" t="s">
        <v>4450</v>
      </c>
      <c r="AV931" t="s">
        <v>6790</v>
      </c>
      <c r="AW931" t="s">
        <v>1147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2016021613</v>
      </c>
      <c r="BM931">
        <v>13</v>
      </c>
    </row>
    <row r="932" spans="1:65">
      <c r="A932" t="s">
        <v>6791</v>
      </c>
      <c r="B932">
        <v>931</v>
      </c>
      <c r="C932" t="s">
        <v>57</v>
      </c>
      <c r="D932" t="s">
        <v>55</v>
      </c>
      <c r="E932">
        <v>13</v>
      </c>
      <c r="F932">
        <v>2016021613</v>
      </c>
      <c r="G932" t="s">
        <v>55</v>
      </c>
      <c r="H932" t="s">
        <v>1150</v>
      </c>
      <c r="I932" t="s">
        <v>55</v>
      </c>
      <c r="J932" t="s">
        <v>55</v>
      </c>
      <c r="K932" t="s">
        <v>55</v>
      </c>
      <c r="L932" t="s">
        <v>55</v>
      </c>
      <c r="M932" t="s">
        <v>55</v>
      </c>
      <c r="N932" t="s">
        <v>57</v>
      </c>
      <c r="O932" t="s">
        <v>57</v>
      </c>
      <c r="P932" t="s">
        <v>57</v>
      </c>
      <c r="Q932" t="s">
        <v>57</v>
      </c>
      <c r="R932" t="s">
        <v>57</v>
      </c>
      <c r="S932" t="s">
        <v>55</v>
      </c>
      <c r="T932" t="s">
        <v>57</v>
      </c>
      <c r="U932" t="s">
        <v>57</v>
      </c>
      <c r="V932" t="s">
        <v>57</v>
      </c>
      <c r="W932" t="s">
        <v>55</v>
      </c>
      <c r="X932" t="s">
        <v>57</v>
      </c>
      <c r="Y932" t="s">
        <v>57</v>
      </c>
      <c r="Z932" t="s">
        <v>57</v>
      </c>
      <c r="AA932" t="s">
        <v>57</v>
      </c>
      <c r="AB932" t="s">
        <v>57</v>
      </c>
      <c r="AC932" t="s">
        <v>57</v>
      </c>
      <c r="AD932" t="s">
        <v>57</v>
      </c>
      <c r="AE932">
        <v>0</v>
      </c>
      <c r="AF932">
        <v>0</v>
      </c>
      <c r="AG932">
        <v>0</v>
      </c>
      <c r="AH932">
        <v>0</v>
      </c>
      <c r="AI932" s="18" t="str">
        <f t="shared" si="57"/>
        <v>1</v>
      </c>
      <c r="AJ932" s="18" t="str">
        <f t="shared" si="58"/>
        <v>1</v>
      </c>
      <c r="AK932" s="18" t="str">
        <f t="shared" si="59"/>
        <v>1</v>
      </c>
      <c r="AL932" s="18">
        <f t="shared" si="60"/>
        <v>0</v>
      </c>
      <c r="AM932" t="s">
        <v>55</v>
      </c>
      <c r="AN932" t="s">
        <v>55</v>
      </c>
      <c r="AO932">
        <v>0</v>
      </c>
      <c r="AP932">
        <v>1</v>
      </c>
      <c r="AQ932">
        <v>0</v>
      </c>
      <c r="AR932" t="s">
        <v>59</v>
      </c>
      <c r="AS932" t="s">
        <v>80</v>
      </c>
      <c r="AT932" t="s">
        <v>80</v>
      </c>
      <c r="AU932" t="s">
        <v>80</v>
      </c>
      <c r="AV932" t="s">
        <v>6791</v>
      </c>
      <c r="AW932" t="s">
        <v>1150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0</v>
      </c>
      <c r="BK932">
        <v>0</v>
      </c>
      <c r="BL932">
        <v>2016021613</v>
      </c>
      <c r="BM932">
        <v>13</v>
      </c>
    </row>
    <row r="933" spans="1:65">
      <c r="A933" t="s">
        <v>6792</v>
      </c>
      <c r="B933">
        <v>932</v>
      </c>
      <c r="C933" t="s">
        <v>57</v>
      </c>
      <c r="D933" t="s">
        <v>55</v>
      </c>
      <c r="E933">
        <v>13</v>
      </c>
      <c r="F933">
        <v>2016021613</v>
      </c>
      <c r="G933" t="s">
        <v>55</v>
      </c>
      <c r="H933" t="s">
        <v>1151</v>
      </c>
      <c r="I933" t="s">
        <v>55</v>
      </c>
      <c r="J933" t="s">
        <v>55</v>
      </c>
      <c r="K933" t="s">
        <v>55</v>
      </c>
      <c r="L933" t="s">
        <v>55</v>
      </c>
      <c r="M933" t="s">
        <v>55</v>
      </c>
      <c r="N933" t="s">
        <v>57</v>
      </c>
      <c r="O933" t="s">
        <v>57</v>
      </c>
      <c r="P933" t="s">
        <v>57</v>
      </c>
      <c r="Q933" t="s">
        <v>57</v>
      </c>
      <c r="R933" t="s">
        <v>57</v>
      </c>
      <c r="S933" t="s">
        <v>55</v>
      </c>
      <c r="T933" t="s">
        <v>57</v>
      </c>
      <c r="U933" t="s">
        <v>57</v>
      </c>
      <c r="V933" t="s">
        <v>57</v>
      </c>
      <c r="W933" t="s">
        <v>55</v>
      </c>
      <c r="X933" t="s">
        <v>57</v>
      </c>
      <c r="Y933" t="s">
        <v>57</v>
      </c>
      <c r="Z933" t="s">
        <v>57</v>
      </c>
      <c r="AA933" t="s">
        <v>57</v>
      </c>
      <c r="AB933" t="s">
        <v>57</v>
      </c>
      <c r="AC933" t="s">
        <v>57</v>
      </c>
      <c r="AD933" t="s">
        <v>57</v>
      </c>
      <c r="AE933">
        <v>0</v>
      </c>
      <c r="AF933">
        <v>0</v>
      </c>
      <c r="AG933">
        <v>0</v>
      </c>
      <c r="AH933">
        <v>0</v>
      </c>
      <c r="AI933" s="18" t="str">
        <f t="shared" si="57"/>
        <v>1</v>
      </c>
      <c r="AJ933" s="18" t="str">
        <f t="shared" si="58"/>
        <v>1</v>
      </c>
      <c r="AK933" s="18" t="str">
        <f t="shared" si="59"/>
        <v>1</v>
      </c>
      <c r="AL933" s="18">
        <f t="shared" si="60"/>
        <v>0</v>
      </c>
      <c r="AM933" t="s">
        <v>55</v>
      </c>
      <c r="AN933" t="s">
        <v>55</v>
      </c>
      <c r="AO933">
        <v>0</v>
      </c>
      <c r="AP933">
        <v>1</v>
      </c>
      <c r="AQ933">
        <v>0</v>
      </c>
      <c r="AR933" t="s">
        <v>59</v>
      </c>
      <c r="AS933" t="s">
        <v>80</v>
      </c>
      <c r="AT933" t="s">
        <v>80</v>
      </c>
      <c r="AU933" t="s">
        <v>80</v>
      </c>
      <c r="AV933" t="s">
        <v>6792</v>
      </c>
      <c r="AW933" t="s">
        <v>1151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2016021613</v>
      </c>
      <c r="BM933">
        <v>13</v>
      </c>
    </row>
    <row r="934" spans="1:65">
      <c r="A934" t="s">
        <v>6793</v>
      </c>
      <c r="B934">
        <v>933</v>
      </c>
      <c r="C934" t="s">
        <v>57</v>
      </c>
      <c r="D934" t="s">
        <v>55</v>
      </c>
      <c r="E934">
        <v>13</v>
      </c>
      <c r="F934">
        <v>2016021613</v>
      </c>
      <c r="G934" t="s">
        <v>55</v>
      </c>
      <c r="H934" t="s">
        <v>1152</v>
      </c>
      <c r="I934" t="s">
        <v>55</v>
      </c>
      <c r="J934" t="s">
        <v>55</v>
      </c>
      <c r="K934" t="s">
        <v>55</v>
      </c>
      <c r="L934" t="s">
        <v>55</v>
      </c>
      <c r="M934" t="s">
        <v>55</v>
      </c>
      <c r="N934" t="s">
        <v>57</v>
      </c>
      <c r="O934" t="s">
        <v>57</v>
      </c>
      <c r="P934" t="s">
        <v>57</v>
      </c>
      <c r="Q934" t="s">
        <v>57</v>
      </c>
      <c r="R934" t="s">
        <v>57</v>
      </c>
      <c r="S934" t="s">
        <v>55</v>
      </c>
      <c r="T934" t="s">
        <v>57</v>
      </c>
      <c r="U934" t="s">
        <v>57</v>
      </c>
      <c r="V934" t="s">
        <v>57</v>
      </c>
      <c r="W934" t="s">
        <v>55</v>
      </c>
      <c r="X934" t="s">
        <v>57</v>
      </c>
      <c r="Y934" t="s">
        <v>57</v>
      </c>
      <c r="Z934" t="s">
        <v>57</v>
      </c>
      <c r="AA934" t="s">
        <v>57</v>
      </c>
      <c r="AB934" t="s">
        <v>57</v>
      </c>
      <c r="AC934" t="s">
        <v>57</v>
      </c>
      <c r="AD934" t="s">
        <v>57</v>
      </c>
      <c r="AE934">
        <v>0</v>
      </c>
      <c r="AF934">
        <v>0</v>
      </c>
      <c r="AG934">
        <v>0</v>
      </c>
      <c r="AH934">
        <v>0</v>
      </c>
      <c r="AI934" s="18" t="str">
        <f t="shared" si="57"/>
        <v>1</v>
      </c>
      <c r="AJ934" s="18" t="str">
        <f t="shared" si="58"/>
        <v>1</v>
      </c>
      <c r="AK934" s="18" t="str">
        <f t="shared" si="59"/>
        <v>1</v>
      </c>
      <c r="AL934" s="18">
        <f t="shared" si="60"/>
        <v>0</v>
      </c>
      <c r="AM934" t="s">
        <v>55</v>
      </c>
      <c r="AN934" t="s">
        <v>55</v>
      </c>
      <c r="AO934">
        <v>0</v>
      </c>
      <c r="AP934">
        <v>1</v>
      </c>
      <c r="AQ934">
        <v>0</v>
      </c>
      <c r="AR934" t="s">
        <v>59</v>
      </c>
      <c r="AS934" t="s">
        <v>80</v>
      </c>
      <c r="AT934" t="s">
        <v>80</v>
      </c>
      <c r="AU934" t="s">
        <v>80</v>
      </c>
      <c r="AV934" t="s">
        <v>6793</v>
      </c>
      <c r="AW934" t="s">
        <v>1152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0</v>
      </c>
      <c r="BK934">
        <v>0</v>
      </c>
      <c r="BL934">
        <v>2016021613</v>
      </c>
      <c r="BM934">
        <v>13</v>
      </c>
    </row>
    <row r="935" spans="1:65">
      <c r="A935" t="s">
        <v>6794</v>
      </c>
      <c r="B935">
        <v>934</v>
      </c>
      <c r="C935" t="s">
        <v>57</v>
      </c>
      <c r="D935" t="s">
        <v>55</v>
      </c>
      <c r="E935">
        <v>13</v>
      </c>
      <c r="F935">
        <v>2016021613</v>
      </c>
      <c r="G935" t="s">
        <v>55</v>
      </c>
      <c r="H935" t="s">
        <v>1153</v>
      </c>
      <c r="I935" t="s">
        <v>55</v>
      </c>
      <c r="J935" t="s">
        <v>55</v>
      </c>
      <c r="K935" t="s">
        <v>55</v>
      </c>
      <c r="L935" t="s">
        <v>55</v>
      </c>
      <c r="M935" t="s">
        <v>55</v>
      </c>
      <c r="N935" t="s">
        <v>57</v>
      </c>
      <c r="O935" t="s">
        <v>57</v>
      </c>
      <c r="P935" t="s">
        <v>57</v>
      </c>
      <c r="Q935" t="s">
        <v>57</v>
      </c>
      <c r="R935" t="s">
        <v>57</v>
      </c>
      <c r="S935" t="s">
        <v>55</v>
      </c>
      <c r="T935" t="s">
        <v>57</v>
      </c>
      <c r="U935" t="s">
        <v>57</v>
      </c>
      <c r="V935" t="s">
        <v>57</v>
      </c>
      <c r="W935" t="s">
        <v>55</v>
      </c>
      <c r="X935" t="s">
        <v>57</v>
      </c>
      <c r="Y935" t="s">
        <v>57</v>
      </c>
      <c r="Z935" t="s">
        <v>57</v>
      </c>
      <c r="AA935" t="s">
        <v>57</v>
      </c>
      <c r="AB935" t="s">
        <v>57</v>
      </c>
      <c r="AC935" t="s">
        <v>57</v>
      </c>
      <c r="AD935" t="s">
        <v>57</v>
      </c>
      <c r="AE935">
        <v>0</v>
      </c>
      <c r="AF935">
        <v>0</v>
      </c>
      <c r="AG935">
        <v>0</v>
      </c>
      <c r="AH935">
        <v>0</v>
      </c>
      <c r="AI935" s="18" t="str">
        <f t="shared" si="57"/>
        <v>1</v>
      </c>
      <c r="AJ935" s="18" t="str">
        <f t="shared" si="58"/>
        <v>1</v>
      </c>
      <c r="AK935" s="18" t="str">
        <f t="shared" si="59"/>
        <v>1</v>
      </c>
      <c r="AL935" s="18">
        <f t="shared" si="60"/>
        <v>0</v>
      </c>
      <c r="AM935" t="s">
        <v>55</v>
      </c>
      <c r="AN935" t="s">
        <v>55</v>
      </c>
      <c r="AO935">
        <v>1</v>
      </c>
      <c r="AP935">
        <v>1</v>
      </c>
      <c r="AQ935">
        <v>0</v>
      </c>
      <c r="AR935" t="s">
        <v>59</v>
      </c>
      <c r="AS935" t="s">
        <v>80</v>
      </c>
      <c r="AT935" t="s">
        <v>80</v>
      </c>
      <c r="AU935" t="s">
        <v>80</v>
      </c>
      <c r="AV935" t="s">
        <v>6794</v>
      </c>
      <c r="AW935" t="s">
        <v>1153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2016021613</v>
      </c>
      <c r="BM935">
        <v>13</v>
      </c>
    </row>
    <row r="936" spans="1:65">
      <c r="A936" t="s">
        <v>6795</v>
      </c>
      <c r="B936">
        <v>935</v>
      </c>
      <c r="C936" t="s">
        <v>57</v>
      </c>
      <c r="D936" t="s">
        <v>55</v>
      </c>
      <c r="E936">
        <v>13</v>
      </c>
      <c r="F936">
        <v>2016021613</v>
      </c>
      <c r="G936" t="s">
        <v>55</v>
      </c>
      <c r="H936" t="s">
        <v>1154</v>
      </c>
      <c r="I936" t="s">
        <v>55</v>
      </c>
      <c r="J936" t="s">
        <v>55</v>
      </c>
      <c r="K936" t="s">
        <v>55</v>
      </c>
      <c r="L936" t="s">
        <v>55</v>
      </c>
      <c r="M936" t="s">
        <v>55</v>
      </c>
      <c r="N936" t="s">
        <v>57</v>
      </c>
      <c r="O936" t="s">
        <v>57</v>
      </c>
      <c r="P936" t="s">
        <v>57</v>
      </c>
      <c r="Q936" t="s">
        <v>57</v>
      </c>
      <c r="R936" t="s">
        <v>57</v>
      </c>
      <c r="S936" t="s">
        <v>55</v>
      </c>
      <c r="T936" t="s">
        <v>57</v>
      </c>
      <c r="U936" t="s">
        <v>57</v>
      </c>
      <c r="V936" t="s">
        <v>57</v>
      </c>
      <c r="W936" t="s">
        <v>55</v>
      </c>
      <c r="X936" t="s">
        <v>57</v>
      </c>
      <c r="Y936" t="s">
        <v>57</v>
      </c>
      <c r="Z936" t="s">
        <v>57</v>
      </c>
      <c r="AA936" t="s">
        <v>57</v>
      </c>
      <c r="AB936" t="s">
        <v>57</v>
      </c>
      <c r="AC936" t="s">
        <v>57</v>
      </c>
      <c r="AD936" t="s">
        <v>57</v>
      </c>
      <c r="AE936">
        <v>0</v>
      </c>
      <c r="AF936">
        <v>0</v>
      </c>
      <c r="AG936">
        <v>0</v>
      </c>
      <c r="AH936">
        <v>0</v>
      </c>
      <c r="AI936" s="18" t="str">
        <f t="shared" si="57"/>
        <v>1</v>
      </c>
      <c r="AJ936" s="18" t="str">
        <f t="shared" si="58"/>
        <v>1</v>
      </c>
      <c r="AK936" s="18" t="str">
        <f t="shared" si="59"/>
        <v>1</v>
      </c>
      <c r="AL936" s="18">
        <f t="shared" si="60"/>
        <v>0</v>
      </c>
      <c r="AM936" t="s">
        <v>55</v>
      </c>
      <c r="AN936" t="s">
        <v>55</v>
      </c>
      <c r="AO936">
        <v>0</v>
      </c>
      <c r="AP936">
        <v>1</v>
      </c>
      <c r="AQ936">
        <v>0</v>
      </c>
      <c r="AR936" t="s">
        <v>59</v>
      </c>
      <c r="AS936" t="s">
        <v>80</v>
      </c>
      <c r="AT936" t="s">
        <v>80</v>
      </c>
      <c r="AU936" t="s">
        <v>80</v>
      </c>
      <c r="AV936" t="s">
        <v>6795</v>
      </c>
      <c r="AW936" t="s">
        <v>1154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2016021613</v>
      </c>
      <c r="BM936">
        <v>13</v>
      </c>
    </row>
    <row r="937" spans="1:65">
      <c r="A937" t="s">
        <v>6796</v>
      </c>
      <c r="B937">
        <v>936</v>
      </c>
      <c r="C937" t="s">
        <v>57</v>
      </c>
      <c r="D937" t="s">
        <v>55</v>
      </c>
      <c r="E937">
        <v>13</v>
      </c>
      <c r="F937">
        <v>2016021613</v>
      </c>
      <c r="G937" t="s">
        <v>55</v>
      </c>
      <c r="H937" t="s">
        <v>1155</v>
      </c>
      <c r="I937" t="s">
        <v>55</v>
      </c>
      <c r="J937" t="s">
        <v>55</v>
      </c>
      <c r="K937" t="s">
        <v>55</v>
      </c>
      <c r="L937" t="s">
        <v>55</v>
      </c>
      <c r="M937" t="s">
        <v>55</v>
      </c>
      <c r="N937" t="s">
        <v>57</v>
      </c>
      <c r="O937" t="s">
        <v>57</v>
      </c>
      <c r="P937" t="s">
        <v>57</v>
      </c>
      <c r="Q937" t="s">
        <v>57</v>
      </c>
      <c r="R937" t="s">
        <v>57</v>
      </c>
      <c r="S937" t="s">
        <v>55</v>
      </c>
      <c r="T937" t="s">
        <v>57</v>
      </c>
      <c r="U937" t="s">
        <v>57</v>
      </c>
      <c r="V937" t="s">
        <v>57</v>
      </c>
      <c r="W937" t="s">
        <v>55</v>
      </c>
      <c r="X937" t="s">
        <v>57</v>
      </c>
      <c r="Y937" t="s">
        <v>57</v>
      </c>
      <c r="Z937" t="s">
        <v>57</v>
      </c>
      <c r="AA937" t="s">
        <v>57</v>
      </c>
      <c r="AB937" t="s">
        <v>57</v>
      </c>
      <c r="AC937" t="s">
        <v>57</v>
      </c>
      <c r="AD937" t="s">
        <v>57</v>
      </c>
      <c r="AE937">
        <v>0</v>
      </c>
      <c r="AF937">
        <v>0</v>
      </c>
      <c r="AG937">
        <v>0</v>
      </c>
      <c r="AH937">
        <v>0</v>
      </c>
      <c r="AI937" s="18" t="str">
        <f t="shared" si="57"/>
        <v>1</v>
      </c>
      <c r="AJ937" s="18" t="str">
        <f t="shared" si="58"/>
        <v>1</v>
      </c>
      <c r="AK937" s="18" t="str">
        <f t="shared" si="59"/>
        <v>1</v>
      </c>
      <c r="AL937" s="18">
        <f t="shared" si="60"/>
        <v>0</v>
      </c>
      <c r="AM937" t="s">
        <v>55</v>
      </c>
      <c r="AN937" t="s">
        <v>55</v>
      </c>
      <c r="AO937">
        <v>0</v>
      </c>
      <c r="AP937">
        <v>1</v>
      </c>
      <c r="AQ937">
        <v>0</v>
      </c>
      <c r="AR937" t="s">
        <v>59</v>
      </c>
      <c r="AS937" t="s">
        <v>80</v>
      </c>
      <c r="AT937" t="s">
        <v>80</v>
      </c>
      <c r="AU937" t="s">
        <v>80</v>
      </c>
      <c r="AV937" t="s">
        <v>6796</v>
      </c>
      <c r="AW937" t="s">
        <v>1155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2016021613</v>
      </c>
      <c r="BM937">
        <v>13</v>
      </c>
    </row>
    <row r="938" spans="1:65">
      <c r="A938" t="s">
        <v>6797</v>
      </c>
      <c r="B938">
        <v>937</v>
      </c>
      <c r="C938" t="s">
        <v>57</v>
      </c>
      <c r="D938" t="s">
        <v>55</v>
      </c>
      <c r="E938">
        <v>13</v>
      </c>
      <c r="F938">
        <v>2016021613</v>
      </c>
      <c r="G938" t="s">
        <v>55</v>
      </c>
      <c r="H938" t="s">
        <v>1156</v>
      </c>
      <c r="I938" t="s">
        <v>55</v>
      </c>
      <c r="J938" t="s">
        <v>55</v>
      </c>
      <c r="K938" t="s">
        <v>55</v>
      </c>
      <c r="L938" t="s">
        <v>55</v>
      </c>
      <c r="M938" t="s">
        <v>55</v>
      </c>
      <c r="N938" t="s">
        <v>57</v>
      </c>
      <c r="O938" t="s">
        <v>57</v>
      </c>
      <c r="P938" t="s">
        <v>57</v>
      </c>
      <c r="Q938" t="s">
        <v>57</v>
      </c>
      <c r="R938" t="s">
        <v>57</v>
      </c>
      <c r="S938" t="s">
        <v>55</v>
      </c>
      <c r="T938" t="s">
        <v>57</v>
      </c>
      <c r="U938" t="s">
        <v>57</v>
      </c>
      <c r="V938" t="s">
        <v>57</v>
      </c>
      <c r="W938" t="s">
        <v>55</v>
      </c>
      <c r="X938" t="s">
        <v>57</v>
      </c>
      <c r="Y938" t="s">
        <v>57</v>
      </c>
      <c r="Z938" t="s">
        <v>57</v>
      </c>
      <c r="AA938" t="s">
        <v>57</v>
      </c>
      <c r="AB938" t="s">
        <v>57</v>
      </c>
      <c r="AC938" t="s">
        <v>57</v>
      </c>
      <c r="AD938" t="s">
        <v>57</v>
      </c>
      <c r="AE938">
        <v>0</v>
      </c>
      <c r="AF938">
        <v>0</v>
      </c>
      <c r="AG938">
        <v>0</v>
      </c>
      <c r="AH938">
        <v>0</v>
      </c>
      <c r="AI938" s="18" t="str">
        <f t="shared" si="57"/>
        <v>1</v>
      </c>
      <c r="AJ938" s="18" t="str">
        <f t="shared" si="58"/>
        <v>1</v>
      </c>
      <c r="AK938" s="18" t="str">
        <f t="shared" si="59"/>
        <v>1</v>
      </c>
      <c r="AL938" s="18">
        <f t="shared" si="60"/>
        <v>0</v>
      </c>
      <c r="AM938" t="s">
        <v>55</v>
      </c>
      <c r="AN938" t="s">
        <v>55</v>
      </c>
      <c r="AO938">
        <v>0</v>
      </c>
      <c r="AP938">
        <v>1</v>
      </c>
      <c r="AQ938">
        <v>0</v>
      </c>
      <c r="AR938" t="s">
        <v>59</v>
      </c>
      <c r="AS938" t="s">
        <v>80</v>
      </c>
      <c r="AT938" t="s">
        <v>80</v>
      </c>
      <c r="AU938" t="s">
        <v>80</v>
      </c>
      <c r="AV938" t="s">
        <v>6797</v>
      </c>
      <c r="AW938" t="s">
        <v>1156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2016021613</v>
      </c>
      <c r="BM938">
        <v>13</v>
      </c>
    </row>
    <row r="939" spans="1:65">
      <c r="A939" t="s">
        <v>6798</v>
      </c>
      <c r="B939">
        <v>938</v>
      </c>
      <c r="C939" t="s">
        <v>57</v>
      </c>
      <c r="D939" t="s">
        <v>55</v>
      </c>
      <c r="E939">
        <v>13</v>
      </c>
      <c r="F939">
        <v>2016021613</v>
      </c>
      <c r="G939" t="s">
        <v>55</v>
      </c>
      <c r="H939" t="s">
        <v>1157</v>
      </c>
      <c r="I939" t="s">
        <v>55</v>
      </c>
      <c r="J939" t="s">
        <v>55</v>
      </c>
      <c r="K939" t="s">
        <v>55</v>
      </c>
      <c r="L939" t="s">
        <v>55</v>
      </c>
      <c r="M939" t="s">
        <v>55</v>
      </c>
      <c r="N939" t="s">
        <v>57</v>
      </c>
      <c r="O939" t="s">
        <v>57</v>
      </c>
      <c r="P939" t="s">
        <v>57</v>
      </c>
      <c r="Q939" t="s">
        <v>57</v>
      </c>
      <c r="R939" t="s">
        <v>57</v>
      </c>
      <c r="S939" t="s">
        <v>55</v>
      </c>
      <c r="T939" t="s">
        <v>57</v>
      </c>
      <c r="U939" t="s">
        <v>57</v>
      </c>
      <c r="V939" t="s">
        <v>57</v>
      </c>
      <c r="W939" t="s">
        <v>55</v>
      </c>
      <c r="X939" t="s">
        <v>57</v>
      </c>
      <c r="Y939" t="s">
        <v>57</v>
      </c>
      <c r="Z939" t="s">
        <v>57</v>
      </c>
      <c r="AA939" t="s">
        <v>57</v>
      </c>
      <c r="AB939" t="s">
        <v>57</v>
      </c>
      <c r="AC939" t="s">
        <v>57</v>
      </c>
      <c r="AD939" t="s">
        <v>57</v>
      </c>
      <c r="AE939">
        <v>0</v>
      </c>
      <c r="AF939">
        <v>0</v>
      </c>
      <c r="AG939">
        <v>0</v>
      </c>
      <c r="AH939">
        <v>0</v>
      </c>
      <c r="AI939" s="18" t="str">
        <f t="shared" si="57"/>
        <v>1</v>
      </c>
      <c r="AJ939" s="18" t="str">
        <f t="shared" si="58"/>
        <v>1</v>
      </c>
      <c r="AK939" s="18" t="str">
        <f t="shared" si="59"/>
        <v>1</v>
      </c>
      <c r="AL939" s="18">
        <f t="shared" si="60"/>
        <v>0</v>
      </c>
      <c r="AM939" t="s">
        <v>55</v>
      </c>
      <c r="AN939" t="s">
        <v>55</v>
      </c>
      <c r="AO939">
        <v>1</v>
      </c>
      <c r="AP939">
        <v>1</v>
      </c>
      <c r="AQ939">
        <v>0</v>
      </c>
      <c r="AR939" t="s">
        <v>59</v>
      </c>
      <c r="AS939" t="s">
        <v>80</v>
      </c>
      <c r="AT939" t="s">
        <v>80</v>
      </c>
      <c r="AU939" t="s">
        <v>80</v>
      </c>
      <c r="AV939" t="s">
        <v>6798</v>
      </c>
      <c r="AW939" t="s">
        <v>1157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2016021613</v>
      </c>
      <c r="BM939">
        <v>13</v>
      </c>
    </row>
    <row r="940" spans="1:65">
      <c r="A940" t="s">
        <v>6799</v>
      </c>
      <c r="B940">
        <v>939</v>
      </c>
      <c r="C940" t="s">
        <v>57</v>
      </c>
      <c r="D940" t="s">
        <v>55</v>
      </c>
      <c r="E940">
        <v>13</v>
      </c>
      <c r="F940">
        <v>2016021613</v>
      </c>
      <c r="G940" t="s">
        <v>55</v>
      </c>
      <c r="H940" t="s">
        <v>1158</v>
      </c>
      <c r="I940" t="s">
        <v>55</v>
      </c>
      <c r="J940" t="s">
        <v>55</v>
      </c>
      <c r="K940" t="s">
        <v>55</v>
      </c>
      <c r="L940" t="s">
        <v>55</v>
      </c>
      <c r="M940" t="s">
        <v>55</v>
      </c>
      <c r="N940" t="s">
        <v>57</v>
      </c>
      <c r="O940" t="s">
        <v>57</v>
      </c>
      <c r="P940" t="s">
        <v>57</v>
      </c>
      <c r="Q940" t="s">
        <v>57</v>
      </c>
      <c r="R940" t="s">
        <v>57</v>
      </c>
      <c r="S940" t="s">
        <v>55</v>
      </c>
      <c r="T940" t="s">
        <v>57</v>
      </c>
      <c r="U940" t="s">
        <v>57</v>
      </c>
      <c r="V940" t="s">
        <v>57</v>
      </c>
      <c r="W940" t="s">
        <v>55</v>
      </c>
      <c r="X940" t="s">
        <v>57</v>
      </c>
      <c r="Y940" t="s">
        <v>57</v>
      </c>
      <c r="Z940" t="s">
        <v>57</v>
      </c>
      <c r="AA940" t="s">
        <v>57</v>
      </c>
      <c r="AB940" t="s">
        <v>57</v>
      </c>
      <c r="AC940" t="s">
        <v>57</v>
      </c>
      <c r="AD940" t="s">
        <v>57</v>
      </c>
      <c r="AE940">
        <v>0</v>
      </c>
      <c r="AF940">
        <v>0</v>
      </c>
      <c r="AG940">
        <v>0</v>
      </c>
      <c r="AH940">
        <v>0</v>
      </c>
      <c r="AI940" s="18" t="str">
        <f t="shared" si="57"/>
        <v>1</v>
      </c>
      <c r="AJ940" s="18" t="str">
        <f t="shared" si="58"/>
        <v>1</v>
      </c>
      <c r="AK940" s="18" t="str">
        <f t="shared" si="59"/>
        <v>1</v>
      </c>
      <c r="AL940" s="18">
        <f t="shared" si="60"/>
        <v>0</v>
      </c>
      <c r="AM940" t="s">
        <v>55</v>
      </c>
      <c r="AN940" t="s">
        <v>55</v>
      </c>
      <c r="AO940">
        <v>0</v>
      </c>
      <c r="AP940">
        <v>1</v>
      </c>
      <c r="AQ940">
        <v>0</v>
      </c>
      <c r="AR940" t="s">
        <v>59</v>
      </c>
      <c r="AS940" t="s">
        <v>80</v>
      </c>
      <c r="AT940" t="s">
        <v>80</v>
      </c>
      <c r="AU940" t="s">
        <v>80</v>
      </c>
      <c r="AV940" t="s">
        <v>6799</v>
      </c>
      <c r="AW940" t="s">
        <v>1158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2016021613</v>
      </c>
      <c r="BM940">
        <v>13</v>
      </c>
    </row>
    <row r="941" spans="1:65">
      <c r="A941" t="s">
        <v>6800</v>
      </c>
      <c r="B941">
        <v>940</v>
      </c>
      <c r="C941" t="s">
        <v>301</v>
      </c>
      <c r="D941">
        <v>1</v>
      </c>
      <c r="E941">
        <v>13</v>
      </c>
      <c r="F941">
        <v>2016021613</v>
      </c>
      <c r="G941">
        <v>20160216</v>
      </c>
      <c r="H941" t="s">
        <v>1159</v>
      </c>
      <c r="I941" t="s">
        <v>1160</v>
      </c>
      <c r="J941" t="s">
        <v>55</v>
      </c>
      <c r="K941">
        <v>2</v>
      </c>
      <c r="L941">
        <v>1</v>
      </c>
      <c r="M941">
        <v>1</v>
      </c>
      <c r="N941" t="s">
        <v>56</v>
      </c>
      <c r="O941" t="s">
        <v>298</v>
      </c>
      <c r="P941" t="s">
        <v>68</v>
      </c>
      <c r="Q941" t="s">
        <v>3</v>
      </c>
      <c r="R941" t="s">
        <v>1139</v>
      </c>
      <c r="S941" t="s">
        <v>55</v>
      </c>
      <c r="T941" t="s">
        <v>56</v>
      </c>
      <c r="U941" t="s">
        <v>56</v>
      </c>
      <c r="V941" t="s">
        <v>56</v>
      </c>
      <c r="W941" t="s">
        <v>55</v>
      </c>
      <c r="X941" t="s">
        <v>56</v>
      </c>
      <c r="Y941" t="s">
        <v>56</v>
      </c>
      <c r="Z941" t="s">
        <v>56</v>
      </c>
      <c r="AA941" t="s">
        <v>57</v>
      </c>
      <c r="AB941" t="s">
        <v>56</v>
      </c>
      <c r="AC941" t="s">
        <v>56</v>
      </c>
      <c r="AD941" t="s">
        <v>56</v>
      </c>
      <c r="AE941">
        <v>0</v>
      </c>
      <c r="AF941">
        <v>0</v>
      </c>
      <c r="AG941">
        <v>1</v>
      </c>
      <c r="AH941">
        <v>0</v>
      </c>
      <c r="AI941" s="18" t="str">
        <f t="shared" si="57"/>
        <v>1</v>
      </c>
      <c r="AJ941" s="18" t="str">
        <f t="shared" si="58"/>
        <v>1</v>
      </c>
      <c r="AK941" s="18" t="str">
        <f t="shared" si="59"/>
        <v>0</v>
      </c>
      <c r="AL941" s="18">
        <f t="shared" si="60"/>
        <v>0</v>
      </c>
      <c r="AM941">
        <v>4</v>
      </c>
      <c r="AN941">
        <v>3</v>
      </c>
      <c r="AO941">
        <v>0</v>
      </c>
      <c r="AP941">
        <v>0</v>
      </c>
      <c r="AQ941">
        <v>0</v>
      </c>
      <c r="AR941" t="s">
        <v>379</v>
      </c>
      <c r="AS941" t="s">
        <v>539</v>
      </c>
      <c r="AT941" t="s">
        <v>539</v>
      </c>
      <c r="AU941" t="s">
        <v>4450</v>
      </c>
      <c r="AV941" t="s">
        <v>6800</v>
      </c>
      <c r="AW941" t="s">
        <v>1159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2016021613</v>
      </c>
      <c r="BM941">
        <v>13</v>
      </c>
    </row>
    <row r="942" spans="1:65">
      <c r="A942" t="s">
        <v>6801</v>
      </c>
      <c r="B942">
        <v>941</v>
      </c>
      <c r="C942" t="s">
        <v>301</v>
      </c>
      <c r="D942">
        <v>1</v>
      </c>
      <c r="E942">
        <v>13</v>
      </c>
      <c r="F942">
        <v>2016021613</v>
      </c>
      <c r="G942">
        <v>20160216</v>
      </c>
      <c r="H942" t="s">
        <v>1161</v>
      </c>
      <c r="I942" t="s">
        <v>71</v>
      </c>
      <c r="J942" t="s">
        <v>55</v>
      </c>
      <c r="K942">
        <v>2</v>
      </c>
      <c r="L942">
        <v>2</v>
      </c>
      <c r="M942">
        <v>0</v>
      </c>
      <c r="N942" t="s">
        <v>56</v>
      </c>
      <c r="O942" t="s">
        <v>71</v>
      </c>
      <c r="P942" t="s">
        <v>56</v>
      </c>
      <c r="Q942" t="s">
        <v>3</v>
      </c>
      <c r="R942" t="s">
        <v>67</v>
      </c>
      <c r="S942" t="s">
        <v>55</v>
      </c>
      <c r="T942" t="s">
        <v>56</v>
      </c>
      <c r="U942" t="s">
        <v>56</v>
      </c>
      <c r="V942" t="s">
        <v>56</v>
      </c>
      <c r="W942" t="s">
        <v>55</v>
      </c>
      <c r="X942" t="s">
        <v>56</v>
      </c>
      <c r="Y942" t="s">
        <v>56</v>
      </c>
      <c r="Z942" t="s">
        <v>56</v>
      </c>
      <c r="AA942" t="s">
        <v>57</v>
      </c>
      <c r="AB942" t="s">
        <v>56</v>
      </c>
      <c r="AC942" t="s">
        <v>56</v>
      </c>
      <c r="AD942" t="s">
        <v>56</v>
      </c>
      <c r="AE942">
        <v>0</v>
      </c>
      <c r="AF942">
        <v>0</v>
      </c>
      <c r="AG942">
        <v>0</v>
      </c>
      <c r="AH942">
        <v>1</v>
      </c>
      <c r="AI942" s="18" t="str">
        <f t="shared" si="57"/>
        <v>1</v>
      </c>
      <c r="AJ942" s="18" t="str">
        <f t="shared" si="58"/>
        <v>1</v>
      </c>
      <c r="AK942" s="18" t="str">
        <f t="shared" si="59"/>
        <v>1</v>
      </c>
      <c r="AL942" s="18">
        <f t="shared" si="60"/>
        <v>1</v>
      </c>
      <c r="AM942" t="s">
        <v>55</v>
      </c>
      <c r="AN942" t="s">
        <v>55</v>
      </c>
      <c r="AO942">
        <v>1</v>
      </c>
      <c r="AP942">
        <v>0</v>
      </c>
      <c r="AQ942">
        <v>0</v>
      </c>
      <c r="AR942" t="s">
        <v>74</v>
      </c>
      <c r="AS942" t="s">
        <v>67</v>
      </c>
      <c r="AT942" t="s">
        <v>67</v>
      </c>
      <c r="AU942" t="s">
        <v>4450</v>
      </c>
      <c r="AV942" t="s">
        <v>6801</v>
      </c>
      <c r="AW942" t="s">
        <v>1161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</v>
      </c>
      <c r="BL942">
        <v>2016021613</v>
      </c>
      <c r="BM942">
        <v>13</v>
      </c>
    </row>
    <row r="943" spans="1:65">
      <c r="A943" t="s">
        <v>6802</v>
      </c>
      <c r="B943">
        <v>942</v>
      </c>
      <c r="C943" t="s">
        <v>57</v>
      </c>
      <c r="D943" t="s">
        <v>55</v>
      </c>
      <c r="E943">
        <v>13</v>
      </c>
      <c r="F943">
        <v>2016021613</v>
      </c>
      <c r="G943" t="s">
        <v>55</v>
      </c>
      <c r="H943" t="s">
        <v>1162</v>
      </c>
      <c r="I943" t="s">
        <v>55</v>
      </c>
      <c r="J943" t="s">
        <v>55</v>
      </c>
      <c r="K943" t="s">
        <v>55</v>
      </c>
      <c r="L943" t="s">
        <v>55</v>
      </c>
      <c r="M943" t="s">
        <v>55</v>
      </c>
      <c r="N943" t="s">
        <v>57</v>
      </c>
      <c r="O943" t="s">
        <v>57</v>
      </c>
      <c r="P943" t="s">
        <v>57</v>
      </c>
      <c r="Q943" t="s">
        <v>57</v>
      </c>
      <c r="R943" t="s">
        <v>57</v>
      </c>
      <c r="S943" t="s">
        <v>55</v>
      </c>
      <c r="T943" t="s">
        <v>57</v>
      </c>
      <c r="U943" t="s">
        <v>57</v>
      </c>
      <c r="V943" t="s">
        <v>57</v>
      </c>
      <c r="W943" t="s">
        <v>55</v>
      </c>
      <c r="X943" t="s">
        <v>57</v>
      </c>
      <c r="Y943" t="s">
        <v>57</v>
      </c>
      <c r="Z943" t="s">
        <v>57</v>
      </c>
      <c r="AA943" t="s">
        <v>57</v>
      </c>
      <c r="AB943" t="s">
        <v>57</v>
      </c>
      <c r="AC943" t="s">
        <v>57</v>
      </c>
      <c r="AD943" t="s">
        <v>57</v>
      </c>
      <c r="AE943">
        <v>0</v>
      </c>
      <c r="AF943">
        <v>0</v>
      </c>
      <c r="AG943">
        <v>0</v>
      </c>
      <c r="AH943">
        <v>0</v>
      </c>
      <c r="AI943" s="18" t="str">
        <f t="shared" si="57"/>
        <v>1</v>
      </c>
      <c r="AJ943" s="18" t="str">
        <f t="shared" si="58"/>
        <v>1</v>
      </c>
      <c r="AK943" s="18" t="str">
        <f t="shared" si="59"/>
        <v>1</v>
      </c>
      <c r="AL943" s="18">
        <f t="shared" si="60"/>
        <v>0</v>
      </c>
      <c r="AM943" t="s">
        <v>55</v>
      </c>
      <c r="AN943" t="s">
        <v>55</v>
      </c>
      <c r="AO943">
        <v>0</v>
      </c>
      <c r="AP943">
        <v>1</v>
      </c>
      <c r="AQ943">
        <v>0</v>
      </c>
      <c r="AR943" t="s">
        <v>59</v>
      </c>
      <c r="AS943" t="s">
        <v>80</v>
      </c>
      <c r="AT943" t="s">
        <v>80</v>
      </c>
      <c r="AU943" t="s">
        <v>80</v>
      </c>
      <c r="AV943" t="s">
        <v>6802</v>
      </c>
      <c r="AW943" t="s">
        <v>1162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2016021613</v>
      </c>
      <c r="BM943">
        <v>13</v>
      </c>
    </row>
    <row r="944" spans="1:65">
      <c r="A944" t="s">
        <v>6803</v>
      </c>
      <c r="B944">
        <v>943</v>
      </c>
      <c r="C944" t="s">
        <v>57</v>
      </c>
      <c r="D944" t="s">
        <v>55</v>
      </c>
      <c r="E944">
        <v>13</v>
      </c>
      <c r="F944">
        <v>2016021613</v>
      </c>
      <c r="G944" t="s">
        <v>55</v>
      </c>
      <c r="H944" t="s">
        <v>1163</v>
      </c>
      <c r="I944" t="s">
        <v>55</v>
      </c>
      <c r="J944" t="s">
        <v>55</v>
      </c>
      <c r="K944" t="s">
        <v>55</v>
      </c>
      <c r="L944" t="s">
        <v>55</v>
      </c>
      <c r="M944" t="s">
        <v>55</v>
      </c>
      <c r="N944" t="s">
        <v>57</v>
      </c>
      <c r="O944" t="s">
        <v>57</v>
      </c>
      <c r="P944" t="s">
        <v>57</v>
      </c>
      <c r="Q944" t="s">
        <v>57</v>
      </c>
      <c r="R944" t="s">
        <v>57</v>
      </c>
      <c r="S944" t="s">
        <v>55</v>
      </c>
      <c r="T944" t="s">
        <v>57</v>
      </c>
      <c r="U944" t="s">
        <v>57</v>
      </c>
      <c r="V944" t="s">
        <v>57</v>
      </c>
      <c r="W944" t="s">
        <v>55</v>
      </c>
      <c r="X944" t="s">
        <v>57</v>
      </c>
      <c r="Y944" t="s">
        <v>57</v>
      </c>
      <c r="Z944" t="s">
        <v>57</v>
      </c>
      <c r="AA944" t="s">
        <v>57</v>
      </c>
      <c r="AB944" t="s">
        <v>57</v>
      </c>
      <c r="AC944" t="s">
        <v>57</v>
      </c>
      <c r="AD944" t="s">
        <v>57</v>
      </c>
      <c r="AE944">
        <v>0</v>
      </c>
      <c r="AF944">
        <v>0</v>
      </c>
      <c r="AG944">
        <v>0</v>
      </c>
      <c r="AH944">
        <v>0</v>
      </c>
      <c r="AI944" s="18" t="str">
        <f t="shared" si="57"/>
        <v>1</v>
      </c>
      <c r="AJ944" s="18" t="str">
        <f t="shared" si="58"/>
        <v>1</v>
      </c>
      <c r="AK944" s="18" t="str">
        <f t="shared" si="59"/>
        <v>1</v>
      </c>
      <c r="AL944" s="18">
        <f t="shared" si="60"/>
        <v>0</v>
      </c>
      <c r="AM944" t="s">
        <v>55</v>
      </c>
      <c r="AN944" t="s">
        <v>55</v>
      </c>
      <c r="AO944">
        <v>0</v>
      </c>
      <c r="AP944">
        <v>1</v>
      </c>
      <c r="AQ944">
        <v>0</v>
      </c>
      <c r="AR944" t="s">
        <v>59</v>
      </c>
      <c r="AS944" t="s">
        <v>80</v>
      </c>
      <c r="AT944" t="s">
        <v>80</v>
      </c>
      <c r="AU944" t="s">
        <v>80</v>
      </c>
      <c r="AV944" t="s">
        <v>6803</v>
      </c>
      <c r="AW944" t="s">
        <v>1163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2016021613</v>
      </c>
      <c r="BM944">
        <v>13</v>
      </c>
    </row>
    <row r="945" spans="1:65">
      <c r="A945" t="s">
        <v>6804</v>
      </c>
      <c r="B945">
        <v>944</v>
      </c>
      <c r="C945" t="s">
        <v>301</v>
      </c>
      <c r="D945">
        <v>1</v>
      </c>
      <c r="E945">
        <v>13</v>
      </c>
      <c r="F945">
        <v>2016021613</v>
      </c>
      <c r="G945">
        <v>20160216</v>
      </c>
      <c r="H945" t="s">
        <v>1164</v>
      </c>
      <c r="I945" t="s">
        <v>71</v>
      </c>
      <c r="J945" t="s">
        <v>55</v>
      </c>
      <c r="K945">
        <v>2</v>
      </c>
      <c r="L945">
        <v>2</v>
      </c>
      <c r="M945">
        <v>0</v>
      </c>
      <c r="N945" t="s">
        <v>56</v>
      </c>
      <c r="O945" t="s">
        <v>71</v>
      </c>
      <c r="P945" t="s">
        <v>56</v>
      </c>
      <c r="Q945" t="s">
        <v>3</v>
      </c>
      <c r="R945" t="s">
        <v>67</v>
      </c>
      <c r="S945" t="s">
        <v>55</v>
      </c>
      <c r="T945" t="s">
        <v>56</v>
      </c>
      <c r="U945" t="s">
        <v>56</v>
      </c>
      <c r="V945" t="s">
        <v>56</v>
      </c>
      <c r="W945" t="s">
        <v>55</v>
      </c>
      <c r="X945" t="s">
        <v>56</v>
      </c>
      <c r="Y945" t="s">
        <v>56</v>
      </c>
      <c r="Z945" t="s">
        <v>56</v>
      </c>
      <c r="AA945" t="s">
        <v>57</v>
      </c>
      <c r="AB945" t="s">
        <v>56</v>
      </c>
      <c r="AC945" t="s">
        <v>56</v>
      </c>
      <c r="AD945" t="s">
        <v>56</v>
      </c>
      <c r="AE945">
        <v>0</v>
      </c>
      <c r="AF945">
        <v>0</v>
      </c>
      <c r="AG945">
        <v>0</v>
      </c>
      <c r="AH945">
        <v>1</v>
      </c>
      <c r="AI945" s="18" t="str">
        <f t="shared" si="57"/>
        <v>1</v>
      </c>
      <c r="AJ945" s="18" t="str">
        <f t="shared" si="58"/>
        <v>1</v>
      </c>
      <c r="AK945" s="18" t="str">
        <f t="shared" si="59"/>
        <v>1</v>
      </c>
      <c r="AL945" s="18">
        <f t="shared" si="60"/>
        <v>1</v>
      </c>
      <c r="AM945" t="s">
        <v>55</v>
      </c>
      <c r="AN945" t="s">
        <v>55</v>
      </c>
      <c r="AO945">
        <v>0</v>
      </c>
      <c r="AP945">
        <v>0</v>
      </c>
      <c r="AQ945">
        <v>0</v>
      </c>
      <c r="AR945" t="s">
        <v>74</v>
      </c>
      <c r="AS945" t="s">
        <v>67</v>
      </c>
      <c r="AT945" t="s">
        <v>67</v>
      </c>
      <c r="AU945" t="s">
        <v>4450</v>
      </c>
      <c r="AV945" t="s">
        <v>6804</v>
      </c>
      <c r="AW945" t="s">
        <v>1164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</v>
      </c>
      <c r="BL945">
        <v>2016021613</v>
      </c>
      <c r="BM945">
        <v>13</v>
      </c>
    </row>
    <row r="946" spans="1:65">
      <c r="A946" t="s">
        <v>6805</v>
      </c>
      <c r="B946">
        <v>945</v>
      </c>
      <c r="C946" t="s">
        <v>57</v>
      </c>
      <c r="D946" t="s">
        <v>55</v>
      </c>
      <c r="E946">
        <v>13</v>
      </c>
      <c r="F946">
        <v>2016021613</v>
      </c>
      <c r="G946" t="s">
        <v>55</v>
      </c>
      <c r="H946" t="s">
        <v>1165</v>
      </c>
      <c r="I946" t="s">
        <v>55</v>
      </c>
      <c r="J946" t="s">
        <v>55</v>
      </c>
      <c r="K946" t="s">
        <v>55</v>
      </c>
      <c r="L946" t="s">
        <v>55</v>
      </c>
      <c r="M946" t="s">
        <v>55</v>
      </c>
      <c r="N946" t="s">
        <v>57</v>
      </c>
      <c r="O946" t="s">
        <v>57</v>
      </c>
      <c r="P946" t="s">
        <v>57</v>
      </c>
      <c r="Q946" t="s">
        <v>57</v>
      </c>
      <c r="R946" t="s">
        <v>57</v>
      </c>
      <c r="S946" t="s">
        <v>55</v>
      </c>
      <c r="T946" t="s">
        <v>57</v>
      </c>
      <c r="U946" t="s">
        <v>57</v>
      </c>
      <c r="V946" t="s">
        <v>57</v>
      </c>
      <c r="W946" t="s">
        <v>55</v>
      </c>
      <c r="X946" t="s">
        <v>57</v>
      </c>
      <c r="Y946" t="s">
        <v>57</v>
      </c>
      <c r="Z946" t="s">
        <v>57</v>
      </c>
      <c r="AA946" t="s">
        <v>57</v>
      </c>
      <c r="AB946" t="s">
        <v>57</v>
      </c>
      <c r="AC946" t="s">
        <v>57</v>
      </c>
      <c r="AD946" t="s">
        <v>57</v>
      </c>
      <c r="AE946">
        <v>0</v>
      </c>
      <c r="AF946">
        <v>0</v>
      </c>
      <c r="AG946">
        <v>0</v>
      </c>
      <c r="AH946">
        <v>0</v>
      </c>
      <c r="AI946" s="18" t="str">
        <f t="shared" si="57"/>
        <v>1</v>
      </c>
      <c r="AJ946" s="18" t="str">
        <f t="shared" si="58"/>
        <v>1</v>
      </c>
      <c r="AK946" s="18" t="str">
        <f t="shared" si="59"/>
        <v>1</v>
      </c>
      <c r="AL946" s="18">
        <f t="shared" si="60"/>
        <v>0</v>
      </c>
      <c r="AM946" t="s">
        <v>55</v>
      </c>
      <c r="AN946" t="s">
        <v>55</v>
      </c>
      <c r="AO946">
        <v>0</v>
      </c>
      <c r="AP946">
        <v>1</v>
      </c>
      <c r="AQ946">
        <v>0</v>
      </c>
      <c r="AR946" t="s">
        <v>59</v>
      </c>
      <c r="AS946" t="s">
        <v>80</v>
      </c>
      <c r="AT946" t="s">
        <v>80</v>
      </c>
      <c r="AU946" t="s">
        <v>80</v>
      </c>
      <c r="AV946" t="s">
        <v>6805</v>
      </c>
      <c r="AW946" t="s">
        <v>1165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2016021613</v>
      </c>
      <c r="BM946">
        <v>13</v>
      </c>
    </row>
    <row r="947" spans="1:65">
      <c r="A947" t="s">
        <v>6806</v>
      </c>
      <c r="B947">
        <v>946</v>
      </c>
      <c r="C947" t="s">
        <v>57</v>
      </c>
      <c r="D947" t="s">
        <v>55</v>
      </c>
      <c r="E947">
        <v>13</v>
      </c>
      <c r="F947">
        <v>2016021613</v>
      </c>
      <c r="G947" t="s">
        <v>55</v>
      </c>
      <c r="H947" t="s">
        <v>1166</v>
      </c>
      <c r="I947" t="s">
        <v>55</v>
      </c>
      <c r="J947" t="s">
        <v>55</v>
      </c>
      <c r="K947" t="s">
        <v>55</v>
      </c>
      <c r="L947" t="s">
        <v>55</v>
      </c>
      <c r="M947" t="s">
        <v>55</v>
      </c>
      <c r="N947" t="s">
        <v>57</v>
      </c>
      <c r="O947" t="s">
        <v>57</v>
      </c>
      <c r="P947" t="s">
        <v>57</v>
      </c>
      <c r="Q947" t="s">
        <v>57</v>
      </c>
      <c r="R947" t="s">
        <v>57</v>
      </c>
      <c r="S947" t="s">
        <v>55</v>
      </c>
      <c r="T947" t="s">
        <v>57</v>
      </c>
      <c r="U947" t="s">
        <v>57</v>
      </c>
      <c r="V947" t="s">
        <v>57</v>
      </c>
      <c r="W947" t="s">
        <v>55</v>
      </c>
      <c r="X947" t="s">
        <v>57</v>
      </c>
      <c r="Y947" t="s">
        <v>57</v>
      </c>
      <c r="Z947" t="s">
        <v>57</v>
      </c>
      <c r="AA947" t="s">
        <v>57</v>
      </c>
      <c r="AB947" t="s">
        <v>57</v>
      </c>
      <c r="AC947" t="s">
        <v>57</v>
      </c>
      <c r="AD947" t="s">
        <v>57</v>
      </c>
      <c r="AE947">
        <v>0</v>
      </c>
      <c r="AF947">
        <v>0</v>
      </c>
      <c r="AG947">
        <v>0</v>
      </c>
      <c r="AH947">
        <v>0</v>
      </c>
      <c r="AI947" s="18" t="str">
        <f t="shared" si="57"/>
        <v>1</v>
      </c>
      <c r="AJ947" s="18" t="str">
        <f t="shared" si="58"/>
        <v>1</v>
      </c>
      <c r="AK947" s="18" t="str">
        <f t="shared" si="59"/>
        <v>1</v>
      </c>
      <c r="AL947" s="18">
        <f t="shared" si="60"/>
        <v>0</v>
      </c>
      <c r="AM947" t="s">
        <v>55</v>
      </c>
      <c r="AN947" t="s">
        <v>55</v>
      </c>
      <c r="AO947">
        <v>1</v>
      </c>
      <c r="AP947">
        <v>1</v>
      </c>
      <c r="AQ947">
        <v>0</v>
      </c>
      <c r="AR947" t="s">
        <v>59</v>
      </c>
      <c r="AS947" t="s">
        <v>80</v>
      </c>
      <c r="AT947" t="s">
        <v>80</v>
      </c>
      <c r="AU947" t="s">
        <v>80</v>
      </c>
      <c r="AV947" t="s">
        <v>6806</v>
      </c>
      <c r="AW947" t="s">
        <v>1166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2016021613</v>
      </c>
      <c r="BM947">
        <v>13</v>
      </c>
    </row>
    <row r="948" spans="1:65">
      <c r="A948" t="s">
        <v>6807</v>
      </c>
      <c r="B948">
        <v>947</v>
      </c>
      <c r="C948" t="s">
        <v>301</v>
      </c>
      <c r="D948">
        <v>1</v>
      </c>
      <c r="E948">
        <v>13</v>
      </c>
      <c r="F948">
        <v>2016021613</v>
      </c>
      <c r="G948">
        <v>20160216</v>
      </c>
      <c r="H948" t="s">
        <v>1167</v>
      </c>
      <c r="I948" t="s">
        <v>71</v>
      </c>
      <c r="J948" t="s">
        <v>55</v>
      </c>
      <c r="K948">
        <v>2</v>
      </c>
      <c r="L948">
        <v>2</v>
      </c>
      <c r="M948">
        <v>0</v>
      </c>
      <c r="N948" t="s">
        <v>56</v>
      </c>
      <c r="O948" t="s">
        <v>71</v>
      </c>
      <c r="P948" t="s">
        <v>56</v>
      </c>
      <c r="Q948" t="s">
        <v>3</v>
      </c>
      <c r="R948" t="s">
        <v>67</v>
      </c>
      <c r="S948" t="s">
        <v>55</v>
      </c>
      <c r="T948" t="s">
        <v>56</v>
      </c>
      <c r="U948" t="s">
        <v>56</v>
      </c>
      <c r="V948" t="s">
        <v>56</v>
      </c>
      <c r="W948" t="s">
        <v>55</v>
      </c>
      <c r="X948" t="s">
        <v>56</v>
      </c>
      <c r="Y948" t="s">
        <v>56</v>
      </c>
      <c r="Z948" t="s">
        <v>56</v>
      </c>
      <c r="AA948" t="s">
        <v>57</v>
      </c>
      <c r="AB948" t="s">
        <v>56</v>
      </c>
      <c r="AC948" t="s">
        <v>56</v>
      </c>
      <c r="AD948" t="s">
        <v>56</v>
      </c>
      <c r="AE948">
        <v>0</v>
      </c>
      <c r="AF948">
        <v>0</v>
      </c>
      <c r="AG948">
        <v>0</v>
      </c>
      <c r="AH948">
        <v>1</v>
      </c>
      <c r="AI948" s="18" t="str">
        <f t="shared" si="57"/>
        <v>1</v>
      </c>
      <c r="AJ948" s="18" t="str">
        <f t="shared" si="58"/>
        <v>1</v>
      </c>
      <c r="AK948" s="18" t="str">
        <f t="shared" si="59"/>
        <v>1</v>
      </c>
      <c r="AL948" s="18">
        <f t="shared" si="60"/>
        <v>1</v>
      </c>
      <c r="AM948" t="s">
        <v>55</v>
      </c>
      <c r="AN948" t="s">
        <v>55</v>
      </c>
      <c r="AO948">
        <v>0</v>
      </c>
      <c r="AP948">
        <v>0</v>
      </c>
      <c r="AQ948">
        <v>0</v>
      </c>
      <c r="AR948" t="s">
        <v>74</v>
      </c>
      <c r="AS948" t="s">
        <v>67</v>
      </c>
      <c r="AT948" t="s">
        <v>67</v>
      </c>
      <c r="AU948" t="s">
        <v>4450</v>
      </c>
      <c r="AV948" t="s">
        <v>6807</v>
      </c>
      <c r="AW948" t="s">
        <v>1167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2016021613</v>
      </c>
      <c r="BM948">
        <v>13</v>
      </c>
    </row>
    <row r="949" spans="1:65">
      <c r="A949" t="s">
        <v>6808</v>
      </c>
      <c r="B949">
        <v>948</v>
      </c>
      <c r="C949" t="s">
        <v>57</v>
      </c>
      <c r="D949" t="s">
        <v>55</v>
      </c>
      <c r="E949">
        <v>13</v>
      </c>
      <c r="F949">
        <v>2016021613</v>
      </c>
      <c r="G949" t="s">
        <v>55</v>
      </c>
      <c r="H949" t="s">
        <v>1168</v>
      </c>
      <c r="I949" t="s">
        <v>55</v>
      </c>
      <c r="J949" t="s">
        <v>55</v>
      </c>
      <c r="K949" t="s">
        <v>55</v>
      </c>
      <c r="L949" t="s">
        <v>55</v>
      </c>
      <c r="M949" t="s">
        <v>55</v>
      </c>
      <c r="N949" t="s">
        <v>57</v>
      </c>
      <c r="O949" t="s">
        <v>57</v>
      </c>
      <c r="P949" t="s">
        <v>57</v>
      </c>
      <c r="Q949" t="s">
        <v>57</v>
      </c>
      <c r="R949" t="s">
        <v>57</v>
      </c>
      <c r="S949" t="s">
        <v>55</v>
      </c>
      <c r="T949" t="s">
        <v>57</v>
      </c>
      <c r="U949" t="s">
        <v>57</v>
      </c>
      <c r="V949" t="s">
        <v>57</v>
      </c>
      <c r="W949" t="s">
        <v>55</v>
      </c>
      <c r="X949" t="s">
        <v>57</v>
      </c>
      <c r="Y949" t="s">
        <v>57</v>
      </c>
      <c r="Z949" t="s">
        <v>57</v>
      </c>
      <c r="AA949" t="s">
        <v>57</v>
      </c>
      <c r="AB949" t="s">
        <v>57</v>
      </c>
      <c r="AC949" t="s">
        <v>57</v>
      </c>
      <c r="AD949" t="s">
        <v>57</v>
      </c>
      <c r="AE949">
        <v>0</v>
      </c>
      <c r="AF949">
        <v>0</v>
      </c>
      <c r="AG949">
        <v>0</v>
      </c>
      <c r="AH949">
        <v>0</v>
      </c>
      <c r="AI949" s="18" t="str">
        <f t="shared" si="57"/>
        <v>1</v>
      </c>
      <c r="AJ949" s="18" t="str">
        <f t="shared" si="58"/>
        <v>1</v>
      </c>
      <c r="AK949" s="18" t="str">
        <f t="shared" si="59"/>
        <v>1</v>
      </c>
      <c r="AL949" s="18">
        <f t="shared" si="60"/>
        <v>0</v>
      </c>
      <c r="AM949" t="s">
        <v>55</v>
      </c>
      <c r="AN949" t="s">
        <v>55</v>
      </c>
      <c r="AO949">
        <v>0</v>
      </c>
      <c r="AP949">
        <v>1</v>
      </c>
      <c r="AQ949">
        <v>0</v>
      </c>
      <c r="AR949" t="s">
        <v>59</v>
      </c>
      <c r="AS949" t="s">
        <v>80</v>
      </c>
      <c r="AT949" t="s">
        <v>80</v>
      </c>
      <c r="AU949" t="s">
        <v>80</v>
      </c>
      <c r="AV949" t="s">
        <v>6808</v>
      </c>
      <c r="AW949" t="s">
        <v>1168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2016021613</v>
      </c>
      <c r="BM949">
        <v>13</v>
      </c>
    </row>
    <row r="950" spans="1:65">
      <c r="A950" t="s">
        <v>6809</v>
      </c>
      <c r="B950">
        <v>949</v>
      </c>
      <c r="C950" t="s">
        <v>57</v>
      </c>
      <c r="D950" t="s">
        <v>55</v>
      </c>
      <c r="E950">
        <v>13</v>
      </c>
      <c r="F950">
        <v>2016021613</v>
      </c>
      <c r="G950" t="s">
        <v>55</v>
      </c>
      <c r="H950" t="s">
        <v>1169</v>
      </c>
      <c r="I950" t="s">
        <v>55</v>
      </c>
      <c r="J950" t="s">
        <v>55</v>
      </c>
      <c r="K950" t="s">
        <v>55</v>
      </c>
      <c r="L950" t="s">
        <v>55</v>
      </c>
      <c r="M950" t="s">
        <v>55</v>
      </c>
      <c r="N950" t="s">
        <v>57</v>
      </c>
      <c r="O950" t="s">
        <v>57</v>
      </c>
      <c r="P950" t="s">
        <v>57</v>
      </c>
      <c r="Q950" t="s">
        <v>57</v>
      </c>
      <c r="R950" t="s">
        <v>57</v>
      </c>
      <c r="S950" t="s">
        <v>55</v>
      </c>
      <c r="T950" t="s">
        <v>57</v>
      </c>
      <c r="U950" t="s">
        <v>57</v>
      </c>
      <c r="V950" t="s">
        <v>57</v>
      </c>
      <c r="W950" t="s">
        <v>55</v>
      </c>
      <c r="X950" t="s">
        <v>57</v>
      </c>
      <c r="Y950" t="s">
        <v>57</v>
      </c>
      <c r="Z950" t="s">
        <v>57</v>
      </c>
      <c r="AA950" t="s">
        <v>57</v>
      </c>
      <c r="AB950" t="s">
        <v>57</v>
      </c>
      <c r="AC950" t="s">
        <v>57</v>
      </c>
      <c r="AD950" t="s">
        <v>57</v>
      </c>
      <c r="AE950">
        <v>0</v>
      </c>
      <c r="AF950">
        <v>0</v>
      </c>
      <c r="AG950">
        <v>0</v>
      </c>
      <c r="AH950">
        <v>0</v>
      </c>
      <c r="AI950" s="18" t="str">
        <f t="shared" si="57"/>
        <v>1</v>
      </c>
      <c r="AJ950" s="18" t="str">
        <f t="shared" si="58"/>
        <v>1</v>
      </c>
      <c r="AK950" s="18" t="str">
        <f t="shared" si="59"/>
        <v>1</v>
      </c>
      <c r="AL950" s="18">
        <f t="shared" si="60"/>
        <v>0</v>
      </c>
      <c r="AM950" t="s">
        <v>55</v>
      </c>
      <c r="AN950" t="s">
        <v>55</v>
      </c>
      <c r="AO950">
        <v>0</v>
      </c>
      <c r="AP950">
        <v>1</v>
      </c>
      <c r="AQ950">
        <v>0</v>
      </c>
      <c r="AR950" t="s">
        <v>59</v>
      </c>
      <c r="AS950" t="s">
        <v>80</v>
      </c>
      <c r="AT950" t="s">
        <v>80</v>
      </c>
      <c r="AU950" t="s">
        <v>80</v>
      </c>
      <c r="AV950" t="s">
        <v>6809</v>
      </c>
      <c r="AW950" t="s">
        <v>1169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2016021613</v>
      </c>
      <c r="BM950">
        <v>13</v>
      </c>
    </row>
    <row r="951" spans="1:65">
      <c r="A951" t="s">
        <v>6810</v>
      </c>
      <c r="B951">
        <v>950</v>
      </c>
      <c r="C951" t="s">
        <v>57</v>
      </c>
      <c r="D951" t="s">
        <v>55</v>
      </c>
      <c r="E951">
        <v>13</v>
      </c>
      <c r="F951">
        <v>2016021613</v>
      </c>
      <c r="G951" t="s">
        <v>55</v>
      </c>
      <c r="H951" t="s">
        <v>1170</v>
      </c>
      <c r="I951" t="s">
        <v>55</v>
      </c>
      <c r="J951" t="s">
        <v>55</v>
      </c>
      <c r="K951" t="s">
        <v>55</v>
      </c>
      <c r="L951" t="s">
        <v>55</v>
      </c>
      <c r="M951" t="s">
        <v>55</v>
      </c>
      <c r="N951" t="s">
        <v>57</v>
      </c>
      <c r="O951" t="s">
        <v>57</v>
      </c>
      <c r="P951" t="s">
        <v>57</v>
      </c>
      <c r="Q951" t="s">
        <v>57</v>
      </c>
      <c r="R951" t="s">
        <v>57</v>
      </c>
      <c r="S951" t="s">
        <v>55</v>
      </c>
      <c r="T951" t="s">
        <v>57</v>
      </c>
      <c r="U951" t="s">
        <v>57</v>
      </c>
      <c r="V951" t="s">
        <v>57</v>
      </c>
      <c r="W951" t="s">
        <v>55</v>
      </c>
      <c r="X951" t="s">
        <v>57</v>
      </c>
      <c r="Y951" t="s">
        <v>57</v>
      </c>
      <c r="Z951" t="s">
        <v>57</v>
      </c>
      <c r="AA951" t="s">
        <v>57</v>
      </c>
      <c r="AB951" t="s">
        <v>57</v>
      </c>
      <c r="AC951" t="s">
        <v>57</v>
      </c>
      <c r="AD951" t="s">
        <v>57</v>
      </c>
      <c r="AE951">
        <v>0</v>
      </c>
      <c r="AF951">
        <v>0</v>
      </c>
      <c r="AG951">
        <v>0</v>
      </c>
      <c r="AH951">
        <v>0</v>
      </c>
      <c r="AI951" s="18" t="str">
        <f t="shared" si="57"/>
        <v>1</v>
      </c>
      <c r="AJ951" s="18" t="str">
        <f t="shared" si="58"/>
        <v>1</v>
      </c>
      <c r="AK951" s="18" t="str">
        <f t="shared" si="59"/>
        <v>1</v>
      </c>
      <c r="AL951" s="18">
        <f t="shared" si="60"/>
        <v>0</v>
      </c>
      <c r="AM951" t="s">
        <v>55</v>
      </c>
      <c r="AN951" t="s">
        <v>55</v>
      </c>
      <c r="AO951">
        <v>0</v>
      </c>
      <c r="AP951">
        <v>1</v>
      </c>
      <c r="AQ951">
        <v>0</v>
      </c>
      <c r="AR951" t="s">
        <v>59</v>
      </c>
      <c r="AS951" t="s">
        <v>80</v>
      </c>
      <c r="AT951" t="s">
        <v>80</v>
      </c>
      <c r="AU951" t="s">
        <v>80</v>
      </c>
      <c r="AV951" t="s">
        <v>6810</v>
      </c>
      <c r="AW951" t="s">
        <v>1170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2016021613</v>
      </c>
      <c r="BM951">
        <v>13</v>
      </c>
    </row>
    <row r="952" spans="1:65">
      <c r="A952" t="s">
        <v>6811</v>
      </c>
      <c r="B952">
        <v>951</v>
      </c>
      <c r="C952" t="s">
        <v>57</v>
      </c>
      <c r="D952" t="s">
        <v>55</v>
      </c>
      <c r="E952">
        <v>13</v>
      </c>
      <c r="F952">
        <v>2016021613</v>
      </c>
      <c r="G952" t="s">
        <v>55</v>
      </c>
      <c r="H952" t="s">
        <v>1171</v>
      </c>
      <c r="I952" t="s">
        <v>55</v>
      </c>
      <c r="J952" t="s">
        <v>55</v>
      </c>
      <c r="K952" t="s">
        <v>55</v>
      </c>
      <c r="L952" t="s">
        <v>55</v>
      </c>
      <c r="M952" t="s">
        <v>55</v>
      </c>
      <c r="N952" t="s">
        <v>57</v>
      </c>
      <c r="O952" t="s">
        <v>57</v>
      </c>
      <c r="P952" t="s">
        <v>57</v>
      </c>
      <c r="Q952" t="s">
        <v>57</v>
      </c>
      <c r="R952" t="s">
        <v>57</v>
      </c>
      <c r="S952" t="s">
        <v>55</v>
      </c>
      <c r="T952" t="s">
        <v>57</v>
      </c>
      <c r="U952" t="s">
        <v>57</v>
      </c>
      <c r="V952" t="s">
        <v>57</v>
      </c>
      <c r="W952" t="s">
        <v>55</v>
      </c>
      <c r="X952" t="s">
        <v>57</v>
      </c>
      <c r="Y952" t="s">
        <v>57</v>
      </c>
      <c r="Z952" t="s">
        <v>57</v>
      </c>
      <c r="AA952" t="s">
        <v>57</v>
      </c>
      <c r="AB952" t="s">
        <v>57</v>
      </c>
      <c r="AC952" t="s">
        <v>57</v>
      </c>
      <c r="AD952" t="s">
        <v>57</v>
      </c>
      <c r="AE952">
        <v>0</v>
      </c>
      <c r="AF952">
        <v>0</v>
      </c>
      <c r="AG952">
        <v>0</v>
      </c>
      <c r="AH952">
        <v>0</v>
      </c>
      <c r="AI952" s="18" t="str">
        <f t="shared" si="57"/>
        <v>1</v>
      </c>
      <c r="AJ952" s="18" t="str">
        <f t="shared" si="58"/>
        <v>1</v>
      </c>
      <c r="AK952" s="18" t="str">
        <f t="shared" si="59"/>
        <v>1</v>
      </c>
      <c r="AL952" s="18">
        <f t="shared" si="60"/>
        <v>0</v>
      </c>
      <c r="AM952" t="s">
        <v>55</v>
      </c>
      <c r="AN952" t="s">
        <v>55</v>
      </c>
      <c r="AO952">
        <v>1</v>
      </c>
      <c r="AP952">
        <v>1</v>
      </c>
      <c r="AQ952">
        <v>0</v>
      </c>
      <c r="AR952" t="s">
        <v>59</v>
      </c>
      <c r="AS952" t="s">
        <v>80</v>
      </c>
      <c r="AT952" t="s">
        <v>80</v>
      </c>
      <c r="AU952" t="s">
        <v>80</v>
      </c>
      <c r="AV952" t="s">
        <v>6811</v>
      </c>
      <c r="AW952" t="s">
        <v>1171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2016021613</v>
      </c>
      <c r="BM952">
        <v>13</v>
      </c>
    </row>
    <row r="953" spans="1:65">
      <c r="A953" t="s">
        <v>6812</v>
      </c>
      <c r="B953">
        <v>952</v>
      </c>
      <c r="C953" t="s">
        <v>57</v>
      </c>
      <c r="D953" t="s">
        <v>55</v>
      </c>
      <c r="E953">
        <v>13</v>
      </c>
      <c r="F953">
        <v>2016021613</v>
      </c>
      <c r="G953" t="s">
        <v>55</v>
      </c>
      <c r="H953" t="s">
        <v>1172</v>
      </c>
      <c r="I953" t="s">
        <v>55</v>
      </c>
      <c r="J953" t="s">
        <v>55</v>
      </c>
      <c r="K953" t="s">
        <v>55</v>
      </c>
      <c r="L953" t="s">
        <v>55</v>
      </c>
      <c r="M953" t="s">
        <v>55</v>
      </c>
      <c r="N953" t="s">
        <v>57</v>
      </c>
      <c r="O953" t="s">
        <v>57</v>
      </c>
      <c r="P953" t="s">
        <v>57</v>
      </c>
      <c r="Q953" t="s">
        <v>57</v>
      </c>
      <c r="R953" t="s">
        <v>57</v>
      </c>
      <c r="S953" t="s">
        <v>55</v>
      </c>
      <c r="T953" t="s">
        <v>57</v>
      </c>
      <c r="U953" t="s">
        <v>57</v>
      </c>
      <c r="V953" t="s">
        <v>57</v>
      </c>
      <c r="W953" t="s">
        <v>55</v>
      </c>
      <c r="X953" t="s">
        <v>57</v>
      </c>
      <c r="Y953" t="s">
        <v>57</v>
      </c>
      <c r="Z953" t="s">
        <v>57</v>
      </c>
      <c r="AA953" t="s">
        <v>57</v>
      </c>
      <c r="AB953" t="s">
        <v>57</v>
      </c>
      <c r="AC953" t="s">
        <v>57</v>
      </c>
      <c r="AD953" t="s">
        <v>57</v>
      </c>
      <c r="AE953">
        <v>0</v>
      </c>
      <c r="AF953">
        <v>0</v>
      </c>
      <c r="AG953">
        <v>0</v>
      </c>
      <c r="AH953">
        <v>0</v>
      </c>
      <c r="AI953" s="18" t="str">
        <f t="shared" si="57"/>
        <v>1</v>
      </c>
      <c r="AJ953" s="18" t="str">
        <f t="shared" si="58"/>
        <v>1</v>
      </c>
      <c r="AK953" s="18" t="str">
        <f t="shared" si="59"/>
        <v>1</v>
      </c>
      <c r="AL953" s="18">
        <f t="shared" si="60"/>
        <v>0</v>
      </c>
      <c r="AM953" t="s">
        <v>55</v>
      </c>
      <c r="AN953" t="s">
        <v>55</v>
      </c>
      <c r="AO953">
        <v>0</v>
      </c>
      <c r="AP953">
        <v>1</v>
      </c>
      <c r="AQ953">
        <v>0</v>
      </c>
      <c r="AR953" t="s">
        <v>59</v>
      </c>
      <c r="AS953" t="s">
        <v>80</v>
      </c>
      <c r="AT953" t="s">
        <v>80</v>
      </c>
      <c r="AU953" t="s">
        <v>80</v>
      </c>
      <c r="AV953" t="s">
        <v>6812</v>
      </c>
      <c r="AW953" t="s">
        <v>1172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2016021613</v>
      </c>
      <c r="BM953">
        <v>13</v>
      </c>
    </row>
    <row r="954" spans="1:65">
      <c r="A954" t="s">
        <v>6813</v>
      </c>
      <c r="B954">
        <v>953</v>
      </c>
      <c r="C954" t="s">
        <v>57</v>
      </c>
      <c r="D954" t="s">
        <v>55</v>
      </c>
      <c r="E954">
        <v>13</v>
      </c>
      <c r="F954">
        <v>2016021613</v>
      </c>
      <c r="G954" t="s">
        <v>55</v>
      </c>
      <c r="H954" t="s">
        <v>1173</v>
      </c>
      <c r="I954" t="s">
        <v>55</v>
      </c>
      <c r="J954" t="s">
        <v>55</v>
      </c>
      <c r="K954" t="s">
        <v>55</v>
      </c>
      <c r="L954" t="s">
        <v>55</v>
      </c>
      <c r="M954" t="s">
        <v>55</v>
      </c>
      <c r="N954" t="s">
        <v>57</v>
      </c>
      <c r="O954" t="s">
        <v>57</v>
      </c>
      <c r="P954" t="s">
        <v>57</v>
      </c>
      <c r="Q954" t="s">
        <v>57</v>
      </c>
      <c r="R954" t="s">
        <v>57</v>
      </c>
      <c r="S954" t="s">
        <v>55</v>
      </c>
      <c r="T954" t="s">
        <v>57</v>
      </c>
      <c r="U954" t="s">
        <v>57</v>
      </c>
      <c r="V954" t="s">
        <v>57</v>
      </c>
      <c r="W954" t="s">
        <v>55</v>
      </c>
      <c r="X954" t="s">
        <v>57</v>
      </c>
      <c r="Y954" t="s">
        <v>57</v>
      </c>
      <c r="Z954" t="s">
        <v>57</v>
      </c>
      <c r="AA954" t="s">
        <v>57</v>
      </c>
      <c r="AB954" t="s">
        <v>57</v>
      </c>
      <c r="AC954" t="s">
        <v>57</v>
      </c>
      <c r="AD954" t="s">
        <v>57</v>
      </c>
      <c r="AE954">
        <v>0</v>
      </c>
      <c r="AF954">
        <v>0</v>
      </c>
      <c r="AG954">
        <v>0</v>
      </c>
      <c r="AH954">
        <v>0</v>
      </c>
      <c r="AI954" s="18" t="str">
        <f t="shared" si="57"/>
        <v>1</v>
      </c>
      <c r="AJ954" s="18" t="str">
        <f t="shared" si="58"/>
        <v>1</v>
      </c>
      <c r="AK954" s="18" t="str">
        <f t="shared" si="59"/>
        <v>1</v>
      </c>
      <c r="AL954" s="18">
        <f t="shared" si="60"/>
        <v>0</v>
      </c>
      <c r="AM954" t="s">
        <v>55</v>
      </c>
      <c r="AN954" t="s">
        <v>55</v>
      </c>
      <c r="AO954">
        <v>0</v>
      </c>
      <c r="AP954">
        <v>1</v>
      </c>
      <c r="AQ954">
        <v>0</v>
      </c>
      <c r="AR954" t="s">
        <v>59</v>
      </c>
      <c r="AS954" t="s">
        <v>80</v>
      </c>
      <c r="AT954" t="s">
        <v>80</v>
      </c>
      <c r="AU954" t="s">
        <v>80</v>
      </c>
      <c r="AV954" t="s">
        <v>6813</v>
      </c>
      <c r="AW954" t="s">
        <v>1173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2016021613</v>
      </c>
      <c r="BM954">
        <v>13</v>
      </c>
    </row>
    <row r="955" spans="1:65">
      <c r="A955" t="s">
        <v>6814</v>
      </c>
      <c r="B955">
        <v>954</v>
      </c>
      <c r="C955" t="s">
        <v>57</v>
      </c>
      <c r="D955" t="s">
        <v>55</v>
      </c>
      <c r="E955">
        <v>13</v>
      </c>
      <c r="F955">
        <v>2016021613</v>
      </c>
      <c r="G955" t="s">
        <v>55</v>
      </c>
      <c r="H955" t="s">
        <v>1174</v>
      </c>
      <c r="I955" t="s">
        <v>55</v>
      </c>
      <c r="J955" t="s">
        <v>55</v>
      </c>
      <c r="K955" t="s">
        <v>55</v>
      </c>
      <c r="L955" t="s">
        <v>55</v>
      </c>
      <c r="M955" t="s">
        <v>55</v>
      </c>
      <c r="N955" t="s">
        <v>57</v>
      </c>
      <c r="O955" t="s">
        <v>57</v>
      </c>
      <c r="P955" t="s">
        <v>57</v>
      </c>
      <c r="Q955" t="s">
        <v>57</v>
      </c>
      <c r="R955" t="s">
        <v>57</v>
      </c>
      <c r="S955" t="s">
        <v>55</v>
      </c>
      <c r="T955" t="s">
        <v>57</v>
      </c>
      <c r="U955" t="s">
        <v>57</v>
      </c>
      <c r="V955" t="s">
        <v>57</v>
      </c>
      <c r="W955" t="s">
        <v>55</v>
      </c>
      <c r="X955" t="s">
        <v>57</v>
      </c>
      <c r="Y955" t="s">
        <v>57</v>
      </c>
      <c r="Z955" t="s">
        <v>57</v>
      </c>
      <c r="AA955" t="s">
        <v>57</v>
      </c>
      <c r="AB955" t="s">
        <v>57</v>
      </c>
      <c r="AC955" t="s">
        <v>57</v>
      </c>
      <c r="AD955" t="s">
        <v>57</v>
      </c>
      <c r="AE955">
        <v>0</v>
      </c>
      <c r="AF955">
        <v>0</v>
      </c>
      <c r="AG955">
        <v>0</v>
      </c>
      <c r="AH955">
        <v>1</v>
      </c>
      <c r="AI955" s="18" t="str">
        <f t="shared" si="57"/>
        <v>1</v>
      </c>
      <c r="AJ955" s="18" t="str">
        <f t="shared" si="58"/>
        <v>1</v>
      </c>
      <c r="AK955" s="18" t="str">
        <f t="shared" si="59"/>
        <v>1</v>
      </c>
      <c r="AL955" s="18">
        <f t="shared" si="60"/>
        <v>1</v>
      </c>
      <c r="AM955" t="s">
        <v>55</v>
      </c>
      <c r="AN955" t="s">
        <v>55</v>
      </c>
      <c r="AO955">
        <v>0</v>
      </c>
      <c r="AP955">
        <v>0</v>
      </c>
      <c r="AQ955">
        <v>0</v>
      </c>
      <c r="AR955" t="s">
        <v>59</v>
      </c>
      <c r="AS955" t="s">
        <v>80</v>
      </c>
      <c r="AT955" t="s">
        <v>80</v>
      </c>
      <c r="AU955" t="s">
        <v>80</v>
      </c>
      <c r="AV955" t="s">
        <v>6814</v>
      </c>
      <c r="AW955" t="s">
        <v>1174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2016021613</v>
      </c>
      <c r="BM955">
        <v>13</v>
      </c>
    </row>
    <row r="956" spans="1:65">
      <c r="A956" t="s">
        <v>6815</v>
      </c>
      <c r="B956">
        <v>955</v>
      </c>
      <c r="C956" t="s">
        <v>57</v>
      </c>
      <c r="D956" t="s">
        <v>55</v>
      </c>
      <c r="E956">
        <v>13</v>
      </c>
      <c r="F956">
        <v>2016021713</v>
      </c>
      <c r="G956" t="s">
        <v>55</v>
      </c>
      <c r="H956" t="s">
        <v>1175</v>
      </c>
      <c r="I956" t="s">
        <v>55</v>
      </c>
      <c r="J956" t="s">
        <v>55</v>
      </c>
      <c r="K956" t="s">
        <v>55</v>
      </c>
      <c r="L956" t="s">
        <v>55</v>
      </c>
      <c r="M956" t="s">
        <v>55</v>
      </c>
      <c r="N956" t="s">
        <v>57</v>
      </c>
      <c r="O956" t="s">
        <v>57</v>
      </c>
      <c r="P956" t="s">
        <v>57</v>
      </c>
      <c r="Q956" t="s">
        <v>57</v>
      </c>
      <c r="R956" t="s">
        <v>57</v>
      </c>
      <c r="S956" t="s">
        <v>55</v>
      </c>
      <c r="T956" t="s">
        <v>57</v>
      </c>
      <c r="U956" t="s">
        <v>57</v>
      </c>
      <c r="V956" t="s">
        <v>57</v>
      </c>
      <c r="W956" t="s">
        <v>55</v>
      </c>
      <c r="X956" t="s">
        <v>57</v>
      </c>
      <c r="Y956" t="s">
        <v>57</v>
      </c>
      <c r="Z956" t="s">
        <v>57</v>
      </c>
      <c r="AA956" t="s">
        <v>57</v>
      </c>
      <c r="AB956" t="s">
        <v>57</v>
      </c>
      <c r="AC956" t="s">
        <v>57</v>
      </c>
      <c r="AD956" t="s">
        <v>57</v>
      </c>
      <c r="AE956">
        <v>0</v>
      </c>
      <c r="AF956">
        <v>0</v>
      </c>
      <c r="AG956">
        <v>0</v>
      </c>
      <c r="AH956">
        <v>0</v>
      </c>
      <c r="AI956" s="18" t="str">
        <f t="shared" si="57"/>
        <v>1</v>
      </c>
      <c r="AJ956" s="18" t="str">
        <f t="shared" si="58"/>
        <v>1</v>
      </c>
      <c r="AK956" s="18" t="str">
        <f t="shared" si="59"/>
        <v>1</v>
      </c>
      <c r="AL956" s="18">
        <f t="shared" si="60"/>
        <v>0</v>
      </c>
      <c r="AM956" t="s">
        <v>55</v>
      </c>
      <c r="AN956" t="s">
        <v>55</v>
      </c>
      <c r="AO956">
        <v>0</v>
      </c>
      <c r="AP956">
        <v>1</v>
      </c>
      <c r="AQ956">
        <v>0</v>
      </c>
      <c r="AR956" t="s">
        <v>59</v>
      </c>
      <c r="AS956" t="s">
        <v>80</v>
      </c>
      <c r="AT956" t="s">
        <v>80</v>
      </c>
      <c r="AU956" t="s">
        <v>80</v>
      </c>
      <c r="AV956" t="s">
        <v>6815</v>
      </c>
      <c r="AW956" t="s">
        <v>1175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2016021713</v>
      </c>
      <c r="BM956">
        <v>13</v>
      </c>
    </row>
    <row r="957" spans="1:65">
      <c r="A957" t="s">
        <v>6816</v>
      </c>
      <c r="B957">
        <v>956</v>
      </c>
      <c r="C957" t="s">
        <v>301</v>
      </c>
      <c r="D957">
        <v>1</v>
      </c>
      <c r="E957">
        <v>13</v>
      </c>
      <c r="F957">
        <v>2016021713</v>
      </c>
      <c r="G957">
        <v>20160217</v>
      </c>
      <c r="H957" t="s">
        <v>1176</v>
      </c>
      <c r="I957" t="s">
        <v>76</v>
      </c>
      <c r="J957" t="s">
        <v>55</v>
      </c>
      <c r="K957">
        <v>0</v>
      </c>
      <c r="L957">
        <v>0</v>
      </c>
      <c r="M957">
        <v>0</v>
      </c>
      <c r="N957" t="s">
        <v>56</v>
      </c>
      <c r="O957" t="s">
        <v>57</v>
      </c>
      <c r="P957" t="s">
        <v>57</v>
      </c>
      <c r="Q957" t="s">
        <v>4</v>
      </c>
      <c r="R957" t="s">
        <v>352</v>
      </c>
      <c r="S957" t="s">
        <v>55</v>
      </c>
      <c r="T957" t="s">
        <v>56</v>
      </c>
      <c r="U957" t="s">
        <v>56</v>
      </c>
      <c r="V957" t="s">
        <v>56</v>
      </c>
      <c r="W957" t="s">
        <v>55</v>
      </c>
      <c r="X957" t="s">
        <v>56</v>
      </c>
      <c r="Y957" t="s">
        <v>56</v>
      </c>
      <c r="Z957" t="s">
        <v>56</v>
      </c>
      <c r="AA957" t="s">
        <v>57</v>
      </c>
      <c r="AB957" t="s">
        <v>56</v>
      </c>
      <c r="AC957" t="s">
        <v>56</v>
      </c>
      <c r="AD957" t="s">
        <v>56</v>
      </c>
      <c r="AE957">
        <v>0</v>
      </c>
      <c r="AF957">
        <v>0</v>
      </c>
      <c r="AG957">
        <v>0</v>
      </c>
      <c r="AH957">
        <v>1</v>
      </c>
      <c r="AI957" s="18" t="str">
        <f t="shared" si="57"/>
        <v>1</v>
      </c>
      <c r="AJ957" s="18" t="str">
        <f t="shared" si="58"/>
        <v>1</v>
      </c>
      <c r="AK957" s="18" t="str">
        <f t="shared" si="59"/>
        <v>1</v>
      </c>
      <c r="AL957" s="18">
        <f t="shared" si="60"/>
        <v>1</v>
      </c>
      <c r="AM957" t="s">
        <v>55</v>
      </c>
      <c r="AN957" t="s">
        <v>55</v>
      </c>
      <c r="AO957">
        <v>1</v>
      </c>
      <c r="AP957">
        <v>0</v>
      </c>
      <c r="AQ957">
        <v>0</v>
      </c>
      <c r="AR957" t="s">
        <v>76</v>
      </c>
      <c r="AS957" t="s">
        <v>91</v>
      </c>
      <c r="AT957" t="s">
        <v>91</v>
      </c>
      <c r="AU957" t="s">
        <v>4449</v>
      </c>
      <c r="AV957" t="s">
        <v>6816</v>
      </c>
      <c r="AW957" t="s">
        <v>1176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2016021713</v>
      </c>
      <c r="BM957">
        <v>13</v>
      </c>
    </row>
    <row r="958" spans="1:65">
      <c r="A958" t="s">
        <v>6817</v>
      </c>
      <c r="B958">
        <v>957</v>
      </c>
      <c r="C958" t="s">
        <v>301</v>
      </c>
      <c r="D958">
        <v>1</v>
      </c>
      <c r="E958">
        <v>13</v>
      </c>
      <c r="F958">
        <v>2016021713</v>
      </c>
      <c r="G958">
        <v>20160217</v>
      </c>
      <c r="H958" t="s">
        <v>1177</v>
      </c>
      <c r="I958" t="s">
        <v>76</v>
      </c>
      <c r="J958" t="s">
        <v>55</v>
      </c>
      <c r="K958">
        <v>0</v>
      </c>
      <c r="L958">
        <v>0</v>
      </c>
      <c r="M958">
        <v>0</v>
      </c>
      <c r="N958" t="s">
        <v>56</v>
      </c>
      <c r="O958" t="s">
        <v>57</v>
      </c>
      <c r="P958" t="s">
        <v>57</v>
      </c>
      <c r="Q958" t="s">
        <v>4</v>
      </c>
      <c r="R958" t="s">
        <v>352</v>
      </c>
      <c r="S958" t="s">
        <v>55</v>
      </c>
      <c r="T958" t="s">
        <v>56</v>
      </c>
      <c r="U958" t="s">
        <v>56</v>
      </c>
      <c r="V958" t="s">
        <v>56</v>
      </c>
      <c r="W958" t="s">
        <v>55</v>
      </c>
      <c r="X958" t="s">
        <v>56</v>
      </c>
      <c r="Y958" t="s">
        <v>56</v>
      </c>
      <c r="Z958" t="s">
        <v>56</v>
      </c>
      <c r="AA958" t="s">
        <v>57</v>
      </c>
      <c r="AB958" t="s">
        <v>56</v>
      </c>
      <c r="AC958" t="s">
        <v>56</v>
      </c>
      <c r="AD958" t="s">
        <v>56</v>
      </c>
      <c r="AE958">
        <v>0</v>
      </c>
      <c r="AF958">
        <v>0</v>
      </c>
      <c r="AG958">
        <v>0</v>
      </c>
      <c r="AH958">
        <v>1</v>
      </c>
      <c r="AI958" s="18" t="str">
        <f t="shared" si="57"/>
        <v>1</v>
      </c>
      <c r="AJ958" s="18" t="str">
        <f t="shared" si="58"/>
        <v>1</v>
      </c>
      <c r="AK958" s="18" t="str">
        <f t="shared" si="59"/>
        <v>1</v>
      </c>
      <c r="AL958" s="18">
        <f t="shared" si="60"/>
        <v>1</v>
      </c>
      <c r="AM958" t="s">
        <v>55</v>
      </c>
      <c r="AN958" t="s">
        <v>55</v>
      </c>
      <c r="AO958">
        <v>0</v>
      </c>
      <c r="AP958">
        <v>0</v>
      </c>
      <c r="AQ958">
        <v>0</v>
      </c>
      <c r="AR958" t="s">
        <v>76</v>
      </c>
      <c r="AS958" t="s">
        <v>91</v>
      </c>
      <c r="AT958" t="s">
        <v>91</v>
      </c>
      <c r="AU958" t="s">
        <v>4449</v>
      </c>
      <c r="AV958" t="s">
        <v>6817</v>
      </c>
      <c r="AW958" t="s">
        <v>1177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2016021713</v>
      </c>
      <c r="BM958">
        <v>13</v>
      </c>
    </row>
    <row r="959" spans="1:65">
      <c r="A959" t="s">
        <v>6818</v>
      </c>
      <c r="B959">
        <v>958</v>
      </c>
      <c r="C959" t="s">
        <v>57</v>
      </c>
      <c r="D959" t="s">
        <v>55</v>
      </c>
      <c r="E959">
        <v>13</v>
      </c>
      <c r="F959">
        <v>2016021713</v>
      </c>
      <c r="G959" t="s">
        <v>55</v>
      </c>
      <c r="H959" t="s">
        <v>1178</v>
      </c>
      <c r="I959" t="s">
        <v>55</v>
      </c>
      <c r="J959" t="s">
        <v>55</v>
      </c>
      <c r="K959" t="s">
        <v>55</v>
      </c>
      <c r="L959" t="s">
        <v>55</v>
      </c>
      <c r="M959" t="s">
        <v>55</v>
      </c>
      <c r="N959" t="s">
        <v>57</v>
      </c>
      <c r="O959" t="s">
        <v>57</v>
      </c>
      <c r="P959" t="s">
        <v>57</v>
      </c>
      <c r="Q959" t="s">
        <v>57</v>
      </c>
      <c r="R959" t="s">
        <v>57</v>
      </c>
      <c r="S959" t="s">
        <v>55</v>
      </c>
      <c r="T959" t="s">
        <v>57</v>
      </c>
      <c r="U959" t="s">
        <v>57</v>
      </c>
      <c r="V959" t="s">
        <v>57</v>
      </c>
      <c r="W959" t="s">
        <v>55</v>
      </c>
      <c r="X959" t="s">
        <v>57</v>
      </c>
      <c r="Y959" t="s">
        <v>57</v>
      </c>
      <c r="Z959" t="s">
        <v>57</v>
      </c>
      <c r="AA959" t="s">
        <v>57</v>
      </c>
      <c r="AB959" t="s">
        <v>57</v>
      </c>
      <c r="AC959" t="s">
        <v>57</v>
      </c>
      <c r="AD959" t="s">
        <v>57</v>
      </c>
      <c r="AE959">
        <v>0</v>
      </c>
      <c r="AF959">
        <v>0</v>
      </c>
      <c r="AG959">
        <v>0</v>
      </c>
      <c r="AH959">
        <v>0</v>
      </c>
      <c r="AI959" s="18" t="str">
        <f t="shared" si="57"/>
        <v>1</v>
      </c>
      <c r="AJ959" s="18" t="str">
        <f t="shared" si="58"/>
        <v>1</v>
      </c>
      <c r="AK959" s="18" t="str">
        <f t="shared" si="59"/>
        <v>1</v>
      </c>
      <c r="AL959" s="18">
        <f t="shared" si="60"/>
        <v>0</v>
      </c>
      <c r="AM959" t="s">
        <v>55</v>
      </c>
      <c r="AN959" t="s">
        <v>55</v>
      </c>
      <c r="AO959">
        <v>0</v>
      </c>
      <c r="AP959">
        <v>1</v>
      </c>
      <c r="AQ959">
        <v>0</v>
      </c>
      <c r="AR959" t="s">
        <v>59</v>
      </c>
      <c r="AS959" t="s">
        <v>80</v>
      </c>
      <c r="AT959" t="s">
        <v>80</v>
      </c>
      <c r="AU959" t="s">
        <v>80</v>
      </c>
      <c r="AV959" t="s">
        <v>6818</v>
      </c>
      <c r="AW959" t="s">
        <v>1178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0</v>
      </c>
      <c r="BL959">
        <v>2016021713</v>
      </c>
      <c r="BM959">
        <v>13</v>
      </c>
    </row>
    <row r="960" spans="1:65">
      <c r="A960" t="s">
        <v>6819</v>
      </c>
      <c r="B960">
        <v>959</v>
      </c>
      <c r="C960" t="s">
        <v>301</v>
      </c>
      <c r="D960">
        <v>1</v>
      </c>
      <c r="E960">
        <v>13</v>
      </c>
      <c r="F960">
        <v>2016021713</v>
      </c>
      <c r="G960">
        <v>20160217</v>
      </c>
      <c r="H960" t="s">
        <v>1179</v>
      </c>
      <c r="I960" t="s">
        <v>281</v>
      </c>
      <c r="J960" t="s">
        <v>55</v>
      </c>
      <c r="K960">
        <v>0</v>
      </c>
      <c r="L960">
        <v>0</v>
      </c>
      <c r="M960">
        <v>0</v>
      </c>
      <c r="N960" t="s">
        <v>56</v>
      </c>
      <c r="O960" t="s">
        <v>57</v>
      </c>
      <c r="P960" t="s">
        <v>57</v>
      </c>
      <c r="Q960" t="s">
        <v>3</v>
      </c>
      <c r="R960" t="s">
        <v>100</v>
      </c>
      <c r="S960" t="s">
        <v>55</v>
      </c>
      <c r="T960" t="s">
        <v>56</v>
      </c>
      <c r="U960" t="s">
        <v>56</v>
      </c>
      <c r="V960" t="s">
        <v>56</v>
      </c>
      <c r="W960" t="s">
        <v>55</v>
      </c>
      <c r="X960" t="s">
        <v>56</v>
      </c>
      <c r="Y960" t="s">
        <v>56</v>
      </c>
      <c r="Z960" t="s">
        <v>56</v>
      </c>
      <c r="AA960" t="s">
        <v>57</v>
      </c>
      <c r="AB960" t="s">
        <v>56</v>
      </c>
      <c r="AC960" t="s">
        <v>56</v>
      </c>
      <c r="AD960" t="s">
        <v>56</v>
      </c>
      <c r="AE960">
        <v>0</v>
      </c>
      <c r="AF960">
        <v>0</v>
      </c>
      <c r="AG960">
        <v>0</v>
      </c>
      <c r="AH960">
        <v>1</v>
      </c>
      <c r="AI960" s="18" t="str">
        <f t="shared" si="57"/>
        <v>1</v>
      </c>
      <c r="AJ960" s="18" t="str">
        <f t="shared" si="58"/>
        <v>1</v>
      </c>
      <c r="AK960" s="18" t="str">
        <f t="shared" si="59"/>
        <v>1</v>
      </c>
      <c r="AL960" s="18">
        <f t="shared" si="60"/>
        <v>1</v>
      </c>
      <c r="AM960" t="s">
        <v>55</v>
      </c>
      <c r="AN960" t="s">
        <v>55</v>
      </c>
      <c r="AO960">
        <v>1</v>
      </c>
      <c r="AP960">
        <v>0</v>
      </c>
      <c r="AQ960">
        <v>0</v>
      </c>
      <c r="AR960" t="s">
        <v>101</v>
      </c>
      <c r="AS960" t="s">
        <v>102</v>
      </c>
      <c r="AT960" t="s">
        <v>102</v>
      </c>
      <c r="AU960" t="s">
        <v>4450</v>
      </c>
      <c r="AV960" t="s">
        <v>6819</v>
      </c>
      <c r="AW960" t="s">
        <v>1179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2016021713</v>
      </c>
      <c r="BM960">
        <v>13</v>
      </c>
    </row>
    <row r="961" spans="1:65">
      <c r="A961" t="s">
        <v>6820</v>
      </c>
      <c r="B961">
        <v>960</v>
      </c>
      <c r="C961" t="s">
        <v>57</v>
      </c>
      <c r="D961" t="s">
        <v>55</v>
      </c>
      <c r="E961">
        <v>13</v>
      </c>
      <c r="F961">
        <v>2016021713</v>
      </c>
      <c r="G961" t="s">
        <v>55</v>
      </c>
      <c r="H961" t="s">
        <v>1180</v>
      </c>
      <c r="I961" t="s">
        <v>55</v>
      </c>
      <c r="J961" t="s">
        <v>55</v>
      </c>
      <c r="K961" t="s">
        <v>55</v>
      </c>
      <c r="L961" t="s">
        <v>55</v>
      </c>
      <c r="M961" t="s">
        <v>55</v>
      </c>
      <c r="N961" t="s">
        <v>57</v>
      </c>
      <c r="O961" t="s">
        <v>57</v>
      </c>
      <c r="P961" t="s">
        <v>57</v>
      </c>
      <c r="Q961" t="s">
        <v>57</v>
      </c>
      <c r="R961" t="s">
        <v>57</v>
      </c>
      <c r="S961" t="s">
        <v>55</v>
      </c>
      <c r="T961" t="s">
        <v>57</v>
      </c>
      <c r="U961" t="s">
        <v>57</v>
      </c>
      <c r="V961" t="s">
        <v>57</v>
      </c>
      <c r="W961" t="s">
        <v>55</v>
      </c>
      <c r="X961" t="s">
        <v>57</v>
      </c>
      <c r="Y961" t="s">
        <v>57</v>
      </c>
      <c r="Z961" t="s">
        <v>57</v>
      </c>
      <c r="AA961" t="s">
        <v>57</v>
      </c>
      <c r="AB961" t="s">
        <v>57</v>
      </c>
      <c r="AC961" t="s">
        <v>57</v>
      </c>
      <c r="AD961" t="s">
        <v>57</v>
      </c>
      <c r="AE961">
        <v>0</v>
      </c>
      <c r="AF961">
        <v>0</v>
      </c>
      <c r="AG961">
        <v>0</v>
      </c>
      <c r="AH961">
        <v>0</v>
      </c>
      <c r="AI961" s="18" t="str">
        <f t="shared" si="57"/>
        <v>1</v>
      </c>
      <c r="AJ961" s="18" t="str">
        <f t="shared" si="58"/>
        <v>1</v>
      </c>
      <c r="AK961" s="18" t="str">
        <f t="shared" si="59"/>
        <v>1</v>
      </c>
      <c r="AL961" s="18">
        <f t="shared" si="60"/>
        <v>0</v>
      </c>
      <c r="AM961" t="s">
        <v>55</v>
      </c>
      <c r="AN961" t="s">
        <v>55</v>
      </c>
      <c r="AO961">
        <v>0</v>
      </c>
      <c r="AP961">
        <v>1</v>
      </c>
      <c r="AQ961">
        <v>0</v>
      </c>
      <c r="AR961" t="s">
        <v>59</v>
      </c>
      <c r="AS961" t="s">
        <v>80</v>
      </c>
      <c r="AT961" t="s">
        <v>80</v>
      </c>
      <c r="AU961" t="s">
        <v>80</v>
      </c>
      <c r="AV961" t="s">
        <v>6820</v>
      </c>
      <c r="AW961" t="s">
        <v>1180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0</v>
      </c>
      <c r="BK961">
        <v>0</v>
      </c>
      <c r="BL961">
        <v>2016021713</v>
      </c>
      <c r="BM961">
        <v>13</v>
      </c>
    </row>
    <row r="962" spans="1:65">
      <c r="A962" t="s">
        <v>6821</v>
      </c>
      <c r="B962">
        <v>961</v>
      </c>
      <c r="C962" t="s">
        <v>301</v>
      </c>
      <c r="D962">
        <v>1</v>
      </c>
      <c r="E962">
        <v>13</v>
      </c>
      <c r="F962">
        <v>2016021713</v>
      </c>
      <c r="G962">
        <v>20160217</v>
      </c>
      <c r="H962" t="s">
        <v>1181</v>
      </c>
      <c r="I962" t="s">
        <v>76</v>
      </c>
      <c r="J962" t="s">
        <v>55</v>
      </c>
      <c r="K962">
        <v>0</v>
      </c>
      <c r="L962">
        <v>0</v>
      </c>
      <c r="M962">
        <v>0</v>
      </c>
      <c r="N962" t="s">
        <v>56</v>
      </c>
      <c r="O962" t="s">
        <v>57</v>
      </c>
      <c r="P962" t="s">
        <v>57</v>
      </c>
      <c r="Q962" t="s">
        <v>4</v>
      </c>
      <c r="R962" t="s">
        <v>352</v>
      </c>
      <c r="S962" t="s">
        <v>55</v>
      </c>
      <c r="T962" t="s">
        <v>56</v>
      </c>
      <c r="U962" t="s">
        <v>56</v>
      </c>
      <c r="V962" t="s">
        <v>56</v>
      </c>
      <c r="W962" t="s">
        <v>55</v>
      </c>
      <c r="X962" t="s">
        <v>56</v>
      </c>
      <c r="Y962" t="s">
        <v>56</v>
      </c>
      <c r="Z962" t="s">
        <v>56</v>
      </c>
      <c r="AA962" t="s">
        <v>57</v>
      </c>
      <c r="AB962" t="s">
        <v>56</v>
      </c>
      <c r="AC962" t="s">
        <v>56</v>
      </c>
      <c r="AD962" t="s">
        <v>56</v>
      </c>
      <c r="AE962">
        <v>0</v>
      </c>
      <c r="AF962">
        <v>0</v>
      </c>
      <c r="AG962">
        <v>0</v>
      </c>
      <c r="AH962">
        <v>1</v>
      </c>
      <c r="AI962" s="18" t="str">
        <f t="shared" si="57"/>
        <v>1</v>
      </c>
      <c r="AJ962" s="18" t="str">
        <f t="shared" si="58"/>
        <v>1</v>
      </c>
      <c r="AK962" s="18" t="str">
        <f t="shared" si="59"/>
        <v>1</v>
      </c>
      <c r="AL962" s="18">
        <f t="shared" si="60"/>
        <v>1</v>
      </c>
      <c r="AM962" t="s">
        <v>55</v>
      </c>
      <c r="AN962" t="s">
        <v>55</v>
      </c>
      <c r="AO962">
        <v>1</v>
      </c>
      <c r="AP962">
        <v>0</v>
      </c>
      <c r="AQ962">
        <v>0</v>
      </c>
      <c r="AR962" t="s">
        <v>76</v>
      </c>
      <c r="AS962" t="s">
        <v>91</v>
      </c>
      <c r="AT962" t="s">
        <v>91</v>
      </c>
      <c r="AU962" t="s">
        <v>4449</v>
      </c>
      <c r="AV962" t="s">
        <v>6821</v>
      </c>
      <c r="AW962" t="s">
        <v>1181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</v>
      </c>
      <c r="BL962">
        <v>2016021713</v>
      </c>
      <c r="BM962">
        <v>13</v>
      </c>
    </row>
    <row r="963" spans="1:65">
      <c r="A963" t="s">
        <v>6822</v>
      </c>
      <c r="B963">
        <v>962</v>
      </c>
      <c r="C963" t="s">
        <v>301</v>
      </c>
      <c r="D963">
        <v>1</v>
      </c>
      <c r="E963">
        <v>13</v>
      </c>
      <c r="F963">
        <v>2016021713</v>
      </c>
      <c r="G963">
        <v>20160217</v>
      </c>
      <c r="H963" t="s">
        <v>330</v>
      </c>
      <c r="I963" t="s">
        <v>54</v>
      </c>
      <c r="J963" t="s">
        <v>55</v>
      </c>
      <c r="K963">
        <v>3</v>
      </c>
      <c r="L963">
        <v>0</v>
      </c>
      <c r="M963">
        <v>3</v>
      </c>
      <c r="N963" t="s">
        <v>56</v>
      </c>
      <c r="O963" t="s">
        <v>596</v>
      </c>
      <c r="P963" t="s">
        <v>68</v>
      </c>
      <c r="Q963" t="s">
        <v>3</v>
      </c>
      <c r="R963" t="s">
        <v>80</v>
      </c>
      <c r="S963" t="s">
        <v>55</v>
      </c>
      <c r="T963" t="s">
        <v>68</v>
      </c>
      <c r="U963" t="s">
        <v>56</v>
      </c>
      <c r="V963" t="s">
        <v>56</v>
      </c>
      <c r="W963" t="s">
        <v>55</v>
      </c>
      <c r="X963" t="s">
        <v>56</v>
      </c>
      <c r="Y963" t="s">
        <v>56</v>
      </c>
      <c r="Z963" t="s">
        <v>56</v>
      </c>
      <c r="AA963" t="s">
        <v>57</v>
      </c>
      <c r="AB963" t="s">
        <v>56</v>
      </c>
      <c r="AC963" t="s">
        <v>56</v>
      </c>
      <c r="AD963" t="s">
        <v>56</v>
      </c>
      <c r="AE963">
        <v>0</v>
      </c>
      <c r="AF963">
        <v>0</v>
      </c>
      <c r="AG963">
        <v>0</v>
      </c>
      <c r="AH963">
        <v>1</v>
      </c>
      <c r="AI963" s="18" t="str">
        <f t="shared" ref="AI963:AI1026" si="61">IF(ISERROR(FIND("0",AE963))=FALSE, "1", IF(ISERROR(FIND("1",AE963))=FALSE, "0"))</f>
        <v>1</v>
      </c>
      <c r="AJ963" s="18" t="str">
        <f t="shared" ref="AJ963:AJ1026" si="62">IF(ISERROR(FIND("0",AF963))=FALSE, "1", IF(ISERROR(FIND("1",AF963))=FALSE, "0"))</f>
        <v>1</v>
      </c>
      <c r="AK963" s="18" t="str">
        <f t="shared" ref="AK963:AK1026" si="63">IF(ISERROR(FIND("0",AG963))=FALSE, "1", IF(ISERROR(FIND("1",AG963))=FALSE, "0"))</f>
        <v>1</v>
      </c>
      <c r="AL963" s="18">
        <f t="shared" ref="AL963:AL1026" si="64">AH963</f>
        <v>1</v>
      </c>
      <c r="AM963" t="s">
        <v>55</v>
      </c>
      <c r="AN963" t="s">
        <v>55</v>
      </c>
      <c r="AO963">
        <v>0</v>
      </c>
      <c r="AP963">
        <v>0</v>
      </c>
      <c r="AQ963">
        <v>0</v>
      </c>
      <c r="AR963" t="s">
        <v>59</v>
      </c>
      <c r="AS963" t="s">
        <v>80</v>
      </c>
      <c r="AT963" t="s">
        <v>80</v>
      </c>
      <c r="AU963" t="s">
        <v>80</v>
      </c>
      <c r="AV963" t="s">
        <v>6822</v>
      </c>
      <c r="AW963" t="s">
        <v>330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2016021713</v>
      </c>
      <c r="BM963">
        <v>13</v>
      </c>
    </row>
    <row r="964" spans="1:65">
      <c r="A964" t="s">
        <v>6823</v>
      </c>
      <c r="B964">
        <v>963</v>
      </c>
      <c r="C964" t="s">
        <v>57</v>
      </c>
      <c r="D964" t="s">
        <v>55</v>
      </c>
      <c r="E964">
        <v>13</v>
      </c>
      <c r="F964">
        <v>2016021713</v>
      </c>
      <c r="G964" t="s">
        <v>55</v>
      </c>
      <c r="H964" t="s">
        <v>331</v>
      </c>
      <c r="I964" t="s">
        <v>55</v>
      </c>
      <c r="J964" t="s">
        <v>55</v>
      </c>
      <c r="K964" t="s">
        <v>55</v>
      </c>
      <c r="L964" t="s">
        <v>55</v>
      </c>
      <c r="M964" t="s">
        <v>55</v>
      </c>
      <c r="N964" t="s">
        <v>57</v>
      </c>
      <c r="O964" t="s">
        <v>57</v>
      </c>
      <c r="P964" t="s">
        <v>57</v>
      </c>
      <c r="Q964" t="s">
        <v>57</v>
      </c>
      <c r="R964" t="s">
        <v>57</v>
      </c>
      <c r="S964" t="s">
        <v>55</v>
      </c>
      <c r="T964" t="s">
        <v>57</v>
      </c>
      <c r="U964" t="s">
        <v>57</v>
      </c>
      <c r="V964" t="s">
        <v>57</v>
      </c>
      <c r="W964" t="s">
        <v>55</v>
      </c>
      <c r="X964" t="s">
        <v>57</v>
      </c>
      <c r="Y964" t="s">
        <v>57</v>
      </c>
      <c r="Z964" t="s">
        <v>57</v>
      </c>
      <c r="AA964" t="s">
        <v>57</v>
      </c>
      <c r="AB964" t="s">
        <v>57</v>
      </c>
      <c r="AC964" t="s">
        <v>57</v>
      </c>
      <c r="AD964" t="s">
        <v>57</v>
      </c>
      <c r="AE964">
        <v>0</v>
      </c>
      <c r="AF964">
        <v>0</v>
      </c>
      <c r="AG964">
        <v>0</v>
      </c>
      <c r="AH964">
        <v>0</v>
      </c>
      <c r="AI964" s="18" t="str">
        <f t="shared" si="61"/>
        <v>1</v>
      </c>
      <c r="AJ964" s="18" t="str">
        <f t="shared" si="62"/>
        <v>1</v>
      </c>
      <c r="AK964" s="18" t="str">
        <f t="shared" si="63"/>
        <v>1</v>
      </c>
      <c r="AL964" s="18">
        <f t="shared" si="64"/>
        <v>0</v>
      </c>
      <c r="AM964" t="s">
        <v>55</v>
      </c>
      <c r="AN964" t="s">
        <v>55</v>
      </c>
      <c r="AO964">
        <v>1</v>
      </c>
      <c r="AP964">
        <v>1</v>
      </c>
      <c r="AQ964">
        <v>0</v>
      </c>
      <c r="AR964" t="s">
        <v>59</v>
      </c>
      <c r="AS964" t="s">
        <v>80</v>
      </c>
      <c r="AT964" t="s">
        <v>80</v>
      </c>
      <c r="AU964" t="s">
        <v>80</v>
      </c>
      <c r="AV964" t="s">
        <v>6823</v>
      </c>
      <c r="AW964" t="s">
        <v>331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2016021713</v>
      </c>
      <c r="BM964">
        <v>13</v>
      </c>
    </row>
    <row r="965" spans="1:65">
      <c r="A965" t="s">
        <v>6824</v>
      </c>
      <c r="B965">
        <v>964</v>
      </c>
      <c r="C965" t="s">
        <v>301</v>
      </c>
      <c r="D965">
        <v>1</v>
      </c>
      <c r="E965">
        <v>13</v>
      </c>
      <c r="F965">
        <v>2016021713</v>
      </c>
      <c r="G965">
        <v>20160217</v>
      </c>
      <c r="H965" t="s">
        <v>332</v>
      </c>
      <c r="I965" t="s">
        <v>618</v>
      </c>
      <c r="J965" t="s">
        <v>55</v>
      </c>
      <c r="K965">
        <v>1</v>
      </c>
      <c r="L965">
        <v>1</v>
      </c>
      <c r="M965">
        <v>0</v>
      </c>
      <c r="N965" t="s">
        <v>56</v>
      </c>
      <c r="O965" t="s">
        <v>1182</v>
      </c>
      <c r="P965" t="s">
        <v>68</v>
      </c>
      <c r="Q965" t="s">
        <v>3</v>
      </c>
      <c r="R965" t="s">
        <v>80</v>
      </c>
      <c r="S965" t="s">
        <v>55</v>
      </c>
      <c r="T965" t="s">
        <v>56</v>
      </c>
      <c r="U965" t="s">
        <v>56</v>
      </c>
      <c r="V965" t="s">
        <v>56</v>
      </c>
      <c r="W965" t="s">
        <v>55</v>
      </c>
      <c r="X965" t="s">
        <v>56</v>
      </c>
      <c r="Y965" t="s">
        <v>56</v>
      </c>
      <c r="Z965" t="s">
        <v>56</v>
      </c>
      <c r="AA965" t="s">
        <v>57</v>
      </c>
      <c r="AB965" t="s">
        <v>56</v>
      </c>
      <c r="AC965" t="s">
        <v>68</v>
      </c>
      <c r="AD965" t="s">
        <v>56</v>
      </c>
      <c r="AE965">
        <v>0</v>
      </c>
      <c r="AF965">
        <v>0</v>
      </c>
      <c r="AG965">
        <v>0</v>
      </c>
      <c r="AH965">
        <v>1</v>
      </c>
      <c r="AI965" s="18" t="str">
        <f t="shared" si="61"/>
        <v>1</v>
      </c>
      <c r="AJ965" s="18" t="str">
        <f t="shared" si="62"/>
        <v>1</v>
      </c>
      <c r="AK965" s="18" t="str">
        <f t="shared" si="63"/>
        <v>1</v>
      </c>
      <c r="AL965" s="18">
        <f t="shared" si="64"/>
        <v>1</v>
      </c>
      <c r="AM965" t="s">
        <v>55</v>
      </c>
      <c r="AN965" t="s">
        <v>55</v>
      </c>
      <c r="AO965">
        <v>0</v>
      </c>
      <c r="AP965">
        <v>0</v>
      </c>
      <c r="AQ965">
        <v>0</v>
      </c>
      <c r="AR965" t="s">
        <v>379</v>
      </c>
      <c r="AS965" t="s">
        <v>80</v>
      </c>
      <c r="AT965" t="s">
        <v>80</v>
      </c>
      <c r="AU965" t="s">
        <v>80</v>
      </c>
      <c r="AV965" t="s">
        <v>6824</v>
      </c>
      <c r="AW965" t="s">
        <v>332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</v>
      </c>
      <c r="BL965">
        <v>2016021713</v>
      </c>
      <c r="BM965">
        <v>13</v>
      </c>
    </row>
    <row r="966" spans="1:65">
      <c r="A966" t="s">
        <v>6825</v>
      </c>
      <c r="B966">
        <v>965</v>
      </c>
      <c r="C966" t="s">
        <v>301</v>
      </c>
      <c r="D966">
        <v>1</v>
      </c>
      <c r="E966">
        <v>13</v>
      </c>
      <c r="F966">
        <v>2016021713</v>
      </c>
      <c r="G966">
        <v>20160217</v>
      </c>
      <c r="H966" t="s">
        <v>333</v>
      </c>
      <c r="I966" t="s">
        <v>54</v>
      </c>
      <c r="J966" t="s">
        <v>55</v>
      </c>
      <c r="K966">
        <v>1</v>
      </c>
      <c r="L966">
        <v>0</v>
      </c>
      <c r="M966">
        <v>1</v>
      </c>
      <c r="N966" t="s">
        <v>56</v>
      </c>
      <c r="O966" t="s">
        <v>1182</v>
      </c>
      <c r="P966" t="s">
        <v>68</v>
      </c>
      <c r="Q966" t="s">
        <v>3</v>
      </c>
      <c r="R966" t="s">
        <v>80</v>
      </c>
      <c r="S966" t="s">
        <v>55</v>
      </c>
      <c r="T966" t="s">
        <v>56</v>
      </c>
      <c r="U966" t="s">
        <v>56</v>
      </c>
      <c r="V966" t="s">
        <v>56</v>
      </c>
      <c r="W966" t="s">
        <v>55</v>
      </c>
      <c r="X966" t="s">
        <v>56</v>
      </c>
      <c r="Y966" t="s">
        <v>56</v>
      </c>
      <c r="Z966" t="s">
        <v>56</v>
      </c>
      <c r="AA966" t="s">
        <v>57</v>
      </c>
      <c r="AB966" t="s">
        <v>56</v>
      </c>
      <c r="AC966" t="s">
        <v>68</v>
      </c>
      <c r="AD966" t="s">
        <v>56</v>
      </c>
      <c r="AE966">
        <v>0</v>
      </c>
      <c r="AF966">
        <v>0</v>
      </c>
      <c r="AG966">
        <v>0</v>
      </c>
      <c r="AH966">
        <v>1</v>
      </c>
      <c r="AI966" s="18" t="str">
        <f t="shared" si="61"/>
        <v>1</v>
      </c>
      <c r="AJ966" s="18" t="str">
        <f t="shared" si="62"/>
        <v>1</v>
      </c>
      <c r="AK966" s="18" t="str">
        <f t="shared" si="63"/>
        <v>1</v>
      </c>
      <c r="AL966" s="18">
        <f t="shared" si="64"/>
        <v>1</v>
      </c>
      <c r="AM966" t="s">
        <v>55</v>
      </c>
      <c r="AN966" t="s">
        <v>55</v>
      </c>
      <c r="AO966">
        <v>0</v>
      </c>
      <c r="AP966">
        <v>0</v>
      </c>
      <c r="AQ966">
        <v>0</v>
      </c>
      <c r="AR966" t="s">
        <v>59</v>
      </c>
      <c r="AS966" t="s">
        <v>80</v>
      </c>
      <c r="AT966" t="s">
        <v>80</v>
      </c>
      <c r="AU966" t="s">
        <v>80</v>
      </c>
      <c r="AV966" t="s">
        <v>6825</v>
      </c>
      <c r="AW966" t="s">
        <v>333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2016021713</v>
      </c>
      <c r="BM966">
        <v>13</v>
      </c>
    </row>
    <row r="967" spans="1:65">
      <c r="A967" t="s">
        <v>6826</v>
      </c>
      <c r="B967">
        <v>966</v>
      </c>
      <c r="C967" t="s">
        <v>57</v>
      </c>
      <c r="D967" t="s">
        <v>55</v>
      </c>
      <c r="E967">
        <v>13</v>
      </c>
      <c r="F967">
        <v>2016021713</v>
      </c>
      <c r="G967" t="s">
        <v>55</v>
      </c>
      <c r="H967" t="s">
        <v>335</v>
      </c>
      <c r="I967" t="s">
        <v>55</v>
      </c>
      <c r="J967" t="s">
        <v>55</v>
      </c>
      <c r="K967" t="s">
        <v>55</v>
      </c>
      <c r="L967" t="s">
        <v>55</v>
      </c>
      <c r="M967" t="s">
        <v>55</v>
      </c>
      <c r="N967" t="s">
        <v>57</v>
      </c>
      <c r="O967" t="s">
        <v>57</v>
      </c>
      <c r="P967" t="s">
        <v>57</v>
      </c>
      <c r="Q967" t="s">
        <v>57</v>
      </c>
      <c r="R967" t="s">
        <v>57</v>
      </c>
      <c r="S967" t="s">
        <v>55</v>
      </c>
      <c r="T967" t="s">
        <v>57</v>
      </c>
      <c r="U967" t="s">
        <v>57</v>
      </c>
      <c r="V967" t="s">
        <v>57</v>
      </c>
      <c r="W967" t="s">
        <v>55</v>
      </c>
      <c r="X967" t="s">
        <v>57</v>
      </c>
      <c r="Y967" t="s">
        <v>57</v>
      </c>
      <c r="Z967" t="s">
        <v>57</v>
      </c>
      <c r="AA967" t="s">
        <v>57</v>
      </c>
      <c r="AB967" t="s">
        <v>57</v>
      </c>
      <c r="AC967" t="s">
        <v>57</v>
      </c>
      <c r="AD967" t="s">
        <v>57</v>
      </c>
      <c r="AE967">
        <v>0</v>
      </c>
      <c r="AF967">
        <v>0</v>
      </c>
      <c r="AG967">
        <v>0</v>
      </c>
      <c r="AH967">
        <v>0</v>
      </c>
      <c r="AI967" s="18" t="str">
        <f t="shared" si="61"/>
        <v>1</v>
      </c>
      <c r="AJ967" s="18" t="str">
        <f t="shared" si="62"/>
        <v>1</v>
      </c>
      <c r="AK967" s="18" t="str">
        <f t="shared" si="63"/>
        <v>1</v>
      </c>
      <c r="AL967" s="18">
        <f t="shared" si="64"/>
        <v>0</v>
      </c>
      <c r="AM967" t="s">
        <v>55</v>
      </c>
      <c r="AN967" t="s">
        <v>55</v>
      </c>
      <c r="AO967">
        <v>0</v>
      </c>
      <c r="AP967">
        <v>1</v>
      </c>
      <c r="AQ967">
        <v>0</v>
      </c>
      <c r="AR967" t="s">
        <v>59</v>
      </c>
      <c r="AS967" t="s">
        <v>80</v>
      </c>
      <c r="AT967" t="s">
        <v>80</v>
      </c>
      <c r="AU967" t="s">
        <v>80</v>
      </c>
      <c r="AV967" t="s">
        <v>6826</v>
      </c>
      <c r="AW967" t="s">
        <v>335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2016021713</v>
      </c>
      <c r="BM967">
        <v>13</v>
      </c>
    </row>
    <row r="968" spans="1:65">
      <c r="A968" t="s">
        <v>6827</v>
      </c>
      <c r="B968">
        <v>967</v>
      </c>
      <c r="C968" t="s">
        <v>57</v>
      </c>
      <c r="D968" t="s">
        <v>55</v>
      </c>
      <c r="E968">
        <v>13</v>
      </c>
      <c r="F968">
        <v>2016021713</v>
      </c>
      <c r="G968" t="s">
        <v>55</v>
      </c>
      <c r="H968" t="s">
        <v>336</v>
      </c>
      <c r="I968" t="s">
        <v>55</v>
      </c>
      <c r="J968" t="s">
        <v>55</v>
      </c>
      <c r="K968" t="s">
        <v>55</v>
      </c>
      <c r="L968" t="s">
        <v>55</v>
      </c>
      <c r="M968" t="s">
        <v>55</v>
      </c>
      <c r="N968" t="s">
        <v>57</v>
      </c>
      <c r="O968" t="s">
        <v>57</v>
      </c>
      <c r="P968" t="s">
        <v>57</v>
      </c>
      <c r="Q968" t="s">
        <v>57</v>
      </c>
      <c r="R968" t="s">
        <v>57</v>
      </c>
      <c r="S968" t="s">
        <v>55</v>
      </c>
      <c r="T968" t="s">
        <v>57</v>
      </c>
      <c r="U968" t="s">
        <v>57</v>
      </c>
      <c r="V968" t="s">
        <v>57</v>
      </c>
      <c r="W968" t="s">
        <v>55</v>
      </c>
      <c r="X968" t="s">
        <v>57</v>
      </c>
      <c r="Y968" t="s">
        <v>57</v>
      </c>
      <c r="Z968" t="s">
        <v>57</v>
      </c>
      <c r="AA968" t="s">
        <v>57</v>
      </c>
      <c r="AB968" t="s">
        <v>57</v>
      </c>
      <c r="AC968" t="s">
        <v>57</v>
      </c>
      <c r="AD968" t="s">
        <v>57</v>
      </c>
      <c r="AE968">
        <v>0</v>
      </c>
      <c r="AF968">
        <v>0</v>
      </c>
      <c r="AG968">
        <v>0</v>
      </c>
      <c r="AH968">
        <v>0</v>
      </c>
      <c r="AI968" s="18" t="str">
        <f t="shared" si="61"/>
        <v>1</v>
      </c>
      <c r="AJ968" s="18" t="str">
        <f t="shared" si="62"/>
        <v>1</v>
      </c>
      <c r="AK968" s="18" t="str">
        <f t="shared" si="63"/>
        <v>1</v>
      </c>
      <c r="AL968" s="18">
        <f t="shared" si="64"/>
        <v>0</v>
      </c>
      <c r="AM968" t="s">
        <v>55</v>
      </c>
      <c r="AN968" t="s">
        <v>55</v>
      </c>
      <c r="AO968">
        <v>0</v>
      </c>
      <c r="AP968">
        <v>1</v>
      </c>
      <c r="AQ968">
        <v>0</v>
      </c>
      <c r="AR968" t="s">
        <v>59</v>
      </c>
      <c r="AS968" t="s">
        <v>80</v>
      </c>
      <c r="AT968" t="s">
        <v>80</v>
      </c>
      <c r="AU968" t="s">
        <v>80</v>
      </c>
      <c r="AV968" t="s">
        <v>6827</v>
      </c>
      <c r="AW968" t="s">
        <v>336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2016021713</v>
      </c>
      <c r="BM968">
        <v>13</v>
      </c>
    </row>
    <row r="969" spans="1:65">
      <c r="A969" t="s">
        <v>6828</v>
      </c>
      <c r="B969">
        <v>968</v>
      </c>
      <c r="C969" t="s">
        <v>57</v>
      </c>
      <c r="D969" t="s">
        <v>55</v>
      </c>
      <c r="E969">
        <v>13</v>
      </c>
      <c r="F969">
        <v>2016021713</v>
      </c>
      <c r="G969" t="s">
        <v>55</v>
      </c>
      <c r="H969" t="s">
        <v>337</v>
      </c>
      <c r="I969" t="s">
        <v>55</v>
      </c>
      <c r="J969" t="s">
        <v>55</v>
      </c>
      <c r="K969" t="s">
        <v>55</v>
      </c>
      <c r="L969" t="s">
        <v>55</v>
      </c>
      <c r="M969" t="s">
        <v>55</v>
      </c>
      <c r="N969" t="s">
        <v>57</v>
      </c>
      <c r="O969" t="s">
        <v>57</v>
      </c>
      <c r="P969" t="s">
        <v>57</v>
      </c>
      <c r="Q969" t="s">
        <v>57</v>
      </c>
      <c r="R969" t="s">
        <v>57</v>
      </c>
      <c r="S969" t="s">
        <v>55</v>
      </c>
      <c r="T969" t="s">
        <v>57</v>
      </c>
      <c r="U969" t="s">
        <v>57</v>
      </c>
      <c r="V969" t="s">
        <v>57</v>
      </c>
      <c r="W969" t="s">
        <v>55</v>
      </c>
      <c r="X969" t="s">
        <v>57</v>
      </c>
      <c r="Y969" t="s">
        <v>57</v>
      </c>
      <c r="Z969" t="s">
        <v>57</v>
      </c>
      <c r="AA969" t="s">
        <v>57</v>
      </c>
      <c r="AB969" t="s">
        <v>57</v>
      </c>
      <c r="AC969" t="s">
        <v>57</v>
      </c>
      <c r="AD969" t="s">
        <v>57</v>
      </c>
      <c r="AE969">
        <v>0</v>
      </c>
      <c r="AF969">
        <v>0</v>
      </c>
      <c r="AG969">
        <v>0</v>
      </c>
      <c r="AH969">
        <v>0</v>
      </c>
      <c r="AI969" s="18" t="str">
        <f t="shared" si="61"/>
        <v>1</v>
      </c>
      <c r="AJ969" s="18" t="str">
        <f t="shared" si="62"/>
        <v>1</v>
      </c>
      <c r="AK969" s="18" t="str">
        <f t="shared" si="63"/>
        <v>1</v>
      </c>
      <c r="AL969" s="18">
        <f t="shared" si="64"/>
        <v>0</v>
      </c>
      <c r="AM969" t="s">
        <v>55</v>
      </c>
      <c r="AN969" t="s">
        <v>55</v>
      </c>
      <c r="AO969">
        <v>1</v>
      </c>
      <c r="AP969">
        <v>1</v>
      </c>
      <c r="AQ969">
        <v>0</v>
      </c>
      <c r="AR969" t="s">
        <v>59</v>
      </c>
      <c r="AS969" t="s">
        <v>80</v>
      </c>
      <c r="AT969" t="s">
        <v>80</v>
      </c>
      <c r="AU969" t="s">
        <v>80</v>
      </c>
      <c r="AV969" t="s">
        <v>6828</v>
      </c>
      <c r="AW969" t="s">
        <v>337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2016021713</v>
      </c>
      <c r="BM969">
        <v>13</v>
      </c>
    </row>
    <row r="970" spans="1:65">
      <c r="A970" t="s">
        <v>6829</v>
      </c>
      <c r="B970">
        <v>969</v>
      </c>
      <c r="C970" t="s">
        <v>301</v>
      </c>
      <c r="D970">
        <v>1</v>
      </c>
      <c r="E970">
        <v>13</v>
      </c>
      <c r="F970">
        <v>2016021713</v>
      </c>
      <c r="G970">
        <v>20160217</v>
      </c>
      <c r="H970" t="s">
        <v>338</v>
      </c>
      <c r="I970" t="s">
        <v>731</v>
      </c>
      <c r="J970" t="s">
        <v>55</v>
      </c>
      <c r="K970">
        <v>1</v>
      </c>
      <c r="L970">
        <v>0</v>
      </c>
      <c r="M970">
        <v>1</v>
      </c>
      <c r="N970" t="s">
        <v>56</v>
      </c>
      <c r="O970" t="s">
        <v>731</v>
      </c>
      <c r="P970" t="s">
        <v>68</v>
      </c>
      <c r="Q970" t="s">
        <v>3</v>
      </c>
      <c r="R970" t="s">
        <v>80</v>
      </c>
      <c r="S970" t="s">
        <v>55</v>
      </c>
      <c r="T970" t="s">
        <v>56</v>
      </c>
      <c r="U970" t="s">
        <v>56</v>
      </c>
      <c r="V970" t="s">
        <v>68</v>
      </c>
      <c r="W970" t="s">
        <v>55</v>
      </c>
      <c r="X970" t="s">
        <v>56</v>
      </c>
      <c r="Y970" t="s">
        <v>56</v>
      </c>
      <c r="Z970" t="s">
        <v>56</v>
      </c>
      <c r="AA970" t="s">
        <v>57</v>
      </c>
      <c r="AB970" t="s">
        <v>56</v>
      </c>
      <c r="AC970" t="s">
        <v>68</v>
      </c>
      <c r="AD970" t="s">
        <v>56</v>
      </c>
      <c r="AE970">
        <v>0</v>
      </c>
      <c r="AF970">
        <v>0</v>
      </c>
      <c r="AG970">
        <v>0</v>
      </c>
      <c r="AH970">
        <v>1</v>
      </c>
      <c r="AI970" s="18" t="str">
        <f t="shared" si="61"/>
        <v>1</v>
      </c>
      <c r="AJ970" s="18" t="str">
        <f t="shared" si="62"/>
        <v>1</v>
      </c>
      <c r="AK970" s="18" t="str">
        <f t="shared" si="63"/>
        <v>1</v>
      </c>
      <c r="AL970" s="18">
        <f t="shared" si="64"/>
        <v>1</v>
      </c>
      <c r="AM970" t="s">
        <v>55</v>
      </c>
      <c r="AN970" t="s">
        <v>55</v>
      </c>
      <c r="AO970">
        <v>0</v>
      </c>
      <c r="AP970">
        <v>0</v>
      </c>
      <c r="AQ970">
        <v>0</v>
      </c>
      <c r="AR970" t="s">
        <v>379</v>
      </c>
      <c r="AS970" t="s">
        <v>80</v>
      </c>
      <c r="AT970" t="s">
        <v>80</v>
      </c>
      <c r="AU970" t="s">
        <v>80</v>
      </c>
      <c r="AV970" t="s">
        <v>6829</v>
      </c>
      <c r="AW970" t="s">
        <v>338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2016021713</v>
      </c>
      <c r="BM970">
        <v>13</v>
      </c>
    </row>
    <row r="971" spans="1:65">
      <c r="A971" t="s">
        <v>6830</v>
      </c>
      <c r="B971">
        <v>970</v>
      </c>
      <c r="C971" t="s">
        <v>57</v>
      </c>
      <c r="D971" t="s">
        <v>55</v>
      </c>
      <c r="E971">
        <v>13</v>
      </c>
      <c r="F971">
        <v>2016021713</v>
      </c>
      <c r="G971" t="s">
        <v>55</v>
      </c>
      <c r="H971" t="s">
        <v>339</v>
      </c>
      <c r="I971" t="s">
        <v>55</v>
      </c>
      <c r="J971" t="s">
        <v>55</v>
      </c>
      <c r="K971" t="s">
        <v>55</v>
      </c>
      <c r="L971" t="s">
        <v>55</v>
      </c>
      <c r="M971" t="s">
        <v>55</v>
      </c>
      <c r="N971" t="s">
        <v>57</v>
      </c>
      <c r="O971" t="s">
        <v>57</v>
      </c>
      <c r="P971" t="s">
        <v>57</v>
      </c>
      <c r="Q971" t="s">
        <v>57</v>
      </c>
      <c r="R971" t="s">
        <v>57</v>
      </c>
      <c r="S971" t="s">
        <v>55</v>
      </c>
      <c r="T971" t="s">
        <v>57</v>
      </c>
      <c r="U971" t="s">
        <v>57</v>
      </c>
      <c r="V971" t="s">
        <v>57</v>
      </c>
      <c r="W971" t="s">
        <v>55</v>
      </c>
      <c r="X971" t="s">
        <v>57</v>
      </c>
      <c r="Y971" t="s">
        <v>57</v>
      </c>
      <c r="Z971" t="s">
        <v>57</v>
      </c>
      <c r="AA971" t="s">
        <v>57</v>
      </c>
      <c r="AB971" t="s">
        <v>57</v>
      </c>
      <c r="AC971" t="s">
        <v>57</v>
      </c>
      <c r="AD971" t="s">
        <v>57</v>
      </c>
      <c r="AE971">
        <v>0</v>
      </c>
      <c r="AF971">
        <v>0</v>
      </c>
      <c r="AG971">
        <v>0</v>
      </c>
      <c r="AH971">
        <v>0</v>
      </c>
      <c r="AI971" s="18" t="str">
        <f t="shared" si="61"/>
        <v>1</v>
      </c>
      <c r="AJ971" s="18" t="str">
        <f t="shared" si="62"/>
        <v>1</v>
      </c>
      <c r="AK971" s="18" t="str">
        <f t="shared" si="63"/>
        <v>1</v>
      </c>
      <c r="AL971" s="18">
        <f t="shared" si="64"/>
        <v>0</v>
      </c>
      <c r="AM971" t="s">
        <v>55</v>
      </c>
      <c r="AN971" t="s">
        <v>55</v>
      </c>
      <c r="AO971">
        <v>0</v>
      </c>
      <c r="AP971">
        <v>1</v>
      </c>
      <c r="AQ971">
        <v>0</v>
      </c>
      <c r="AR971" t="s">
        <v>59</v>
      </c>
      <c r="AS971" t="s">
        <v>80</v>
      </c>
      <c r="AT971" t="s">
        <v>80</v>
      </c>
      <c r="AU971" t="s">
        <v>80</v>
      </c>
      <c r="AV971" t="s">
        <v>6830</v>
      </c>
      <c r="AW971" t="s">
        <v>339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2016021713</v>
      </c>
      <c r="BM971">
        <v>13</v>
      </c>
    </row>
    <row r="972" spans="1:65">
      <c r="A972" t="s">
        <v>6831</v>
      </c>
      <c r="B972">
        <v>971</v>
      </c>
      <c r="C972" t="s">
        <v>57</v>
      </c>
      <c r="D972" t="s">
        <v>55</v>
      </c>
      <c r="E972">
        <v>13</v>
      </c>
      <c r="F972">
        <v>2016021713</v>
      </c>
      <c r="G972" t="s">
        <v>55</v>
      </c>
      <c r="H972" t="s">
        <v>340</v>
      </c>
      <c r="I972" t="s">
        <v>55</v>
      </c>
      <c r="J972" t="s">
        <v>55</v>
      </c>
      <c r="K972" t="s">
        <v>55</v>
      </c>
      <c r="L972" t="s">
        <v>55</v>
      </c>
      <c r="M972" t="s">
        <v>55</v>
      </c>
      <c r="N972" t="s">
        <v>57</v>
      </c>
      <c r="O972" t="s">
        <v>57</v>
      </c>
      <c r="P972" t="s">
        <v>57</v>
      </c>
      <c r="Q972" t="s">
        <v>57</v>
      </c>
      <c r="R972" t="s">
        <v>57</v>
      </c>
      <c r="S972" t="s">
        <v>55</v>
      </c>
      <c r="T972" t="s">
        <v>57</v>
      </c>
      <c r="U972" t="s">
        <v>57</v>
      </c>
      <c r="V972" t="s">
        <v>57</v>
      </c>
      <c r="W972" t="s">
        <v>55</v>
      </c>
      <c r="X972" t="s">
        <v>57</v>
      </c>
      <c r="Y972" t="s">
        <v>57</v>
      </c>
      <c r="Z972" t="s">
        <v>57</v>
      </c>
      <c r="AA972" t="s">
        <v>57</v>
      </c>
      <c r="AB972" t="s">
        <v>57</v>
      </c>
      <c r="AC972" t="s">
        <v>57</v>
      </c>
      <c r="AD972" t="s">
        <v>57</v>
      </c>
      <c r="AE972">
        <v>0</v>
      </c>
      <c r="AF972">
        <v>0</v>
      </c>
      <c r="AG972">
        <v>0</v>
      </c>
      <c r="AH972">
        <v>0</v>
      </c>
      <c r="AI972" s="18" t="str">
        <f t="shared" si="61"/>
        <v>1</v>
      </c>
      <c r="AJ972" s="18" t="str">
        <f t="shared" si="62"/>
        <v>1</v>
      </c>
      <c r="AK972" s="18" t="str">
        <f t="shared" si="63"/>
        <v>1</v>
      </c>
      <c r="AL972" s="18">
        <f t="shared" si="64"/>
        <v>0</v>
      </c>
      <c r="AM972" t="s">
        <v>55</v>
      </c>
      <c r="AN972" t="s">
        <v>55</v>
      </c>
      <c r="AO972">
        <v>0</v>
      </c>
      <c r="AP972">
        <v>1</v>
      </c>
      <c r="AQ972">
        <v>0</v>
      </c>
      <c r="AR972" t="s">
        <v>59</v>
      </c>
      <c r="AS972" t="s">
        <v>80</v>
      </c>
      <c r="AT972" t="s">
        <v>80</v>
      </c>
      <c r="AU972" t="s">
        <v>80</v>
      </c>
      <c r="AV972" t="s">
        <v>6831</v>
      </c>
      <c r="AW972" t="s">
        <v>340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2016021713</v>
      </c>
      <c r="BM972">
        <v>13</v>
      </c>
    </row>
    <row r="973" spans="1:65">
      <c r="A973" t="s">
        <v>6832</v>
      </c>
      <c r="B973">
        <v>972</v>
      </c>
      <c r="C973" t="s">
        <v>301</v>
      </c>
      <c r="D973">
        <v>1</v>
      </c>
      <c r="E973">
        <v>13</v>
      </c>
      <c r="F973">
        <v>2016021713</v>
      </c>
      <c r="G973">
        <v>20160217</v>
      </c>
      <c r="H973" t="s">
        <v>1183</v>
      </c>
      <c r="I973" t="s">
        <v>54</v>
      </c>
      <c r="J973" t="s">
        <v>55</v>
      </c>
      <c r="K973">
        <v>1</v>
      </c>
      <c r="L973">
        <v>1</v>
      </c>
      <c r="M973">
        <v>0</v>
      </c>
      <c r="N973" t="s">
        <v>56</v>
      </c>
      <c r="O973" t="s">
        <v>217</v>
      </c>
      <c r="P973" t="s">
        <v>68</v>
      </c>
      <c r="Q973" t="s">
        <v>3</v>
      </c>
      <c r="R973" t="s">
        <v>80</v>
      </c>
      <c r="S973" t="s">
        <v>55</v>
      </c>
      <c r="T973" t="s">
        <v>56</v>
      </c>
      <c r="U973" t="s">
        <v>56</v>
      </c>
      <c r="V973" t="s">
        <v>56</v>
      </c>
      <c r="W973" t="s">
        <v>55</v>
      </c>
      <c r="X973" t="s">
        <v>56</v>
      </c>
      <c r="Y973" t="s">
        <v>56</v>
      </c>
      <c r="Z973" t="s">
        <v>68</v>
      </c>
      <c r="AA973" t="s">
        <v>132</v>
      </c>
      <c r="AB973" t="s">
        <v>56</v>
      </c>
      <c r="AC973" t="s">
        <v>68</v>
      </c>
      <c r="AD973" t="s">
        <v>56</v>
      </c>
      <c r="AE973">
        <v>0</v>
      </c>
      <c r="AF973">
        <v>0</v>
      </c>
      <c r="AG973">
        <v>1</v>
      </c>
      <c r="AH973">
        <v>0</v>
      </c>
      <c r="AI973" s="18" t="str">
        <f t="shared" si="61"/>
        <v>1</v>
      </c>
      <c r="AJ973" s="18" t="str">
        <f t="shared" si="62"/>
        <v>1</v>
      </c>
      <c r="AK973" s="18" t="str">
        <f t="shared" si="63"/>
        <v>0</v>
      </c>
      <c r="AL973" s="18">
        <f t="shared" si="64"/>
        <v>0</v>
      </c>
      <c r="AM973">
        <v>4</v>
      </c>
      <c r="AN973">
        <v>5</v>
      </c>
      <c r="AO973">
        <v>1</v>
      </c>
      <c r="AP973">
        <v>0</v>
      </c>
      <c r="AQ973">
        <v>0</v>
      </c>
      <c r="AR973" t="s">
        <v>59</v>
      </c>
      <c r="AS973" t="s">
        <v>80</v>
      </c>
      <c r="AT973" t="s">
        <v>80</v>
      </c>
      <c r="AU973" t="s">
        <v>80</v>
      </c>
      <c r="AV973" t="s">
        <v>6832</v>
      </c>
      <c r="AW973" t="s">
        <v>1183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2016021713</v>
      </c>
      <c r="BM973">
        <v>13</v>
      </c>
    </row>
    <row r="974" spans="1:65">
      <c r="A974" t="s">
        <v>6833</v>
      </c>
      <c r="B974">
        <v>973</v>
      </c>
      <c r="C974" t="s">
        <v>57</v>
      </c>
      <c r="D974" t="s">
        <v>55</v>
      </c>
      <c r="E974">
        <v>13</v>
      </c>
      <c r="F974">
        <v>2016021713</v>
      </c>
      <c r="G974" t="s">
        <v>55</v>
      </c>
      <c r="H974" t="s">
        <v>1184</v>
      </c>
      <c r="I974" t="s">
        <v>55</v>
      </c>
      <c r="J974" t="s">
        <v>55</v>
      </c>
      <c r="K974" t="s">
        <v>55</v>
      </c>
      <c r="L974" t="s">
        <v>55</v>
      </c>
      <c r="M974" t="s">
        <v>55</v>
      </c>
      <c r="N974" t="s">
        <v>57</v>
      </c>
      <c r="O974" t="s">
        <v>57</v>
      </c>
      <c r="P974" t="s">
        <v>57</v>
      </c>
      <c r="Q974" t="s">
        <v>57</v>
      </c>
      <c r="R974" t="s">
        <v>57</v>
      </c>
      <c r="S974" t="s">
        <v>55</v>
      </c>
      <c r="T974" t="s">
        <v>57</v>
      </c>
      <c r="U974" t="s">
        <v>57</v>
      </c>
      <c r="V974" t="s">
        <v>57</v>
      </c>
      <c r="W974" t="s">
        <v>55</v>
      </c>
      <c r="X974" t="s">
        <v>57</v>
      </c>
      <c r="Y974" t="s">
        <v>57</v>
      </c>
      <c r="Z974" t="s">
        <v>57</v>
      </c>
      <c r="AA974" t="s">
        <v>57</v>
      </c>
      <c r="AB974" t="s">
        <v>57</v>
      </c>
      <c r="AC974" t="s">
        <v>57</v>
      </c>
      <c r="AD974" t="s">
        <v>57</v>
      </c>
      <c r="AE974">
        <v>0</v>
      </c>
      <c r="AF974">
        <v>0</v>
      </c>
      <c r="AG974">
        <v>0</v>
      </c>
      <c r="AH974">
        <v>0</v>
      </c>
      <c r="AI974" s="18" t="str">
        <f t="shared" si="61"/>
        <v>1</v>
      </c>
      <c r="AJ974" s="18" t="str">
        <f t="shared" si="62"/>
        <v>1</v>
      </c>
      <c r="AK974" s="18" t="str">
        <f t="shared" si="63"/>
        <v>1</v>
      </c>
      <c r="AL974" s="18">
        <f t="shared" si="64"/>
        <v>0</v>
      </c>
      <c r="AM974" t="s">
        <v>55</v>
      </c>
      <c r="AN974" t="s">
        <v>55</v>
      </c>
      <c r="AO974">
        <v>0</v>
      </c>
      <c r="AP974">
        <v>1</v>
      </c>
      <c r="AQ974">
        <v>0</v>
      </c>
      <c r="AR974" t="s">
        <v>59</v>
      </c>
      <c r="AS974" t="s">
        <v>80</v>
      </c>
      <c r="AT974" t="s">
        <v>80</v>
      </c>
      <c r="AU974" t="s">
        <v>80</v>
      </c>
      <c r="AV974" t="s">
        <v>6833</v>
      </c>
      <c r="AW974" t="s">
        <v>1184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  <c r="BL974">
        <v>2016021713</v>
      </c>
      <c r="BM974">
        <v>13</v>
      </c>
    </row>
    <row r="975" spans="1:65">
      <c r="A975" t="s">
        <v>6834</v>
      </c>
      <c r="B975">
        <v>974</v>
      </c>
      <c r="C975" t="s">
        <v>301</v>
      </c>
      <c r="D975">
        <v>1</v>
      </c>
      <c r="E975">
        <v>13</v>
      </c>
      <c r="F975">
        <v>2016021713</v>
      </c>
      <c r="G975">
        <v>20160217</v>
      </c>
      <c r="H975" t="s">
        <v>341</v>
      </c>
      <c r="I975" t="s">
        <v>54</v>
      </c>
      <c r="J975" t="s">
        <v>55</v>
      </c>
      <c r="K975">
        <v>1</v>
      </c>
      <c r="L975">
        <v>0</v>
      </c>
      <c r="M975">
        <v>1</v>
      </c>
      <c r="N975" t="s">
        <v>56</v>
      </c>
      <c r="O975" t="s">
        <v>217</v>
      </c>
      <c r="P975" t="s">
        <v>68</v>
      </c>
      <c r="Q975" t="s">
        <v>3</v>
      </c>
      <c r="R975" t="s">
        <v>80</v>
      </c>
      <c r="S975" t="s">
        <v>55</v>
      </c>
      <c r="T975" t="s">
        <v>56</v>
      </c>
      <c r="U975" t="s">
        <v>56</v>
      </c>
      <c r="V975" t="s">
        <v>56</v>
      </c>
      <c r="W975" t="s">
        <v>55</v>
      </c>
      <c r="X975" t="s">
        <v>68</v>
      </c>
      <c r="Y975" t="s">
        <v>56</v>
      </c>
      <c r="Z975" t="s">
        <v>68</v>
      </c>
      <c r="AA975" t="s">
        <v>132</v>
      </c>
      <c r="AB975" t="s">
        <v>56</v>
      </c>
      <c r="AC975" t="s">
        <v>68</v>
      </c>
      <c r="AD975" t="s">
        <v>56</v>
      </c>
      <c r="AE975">
        <v>0</v>
      </c>
      <c r="AF975">
        <v>0</v>
      </c>
      <c r="AG975">
        <v>0</v>
      </c>
      <c r="AH975">
        <v>1</v>
      </c>
      <c r="AI975" s="18" t="str">
        <f t="shared" si="61"/>
        <v>1</v>
      </c>
      <c r="AJ975" s="18" t="str">
        <f t="shared" si="62"/>
        <v>1</v>
      </c>
      <c r="AK975" s="18" t="str">
        <f t="shared" si="63"/>
        <v>1</v>
      </c>
      <c r="AL975" s="18">
        <f t="shared" si="64"/>
        <v>1</v>
      </c>
      <c r="AM975" t="s">
        <v>55</v>
      </c>
      <c r="AN975" t="s">
        <v>55</v>
      </c>
      <c r="AO975">
        <v>0</v>
      </c>
      <c r="AP975">
        <v>0</v>
      </c>
      <c r="AQ975">
        <v>0</v>
      </c>
      <c r="AR975" t="s">
        <v>59</v>
      </c>
      <c r="AS975" t="s">
        <v>80</v>
      </c>
      <c r="AT975" t="s">
        <v>80</v>
      </c>
      <c r="AU975" t="s">
        <v>80</v>
      </c>
      <c r="AV975" t="s">
        <v>6834</v>
      </c>
      <c r="AW975" t="s">
        <v>341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2016021713</v>
      </c>
      <c r="BM975">
        <v>13</v>
      </c>
    </row>
    <row r="976" spans="1:65">
      <c r="A976" t="s">
        <v>6835</v>
      </c>
      <c r="B976">
        <v>975</v>
      </c>
      <c r="C976" t="s">
        <v>301</v>
      </c>
      <c r="D976">
        <v>1</v>
      </c>
      <c r="E976">
        <v>13</v>
      </c>
      <c r="F976">
        <v>2016021713</v>
      </c>
      <c r="G976">
        <v>20160217</v>
      </c>
      <c r="H976" t="s">
        <v>344</v>
      </c>
      <c r="I976" t="s">
        <v>731</v>
      </c>
      <c r="J976" t="s">
        <v>55</v>
      </c>
      <c r="K976">
        <v>1</v>
      </c>
      <c r="L976">
        <v>0</v>
      </c>
      <c r="M976">
        <v>1</v>
      </c>
      <c r="N976" t="s">
        <v>56</v>
      </c>
      <c r="O976" t="s">
        <v>731</v>
      </c>
      <c r="P976" t="s">
        <v>68</v>
      </c>
      <c r="Q976" t="s">
        <v>3</v>
      </c>
      <c r="R976" t="s">
        <v>80</v>
      </c>
      <c r="S976" t="s">
        <v>55</v>
      </c>
      <c r="T976" t="s">
        <v>56</v>
      </c>
      <c r="U976" t="s">
        <v>56</v>
      </c>
      <c r="V976" t="s">
        <v>68</v>
      </c>
      <c r="W976" t="s">
        <v>55</v>
      </c>
      <c r="X976" t="s">
        <v>68</v>
      </c>
      <c r="Y976" t="s">
        <v>56</v>
      </c>
      <c r="Z976" t="s">
        <v>68</v>
      </c>
      <c r="AA976" t="s">
        <v>132</v>
      </c>
      <c r="AB976" t="s">
        <v>56</v>
      </c>
      <c r="AC976" t="s">
        <v>68</v>
      </c>
      <c r="AD976" t="s">
        <v>56</v>
      </c>
      <c r="AE976">
        <v>0</v>
      </c>
      <c r="AF976">
        <v>0</v>
      </c>
      <c r="AG976">
        <v>0</v>
      </c>
      <c r="AH976">
        <v>1</v>
      </c>
      <c r="AI976" s="18" t="str">
        <f t="shared" si="61"/>
        <v>1</v>
      </c>
      <c r="AJ976" s="18" t="str">
        <f t="shared" si="62"/>
        <v>1</v>
      </c>
      <c r="AK976" s="18" t="str">
        <f t="shared" si="63"/>
        <v>1</v>
      </c>
      <c r="AL976" s="18">
        <f t="shared" si="64"/>
        <v>1</v>
      </c>
      <c r="AM976" t="s">
        <v>55</v>
      </c>
      <c r="AN976" t="s">
        <v>55</v>
      </c>
      <c r="AO976">
        <v>0</v>
      </c>
      <c r="AP976">
        <v>0</v>
      </c>
      <c r="AQ976">
        <v>0</v>
      </c>
      <c r="AR976" t="s">
        <v>379</v>
      </c>
      <c r="AS976" t="s">
        <v>80</v>
      </c>
      <c r="AT976" t="s">
        <v>80</v>
      </c>
      <c r="AU976" t="s">
        <v>80</v>
      </c>
      <c r="AV976" t="s">
        <v>6835</v>
      </c>
      <c r="AW976" t="s">
        <v>344</v>
      </c>
      <c r="AX976">
        <v>0</v>
      </c>
      <c r="AY976">
        <v>0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2016021713</v>
      </c>
      <c r="BM976">
        <v>13</v>
      </c>
    </row>
    <row r="977" spans="1:65">
      <c r="A977" t="s">
        <v>6836</v>
      </c>
      <c r="B977">
        <v>976</v>
      </c>
      <c r="C977" t="s">
        <v>301</v>
      </c>
      <c r="D977">
        <v>1</v>
      </c>
      <c r="E977">
        <v>13</v>
      </c>
      <c r="F977">
        <v>2016021713</v>
      </c>
      <c r="G977">
        <v>20160217</v>
      </c>
      <c r="H977" t="s">
        <v>345</v>
      </c>
      <c r="I977" t="s">
        <v>731</v>
      </c>
      <c r="J977" t="s">
        <v>55</v>
      </c>
      <c r="K977">
        <v>1</v>
      </c>
      <c r="L977">
        <v>0</v>
      </c>
      <c r="M977">
        <v>1</v>
      </c>
      <c r="N977" t="s">
        <v>56</v>
      </c>
      <c r="O977" t="s">
        <v>731</v>
      </c>
      <c r="P977" t="s">
        <v>68</v>
      </c>
      <c r="Q977" t="s">
        <v>3</v>
      </c>
      <c r="R977" t="s">
        <v>80</v>
      </c>
      <c r="S977" t="s">
        <v>55</v>
      </c>
      <c r="T977" t="s">
        <v>56</v>
      </c>
      <c r="U977" t="s">
        <v>56</v>
      </c>
      <c r="V977" t="s">
        <v>56</v>
      </c>
      <c r="W977" t="s">
        <v>55</v>
      </c>
      <c r="X977" t="s">
        <v>68</v>
      </c>
      <c r="Y977" t="s">
        <v>56</v>
      </c>
      <c r="Z977" t="s">
        <v>68</v>
      </c>
      <c r="AA977" t="s">
        <v>132</v>
      </c>
      <c r="AB977" t="s">
        <v>56</v>
      </c>
      <c r="AC977" t="s">
        <v>68</v>
      </c>
      <c r="AD977" t="s">
        <v>56</v>
      </c>
      <c r="AE977">
        <v>0</v>
      </c>
      <c r="AF977">
        <v>0</v>
      </c>
      <c r="AG977">
        <v>1</v>
      </c>
      <c r="AH977">
        <v>0</v>
      </c>
      <c r="AI977" s="18" t="str">
        <f t="shared" si="61"/>
        <v>1</v>
      </c>
      <c r="AJ977" s="18" t="str">
        <f t="shared" si="62"/>
        <v>1</v>
      </c>
      <c r="AK977" s="18" t="str">
        <f t="shared" si="63"/>
        <v>0</v>
      </c>
      <c r="AL977" s="18">
        <f t="shared" si="64"/>
        <v>0</v>
      </c>
      <c r="AM977" t="s">
        <v>55</v>
      </c>
      <c r="AN977">
        <v>4</v>
      </c>
      <c r="AO977">
        <v>0</v>
      </c>
      <c r="AP977">
        <v>0</v>
      </c>
      <c r="AQ977">
        <v>0</v>
      </c>
      <c r="AR977" t="s">
        <v>379</v>
      </c>
      <c r="AS977" t="s">
        <v>80</v>
      </c>
      <c r="AT977" t="s">
        <v>80</v>
      </c>
      <c r="AU977" t="s">
        <v>80</v>
      </c>
      <c r="AV977" t="s">
        <v>6836</v>
      </c>
      <c r="AW977" t="s">
        <v>345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2016021713</v>
      </c>
      <c r="BM977">
        <v>13</v>
      </c>
    </row>
    <row r="978" spans="1:65">
      <c r="A978" t="s">
        <v>6837</v>
      </c>
      <c r="B978">
        <v>977</v>
      </c>
      <c r="C978" t="s">
        <v>301</v>
      </c>
      <c r="D978">
        <v>1</v>
      </c>
      <c r="E978">
        <v>13</v>
      </c>
      <c r="F978">
        <v>2016021713</v>
      </c>
      <c r="G978">
        <v>20160217</v>
      </c>
      <c r="H978" t="s">
        <v>1185</v>
      </c>
      <c r="I978" t="s">
        <v>731</v>
      </c>
      <c r="J978" t="s">
        <v>55</v>
      </c>
      <c r="K978">
        <v>1</v>
      </c>
      <c r="L978">
        <v>0</v>
      </c>
      <c r="M978">
        <v>1</v>
      </c>
      <c r="N978" t="s">
        <v>56</v>
      </c>
      <c r="O978" t="s">
        <v>731</v>
      </c>
      <c r="P978" t="s">
        <v>68</v>
      </c>
      <c r="Q978" t="s">
        <v>3</v>
      </c>
      <c r="R978" t="s">
        <v>80</v>
      </c>
      <c r="S978" t="s">
        <v>55</v>
      </c>
      <c r="T978" t="s">
        <v>56</v>
      </c>
      <c r="U978" t="s">
        <v>56</v>
      </c>
      <c r="V978" t="s">
        <v>56</v>
      </c>
      <c r="W978" t="s">
        <v>55</v>
      </c>
      <c r="X978" t="s">
        <v>68</v>
      </c>
      <c r="Y978" t="s">
        <v>56</v>
      </c>
      <c r="Z978" t="s">
        <v>68</v>
      </c>
      <c r="AA978" t="s">
        <v>132</v>
      </c>
      <c r="AB978" t="s">
        <v>56</v>
      </c>
      <c r="AC978" t="s">
        <v>68</v>
      </c>
      <c r="AD978" t="s">
        <v>56</v>
      </c>
      <c r="AE978">
        <v>0</v>
      </c>
      <c r="AF978">
        <v>0</v>
      </c>
      <c r="AG978">
        <v>1</v>
      </c>
      <c r="AH978">
        <v>0</v>
      </c>
      <c r="AI978" s="18" t="str">
        <f t="shared" si="61"/>
        <v>1</v>
      </c>
      <c r="AJ978" s="18" t="str">
        <f t="shared" si="62"/>
        <v>1</v>
      </c>
      <c r="AK978" s="18" t="str">
        <f t="shared" si="63"/>
        <v>0</v>
      </c>
      <c r="AL978" s="18">
        <f t="shared" si="64"/>
        <v>0</v>
      </c>
      <c r="AM978">
        <v>4</v>
      </c>
      <c r="AN978">
        <v>3</v>
      </c>
      <c r="AO978">
        <v>1</v>
      </c>
      <c r="AP978">
        <v>0</v>
      </c>
      <c r="AQ978">
        <v>0</v>
      </c>
      <c r="AR978" t="s">
        <v>379</v>
      </c>
      <c r="AS978" t="s">
        <v>80</v>
      </c>
      <c r="AT978" t="s">
        <v>80</v>
      </c>
      <c r="AU978" t="s">
        <v>80</v>
      </c>
      <c r="AV978" t="s">
        <v>6837</v>
      </c>
      <c r="AW978" t="s">
        <v>1185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2016021713</v>
      </c>
      <c r="BM978">
        <v>13</v>
      </c>
    </row>
    <row r="979" spans="1:65">
      <c r="A979" t="s">
        <v>6838</v>
      </c>
      <c r="B979">
        <v>978</v>
      </c>
      <c r="C979" t="s">
        <v>57</v>
      </c>
      <c r="D979" t="s">
        <v>55</v>
      </c>
      <c r="E979">
        <v>13</v>
      </c>
      <c r="F979">
        <v>2016021713</v>
      </c>
      <c r="G979" t="s">
        <v>55</v>
      </c>
      <c r="H979" t="s">
        <v>346</v>
      </c>
      <c r="I979" t="s">
        <v>55</v>
      </c>
      <c r="J979" t="s">
        <v>55</v>
      </c>
      <c r="K979" t="s">
        <v>55</v>
      </c>
      <c r="L979" t="s">
        <v>55</v>
      </c>
      <c r="M979" t="s">
        <v>55</v>
      </c>
      <c r="N979" t="s">
        <v>57</v>
      </c>
      <c r="O979" t="s">
        <v>57</v>
      </c>
      <c r="P979" t="s">
        <v>57</v>
      </c>
      <c r="Q979" t="s">
        <v>57</v>
      </c>
      <c r="R979" t="s">
        <v>57</v>
      </c>
      <c r="S979" t="s">
        <v>55</v>
      </c>
      <c r="T979" t="s">
        <v>57</v>
      </c>
      <c r="U979" t="s">
        <v>57</v>
      </c>
      <c r="V979" t="s">
        <v>57</v>
      </c>
      <c r="W979" t="s">
        <v>55</v>
      </c>
      <c r="X979" t="s">
        <v>57</v>
      </c>
      <c r="Y979" t="s">
        <v>57</v>
      </c>
      <c r="Z979" t="s">
        <v>57</v>
      </c>
      <c r="AA979" t="s">
        <v>57</v>
      </c>
      <c r="AB979" t="s">
        <v>57</v>
      </c>
      <c r="AC979" t="s">
        <v>57</v>
      </c>
      <c r="AD979" t="s">
        <v>57</v>
      </c>
      <c r="AE979">
        <v>0</v>
      </c>
      <c r="AF979">
        <v>0</v>
      </c>
      <c r="AG979">
        <v>0</v>
      </c>
      <c r="AH979">
        <v>0</v>
      </c>
      <c r="AI979" s="18" t="str">
        <f t="shared" si="61"/>
        <v>1</v>
      </c>
      <c r="AJ979" s="18" t="str">
        <f t="shared" si="62"/>
        <v>1</v>
      </c>
      <c r="AK979" s="18" t="str">
        <f t="shared" si="63"/>
        <v>1</v>
      </c>
      <c r="AL979" s="18">
        <f t="shared" si="64"/>
        <v>0</v>
      </c>
      <c r="AM979" t="s">
        <v>55</v>
      </c>
      <c r="AN979" t="s">
        <v>55</v>
      </c>
      <c r="AO979">
        <v>0</v>
      </c>
      <c r="AP979">
        <v>1</v>
      </c>
      <c r="AQ979">
        <v>0</v>
      </c>
      <c r="AR979" t="s">
        <v>59</v>
      </c>
      <c r="AS979" t="s">
        <v>80</v>
      </c>
      <c r="AT979" t="s">
        <v>80</v>
      </c>
      <c r="AU979" t="s">
        <v>80</v>
      </c>
      <c r="AV979" t="s">
        <v>6838</v>
      </c>
      <c r="AW979" t="s">
        <v>346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0</v>
      </c>
      <c r="BK979">
        <v>0</v>
      </c>
      <c r="BL979">
        <v>2016021713</v>
      </c>
      <c r="BM979">
        <v>13</v>
      </c>
    </row>
    <row r="980" spans="1:65">
      <c r="A980" t="s">
        <v>6839</v>
      </c>
      <c r="B980">
        <v>979</v>
      </c>
      <c r="C980" t="s">
        <v>301</v>
      </c>
      <c r="D980">
        <v>1</v>
      </c>
      <c r="E980">
        <v>13</v>
      </c>
      <c r="F980">
        <v>2016021713</v>
      </c>
      <c r="G980">
        <v>20160217</v>
      </c>
      <c r="H980" t="s">
        <v>347</v>
      </c>
      <c r="I980" t="s">
        <v>731</v>
      </c>
      <c r="J980" t="s">
        <v>55</v>
      </c>
      <c r="K980">
        <v>1</v>
      </c>
      <c r="L980">
        <v>0</v>
      </c>
      <c r="M980">
        <v>1</v>
      </c>
      <c r="N980" t="s">
        <v>56</v>
      </c>
      <c r="O980" t="s">
        <v>731</v>
      </c>
      <c r="P980" t="s">
        <v>68</v>
      </c>
      <c r="Q980" t="s">
        <v>3</v>
      </c>
      <c r="R980" t="s">
        <v>80</v>
      </c>
      <c r="S980" t="s">
        <v>55</v>
      </c>
      <c r="T980" t="s">
        <v>56</v>
      </c>
      <c r="U980" t="s">
        <v>56</v>
      </c>
      <c r="V980" t="s">
        <v>56</v>
      </c>
      <c r="W980" t="s">
        <v>55</v>
      </c>
      <c r="X980" t="s">
        <v>68</v>
      </c>
      <c r="Y980" t="s">
        <v>56</v>
      </c>
      <c r="Z980" t="s">
        <v>68</v>
      </c>
      <c r="AA980" t="s">
        <v>132</v>
      </c>
      <c r="AB980" t="s">
        <v>56</v>
      </c>
      <c r="AC980" t="s">
        <v>68</v>
      </c>
      <c r="AD980" t="s">
        <v>56</v>
      </c>
      <c r="AE980">
        <v>0</v>
      </c>
      <c r="AF980">
        <v>0</v>
      </c>
      <c r="AG980">
        <v>0</v>
      </c>
      <c r="AH980">
        <v>1</v>
      </c>
      <c r="AI980" s="18" t="str">
        <f t="shared" si="61"/>
        <v>1</v>
      </c>
      <c r="AJ980" s="18" t="str">
        <f t="shared" si="62"/>
        <v>1</v>
      </c>
      <c r="AK980" s="18" t="str">
        <f t="shared" si="63"/>
        <v>1</v>
      </c>
      <c r="AL980" s="18">
        <f t="shared" si="64"/>
        <v>1</v>
      </c>
      <c r="AM980" t="s">
        <v>55</v>
      </c>
      <c r="AN980" t="s">
        <v>55</v>
      </c>
      <c r="AO980">
        <v>0</v>
      </c>
      <c r="AP980">
        <v>0</v>
      </c>
      <c r="AQ980">
        <v>0</v>
      </c>
      <c r="AR980" t="s">
        <v>379</v>
      </c>
      <c r="AS980" t="s">
        <v>80</v>
      </c>
      <c r="AT980" t="s">
        <v>80</v>
      </c>
      <c r="AU980" t="s">
        <v>80</v>
      </c>
      <c r="AV980" t="s">
        <v>6839</v>
      </c>
      <c r="AW980" t="s">
        <v>347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</v>
      </c>
      <c r="BL980">
        <v>2016021713</v>
      </c>
      <c r="BM980">
        <v>13</v>
      </c>
    </row>
    <row r="981" spans="1:65">
      <c r="A981" t="s">
        <v>6840</v>
      </c>
      <c r="B981">
        <v>980</v>
      </c>
      <c r="C981" t="s">
        <v>301</v>
      </c>
      <c r="D981">
        <v>1</v>
      </c>
      <c r="E981">
        <v>13</v>
      </c>
      <c r="F981">
        <v>2016021713</v>
      </c>
      <c r="G981">
        <v>20160217</v>
      </c>
      <c r="H981" t="s">
        <v>348</v>
      </c>
      <c r="I981" t="s">
        <v>731</v>
      </c>
      <c r="J981" t="s">
        <v>55</v>
      </c>
      <c r="K981">
        <v>1</v>
      </c>
      <c r="L981">
        <v>1</v>
      </c>
      <c r="M981">
        <v>1</v>
      </c>
      <c r="N981" t="s">
        <v>56</v>
      </c>
      <c r="O981" t="s">
        <v>217</v>
      </c>
      <c r="P981" t="s">
        <v>68</v>
      </c>
      <c r="Q981" t="s">
        <v>3</v>
      </c>
      <c r="R981" t="s">
        <v>80</v>
      </c>
      <c r="S981" t="s">
        <v>55</v>
      </c>
      <c r="T981" t="s">
        <v>56</v>
      </c>
      <c r="U981" t="s">
        <v>56</v>
      </c>
      <c r="V981" t="s">
        <v>56</v>
      </c>
      <c r="W981" t="s">
        <v>55</v>
      </c>
      <c r="X981" t="s">
        <v>56</v>
      </c>
      <c r="Y981" t="s">
        <v>56</v>
      </c>
      <c r="Z981" t="s">
        <v>68</v>
      </c>
      <c r="AA981" t="s">
        <v>132</v>
      </c>
      <c r="AB981" t="s">
        <v>56</v>
      </c>
      <c r="AC981" t="s">
        <v>56</v>
      </c>
      <c r="AD981" t="s">
        <v>56</v>
      </c>
      <c r="AE981">
        <v>0</v>
      </c>
      <c r="AF981">
        <v>0</v>
      </c>
      <c r="AG981">
        <v>0</v>
      </c>
      <c r="AH981">
        <v>1</v>
      </c>
      <c r="AI981" s="18" t="str">
        <f t="shared" si="61"/>
        <v>1</v>
      </c>
      <c r="AJ981" s="18" t="str">
        <f t="shared" si="62"/>
        <v>1</v>
      </c>
      <c r="AK981" s="18" t="str">
        <f t="shared" si="63"/>
        <v>1</v>
      </c>
      <c r="AL981" s="18">
        <f t="shared" si="64"/>
        <v>1</v>
      </c>
      <c r="AM981" t="s">
        <v>55</v>
      </c>
      <c r="AN981" t="s">
        <v>55</v>
      </c>
      <c r="AO981">
        <v>0</v>
      </c>
      <c r="AP981">
        <v>0</v>
      </c>
      <c r="AQ981">
        <v>0</v>
      </c>
      <c r="AR981" t="s">
        <v>379</v>
      </c>
      <c r="AS981" t="s">
        <v>80</v>
      </c>
      <c r="AT981" t="s">
        <v>80</v>
      </c>
      <c r="AU981" t="s">
        <v>80</v>
      </c>
      <c r="AV981" t="s">
        <v>6840</v>
      </c>
      <c r="AW981" t="s">
        <v>348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2016021713</v>
      </c>
      <c r="BM981">
        <v>13</v>
      </c>
    </row>
    <row r="982" spans="1:65">
      <c r="A982" t="s">
        <v>6841</v>
      </c>
      <c r="B982">
        <v>981</v>
      </c>
      <c r="C982" t="s">
        <v>301</v>
      </c>
      <c r="D982">
        <v>1</v>
      </c>
      <c r="E982">
        <v>13</v>
      </c>
      <c r="F982">
        <v>2016021713</v>
      </c>
      <c r="G982">
        <v>20160217</v>
      </c>
      <c r="H982" t="s">
        <v>1186</v>
      </c>
      <c r="I982" t="s">
        <v>54</v>
      </c>
      <c r="J982" t="s">
        <v>55</v>
      </c>
      <c r="K982">
        <v>1</v>
      </c>
      <c r="L982">
        <v>0</v>
      </c>
      <c r="M982">
        <v>1</v>
      </c>
      <c r="N982" t="s">
        <v>56</v>
      </c>
      <c r="O982" t="s">
        <v>217</v>
      </c>
      <c r="P982" t="s">
        <v>68</v>
      </c>
      <c r="Q982" t="s">
        <v>3</v>
      </c>
      <c r="R982" t="s">
        <v>80</v>
      </c>
      <c r="S982" t="s">
        <v>55</v>
      </c>
      <c r="T982" t="s">
        <v>56</v>
      </c>
      <c r="U982" t="s">
        <v>56</v>
      </c>
      <c r="V982" t="s">
        <v>56</v>
      </c>
      <c r="W982" t="s">
        <v>55</v>
      </c>
      <c r="X982" t="s">
        <v>68</v>
      </c>
      <c r="Y982" t="s">
        <v>56</v>
      </c>
      <c r="Z982" t="s">
        <v>68</v>
      </c>
      <c r="AA982" t="s">
        <v>132</v>
      </c>
      <c r="AB982" t="s">
        <v>56</v>
      </c>
      <c r="AC982" t="s">
        <v>68</v>
      </c>
      <c r="AD982" t="s">
        <v>56</v>
      </c>
      <c r="AE982">
        <v>0</v>
      </c>
      <c r="AF982">
        <v>0</v>
      </c>
      <c r="AG982">
        <v>1</v>
      </c>
      <c r="AH982">
        <v>0</v>
      </c>
      <c r="AI982" s="18" t="str">
        <f t="shared" si="61"/>
        <v>1</v>
      </c>
      <c r="AJ982" s="18" t="str">
        <f t="shared" si="62"/>
        <v>1</v>
      </c>
      <c r="AK982" s="18" t="str">
        <f t="shared" si="63"/>
        <v>0</v>
      </c>
      <c r="AL982" s="18">
        <f t="shared" si="64"/>
        <v>0</v>
      </c>
      <c r="AM982">
        <v>3</v>
      </c>
      <c r="AN982">
        <v>3</v>
      </c>
      <c r="AO982">
        <v>0</v>
      </c>
      <c r="AP982">
        <v>0</v>
      </c>
      <c r="AQ982">
        <v>0</v>
      </c>
      <c r="AR982" t="s">
        <v>59</v>
      </c>
      <c r="AS982" t="s">
        <v>80</v>
      </c>
      <c r="AT982" t="s">
        <v>80</v>
      </c>
      <c r="AU982" t="s">
        <v>80</v>
      </c>
      <c r="AV982" t="s">
        <v>6841</v>
      </c>
      <c r="AW982" t="s">
        <v>1186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2016021713</v>
      </c>
      <c r="BM982">
        <v>13</v>
      </c>
    </row>
    <row r="983" spans="1:65">
      <c r="A983" t="s">
        <v>6842</v>
      </c>
      <c r="B983">
        <v>982</v>
      </c>
      <c r="C983" t="s">
        <v>301</v>
      </c>
      <c r="D983">
        <v>1</v>
      </c>
      <c r="E983">
        <v>13</v>
      </c>
      <c r="F983">
        <v>2016021713</v>
      </c>
      <c r="G983">
        <v>20160217</v>
      </c>
      <c r="H983" t="s">
        <v>1187</v>
      </c>
      <c r="I983" t="s">
        <v>54</v>
      </c>
      <c r="J983" t="s">
        <v>55</v>
      </c>
      <c r="K983">
        <v>1</v>
      </c>
      <c r="L983">
        <v>0</v>
      </c>
      <c r="M983">
        <v>1</v>
      </c>
      <c r="N983" t="s">
        <v>56</v>
      </c>
      <c r="O983" t="s">
        <v>1188</v>
      </c>
      <c r="P983" t="s">
        <v>68</v>
      </c>
      <c r="Q983" t="s">
        <v>3</v>
      </c>
      <c r="R983" t="s">
        <v>80</v>
      </c>
      <c r="S983" t="s">
        <v>55</v>
      </c>
      <c r="T983" t="s">
        <v>56</v>
      </c>
      <c r="U983" t="s">
        <v>56</v>
      </c>
      <c r="V983" t="s">
        <v>56</v>
      </c>
      <c r="W983" t="s">
        <v>55</v>
      </c>
      <c r="X983" t="s">
        <v>68</v>
      </c>
      <c r="Y983" t="s">
        <v>56</v>
      </c>
      <c r="Z983" t="s">
        <v>68</v>
      </c>
      <c r="AA983" t="s">
        <v>132</v>
      </c>
      <c r="AB983" t="s">
        <v>56</v>
      </c>
      <c r="AC983" t="s">
        <v>68</v>
      </c>
      <c r="AD983" t="s">
        <v>56</v>
      </c>
      <c r="AE983">
        <v>0</v>
      </c>
      <c r="AF983">
        <v>0</v>
      </c>
      <c r="AG983">
        <v>1</v>
      </c>
      <c r="AH983">
        <v>0</v>
      </c>
      <c r="AI983" s="18" t="str">
        <f t="shared" si="61"/>
        <v>1</v>
      </c>
      <c r="AJ983" s="18" t="str">
        <f t="shared" si="62"/>
        <v>1</v>
      </c>
      <c r="AK983" s="18" t="str">
        <f t="shared" si="63"/>
        <v>0</v>
      </c>
      <c r="AL983" s="18">
        <f t="shared" si="64"/>
        <v>0</v>
      </c>
      <c r="AM983">
        <v>3</v>
      </c>
      <c r="AN983">
        <v>3</v>
      </c>
      <c r="AO983">
        <v>0</v>
      </c>
      <c r="AP983">
        <v>0</v>
      </c>
      <c r="AQ983">
        <v>0</v>
      </c>
      <c r="AR983" t="s">
        <v>59</v>
      </c>
      <c r="AS983" t="s">
        <v>80</v>
      </c>
      <c r="AT983" t="s">
        <v>80</v>
      </c>
      <c r="AU983" t="s">
        <v>80</v>
      </c>
      <c r="AV983" t="s">
        <v>6842</v>
      </c>
      <c r="AW983" t="s">
        <v>1187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2016021713</v>
      </c>
      <c r="BM983">
        <v>13</v>
      </c>
    </row>
    <row r="984" spans="1:65">
      <c r="A984" t="s">
        <v>6843</v>
      </c>
      <c r="B984">
        <v>983</v>
      </c>
      <c r="C984" t="s">
        <v>301</v>
      </c>
      <c r="D984">
        <v>1</v>
      </c>
      <c r="E984">
        <v>13</v>
      </c>
      <c r="F984">
        <v>2016021713</v>
      </c>
      <c r="G984">
        <v>20160217</v>
      </c>
      <c r="H984" t="s">
        <v>1189</v>
      </c>
      <c r="I984" t="s">
        <v>54</v>
      </c>
      <c r="J984" t="s">
        <v>55</v>
      </c>
      <c r="K984">
        <v>1</v>
      </c>
      <c r="L984">
        <v>0</v>
      </c>
      <c r="M984">
        <v>1</v>
      </c>
      <c r="N984" t="s">
        <v>56</v>
      </c>
      <c r="O984" t="s">
        <v>217</v>
      </c>
      <c r="P984" t="s">
        <v>68</v>
      </c>
      <c r="Q984" t="s">
        <v>3</v>
      </c>
      <c r="R984" t="s">
        <v>80</v>
      </c>
      <c r="S984" t="s">
        <v>55</v>
      </c>
      <c r="T984" t="s">
        <v>56</v>
      </c>
      <c r="U984" t="s">
        <v>56</v>
      </c>
      <c r="V984" t="s">
        <v>56</v>
      </c>
      <c r="W984" t="s">
        <v>55</v>
      </c>
      <c r="X984" t="s">
        <v>68</v>
      </c>
      <c r="Y984" t="s">
        <v>56</v>
      </c>
      <c r="Z984" t="s">
        <v>68</v>
      </c>
      <c r="AA984" t="s">
        <v>132</v>
      </c>
      <c r="AB984" t="s">
        <v>56</v>
      </c>
      <c r="AC984" t="s">
        <v>68</v>
      </c>
      <c r="AD984" t="s">
        <v>56</v>
      </c>
      <c r="AE984">
        <v>0</v>
      </c>
      <c r="AF984">
        <v>0</v>
      </c>
      <c r="AG984">
        <v>0</v>
      </c>
      <c r="AH984">
        <v>1</v>
      </c>
      <c r="AI984" s="18" t="str">
        <f t="shared" si="61"/>
        <v>1</v>
      </c>
      <c r="AJ984" s="18" t="str">
        <f t="shared" si="62"/>
        <v>1</v>
      </c>
      <c r="AK984" s="18" t="str">
        <f t="shared" si="63"/>
        <v>1</v>
      </c>
      <c r="AL984" s="18">
        <f t="shared" si="64"/>
        <v>1</v>
      </c>
      <c r="AM984" t="s">
        <v>55</v>
      </c>
      <c r="AN984" t="s">
        <v>55</v>
      </c>
      <c r="AO984">
        <v>0</v>
      </c>
      <c r="AP984">
        <v>0</v>
      </c>
      <c r="AQ984">
        <v>0</v>
      </c>
      <c r="AR984" t="s">
        <v>59</v>
      </c>
      <c r="AS984" t="s">
        <v>80</v>
      </c>
      <c r="AT984" t="s">
        <v>80</v>
      </c>
      <c r="AU984" t="s">
        <v>80</v>
      </c>
      <c r="AV984" t="s">
        <v>6843</v>
      </c>
      <c r="AW984" t="s">
        <v>1189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2016021713</v>
      </c>
      <c r="BM984">
        <v>13</v>
      </c>
    </row>
    <row r="985" spans="1:65">
      <c r="A985" t="s">
        <v>6844</v>
      </c>
      <c r="B985">
        <v>984</v>
      </c>
      <c r="C985" t="s">
        <v>301</v>
      </c>
      <c r="D985">
        <v>1</v>
      </c>
      <c r="E985">
        <v>13</v>
      </c>
      <c r="F985">
        <v>2016021713</v>
      </c>
      <c r="G985">
        <v>20160217</v>
      </c>
      <c r="H985" t="s">
        <v>1190</v>
      </c>
      <c r="I985" t="s">
        <v>54</v>
      </c>
      <c r="J985" t="s">
        <v>55</v>
      </c>
      <c r="K985">
        <v>1</v>
      </c>
      <c r="L985">
        <v>0</v>
      </c>
      <c r="M985">
        <v>1</v>
      </c>
      <c r="N985" t="s">
        <v>56</v>
      </c>
      <c r="O985" t="s">
        <v>217</v>
      </c>
      <c r="P985" t="s">
        <v>68</v>
      </c>
      <c r="Q985" t="s">
        <v>3</v>
      </c>
      <c r="R985" t="s">
        <v>80</v>
      </c>
      <c r="S985" t="s">
        <v>55</v>
      </c>
      <c r="T985" t="s">
        <v>56</v>
      </c>
      <c r="U985" t="s">
        <v>56</v>
      </c>
      <c r="V985" t="s">
        <v>56</v>
      </c>
      <c r="W985" t="s">
        <v>55</v>
      </c>
      <c r="X985" t="s">
        <v>68</v>
      </c>
      <c r="Y985" t="s">
        <v>56</v>
      </c>
      <c r="Z985" t="s">
        <v>68</v>
      </c>
      <c r="AA985" t="s">
        <v>132</v>
      </c>
      <c r="AB985" t="s">
        <v>56</v>
      </c>
      <c r="AC985" t="s">
        <v>68</v>
      </c>
      <c r="AD985" t="s">
        <v>56</v>
      </c>
      <c r="AE985">
        <v>0</v>
      </c>
      <c r="AF985">
        <v>0</v>
      </c>
      <c r="AG985">
        <v>0</v>
      </c>
      <c r="AH985">
        <v>1</v>
      </c>
      <c r="AI985" s="18" t="str">
        <f t="shared" si="61"/>
        <v>1</v>
      </c>
      <c r="AJ985" s="18" t="str">
        <f t="shared" si="62"/>
        <v>1</v>
      </c>
      <c r="AK985" s="18" t="str">
        <f t="shared" si="63"/>
        <v>1</v>
      </c>
      <c r="AL985" s="18">
        <f t="shared" si="64"/>
        <v>1</v>
      </c>
      <c r="AM985" t="s">
        <v>55</v>
      </c>
      <c r="AN985" t="s">
        <v>55</v>
      </c>
      <c r="AO985">
        <v>0</v>
      </c>
      <c r="AP985">
        <v>0</v>
      </c>
      <c r="AQ985">
        <v>0</v>
      </c>
      <c r="AR985" t="s">
        <v>59</v>
      </c>
      <c r="AS985" t="s">
        <v>80</v>
      </c>
      <c r="AT985" t="s">
        <v>80</v>
      </c>
      <c r="AU985" t="s">
        <v>80</v>
      </c>
      <c r="AV985" t="s">
        <v>6844</v>
      </c>
      <c r="AW985" t="s">
        <v>1190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2016021713</v>
      </c>
      <c r="BM985">
        <v>13</v>
      </c>
    </row>
    <row r="986" spans="1:65">
      <c r="A986" t="s">
        <v>6845</v>
      </c>
      <c r="B986">
        <v>985</v>
      </c>
      <c r="C986" t="s">
        <v>301</v>
      </c>
      <c r="D986">
        <v>1</v>
      </c>
      <c r="E986">
        <v>13</v>
      </c>
      <c r="F986">
        <v>2016021713</v>
      </c>
      <c r="G986">
        <v>20160217</v>
      </c>
      <c r="H986" t="s">
        <v>1191</v>
      </c>
      <c r="I986" t="s">
        <v>731</v>
      </c>
      <c r="J986" t="s">
        <v>55</v>
      </c>
      <c r="K986">
        <v>1</v>
      </c>
      <c r="L986">
        <v>1</v>
      </c>
      <c r="M986">
        <v>0</v>
      </c>
      <c r="N986" t="s">
        <v>56</v>
      </c>
      <c r="O986" t="s">
        <v>217</v>
      </c>
      <c r="P986" t="s">
        <v>68</v>
      </c>
      <c r="Q986" t="s">
        <v>3</v>
      </c>
      <c r="R986" t="s">
        <v>80</v>
      </c>
      <c r="S986" t="s">
        <v>55</v>
      </c>
      <c r="T986" t="s">
        <v>56</v>
      </c>
      <c r="U986" t="s">
        <v>56</v>
      </c>
      <c r="V986" t="s">
        <v>56</v>
      </c>
      <c r="W986" t="s">
        <v>55</v>
      </c>
      <c r="X986" t="s">
        <v>56</v>
      </c>
      <c r="Y986" t="s">
        <v>56</v>
      </c>
      <c r="Z986" t="s">
        <v>68</v>
      </c>
      <c r="AA986" t="s">
        <v>132</v>
      </c>
      <c r="AB986" t="s">
        <v>56</v>
      </c>
      <c r="AC986" t="s">
        <v>68</v>
      </c>
      <c r="AD986" t="s">
        <v>56</v>
      </c>
      <c r="AE986">
        <v>0</v>
      </c>
      <c r="AF986">
        <v>0</v>
      </c>
      <c r="AG986">
        <v>0</v>
      </c>
      <c r="AH986">
        <v>1</v>
      </c>
      <c r="AI986" s="18" t="str">
        <f t="shared" si="61"/>
        <v>1</v>
      </c>
      <c r="AJ986" s="18" t="str">
        <f t="shared" si="62"/>
        <v>1</v>
      </c>
      <c r="AK986" s="18" t="str">
        <f t="shared" si="63"/>
        <v>1</v>
      </c>
      <c r="AL986" s="18">
        <f t="shared" si="64"/>
        <v>1</v>
      </c>
      <c r="AM986" t="s">
        <v>55</v>
      </c>
      <c r="AN986" t="s">
        <v>55</v>
      </c>
      <c r="AO986">
        <v>0</v>
      </c>
      <c r="AP986">
        <v>0</v>
      </c>
      <c r="AQ986">
        <v>0</v>
      </c>
      <c r="AR986" t="s">
        <v>379</v>
      </c>
      <c r="AS986" t="s">
        <v>80</v>
      </c>
      <c r="AT986" t="s">
        <v>80</v>
      </c>
      <c r="AU986" t="s">
        <v>80</v>
      </c>
      <c r="AV986" t="s">
        <v>6845</v>
      </c>
      <c r="AW986" t="s">
        <v>1191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2016021713</v>
      </c>
      <c r="BM986">
        <v>13</v>
      </c>
    </row>
    <row r="987" spans="1:65">
      <c r="A987" t="s">
        <v>6846</v>
      </c>
      <c r="B987">
        <v>986</v>
      </c>
      <c r="C987" t="s">
        <v>57</v>
      </c>
      <c r="D987" t="s">
        <v>55</v>
      </c>
      <c r="E987">
        <v>13</v>
      </c>
      <c r="F987">
        <v>2016021713</v>
      </c>
      <c r="G987" t="s">
        <v>55</v>
      </c>
      <c r="H987" t="s">
        <v>1192</v>
      </c>
      <c r="I987" t="s">
        <v>55</v>
      </c>
      <c r="J987" t="s">
        <v>55</v>
      </c>
      <c r="K987" t="s">
        <v>55</v>
      </c>
      <c r="L987" t="s">
        <v>55</v>
      </c>
      <c r="M987" t="s">
        <v>55</v>
      </c>
      <c r="N987" t="s">
        <v>57</v>
      </c>
      <c r="O987" t="s">
        <v>57</v>
      </c>
      <c r="P987" t="s">
        <v>57</v>
      </c>
      <c r="Q987" t="s">
        <v>57</v>
      </c>
      <c r="R987" t="s">
        <v>57</v>
      </c>
      <c r="S987" t="s">
        <v>55</v>
      </c>
      <c r="T987" t="s">
        <v>57</v>
      </c>
      <c r="U987" t="s">
        <v>57</v>
      </c>
      <c r="V987" t="s">
        <v>57</v>
      </c>
      <c r="W987" t="s">
        <v>55</v>
      </c>
      <c r="X987" t="s">
        <v>57</v>
      </c>
      <c r="Y987" t="s">
        <v>57</v>
      </c>
      <c r="Z987" t="s">
        <v>57</v>
      </c>
      <c r="AA987" t="s">
        <v>57</v>
      </c>
      <c r="AB987" t="s">
        <v>57</v>
      </c>
      <c r="AC987" t="s">
        <v>57</v>
      </c>
      <c r="AD987" t="s">
        <v>57</v>
      </c>
      <c r="AE987">
        <v>0</v>
      </c>
      <c r="AF987">
        <v>0</v>
      </c>
      <c r="AG987">
        <v>0</v>
      </c>
      <c r="AH987">
        <v>0</v>
      </c>
      <c r="AI987" s="18" t="str">
        <f t="shared" si="61"/>
        <v>1</v>
      </c>
      <c r="AJ987" s="18" t="str">
        <f t="shared" si="62"/>
        <v>1</v>
      </c>
      <c r="AK987" s="18" t="str">
        <f t="shared" si="63"/>
        <v>1</v>
      </c>
      <c r="AL987" s="18">
        <f t="shared" si="64"/>
        <v>0</v>
      </c>
      <c r="AM987" t="s">
        <v>55</v>
      </c>
      <c r="AN987" t="s">
        <v>55</v>
      </c>
      <c r="AO987">
        <v>1</v>
      </c>
      <c r="AP987">
        <v>1</v>
      </c>
      <c r="AQ987">
        <v>0</v>
      </c>
      <c r="AR987" t="s">
        <v>59</v>
      </c>
      <c r="AS987" t="s">
        <v>80</v>
      </c>
      <c r="AT987" t="s">
        <v>80</v>
      </c>
      <c r="AU987" t="s">
        <v>80</v>
      </c>
      <c r="AV987" t="s">
        <v>6846</v>
      </c>
      <c r="AW987" t="s">
        <v>1192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2016021713</v>
      </c>
      <c r="BM987">
        <v>13</v>
      </c>
    </row>
    <row r="988" spans="1:65">
      <c r="A988" t="s">
        <v>6847</v>
      </c>
      <c r="B988">
        <v>987</v>
      </c>
      <c r="C988" t="s">
        <v>301</v>
      </c>
      <c r="D988">
        <v>1</v>
      </c>
      <c r="E988">
        <v>13</v>
      </c>
      <c r="F988">
        <v>2016021713</v>
      </c>
      <c r="G988">
        <v>20160217</v>
      </c>
      <c r="H988" t="s">
        <v>1193</v>
      </c>
      <c r="I988" t="s">
        <v>731</v>
      </c>
      <c r="J988" t="s">
        <v>55</v>
      </c>
      <c r="K988">
        <v>2</v>
      </c>
      <c r="L988">
        <v>0</v>
      </c>
      <c r="M988">
        <v>2</v>
      </c>
      <c r="N988" t="s">
        <v>56</v>
      </c>
      <c r="O988" t="s">
        <v>359</v>
      </c>
      <c r="P988" t="s">
        <v>68</v>
      </c>
      <c r="Q988" t="s">
        <v>3</v>
      </c>
      <c r="R988" t="s">
        <v>80</v>
      </c>
      <c r="S988" t="s">
        <v>55</v>
      </c>
      <c r="T988" t="s">
        <v>56</v>
      </c>
      <c r="U988" t="s">
        <v>56</v>
      </c>
      <c r="V988" t="s">
        <v>56</v>
      </c>
      <c r="W988" t="s">
        <v>55</v>
      </c>
      <c r="X988" t="s">
        <v>56</v>
      </c>
      <c r="Y988" t="s">
        <v>56</v>
      </c>
      <c r="Z988" t="s">
        <v>68</v>
      </c>
      <c r="AA988" t="s">
        <v>132</v>
      </c>
      <c r="AB988" t="s">
        <v>56</v>
      </c>
      <c r="AC988" t="s">
        <v>68</v>
      </c>
      <c r="AD988" t="s">
        <v>56</v>
      </c>
      <c r="AE988">
        <v>0</v>
      </c>
      <c r="AF988">
        <v>0</v>
      </c>
      <c r="AG988">
        <v>1</v>
      </c>
      <c r="AH988">
        <v>0</v>
      </c>
      <c r="AI988" s="18" t="str">
        <f t="shared" si="61"/>
        <v>1</v>
      </c>
      <c r="AJ988" s="18" t="str">
        <f t="shared" si="62"/>
        <v>1</v>
      </c>
      <c r="AK988" s="18" t="str">
        <f t="shared" si="63"/>
        <v>0</v>
      </c>
      <c r="AL988" s="18">
        <f t="shared" si="64"/>
        <v>0</v>
      </c>
      <c r="AM988">
        <v>2</v>
      </c>
      <c r="AN988">
        <v>2</v>
      </c>
      <c r="AO988">
        <v>0</v>
      </c>
      <c r="AP988">
        <v>0</v>
      </c>
      <c r="AQ988">
        <v>0</v>
      </c>
      <c r="AR988" t="s">
        <v>379</v>
      </c>
      <c r="AS988" t="s">
        <v>80</v>
      </c>
      <c r="AT988" t="s">
        <v>80</v>
      </c>
      <c r="AU988" t="s">
        <v>80</v>
      </c>
      <c r="AV988" t="s">
        <v>6847</v>
      </c>
      <c r="AW988" t="s">
        <v>1193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2016021713</v>
      </c>
      <c r="BM988">
        <v>13</v>
      </c>
    </row>
    <row r="989" spans="1:65">
      <c r="A989" t="s">
        <v>6848</v>
      </c>
      <c r="B989">
        <v>988</v>
      </c>
      <c r="C989" t="s">
        <v>301</v>
      </c>
      <c r="D989">
        <v>1</v>
      </c>
      <c r="E989">
        <v>13</v>
      </c>
      <c r="F989">
        <v>2016021713</v>
      </c>
      <c r="G989">
        <v>20160217</v>
      </c>
      <c r="H989" t="s">
        <v>1194</v>
      </c>
      <c r="I989" t="s">
        <v>731</v>
      </c>
      <c r="J989" t="s">
        <v>55</v>
      </c>
      <c r="K989">
        <v>2</v>
      </c>
      <c r="L989">
        <v>0</v>
      </c>
      <c r="M989">
        <v>2</v>
      </c>
      <c r="N989" t="s">
        <v>56</v>
      </c>
      <c r="O989" t="s">
        <v>217</v>
      </c>
      <c r="P989" t="s">
        <v>68</v>
      </c>
      <c r="Q989" t="s">
        <v>3</v>
      </c>
      <c r="R989" t="s">
        <v>80</v>
      </c>
      <c r="S989" t="s">
        <v>55</v>
      </c>
      <c r="T989" t="s">
        <v>56</v>
      </c>
      <c r="U989" t="s">
        <v>56</v>
      </c>
      <c r="V989" t="s">
        <v>56</v>
      </c>
      <c r="W989" t="s">
        <v>55</v>
      </c>
      <c r="X989" t="s">
        <v>56</v>
      </c>
      <c r="Y989" t="s">
        <v>56</v>
      </c>
      <c r="Z989" t="s">
        <v>68</v>
      </c>
      <c r="AA989" t="s">
        <v>132</v>
      </c>
      <c r="AB989" t="s">
        <v>56</v>
      </c>
      <c r="AC989" t="s">
        <v>68</v>
      </c>
      <c r="AD989" t="s">
        <v>56</v>
      </c>
      <c r="AE989">
        <v>0</v>
      </c>
      <c r="AF989">
        <v>0</v>
      </c>
      <c r="AG989">
        <v>1</v>
      </c>
      <c r="AH989">
        <v>0</v>
      </c>
      <c r="AI989" s="18" t="str">
        <f t="shared" si="61"/>
        <v>1</v>
      </c>
      <c r="AJ989" s="18" t="str">
        <f t="shared" si="62"/>
        <v>1</v>
      </c>
      <c r="AK989" s="18" t="str">
        <f t="shared" si="63"/>
        <v>0</v>
      </c>
      <c r="AL989" s="18">
        <f t="shared" si="64"/>
        <v>0</v>
      </c>
      <c r="AM989">
        <v>3</v>
      </c>
      <c r="AN989">
        <v>3</v>
      </c>
      <c r="AO989">
        <v>0</v>
      </c>
      <c r="AP989">
        <v>0</v>
      </c>
      <c r="AQ989">
        <v>0</v>
      </c>
      <c r="AR989" t="s">
        <v>379</v>
      </c>
      <c r="AS989" t="s">
        <v>80</v>
      </c>
      <c r="AT989" t="s">
        <v>80</v>
      </c>
      <c r="AU989" t="s">
        <v>80</v>
      </c>
      <c r="AV989" t="s">
        <v>6848</v>
      </c>
      <c r="AW989" t="s">
        <v>1194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2016021713</v>
      </c>
      <c r="BM989">
        <v>13</v>
      </c>
    </row>
    <row r="990" spans="1:65">
      <c r="A990" t="s">
        <v>6849</v>
      </c>
      <c r="B990">
        <v>989</v>
      </c>
      <c r="C990" t="s">
        <v>301</v>
      </c>
      <c r="D990">
        <v>1</v>
      </c>
      <c r="E990">
        <v>13</v>
      </c>
      <c r="F990">
        <v>2016021713</v>
      </c>
      <c r="G990">
        <v>20160217</v>
      </c>
      <c r="H990" t="s">
        <v>1195</v>
      </c>
      <c r="I990" t="s">
        <v>731</v>
      </c>
      <c r="J990" t="s">
        <v>55</v>
      </c>
      <c r="K990">
        <v>2</v>
      </c>
      <c r="L990">
        <v>0</v>
      </c>
      <c r="M990">
        <v>2</v>
      </c>
      <c r="N990" t="s">
        <v>56</v>
      </c>
      <c r="O990" t="s">
        <v>1196</v>
      </c>
      <c r="P990" t="s">
        <v>68</v>
      </c>
      <c r="Q990" t="s">
        <v>3</v>
      </c>
      <c r="R990" t="s">
        <v>80</v>
      </c>
      <c r="S990" t="s">
        <v>55</v>
      </c>
      <c r="T990" t="s">
        <v>56</v>
      </c>
      <c r="U990" t="s">
        <v>56</v>
      </c>
      <c r="V990" t="s">
        <v>56</v>
      </c>
      <c r="W990" t="s">
        <v>55</v>
      </c>
      <c r="X990" t="s">
        <v>56</v>
      </c>
      <c r="Y990" t="s">
        <v>56</v>
      </c>
      <c r="Z990" t="s">
        <v>68</v>
      </c>
      <c r="AA990" t="s">
        <v>132</v>
      </c>
      <c r="AB990" t="s">
        <v>56</v>
      </c>
      <c r="AC990" t="s">
        <v>68</v>
      </c>
      <c r="AD990" t="s">
        <v>56</v>
      </c>
      <c r="AE990">
        <v>0</v>
      </c>
      <c r="AF990">
        <v>0</v>
      </c>
      <c r="AG990">
        <v>0</v>
      </c>
      <c r="AH990">
        <v>1</v>
      </c>
      <c r="AI990" s="18" t="str">
        <f t="shared" si="61"/>
        <v>1</v>
      </c>
      <c r="AJ990" s="18" t="str">
        <f t="shared" si="62"/>
        <v>1</v>
      </c>
      <c r="AK990" s="18" t="str">
        <f t="shared" si="63"/>
        <v>1</v>
      </c>
      <c r="AL990" s="18">
        <f t="shared" si="64"/>
        <v>1</v>
      </c>
      <c r="AM990" t="s">
        <v>55</v>
      </c>
      <c r="AN990" t="s">
        <v>55</v>
      </c>
      <c r="AO990">
        <v>0</v>
      </c>
      <c r="AP990">
        <v>0</v>
      </c>
      <c r="AQ990">
        <v>0</v>
      </c>
      <c r="AR990" t="s">
        <v>379</v>
      </c>
      <c r="AS990" t="s">
        <v>80</v>
      </c>
      <c r="AT990" t="s">
        <v>80</v>
      </c>
      <c r="AU990" t="s">
        <v>80</v>
      </c>
      <c r="AV990" t="s">
        <v>6849</v>
      </c>
      <c r="AW990" t="s">
        <v>1195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2016021713</v>
      </c>
      <c r="BM990">
        <v>13</v>
      </c>
    </row>
    <row r="991" spans="1:65">
      <c r="A991" t="s">
        <v>6850</v>
      </c>
      <c r="B991">
        <v>990</v>
      </c>
      <c r="C991" t="s">
        <v>301</v>
      </c>
      <c r="D991">
        <v>1</v>
      </c>
      <c r="E991">
        <v>13</v>
      </c>
      <c r="F991">
        <v>2016021713</v>
      </c>
      <c r="G991">
        <v>20160217</v>
      </c>
      <c r="H991" t="s">
        <v>1197</v>
      </c>
      <c r="I991" t="s">
        <v>731</v>
      </c>
      <c r="J991" t="s">
        <v>55</v>
      </c>
      <c r="K991">
        <v>2</v>
      </c>
      <c r="L991">
        <v>1</v>
      </c>
      <c r="M991">
        <v>1</v>
      </c>
      <c r="N991" t="s">
        <v>56</v>
      </c>
      <c r="O991" t="s">
        <v>1196</v>
      </c>
      <c r="P991" t="s">
        <v>68</v>
      </c>
      <c r="Q991" t="s">
        <v>3</v>
      </c>
      <c r="R991" t="s">
        <v>80</v>
      </c>
      <c r="S991" t="s">
        <v>55</v>
      </c>
      <c r="T991" t="s">
        <v>56</v>
      </c>
      <c r="U991" t="s">
        <v>56</v>
      </c>
      <c r="V991" t="s">
        <v>56</v>
      </c>
      <c r="W991" t="s">
        <v>55</v>
      </c>
      <c r="X991" t="s">
        <v>56</v>
      </c>
      <c r="Y991" t="s">
        <v>56</v>
      </c>
      <c r="Z991" t="s">
        <v>68</v>
      </c>
      <c r="AA991" t="s">
        <v>132</v>
      </c>
      <c r="AB991" t="s">
        <v>56</v>
      </c>
      <c r="AC991" t="s">
        <v>68</v>
      </c>
      <c r="AD991" t="s">
        <v>56</v>
      </c>
      <c r="AE991">
        <v>0</v>
      </c>
      <c r="AF991">
        <v>0</v>
      </c>
      <c r="AG991">
        <v>0</v>
      </c>
      <c r="AH991">
        <v>1</v>
      </c>
      <c r="AI991" s="18" t="str">
        <f t="shared" si="61"/>
        <v>1</v>
      </c>
      <c r="AJ991" s="18" t="str">
        <f t="shared" si="62"/>
        <v>1</v>
      </c>
      <c r="AK991" s="18" t="str">
        <f t="shared" si="63"/>
        <v>1</v>
      </c>
      <c r="AL991" s="18">
        <f t="shared" si="64"/>
        <v>1</v>
      </c>
      <c r="AM991" t="s">
        <v>55</v>
      </c>
      <c r="AN991" t="s">
        <v>55</v>
      </c>
      <c r="AO991">
        <v>1</v>
      </c>
      <c r="AP991">
        <v>0</v>
      </c>
      <c r="AQ991">
        <v>0</v>
      </c>
      <c r="AR991" t="s">
        <v>379</v>
      </c>
      <c r="AS991" t="s">
        <v>80</v>
      </c>
      <c r="AT991" t="s">
        <v>80</v>
      </c>
      <c r="AU991" t="s">
        <v>80</v>
      </c>
      <c r="AV991" t="s">
        <v>6850</v>
      </c>
      <c r="AW991" t="s">
        <v>1197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1</v>
      </c>
      <c r="BL991">
        <v>2016021713</v>
      </c>
      <c r="BM991">
        <v>13</v>
      </c>
    </row>
    <row r="992" spans="1:65">
      <c r="A992" t="s">
        <v>6851</v>
      </c>
      <c r="B992">
        <v>991</v>
      </c>
      <c r="C992" t="s">
        <v>301</v>
      </c>
      <c r="D992">
        <v>1</v>
      </c>
      <c r="E992">
        <v>13</v>
      </c>
      <c r="F992">
        <v>2016021713</v>
      </c>
      <c r="G992">
        <v>20160217</v>
      </c>
      <c r="H992" t="s">
        <v>1198</v>
      </c>
      <c r="I992" t="s">
        <v>731</v>
      </c>
      <c r="J992" t="s">
        <v>55</v>
      </c>
      <c r="K992">
        <v>2</v>
      </c>
      <c r="L992">
        <v>0</v>
      </c>
      <c r="M992">
        <v>2</v>
      </c>
      <c r="N992" t="s">
        <v>56</v>
      </c>
      <c r="O992" t="s">
        <v>1196</v>
      </c>
      <c r="P992" t="s">
        <v>68</v>
      </c>
      <c r="Q992" t="s">
        <v>3</v>
      </c>
      <c r="R992" t="s">
        <v>80</v>
      </c>
      <c r="S992" t="s">
        <v>55</v>
      </c>
      <c r="T992" t="s">
        <v>56</v>
      </c>
      <c r="U992" t="s">
        <v>56</v>
      </c>
      <c r="V992" t="s">
        <v>68</v>
      </c>
      <c r="W992" t="s">
        <v>55</v>
      </c>
      <c r="X992" t="s">
        <v>56</v>
      </c>
      <c r="Y992" t="s">
        <v>56</v>
      </c>
      <c r="Z992" t="s">
        <v>68</v>
      </c>
      <c r="AA992" t="s">
        <v>132</v>
      </c>
      <c r="AB992" t="s">
        <v>56</v>
      </c>
      <c r="AC992" t="s">
        <v>68</v>
      </c>
      <c r="AD992" t="s">
        <v>56</v>
      </c>
      <c r="AE992">
        <v>0</v>
      </c>
      <c r="AF992">
        <v>0</v>
      </c>
      <c r="AG992">
        <v>0</v>
      </c>
      <c r="AH992">
        <v>1</v>
      </c>
      <c r="AI992" s="18" t="str">
        <f t="shared" si="61"/>
        <v>1</v>
      </c>
      <c r="AJ992" s="18" t="str">
        <f t="shared" si="62"/>
        <v>1</v>
      </c>
      <c r="AK992" s="18" t="str">
        <f t="shared" si="63"/>
        <v>1</v>
      </c>
      <c r="AL992" s="18">
        <f t="shared" si="64"/>
        <v>1</v>
      </c>
      <c r="AM992" t="s">
        <v>55</v>
      </c>
      <c r="AN992" t="s">
        <v>55</v>
      </c>
      <c r="AO992">
        <v>0</v>
      </c>
      <c r="AP992">
        <v>0</v>
      </c>
      <c r="AQ992">
        <v>0</v>
      </c>
      <c r="AR992" t="s">
        <v>379</v>
      </c>
      <c r="AS992" t="s">
        <v>80</v>
      </c>
      <c r="AT992" t="s">
        <v>80</v>
      </c>
      <c r="AU992" t="s">
        <v>80</v>
      </c>
      <c r="AV992" t="s">
        <v>6851</v>
      </c>
      <c r="AW992" t="s">
        <v>1198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2016021713</v>
      </c>
      <c r="BM992">
        <v>13</v>
      </c>
    </row>
    <row r="993" spans="1:65">
      <c r="A993" t="s">
        <v>6852</v>
      </c>
      <c r="B993">
        <v>992</v>
      </c>
      <c r="C993" t="s">
        <v>301</v>
      </c>
      <c r="D993">
        <v>1</v>
      </c>
      <c r="E993">
        <v>13</v>
      </c>
      <c r="F993">
        <v>2016021713</v>
      </c>
      <c r="G993">
        <v>20160217</v>
      </c>
      <c r="H993" t="s">
        <v>1199</v>
      </c>
      <c r="I993" t="s">
        <v>731</v>
      </c>
      <c r="J993" t="s">
        <v>55</v>
      </c>
      <c r="K993">
        <v>1</v>
      </c>
      <c r="L993">
        <v>0</v>
      </c>
      <c r="M993">
        <v>1</v>
      </c>
      <c r="N993" t="s">
        <v>56</v>
      </c>
      <c r="O993" t="s">
        <v>1196</v>
      </c>
      <c r="P993" t="s">
        <v>68</v>
      </c>
      <c r="Q993" t="s">
        <v>3</v>
      </c>
      <c r="R993" t="s">
        <v>80</v>
      </c>
      <c r="S993" t="s">
        <v>55</v>
      </c>
      <c r="T993" t="s">
        <v>56</v>
      </c>
      <c r="U993" t="s">
        <v>56</v>
      </c>
      <c r="V993" t="s">
        <v>56</v>
      </c>
      <c r="W993" t="s">
        <v>55</v>
      </c>
      <c r="X993" t="s">
        <v>56</v>
      </c>
      <c r="Y993" t="s">
        <v>56</v>
      </c>
      <c r="Z993" t="s">
        <v>68</v>
      </c>
      <c r="AA993" t="s">
        <v>132</v>
      </c>
      <c r="AB993" t="s">
        <v>56</v>
      </c>
      <c r="AC993" t="s">
        <v>68</v>
      </c>
      <c r="AD993" t="s">
        <v>56</v>
      </c>
      <c r="AE993">
        <v>0</v>
      </c>
      <c r="AF993">
        <v>0</v>
      </c>
      <c r="AG993">
        <v>0</v>
      </c>
      <c r="AH993">
        <v>1</v>
      </c>
      <c r="AI993" s="18" t="str">
        <f t="shared" si="61"/>
        <v>1</v>
      </c>
      <c r="AJ993" s="18" t="str">
        <f t="shared" si="62"/>
        <v>1</v>
      </c>
      <c r="AK993" s="18" t="str">
        <f t="shared" si="63"/>
        <v>1</v>
      </c>
      <c r="AL993" s="18">
        <f t="shared" si="64"/>
        <v>1</v>
      </c>
      <c r="AM993" t="s">
        <v>55</v>
      </c>
      <c r="AN993" t="s">
        <v>55</v>
      </c>
      <c r="AO993">
        <v>0</v>
      </c>
      <c r="AP993">
        <v>0</v>
      </c>
      <c r="AQ993">
        <v>0</v>
      </c>
      <c r="AR993" t="s">
        <v>379</v>
      </c>
      <c r="AS993" t="s">
        <v>80</v>
      </c>
      <c r="AT993" t="s">
        <v>80</v>
      </c>
      <c r="AU993" t="s">
        <v>80</v>
      </c>
      <c r="AV993" t="s">
        <v>6852</v>
      </c>
      <c r="AW993" t="s">
        <v>1199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2016021713</v>
      </c>
      <c r="BM993">
        <v>13</v>
      </c>
    </row>
    <row r="994" spans="1:65">
      <c r="A994" t="s">
        <v>6853</v>
      </c>
      <c r="B994">
        <v>993</v>
      </c>
      <c r="C994" t="s">
        <v>301</v>
      </c>
      <c r="D994">
        <v>1</v>
      </c>
      <c r="E994">
        <v>13</v>
      </c>
      <c r="F994">
        <v>2016021713</v>
      </c>
      <c r="G994">
        <v>20160217</v>
      </c>
      <c r="H994" t="s">
        <v>1200</v>
      </c>
      <c r="I994" t="s">
        <v>731</v>
      </c>
      <c r="J994" t="s">
        <v>55</v>
      </c>
      <c r="K994">
        <v>2</v>
      </c>
      <c r="L994">
        <v>0</v>
      </c>
      <c r="M994">
        <v>2</v>
      </c>
      <c r="N994" t="s">
        <v>56</v>
      </c>
      <c r="O994" t="s">
        <v>1196</v>
      </c>
      <c r="P994" t="s">
        <v>68</v>
      </c>
      <c r="Q994" t="s">
        <v>3</v>
      </c>
      <c r="R994" t="s">
        <v>80</v>
      </c>
      <c r="S994" t="s">
        <v>55</v>
      </c>
      <c r="T994" t="s">
        <v>56</v>
      </c>
      <c r="U994" t="s">
        <v>56</v>
      </c>
      <c r="V994" t="s">
        <v>56</v>
      </c>
      <c r="W994" t="s">
        <v>55</v>
      </c>
      <c r="X994" t="s">
        <v>56</v>
      </c>
      <c r="Y994" t="s">
        <v>56</v>
      </c>
      <c r="Z994" t="s">
        <v>68</v>
      </c>
      <c r="AA994" t="s">
        <v>132</v>
      </c>
      <c r="AB994" t="s">
        <v>56</v>
      </c>
      <c r="AC994" t="s">
        <v>68</v>
      </c>
      <c r="AD994" t="s">
        <v>56</v>
      </c>
      <c r="AE994">
        <v>0</v>
      </c>
      <c r="AF994">
        <v>0</v>
      </c>
      <c r="AG994">
        <v>0</v>
      </c>
      <c r="AH994">
        <v>1</v>
      </c>
      <c r="AI994" s="18" t="str">
        <f t="shared" si="61"/>
        <v>1</v>
      </c>
      <c r="AJ994" s="18" t="str">
        <f t="shared" si="62"/>
        <v>1</v>
      </c>
      <c r="AK994" s="18" t="str">
        <f t="shared" si="63"/>
        <v>1</v>
      </c>
      <c r="AL994" s="18">
        <f t="shared" si="64"/>
        <v>1</v>
      </c>
      <c r="AM994" t="s">
        <v>55</v>
      </c>
      <c r="AN994" t="s">
        <v>55</v>
      </c>
      <c r="AO994">
        <v>0</v>
      </c>
      <c r="AP994">
        <v>0</v>
      </c>
      <c r="AQ994">
        <v>0</v>
      </c>
      <c r="AR994" t="s">
        <v>379</v>
      </c>
      <c r="AS994" t="s">
        <v>80</v>
      </c>
      <c r="AT994" t="s">
        <v>80</v>
      </c>
      <c r="AU994" t="s">
        <v>80</v>
      </c>
      <c r="AV994" t="s">
        <v>6853</v>
      </c>
      <c r="AW994" t="s">
        <v>1200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2016021713</v>
      </c>
      <c r="BM994">
        <v>13</v>
      </c>
    </row>
    <row r="995" spans="1:65">
      <c r="A995" t="s">
        <v>6854</v>
      </c>
      <c r="B995">
        <v>994</v>
      </c>
      <c r="C995" t="s">
        <v>301</v>
      </c>
      <c r="D995">
        <v>1</v>
      </c>
      <c r="E995">
        <v>13</v>
      </c>
      <c r="F995">
        <v>2016021713</v>
      </c>
      <c r="G995">
        <v>20160217</v>
      </c>
      <c r="H995" t="s">
        <v>1201</v>
      </c>
      <c r="I995" t="s">
        <v>731</v>
      </c>
      <c r="J995" t="s">
        <v>55</v>
      </c>
      <c r="K995">
        <v>2</v>
      </c>
      <c r="L995">
        <v>1</v>
      </c>
      <c r="M995">
        <v>1</v>
      </c>
      <c r="N995" t="s">
        <v>56</v>
      </c>
      <c r="O995" t="s">
        <v>1196</v>
      </c>
      <c r="P995" t="s">
        <v>68</v>
      </c>
      <c r="Q995" t="s">
        <v>3</v>
      </c>
      <c r="R995" t="s">
        <v>80</v>
      </c>
      <c r="S995" t="s">
        <v>55</v>
      </c>
      <c r="T995" t="s">
        <v>56</v>
      </c>
      <c r="U995" t="s">
        <v>56</v>
      </c>
      <c r="V995" t="s">
        <v>56</v>
      </c>
      <c r="W995" t="s">
        <v>55</v>
      </c>
      <c r="X995" t="s">
        <v>56</v>
      </c>
      <c r="Y995" t="s">
        <v>56</v>
      </c>
      <c r="Z995" t="s">
        <v>68</v>
      </c>
      <c r="AA995" t="s">
        <v>132</v>
      </c>
      <c r="AB995" t="s">
        <v>56</v>
      </c>
      <c r="AC995" t="s">
        <v>68</v>
      </c>
      <c r="AD995" t="s">
        <v>56</v>
      </c>
      <c r="AE995">
        <v>0</v>
      </c>
      <c r="AF995">
        <v>0</v>
      </c>
      <c r="AG995">
        <v>0</v>
      </c>
      <c r="AH995">
        <v>1</v>
      </c>
      <c r="AI995" s="18" t="str">
        <f t="shared" si="61"/>
        <v>1</v>
      </c>
      <c r="AJ995" s="18" t="str">
        <f t="shared" si="62"/>
        <v>1</v>
      </c>
      <c r="AK995" s="18" t="str">
        <f t="shared" si="63"/>
        <v>1</v>
      </c>
      <c r="AL995" s="18">
        <f t="shared" si="64"/>
        <v>1</v>
      </c>
      <c r="AM995" t="s">
        <v>55</v>
      </c>
      <c r="AN995" t="s">
        <v>55</v>
      </c>
      <c r="AO995">
        <v>1</v>
      </c>
      <c r="AP995">
        <v>0</v>
      </c>
      <c r="AQ995">
        <v>0</v>
      </c>
      <c r="AR995" t="s">
        <v>379</v>
      </c>
      <c r="AS995" t="s">
        <v>80</v>
      </c>
      <c r="AT995" t="s">
        <v>80</v>
      </c>
      <c r="AU995" t="s">
        <v>80</v>
      </c>
      <c r="AV995" t="s">
        <v>6854</v>
      </c>
      <c r="AW995" t="s">
        <v>1201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</v>
      </c>
      <c r="BL995">
        <v>2016021713</v>
      </c>
      <c r="BM995">
        <v>13</v>
      </c>
    </row>
    <row r="996" spans="1:65">
      <c r="A996" t="s">
        <v>6855</v>
      </c>
      <c r="B996">
        <v>995</v>
      </c>
      <c r="C996" t="s">
        <v>301</v>
      </c>
      <c r="D996">
        <v>1</v>
      </c>
      <c r="E996">
        <v>13</v>
      </c>
      <c r="F996">
        <v>2016021713</v>
      </c>
      <c r="G996">
        <v>20160217</v>
      </c>
      <c r="H996" t="s">
        <v>1202</v>
      </c>
      <c r="I996" t="s">
        <v>731</v>
      </c>
      <c r="J996" t="s">
        <v>55</v>
      </c>
      <c r="K996">
        <v>2</v>
      </c>
      <c r="L996">
        <v>0</v>
      </c>
      <c r="M996">
        <v>2</v>
      </c>
      <c r="N996" t="s">
        <v>56</v>
      </c>
      <c r="O996" t="s">
        <v>1196</v>
      </c>
      <c r="P996" t="s">
        <v>68</v>
      </c>
      <c r="Q996" t="s">
        <v>3</v>
      </c>
      <c r="R996" t="s">
        <v>80</v>
      </c>
      <c r="S996" t="s">
        <v>55</v>
      </c>
      <c r="T996" t="s">
        <v>56</v>
      </c>
      <c r="U996" t="s">
        <v>56</v>
      </c>
      <c r="V996" t="s">
        <v>56</v>
      </c>
      <c r="W996" t="s">
        <v>55</v>
      </c>
      <c r="X996" t="s">
        <v>56</v>
      </c>
      <c r="Y996" t="s">
        <v>56</v>
      </c>
      <c r="Z996" t="s">
        <v>68</v>
      </c>
      <c r="AA996" t="s">
        <v>132</v>
      </c>
      <c r="AB996" t="s">
        <v>56</v>
      </c>
      <c r="AC996" t="s">
        <v>68</v>
      </c>
      <c r="AD996" t="s">
        <v>56</v>
      </c>
      <c r="AE996">
        <v>0</v>
      </c>
      <c r="AF996">
        <v>0</v>
      </c>
      <c r="AG996">
        <v>0</v>
      </c>
      <c r="AH996">
        <v>1</v>
      </c>
      <c r="AI996" s="18" t="str">
        <f t="shared" si="61"/>
        <v>1</v>
      </c>
      <c r="AJ996" s="18" t="str">
        <f t="shared" si="62"/>
        <v>1</v>
      </c>
      <c r="AK996" s="18" t="str">
        <f t="shared" si="63"/>
        <v>1</v>
      </c>
      <c r="AL996" s="18">
        <f t="shared" si="64"/>
        <v>1</v>
      </c>
      <c r="AM996" t="s">
        <v>55</v>
      </c>
      <c r="AN996" t="s">
        <v>55</v>
      </c>
      <c r="AO996">
        <v>0</v>
      </c>
      <c r="AP996">
        <v>0</v>
      </c>
      <c r="AQ996">
        <v>0</v>
      </c>
      <c r="AR996" t="s">
        <v>379</v>
      </c>
      <c r="AS996" t="s">
        <v>80</v>
      </c>
      <c r="AT996" t="s">
        <v>80</v>
      </c>
      <c r="AU996" t="s">
        <v>80</v>
      </c>
      <c r="AV996" t="s">
        <v>6855</v>
      </c>
      <c r="AW996" t="s">
        <v>1202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2016021713</v>
      </c>
      <c r="BM996">
        <v>13</v>
      </c>
    </row>
    <row r="997" spans="1:65">
      <c r="A997" t="s">
        <v>6856</v>
      </c>
      <c r="B997">
        <v>996</v>
      </c>
      <c r="C997" t="s">
        <v>301</v>
      </c>
      <c r="D997">
        <v>1</v>
      </c>
      <c r="E997">
        <v>13</v>
      </c>
      <c r="F997">
        <v>2016021713</v>
      </c>
      <c r="G997">
        <v>20160217</v>
      </c>
      <c r="H997" t="s">
        <v>1203</v>
      </c>
      <c r="I997" t="s">
        <v>731</v>
      </c>
      <c r="J997" t="s">
        <v>55</v>
      </c>
      <c r="K997">
        <v>2</v>
      </c>
      <c r="L997">
        <v>1</v>
      </c>
      <c r="M997">
        <v>1</v>
      </c>
      <c r="N997" t="s">
        <v>56</v>
      </c>
      <c r="O997" t="s">
        <v>1196</v>
      </c>
      <c r="P997" t="s">
        <v>68</v>
      </c>
      <c r="Q997" t="s">
        <v>3</v>
      </c>
      <c r="R997" t="s">
        <v>80</v>
      </c>
      <c r="S997" t="s">
        <v>55</v>
      </c>
      <c r="T997" t="s">
        <v>56</v>
      </c>
      <c r="U997" t="s">
        <v>56</v>
      </c>
      <c r="V997" t="s">
        <v>56</v>
      </c>
      <c r="W997" t="s">
        <v>55</v>
      </c>
      <c r="X997" t="s">
        <v>56</v>
      </c>
      <c r="Y997" t="s">
        <v>56</v>
      </c>
      <c r="Z997" t="s">
        <v>68</v>
      </c>
      <c r="AA997" t="s">
        <v>132</v>
      </c>
      <c r="AB997" t="s">
        <v>56</v>
      </c>
      <c r="AC997" t="s">
        <v>68</v>
      </c>
      <c r="AD997" t="s">
        <v>56</v>
      </c>
      <c r="AE997">
        <v>0</v>
      </c>
      <c r="AF997">
        <v>0</v>
      </c>
      <c r="AG997">
        <v>0</v>
      </c>
      <c r="AH997">
        <v>1</v>
      </c>
      <c r="AI997" s="18" t="str">
        <f t="shared" si="61"/>
        <v>1</v>
      </c>
      <c r="AJ997" s="18" t="str">
        <f t="shared" si="62"/>
        <v>1</v>
      </c>
      <c r="AK997" s="18" t="str">
        <f t="shared" si="63"/>
        <v>1</v>
      </c>
      <c r="AL997" s="18">
        <f t="shared" si="64"/>
        <v>1</v>
      </c>
      <c r="AM997" t="s">
        <v>55</v>
      </c>
      <c r="AN997" t="s">
        <v>55</v>
      </c>
      <c r="AO997">
        <v>0</v>
      </c>
      <c r="AP997">
        <v>0</v>
      </c>
      <c r="AQ997">
        <v>0</v>
      </c>
      <c r="AR997" t="s">
        <v>379</v>
      </c>
      <c r="AS997" t="s">
        <v>80</v>
      </c>
      <c r="AT997" t="s">
        <v>80</v>
      </c>
      <c r="AU997" t="s">
        <v>80</v>
      </c>
      <c r="AV997" t="s">
        <v>6856</v>
      </c>
      <c r="AW997" t="s">
        <v>1203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2016021713</v>
      </c>
      <c r="BM997">
        <v>13</v>
      </c>
    </row>
    <row r="998" spans="1:65">
      <c r="A998" t="s">
        <v>6857</v>
      </c>
      <c r="B998">
        <v>997</v>
      </c>
      <c r="C998" t="s">
        <v>301</v>
      </c>
      <c r="D998">
        <v>1</v>
      </c>
      <c r="E998">
        <v>13</v>
      </c>
      <c r="F998">
        <v>2016021713</v>
      </c>
      <c r="G998">
        <v>20160217</v>
      </c>
      <c r="H998" t="s">
        <v>1204</v>
      </c>
      <c r="I998" t="s">
        <v>731</v>
      </c>
      <c r="J998" t="s">
        <v>55</v>
      </c>
      <c r="K998">
        <v>1</v>
      </c>
      <c r="L998">
        <v>0</v>
      </c>
      <c r="M998">
        <v>1</v>
      </c>
      <c r="N998" t="s">
        <v>56</v>
      </c>
      <c r="O998" t="s">
        <v>1196</v>
      </c>
      <c r="P998" t="s">
        <v>68</v>
      </c>
      <c r="Q998" t="s">
        <v>3</v>
      </c>
      <c r="R998" t="s">
        <v>80</v>
      </c>
      <c r="S998" t="s">
        <v>55</v>
      </c>
      <c r="T998" t="s">
        <v>56</v>
      </c>
      <c r="U998" t="s">
        <v>56</v>
      </c>
      <c r="V998" t="s">
        <v>56</v>
      </c>
      <c r="W998" t="s">
        <v>55</v>
      </c>
      <c r="X998" t="s">
        <v>56</v>
      </c>
      <c r="Y998" t="s">
        <v>56</v>
      </c>
      <c r="Z998" t="s">
        <v>68</v>
      </c>
      <c r="AA998" t="s">
        <v>132</v>
      </c>
      <c r="AB998" t="s">
        <v>56</v>
      </c>
      <c r="AC998" t="s">
        <v>68</v>
      </c>
      <c r="AD998" t="s">
        <v>56</v>
      </c>
      <c r="AE998">
        <v>0</v>
      </c>
      <c r="AF998">
        <v>0</v>
      </c>
      <c r="AG998">
        <v>0</v>
      </c>
      <c r="AH998">
        <v>1</v>
      </c>
      <c r="AI998" s="18" t="str">
        <f t="shared" si="61"/>
        <v>1</v>
      </c>
      <c r="AJ998" s="18" t="str">
        <f t="shared" si="62"/>
        <v>1</v>
      </c>
      <c r="AK998" s="18" t="str">
        <f t="shared" si="63"/>
        <v>1</v>
      </c>
      <c r="AL998" s="18">
        <f t="shared" si="64"/>
        <v>1</v>
      </c>
      <c r="AM998" t="s">
        <v>55</v>
      </c>
      <c r="AN998" t="s">
        <v>55</v>
      </c>
      <c r="AO998">
        <v>0</v>
      </c>
      <c r="AP998">
        <v>0</v>
      </c>
      <c r="AQ998">
        <v>0</v>
      </c>
      <c r="AR998" t="s">
        <v>379</v>
      </c>
      <c r="AS998" t="s">
        <v>80</v>
      </c>
      <c r="AT998" t="s">
        <v>80</v>
      </c>
      <c r="AU998" t="s">
        <v>80</v>
      </c>
      <c r="AV998" t="s">
        <v>6857</v>
      </c>
      <c r="AW998" t="s">
        <v>1204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2016021713</v>
      </c>
      <c r="BM998">
        <v>13</v>
      </c>
    </row>
    <row r="999" spans="1:65">
      <c r="A999" t="s">
        <v>6858</v>
      </c>
      <c r="B999">
        <v>998</v>
      </c>
      <c r="C999" t="s">
        <v>301</v>
      </c>
      <c r="D999">
        <v>1</v>
      </c>
      <c r="E999">
        <v>13</v>
      </c>
      <c r="F999">
        <v>2016021713</v>
      </c>
      <c r="G999">
        <v>20160217</v>
      </c>
      <c r="H999" t="s">
        <v>1205</v>
      </c>
      <c r="I999" t="s">
        <v>731</v>
      </c>
      <c r="J999" t="s">
        <v>55</v>
      </c>
      <c r="K999">
        <v>2</v>
      </c>
      <c r="L999">
        <v>0</v>
      </c>
      <c r="M999">
        <v>2</v>
      </c>
      <c r="N999" t="s">
        <v>56</v>
      </c>
      <c r="O999" t="s">
        <v>1196</v>
      </c>
      <c r="P999" t="s">
        <v>68</v>
      </c>
      <c r="Q999" t="s">
        <v>3</v>
      </c>
      <c r="R999" t="s">
        <v>80</v>
      </c>
      <c r="S999" t="s">
        <v>55</v>
      </c>
      <c r="T999" t="s">
        <v>56</v>
      </c>
      <c r="U999" t="s">
        <v>56</v>
      </c>
      <c r="V999" t="s">
        <v>56</v>
      </c>
      <c r="W999" t="s">
        <v>55</v>
      </c>
      <c r="X999" t="s">
        <v>56</v>
      </c>
      <c r="Y999" t="s">
        <v>56</v>
      </c>
      <c r="Z999" t="s">
        <v>68</v>
      </c>
      <c r="AA999" t="s">
        <v>132</v>
      </c>
      <c r="AB999" t="s">
        <v>56</v>
      </c>
      <c r="AC999" t="s">
        <v>68</v>
      </c>
      <c r="AD999" t="s">
        <v>56</v>
      </c>
      <c r="AE999">
        <v>0</v>
      </c>
      <c r="AF999">
        <v>0</v>
      </c>
      <c r="AG999">
        <v>0</v>
      </c>
      <c r="AH999">
        <v>1</v>
      </c>
      <c r="AI999" s="18" t="str">
        <f t="shared" si="61"/>
        <v>1</v>
      </c>
      <c r="AJ999" s="18" t="str">
        <f t="shared" si="62"/>
        <v>1</v>
      </c>
      <c r="AK999" s="18" t="str">
        <f t="shared" si="63"/>
        <v>1</v>
      </c>
      <c r="AL999" s="18">
        <f t="shared" si="64"/>
        <v>1</v>
      </c>
      <c r="AM999" t="s">
        <v>55</v>
      </c>
      <c r="AN999" t="s">
        <v>55</v>
      </c>
      <c r="AO999">
        <v>1</v>
      </c>
      <c r="AP999">
        <v>0</v>
      </c>
      <c r="AQ999">
        <v>0</v>
      </c>
      <c r="AR999" t="s">
        <v>379</v>
      </c>
      <c r="AS999" t="s">
        <v>80</v>
      </c>
      <c r="AT999" t="s">
        <v>80</v>
      </c>
      <c r="AU999" t="s">
        <v>80</v>
      </c>
      <c r="AV999" t="s">
        <v>6858</v>
      </c>
      <c r="AW999" t="s">
        <v>1205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2016021713</v>
      </c>
      <c r="BM999">
        <v>13</v>
      </c>
    </row>
    <row r="1000" spans="1:65">
      <c r="A1000" t="s">
        <v>6859</v>
      </c>
      <c r="B1000">
        <v>999</v>
      </c>
      <c r="C1000" t="s">
        <v>57</v>
      </c>
      <c r="D1000" t="s">
        <v>55</v>
      </c>
      <c r="E1000">
        <v>13</v>
      </c>
      <c r="F1000">
        <v>2016021713</v>
      </c>
      <c r="G1000" t="s">
        <v>55</v>
      </c>
      <c r="H1000" t="s">
        <v>1206</v>
      </c>
      <c r="I1000" t="s">
        <v>55</v>
      </c>
      <c r="J1000" t="s">
        <v>55</v>
      </c>
      <c r="K1000" t="s">
        <v>55</v>
      </c>
      <c r="L1000" t="s">
        <v>55</v>
      </c>
      <c r="M1000" t="s">
        <v>55</v>
      </c>
      <c r="N1000" t="s">
        <v>57</v>
      </c>
      <c r="O1000" t="s">
        <v>57</v>
      </c>
      <c r="P1000" t="s">
        <v>57</v>
      </c>
      <c r="Q1000" t="s">
        <v>57</v>
      </c>
      <c r="R1000" t="s">
        <v>57</v>
      </c>
      <c r="S1000" t="s">
        <v>55</v>
      </c>
      <c r="T1000" t="s">
        <v>57</v>
      </c>
      <c r="U1000" t="s">
        <v>57</v>
      </c>
      <c r="V1000" t="s">
        <v>57</v>
      </c>
      <c r="W1000" t="s">
        <v>55</v>
      </c>
      <c r="X1000" t="s">
        <v>57</v>
      </c>
      <c r="Y1000" t="s">
        <v>57</v>
      </c>
      <c r="Z1000" t="s">
        <v>57</v>
      </c>
      <c r="AA1000" t="s">
        <v>57</v>
      </c>
      <c r="AB1000" t="s">
        <v>57</v>
      </c>
      <c r="AC1000" t="s">
        <v>57</v>
      </c>
      <c r="AD1000" t="s">
        <v>57</v>
      </c>
      <c r="AE1000">
        <v>0</v>
      </c>
      <c r="AF1000">
        <v>0</v>
      </c>
      <c r="AG1000">
        <v>0</v>
      </c>
      <c r="AH1000">
        <v>0</v>
      </c>
      <c r="AI1000" s="18" t="str">
        <f t="shared" si="61"/>
        <v>1</v>
      </c>
      <c r="AJ1000" s="18" t="str">
        <f t="shared" si="62"/>
        <v>1</v>
      </c>
      <c r="AK1000" s="18" t="str">
        <f t="shared" si="63"/>
        <v>1</v>
      </c>
      <c r="AL1000" s="18">
        <f t="shared" si="64"/>
        <v>0</v>
      </c>
      <c r="AM1000" t="s">
        <v>55</v>
      </c>
      <c r="AN1000" t="s">
        <v>55</v>
      </c>
      <c r="AO1000">
        <v>0</v>
      </c>
      <c r="AP1000">
        <v>1</v>
      </c>
      <c r="AQ1000">
        <v>0</v>
      </c>
      <c r="AR1000" t="s">
        <v>59</v>
      </c>
      <c r="AS1000" t="s">
        <v>80</v>
      </c>
      <c r="AT1000" t="s">
        <v>80</v>
      </c>
      <c r="AU1000" t="s">
        <v>80</v>
      </c>
      <c r="AV1000" t="s">
        <v>6859</v>
      </c>
      <c r="AW1000" t="s">
        <v>1206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0</v>
      </c>
      <c r="BL1000">
        <v>2016021713</v>
      </c>
      <c r="BM1000">
        <v>13</v>
      </c>
    </row>
    <row r="1001" spans="1:65">
      <c r="A1001" t="s">
        <v>6860</v>
      </c>
      <c r="B1001">
        <v>1000</v>
      </c>
      <c r="C1001" t="s">
        <v>57</v>
      </c>
      <c r="D1001" t="s">
        <v>55</v>
      </c>
      <c r="E1001">
        <v>13</v>
      </c>
      <c r="F1001">
        <v>2016021713</v>
      </c>
      <c r="G1001" t="s">
        <v>55</v>
      </c>
      <c r="H1001" t="s">
        <v>1207</v>
      </c>
      <c r="I1001" t="s">
        <v>55</v>
      </c>
      <c r="J1001" t="s">
        <v>55</v>
      </c>
      <c r="K1001" t="s">
        <v>55</v>
      </c>
      <c r="L1001" t="s">
        <v>55</v>
      </c>
      <c r="M1001" t="s">
        <v>55</v>
      </c>
      <c r="N1001" t="s">
        <v>57</v>
      </c>
      <c r="O1001" t="s">
        <v>57</v>
      </c>
      <c r="P1001" t="s">
        <v>57</v>
      </c>
      <c r="Q1001" t="s">
        <v>57</v>
      </c>
      <c r="R1001" t="s">
        <v>57</v>
      </c>
      <c r="S1001" t="s">
        <v>55</v>
      </c>
      <c r="T1001" t="s">
        <v>57</v>
      </c>
      <c r="U1001" t="s">
        <v>57</v>
      </c>
      <c r="V1001" t="s">
        <v>57</v>
      </c>
      <c r="W1001" t="s">
        <v>55</v>
      </c>
      <c r="X1001" t="s">
        <v>57</v>
      </c>
      <c r="Y1001" t="s">
        <v>57</v>
      </c>
      <c r="Z1001" t="s">
        <v>57</v>
      </c>
      <c r="AA1001" t="s">
        <v>57</v>
      </c>
      <c r="AB1001" t="s">
        <v>57</v>
      </c>
      <c r="AC1001" t="s">
        <v>57</v>
      </c>
      <c r="AD1001" t="s">
        <v>57</v>
      </c>
      <c r="AE1001">
        <v>0</v>
      </c>
      <c r="AF1001">
        <v>0</v>
      </c>
      <c r="AG1001">
        <v>0</v>
      </c>
      <c r="AH1001">
        <v>0</v>
      </c>
      <c r="AI1001" s="18" t="str">
        <f t="shared" si="61"/>
        <v>1</v>
      </c>
      <c r="AJ1001" s="18" t="str">
        <f t="shared" si="62"/>
        <v>1</v>
      </c>
      <c r="AK1001" s="18" t="str">
        <f t="shared" si="63"/>
        <v>1</v>
      </c>
      <c r="AL1001" s="18">
        <f t="shared" si="64"/>
        <v>0</v>
      </c>
      <c r="AM1001" t="s">
        <v>55</v>
      </c>
      <c r="AN1001" t="s">
        <v>55</v>
      </c>
      <c r="AO1001">
        <v>0</v>
      </c>
      <c r="AP1001">
        <v>1</v>
      </c>
      <c r="AQ1001">
        <v>0</v>
      </c>
      <c r="AR1001" t="s">
        <v>59</v>
      </c>
      <c r="AS1001" t="s">
        <v>80</v>
      </c>
      <c r="AT1001" t="s">
        <v>80</v>
      </c>
      <c r="AU1001" t="s">
        <v>80</v>
      </c>
      <c r="AV1001" t="s">
        <v>6860</v>
      </c>
      <c r="AW1001" t="s">
        <v>1207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2016021713</v>
      </c>
      <c r="BM1001">
        <v>13</v>
      </c>
    </row>
    <row r="1002" spans="1:65">
      <c r="A1002" t="s">
        <v>6861</v>
      </c>
      <c r="B1002">
        <v>1001</v>
      </c>
      <c r="C1002" t="s">
        <v>301</v>
      </c>
      <c r="D1002">
        <v>1</v>
      </c>
      <c r="E1002">
        <v>13</v>
      </c>
      <c r="F1002">
        <v>2016021713</v>
      </c>
      <c r="G1002">
        <v>20160217</v>
      </c>
      <c r="H1002" t="s">
        <v>1208</v>
      </c>
      <c r="I1002" t="s">
        <v>731</v>
      </c>
      <c r="J1002" t="s">
        <v>55</v>
      </c>
      <c r="K1002">
        <v>1</v>
      </c>
      <c r="L1002">
        <v>1</v>
      </c>
      <c r="M1002">
        <v>0</v>
      </c>
      <c r="N1002" t="s">
        <v>56</v>
      </c>
      <c r="O1002" t="s">
        <v>1196</v>
      </c>
      <c r="P1002" t="s">
        <v>68</v>
      </c>
      <c r="Q1002" t="s">
        <v>3</v>
      </c>
      <c r="R1002" t="s">
        <v>80</v>
      </c>
      <c r="S1002" t="s">
        <v>55</v>
      </c>
      <c r="T1002" t="s">
        <v>56</v>
      </c>
      <c r="U1002" t="s">
        <v>56</v>
      </c>
      <c r="V1002" t="s">
        <v>56</v>
      </c>
      <c r="W1002" t="s">
        <v>55</v>
      </c>
      <c r="X1002" t="s">
        <v>56</v>
      </c>
      <c r="Y1002" t="s">
        <v>56</v>
      </c>
      <c r="Z1002" t="s">
        <v>68</v>
      </c>
      <c r="AA1002" t="s">
        <v>132</v>
      </c>
      <c r="AB1002" t="s">
        <v>56</v>
      </c>
      <c r="AC1002" t="s">
        <v>68</v>
      </c>
      <c r="AD1002" t="s">
        <v>56</v>
      </c>
      <c r="AE1002">
        <v>0</v>
      </c>
      <c r="AF1002">
        <v>0</v>
      </c>
      <c r="AG1002">
        <v>0</v>
      </c>
      <c r="AH1002">
        <v>1</v>
      </c>
      <c r="AI1002" s="18" t="str">
        <f t="shared" si="61"/>
        <v>1</v>
      </c>
      <c r="AJ1002" s="18" t="str">
        <f t="shared" si="62"/>
        <v>1</v>
      </c>
      <c r="AK1002" s="18" t="str">
        <f t="shared" si="63"/>
        <v>1</v>
      </c>
      <c r="AL1002" s="18">
        <f t="shared" si="64"/>
        <v>1</v>
      </c>
      <c r="AM1002" t="s">
        <v>55</v>
      </c>
      <c r="AN1002" t="s">
        <v>55</v>
      </c>
      <c r="AO1002">
        <v>1</v>
      </c>
      <c r="AP1002">
        <v>0</v>
      </c>
      <c r="AQ1002">
        <v>0</v>
      </c>
      <c r="AR1002" t="s">
        <v>379</v>
      </c>
      <c r="AS1002" t="s">
        <v>80</v>
      </c>
      <c r="AT1002" t="s">
        <v>80</v>
      </c>
      <c r="AU1002" t="s">
        <v>80</v>
      </c>
      <c r="AV1002" t="s">
        <v>6861</v>
      </c>
      <c r="AW1002" t="s">
        <v>1208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2016021713</v>
      </c>
      <c r="BM1002">
        <v>13</v>
      </c>
    </row>
    <row r="1003" spans="1:65">
      <c r="A1003" t="s">
        <v>6862</v>
      </c>
      <c r="B1003">
        <v>1002</v>
      </c>
      <c r="C1003" t="s">
        <v>301</v>
      </c>
      <c r="D1003">
        <v>1</v>
      </c>
      <c r="E1003">
        <v>13</v>
      </c>
      <c r="F1003">
        <v>2016021713</v>
      </c>
      <c r="G1003">
        <v>20160217</v>
      </c>
      <c r="H1003" t="s">
        <v>1209</v>
      </c>
      <c r="I1003" t="s">
        <v>731</v>
      </c>
      <c r="J1003" t="s">
        <v>55</v>
      </c>
      <c r="K1003">
        <v>2</v>
      </c>
      <c r="L1003">
        <v>0</v>
      </c>
      <c r="M1003">
        <v>2</v>
      </c>
      <c r="N1003" t="s">
        <v>56</v>
      </c>
      <c r="O1003" t="s">
        <v>1196</v>
      </c>
      <c r="P1003" t="s">
        <v>68</v>
      </c>
      <c r="Q1003" t="s">
        <v>3</v>
      </c>
      <c r="R1003" t="s">
        <v>80</v>
      </c>
      <c r="S1003" t="s">
        <v>55</v>
      </c>
      <c r="T1003" t="s">
        <v>56</v>
      </c>
      <c r="U1003" t="s">
        <v>56</v>
      </c>
      <c r="V1003" t="s">
        <v>56</v>
      </c>
      <c r="W1003" t="s">
        <v>55</v>
      </c>
      <c r="X1003" t="s">
        <v>56</v>
      </c>
      <c r="Y1003" t="s">
        <v>56</v>
      </c>
      <c r="Z1003" t="s">
        <v>68</v>
      </c>
      <c r="AA1003" t="s">
        <v>132</v>
      </c>
      <c r="AB1003" t="s">
        <v>56</v>
      </c>
      <c r="AC1003" t="s">
        <v>68</v>
      </c>
      <c r="AD1003" t="s">
        <v>56</v>
      </c>
      <c r="AE1003">
        <v>0</v>
      </c>
      <c r="AF1003">
        <v>0</v>
      </c>
      <c r="AG1003">
        <v>0</v>
      </c>
      <c r="AH1003">
        <v>1</v>
      </c>
      <c r="AI1003" s="18" t="str">
        <f t="shared" si="61"/>
        <v>1</v>
      </c>
      <c r="AJ1003" s="18" t="str">
        <f t="shared" si="62"/>
        <v>1</v>
      </c>
      <c r="AK1003" s="18" t="str">
        <f t="shared" si="63"/>
        <v>1</v>
      </c>
      <c r="AL1003" s="18">
        <f t="shared" si="64"/>
        <v>1</v>
      </c>
      <c r="AM1003" t="s">
        <v>55</v>
      </c>
      <c r="AN1003" t="s">
        <v>55</v>
      </c>
      <c r="AO1003">
        <v>0</v>
      </c>
      <c r="AP1003">
        <v>0</v>
      </c>
      <c r="AQ1003">
        <v>0</v>
      </c>
      <c r="AR1003" t="s">
        <v>379</v>
      </c>
      <c r="AS1003" t="s">
        <v>80</v>
      </c>
      <c r="AT1003" t="s">
        <v>80</v>
      </c>
      <c r="AU1003" t="s">
        <v>80</v>
      </c>
      <c r="AV1003" t="s">
        <v>6862</v>
      </c>
      <c r="AW1003" t="s">
        <v>1209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2016021713</v>
      </c>
      <c r="BM1003">
        <v>13</v>
      </c>
    </row>
    <row r="1004" spans="1:65">
      <c r="A1004" t="s">
        <v>6863</v>
      </c>
      <c r="B1004">
        <v>1003</v>
      </c>
      <c r="C1004" t="s">
        <v>301</v>
      </c>
      <c r="D1004">
        <v>1</v>
      </c>
      <c r="E1004">
        <v>13</v>
      </c>
      <c r="F1004">
        <v>2016021713</v>
      </c>
      <c r="G1004">
        <v>20160217</v>
      </c>
      <c r="H1004" t="s">
        <v>1210</v>
      </c>
      <c r="I1004" t="s">
        <v>731</v>
      </c>
      <c r="J1004" t="s">
        <v>55</v>
      </c>
      <c r="K1004">
        <v>2</v>
      </c>
      <c r="L1004">
        <v>0</v>
      </c>
      <c r="M1004">
        <v>2</v>
      </c>
      <c r="N1004" t="s">
        <v>56</v>
      </c>
      <c r="O1004" t="s">
        <v>1196</v>
      </c>
      <c r="P1004" t="s">
        <v>68</v>
      </c>
      <c r="Q1004" t="s">
        <v>3</v>
      </c>
      <c r="R1004" t="s">
        <v>80</v>
      </c>
      <c r="S1004" t="s">
        <v>55</v>
      </c>
      <c r="T1004" t="s">
        <v>56</v>
      </c>
      <c r="U1004" t="s">
        <v>56</v>
      </c>
      <c r="V1004" t="s">
        <v>56</v>
      </c>
      <c r="W1004" t="s">
        <v>55</v>
      </c>
      <c r="X1004" t="s">
        <v>56</v>
      </c>
      <c r="Y1004" t="s">
        <v>56</v>
      </c>
      <c r="Z1004" t="s">
        <v>68</v>
      </c>
      <c r="AA1004" t="s">
        <v>132</v>
      </c>
      <c r="AB1004" t="s">
        <v>56</v>
      </c>
      <c r="AC1004" t="s">
        <v>68</v>
      </c>
      <c r="AD1004" t="s">
        <v>56</v>
      </c>
      <c r="AE1004">
        <v>0</v>
      </c>
      <c r="AF1004">
        <v>0</v>
      </c>
      <c r="AG1004">
        <v>0</v>
      </c>
      <c r="AH1004">
        <v>1</v>
      </c>
      <c r="AI1004" s="18" t="str">
        <f t="shared" si="61"/>
        <v>1</v>
      </c>
      <c r="AJ1004" s="18" t="str">
        <f t="shared" si="62"/>
        <v>1</v>
      </c>
      <c r="AK1004" s="18" t="str">
        <f t="shared" si="63"/>
        <v>1</v>
      </c>
      <c r="AL1004" s="18">
        <f t="shared" si="64"/>
        <v>1</v>
      </c>
      <c r="AM1004" t="s">
        <v>55</v>
      </c>
      <c r="AN1004" t="s">
        <v>55</v>
      </c>
      <c r="AO1004">
        <v>0</v>
      </c>
      <c r="AP1004">
        <v>0</v>
      </c>
      <c r="AQ1004">
        <v>0</v>
      </c>
      <c r="AR1004" t="s">
        <v>379</v>
      </c>
      <c r="AS1004" t="s">
        <v>80</v>
      </c>
      <c r="AT1004" t="s">
        <v>80</v>
      </c>
      <c r="AU1004" t="s">
        <v>80</v>
      </c>
      <c r="AV1004" t="s">
        <v>6863</v>
      </c>
      <c r="AW1004" t="s">
        <v>1210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2016021713</v>
      </c>
      <c r="BM1004">
        <v>13</v>
      </c>
    </row>
    <row r="1005" spans="1:65">
      <c r="A1005" t="s">
        <v>6864</v>
      </c>
      <c r="B1005">
        <v>1004</v>
      </c>
      <c r="C1005" t="s">
        <v>301</v>
      </c>
      <c r="D1005">
        <v>1</v>
      </c>
      <c r="E1005">
        <v>13</v>
      </c>
      <c r="F1005">
        <v>2016021713</v>
      </c>
      <c r="G1005">
        <v>20160217</v>
      </c>
      <c r="H1005" t="s">
        <v>1211</v>
      </c>
      <c r="I1005" t="s">
        <v>731</v>
      </c>
      <c r="J1005" t="s">
        <v>55</v>
      </c>
      <c r="K1005">
        <v>2</v>
      </c>
      <c r="L1005">
        <v>0</v>
      </c>
      <c r="M1005">
        <v>2</v>
      </c>
      <c r="N1005" t="s">
        <v>56</v>
      </c>
      <c r="O1005" t="s">
        <v>1196</v>
      </c>
      <c r="P1005" t="s">
        <v>68</v>
      </c>
      <c r="Q1005" t="s">
        <v>3</v>
      </c>
      <c r="R1005" t="s">
        <v>80</v>
      </c>
      <c r="S1005" t="s">
        <v>55</v>
      </c>
      <c r="T1005" t="s">
        <v>56</v>
      </c>
      <c r="U1005" t="s">
        <v>56</v>
      </c>
      <c r="V1005" t="s">
        <v>56</v>
      </c>
      <c r="W1005" t="s">
        <v>55</v>
      </c>
      <c r="X1005" t="s">
        <v>56</v>
      </c>
      <c r="Y1005" t="s">
        <v>56</v>
      </c>
      <c r="Z1005" t="s">
        <v>68</v>
      </c>
      <c r="AA1005" t="s">
        <v>132</v>
      </c>
      <c r="AB1005" t="s">
        <v>56</v>
      </c>
      <c r="AC1005" t="s">
        <v>68</v>
      </c>
      <c r="AD1005" t="s">
        <v>56</v>
      </c>
      <c r="AE1005">
        <v>0</v>
      </c>
      <c r="AF1005">
        <v>0</v>
      </c>
      <c r="AG1005">
        <v>0</v>
      </c>
      <c r="AH1005">
        <v>1</v>
      </c>
      <c r="AI1005" s="18" t="str">
        <f t="shared" si="61"/>
        <v>1</v>
      </c>
      <c r="AJ1005" s="18" t="str">
        <f t="shared" si="62"/>
        <v>1</v>
      </c>
      <c r="AK1005" s="18" t="str">
        <f t="shared" si="63"/>
        <v>1</v>
      </c>
      <c r="AL1005" s="18">
        <f t="shared" si="64"/>
        <v>1</v>
      </c>
      <c r="AM1005" t="s">
        <v>55</v>
      </c>
      <c r="AN1005" t="s">
        <v>55</v>
      </c>
      <c r="AO1005">
        <v>0</v>
      </c>
      <c r="AP1005">
        <v>0</v>
      </c>
      <c r="AQ1005">
        <v>0</v>
      </c>
      <c r="AR1005" t="s">
        <v>379</v>
      </c>
      <c r="AS1005" t="s">
        <v>80</v>
      </c>
      <c r="AT1005" t="s">
        <v>80</v>
      </c>
      <c r="AU1005" t="s">
        <v>80</v>
      </c>
      <c r="AV1005" t="s">
        <v>6864</v>
      </c>
      <c r="AW1005" t="s">
        <v>1211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2016021713</v>
      </c>
      <c r="BM1005">
        <v>13</v>
      </c>
    </row>
    <row r="1006" spans="1:65">
      <c r="A1006" t="s">
        <v>6865</v>
      </c>
      <c r="B1006">
        <v>1005</v>
      </c>
      <c r="C1006" t="s">
        <v>301</v>
      </c>
      <c r="D1006">
        <v>1</v>
      </c>
      <c r="E1006">
        <v>13</v>
      </c>
      <c r="F1006">
        <v>2016021713</v>
      </c>
      <c r="G1006">
        <v>20160217</v>
      </c>
      <c r="H1006" t="s">
        <v>1212</v>
      </c>
      <c r="I1006" t="s">
        <v>731</v>
      </c>
      <c r="J1006" t="s">
        <v>55</v>
      </c>
      <c r="K1006">
        <v>2</v>
      </c>
      <c r="L1006">
        <v>1</v>
      </c>
      <c r="M1006">
        <v>1</v>
      </c>
      <c r="N1006" t="s">
        <v>56</v>
      </c>
      <c r="O1006" t="s">
        <v>1196</v>
      </c>
      <c r="P1006" t="s">
        <v>68</v>
      </c>
      <c r="Q1006" t="s">
        <v>3</v>
      </c>
      <c r="R1006" t="s">
        <v>80</v>
      </c>
      <c r="S1006" t="s">
        <v>55</v>
      </c>
      <c r="T1006" t="s">
        <v>56</v>
      </c>
      <c r="U1006" t="s">
        <v>56</v>
      </c>
      <c r="V1006" t="s">
        <v>56</v>
      </c>
      <c r="W1006" t="s">
        <v>55</v>
      </c>
      <c r="X1006" t="s">
        <v>56</v>
      </c>
      <c r="Y1006" t="s">
        <v>56</v>
      </c>
      <c r="Z1006" t="s">
        <v>68</v>
      </c>
      <c r="AA1006" t="s">
        <v>132</v>
      </c>
      <c r="AB1006" t="s">
        <v>56</v>
      </c>
      <c r="AC1006" t="s">
        <v>68</v>
      </c>
      <c r="AD1006" t="s">
        <v>56</v>
      </c>
      <c r="AE1006">
        <v>0</v>
      </c>
      <c r="AF1006">
        <v>0</v>
      </c>
      <c r="AG1006">
        <v>0</v>
      </c>
      <c r="AH1006">
        <v>1</v>
      </c>
      <c r="AI1006" s="18" t="str">
        <f t="shared" si="61"/>
        <v>1</v>
      </c>
      <c r="AJ1006" s="18" t="str">
        <f t="shared" si="62"/>
        <v>1</v>
      </c>
      <c r="AK1006" s="18" t="str">
        <f t="shared" si="63"/>
        <v>1</v>
      </c>
      <c r="AL1006" s="18">
        <f t="shared" si="64"/>
        <v>1</v>
      </c>
      <c r="AM1006" t="s">
        <v>55</v>
      </c>
      <c r="AN1006" t="s">
        <v>55</v>
      </c>
      <c r="AO1006">
        <v>1</v>
      </c>
      <c r="AP1006">
        <v>0</v>
      </c>
      <c r="AQ1006">
        <v>0</v>
      </c>
      <c r="AR1006" t="s">
        <v>379</v>
      </c>
      <c r="AS1006" t="s">
        <v>80</v>
      </c>
      <c r="AT1006" t="s">
        <v>80</v>
      </c>
      <c r="AU1006" t="s">
        <v>80</v>
      </c>
      <c r="AV1006" t="s">
        <v>6865</v>
      </c>
      <c r="AW1006" t="s">
        <v>1212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2016021713</v>
      </c>
      <c r="BM1006">
        <v>13</v>
      </c>
    </row>
    <row r="1007" spans="1:65">
      <c r="A1007" t="s">
        <v>6866</v>
      </c>
      <c r="B1007">
        <v>1006</v>
      </c>
      <c r="C1007" t="s">
        <v>301</v>
      </c>
      <c r="D1007">
        <v>1</v>
      </c>
      <c r="E1007">
        <v>13</v>
      </c>
      <c r="F1007">
        <v>2016021713</v>
      </c>
      <c r="G1007">
        <v>20160217</v>
      </c>
      <c r="H1007" t="s">
        <v>1213</v>
      </c>
      <c r="I1007" t="s">
        <v>731</v>
      </c>
      <c r="J1007" t="s">
        <v>55</v>
      </c>
      <c r="K1007">
        <v>2</v>
      </c>
      <c r="L1007">
        <v>0</v>
      </c>
      <c r="M1007">
        <v>2</v>
      </c>
      <c r="N1007" t="s">
        <v>56</v>
      </c>
      <c r="O1007" t="s">
        <v>1196</v>
      </c>
      <c r="P1007" t="s">
        <v>68</v>
      </c>
      <c r="Q1007" t="s">
        <v>3</v>
      </c>
      <c r="R1007" t="s">
        <v>80</v>
      </c>
      <c r="S1007" t="s">
        <v>55</v>
      </c>
      <c r="T1007" t="s">
        <v>56</v>
      </c>
      <c r="U1007" t="s">
        <v>56</v>
      </c>
      <c r="V1007" t="s">
        <v>56</v>
      </c>
      <c r="W1007" t="s">
        <v>55</v>
      </c>
      <c r="X1007" t="s">
        <v>56</v>
      </c>
      <c r="Y1007" t="s">
        <v>56</v>
      </c>
      <c r="Z1007" t="s">
        <v>68</v>
      </c>
      <c r="AA1007" t="s">
        <v>132</v>
      </c>
      <c r="AB1007" t="s">
        <v>56</v>
      </c>
      <c r="AC1007" t="s">
        <v>68</v>
      </c>
      <c r="AD1007" t="s">
        <v>56</v>
      </c>
      <c r="AE1007">
        <v>0</v>
      </c>
      <c r="AF1007">
        <v>0</v>
      </c>
      <c r="AG1007">
        <v>0</v>
      </c>
      <c r="AH1007">
        <v>1</v>
      </c>
      <c r="AI1007" s="18" t="str">
        <f t="shared" si="61"/>
        <v>1</v>
      </c>
      <c r="AJ1007" s="18" t="str">
        <f t="shared" si="62"/>
        <v>1</v>
      </c>
      <c r="AK1007" s="18" t="str">
        <f t="shared" si="63"/>
        <v>1</v>
      </c>
      <c r="AL1007" s="18">
        <f t="shared" si="64"/>
        <v>1</v>
      </c>
      <c r="AM1007" t="s">
        <v>55</v>
      </c>
      <c r="AN1007" t="s">
        <v>55</v>
      </c>
      <c r="AO1007">
        <v>0</v>
      </c>
      <c r="AP1007">
        <v>0</v>
      </c>
      <c r="AQ1007">
        <v>0</v>
      </c>
      <c r="AR1007" t="s">
        <v>379</v>
      </c>
      <c r="AS1007" t="s">
        <v>80</v>
      </c>
      <c r="AT1007" t="s">
        <v>80</v>
      </c>
      <c r="AU1007" t="s">
        <v>80</v>
      </c>
      <c r="AV1007" t="s">
        <v>6866</v>
      </c>
      <c r="AW1007" t="s">
        <v>1213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2016021713</v>
      </c>
      <c r="BM1007">
        <v>13</v>
      </c>
    </row>
    <row r="1008" spans="1:65">
      <c r="A1008" t="s">
        <v>6867</v>
      </c>
      <c r="B1008">
        <v>1007</v>
      </c>
      <c r="C1008" t="s">
        <v>301</v>
      </c>
      <c r="D1008">
        <v>1</v>
      </c>
      <c r="E1008">
        <v>13</v>
      </c>
      <c r="F1008">
        <v>2016021713</v>
      </c>
      <c r="G1008">
        <v>20160217</v>
      </c>
      <c r="H1008" t="s">
        <v>1214</v>
      </c>
      <c r="I1008" t="s">
        <v>731</v>
      </c>
      <c r="J1008" t="s">
        <v>55</v>
      </c>
      <c r="K1008">
        <v>1</v>
      </c>
      <c r="L1008">
        <v>1</v>
      </c>
      <c r="M1008">
        <v>0</v>
      </c>
      <c r="N1008" t="s">
        <v>56</v>
      </c>
      <c r="O1008" t="s">
        <v>1196</v>
      </c>
      <c r="P1008" t="s">
        <v>68</v>
      </c>
      <c r="Q1008" t="s">
        <v>3</v>
      </c>
      <c r="R1008" t="s">
        <v>80</v>
      </c>
      <c r="S1008" t="s">
        <v>55</v>
      </c>
      <c r="T1008" t="s">
        <v>56</v>
      </c>
      <c r="U1008" t="s">
        <v>56</v>
      </c>
      <c r="V1008" t="s">
        <v>56</v>
      </c>
      <c r="W1008" t="s">
        <v>55</v>
      </c>
      <c r="X1008" t="s">
        <v>56</v>
      </c>
      <c r="Y1008" t="s">
        <v>56</v>
      </c>
      <c r="Z1008" t="s">
        <v>68</v>
      </c>
      <c r="AA1008" t="s">
        <v>132</v>
      </c>
      <c r="AB1008" t="s">
        <v>56</v>
      </c>
      <c r="AC1008" t="s">
        <v>68</v>
      </c>
      <c r="AD1008" t="s">
        <v>56</v>
      </c>
      <c r="AE1008">
        <v>0</v>
      </c>
      <c r="AF1008">
        <v>0</v>
      </c>
      <c r="AG1008">
        <v>0</v>
      </c>
      <c r="AH1008">
        <v>1</v>
      </c>
      <c r="AI1008" s="18" t="str">
        <f t="shared" si="61"/>
        <v>1</v>
      </c>
      <c r="AJ1008" s="18" t="str">
        <f t="shared" si="62"/>
        <v>1</v>
      </c>
      <c r="AK1008" s="18" t="str">
        <f t="shared" si="63"/>
        <v>1</v>
      </c>
      <c r="AL1008" s="18">
        <f t="shared" si="64"/>
        <v>1</v>
      </c>
      <c r="AM1008" t="s">
        <v>55</v>
      </c>
      <c r="AN1008" t="s">
        <v>55</v>
      </c>
      <c r="AO1008">
        <v>0</v>
      </c>
      <c r="AP1008">
        <v>0</v>
      </c>
      <c r="AQ1008">
        <v>0</v>
      </c>
      <c r="AR1008" t="s">
        <v>379</v>
      </c>
      <c r="AS1008" t="s">
        <v>80</v>
      </c>
      <c r="AT1008" t="s">
        <v>80</v>
      </c>
      <c r="AU1008" t="s">
        <v>80</v>
      </c>
      <c r="AV1008" t="s">
        <v>6867</v>
      </c>
      <c r="AW1008" t="s">
        <v>1214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1</v>
      </c>
      <c r="BL1008">
        <v>2016021713</v>
      </c>
      <c r="BM1008">
        <v>13</v>
      </c>
    </row>
    <row r="1009" spans="1:65">
      <c r="A1009" t="s">
        <v>6868</v>
      </c>
      <c r="B1009">
        <v>1008</v>
      </c>
      <c r="C1009" t="s">
        <v>301</v>
      </c>
      <c r="D1009">
        <v>1</v>
      </c>
      <c r="E1009">
        <v>13</v>
      </c>
      <c r="F1009">
        <v>2016021713</v>
      </c>
      <c r="G1009">
        <v>20160217</v>
      </c>
      <c r="H1009" t="s">
        <v>1215</v>
      </c>
      <c r="I1009" t="s">
        <v>731</v>
      </c>
      <c r="J1009" t="s">
        <v>55</v>
      </c>
      <c r="K1009">
        <v>1</v>
      </c>
      <c r="L1009">
        <v>0</v>
      </c>
      <c r="M1009">
        <v>1</v>
      </c>
      <c r="N1009" t="s">
        <v>56</v>
      </c>
      <c r="O1009" t="s">
        <v>1196</v>
      </c>
      <c r="P1009" t="s">
        <v>68</v>
      </c>
      <c r="Q1009" t="s">
        <v>3</v>
      </c>
      <c r="R1009" t="s">
        <v>80</v>
      </c>
      <c r="S1009" t="s">
        <v>55</v>
      </c>
      <c r="T1009" t="s">
        <v>56</v>
      </c>
      <c r="U1009" t="s">
        <v>56</v>
      </c>
      <c r="V1009" t="s">
        <v>56</v>
      </c>
      <c r="W1009" t="s">
        <v>55</v>
      </c>
      <c r="X1009" t="s">
        <v>56</v>
      </c>
      <c r="Y1009" t="s">
        <v>56</v>
      </c>
      <c r="Z1009" t="s">
        <v>68</v>
      </c>
      <c r="AA1009" t="s">
        <v>132</v>
      </c>
      <c r="AB1009" t="s">
        <v>56</v>
      </c>
      <c r="AC1009" t="s">
        <v>68</v>
      </c>
      <c r="AD1009" t="s">
        <v>56</v>
      </c>
      <c r="AE1009">
        <v>0</v>
      </c>
      <c r="AF1009">
        <v>0</v>
      </c>
      <c r="AG1009">
        <v>0</v>
      </c>
      <c r="AH1009">
        <v>1</v>
      </c>
      <c r="AI1009" s="18" t="str">
        <f t="shared" si="61"/>
        <v>1</v>
      </c>
      <c r="AJ1009" s="18" t="str">
        <f t="shared" si="62"/>
        <v>1</v>
      </c>
      <c r="AK1009" s="18" t="str">
        <f t="shared" si="63"/>
        <v>1</v>
      </c>
      <c r="AL1009" s="18">
        <f t="shared" si="64"/>
        <v>1</v>
      </c>
      <c r="AM1009" t="s">
        <v>55</v>
      </c>
      <c r="AN1009" t="s">
        <v>55</v>
      </c>
      <c r="AO1009">
        <v>0</v>
      </c>
      <c r="AP1009">
        <v>0</v>
      </c>
      <c r="AQ1009">
        <v>0</v>
      </c>
      <c r="AR1009" t="s">
        <v>379</v>
      </c>
      <c r="AS1009" t="s">
        <v>80</v>
      </c>
      <c r="AT1009" t="s">
        <v>80</v>
      </c>
      <c r="AU1009" t="s">
        <v>80</v>
      </c>
      <c r="AV1009" t="s">
        <v>6868</v>
      </c>
      <c r="AW1009" t="s">
        <v>1215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2016021713</v>
      </c>
      <c r="BM1009">
        <v>13</v>
      </c>
    </row>
    <row r="1010" spans="1:65">
      <c r="A1010" t="s">
        <v>6869</v>
      </c>
      <c r="B1010">
        <v>1009</v>
      </c>
      <c r="C1010" t="s">
        <v>301</v>
      </c>
      <c r="D1010">
        <v>1</v>
      </c>
      <c r="E1010">
        <v>13</v>
      </c>
      <c r="F1010">
        <v>2016021713</v>
      </c>
      <c r="G1010">
        <v>20160217</v>
      </c>
      <c r="H1010" t="s">
        <v>1216</v>
      </c>
      <c r="I1010" t="s">
        <v>731</v>
      </c>
      <c r="J1010" t="s">
        <v>55</v>
      </c>
      <c r="K1010">
        <v>2</v>
      </c>
      <c r="L1010">
        <v>0</v>
      </c>
      <c r="M1010">
        <v>2</v>
      </c>
      <c r="N1010" t="s">
        <v>56</v>
      </c>
      <c r="O1010" t="s">
        <v>1196</v>
      </c>
      <c r="P1010" t="s">
        <v>68</v>
      </c>
      <c r="Q1010" t="s">
        <v>3</v>
      </c>
      <c r="R1010" t="s">
        <v>80</v>
      </c>
      <c r="S1010" t="s">
        <v>55</v>
      </c>
      <c r="T1010" t="s">
        <v>56</v>
      </c>
      <c r="U1010" t="s">
        <v>56</v>
      </c>
      <c r="V1010" t="s">
        <v>56</v>
      </c>
      <c r="W1010" t="s">
        <v>55</v>
      </c>
      <c r="X1010" t="s">
        <v>56</v>
      </c>
      <c r="Y1010" t="s">
        <v>56</v>
      </c>
      <c r="Z1010" t="s">
        <v>68</v>
      </c>
      <c r="AA1010" t="s">
        <v>132</v>
      </c>
      <c r="AB1010" t="s">
        <v>56</v>
      </c>
      <c r="AC1010" t="s">
        <v>68</v>
      </c>
      <c r="AD1010" t="s">
        <v>56</v>
      </c>
      <c r="AE1010">
        <v>0</v>
      </c>
      <c r="AF1010">
        <v>0</v>
      </c>
      <c r="AG1010">
        <v>0</v>
      </c>
      <c r="AH1010">
        <v>1</v>
      </c>
      <c r="AI1010" s="18" t="str">
        <f t="shared" si="61"/>
        <v>1</v>
      </c>
      <c r="AJ1010" s="18" t="str">
        <f t="shared" si="62"/>
        <v>1</v>
      </c>
      <c r="AK1010" s="18" t="str">
        <f t="shared" si="63"/>
        <v>1</v>
      </c>
      <c r="AL1010" s="18">
        <f t="shared" si="64"/>
        <v>1</v>
      </c>
      <c r="AM1010" t="s">
        <v>55</v>
      </c>
      <c r="AN1010" t="s">
        <v>55</v>
      </c>
      <c r="AO1010">
        <v>1</v>
      </c>
      <c r="AP1010">
        <v>0</v>
      </c>
      <c r="AQ1010">
        <v>0</v>
      </c>
      <c r="AR1010" t="s">
        <v>379</v>
      </c>
      <c r="AS1010" t="s">
        <v>80</v>
      </c>
      <c r="AT1010" t="s">
        <v>80</v>
      </c>
      <c r="AU1010" t="s">
        <v>80</v>
      </c>
      <c r="AV1010" t="s">
        <v>6869</v>
      </c>
      <c r="AW1010" t="s">
        <v>1216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2016021713</v>
      </c>
      <c r="BM1010">
        <v>13</v>
      </c>
    </row>
    <row r="1011" spans="1:65">
      <c r="A1011" t="s">
        <v>6870</v>
      </c>
      <c r="B1011">
        <v>1010</v>
      </c>
      <c r="C1011" t="s">
        <v>301</v>
      </c>
      <c r="D1011">
        <v>1</v>
      </c>
      <c r="E1011">
        <v>13</v>
      </c>
      <c r="F1011">
        <v>2016021713</v>
      </c>
      <c r="G1011">
        <v>20160217</v>
      </c>
      <c r="H1011" t="s">
        <v>1217</v>
      </c>
      <c r="I1011" t="s">
        <v>731</v>
      </c>
      <c r="J1011" t="s">
        <v>55</v>
      </c>
      <c r="K1011">
        <v>2</v>
      </c>
      <c r="L1011">
        <v>0</v>
      </c>
      <c r="M1011">
        <v>2</v>
      </c>
      <c r="N1011" t="s">
        <v>56</v>
      </c>
      <c r="O1011" t="s">
        <v>1196</v>
      </c>
      <c r="P1011" t="s">
        <v>68</v>
      </c>
      <c r="Q1011" t="s">
        <v>3</v>
      </c>
      <c r="R1011" t="s">
        <v>80</v>
      </c>
      <c r="S1011" t="s">
        <v>55</v>
      </c>
      <c r="T1011" t="s">
        <v>56</v>
      </c>
      <c r="U1011" t="s">
        <v>56</v>
      </c>
      <c r="V1011" t="s">
        <v>56</v>
      </c>
      <c r="W1011" t="s">
        <v>55</v>
      </c>
      <c r="X1011" t="s">
        <v>56</v>
      </c>
      <c r="Y1011" t="s">
        <v>56</v>
      </c>
      <c r="Z1011" t="s">
        <v>68</v>
      </c>
      <c r="AA1011" t="s">
        <v>132</v>
      </c>
      <c r="AB1011" t="s">
        <v>56</v>
      </c>
      <c r="AC1011" t="s">
        <v>68</v>
      </c>
      <c r="AD1011" t="s">
        <v>56</v>
      </c>
      <c r="AE1011">
        <v>0</v>
      </c>
      <c r="AF1011">
        <v>0</v>
      </c>
      <c r="AG1011">
        <v>0</v>
      </c>
      <c r="AH1011">
        <v>1</v>
      </c>
      <c r="AI1011" s="18" t="str">
        <f t="shared" si="61"/>
        <v>1</v>
      </c>
      <c r="AJ1011" s="18" t="str">
        <f t="shared" si="62"/>
        <v>1</v>
      </c>
      <c r="AK1011" s="18" t="str">
        <f t="shared" si="63"/>
        <v>1</v>
      </c>
      <c r="AL1011" s="18">
        <f t="shared" si="64"/>
        <v>1</v>
      </c>
      <c r="AM1011" t="s">
        <v>55</v>
      </c>
      <c r="AN1011" t="s">
        <v>55</v>
      </c>
      <c r="AO1011">
        <v>0</v>
      </c>
      <c r="AP1011">
        <v>0</v>
      </c>
      <c r="AQ1011">
        <v>0</v>
      </c>
      <c r="AR1011" t="s">
        <v>379</v>
      </c>
      <c r="AS1011" t="s">
        <v>80</v>
      </c>
      <c r="AT1011" t="s">
        <v>80</v>
      </c>
      <c r="AU1011" t="s">
        <v>80</v>
      </c>
      <c r="AV1011" t="s">
        <v>6870</v>
      </c>
      <c r="AW1011" t="s">
        <v>1217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2016021713</v>
      </c>
      <c r="BM1011">
        <v>13</v>
      </c>
    </row>
    <row r="1012" spans="1:65">
      <c r="A1012" t="s">
        <v>6871</v>
      </c>
      <c r="B1012">
        <v>1011</v>
      </c>
      <c r="C1012" t="s">
        <v>301</v>
      </c>
      <c r="D1012">
        <v>1</v>
      </c>
      <c r="E1012">
        <v>13</v>
      </c>
      <c r="F1012">
        <v>2016021713</v>
      </c>
      <c r="G1012">
        <v>20160217</v>
      </c>
      <c r="H1012" t="s">
        <v>1218</v>
      </c>
      <c r="I1012" t="s">
        <v>731</v>
      </c>
      <c r="J1012" t="s">
        <v>55</v>
      </c>
      <c r="K1012">
        <v>2</v>
      </c>
      <c r="L1012">
        <v>0</v>
      </c>
      <c r="M1012">
        <v>2</v>
      </c>
      <c r="N1012" t="s">
        <v>56</v>
      </c>
      <c r="O1012" t="s">
        <v>1196</v>
      </c>
      <c r="P1012" t="s">
        <v>68</v>
      </c>
      <c r="Q1012" t="s">
        <v>3</v>
      </c>
      <c r="R1012" t="s">
        <v>80</v>
      </c>
      <c r="S1012" t="s">
        <v>55</v>
      </c>
      <c r="T1012" t="s">
        <v>56</v>
      </c>
      <c r="U1012" t="s">
        <v>56</v>
      </c>
      <c r="V1012" t="s">
        <v>56</v>
      </c>
      <c r="W1012" t="s">
        <v>55</v>
      </c>
      <c r="X1012" t="s">
        <v>56</v>
      </c>
      <c r="Y1012" t="s">
        <v>56</v>
      </c>
      <c r="Z1012" t="s">
        <v>68</v>
      </c>
      <c r="AA1012" t="s">
        <v>132</v>
      </c>
      <c r="AB1012" t="s">
        <v>56</v>
      </c>
      <c r="AC1012" t="s">
        <v>68</v>
      </c>
      <c r="AD1012" t="s">
        <v>56</v>
      </c>
      <c r="AE1012">
        <v>0</v>
      </c>
      <c r="AF1012">
        <v>0</v>
      </c>
      <c r="AG1012">
        <v>0</v>
      </c>
      <c r="AH1012">
        <v>1</v>
      </c>
      <c r="AI1012" s="18" t="str">
        <f t="shared" si="61"/>
        <v>1</v>
      </c>
      <c r="AJ1012" s="18" t="str">
        <f t="shared" si="62"/>
        <v>1</v>
      </c>
      <c r="AK1012" s="18" t="str">
        <f t="shared" si="63"/>
        <v>1</v>
      </c>
      <c r="AL1012" s="18">
        <f t="shared" si="64"/>
        <v>1</v>
      </c>
      <c r="AM1012" t="s">
        <v>55</v>
      </c>
      <c r="AN1012" t="s">
        <v>55</v>
      </c>
      <c r="AO1012">
        <v>0</v>
      </c>
      <c r="AP1012">
        <v>0</v>
      </c>
      <c r="AQ1012">
        <v>0</v>
      </c>
      <c r="AR1012" t="s">
        <v>379</v>
      </c>
      <c r="AS1012" t="s">
        <v>80</v>
      </c>
      <c r="AT1012" t="s">
        <v>80</v>
      </c>
      <c r="AU1012" t="s">
        <v>80</v>
      </c>
      <c r="AV1012" t="s">
        <v>6871</v>
      </c>
      <c r="AW1012" t="s">
        <v>1218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2016021713</v>
      </c>
      <c r="BM1012">
        <v>13</v>
      </c>
    </row>
    <row r="1013" spans="1:65">
      <c r="A1013" t="s">
        <v>6872</v>
      </c>
      <c r="B1013">
        <v>1012</v>
      </c>
      <c r="C1013" t="s">
        <v>301</v>
      </c>
      <c r="D1013">
        <v>1</v>
      </c>
      <c r="E1013">
        <v>13</v>
      </c>
      <c r="F1013">
        <v>2016021713</v>
      </c>
      <c r="G1013">
        <v>20160217</v>
      </c>
      <c r="H1013" t="s">
        <v>1219</v>
      </c>
      <c r="I1013" t="s">
        <v>731</v>
      </c>
      <c r="J1013" t="s">
        <v>55</v>
      </c>
      <c r="K1013">
        <v>2</v>
      </c>
      <c r="L1013">
        <v>0</v>
      </c>
      <c r="M1013">
        <v>2</v>
      </c>
      <c r="N1013" t="s">
        <v>56</v>
      </c>
      <c r="O1013" t="s">
        <v>1196</v>
      </c>
      <c r="P1013" t="s">
        <v>68</v>
      </c>
      <c r="Q1013" t="s">
        <v>3</v>
      </c>
      <c r="R1013" t="s">
        <v>80</v>
      </c>
      <c r="S1013" t="s">
        <v>55</v>
      </c>
      <c r="T1013" t="s">
        <v>56</v>
      </c>
      <c r="U1013" t="s">
        <v>56</v>
      </c>
      <c r="V1013" t="s">
        <v>56</v>
      </c>
      <c r="W1013" t="s">
        <v>55</v>
      </c>
      <c r="X1013" t="s">
        <v>56</v>
      </c>
      <c r="Y1013" t="s">
        <v>56</v>
      </c>
      <c r="Z1013" t="s">
        <v>68</v>
      </c>
      <c r="AA1013" t="s">
        <v>132</v>
      </c>
      <c r="AB1013" t="s">
        <v>56</v>
      </c>
      <c r="AC1013" t="s">
        <v>68</v>
      </c>
      <c r="AD1013" t="s">
        <v>56</v>
      </c>
      <c r="AE1013">
        <v>0</v>
      </c>
      <c r="AF1013">
        <v>0</v>
      </c>
      <c r="AG1013">
        <v>0</v>
      </c>
      <c r="AH1013">
        <v>1</v>
      </c>
      <c r="AI1013" s="18" t="str">
        <f t="shared" si="61"/>
        <v>1</v>
      </c>
      <c r="AJ1013" s="18" t="str">
        <f t="shared" si="62"/>
        <v>1</v>
      </c>
      <c r="AK1013" s="18" t="str">
        <f t="shared" si="63"/>
        <v>1</v>
      </c>
      <c r="AL1013" s="18">
        <f t="shared" si="64"/>
        <v>1</v>
      </c>
      <c r="AM1013" t="s">
        <v>55</v>
      </c>
      <c r="AN1013" t="s">
        <v>55</v>
      </c>
      <c r="AO1013">
        <v>0</v>
      </c>
      <c r="AP1013">
        <v>0</v>
      </c>
      <c r="AQ1013">
        <v>0</v>
      </c>
      <c r="AR1013" t="s">
        <v>379</v>
      </c>
      <c r="AS1013" t="s">
        <v>80</v>
      </c>
      <c r="AT1013" t="s">
        <v>80</v>
      </c>
      <c r="AU1013" t="s">
        <v>80</v>
      </c>
      <c r="AV1013" t="s">
        <v>6872</v>
      </c>
      <c r="AW1013" t="s">
        <v>1219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2016021713</v>
      </c>
      <c r="BM1013">
        <v>13</v>
      </c>
    </row>
    <row r="1014" spans="1:65">
      <c r="A1014" t="s">
        <v>6873</v>
      </c>
      <c r="B1014">
        <v>1013</v>
      </c>
      <c r="C1014" t="s">
        <v>301</v>
      </c>
      <c r="D1014">
        <v>1</v>
      </c>
      <c r="E1014">
        <v>13</v>
      </c>
      <c r="F1014">
        <v>2016021713</v>
      </c>
      <c r="G1014">
        <v>20160217</v>
      </c>
      <c r="H1014" t="s">
        <v>1220</v>
      </c>
      <c r="I1014" t="s">
        <v>731</v>
      </c>
      <c r="J1014" t="s">
        <v>55</v>
      </c>
      <c r="K1014">
        <v>2</v>
      </c>
      <c r="L1014">
        <v>0</v>
      </c>
      <c r="M1014">
        <v>2</v>
      </c>
      <c r="N1014" t="s">
        <v>56</v>
      </c>
      <c r="O1014" t="s">
        <v>1196</v>
      </c>
      <c r="P1014" t="s">
        <v>68</v>
      </c>
      <c r="Q1014" t="s">
        <v>3</v>
      </c>
      <c r="R1014" t="s">
        <v>80</v>
      </c>
      <c r="S1014" t="s">
        <v>55</v>
      </c>
      <c r="T1014" t="s">
        <v>56</v>
      </c>
      <c r="U1014" t="s">
        <v>56</v>
      </c>
      <c r="V1014" t="s">
        <v>56</v>
      </c>
      <c r="W1014" t="s">
        <v>55</v>
      </c>
      <c r="X1014" t="s">
        <v>56</v>
      </c>
      <c r="Y1014" t="s">
        <v>56</v>
      </c>
      <c r="Z1014" t="s">
        <v>68</v>
      </c>
      <c r="AA1014" t="s">
        <v>132</v>
      </c>
      <c r="AB1014" t="s">
        <v>56</v>
      </c>
      <c r="AC1014" t="s">
        <v>68</v>
      </c>
      <c r="AD1014" t="s">
        <v>56</v>
      </c>
      <c r="AE1014">
        <v>0</v>
      </c>
      <c r="AF1014">
        <v>0</v>
      </c>
      <c r="AG1014">
        <v>0</v>
      </c>
      <c r="AH1014">
        <v>1</v>
      </c>
      <c r="AI1014" s="18" t="str">
        <f t="shared" si="61"/>
        <v>1</v>
      </c>
      <c r="AJ1014" s="18" t="str">
        <f t="shared" si="62"/>
        <v>1</v>
      </c>
      <c r="AK1014" s="18" t="str">
        <f t="shared" si="63"/>
        <v>1</v>
      </c>
      <c r="AL1014" s="18">
        <f t="shared" si="64"/>
        <v>1</v>
      </c>
      <c r="AM1014" t="s">
        <v>55</v>
      </c>
      <c r="AN1014" t="s">
        <v>55</v>
      </c>
      <c r="AO1014">
        <v>1</v>
      </c>
      <c r="AP1014">
        <v>0</v>
      </c>
      <c r="AQ1014">
        <v>0</v>
      </c>
      <c r="AR1014" t="s">
        <v>379</v>
      </c>
      <c r="AS1014" t="s">
        <v>80</v>
      </c>
      <c r="AT1014" t="s">
        <v>80</v>
      </c>
      <c r="AU1014" t="s">
        <v>80</v>
      </c>
      <c r="AV1014" t="s">
        <v>6873</v>
      </c>
      <c r="AW1014" t="s">
        <v>1220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2016021713</v>
      </c>
      <c r="BM1014">
        <v>13</v>
      </c>
    </row>
    <row r="1015" spans="1:65">
      <c r="A1015" t="s">
        <v>6874</v>
      </c>
      <c r="B1015">
        <v>1014</v>
      </c>
      <c r="C1015" t="s">
        <v>301</v>
      </c>
      <c r="D1015">
        <v>1</v>
      </c>
      <c r="E1015">
        <v>13</v>
      </c>
      <c r="F1015">
        <v>2016021713</v>
      </c>
      <c r="G1015">
        <v>20160217</v>
      </c>
      <c r="H1015" t="s">
        <v>1221</v>
      </c>
      <c r="I1015" t="s">
        <v>731</v>
      </c>
      <c r="J1015" t="s">
        <v>55</v>
      </c>
      <c r="K1015">
        <v>2</v>
      </c>
      <c r="L1015">
        <v>0</v>
      </c>
      <c r="M1015">
        <v>2</v>
      </c>
      <c r="N1015" t="s">
        <v>56</v>
      </c>
      <c r="O1015" t="s">
        <v>1196</v>
      </c>
      <c r="P1015" t="s">
        <v>68</v>
      </c>
      <c r="Q1015" t="s">
        <v>3</v>
      </c>
      <c r="R1015" t="s">
        <v>80</v>
      </c>
      <c r="S1015" t="s">
        <v>55</v>
      </c>
      <c r="T1015" t="s">
        <v>56</v>
      </c>
      <c r="U1015" t="s">
        <v>56</v>
      </c>
      <c r="V1015" t="s">
        <v>56</v>
      </c>
      <c r="W1015" t="s">
        <v>55</v>
      </c>
      <c r="X1015" t="s">
        <v>56</v>
      </c>
      <c r="Y1015" t="s">
        <v>56</v>
      </c>
      <c r="Z1015" t="s">
        <v>68</v>
      </c>
      <c r="AA1015" t="s">
        <v>132</v>
      </c>
      <c r="AB1015" t="s">
        <v>56</v>
      </c>
      <c r="AC1015" t="s">
        <v>68</v>
      </c>
      <c r="AD1015" t="s">
        <v>56</v>
      </c>
      <c r="AE1015">
        <v>0</v>
      </c>
      <c r="AF1015">
        <v>0</v>
      </c>
      <c r="AG1015">
        <v>0</v>
      </c>
      <c r="AH1015">
        <v>1</v>
      </c>
      <c r="AI1015" s="18" t="str">
        <f t="shared" si="61"/>
        <v>1</v>
      </c>
      <c r="AJ1015" s="18" t="str">
        <f t="shared" si="62"/>
        <v>1</v>
      </c>
      <c r="AK1015" s="18" t="str">
        <f t="shared" si="63"/>
        <v>1</v>
      </c>
      <c r="AL1015" s="18">
        <f t="shared" si="64"/>
        <v>1</v>
      </c>
      <c r="AM1015" t="s">
        <v>55</v>
      </c>
      <c r="AN1015" t="s">
        <v>55</v>
      </c>
      <c r="AO1015">
        <v>0</v>
      </c>
      <c r="AP1015">
        <v>0</v>
      </c>
      <c r="AQ1015">
        <v>0</v>
      </c>
      <c r="AR1015" t="s">
        <v>379</v>
      </c>
      <c r="AS1015" t="s">
        <v>80</v>
      </c>
      <c r="AT1015" t="s">
        <v>80</v>
      </c>
      <c r="AU1015" t="s">
        <v>80</v>
      </c>
      <c r="AV1015" t="s">
        <v>6874</v>
      </c>
      <c r="AW1015" t="s">
        <v>1221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2016021713</v>
      </c>
      <c r="BM1015">
        <v>13</v>
      </c>
    </row>
    <row r="1016" spans="1:65">
      <c r="A1016" t="s">
        <v>6875</v>
      </c>
      <c r="B1016">
        <v>1015</v>
      </c>
      <c r="C1016" t="s">
        <v>57</v>
      </c>
      <c r="D1016" t="s">
        <v>55</v>
      </c>
      <c r="E1016">
        <v>13</v>
      </c>
      <c r="F1016">
        <v>2016021713</v>
      </c>
      <c r="G1016" t="s">
        <v>55</v>
      </c>
      <c r="H1016" t="s">
        <v>1222</v>
      </c>
      <c r="I1016" t="s">
        <v>55</v>
      </c>
      <c r="J1016" t="s">
        <v>55</v>
      </c>
      <c r="K1016" t="s">
        <v>55</v>
      </c>
      <c r="L1016" t="s">
        <v>55</v>
      </c>
      <c r="M1016" t="s">
        <v>55</v>
      </c>
      <c r="N1016" t="s">
        <v>57</v>
      </c>
      <c r="O1016" t="s">
        <v>57</v>
      </c>
      <c r="P1016" t="s">
        <v>57</v>
      </c>
      <c r="Q1016" t="s">
        <v>57</v>
      </c>
      <c r="R1016" t="s">
        <v>57</v>
      </c>
      <c r="S1016" t="s">
        <v>55</v>
      </c>
      <c r="T1016" t="s">
        <v>57</v>
      </c>
      <c r="U1016" t="s">
        <v>57</v>
      </c>
      <c r="V1016" t="s">
        <v>57</v>
      </c>
      <c r="W1016" t="s">
        <v>55</v>
      </c>
      <c r="X1016" t="s">
        <v>57</v>
      </c>
      <c r="Y1016" t="s">
        <v>57</v>
      </c>
      <c r="Z1016" t="s">
        <v>57</v>
      </c>
      <c r="AA1016" t="s">
        <v>57</v>
      </c>
      <c r="AB1016" t="s">
        <v>57</v>
      </c>
      <c r="AC1016" t="s">
        <v>57</v>
      </c>
      <c r="AD1016" t="s">
        <v>57</v>
      </c>
      <c r="AE1016">
        <v>0</v>
      </c>
      <c r="AF1016">
        <v>0</v>
      </c>
      <c r="AG1016">
        <v>0</v>
      </c>
      <c r="AH1016">
        <v>0</v>
      </c>
      <c r="AI1016" s="18" t="str">
        <f t="shared" si="61"/>
        <v>1</v>
      </c>
      <c r="AJ1016" s="18" t="str">
        <f t="shared" si="62"/>
        <v>1</v>
      </c>
      <c r="AK1016" s="18" t="str">
        <f t="shared" si="63"/>
        <v>1</v>
      </c>
      <c r="AL1016" s="18">
        <f t="shared" si="64"/>
        <v>0</v>
      </c>
      <c r="AM1016" t="s">
        <v>55</v>
      </c>
      <c r="AN1016" t="s">
        <v>55</v>
      </c>
      <c r="AO1016">
        <v>0</v>
      </c>
      <c r="AP1016">
        <v>1</v>
      </c>
      <c r="AQ1016">
        <v>0</v>
      </c>
      <c r="AR1016" t="s">
        <v>59</v>
      </c>
      <c r="AS1016" t="s">
        <v>80</v>
      </c>
      <c r="AT1016" t="s">
        <v>80</v>
      </c>
      <c r="AU1016" t="s">
        <v>80</v>
      </c>
      <c r="AV1016" t="s">
        <v>6875</v>
      </c>
      <c r="AW1016" t="s">
        <v>1222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0</v>
      </c>
      <c r="BK1016">
        <v>0</v>
      </c>
      <c r="BL1016">
        <v>2016021713</v>
      </c>
      <c r="BM1016">
        <v>13</v>
      </c>
    </row>
    <row r="1017" spans="1:65">
      <c r="A1017" t="s">
        <v>6876</v>
      </c>
      <c r="B1017">
        <v>1016</v>
      </c>
      <c r="C1017" t="s">
        <v>1223</v>
      </c>
      <c r="D1017">
        <v>1</v>
      </c>
      <c r="E1017">
        <v>14</v>
      </c>
      <c r="F1017">
        <v>2016022614</v>
      </c>
      <c r="G1017">
        <v>20160226</v>
      </c>
      <c r="H1017" t="s">
        <v>1224</v>
      </c>
      <c r="I1017" t="s">
        <v>54</v>
      </c>
      <c r="J1017" t="s">
        <v>55</v>
      </c>
      <c r="K1017">
        <v>0</v>
      </c>
      <c r="L1017" t="s">
        <v>55</v>
      </c>
      <c r="M1017" t="s">
        <v>55</v>
      </c>
      <c r="N1017" t="s">
        <v>56</v>
      </c>
      <c r="O1017" t="s">
        <v>57</v>
      </c>
      <c r="P1017" t="s">
        <v>57</v>
      </c>
      <c r="Q1017" t="s">
        <v>3</v>
      </c>
      <c r="R1017" t="s">
        <v>80</v>
      </c>
      <c r="S1017" t="s">
        <v>55</v>
      </c>
      <c r="T1017" t="s">
        <v>56</v>
      </c>
      <c r="U1017" t="s">
        <v>56</v>
      </c>
      <c r="V1017" t="s">
        <v>56</v>
      </c>
      <c r="W1017" t="s">
        <v>55</v>
      </c>
      <c r="X1017" t="s">
        <v>56</v>
      </c>
      <c r="Y1017" t="s">
        <v>56</v>
      </c>
      <c r="Z1017" t="s">
        <v>56</v>
      </c>
      <c r="AA1017" t="s">
        <v>57</v>
      </c>
      <c r="AB1017" t="s">
        <v>56</v>
      </c>
      <c r="AC1017" t="s">
        <v>56</v>
      </c>
      <c r="AD1017" t="s">
        <v>57</v>
      </c>
      <c r="AE1017">
        <v>0</v>
      </c>
      <c r="AF1017">
        <v>0</v>
      </c>
      <c r="AG1017">
        <v>0</v>
      </c>
      <c r="AH1017">
        <v>1</v>
      </c>
      <c r="AI1017" s="18" t="str">
        <f t="shared" si="61"/>
        <v>1</v>
      </c>
      <c r="AJ1017" s="18" t="str">
        <f t="shared" si="62"/>
        <v>1</v>
      </c>
      <c r="AK1017" s="18" t="str">
        <f t="shared" si="63"/>
        <v>1</v>
      </c>
      <c r="AL1017" s="18">
        <f t="shared" si="64"/>
        <v>1</v>
      </c>
      <c r="AM1017" t="s">
        <v>55</v>
      </c>
      <c r="AN1017" t="s">
        <v>55</v>
      </c>
      <c r="AO1017">
        <v>1</v>
      </c>
      <c r="AP1017">
        <v>0</v>
      </c>
      <c r="AQ1017">
        <v>0</v>
      </c>
      <c r="AR1017" t="s">
        <v>59</v>
      </c>
      <c r="AS1017" t="s">
        <v>80</v>
      </c>
      <c r="AT1017" t="s">
        <v>80</v>
      </c>
      <c r="AU1017" t="s">
        <v>80</v>
      </c>
      <c r="AV1017" t="s">
        <v>6876</v>
      </c>
      <c r="AW1017" t="s">
        <v>1224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2016022614</v>
      </c>
      <c r="BM1017">
        <v>14</v>
      </c>
    </row>
    <row r="1018" spans="1:65">
      <c r="A1018" t="s">
        <v>6877</v>
      </c>
      <c r="B1018">
        <v>1017</v>
      </c>
      <c r="C1018" t="s">
        <v>1223</v>
      </c>
      <c r="D1018">
        <v>1</v>
      </c>
      <c r="E1018">
        <v>14</v>
      </c>
      <c r="F1018">
        <v>2016022614</v>
      </c>
      <c r="G1018">
        <v>20160226</v>
      </c>
      <c r="H1018" t="s">
        <v>1225</v>
      </c>
      <c r="I1018" t="s">
        <v>76</v>
      </c>
      <c r="J1018" t="s">
        <v>55</v>
      </c>
      <c r="K1018">
        <v>0</v>
      </c>
      <c r="L1018" t="s">
        <v>55</v>
      </c>
      <c r="M1018" t="s">
        <v>55</v>
      </c>
      <c r="N1018" t="s">
        <v>56</v>
      </c>
      <c r="O1018" t="s">
        <v>57</v>
      </c>
      <c r="P1018" t="s">
        <v>57</v>
      </c>
      <c r="Q1018" t="s">
        <v>4</v>
      </c>
      <c r="R1018" t="s">
        <v>78</v>
      </c>
      <c r="S1018" t="s">
        <v>55</v>
      </c>
      <c r="T1018" t="s">
        <v>56</v>
      </c>
      <c r="U1018" t="s">
        <v>56</v>
      </c>
      <c r="V1018" t="s">
        <v>56</v>
      </c>
      <c r="W1018" t="s">
        <v>55</v>
      </c>
      <c r="X1018" t="s">
        <v>56</v>
      </c>
      <c r="Y1018" t="s">
        <v>56</v>
      </c>
      <c r="Z1018" t="s">
        <v>56</v>
      </c>
      <c r="AA1018" t="s">
        <v>57</v>
      </c>
      <c r="AB1018" t="s">
        <v>56</v>
      </c>
      <c r="AC1018" t="s">
        <v>56</v>
      </c>
      <c r="AD1018" t="s">
        <v>1226</v>
      </c>
      <c r="AE1018">
        <v>0</v>
      </c>
      <c r="AF1018">
        <v>0</v>
      </c>
      <c r="AG1018">
        <v>0</v>
      </c>
      <c r="AH1018">
        <v>1</v>
      </c>
      <c r="AI1018" s="18" t="str">
        <f t="shared" si="61"/>
        <v>1</v>
      </c>
      <c r="AJ1018" s="18" t="str">
        <f t="shared" si="62"/>
        <v>1</v>
      </c>
      <c r="AK1018" s="18" t="str">
        <f t="shared" si="63"/>
        <v>1</v>
      </c>
      <c r="AL1018" s="18">
        <f t="shared" si="64"/>
        <v>1</v>
      </c>
      <c r="AM1018" t="s">
        <v>55</v>
      </c>
      <c r="AN1018" t="s">
        <v>55</v>
      </c>
      <c r="AO1018">
        <v>0</v>
      </c>
      <c r="AP1018">
        <v>0</v>
      </c>
      <c r="AQ1018">
        <v>0</v>
      </c>
      <c r="AR1018" t="s">
        <v>76</v>
      </c>
      <c r="AS1018" t="s">
        <v>78</v>
      </c>
      <c r="AT1018" t="s">
        <v>78</v>
      </c>
      <c r="AU1018" t="s">
        <v>4449</v>
      </c>
      <c r="AV1018" t="s">
        <v>6877</v>
      </c>
      <c r="AW1018" t="s">
        <v>1225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2016022614</v>
      </c>
      <c r="BM1018">
        <v>14</v>
      </c>
    </row>
    <row r="1019" spans="1:65">
      <c r="A1019" t="s">
        <v>6878</v>
      </c>
      <c r="B1019">
        <v>1018</v>
      </c>
      <c r="C1019" t="s">
        <v>1223</v>
      </c>
      <c r="D1019">
        <v>1</v>
      </c>
      <c r="E1019">
        <v>14</v>
      </c>
      <c r="F1019">
        <v>2016022614</v>
      </c>
      <c r="G1019">
        <v>20160226</v>
      </c>
      <c r="H1019" t="s">
        <v>1227</v>
      </c>
      <c r="I1019" t="s">
        <v>76</v>
      </c>
      <c r="J1019" t="s">
        <v>55</v>
      </c>
      <c r="K1019">
        <v>2</v>
      </c>
      <c r="L1019">
        <v>0</v>
      </c>
      <c r="M1019">
        <v>2</v>
      </c>
      <c r="N1019" t="s">
        <v>56</v>
      </c>
      <c r="O1019" t="s">
        <v>76</v>
      </c>
      <c r="P1019" t="s">
        <v>57</v>
      </c>
      <c r="Q1019" t="s">
        <v>3</v>
      </c>
      <c r="R1019" t="s">
        <v>78</v>
      </c>
      <c r="S1019" t="s">
        <v>55</v>
      </c>
      <c r="T1019" t="s">
        <v>56</v>
      </c>
      <c r="U1019" t="s">
        <v>56</v>
      </c>
      <c r="V1019" t="s">
        <v>56</v>
      </c>
      <c r="W1019" t="s">
        <v>55</v>
      </c>
      <c r="X1019" t="s">
        <v>56</v>
      </c>
      <c r="Y1019" t="s">
        <v>56</v>
      </c>
      <c r="Z1019" t="s">
        <v>56</v>
      </c>
      <c r="AA1019" t="s">
        <v>57</v>
      </c>
      <c r="AB1019" t="s">
        <v>56</v>
      </c>
      <c r="AC1019" t="s">
        <v>56</v>
      </c>
      <c r="AD1019" t="s">
        <v>57</v>
      </c>
      <c r="AE1019">
        <v>0</v>
      </c>
      <c r="AF1019">
        <v>0</v>
      </c>
      <c r="AG1019">
        <v>0</v>
      </c>
      <c r="AH1019">
        <v>1</v>
      </c>
      <c r="AI1019" s="18" t="str">
        <f t="shared" si="61"/>
        <v>1</v>
      </c>
      <c r="AJ1019" s="18" t="str">
        <f t="shared" si="62"/>
        <v>1</v>
      </c>
      <c r="AK1019" s="18" t="str">
        <f t="shared" si="63"/>
        <v>1</v>
      </c>
      <c r="AL1019" s="18">
        <f t="shared" si="64"/>
        <v>1</v>
      </c>
      <c r="AM1019" t="s">
        <v>55</v>
      </c>
      <c r="AN1019" t="s">
        <v>55</v>
      </c>
      <c r="AO1019">
        <v>0</v>
      </c>
      <c r="AP1019">
        <v>0</v>
      </c>
      <c r="AQ1019">
        <v>0</v>
      </c>
      <c r="AR1019" t="s">
        <v>76</v>
      </c>
      <c r="AS1019" t="s">
        <v>78</v>
      </c>
      <c r="AT1019" t="s">
        <v>78</v>
      </c>
      <c r="AU1019" t="s">
        <v>4449</v>
      </c>
      <c r="AV1019" t="s">
        <v>6878</v>
      </c>
      <c r="AW1019" t="s">
        <v>1227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</v>
      </c>
      <c r="BL1019">
        <v>2016022614</v>
      </c>
      <c r="BM1019">
        <v>14</v>
      </c>
    </row>
    <row r="1020" spans="1:65">
      <c r="A1020" t="s">
        <v>6879</v>
      </c>
      <c r="B1020">
        <v>1019</v>
      </c>
      <c r="C1020" t="s">
        <v>1223</v>
      </c>
      <c r="D1020">
        <v>1</v>
      </c>
      <c r="E1020">
        <v>14</v>
      </c>
      <c r="F1020">
        <v>2016022614</v>
      </c>
      <c r="G1020">
        <v>20160226</v>
      </c>
      <c r="H1020" t="s">
        <v>1228</v>
      </c>
      <c r="I1020" t="s">
        <v>612</v>
      </c>
      <c r="J1020" t="s">
        <v>55</v>
      </c>
      <c r="K1020">
        <v>0</v>
      </c>
      <c r="L1020" t="s">
        <v>55</v>
      </c>
      <c r="M1020" t="s">
        <v>55</v>
      </c>
      <c r="N1020" t="s">
        <v>56</v>
      </c>
      <c r="O1020" t="s">
        <v>57</v>
      </c>
      <c r="P1020" t="s">
        <v>57</v>
      </c>
      <c r="Q1020" t="s">
        <v>3</v>
      </c>
      <c r="R1020" t="s">
        <v>1229</v>
      </c>
      <c r="S1020" t="s">
        <v>55</v>
      </c>
      <c r="T1020" t="s">
        <v>56</v>
      </c>
      <c r="U1020" t="s">
        <v>56</v>
      </c>
      <c r="V1020" t="s">
        <v>68</v>
      </c>
      <c r="W1020" t="s">
        <v>55</v>
      </c>
      <c r="X1020" t="s">
        <v>56</v>
      </c>
      <c r="Y1020" t="s">
        <v>56</v>
      </c>
      <c r="Z1020" t="s">
        <v>56</v>
      </c>
      <c r="AA1020" t="s">
        <v>57</v>
      </c>
      <c r="AB1020" t="s">
        <v>56</v>
      </c>
      <c r="AC1020" t="s">
        <v>68</v>
      </c>
      <c r="AD1020" t="s">
        <v>57</v>
      </c>
      <c r="AE1020">
        <v>0</v>
      </c>
      <c r="AF1020">
        <v>0</v>
      </c>
      <c r="AG1020">
        <v>0</v>
      </c>
      <c r="AH1020">
        <v>1</v>
      </c>
      <c r="AI1020" s="18" t="str">
        <f t="shared" si="61"/>
        <v>1</v>
      </c>
      <c r="AJ1020" s="18" t="str">
        <f t="shared" si="62"/>
        <v>1</v>
      </c>
      <c r="AK1020" s="18" t="str">
        <f t="shared" si="63"/>
        <v>1</v>
      </c>
      <c r="AL1020" s="18">
        <f t="shared" si="64"/>
        <v>1</v>
      </c>
      <c r="AM1020" t="s">
        <v>55</v>
      </c>
      <c r="AN1020" t="s">
        <v>55</v>
      </c>
      <c r="AO1020">
        <v>0</v>
      </c>
      <c r="AP1020">
        <v>0</v>
      </c>
      <c r="AQ1020">
        <v>0</v>
      </c>
      <c r="AR1020" t="s">
        <v>298</v>
      </c>
      <c r="AS1020" t="s">
        <v>1230</v>
      </c>
      <c r="AT1020" t="s">
        <v>1230</v>
      </c>
      <c r="AU1020" t="s">
        <v>4450</v>
      </c>
      <c r="AV1020" t="s">
        <v>6879</v>
      </c>
      <c r="AW1020" t="s">
        <v>1228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2016022614</v>
      </c>
      <c r="BM1020">
        <v>14</v>
      </c>
    </row>
    <row r="1021" spans="1:65">
      <c r="A1021" t="s">
        <v>6880</v>
      </c>
      <c r="B1021">
        <v>1020</v>
      </c>
      <c r="C1021" t="s">
        <v>1223</v>
      </c>
      <c r="D1021">
        <v>1</v>
      </c>
      <c r="E1021">
        <v>14</v>
      </c>
      <c r="F1021">
        <v>2016022614</v>
      </c>
      <c r="G1021">
        <v>20160226</v>
      </c>
      <c r="H1021" t="s">
        <v>1231</v>
      </c>
      <c r="I1021" t="s">
        <v>426</v>
      </c>
      <c r="J1021" t="s">
        <v>55</v>
      </c>
      <c r="K1021">
        <v>0</v>
      </c>
      <c r="L1021" t="s">
        <v>55</v>
      </c>
      <c r="M1021" t="s">
        <v>55</v>
      </c>
      <c r="N1021" t="s">
        <v>56</v>
      </c>
      <c r="O1021" t="s">
        <v>57</v>
      </c>
      <c r="P1021" t="s">
        <v>57</v>
      </c>
      <c r="Q1021" t="s">
        <v>3</v>
      </c>
      <c r="R1021" t="s">
        <v>1229</v>
      </c>
      <c r="S1021" t="s">
        <v>55</v>
      </c>
      <c r="T1021" t="s">
        <v>68</v>
      </c>
      <c r="U1021" t="s">
        <v>68</v>
      </c>
      <c r="V1021" t="s">
        <v>68</v>
      </c>
      <c r="W1021" t="s">
        <v>55</v>
      </c>
      <c r="X1021" t="s">
        <v>56</v>
      </c>
      <c r="Y1021" t="s">
        <v>56</v>
      </c>
      <c r="Z1021" t="s">
        <v>56</v>
      </c>
      <c r="AA1021" t="s">
        <v>57</v>
      </c>
      <c r="AB1021" t="s">
        <v>56</v>
      </c>
      <c r="AC1021" t="s">
        <v>68</v>
      </c>
      <c r="AD1021" t="s">
        <v>1232</v>
      </c>
      <c r="AE1021">
        <v>0</v>
      </c>
      <c r="AF1021">
        <v>0</v>
      </c>
      <c r="AG1021">
        <v>0</v>
      </c>
      <c r="AH1021">
        <v>1</v>
      </c>
      <c r="AI1021" s="18" t="str">
        <f t="shared" si="61"/>
        <v>1</v>
      </c>
      <c r="AJ1021" s="18" t="str">
        <f t="shared" si="62"/>
        <v>1</v>
      </c>
      <c r="AK1021" s="18" t="str">
        <f t="shared" si="63"/>
        <v>1</v>
      </c>
      <c r="AL1021" s="18">
        <f t="shared" si="64"/>
        <v>1</v>
      </c>
      <c r="AM1021" t="s">
        <v>55</v>
      </c>
      <c r="AN1021" t="s">
        <v>55</v>
      </c>
      <c r="AO1021">
        <v>0</v>
      </c>
      <c r="AP1021">
        <v>0</v>
      </c>
      <c r="AQ1021">
        <v>0</v>
      </c>
      <c r="AR1021" t="s">
        <v>426</v>
      </c>
      <c r="AS1021" t="s">
        <v>1230</v>
      </c>
      <c r="AT1021" t="s">
        <v>1230</v>
      </c>
      <c r="AU1021" t="s">
        <v>4450</v>
      </c>
      <c r="AV1021" t="s">
        <v>6880</v>
      </c>
      <c r="AW1021" t="s">
        <v>1231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1</v>
      </c>
      <c r="BL1021">
        <v>2016022614</v>
      </c>
      <c r="BM1021">
        <v>14</v>
      </c>
    </row>
    <row r="1022" spans="1:65">
      <c r="A1022" t="s">
        <v>6881</v>
      </c>
      <c r="B1022">
        <v>1021</v>
      </c>
      <c r="C1022" t="s">
        <v>1223</v>
      </c>
      <c r="D1022">
        <v>1</v>
      </c>
      <c r="E1022">
        <v>14</v>
      </c>
      <c r="F1022">
        <v>2016022614</v>
      </c>
      <c r="G1022">
        <v>20160226</v>
      </c>
      <c r="H1022" t="s">
        <v>1233</v>
      </c>
      <c r="I1022" t="s">
        <v>1234</v>
      </c>
      <c r="J1022" t="s">
        <v>55</v>
      </c>
      <c r="K1022">
        <v>0</v>
      </c>
      <c r="L1022" t="s">
        <v>55</v>
      </c>
      <c r="M1022" t="s">
        <v>55</v>
      </c>
      <c r="N1022" t="s">
        <v>56</v>
      </c>
      <c r="O1022" t="s">
        <v>57</v>
      </c>
      <c r="P1022" t="s">
        <v>57</v>
      </c>
      <c r="Q1022" t="s">
        <v>3</v>
      </c>
      <c r="R1022" t="s">
        <v>1229</v>
      </c>
      <c r="S1022" t="s">
        <v>55</v>
      </c>
      <c r="T1022" t="s">
        <v>56</v>
      </c>
      <c r="U1022" t="s">
        <v>56</v>
      </c>
      <c r="V1022" t="s">
        <v>56</v>
      </c>
      <c r="W1022" t="s">
        <v>55</v>
      </c>
      <c r="X1022" t="s">
        <v>56</v>
      </c>
      <c r="Y1022" t="s">
        <v>56</v>
      </c>
      <c r="Z1022" t="s">
        <v>56</v>
      </c>
      <c r="AA1022" t="s">
        <v>57</v>
      </c>
      <c r="AB1022" t="s">
        <v>56</v>
      </c>
      <c r="AC1022" t="s">
        <v>56</v>
      </c>
      <c r="AD1022" t="s">
        <v>57</v>
      </c>
      <c r="AE1022">
        <v>0</v>
      </c>
      <c r="AF1022">
        <v>0</v>
      </c>
      <c r="AG1022">
        <v>0</v>
      </c>
      <c r="AH1022">
        <v>1</v>
      </c>
      <c r="AI1022" s="18" t="str">
        <f t="shared" si="61"/>
        <v>1</v>
      </c>
      <c r="AJ1022" s="18" t="str">
        <f t="shared" si="62"/>
        <v>1</v>
      </c>
      <c r="AK1022" s="18" t="str">
        <f t="shared" si="63"/>
        <v>1</v>
      </c>
      <c r="AL1022" s="18">
        <f t="shared" si="64"/>
        <v>1</v>
      </c>
      <c r="AM1022" t="s">
        <v>55</v>
      </c>
      <c r="AN1022" t="s">
        <v>55</v>
      </c>
      <c r="AO1022">
        <v>1</v>
      </c>
      <c r="AP1022">
        <v>0</v>
      </c>
      <c r="AQ1022">
        <v>0</v>
      </c>
      <c r="AR1022" t="s">
        <v>74</v>
      </c>
      <c r="AS1022" t="s">
        <v>1230</v>
      </c>
      <c r="AT1022" t="s">
        <v>1230</v>
      </c>
      <c r="AU1022" t="s">
        <v>4450</v>
      </c>
      <c r="AV1022" t="s">
        <v>6881</v>
      </c>
      <c r="AW1022" t="s">
        <v>1233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2016022614</v>
      </c>
      <c r="BM1022">
        <v>14</v>
      </c>
    </row>
    <row r="1023" spans="1:65">
      <c r="A1023" t="s">
        <v>6882</v>
      </c>
      <c r="B1023">
        <v>1022</v>
      </c>
      <c r="C1023" t="s">
        <v>1223</v>
      </c>
      <c r="D1023">
        <v>1</v>
      </c>
      <c r="E1023">
        <v>14</v>
      </c>
      <c r="F1023">
        <v>2016022614</v>
      </c>
      <c r="G1023">
        <v>20160226</v>
      </c>
      <c r="H1023" t="s">
        <v>1235</v>
      </c>
      <c r="I1023" t="s">
        <v>76</v>
      </c>
      <c r="J1023" t="s">
        <v>55</v>
      </c>
      <c r="K1023">
        <v>3</v>
      </c>
      <c r="L1023">
        <v>1</v>
      </c>
      <c r="M1023">
        <v>2</v>
      </c>
      <c r="N1023" t="s">
        <v>56</v>
      </c>
      <c r="O1023" t="s">
        <v>76</v>
      </c>
      <c r="P1023" t="s">
        <v>57</v>
      </c>
      <c r="Q1023" t="s">
        <v>3</v>
      </c>
      <c r="R1023" t="s">
        <v>1236</v>
      </c>
      <c r="S1023" t="s">
        <v>55</v>
      </c>
      <c r="T1023" t="s">
        <v>56</v>
      </c>
      <c r="U1023" t="s">
        <v>56</v>
      </c>
      <c r="V1023" t="s">
        <v>56</v>
      </c>
      <c r="W1023" t="s">
        <v>55</v>
      </c>
      <c r="X1023" t="s">
        <v>56</v>
      </c>
      <c r="Y1023" t="s">
        <v>56</v>
      </c>
      <c r="Z1023" t="s">
        <v>68</v>
      </c>
      <c r="AA1023" t="s">
        <v>57</v>
      </c>
      <c r="AB1023" t="s">
        <v>56</v>
      </c>
      <c r="AC1023" t="s">
        <v>56</v>
      </c>
      <c r="AD1023" t="s">
        <v>57</v>
      </c>
      <c r="AE1023">
        <v>0</v>
      </c>
      <c r="AF1023">
        <v>0</v>
      </c>
      <c r="AG1023">
        <v>0</v>
      </c>
      <c r="AH1023">
        <v>1</v>
      </c>
      <c r="AI1023" s="18" t="str">
        <f t="shared" si="61"/>
        <v>1</v>
      </c>
      <c r="AJ1023" s="18" t="str">
        <f t="shared" si="62"/>
        <v>1</v>
      </c>
      <c r="AK1023" s="18" t="str">
        <f t="shared" si="63"/>
        <v>1</v>
      </c>
      <c r="AL1023" s="18">
        <f t="shared" si="64"/>
        <v>1</v>
      </c>
      <c r="AM1023" t="s">
        <v>55</v>
      </c>
      <c r="AN1023" t="s">
        <v>55</v>
      </c>
      <c r="AO1023">
        <v>0</v>
      </c>
      <c r="AP1023">
        <v>0</v>
      </c>
      <c r="AQ1023">
        <v>0</v>
      </c>
      <c r="AR1023" t="s">
        <v>76</v>
      </c>
      <c r="AS1023" t="s">
        <v>78</v>
      </c>
      <c r="AT1023" t="s">
        <v>78</v>
      </c>
      <c r="AU1023" t="s">
        <v>4449</v>
      </c>
      <c r="AV1023" t="s">
        <v>6882</v>
      </c>
      <c r="AW1023" t="s">
        <v>1235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2016022614</v>
      </c>
      <c r="BM1023">
        <v>14</v>
      </c>
    </row>
    <row r="1024" spans="1:65">
      <c r="A1024" t="s">
        <v>6883</v>
      </c>
      <c r="B1024">
        <v>1023</v>
      </c>
      <c r="C1024" t="s">
        <v>1223</v>
      </c>
      <c r="D1024">
        <v>1</v>
      </c>
      <c r="E1024">
        <v>14</v>
      </c>
      <c r="F1024">
        <v>2016022614</v>
      </c>
      <c r="G1024">
        <v>20160226</v>
      </c>
      <c r="H1024" t="s">
        <v>1237</v>
      </c>
      <c r="I1024" t="s">
        <v>977</v>
      </c>
      <c r="J1024" t="s">
        <v>55</v>
      </c>
      <c r="K1024">
        <v>3</v>
      </c>
      <c r="L1024">
        <v>1</v>
      </c>
      <c r="M1024">
        <v>2</v>
      </c>
      <c r="N1024" t="s">
        <v>56</v>
      </c>
      <c r="O1024" t="s">
        <v>217</v>
      </c>
      <c r="P1024" t="s">
        <v>57</v>
      </c>
      <c r="Q1024" t="s">
        <v>3</v>
      </c>
      <c r="R1024" t="s">
        <v>80</v>
      </c>
      <c r="S1024" t="s">
        <v>55</v>
      </c>
      <c r="T1024" t="s">
        <v>56</v>
      </c>
      <c r="U1024" t="s">
        <v>56</v>
      </c>
      <c r="V1024" t="s">
        <v>68</v>
      </c>
      <c r="W1024" t="s">
        <v>55</v>
      </c>
      <c r="X1024" t="s">
        <v>56</v>
      </c>
      <c r="Y1024" t="s">
        <v>56</v>
      </c>
      <c r="Z1024" t="s">
        <v>68</v>
      </c>
      <c r="AA1024" t="s">
        <v>57</v>
      </c>
      <c r="AB1024" t="s">
        <v>56</v>
      </c>
      <c r="AC1024" t="s">
        <v>68</v>
      </c>
      <c r="AD1024" t="s">
        <v>57</v>
      </c>
      <c r="AE1024">
        <v>0</v>
      </c>
      <c r="AF1024">
        <v>0</v>
      </c>
      <c r="AG1024">
        <v>0</v>
      </c>
      <c r="AH1024">
        <v>1</v>
      </c>
      <c r="AI1024" s="18" t="str">
        <f t="shared" si="61"/>
        <v>1</v>
      </c>
      <c r="AJ1024" s="18" t="str">
        <f t="shared" si="62"/>
        <v>1</v>
      </c>
      <c r="AK1024" s="18" t="str">
        <f t="shared" si="63"/>
        <v>1</v>
      </c>
      <c r="AL1024" s="18">
        <f t="shared" si="64"/>
        <v>1</v>
      </c>
      <c r="AM1024" t="s">
        <v>55</v>
      </c>
      <c r="AN1024" t="s">
        <v>55</v>
      </c>
      <c r="AO1024">
        <v>0</v>
      </c>
      <c r="AP1024">
        <v>0</v>
      </c>
      <c r="AQ1024">
        <v>0</v>
      </c>
      <c r="AR1024" t="s">
        <v>298</v>
      </c>
      <c r="AS1024" t="s">
        <v>80</v>
      </c>
      <c r="AT1024" t="s">
        <v>80</v>
      </c>
      <c r="AU1024" t="s">
        <v>80</v>
      </c>
      <c r="AV1024" t="s">
        <v>6883</v>
      </c>
      <c r="AW1024" t="s">
        <v>1237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2016022614</v>
      </c>
      <c r="BM1024">
        <v>14</v>
      </c>
    </row>
    <row r="1025" spans="1:65">
      <c r="A1025" t="s">
        <v>6884</v>
      </c>
      <c r="B1025">
        <v>1024</v>
      </c>
      <c r="C1025" t="s">
        <v>1223</v>
      </c>
      <c r="D1025">
        <v>1</v>
      </c>
      <c r="E1025">
        <v>14</v>
      </c>
      <c r="F1025">
        <v>2016022614</v>
      </c>
      <c r="G1025">
        <v>20160226</v>
      </c>
      <c r="H1025" t="s">
        <v>1238</v>
      </c>
      <c r="I1025" t="s">
        <v>1234</v>
      </c>
      <c r="J1025" t="s">
        <v>55</v>
      </c>
      <c r="K1025">
        <v>6</v>
      </c>
      <c r="L1025">
        <v>1</v>
      </c>
      <c r="M1025">
        <v>5</v>
      </c>
      <c r="N1025" t="s">
        <v>56</v>
      </c>
      <c r="O1025" t="s">
        <v>1234</v>
      </c>
      <c r="P1025" t="s">
        <v>68</v>
      </c>
      <c r="Q1025" t="s">
        <v>3</v>
      </c>
      <c r="R1025" t="s">
        <v>1236</v>
      </c>
      <c r="S1025" t="s">
        <v>55</v>
      </c>
      <c r="T1025" t="s">
        <v>56</v>
      </c>
      <c r="U1025" t="s">
        <v>56</v>
      </c>
      <c r="V1025" t="s">
        <v>56</v>
      </c>
      <c r="W1025" t="s">
        <v>55</v>
      </c>
      <c r="X1025" t="s">
        <v>56</v>
      </c>
      <c r="Y1025" t="s">
        <v>56</v>
      </c>
      <c r="Z1025" t="s">
        <v>68</v>
      </c>
      <c r="AA1025" t="s">
        <v>57</v>
      </c>
      <c r="AB1025" t="s">
        <v>56</v>
      </c>
      <c r="AC1025" t="s">
        <v>56</v>
      </c>
      <c r="AD1025" t="s">
        <v>1239</v>
      </c>
      <c r="AE1025">
        <v>0</v>
      </c>
      <c r="AF1025">
        <v>0</v>
      </c>
      <c r="AG1025">
        <v>0</v>
      </c>
      <c r="AH1025">
        <v>1</v>
      </c>
      <c r="AI1025" s="18" t="str">
        <f t="shared" si="61"/>
        <v>1</v>
      </c>
      <c r="AJ1025" s="18" t="str">
        <f t="shared" si="62"/>
        <v>1</v>
      </c>
      <c r="AK1025" s="18" t="str">
        <f t="shared" si="63"/>
        <v>1</v>
      </c>
      <c r="AL1025" s="18">
        <f t="shared" si="64"/>
        <v>1</v>
      </c>
      <c r="AM1025" t="s">
        <v>55</v>
      </c>
      <c r="AN1025" t="s">
        <v>55</v>
      </c>
      <c r="AO1025">
        <v>0</v>
      </c>
      <c r="AP1025">
        <v>0</v>
      </c>
      <c r="AQ1025">
        <v>0</v>
      </c>
      <c r="AR1025" t="s">
        <v>74</v>
      </c>
      <c r="AS1025" t="s">
        <v>78</v>
      </c>
      <c r="AT1025" t="s">
        <v>78</v>
      </c>
      <c r="AU1025" t="s">
        <v>4449</v>
      </c>
      <c r="AV1025" t="s">
        <v>6884</v>
      </c>
      <c r="AW1025" t="s">
        <v>1238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2016022614</v>
      </c>
      <c r="BM1025">
        <v>14</v>
      </c>
    </row>
    <row r="1026" spans="1:65">
      <c r="A1026" t="s">
        <v>6885</v>
      </c>
      <c r="B1026">
        <v>1025</v>
      </c>
      <c r="C1026" t="s">
        <v>1223</v>
      </c>
      <c r="D1026">
        <v>1</v>
      </c>
      <c r="E1026">
        <v>14</v>
      </c>
      <c r="F1026">
        <v>2016022614</v>
      </c>
      <c r="G1026">
        <v>20160226</v>
      </c>
      <c r="H1026" t="s">
        <v>1240</v>
      </c>
      <c r="I1026" t="s">
        <v>1241</v>
      </c>
      <c r="J1026" t="s">
        <v>55</v>
      </c>
      <c r="K1026">
        <v>6</v>
      </c>
      <c r="L1026">
        <v>0</v>
      </c>
      <c r="M1026">
        <v>6</v>
      </c>
      <c r="N1026" t="s">
        <v>56</v>
      </c>
      <c r="O1026" t="s">
        <v>1241</v>
      </c>
      <c r="P1026" t="s">
        <v>68</v>
      </c>
      <c r="Q1026" t="s">
        <v>3</v>
      </c>
      <c r="R1026" t="s">
        <v>1236</v>
      </c>
      <c r="S1026" t="s">
        <v>55</v>
      </c>
      <c r="T1026" t="s">
        <v>56</v>
      </c>
      <c r="U1026" t="s">
        <v>56</v>
      </c>
      <c r="V1026" t="s">
        <v>68</v>
      </c>
      <c r="W1026" t="s">
        <v>55</v>
      </c>
      <c r="X1026" t="s">
        <v>56</v>
      </c>
      <c r="Y1026" t="s">
        <v>56</v>
      </c>
      <c r="Z1026" t="s">
        <v>68</v>
      </c>
      <c r="AA1026" t="s">
        <v>57</v>
      </c>
      <c r="AB1026" t="s">
        <v>56</v>
      </c>
      <c r="AC1026" t="s">
        <v>56</v>
      </c>
      <c r="AD1026" t="s">
        <v>1239</v>
      </c>
      <c r="AE1026">
        <v>0</v>
      </c>
      <c r="AF1026">
        <v>0</v>
      </c>
      <c r="AG1026">
        <v>0</v>
      </c>
      <c r="AH1026">
        <v>1</v>
      </c>
      <c r="AI1026" s="18" t="str">
        <f t="shared" si="61"/>
        <v>1</v>
      </c>
      <c r="AJ1026" s="18" t="str">
        <f t="shared" si="62"/>
        <v>1</v>
      </c>
      <c r="AK1026" s="18" t="str">
        <f t="shared" si="63"/>
        <v>1</v>
      </c>
      <c r="AL1026" s="18">
        <f t="shared" si="64"/>
        <v>1</v>
      </c>
      <c r="AM1026" t="s">
        <v>55</v>
      </c>
      <c r="AN1026" t="s">
        <v>55</v>
      </c>
      <c r="AO1026">
        <v>0</v>
      </c>
      <c r="AP1026">
        <v>0</v>
      </c>
      <c r="AQ1026">
        <v>0</v>
      </c>
      <c r="AR1026" t="s">
        <v>343</v>
      </c>
      <c r="AS1026" t="s">
        <v>78</v>
      </c>
      <c r="AT1026" t="s">
        <v>78</v>
      </c>
      <c r="AU1026" t="s">
        <v>4449</v>
      </c>
      <c r="AV1026" t="s">
        <v>6885</v>
      </c>
      <c r="AW1026" t="s">
        <v>1240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2016022614</v>
      </c>
      <c r="BM1026">
        <v>14</v>
      </c>
    </row>
    <row r="1027" spans="1:65">
      <c r="A1027" t="s">
        <v>6886</v>
      </c>
      <c r="B1027">
        <v>1026</v>
      </c>
      <c r="C1027" t="s">
        <v>1223</v>
      </c>
      <c r="D1027">
        <v>1</v>
      </c>
      <c r="E1027">
        <v>14</v>
      </c>
      <c r="F1027">
        <v>2016022614</v>
      </c>
      <c r="G1027">
        <v>20160226</v>
      </c>
      <c r="H1027" t="s">
        <v>1242</v>
      </c>
      <c r="I1027" t="s">
        <v>1243</v>
      </c>
      <c r="J1027" t="s">
        <v>55</v>
      </c>
      <c r="K1027">
        <v>6</v>
      </c>
      <c r="L1027">
        <v>1</v>
      </c>
      <c r="M1027">
        <v>5</v>
      </c>
      <c r="N1027" t="s">
        <v>56</v>
      </c>
      <c r="O1027" t="s">
        <v>1243</v>
      </c>
      <c r="P1027" t="s">
        <v>68</v>
      </c>
      <c r="Q1027" t="s">
        <v>3</v>
      </c>
      <c r="R1027" t="s">
        <v>1236</v>
      </c>
      <c r="S1027" t="s">
        <v>55</v>
      </c>
      <c r="T1027" t="s">
        <v>56</v>
      </c>
      <c r="U1027" t="s">
        <v>56</v>
      </c>
      <c r="V1027" t="s">
        <v>68</v>
      </c>
      <c r="W1027" t="s">
        <v>55</v>
      </c>
      <c r="X1027" t="s">
        <v>56</v>
      </c>
      <c r="Y1027" t="s">
        <v>56</v>
      </c>
      <c r="Z1027" t="s">
        <v>68</v>
      </c>
      <c r="AA1027" t="s">
        <v>57</v>
      </c>
      <c r="AB1027" t="s">
        <v>56</v>
      </c>
      <c r="AC1027" t="s">
        <v>68</v>
      </c>
      <c r="AD1027" t="s">
        <v>1239</v>
      </c>
      <c r="AE1027">
        <v>0</v>
      </c>
      <c r="AF1027">
        <v>0</v>
      </c>
      <c r="AG1027">
        <v>0</v>
      </c>
      <c r="AH1027">
        <v>1</v>
      </c>
      <c r="AI1027" s="18" t="str">
        <f t="shared" ref="AI1027:AI1090" si="65">IF(ISERROR(FIND("0",AE1027))=FALSE, "1", IF(ISERROR(FIND("1",AE1027))=FALSE, "0"))</f>
        <v>1</v>
      </c>
      <c r="AJ1027" s="18" t="str">
        <f t="shared" ref="AJ1027:AJ1090" si="66">IF(ISERROR(FIND("0",AF1027))=FALSE, "1", IF(ISERROR(FIND("1",AF1027))=FALSE, "0"))</f>
        <v>1</v>
      </c>
      <c r="AK1027" s="18" t="str">
        <f t="shared" ref="AK1027:AK1090" si="67">IF(ISERROR(FIND("0",AG1027))=FALSE, "1", IF(ISERROR(FIND("1",AG1027))=FALSE, "0"))</f>
        <v>1</v>
      </c>
      <c r="AL1027" s="18">
        <f t="shared" ref="AL1027:AL1090" si="68">AH1027</f>
        <v>1</v>
      </c>
      <c r="AM1027" t="s">
        <v>55</v>
      </c>
      <c r="AN1027" t="s">
        <v>55</v>
      </c>
      <c r="AO1027">
        <v>1</v>
      </c>
      <c r="AP1027">
        <v>0</v>
      </c>
      <c r="AQ1027">
        <v>0</v>
      </c>
      <c r="AR1027" t="s">
        <v>74</v>
      </c>
      <c r="AS1027" t="s">
        <v>78</v>
      </c>
      <c r="AT1027" t="s">
        <v>78</v>
      </c>
      <c r="AU1027" t="s">
        <v>4449</v>
      </c>
      <c r="AV1027" t="s">
        <v>6886</v>
      </c>
      <c r="AW1027" t="s">
        <v>1242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2016022614</v>
      </c>
      <c r="BM1027">
        <v>14</v>
      </c>
    </row>
    <row r="1028" spans="1:65">
      <c r="A1028" t="s">
        <v>6887</v>
      </c>
      <c r="B1028">
        <v>1027</v>
      </c>
      <c r="C1028" t="s">
        <v>1223</v>
      </c>
      <c r="D1028">
        <v>1</v>
      </c>
      <c r="E1028">
        <v>14</v>
      </c>
      <c r="F1028">
        <v>2016022614</v>
      </c>
      <c r="G1028">
        <v>20160226</v>
      </c>
      <c r="H1028" t="s">
        <v>1244</v>
      </c>
      <c r="I1028" t="s">
        <v>1243</v>
      </c>
      <c r="J1028" t="s">
        <v>55</v>
      </c>
      <c r="K1028">
        <v>3</v>
      </c>
      <c r="L1028">
        <v>0</v>
      </c>
      <c r="M1028">
        <v>3</v>
      </c>
      <c r="N1028" t="s">
        <v>56</v>
      </c>
      <c r="O1028" t="s">
        <v>1243</v>
      </c>
      <c r="P1028" t="s">
        <v>68</v>
      </c>
      <c r="Q1028" t="s">
        <v>3</v>
      </c>
      <c r="R1028" t="s">
        <v>1236</v>
      </c>
      <c r="S1028" t="s">
        <v>55</v>
      </c>
      <c r="T1028" t="s">
        <v>56</v>
      </c>
      <c r="U1028" t="s">
        <v>56</v>
      </c>
      <c r="V1028" t="s">
        <v>68</v>
      </c>
      <c r="W1028" t="s">
        <v>55</v>
      </c>
      <c r="X1028" t="s">
        <v>56</v>
      </c>
      <c r="Y1028" t="s">
        <v>56</v>
      </c>
      <c r="Z1028" t="s">
        <v>68</v>
      </c>
      <c r="AA1028" t="s">
        <v>57</v>
      </c>
      <c r="AB1028" t="s">
        <v>56</v>
      </c>
      <c r="AC1028" t="s">
        <v>56</v>
      </c>
      <c r="AD1028" t="s">
        <v>1239</v>
      </c>
      <c r="AE1028">
        <v>0</v>
      </c>
      <c r="AF1028">
        <v>0</v>
      </c>
      <c r="AG1028">
        <v>0</v>
      </c>
      <c r="AH1028">
        <v>1</v>
      </c>
      <c r="AI1028" s="18" t="str">
        <f t="shared" si="65"/>
        <v>1</v>
      </c>
      <c r="AJ1028" s="18" t="str">
        <f t="shared" si="66"/>
        <v>1</v>
      </c>
      <c r="AK1028" s="18" t="str">
        <f t="shared" si="67"/>
        <v>1</v>
      </c>
      <c r="AL1028" s="18">
        <f t="shared" si="68"/>
        <v>1</v>
      </c>
      <c r="AM1028" t="s">
        <v>55</v>
      </c>
      <c r="AN1028" t="s">
        <v>55</v>
      </c>
      <c r="AO1028">
        <v>0</v>
      </c>
      <c r="AP1028">
        <v>0</v>
      </c>
      <c r="AQ1028">
        <v>0</v>
      </c>
      <c r="AR1028" t="s">
        <v>74</v>
      </c>
      <c r="AS1028" t="s">
        <v>78</v>
      </c>
      <c r="AT1028" t="s">
        <v>78</v>
      </c>
      <c r="AU1028" t="s">
        <v>4449</v>
      </c>
      <c r="AV1028" t="s">
        <v>6887</v>
      </c>
      <c r="AW1028" t="s">
        <v>1244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2016022614</v>
      </c>
      <c r="BM1028">
        <v>14</v>
      </c>
    </row>
    <row r="1029" spans="1:65">
      <c r="A1029" t="s">
        <v>6888</v>
      </c>
      <c r="B1029">
        <v>1028</v>
      </c>
      <c r="C1029" t="s">
        <v>1223</v>
      </c>
      <c r="D1029">
        <v>1</v>
      </c>
      <c r="E1029">
        <v>14</v>
      </c>
      <c r="F1029">
        <v>2016022614</v>
      </c>
      <c r="G1029">
        <v>20160226</v>
      </c>
      <c r="H1029" t="s">
        <v>1245</v>
      </c>
      <c r="I1029" t="s">
        <v>1243</v>
      </c>
      <c r="J1029" t="s">
        <v>55</v>
      </c>
      <c r="K1029">
        <v>5</v>
      </c>
      <c r="L1029">
        <v>1</v>
      </c>
      <c r="M1029">
        <v>4</v>
      </c>
      <c r="N1029" t="s">
        <v>56</v>
      </c>
      <c r="O1029" t="s">
        <v>1243</v>
      </c>
      <c r="P1029" t="s">
        <v>68</v>
      </c>
      <c r="Q1029" t="s">
        <v>3</v>
      </c>
      <c r="R1029" t="s">
        <v>1236</v>
      </c>
      <c r="S1029" t="s">
        <v>55</v>
      </c>
      <c r="T1029" t="s">
        <v>56</v>
      </c>
      <c r="U1029" t="s">
        <v>56</v>
      </c>
      <c r="V1029" t="s">
        <v>68</v>
      </c>
      <c r="W1029" t="s">
        <v>55</v>
      </c>
      <c r="X1029" t="s">
        <v>56</v>
      </c>
      <c r="Y1029" t="s">
        <v>56</v>
      </c>
      <c r="Z1029" t="s">
        <v>68</v>
      </c>
      <c r="AA1029" t="s">
        <v>57</v>
      </c>
      <c r="AB1029" t="s">
        <v>56</v>
      </c>
      <c r="AC1029" t="s">
        <v>56</v>
      </c>
      <c r="AD1029" t="s">
        <v>1239</v>
      </c>
      <c r="AE1029">
        <v>0</v>
      </c>
      <c r="AF1029">
        <v>0</v>
      </c>
      <c r="AG1029">
        <v>0</v>
      </c>
      <c r="AH1029">
        <v>1</v>
      </c>
      <c r="AI1029" s="18" t="str">
        <f t="shared" si="65"/>
        <v>1</v>
      </c>
      <c r="AJ1029" s="18" t="str">
        <f t="shared" si="66"/>
        <v>1</v>
      </c>
      <c r="AK1029" s="18" t="str">
        <f t="shared" si="67"/>
        <v>1</v>
      </c>
      <c r="AL1029" s="18">
        <f t="shared" si="68"/>
        <v>1</v>
      </c>
      <c r="AM1029" t="s">
        <v>55</v>
      </c>
      <c r="AN1029" t="s">
        <v>55</v>
      </c>
      <c r="AO1029">
        <v>0</v>
      </c>
      <c r="AP1029">
        <v>0</v>
      </c>
      <c r="AQ1029">
        <v>0</v>
      </c>
      <c r="AR1029" t="s">
        <v>74</v>
      </c>
      <c r="AS1029" t="s">
        <v>78</v>
      </c>
      <c r="AT1029" t="s">
        <v>78</v>
      </c>
      <c r="AU1029" t="s">
        <v>4449</v>
      </c>
      <c r="AV1029" t="s">
        <v>6888</v>
      </c>
      <c r="AW1029" t="s">
        <v>1245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2016022614</v>
      </c>
      <c r="BM1029">
        <v>14</v>
      </c>
    </row>
    <row r="1030" spans="1:65">
      <c r="A1030" t="s">
        <v>6889</v>
      </c>
      <c r="B1030">
        <v>1029</v>
      </c>
      <c r="C1030" t="s">
        <v>1223</v>
      </c>
      <c r="D1030">
        <v>1</v>
      </c>
      <c r="E1030">
        <v>14</v>
      </c>
      <c r="F1030">
        <v>2016022614</v>
      </c>
      <c r="G1030">
        <v>20160226</v>
      </c>
      <c r="H1030" t="s">
        <v>1246</v>
      </c>
      <c r="I1030" t="s">
        <v>1243</v>
      </c>
      <c r="J1030" t="s">
        <v>55</v>
      </c>
      <c r="K1030">
        <v>5</v>
      </c>
      <c r="L1030">
        <v>0</v>
      </c>
      <c r="M1030">
        <v>5</v>
      </c>
      <c r="N1030" t="s">
        <v>56</v>
      </c>
      <c r="O1030" t="s">
        <v>1243</v>
      </c>
      <c r="P1030" t="s">
        <v>68</v>
      </c>
      <c r="Q1030" t="s">
        <v>3</v>
      </c>
      <c r="R1030" t="s">
        <v>1236</v>
      </c>
      <c r="S1030" t="s">
        <v>55</v>
      </c>
      <c r="T1030" t="s">
        <v>56</v>
      </c>
      <c r="U1030" t="s">
        <v>56</v>
      </c>
      <c r="V1030" t="s">
        <v>56</v>
      </c>
      <c r="W1030" t="s">
        <v>55</v>
      </c>
      <c r="X1030" t="s">
        <v>56</v>
      </c>
      <c r="Y1030" t="s">
        <v>56</v>
      </c>
      <c r="Z1030" t="s">
        <v>68</v>
      </c>
      <c r="AA1030" t="s">
        <v>57</v>
      </c>
      <c r="AB1030" t="s">
        <v>56</v>
      </c>
      <c r="AC1030" t="s">
        <v>56</v>
      </c>
      <c r="AD1030" t="s">
        <v>1239</v>
      </c>
      <c r="AE1030">
        <v>0</v>
      </c>
      <c r="AF1030">
        <v>0</v>
      </c>
      <c r="AG1030">
        <v>0</v>
      </c>
      <c r="AH1030">
        <v>1</v>
      </c>
      <c r="AI1030" s="18" t="str">
        <f t="shared" si="65"/>
        <v>1</v>
      </c>
      <c r="AJ1030" s="18" t="str">
        <f t="shared" si="66"/>
        <v>1</v>
      </c>
      <c r="AK1030" s="18" t="str">
        <f t="shared" si="67"/>
        <v>1</v>
      </c>
      <c r="AL1030" s="18">
        <f t="shared" si="68"/>
        <v>1</v>
      </c>
      <c r="AM1030" t="s">
        <v>55</v>
      </c>
      <c r="AN1030" t="s">
        <v>55</v>
      </c>
      <c r="AO1030">
        <v>0</v>
      </c>
      <c r="AP1030">
        <v>0</v>
      </c>
      <c r="AQ1030">
        <v>0</v>
      </c>
      <c r="AR1030" t="s">
        <v>74</v>
      </c>
      <c r="AS1030" t="s">
        <v>78</v>
      </c>
      <c r="AT1030" t="s">
        <v>78</v>
      </c>
      <c r="AU1030" t="s">
        <v>4449</v>
      </c>
      <c r="AV1030" t="s">
        <v>6889</v>
      </c>
      <c r="AW1030" t="s">
        <v>1246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2016022614</v>
      </c>
      <c r="BM1030">
        <v>14</v>
      </c>
    </row>
    <row r="1031" spans="1:65">
      <c r="A1031" t="s">
        <v>6890</v>
      </c>
      <c r="B1031">
        <v>1030</v>
      </c>
      <c r="C1031" t="s">
        <v>1223</v>
      </c>
      <c r="D1031">
        <v>1</v>
      </c>
      <c r="E1031">
        <v>14</v>
      </c>
      <c r="F1031">
        <v>2016022614</v>
      </c>
      <c r="G1031">
        <v>20160226</v>
      </c>
      <c r="H1031" t="s">
        <v>1247</v>
      </c>
      <c r="I1031" t="s">
        <v>618</v>
      </c>
      <c r="J1031" t="s">
        <v>55</v>
      </c>
      <c r="K1031">
        <v>2</v>
      </c>
      <c r="L1031">
        <v>0</v>
      </c>
      <c r="M1031">
        <v>2</v>
      </c>
      <c r="N1031" t="s">
        <v>56</v>
      </c>
      <c r="O1031" t="s">
        <v>618</v>
      </c>
      <c r="P1031" t="s">
        <v>68</v>
      </c>
      <c r="Q1031" t="s">
        <v>3</v>
      </c>
      <c r="R1031" t="s">
        <v>1236</v>
      </c>
      <c r="S1031" t="s">
        <v>55</v>
      </c>
      <c r="T1031" t="s">
        <v>56</v>
      </c>
      <c r="U1031" t="s">
        <v>56</v>
      </c>
      <c r="V1031" t="s">
        <v>68</v>
      </c>
      <c r="W1031" t="s">
        <v>55</v>
      </c>
      <c r="X1031" t="s">
        <v>56</v>
      </c>
      <c r="Y1031" t="s">
        <v>56</v>
      </c>
      <c r="Z1031" t="s">
        <v>68</v>
      </c>
      <c r="AA1031" t="s">
        <v>57</v>
      </c>
      <c r="AB1031" t="s">
        <v>56</v>
      </c>
      <c r="AC1031" t="s">
        <v>56</v>
      </c>
      <c r="AD1031" t="s">
        <v>1239</v>
      </c>
      <c r="AE1031">
        <v>0</v>
      </c>
      <c r="AF1031">
        <v>0</v>
      </c>
      <c r="AG1031">
        <v>0</v>
      </c>
      <c r="AH1031">
        <v>1</v>
      </c>
      <c r="AI1031" s="18" t="str">
        <f t="shared" si="65"/>
        <v>1</v>
      </c>
      <c r="AJ1031" s="18" t="str">
        <f t="shared" si="66"/>
        <v>1</v>
      </c>
      <c r="AK1031" s="18" t="str">
        <f t="shared" si="67"/>
        <v>1</v>
      </c>
      <c r="AL1031" s="18">
        <f t="shared" si="68"/>
        <v>1</v>
      </c>
      <c r="AM1031" t="s">
        <v>55</v>
      </c>
      <c r="AN1031" t="s">
        <v>55</v>
      </c>
      <c r="AO1031">
        <v>1</v>
      </c>
      <c r="AP1031">
        <v>0</v>
      </c>
      <c r="AQ1031">
        <v>0</v>
      </c>
      <c r="AR1031" t="s">
        <v>379</v>
      </c>
      <c r="AS1031" t="s">
        <v>78</v>
      </c>
      <c r="AT1031" t="s">
        <v>78</v>
      </c>
      <c r="AU1031" t="s">
        <v>4449</v>
      </c>
      <c r="AV1031" t="s">
        <v>6890</v>
      </c>
      <c r="AW1031" t="s">
        <v>1247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2016022614</v>
      </c>
      <c r="BM1031">
        <v>14</v>
      </c>
    </row>
    <row r="1032" spans="1:65">
      <c r="A1032" t="s">
        <v>6891</v>
      </c>
      <c r="B1032">
        <v>1031</v>
      </c>
      <c r="C1032" t="s">
        <v>1223</v>
      </c>
      <c r="D1032">
        <v>1</v>
      </c>
      <c r="E1032">
        <v>14</v>
      </c>
      <c r="F1032">
        <v>2016022614</v>
      </c>
      <c r="G1032">
        <v>20160226</v>
      </c>
      <c r="H1032" t="s">
        <v>1248</v>
      </c>
      <c r="I1032" t="s">
        <v>1243</v>
      </c>
      <c r="J1032" t="s">
        <v>55</v>
      </c>
      <c r="K1032">
        <v>3</v>
      </c>
      <c r="L1032">
        <v>1</v>
      </c>
      <c r="M1032">
        <v>2</v>
      </c>
      <c r="N1032" t="s">
        <v>56</v>
      </c>
      <c r="O1032" t="s">
        <v>1243</v>
      </c>
      <c r="P1032" t="s">
        <v>68</v>
      </c>
      <c r="Q1032" t="s">
        <v>3</v>
      </c>
      <c r="R1032" t="s">
        <v>1236</v>
      </c>
      <c r="S1032" t="s">
        <v>55</v>
      </c>
      <c r="T1032" t="s">
        <v>56</v>
      </c>
      <c r="U1032" t="s">
        <v>56</v>
      </c>
      <c r="V1032" t="s">
        <v>68</v>
      </c>
      <c r="W1032" t="s">
        <v>55</v>
      </c>
      <c r="X1032" t="s">
        <v>56</v>
      </c>
      <c r="Y1032" t="s">
        <v>56</v>
      </c>
      <c r="Z1032" t="s">
        <v>68</v>
      </c>
      <c r="AA1032" t="s">
        <v>57</v>
      </c>
      <c r="AB1032" t="s">
        <v>56</v>
      </c>
      <c r="AC1032" t="s">
        <v>56</v>
      </c>
      <c r="AD1032" t="s">
        <v>1239</v>
      </c>
      <c r="AE1032">
        <v>0</v>
      </c>
      <c r="AF1032">
        <v>0</v>
      </c>
      <c r="AG1032">
        <v>0</v>
      </c>
      <c r="AH1032">
        <v>1</v>
      </c>
      <c r="AI1032" s="18" t="str">
        <f t="shared" si="65"/>
        <v>1</v>
      </c>
      <c r="AJ1032" s="18" t="str">
        <f t="shared" si="66"/>
        <v>1</v>
      </c>
      <c r="AK1032" s="18" t="str">
        <f t="shared" si="67"/>
        <v>1</v>
      </c>
      <c r="AL1032" s="18">
        <f t="shared" si="68"/>
        <v>1</v>
      </c>
      <c r="AM1032" t="s">
        <v>55</v>
      </c>
      <c r="AN1032" t="s">
        <v>55</v>
      </c>
      <c r="AO1032">
        <v>0</v>
      </c>
      <c r="AP1032">
        <v>0</v>
      </c>
      <c r="AQ1032">
        <v>0</v>
      </c>
      <c r="AR1032" t="s">
        <v>74</v>
      </c>
      <c r="AS1032" t="s">
        <v>78</v>
      </c>
      <c r="AT1032" t="s">
        <v>78</v>
      </c>
      <c r="AU1032" t="s">
        <v>4449</v>
      </c>
      <c r="AV1032" t="s">
        <v>6891</v>
      </c>
      <c r="AW1032" t="s">
        <v>1248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2016022614</v>
      </c>
      <c r="BM1032">
        <v>14</v>
      </c>
    </row>
    <row r="1033" spans="1:65">
      <c r="A1033" t="s">
        <v>6892</v>
      </c>
      <c r="B1033">
        <v>1032</v>
      </c>
      <c r="C1033" t="s">
        <v>1223</v>
      </c>
      <c r="D1033">
        <v>1</v>
      </c>
      <c r="E1033">
        <v>14</v>
      </c>
      <c r="F1033">
        <v>2016022614</v>
      </c>
      <c r="G1033">
        <v>20160226</v>
      </c>
      <c r="H1033" t="s">
        <v>1249</v>
      </c>
      <c r="I1033" t="s">
        <v>1250</v>
      </c>
      <c r="J1033" t="s">
        <v>55</v>
      </c>
      <c r="K1033">
        <v>1</v>
      </c>
      <c r="L1033">
        <v>1</v>
      </c>
      <c r="M1033">
        <v>0</v>
      </c>
      <c r="N1033" t="s">
        <v>56</v>
      </c>
      <c r="O1033" t="s">
        <v>80</v>
      </c>
      <c r="P1033" t="s">
        <v>68</v>
      </c>
      <c r="Q1033" t="s">
        <v>3</v>
      </c>
      <c r="R1033" t="s">
        <v>80</v>
      </c>
      <c r="S1033" t="s">
        <v>55</v>
      </c>
      <c r="T1033" t="s">
        <v>56</v>
      </c>
      <c r="U1033" t="s">
        <v>56</v>
      </c>
      <c r="V1033" t="s">
        <v>56</v>
      </c>
      <c r="W1033" t="s">
        <v>55</v>
      </c>
      <c r="X1033" t="s">
        <v>56</v>
      </c>
      <c r="Y1033" t="s">
        <v>56</v>
      </c>
      <c r="Z1033" t="s">
        <v>56</v>
      </c>
      <c r="AA1033" t="s">
        <v>57</v>
      </c>
      <c r="AB1033" t="s">
        <v>56</v>
      </c>
      <c r="AC1033" t="s">
        <v>56</v>
      </c>
      <c r="AD1033" t="s">
        <v>57</v>
      </c>
      <c r="AE1033">
        <v>0</v>
      </c>
      <c r="AF1033">
        <v>0</v>
      </c>
      <c r="AG1033">
        <v>0</v>
      </c>
      <c r="AH1033">
        <v>1</v>
      </c>
      <c r="AI1033" s="18" t="str">
        <f t="shared" si="65"/>
        <v>1</v>
      </c>
      <c r="AJ1033" s="18" t="str">
        <f t="shared" si="66"/>
        <v>1</v>
      </c>
      <c r="AK1033" s="18" t="str">
        <f t="shared" si="67"/>
        <v>1</v>
      </c>
      <c r="AL1033" s="18">
        <f t="shared" si="68"/>
        <v>1</v>
      </c>
      <c r="AM1033" t="s">
        <v>55</v>
      </c>
      <c r="AN1033" t="s">
        <v>55</v>
      </c>
      <c r="AO1033">
        <v>0</v>
      </c>
      <c r="AP1033">
        <v>0</v>
      </c>
      <c r="AQ1033">
        <v>0</v>
      </c>
      <c r="AR1033" t="s">
        <v>379</v>
      </c>
      <c r="AS1033" t="s">
        <v>80</v>
      </c>
      <c r="AT1033" t="s">
        <v>80</v>
      </c>
      <c r="AU1033" t="s">
        <v>80</v>
      </c>
      <c r="AV1033" t="s">
        <v>6892</v>
      </c>
      <c r="AW1033" t="s">
        <v>1249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2016022614</v>
      </c>
      <c r="BM1033">
        <v>14</v>
      </c>
    </row>
    <row r="1034" spans="1:65">
      <c r="A1034" t="s">
        <v>6893</v>
      </c>
      <c r="B1034">
        <v>1033</v>
      </c>
      <c r="C1034" t="s">
        <v>1223</v>
      </c>
      <c r="D1034">
        <v>1</v>
      </c>
      <c r="E1034">
        <v>14</v>
      </c>
      <c r="F1034">
        <v>2016022614</v>
      </c>
      <c r="G1034">
        <v>20160226</v>
      </c>
      <c r="H1034" t="s">
        <v>1251</v>
      </c>
      <c r="I1034" t="s">
        <v>1234</v>
      </c>
      <c r="J1034" t="s">
        <v>55</v>
      </c>
      <c r="K1034">
        <v>3</v>
      </c>
      <c r="L1034">
        <v>0</v>
      </c>
      <c r="M1034">
        <v>3</v>
      </c>
      <c r="N1034" t="s">
        <v>56</v>
      </c>
      <c r="O1034" t="s">
        <v>618</v>
      </c>
      <c r="P1034" t="s">
        <v>56</v>
      </c>
      <c r="Q1034" t="s">
        <v>3</v>
      </c>
      <c r="R1034" t="s">
        <v>1229</v>
      </c>
      <c r="S1034" t="s">
        <v>55</v>
      </c>
      <c r="T1034" t="s">
        <v>56</v>
      </c>
      <c r="U1034" t="s">
        <v>56</v>
      </c>
      <c r="V1034" t="s">
        <v>56</v>
      </c>
      <c r="W1034" t="s">
        <v>55</v>
      </c>
      <c r="X1034" t="s">
        <v>56</v>
      </c>
      <c r="Y1034" t="s">
        <v>56</v>
      </c>
      <c r="Z1034" t="s">
        <v>56</v>
      </c>
      <c r="AA1034" t="s">
        <v>57</v>
      </c>
      <c r="AB1034" t="s">
        <v>56</v>
      </c>
      <c r="AC1034" t="s">
        <v>56</v>
      </c>
      <c r="AD1034" t="s">
        <v>57</v>
      </c>
      <c r="AE1034">
        <v>0</v>
      </c>
      <c r="AF1034">
        <v>0</v>
      </c>
      <c r="AG1034">
        <v>0</v>
      </c>
      <c r="AH1034">
        <v>1</v>
      </c>
      <c r="AI1034" s="18" t="str">
        <f t="shared" si="65"/>
        <v>1</v>
      </c>
      <c r="AJ1034" s="18" t="str">
        <f t="shared" si="66"/>
        <v>1</v>
      </c>
      <c r="AK1034" s="18" t="str">
        <f t="shared" si="67"/>
        <v>1</v>
      </c>
      <c r="AL1034" s="18">
        <f t="shared" si="68"/>
        <v>1</v>
      </c>
      <c r="AM1034" t="s">
        <v>55</v>
      </c>
      <c r="AN1034" t="s">
        <v>55</v>
      </c>
      <c r="AO1034">
        <v>1</v>
      </c>
      <c r="AP1034">
        <v>0</v>
      </c>
      <c r="AQ1034">
        <v>0</v>
      </c>
      <c r="AR1034" t="s">
        <v>74</v>
      </c>
      <c r="AS1034" t="s">
        <v>1230</v>
      </c>
      <c r="AT1034" t="s">
        <v>1230</v>
      </c>
      <c r="AU1034" t="s">
        <v>4450</v>
      </c>
      <c r="AV1034" t="s">
        <v>6893</v>
      </c>
      <c r="AW1034" t="s">
        <v>1251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2016022614</v>
      </c>
      <c r="BM1034">
        <v>14</v>
      </c>
    </row>
    <row r="1035" spans="1:65">
      <c r="A1035" t="s">
        <v>6894</v>
      </c>
      <c r="B1035">
        <v>1034</v>
      </c>
      <c r="C1035" t="s">
        <v>1223</v>
      </c>
      <c r="D1035">
        <v>1</v>
      </c>
      <c r="E1035">
        <v>14</v>
      </c>
      <c r="F1035">
        <v>2016022614</v>
      </c>
      <c r="G1035">
        <v>20160226</v>
      </c>
      <c r="H1035" t="s">
        <v>1252</v>
      </c>
      <c r="I1035" t="s">
        <v>1250</v>
      </c>
      <c r="J1035" t="s">
        <v>55</v>
      </c>
      <c r="K1035">
        <v>1</v>
      </c>
      <c r="L1035">
        <v>1</v>
      </c>
      <c r="M1035">
        <v>0</v>
      </c>
      <c r="N1035" t="s">
        <v>56</v>
      </c>
      <c r="O1035" t="s">
        <v>80</v>
      </c>
      <c r="P1035" t="s">
        <v>68</v>
      </c>
      <c r="Q1035" t="s">
        <v>3</v>
      </c>
      <c r="R1035" t="s">
        <v>80</v>
      </c>
      <c r="S1035" t="s">
        <v>55</v>
      </c>
      <c r="T1035" t="s">
        <v>56</v>
      </c>
      <c r="U1035" t="s">
        <v>56</v>
      </c>
      <c r="V1035" t="s">
        <v>56</v>
      </c>
      <c r="W1035" t="s">
        <v>55</v>
      </c>
      <c r="X1035" t="s">
        <v>56</v>
      </c>
      <c r="Y1035" t="s">
        <v>56</v>
      </c>
      <c r="Z1035" t="s">
        <v>56</v>
      </c>
      <c r="AA1035" t="s">
        <v>57</v>
      </c>
      <c r="AB1035" t="s">
        <v>56</v>
      </c>
      <c r="AC1035" t="s">
        <v>56</v>
      </c>
      <c r="AD1035" t="s">
        <v>57</v>
      </c>
      <c r="AE1035">
        <v>0</v>
      </c>
      <c r="AF1035">
        <v>0</v>
      </c>
      <c r="AG1035">
        <v>0</v>
      </c>
      <c r="AH1035">
        <v>1</v>
      </c>
      <c r="AI1035" s="18" t="str">
        <f t="shared" si="65"/>
        <v>1</v>
      </c>
      <c r="AJ1035" s="18" t="str">
        <f t="shared" si="66"/>
        <v>1</v>
      </c>
      <c r="AK1035" s="18" t="str">
        <f t="shared" si="67"/>
        <v>1</v>
      </c>
      <c r="AL1035" s="18">
        <f t="shared" si="68"/>
        <v>1</v>
      </c>
      <c r="AM1035" t="s">
        <v>55</v>
      </c>
      <c r="AN1035" t="s">
        <v>55</v>
      </c>
      <c r="AO1035">
        <v>0</v>
      </c>
      <c r="AP1035">
        <v>0</v>
      </c>
      <c r="AQ1035">
        <v>0</v>
      </c>
      <c r="AR1035" t="s">
        <v>379</v>
      </c>
      <c r="AS1035" t="s">
        <v>80</v>
      </c>
      <c r="AT1035" t="s">
        <v>80</v>
      </c>
      <c r="AU1035" t="s">
        <v>80</v>
      </c>
      <c r="AV1035" t="s">
        <v>6894</v>
      </c>
      <c r="AW1035" t="s">
        <v>1252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2016022614</v>
      </c>
      <c r="BM1035">
        <v>14</v>
      </c>
    </row>
    <row r="1036" spans="1:65">
      <c r="A1036" t="s">
        <v>6895</v>
      </c>
      <c r="B1036">
        <v>1035</v>
      </c>
      <c r="C1036" t="s">
        <v>1223</v>
      </c>
      <c r="D1036">
        <v>1</v>
      </c>
      <c r="E1036">
        <v>14</v>
      </c>
      <c r="F1036">
        <v>2016022614</v>
      </c>
      <c r="G1036">
        <v>20160226</v>
      </c>
      <c r="H1036" t="s">
        <v>1253</v>
      </c>
      <c r="I1036" t="s">
        <v>80</v>
      </c>
      <c r="J1036" t="s">
        <v>55</v>
      </c>
      <c r="K1036">
        <v>1</v>
      </c>
      <c r="L1036">
        <v>0</v>
      </c>
      <c r="M1036">
        <v>0</v>
      </c>
      <c r="N1036" t="s">
        <v>56</v>
      </c>
      <c r="O1036" t="s">
        <v>80</v>
      </c>
      <c r="P1036" t="s">
        <v>56</v>
      </c>
      <c r="Q1036" t="s">
        <v>3</v>
      </c>
      <c r="R1036" t="s">
        <v>80</v>
      </c>
      <c r="S1036" t="s">
        <v>55</v>
      </c>
      <c r="T1036" t="s">
        <v>56</v>
      </c>
      <c r="U1036" t="s">
        <v>56</v>
      </c>
      <c r="V1036" t="s">
        <v>68</v>
      </c>
      <c r="W1036" t="s">
        <v>55</v>
      </c>
      <c r="X1036" t="s">
        <v>56</v>
      </c>
      <c r="Y1036" t="s">
        <v>56</v>
      </c>
      <c r="Z1036" t="s">
        <v>56</v>
      </c>
      <c r="AA1036" t="s">
        <v>57</v>
      </c>
      <c r="AB1036" t="s">
        <v>56</v>
      </c>
      <c r="AC1036" t="s">
        <v>56</v>
      </c>
      <c r="AD1036" t="s">
        <v>57</v>
      </c>
      <c r="AE1036">
        <v>0</v>
      </c>
      <c r="AF1036">
        <v>0</v>
      </c>
      <c r="AG1036">
        <v>0</v>
      </c>
      <c r="AH1036">
        <v>1</v>
      </c>
      <c r="AI1036" s="18" t="str">
        <f t="shared" si="65"/>
        <v>1</v>
      </c>
      <c r="AJ1036" s="18" t="str">
        <f t="shared" si="66"/>
        <v>1</v>
      </c>
      <c r="AK1036" s="18" t="str">
        <f t="shared" si="67"/>
        <v>1</v>
      </c>
      <c r="AL1036" s="18">
        <f t="shared" si="68"/>
        <v>1</v>
      </c>
      <c r="AM1036" t="s">
        <v>55</v>
      </c>
      <c r="AN1036" t="s">
        <v>55</v>
      </c>
      <c r="AO1036">
        <v>0</v>
      </c>
      <c r="AP1036">
        <v>0</v>
      </c>
      <c r="AQ1036">
        <v>0</v>
      </c>
      <c r="AR1036" t="s">
        <v>59</v>
      </c>
      <c r="AS1036" t="s">
        <v>80</v>
      </c>
      <c r="AT1036" t="s">
        <v>80</v>
      </c>
      <c r="AU1036" t="s">
        <v>80</v>
      </c>
      <c r="AV1036" t="s">
        <v>6895</v>
      </c>
      <c r="AW1036" t="s">
        <v>1253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2016022614</v>
      </c>
      <c r="BM1036">
        <v>14</v>
      </c>
    </row>
    <row r="1037" spans="1:65">
      <c r="A1037" t="s">
        <v>6896</v>
      </c>
      <c r="B1037">
        <v>1036</v>
      </c>
      <c r="C1037" t="s">
        <v>1223</v>
      </c>
      <c r="D1037">
        <v>1</v>
      </c>
      <c r="E1037">
        <v>14</v>
      </c>
      <c r="F1037">
        <v>2016022614</v>
      </c>
      <c r="G1037">
        <v>20160226</v>
      </c>
      <c r="H1037" t="s">
        <v>1254</v>
      </c>
      <c r="I1037" t="s">
        <v>217</v>
      </c>
      <c r="J1037" t="s">
        <v>55</v>
      </c>
      <c r="K1037">
        <v>2</v>
      </c>
      <c r="L1037">
        <v>0</v>
      </c>
      <c r="M1037">
        <v>2</v>
      </c>
      <c r="N1037" t="s">
        <v>56</v>
      </c>
      <c r="O1037" t="s">
        <v>217</v>
      </c>
      <c r="P1037" t="s">
        <v>68</v>
      </c>
      <c r="Q1037" t="s">
        <v>3</v>
      </c>
      <c r="R1037" t="s">
        <v>1229</v>
      </c>
      <c r="S1037" t="s">
        <v>55</v>
      </c>
      <c r="T1037" t="s">
        <v>56</v>
      </c>
      <c r="U1037" t="s">
        <v>56</v>
      </c>
      <c r="V1037" t="s">
        <v>68</v>
      </c>
      <c r="W1037" t="s">
        <v>55</v>
      </c>
      <c r="X1037" t="s">
        <v>56</v>
      </c>
      <c r="Y1037" t="s">
        <v>56</v>
      </c>
      <c r="Z1037" t="s">
        <v>56</v>
      </c>
      <c r="AA1037" t="s">
        <v>57</v>
      </c>
      <c r="AB1037" t="s">
        <v>56</v>
      </c>
      <c r="AC1037" t="s">
        <v>56</v>
      </c>
      <c r="AD1037" t="s">
        <v>57</v>
      </c>
      <c r="AE1037">
        <v>0</v>
      </c>
      <c r="AF1037">
        <v>0</v>
      </c>
      <c r="AG1037">
        <v>0</v>
      </c>
      <c r="AH1037">
        <v>1</v>
      </c>
      <c r="AI1037" s="18" t="str">
        <f t="shared" si="65"/>
        <v>1</v>
      </c>
      <c r="AJ1037" s="18" t="str">
        <f t="shared" si="66"/>
        <v>1</v>
      </c>
      <c r="AK1037" s="18" t="str">
        <f t="shared" si="67"/>
        <v>1</v>
      </c>
      <c r="AL1037" s="18">
        <f t="shared" si="68"/>
        <v>1</v>
      </c>
      <c r="AM1037" t="s">
        <v>55</v>
      </c>
      <c r="AN1037" t="s">
        <v>55</v>
      </c>
      <c r="AO1037">
        <v>0</v>
      </c>
      <c r="AP1037">
        <v>0</v>
      </c>
      <c r="AQ1037">
        <v>0</v>
      </c>
      <c r="AR1037" t="s">
        <v>147</v>
      </c>
      <c r="AS1037" t="s">
        <v>1230</v>
      </c>
      <c r="AT1037" t="s">
        <v>1230</v>
      </c>
      <c r="AU1037" t="s">
        <v>4450</v>
      </c>
      <c r="AV1037" t="s">
        <v>6896</v>
      </c>
      <c r="AW1037" t="s">
        <v>1254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2016022614</v>
      </c>
      <c r="BM1037">
        <v>14</v>
      </c>
    </row>
    <row r="1038" spans="1:65">
      <c r="A1038" t="s">
        <v>6897</v>
      </c>
      <c r="B1038">
        <v>1037</v>
      </c>
      <c r="C1038" t="s">
        <v>1223</v>
      </c>
      <c r="D1038">
        <v>1</v>
      </c>
      <c r="E1038">
        <v>14</v>
      </c>
      <c r="F1038">
        <v>2016022614</v>
      </c>
      <c r="G1038">
        <v>20160226</v>
      </c>
      <c r="H1038" t="s">
        <v>1255</v>
      </c>
      <c r="I1038" t="s">
        <v>1250</v>
      </c>
      <c r="J1038" t="s">
        <v>55</v>
      </c>
      <c r="K1038">
        <v>5</v>
      </c>
      <c r="L1038">
        <v>0</v>
      </c>
      <c r="M1038">
        <v>5</v>
      </c>
      <c r="N1038" t="s">
        <v>56</v>
      </c>
      <c r="O1038" t="s">
        <v>217</v>
      </c>
      <c r="P1038" t="s">
        <v>68</v>
      </c>
      <c r="Q1038" t="s">
        <v>3</v>
      </c>
      <c r="R1038" t="s">
        <v>1229</v>
      </c>
      <c r="S1038" t="s">
        <v>55</v>
      </c>
      <c r="T1038" t="s">
        <v>56</v>
      </c>
      <c r="U1038" t="s">
        <v>56</v>
      </c>
      <c r="V1038" t="s">
        <v>56</v>
      </c>
      <c r="W1038" t="s">
        <v>55</v>
      </c>
      <c r="X1038" t="s">
        <v>56</v>
      </c>
      <c r="Y1038" t="s">
        <v>56</v>
      </c>
      <c r="Z1038" t="s">
        <v>68</v>
      </c>
      <c r="AA1038" t="s">
        <v>57</v>
      </c>
      <c r="AB1038" t="s">
        <v>56</v>
      </c>
      <c r="AC1038" t="s">
        <v>56</v>
      </c>
      <c r="AD1038" t="s">
        <v>57</v>
      </c>
      <c r="AE1038">
        <v>0</v>
      </c>
      <c r="AF1038">
        <v>0</v>
      </c>
      <c r="AG1038">
        <v>0</v>
      </c>
      <c r="AH1038">
        <v>1</v>
      </c>
      <c r="AI1038" s="18" t="str">
        <f t="shared" si="65"/>
        <v>1</v>
      </c>
      <c r="AJ1038" s="18" t="str">
        <f t="shared" si="66"/>
        <v>1</v>
      </c>
      <c r="AK1038" s="18" t="str">
        <f t="shared" si="67"/>
        <v>1</v>
      </c>
      <c r="AL1038" s="18">
        <f t="shared" si="68"/>
        <v>1</v>
      </c>
      <c r="AM1038" t="s">
        <v>55</v>
      </c>
      <c r="AN1038" t="s">
        <v>55</v>
      </c>
      <c r="AO1038">
        <v>1</v>
      </c>
      <c r="AP1038">
        <v>0</v>
      </c>
      <c r="AQ1038">
        <v>0</v>
      </c>
      <c r="AR1038" t="s">
        <v>379</v>
      </c>
      <c r="AS1038" t="s">
        <v>1230</v>
      </c>
      <c r="AT1038" t="s">
        <v>1230</v>
      </c>
      <c r="AU1038" t="s">
        <v>4450</v>
      </c>
      <c r="AV1038" t="s">
        <v>6897</v>
      </c>
      <c r="AW1038" t="s">
        <v>1255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</v>
      </c>
      <c r="BL1038">
        <v>2016022614</v>
      </c>
      <c r="BM1038">
        <v>14</v>
      </c>
    </row>
    <row r="1039" spans="1:65">
      <c r="A1039" t="s">
        <v>6898</v>
      </c>
      <c r="B1039">
        <v>1038</v>
      </c>
      <c r="C1039" t="s">
        <v>1223</v>
      </c>
      <c r="D1039">
        <v>1</v>
      </c>
      <c r="E1039">
        <v>14</v>
      </c>
      <c r="F1039">
        <v>2016022614</v>
      </c>
      <c r="G1039">
        <v>20160226</v>
      </c>
      <c r="H1039" t="s">
        <v>1256</v>
      </c>
      <c r="I1039" t="s">
        <v>1102</v>
      </c>
      <c r="J1039" t="s">
        <v>55</v>
      </c>
      <c r="K1039">
        <v>4</v>
      </c>
      <c r="L1039">
        <v>1</v>
      </c>
      <c r="M1039">
        <v>3</v>
      </c>
      <c r="N1039" t="s">
        <v>56</v>
      </c>
      <c r="O1039" t="s">
        <v>618</v>
      </c>
      <c r="P1039" t="s">
        <v>68</v>
      </c>
      <c r="Q1039" t="s">
        <v>3</v>
      </c>
      <c r="R1039" t="s">
        <v>1229</v>
      </c>
      <c r="S1039" t="s">
        <v>55</v>
      </c>
      <c r="T1039" t="s">
        <v>56</v>
      </c>
      <c r="U1039" t="s">
        <v>56</v>
      </c>
      <c r="V1039" t="s">
        <v>56</v>
      </c>
      <c r="W1039" t="s">
        <v>55</v>
      </c>
      <c r="X1039" t="s">
        <v>56</v>
      </c>
      <c r="Y1039" t="s">
        <v>56</v>
      </c>
      <c r="Z1039" t="s">
        <v>68</v>
      </c>
      <c r="AA1039" t="s">
        <v>57</v>
      </c>
      <c r="AB1039" t="s">
        <v>56</v>
      </c>
      <c r="AC1039" t="s">
        <v>68</v>
      </c>
      <c r="AD1039" t="s">
        <v>57</v>
      </c>
      <c r="AE1039">
        <v>0</v>
      </c>
      <c r="AF1039">
        <v>0</v>
      </c>
      <c r="AG1039">
        <v>0</v>
      </c>
      <c r="AH1039">
        <v>1</v>
      </c>
      <c r="AI1039" s="18" t="str">
        <f t="shared" si="65"/>
        <v>1</v>
      </c>
      <c r="AJ1039" s="18" t="str">
        <f t="shared" si="66"/>
        <v>1</v>
      </c>
      <c r="AK1039" s="18" t="str">
        <f t="shared" si="67"/>
        <v>1</v>
      </c>
      <c r="AL1039" s="18">
        <f t="shared" si="68"/>
        <v>1</v>
      </c>
      <c r="AM1039" t="s">
        <v>55</v>
      </c>
      <c r="AN1039" t="s">
        <v>55</v>
      </c>
      <c r="AO1039">
        <v>0</v>
      </c>
      <c r="AP1039">
        <v>0</v>
      </c>
      <c r="AQ1039">
        <v>0</v>
      </c>
      <c r="AR1039" t="s">
        <v>74</v>
      </c>
      <c r="AS1039" t="s">
        <v>1230</v>
      </c>
      <c r="AT1039" t="s">
        <v>1230</v>
      </c>
      <c r="AU1039" t="s">
        <v>4450</v>
      </c>
      <c r="AV1039" t="s">
        <v>6898</v>
      </c>
      <c r="AW1039" t="s">
        <v>1256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</v>
      </c>
      <c r="BL1039">
        <v>2016022614</v>
      </c>
      <c r="BM1039">
        <v>14</v>
      </c>
    </row>
    <row r="1040" spans="1:65">
      <c r="A1040" t="s">
        <v>6899</v>
      </c>
      <c r="B1040">
        <v>1039</v>
      </c>
      <c r="C1040" t="s">
        <v>1223</v>
      </c>
      <c r="D1040">
        <v>1</v>
      </c>
      <c r="E1040">
        <v>14</v>
      </c>
      <c r="F1040">
        <v>2016022614</v>
      </c>
      <c r="G1040">
        <v>20160226</v>
      </c>
      <c r="H1040" t="s">
        <v>1257</v>
      </c>
      <c r="I1040" t="s">
        <v>1102</v>
      </c>
      <c r="J1040" t="s">
        <v>55</v>
      </c>
      <c r="K1040">
        <v>2</v>
      </c>
      <c r="L1040">
        <v>1</v>
      </c>
      <c r="M1040">
        <v>1</v>
      </c>
      <c r="N1040" t="s">
        <v>56</v>
      </c>
      <c r="O1040" t="s">
        <v>1258</v>
      </c>
      <c r="P1040" t="s">
        <v>68</v>
      </c>
      <c r="Q1040" t="s">
        <v>3</v>
      </c>
      <c r="R1040" t="s">
        <v>1229</v>
      </c>
      <c r="S1040" t="s">
        <v>55</v>
      </c>
      <c r="T1040" t="s">
        <v>56</v>
      </c>
      <c r="U1040" t="s">
        <v>56</v>
      </c>
      <c r="V1040" t="s">
        <v>68</v>
      </c>
      <c r="W1040" t="s">
        <v>55</v>
      </c>
      <c r="X1040" t="s">
        <v>56</v>
      </c>
      <c r="Y1040" t="s">
        <v>56</v>
      </c>
      <c r="Z1040" t="s">
        <v>68</v>
      </c>
      <c r="AA1040" t="s">
        <v>57</v>
      </c>
      <c r="AB1040" t="s">
        <v>56</v>
      </c>
      <c r="AC1040" t="s">
        <v>56</v>
      </c>
      <c r="AD1040" t="s">
        <v>57</v>
      </c>
      <c r="AE1040">
        <v>0</v>
      </c>
      <c r="AF1040">
        <v>0</v>
      </c>
      <c r="AG1040">
        <v>0</v>
      </c>
      <c r="AH1040">
        <v>1</v>
      </c>
      <c r="AI1040" s="18" t="str">
        <f t="shared" si="65"/>
        <v>1</v>
      </c>
      <c r="AJ1040" s="18" t="str">
        <f t="shared" si="66"/>
        <v>1</v>
      </c>
      <c r="AK1040" s="18" t="str">
        <f t="shared" si="67"/>
        <v>1</v>
      </c>
      <c r="AL1040" s="18">
        <f t="shared" si="68"/>
        <v>1</v>
      </c>
      <c r="AM1040" t="s">
        <v>55</v>
      </c>
      <c r="AN1040" t="s">
        <v>55</v>
      </c>
      <c r="AO1040">
        <v>0</v>
      </c>
      <c r="AP1040">
        <v>0</v>
      </c>
      <c r="AQ1040">
        <v>0</v>
      </c>
      <c r="AR1040" t="s">
        <v>74</v>
      </c>
      <c r="AS1040" t="s">
        <v>1230</v>
      </c>
      <c r="AT1040" t="s">
        <v>1230</v>
      </c>
      <c r="AU1040" t="s">
        <v>4450</v>
      </c>
      <c r="AV1040" t="s">
        <v>6899</v>
      </c>
      <c r="AW1040" t="s">
        <v>1257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2016022614</v>
      </c>
      <c r="BM1040">
        <v>14</v>
      </c>
    </row>
    <row r="1041" spans="1:65">
      <c r="A1041" t="s">
        <v>6900</v>
      </c>
      <c r="B1041">
        <v>1040</v>
      </c>
      <c r="C1041" t="s">
        <v>1223</v>
      </c>
      <c r="D1041">
        <v>1</v>
      </c>
      <c r="E1041">
        <v>14</v>
      </c>
      <c r="F1041">
        <v>2016022614</v>
      </c>
      <c r="G1041">
        <v>20160226</v>
      </c>
      <c r="H1041" t="s">
        <v>1259</v>
      </c>
      <c r="I1041" t="s">
        <v>1102</v>
      </c>
      <c r="J1041" t="s">
        <v>55</v>
      </c>
      <c r="K1041">
        <v>5</v>
      </c>
      <c r="L1041">
        <v>1</v>
      </c>
      <c r="M1041">
        <v>4</v>
      </c>
      <c r="N1041" t="s">
        <v>56</v>
      </c>
      <c r="O1041" t="s">
        <v>1102</v>
      </c>
      <c r="P1041" t="s">
        <v>68</v>
      </c>
      <c r="Q1041" t="s">
        <v>3</v>
      </c>
      <c r="R1041" t="s">
        <v>1229</v>
      </c>
      <c r="S1041" t="s">
        <v>55</v>
      </c>
      <c r="T1041" t="s">
        <v>56</v>
      </c>
      <c r="U1041" t="s">
        <v>56</v>
      </c>
      <c r="V1041" t="s">
        <v>68</v>
      </c>
      <c r="W1041" t="s">
        <v>55</v>
      </c>
      <c r="X1041" t="s">
        <v>56</v>
      </c>
      <c r="Y1041" t="s">
        <v>56</v>
      </c>
      <c r="Z1041" t="s">
        <v>68</v>
      </c>
      <c r="AA1041" t="s">
        <v>57</v>
      </c>
      <c r="AB1041" t="s">
        <v>56</v>
      </c>
      <c r="AC1041" t="s">
        <v>68</v>
      </c>
      <c r="AD1041" t="s">
        <v>57</v>
      </c>
      <c r="AE1041">
        <v>0</v>
      </c>
      <c r="AF1041">
        <v>0</v>
      </c>
      <c r="AG1041">
        <v>0</v>
      </c>
      <c r="AH1041">
        <v>1</v>
      </c>
      <c r="AI1041" s="18" t="str">
        <f t="shared" si="65"/>
        <v>1</v>
      </c>
      <c r="AJ1041" s="18" t="str">
        <f t="shared" si="66"/>
        <v>1</v>
      </c>
      <c r="AK1041" s="18" t="str">
        <f t="shared" si="67"/>
        <v>1</v>
      </c>
      <c r="AL1041" s="18">
        <f t="shared" si="68"/>
        <v>1</v>
      </c>
      <c r="AM1041" t="s">
        <v>55</v>
      </c>
      <c r="AN1041" t="s">
        <v>55</v>
      </c>
      <c r="AO1041">
        <v>0</v>
      </c>
      <c r="AP1041">
        <v>0</v>
      </c>
      <c r="AQ1041">
        <v>0</v>
      </c>
      <c r="AR1041" t="s">
        <v>74</v>
      </c>
      <c r="AS1041" t="s">
        <v>1230</v>
      </c>
      <c r="AT1041" t="s">
        <v>1230</v>
      </c>
      <c r="AU1041" t="s">
        <v>4450</v>
      </c>
      <c r="AV1041" t="s">
        <v>6900</v>
      </c>
      <c r="AW1041" t="s">
        <v>1259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2016022614</v>
      </c>
      <c r="BM1041">
        <v>14</v>
      </c>
    </row>
    <row r="1042" spans="1:65">
      <c r="A1042" t="s">
        <v>6901</v>
      </c>
      <c r="B1042">
        <v>1041</v>
      </c>
      <c r="C1042" t="s">
        <v>1223</v>
      </c>
      <c r="D1042">
        <v>1</v>
      </c>
      <c r="E1042">
        <v>14</v>
      </c>
      <c r="F1042">
        <v>2016022614</v>
      </c>
      <c r="G1042">
        <v>20160226</v>
      </c>
      <c r="H1042" t="s">
        <v>1260</v>
      </c>
      <c r="I1042" t="s">
        <v>1102</v>
      </c>
      <c r="J1042" t="s">
        <v>55</v>
      </c>
      <c r="K1042">
        <v>5</v>
      </c>
      <c r="L1042">
        <v>0</v>
      </c>
      <c r="M1042">
        <v>5</v>
      </c>
      <c r="N1042" t="s">
        <v>56</v>
      </c>
      <c r="O1042" t="s">
        <v>1102</v>
      </c>
      <c r="P1042" t="s">
        <v>68</v>
      </c>
      <c r="Q1042" t="s">
        <v>3</v>
      </c>
      <c r="R1042" t="s">
        <v>1229</v>
      </c>
      <c r="S1042" t="s">
        <v>55</v>
      </c>
      <c r="T1042" t="s">
        <v>56</v>
      </c>
      <c r="U1042" t="s">
        <v>56</v>
      </c>
      <c r="V1042" t="s">
        <v>56</v>
      </c>
      <c r="W1042" t="s">
        <v>55</v>
      </c>
      <c r="X1042" t="s">
        <v>56</v>
      </c>
      <c r="Y1042" t="s">
        <v>56</v>
      </c>
      <c r="Z1042" t="s">
        <v>68</v>
      </c>
      <c r="AA1042" t="s">
        <v>57</v>
      </c>
      <c r="AB1042" t="s">
        <v>56</v>
      </c>
      <c r="AC1042" t="s">
        <v>68</v>
      </c>
      <c r="AD1042" t="s">
        <v>57</v>
      </c>
      <c r="AE1042">
        <v>0</v>
      </c>
      <c r="AF1042">
        <v>0</v>
      </c>
      <c r="AG1042">
        <v>0</v>
      </c>
      <c r="AH1042">
        <v>1</v>
      </c>
      <c r="AI1042" s="18" t="str">
        <f t="shared" si="65"/>
        <v>1</v>
      </c>
      <c r="AJ1042" s="18" t="str">
        <f t="shared" si="66"/>
        <v>1</v>
      </c>
      <c r="AK1042" s="18" t="str">
        <f t="shared" si="67"/>
        <v>1</v>
      </c>
      <c r="AL1042" s="18">
        <f t="shared" si="68"/>
        <v>1</v>
      </c>
      <c r="AM1042" t="s">
        <v>55</v>
      </c>
      <c r="AN1042" t="s">
        <v>55</v>
      </c>
      <c r="AO1042">
        <v>1</v>
      </c>
      <c r="AP1042">
        <v>0</v>
      </c>
      <c r="AQ1042">
        <v>0</v>
      </c>
      <c r="AR1042" t="s">
        <v>74</v>
      </c>
      <c r="AS1042" t="s">
        <v>1230</v>
      </c>
      <c r="AT1042" t="s">
        <v>1230</v>
      </c>
      <c r="AU1042" t="s">
        <v>4450</v>
      </c>
      <c r="AV1042" t="s">
        <v>6901</v>
      </c>
      <c r="AW1042" t="s">
        <v>1260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2016022614</v>
      </c>
      <c r="BM1042">
        <v>14</v>
      </c>
    </row>
    <row r="1043" spans="1:65">
      <c r="A1043" t="s">
        <v>6902</v>
      </c>
      <c r="B1043">
        <v>1042</v>
      </c>
      <c r="C1043" t="s">
        <v>1223</v>
      </c>
      <c r="D1043">
        <v>1</v>
      </c>
      <c r="E1043">
        <v>14</v>
      </c>
      <c r="F1043">
        <v>2016022614</v>
      </c>
      <c r="G1043">
        <v>20160226</v>
      </c>
      <c r="H1043" t="s">
        <v>1261</v>
      </c>
      <c r="I1043" t="s">
        <v>1102</v>
      </c>
      <c r="J1043" t="s">
        <v>55</v>
      </c>
      <c r="K1043">
        <v>5</v>
      </c>
      <c r="L1043">
        <v>0</v>
      </c>
      <c r="M1043">
        <v>5</v>
      </c>
      <c r="N1043" t="s">
        <v>56</v>
      </c>
      <c r="O1043" t="s">
        <v>1102</v>
      </c>
      <c r="P1043" t="s">
        <v>68</v>
      </c>
      <c r="Q1043" t="s">
        <v>3</v>
      </c>
      <c r="R1043" t="s">
        <v>1229</v>
      </c>
      <c r="S1043" t="s">
        <v>55</v>
      </c>
      <c r="T1043" t="s">
        <v>56</v>
      </c>
      <c r="U1043" t="s">
        <v>56</v>
      </c>
      <c r="V1043" t="s">
        <v>56</v>
      </c>
      <c r="W1043" t="s">
        <v>55</v>
      </c>
      <c r="X1043" t="s">
        <v>56</v>
      </c>
      <c r="Y1043" t="s">
        <v>56</v>
      </c>
      <c r="Z1043" t="s">
        <v>68</v>
      </c>
      <c r="AA1043" t="s">
        <v>57</v>
      </c>
      <c r="AB1043" t="s">
        <v>56</v>
      </c>
      <c r="AC1043" t="s">
        <v>56</v>
      </c>
      <c r="AD1043" t="s">
        <v>57</v>
      </c>
      <c r="AE1043">
        <v>0</v>
      </c>
      <c r="AF1043">
        <v>0</v>
      </c>
      <c r="AG1043">
        <v>0</v>
      </c>
      <c r="AH1043">
        <v>1</v>
      </c>
      <c r="AI1043" s="18" t="str">
        <f t="shared" si="65"/>
        <v>1</v>
      </c>
      <c r="AJ1043" s="18" t="str">
        <f t="shared" si="66"/>
        <v>1</v>
      </c>
      <c r="AK1043" s="18" t="str">
        <f t="shared" si="67"/>
        <v>1</v>
      </c>
      <c r="AL1043" s="18">
        <f t="shared" si="68"/>
        <v>1</v>
      </c>
      <c r="AM1043" t="s">
        <v>55</v>
      </c>
      <c r="AN1043" t="s">
        <v>55</v>
      </c>
      <c r="AO1043">
        <v>0</v>
      </c>
      <c r="AP1043">
        <v>0</v>
      </c>
      <c r="AQ1043">
        <v>0</v>
      </c>
      <c r="AR1043" t="s">
        <v>74</v>
      </c>
      <c r="AS1043" t="s">
        <v>1230</v>
      </c>
      <c r="AT1043" t="s">
        <v>1230</v>
      </c>
      <c r="AU1043" t="s">
        <v>4450</v>
      </c>
      <c r="AV1043" t="s">
        <v>6902</v>
      </c>
      <c r="AW1043" t="s">
        <v>1261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2016022614</v>
      </c>
      <c r="BM1043">
        <v>14</v>
      </c>
    </row>
    <row r="1044" spans="1:65">
      <c r="A1044" t="s">
        <v>6903</v>
      </c>
      <c r="B1044">
        <v>1043</v>
      </c>
      <c r="C1044" t="s">
        <v>1223</v>
      </c>
      <c r="D1044">
        <v>1</v>
      </c>
      <c r="E1044">
        <v>14</v>
      </c>
      <c r="F1044">
        <v>2016022614</v>
      </c>
      <c r="G1044">
        <v>20160226</v>
      </c>
      <c r="H1044" t="s">
        <v>1262</v>
      </c>
      <c r="I1044" t="s">
        <v>371</v>
      </c>
      <c r="J1044" t="s">
        <v>55</v>
      </c>
      <c r="K1044">
        <v>6</v>
      </c>
      <c r="L1044">
        <v>1</v>
      </c>
      <c r="M1044">
        <v>5</v>
      </c>
      <c r="N1044" t="s">
        <v>56</v>
      </c>
      <c r="O1044" t="s">
        <v>371</v>
      </c>
      <c r="P1044" t="s">
        <v>56</v>
      </c>
      <c r="Q1044" t="s">
        <v>3</v>
      </c>
      <c r="R1044" t="s">
        <v>1229</v>
      </c>
      <c r="S1044" t="s">
        <v>55</v>
      </c>
      <c r="T1044" t="s">
        <v>56</v>
      </c>
      <c r="U1044" t="s">
        <v>56</v>
      </c>
      <c r="V1044" t="s">
        <v>56</v>
      </c>
      <c r="W1044" t="s">
        <v>55</v>
      </c>
      <c r="X1044" t="s">
        <v>56</v>
      </c>
      <c r="Y1044" t="s">
        <v>56</v>
      </c>
      <c r="Z1044" t="s">
        <v>68</v>
      </c>
      <c r="AA1044" t="s">
        <v>57</v>
      </c>
      <c r="AB1044" t="s">
        <v>56</v>
      </c>
      <c r="AC1044" t="s">
        <v>56</v>
      </c>
      <c r="AD1044" t="s">
        <v>57</v>
      </c>
      <c r="AE1044">
        <v>0</v>
      </c>
      <c r="AF1044">
        <v>0</v>
      </c>
      <c r="AG1044">
        <v>0</v>
      </c>
      <c r="AH1044">
        <v>1</v>
      </c>
      <c r="AI1044" s="18" t="str">
        <f t="shared" si="65"/>
        <v>1</v>
      </c>
      <c r="AJ1044" s="18" t="str">
        <f t="shared" si="66"/>
        <v>1</v>
      </c>
      <c r="AK1044" s="18" t="str">
        <f t="shared" si="67"/>
        <v>1</v>
      </c>
      <c r="AL1044" s="18">
        <f t="shared" si="68"/>
        <v>1</v>
      </c>
      <c r="AM1044" t="s">
        <v>55</v>
      </c>
      <c r="AN1044" t="s">
        <v>55</v>
      </c>
      <c r="AO1044">
        <v>0</v>
      </c>
      <c r="AP1044">
        <v>0</v>
      </c>
      <c r="AQ1044">
        <v>0</v>
      </c>
      <c r="AR1044" t="s">
        <v>343</v>
      </c>
      <c r="AS1044" t="s">
        <v>1230</v>
      </c>
      <c r="AT1044" t="s">
        <v>1230</v>
      </c>
      <c r="AU1044" t="s">
        <v>4450</v>
      </c>
      <c r="AV1044" t="s">
        <v>6903</v>
      </c>
      <c r="AW1044" t="s">
        <v>1262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2016022614</v>
      </c>
      <c r="BM1044">
        <v>14</v>
      </c>
    </row>
    <row r="1045" spans="1:65">
      <c r="A1045" t="s">
        <v>6904</v>
      </c>
      <c r="B1045">
        <v>1044</v>
      </c>
      <c r="C1045" t="s">
        <v>1223</v>
      </c>
      <c r="D1045">
        <v>1</v>
      </c>
      <c r="E1045">
        <v>14</v>
      </c>
      <c r="F1045">
        <v>2016022614</v>
      </c>
      <c r="G1045">
        <v>20160226</v>
      </c>
      <c r="H1045" t="s">
        <v>1263</v>
      </c>
      <c r="I1045" t="s">
        <v>371</v>
      </c>
      <c r="J1045" t="s">
        <v>55</v>
      </c>
      <c r="K1045">
        <v>7</v>
      </c>
      <c r="L1045">
        <v>0</v>
      </c>
      <c r="M1045">
        <v>7</v>
      </c>
      <c r="N1045" t="s">
        <v>56</v>
      </c>
      <c r="O1045" t="s">
        <v>371</v>
      </c>
      <c r="P1045" t="s">
        <v>68</v>
      </c>
      <c r="Q1045" t="s">
        <v>3</v>
      </c>
      <c r="R1045" t="s">
        <v>1229</v>
      </c>
      <c r="S1045" t="s">
        <v>55</v>
      </c>
      <c r="T1045" t="s">
        <v>56</v>
      </c>
      <c r="U1045" t="s">
        <v>56</v>
      </c>
      <c r="V1045" t="s">
        <v>56</v>
      </c>
      <c r="W1045" t="s">
        <v>55</v>
      </c>
      <c r="X1045" t="s">
        <v>56</v>
      </c>
      <c r="Y1045" t="s">
        <v>56</v>
      </c>
      <c r="Z1045" t="s">
        <v>68</v>
      </c>
      <c r="AA1045" t="s">
        <v>57</v>
      </c>
      <c r="AB1045" t="s">
        <v>56</v>
      </c>
      <c r="AC1045" t="s">
        <v>56</v>
      </c>
      <c r="AD1045" t="s">
        <v>57</v>
      </c>
      <c r="AE1045">
        <v>0</v>
      </c>
      <c r="AF1045">
        <v>0</v>
      </c>
      <c r="AG1045">
        <v>0</v>
      </c>
      <c r="AH1045">
        <v>1</v>
      </c>
      <c r="AI1045" s="18" t="str">
        <f t="shared" si="65"/>
        <v>1</v>
      </c>
      <c r="AJ1045" s="18" t="str">
        <f t="shared" si="66"/>
        <v>1</v>
      </c>
      <c r="AK1045" s="18" t="str">
        <f t="shared" si="67"/>
        <v>1</v>
      </c>
      <c r="AL1045" s="18">
        <f t="shared" si="68"/>
        <v>1</v>
      </c>
      <c r="AM1045" t="s">
        <v>55</v>
      </c>
      <c r="AN1045" t="s">
        <v>55</v>
      </c>
      <c r="AO1045">
        <v>1</v>
      </c>
      <c r="AP1045">
        <v>0</v>
      </c>
      <c r="AQ1045">
        <v>0</v>
      </c>
      <c r="AR1045" t="s">
        <v>343</v>
      </c>
      <c r="AS1045" t="s">
        <v>1230</v>
      </c>
      <c r="AT1045" t="s">
        <v>1230</v>
      </c>
      <c r="AU1045" t="s">
        <v>4450</v>
      </c>
      <c r="AV1045" t="s">
        <v>6904</v>
      </c>
      <c r="AW1045" t="s">
        <v>1263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2016022614</v>
      </c>
      <c r="BM1045">
        <v>14</v>
      </c>
    </row>
    <row r="1046" spans="1:65">
      <c r="A1046" t="s">
        <v>6905</v>
      </c>
      <c r="B1046">
        <v>1045</v>
      </c>
      <c r="C1046" t="s">
        <v>1223</v>
      </c>
      <c r="D1046">
        <v>1</v>
      </c>
      <c r="E1046">
        <v>14</v>
      </c>
      <c r="F1046">
        <v>2016022614</v>
      </c>
      <c r="G1046">
        <v>20160226</v>
      </c>
      <c r="H1046" t="s">
        <v>1264</v>
      </c>
      <c r="I1046" t="s">
        <v>1102</v>
      </c>
      <c r="J1046" t="s">
        <v>55</v>
      </c>
      <c r="K1046">
        <v>7</v>
      </c>
      <c r="L1046">
        <v>0</v>
      </c>
      <c r="M1046">
        <v>7</v>
      </c>
      <c r="N1046" t="s">
        <v>56</v>
      </c>
      <c r="O1046" t="s">
        <v>1102</v>
      </c>
      <c r="P1046" t="s">
        <v>68</v>
      </c>
      <c r="Q1046" t="s">
        <v>3</v>
      </c>
      <c r="R1046" t="s">
        <v>1229</v>
      </c>
      <c r="S1046" t="s">
        <v>55</v>
      </c>
      <c r="T1046" t="s">
        <v>56</v>
      </c>
      <c r="U1046" t="s">
        <v>56</v>
      </c>
      <c r="V1046" t="s">
        <v>56</v>
      </c>
      <c r="W1046" t="s">
        <v>55</v>
      </c>
      <c r="X1046" t="s">
        <v>56</v>
      </c>
      <c r="Y1046" t="s">
        <v>56</v>
      </c>
      <c r="Z1046" t="s">
        <v>68</v>
      </c>
      <c r="AA1046" t="s">
        <v>57</v>
      </c>
      <c r="AB1046" t="s">
        <v>56</v>
      </c>
      <c r="AC1046" t="s">
        <v>56</v>
      </c>
      <c r="AD1046" t="s">
        <v>57</v>
      </c>
      <c r="AE1046">
        <v>0</v>
      </c>
      <c r="AF1046">
        <v>0</v>
      </c>
      <c r="AG1046">
        <v>0</v>
      </c>
      <c r="AH1046">
        <v>1</v>
      </c>
      <c r="AI1046" s="18" t="str">
        <f t="shared" si="65"/>
        <v>1</v>
      </c>
      <c r="AJ1046" s="18" t="str">
        <f t="shared" si="66"/>
        <v>1</v>
      </c>
      <c r="AK1046" s="18" t="str">
        <f t="shared" si="67"/>
        <v>1</v>
      </c>
      <c r="AL1046" s="18">
        <f t="shared" si="68"/>
        <v>1</v>
      </c>
      <c r="AM1046" t="s">
        <v>55</v>
      </c>
      <c r="AN1046" t="s">
        <v>55</v>
      </c>
      <c r="AO1046">
        <v>0</v>
      </c>
      <c r="AP1046">
        <v>0</v>
      </c>
      <c r="AQ1046">
        <v>0</v>
      </c>
      <c r="AR1046" t="s">
        <v>74</v>
      </c>
      <c r="AS1046" t="s">
        <v>1230</v>
      </c>
      <c r="AT1046" t="s">
        <v>1230</v>
      </c>
      <c r="AU1046" t="s">
        <v>4450</v>
      </c>
      <c r="AV1046" t="s">
        <v>6905</v>
      </c>
      <c r="AW1046" t="s">
        <v>1264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</v>
      </c>
      <c r="BL1046">
        <v>2016022614</v>
      </c>
      <c r="BM1046">
        <v>14</v>
      </c>
    </row>
    <row r="1047" spans="1:65">
      <c r="A1047" t="s">
        <v>6906</v>
      </c>
      <c r="B1047">
        <v>1046</v>
      </c>
      <c r="C1047" t="s">
        <v>1223</v>
      </c>
      <c r="D1047">
        <v>1</v>
      </c>
      <c r="E1047">
        <v>14</v>
      </c>
      <c r="F1047">
        <v>2016022614</v>
      </c>
      <c r="G1047">
        <v>20160226</v>
      </c>
      <c r="H1047" t="s">
        <v>1265</v>
      </c>
      <c r="I1047" t="s">
        <v>1102</v>
      </c>
      <c r="J1047" t="s">
        <v>55</v>
      </c>
      <c r="K1047">
        <v>6</v>
      </c>
      <c r="L1047">
        <v>0</v>
      </c>
      <c r="M1047">
        <v>6</v>
      </c>
      <c r="N1047" t="s">
        <v>56</v>
      </c>
      <c r="O1047" t="s">
        <v>1102</v>
      </c>
      <c r="P1047" t="s">
        <v>68</v>
      </c>
      <c r="Q1047" t="s">
        <v>3</v>
      </c>
      <c r="R1047" t="s">
        <v>1229</v>
      </c>
      <c r="S1047" t="s">
        <v>55</v>
      </c>
      <c r="T1047" t="s">
        <v>56</v>
      </c>
      <c r="U1047" t="s">
        <v>56</v>
      </c>
      <c r="V1047" t="s">
        <v>68</v>
      </c>
      <c r="W1047" t="s">
        <v>55</v>
      </c>
      <c r="X1047" t="s">
        <v>56</v>
      </c>
      <c r="Y1047" t="s">
        <v>56</v>
      </c>
      <c r="Z1047" t="s">
        <v>68</v>
      </c>
      <c r="AA1047" t="s">
        <v>57</v>
      </c>
      <c r="AB1047" t="s">
        <v>56</v>
      </c>
      <c r="AC1047" t="s">
        <v>56</v>
      </c>
      <c r="AD1047" t="s">
        <v>57</v>
      </c>
      <c r="AE1047">
        <v>0</v>
      </c>
      <c r="AF1047">
        <v>0</v>
      </c>
      <c r="AG1047">
        <v>0</v>
      </c>
      <c r="AH1047">
        <v>1</v>
      </c>
      <c r="AI1047" s="18" t="str">
        <f t="shared" si="65"/>
        <v>1</v>
      </c>
      <c r="AJ1047" s="18" t="str">
        <f t="shared" si="66"/>
        <v>1</v>
      </c>
      <c r="AK1047" s="18" t="str">
        <f t="shared" si="67"/>
        <v>1</v>
      </c>
      <c r="AL1047" s="18">
        <f t="shared" si="68"/>
        <v>1</v>
      </c>
      <c r="AM1047" t="s">
        <v>55</v>
      </c>
      <c r="AN1047" t="s">
        <v>55</v>
      </c>
      <c r="AO1047">
        <v>0</v>
      </c>
      <c r="AP1047">
        <v>0</v>
      </c>
      <c r="AQ1047">
        <v>0</v>
      </c>
      <c r="AR1047" t="s">
        <v>74</v>
      </c>
      <c r="AS1047" t="s">
        <v>1230</v>
      </c>
      <c r="AT1047" t="s">
        <v>1230</v>
      </c>
      <c r="AU1047" t="s">
        <v>4450</v>
      </c>
      <c r="AV1047" t="s">
        <v>6906</v>
      </c>
      <c r="AW1047" t="s">
        <v>1265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2016022614</v>
      </c>
      <c r="BM1047">
        <v>14</v>
      </c>
    </row>
    <row r="1048" spans="1:65">
      <c r="A1048" t="s">
        <v>6907</v>
      </c>
      <c r="B1048">
        <v>1047</v>
      </c>
      <c r="C1048" t="s">
        <v>1223</v>
      </c>
      <c r="D1048">
        <v>1</v>
      </c>
      <c r="E1048">
        <v>14</v>
      </c>
      <c r="F1048">
        <v>2016022614</v>
      </c>
      <c r="G1048">
        <v>20160226</v>
      </c>
      <c r="H1048" t="s">
        <v>1266</v>
      </c>
      <c r="I1048" t="s">
        <v>1102</v>
      </c>
      <c r="J1048" t="s">
        <v>55</v>
      </c>
      <c r="K1048">
        <v>5</v>
      </c>
      <c r="L1048">
        <v>1</v>
      </c>
      <c r="M1048">
        <v>4</v>
      </c>
      <c r="N1048" t="s">
        <v>56</v>
      </c>
      <c r="O1048" t="s">
        <v>1102</v>
      </c>
      <c r="P1048" t="s">
        <v>68</v>
      </c>
      <c r="Q1048" t="s">
        <v>3</v>
      </c>
      <c r="R1048" t="s">
        <v>1229</v>
      </c>
      <c r="S1048" t="s">
        <v>55</v>
      </c>
      <c r="T1048" t="s">
        <v>56</v>
      </c>
      <c r="U1048" t="s">
        <v>56</v>
      </c>
      <c r="V1048" t="s">
        <v>56</v>
      </c>
      <c r="W1048" t="s">
        <v>55</v>
      </c>
      <c r="X1048" t="s">
        <v>56</v>
      </c>
      <c r="Y1048" t="s">
        <v>56</v>
      </c>
      <c r="Z1048" t="s">
        <v>68</v>
      </c>
      <c r="AA1048" t="s">
        <v>57</v>
      </c>
      <c r="AB1048" t="s">
        <v>56</v>
      </c>
      <c r="AC1048" t="s">
        <v>68</v>
      </c>
      <c r="AD1048" t="s">
        <v>57</v>
      </c>
      <c r="AE1048">
        <v>0</v>
      </c>
      <c r="AF1048">
        <v>0</v>
      </c>
      <c r="AG1048">
        <v>0</v>
      </c>
      <c r="AH1048">
        <v>1</v>
      </c>
      <c r="AI1048" s="18" t="str">
        <f t="shared" si="65"/>
        <v>1</v>
      </c>
      <c r="AJ1048" s="18" t="str">
        <f t="shared" si="66"/>
        <v>1</v>
      </c>
      <c r="AK1048" s="18" t="str">
        <f t="shared" si="67"/>
        <v>1</v>
      </c>
      <c r="AL1048" s="18">
        <f t="shared" si="68"/>
        <v>1</v>
      </c>
      <c r="AM1048" t="s">
        <v>55</v>
      </c>
      <c r="AN1048" t="s">
        <v>55</v>
      </c>
      <c r="AO1048">
        <v>0</v>
      </c>
      <c r="AP1048">
        <v>0</v>
      </c>
      <c r="AQ1048">
        <v>0</v>
      </c>
      <c r="AR1048" t="s">
        <v>74</v>
      </c>
      <c r="AS1048" t="s">
        <v>1230</v>
      </c>
      <c r="AT1048" t="s">
        <v>1230</v>
      </c>
      <c r="AU1048" t="s">
        <v>4450</v>
      </c>
      <c r="AV1048" t="s">
        <v>6907</v>
      </c>
      <c r="AW1048" t="s">
        <v>1266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1</v>
      </c>
      <c r="BL1048">
        <v>2016022614</v>
      </c>
      <c r="BM1048">
        <v>14</v>
      </c>
    </row>
    <row r="1049" spans="1:65">
      <c r="A1049" t="s">
        <v>6908</v>
      </c>
      <c r="B1049">
        <v>1048</v>
      </c>
      <c r="C1049" t="s">
        <v>1223</v>
      </c>
      <c r="D1049">
        <v>1</v>
      </c>
      <c r="E1049">
        <v>14</v>
      </c>
      <c r="F1049">
        <v>2016022614</v>
      </c>
      <c r="G1049">
        <v>20160226</v>
      </c>
      <c r="H1049" t="s">
        <v>1267</v>
      </c>
      <c r="I1049" t="s">
        <v>1102</v>
      </c>
      <c r="J1049" t="s">
        <v>55</v>
      </c>
      <c r="K1049">
        <v>6</v>
      </c>
      <c r="L1049">
        <v>1</v>
      </c>
      <c r="M1049">
        <v>5</v>
      </c>
      <c r="N1049" t="s">
        <v>56</v>
      </c>
      <c r="O1049" t="s">
        <v>1102</v>
      </c>
      <c r="P1049" t="s">
        <v>68</v>
      </c>
      <c r="Q1049" t="s">
        <v>3</v>
      </c>
      <c r="R1049" t="s">
        <v>1229</v>
      </c>
      <c r="S1049" t="s">
        <v>55</v>
      </c>
      <c r="T1049" t="s">
        <v>56</v>
      </c>
      <c r="U1049" t="s">
        <v>56</v>
      </c>
      <c r="V1049" t="s">
        <v>56</v>
      </c>
      <c r="W1049" t="s">
        <v>55</v>
      </c>
      <c r="X1049" t="s">
        <v>56</v>
      </c>
      <c r="Y1049" t="s">
        <v>56</v>
      </c>
      <c r="Z1049" t="s">
        <v>68</v>
      </c>
      <c r="AA1049" t="s">
        <v>57</v>
      </c>
      <c r="AB1049" t="s">
        <v>56</v>
      </c>
      <c r="AC1049" t="s">
        <v>68</v>
      </c>
      <c r="AD1049" t="s">
        <v>57</v>
      </c>
      <c r="AE1049">
        <v>0</v>
      </c>
      <c r="AF1049">
        <v>0</v>
      </c>
      <c r="AG1049">
        <v>0</v>
      </c>
      <c r="AH1049">
        <v>1</v>
      </c>
      <c r="AI1049" s="18" t="str">
        <f t="shared" si="65"/>
        <v>1</v>
      </c>
      <c r="AJ1049" s="18" t="str">
        <f t="shared" si="66"/>
        <v>1</v>
      </c>
      <c r="AK1049" s="18" t="str">
        <f t="shared" si="67"/>
        <v>1</v>
      </c>
      <c r="AL1049" s="18">
        <f t="shared" si="68"/>
        <v>1</v>
      </c>
      <c r="AM1049" t="s">
        <v>55</v>
      </c>
      <c r="AN1049" t="s">
        <v>55</v>
      </c>
      <c r="AO1049">
        <v>1</v>
      </c>
      <c r="AP1049">
        <v>0</v>
      </c>
      <c r="AQ1049">
        <v>0</v>
      </c>
      <c r="AR1049" t="s">
        <v>74</v>
      </c>
      <c r="AS1049" t="s">
        <v>1230</v>
      </c>
      <c r="AT1049" t="s">
        <v>1230</v>
      </c>
      <c r="AU1049" t="s">
        <v>4450</v>
      </c>
      <c r="AV1049" t="s">
        <v>6908</v>
      </c>
      <c r="AW1049" t="s">
        <v>1267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2016022614</v>
      </c>
      <c r="BM1049">
        <v>14</v>
      </c>
    </row>
    <row r="1050" spans="1:65">
      <c r="A1050" t="s">
        <v>6909</v>
      </c>
      <c r="B1050">
        <v>1049</v>
      </c>
      <c r="C1050" t="s">
        <v>1223</v>
      </c>
      <c r="D1050">
        <v>1</v>
      </c>
      <c r="E1050">
        <v>14</v>
      </c>
      <c r="F1050">
        <v>2016022614</v>
      </c>
      <c r="G1050">
        <v>20160226</v>
      </c>
      <c r="H1050" t="s">
        <v>1268</v>
      </c>
      <c r="I1050" t="s">
        <v>1102</v>
      </c>
      <c r="J1050" t="s">
        <v>55</v>
      </c>
      <c r="K1050">
        <v>5</v>
      </c>
      <c r="L1050">
        <v>0</v>
      </c>
      <c r="M1050">
        <v>5</v>
      </c>
      <c r="N1050" t="s">
        <v>56</v>
      </c>
      <c r="O1050" t="s">
        <v>1102</v>
      </c>
      <c r="P1050" t="s">
        <v>68</v>
      </c>
      <c r="Q1050" t="s">
        <v>3</v>
      </c>
      <c r="R1050" t="s">
        <v>1229</v>
      </c>
      <c r="S1050" t="s">
        <v>55</v>
      </c>
      <c r="T1050" t="s">
        <v>56</v>
      </c>
      <c r="U1050" t="s">
        <v>56</v>
      </c>
      <c r="V1050" t="s">
        <v>56</v>
      </c>
      <c r="W1050" t="s">
        <v>55</v>
      </c>
      <c r="X1050" t="s">
        <v>56</v>
      </c>
      <c r="Y1050" t="s">
        <v>56</v>
      </c>
      <c r="Z1050" t="s">
        <v>68</v>
      </c>
      <c r="AA1050" t="s">
        <v>57</v>
      </c>
      <c r="AB1050" t="s">
        <v>56</v>
      </c>
      <c r="AC1050" t="s">
        <v>68</v>
      </c>
      <c r="AD1050" t="s">
        <v>57</v>
      </c>
      <c r="AE1050">
        <v>0</v>
      </c>
      <c r="AF1050">
        <v>0</v>
      </c>
      <c r="AG1050">
        <v>0</v>
      </c>
      <c r="AH1050">
        <v>1</v>
      </c>
      <c r="AI1050" s="18" t="str">
        <f t="shared" si="65"/>
        <v>1</v>
      </c>
      <c r="AJ1050" s="18" t="str">
        <f t="shared" si="66"/>
        <v>1</v>
      </c>
      <c r="AK1050" s="18" t="str">
        <f t="shared" si="67"/>
        <v>1</v>
      </c>
      <c r="AL1050" s="18">
        <f t="shared" si="68"/>
        <v>1</v>
      </c>
      <c r="AM1050" t="s">
        <v>55</v>
      </c>
      <c r="AN1050" t="s">
        <v>55</v>
      </c>
      <c r="AO1050">
        <v>0</v>
      </c>
      <c r="AP1050">
        <v>0</v>
      </c>
      <c r="AQ1050">
        <v>0</v>
      </c>
      <c r="AR1050" t="s">
        <v>74</v>
      </c>
      <c r="AS1050" t="s">
        <v>1230</v>
      </c>
      <c r="AT1050" t="s">
        <v>1230</v>
      </c>
      <c r="AU1050" t="s">
        <v>4450</v>
      </c>
      <c r="AV1050" t="s">
        <v>6909</v>
      </c>
      <c r="AW1050" t="s">
        <v>1268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2016022614</v>
      </c>
      <c r="BM1050">
        <v>14</v>
      </c>
    </row>
    <row r="1051" spans="1:65">
      <c r="A1051" t="s">
        <v>6910</v>
      </c>
      <c r="B1051">
        <v>1050</v>
      </c>
      <c r="C1051" t="s">
        <v>1223</v>
      </c>
      <c r="D1051">
        <v>1</v>
      </c>
      <c r="E1051">
        <v>14</v>
      </c>
      <c r="F1051">
        <v>2016022614</v>
      </c>
      <c r="G1051">
        <v>20160226</v>
      </c>
      <c r="H1051" t="s">
        <v>1269</v>
      </c>
      <c r="I1051" t="s">
        <v>371</v>
      </c>
      <c r="J1051" t="s">
        <v>55</v>
      </c>
      <c r="K1051">
        <v>3</v>
      </c>
      <c r="L1051">
        <v>1</v>
      </c>
      <c r="M1051">
        <v>2</v>
      </c>
      <c r="N1051" t="s">
        <v>56</v>
      </c>
      <c r="O1051" t="s">
        <v>1270</v>
      </c>
      <c r="P1051" t="s">
        <v>56</v>
      </c>
      <c r="Q1051" t="s">
        <v>3</v>
      </c>
      <c r="R1051" t="s">
        <v>1229</v>
      </c>
      <c r="S1051" t="s">
        <v>55</v>
      </c>
      <c r="T1051" t="s">
        <v>56</v>
      </c>
      <c r="U1051" t="s">
        <v>56</v>
      </c>
      <c r="V1051" t="s">
        <v>56</v>
      </c>
      <c r="W1051" t="s">
        <v>55</v>
      </c>
      <c r="X1051" t="s">
        <v>56</v>
      </c>
      <c r="Y1051" t="s">
        <v>56</v>
      </c>
      <c r="Z1051" t="s">
        <v>68</v>
      </c>
      <c r="AA1051" t="s">
        <v>57</v>
      </c>
      <c r="AB1051" t="s">
        <v>56</v>
      </c>
      <c r="AC1051" t="s">
        <v>56</v>
      </c>
      <c r="AD1051" t="s">
        <v>57</v>
      </c>
      <c r="AE1051">
        <v>0</v>
      </c>
      <c r="AF1051">
        <v>0</v>
      </c>
      <c r="AG1051">
        <v>0</v>
      </c>
      <c r="AH1051">
        <v>1</v>
      </c>
      <c r="AI1051" s="18" t="str">
        <f t="shared" si="65"/>
        <v>1</v>
      </c>
      <c r="AJ1051" s="18" t="str">
        <f t="shared" si="66"/>
        <v>1</v>
      </c>
      <c r="AK1051" s="18" t="str">
        <f t="shared" si="67"/>
        <v>1</v>
      </c>
      <c r="AL1051" s="18">
        <f t="shared" si="68"/>
        <v>1</v>
      </c>
      <c r="AM1051" t="s">
        <v>55</v>
      </c>
      <c r="AN1051" t="s">
        <v>55</v>
      </c>
      <c r="AO1051">
        <v>0</v>
      </c>
      <c r="AP1051">
        <v>0</v>
      </c>
      <c r="AQ1051">
        <v>0</v>
      </c>
      <c r="AR1051" t="s">
        <v>343</v>
      </c>
      <c r="AS1051" t="s">
        <v>1230</v>
      </c>
      <c r="AT1051" t="s">
        <v>1230</v>
      </c>
      <c r="AU1051" t="s">
        <v>4450</v>
      </c>
      <c r="AV1051" t="s">
        <v>6910</v>
      </c>
      <c r="AW1051" t="s">
        <v>1269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1</v>
      </c>
      <c r="BL1051">
        <v>2016022614</v>
      </c>
      <c r="BM1051">
        <v>14</v>
      </c>
    </row>
    <row r="1052" spans="1:65">
      <c r="A1052" t="s">
        <v>6911</v>
      </c>
      <c r="B1052">
        <v>1051</v>
      </c>
      <c r="C1052" t="s">
        <v>1223</v>
      </c>
      <c r="D1052">
        <v>1</v>
      </c>
      <c r="E1052">
        <v>14</v>
      </c>
      <c r="F1052">
        <v>2016022614</v>
      </c>
      <c r="G1052">
        <v>20160226</v>
      </c>
      <c r="H1052" t="s">
        <v>1271</v>
      </c>
      <c r="I1052" t="s">
        <v>1102</v>
      </c>
      <c r="J1052" t="s">
        <v>55</v>
      </c>
      <c r="K1052">
        <v>4</v>
      </c>
      <c r="L1052">
        <v>1</v>
      </c>
      <c r="M1052">
        <v>3</v>
      </c>
      <c r="N1052" t="s">
        <v>56</v>
      </c>
      <c r="O1052" t="s">
        <v>1102</v>
      </c>
      <c r="P1052" t="s">
        <v>68</v>
      </c>
      <c r="Q1052" t="s">
        <v>3</v>
      </c>
      <c r="R1052" t="s">
        <v>1229</v>
      </c>
      <c r="S1052" t="s">
        <v>55</v>
      </c>
      <c r="T1052" t="s">
        <v>56</v>
      </c>
      <c r="U1052" t="s">
        <v>56</v>
      </c>
      <c r="V1052" t="s">
        <v>56</v>
      </c>
      <c r="W1052" t="s">
        <v>55</v>
      </c>
      <c r="X1052" t="s">
        <v>56</v>
      </c>
      <c r="Y1052" t="s">
        <v>56</v>
      </c>
      <c r="Z1052" t="s">
        <v>68</v>
      </c>
      <c r="AA1052" t="s">
        <v>57</v>
      </c>
      <c r="AB1052" t="s">
        <v>56</v>
      </c>
      <c r="AC1052" t="s">
        <v>56</v>
      </c>
      <c r="AD1052" t="s">
        <v>57</v>
      </c>
      <c r="AE1052">
        <v>0</v>
      </c>
      <c r="AF1052">
        <v>0</v>
      </c>
      <c r="AG1052">
        <v>0</v>
      </c>
      <c r="AH1052">
        <v>1</v>
      </c>
      <c r="AI1052" s="18" t="str">
        <f t="shared" si="65"/>
        <v>1</v>
      </c>
      <c r="AJ1052" s="18" t="str">
        <f t="shared" si="66"/>
        <v>1</v>
      </c>
      <c r="AK1052" s="18" t="str">
        <f t="shared" si="67"/>
        <v>1</v>
      </c>
      <c r="AL1052" s="18">
        <f t="shared" si="68"/>
        <v>1</v>
      </c>
      <c r="AM1052" t="s">
        <v>55</v>
      </c>
      <c r="AN1052" t="s">
        <v>55</v>
      </c>
      <c r="AO1052">
        <v>0</v>
      </c>
      <c r="AP1052">
        <v>0</v>
      </c>
      <c r="AQ1052">
        <v>0</v>
      </c>
      <c r="AR1052" t="s">
        <v>74</v>
      </c>
      <c r="AS1052" t="s">
        <v>1230</v>
      </c>
      <c r="AT1052" t="s">
        <v>1230</v>
      </c>
      <c r="AU1052" t="s">
        <v>4450</v>
      </c>
      <c r="AV1052" t="s">
        <v>6911</v>
      </c>
      <c r="AW1052" t="s">
        <v>1271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2016022614</v>
      </c>
      <c r="BM1052">
        <v>14</v>
      </c>
    </row>
    <row r="1053" spans="1:65">
      <c r="A1053" t="s">
        <v>6912</v>
      </c>
      <c r="B1053">
        <v>1052</v>
      </c>
      <c r="C1053" t="s">
        <v>1223</v>
      </c>
      <c r="D1053">
        <v>1</v>
      </c>
      <c r="E1053">
        <v>14</v>
      </c>
      <c r="F1053">
        <v>2016022614</v>
      </c>
      <c r="G1053">
        <v>20160226</v>
      </c>
      <c r="H1053" t="s">
        <v>1272</v>
      </c>
      <c r="I1053" t="s">
        <v>371</v>
      </c>
      <c r="J1053" t="s">
        <v>55</v>
      </c>
      <c r="K1053">
        <v>4</v>
      </c>
      <c r="L1053">
        <v>1</v>
      </c>
      <c r="M1053">
        <v>3</v>
      </c>
      <c r="N1053" t="s">
        <v>56</v>
      </c>
      <c r="O1053" t="s">
        <v>1102</v>
      </c>
      <c r="P1053" t="s">
        <v>56</v>
      </c>
      <c r="Q1053" t="s">
        <v>3</v>
      </c>
      <c r="R1053" t="s">
        <v>1229</v>
      </c>
      <c r="S1053" t="s">
        <v>55</v>
      </c>
      <c r="T1053" t="s">
        <v>56</v>
      </c>
      <c r="U1053" t="s">
        <v>56</v>
      </c>
      <c r="V1053" t="s">
        <v>68</v>
      </c>
      <c r="W1053" t="s">
        <v>55</v>
      </c>
      <c r="X1053" t="s">
        <v>56</v>
      </c>
      <c r="Y1053" t="s">
        <v>56</v>
      </c>
      <c r="Z1053" t="s">
        <v>68</v>
      </c>
      <c r="AA1053" t="s">
        <v>57</v>
      </c>
      <c r="AB1053" t="s">
        <v>56</v>
      </c>
      <c r="AC1053" t="s">
        <v>56</v>
      </c>
      <c r="AD1053" t="s">
        <v>57</v>
      </c>
      <c r="AE1053">
        <v>0</v>
      </c>
      <c r="AF1053">
        <v>0</v>
      </c>
      <c r="AG1053">
        <v>0</v>
      </c>
      <c r="AH1053">
        <v>1</v>
      </c>
      <c r="AI1053" s="18" t="str">
        <f t="shared" si="65"/>
        <v>1</v>
      </c>
      <c r="AJ1053" s="18" t="str">
        <f t="shared" si="66"/>
        <v>1</v>
      </c>
      <c r="AK1053" s="18" t="str">
        <f t="shared" si="67"/>
        <v>1</v>
      </c>
      <c r="AL1053" s="18">
        <f t="shared" si="68"/>
        <v>1</v>
      </c>
      <c r="AM1053" t="s">
        <v>55</v>
      </c>
      <c r="AN1053" t="s">
        <v>55</v>
      </c>
      <c r="AO1053">
        <v>1</v>
      </c>
      <c r="AP1053">
        <v>0</v>
      </c>
      <c r="AQ1053">
        <v>0</v>
      </c>
      <c r="AR1053" t="s">
        <v>343</v>
      </c>
      <c r="AS1053" t="s">
        <v>1230</v>
      </c>
      <c r="AT1053" t="s">
        <v>1230</v>
      </c>
      <c r="AU1053" t="s">
        <v>4450</v>
      </c>
      <c r="AV1053" t="s">
        <v>6912</v>
      </c>
      <c r="AW1053" t="s">
        <v>1272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2016022614</v>
      </c>
      <c r="BM1053">
        <v>14</v>
      </c>
    </row>
    <row r="1054" spans="1:65">
      <c r="A1054" t="s">
        <v>6913</v>
      </c>
      <c r="B1054">
        <v>1053</v>
      </c>
      <c r="C1054" t="s">
        <v>1223</v>
      </c>
      <c r="D1054">
        <v>1</v>
      </c>
      <c r="E1054">
        <v>14</v>
      </c>
      <c r="F1054">
        <v>2016022614</v>
      </c>
      <c r="G1054">
        <v>20160226</v>
      </c>
      <c r="H1054" t="s">
        <v>1273</v>
      </c>
      <c r="I1054" t="s">
        <v>371</v>
      </c>
      <c r="J1054" t="s">
        <v>55</v>
      </c>
      <c r="K1054">
        <v>2</v>
      </c>
      <c r="L1054">
        <v>0</v>
      </c>
      <c r="M1054">
        <v>2</v>
      </c>
      <c r="N1054" t="s">
        <v>56</v>
      </c>
      <c r="O1054" t="s">
        <v>1102</v>
      </c>
      <c r="P1054" t="s">
        <v>68</v>
      </c>
      <c r="Q1054" t="s">
        <v>3</v>
      </c>
      <c r="R1054" t="s">
        <v>1229</v>
      </c>
      <c r="S1054" t="s">
        <v>55</v>
      </c>
      <c r="T1054" t="s">
        <v>56</v>
      </c>
      <c r="U1054" t="s">
        <v>56</v>
      </c>
      <c r="V1054" t="s">
        <v>68</v>
      </c>
      <c r="W1054" t="s">
        <v>55</v>
      </c>
      <c r="X1054" t="s">
        <v>56</v>
      </c>
      <c r="Y1054" t="s">
        <v>56</v>
      </c>
      <c r="Z1054" t="s">
        <v>68</v>
      </c>
      <c r="AA1054" t="s">
        <v>57</v>
      </c>
      <c r="AB1054" t="s">
        <v>56</v>
      </c>
      <c r="AC1054" t="s">
        <v>56</v>
      </c>
      <c r="AD1054" t="s">
        <v>57</v>
      </c>
      <c r="AE1054">
        <v>0</v>
      </c>
      <c r="AF1054">
        <v>0</v>
      </c>
      <c r="AG1054">
        <v>0</v>
      </c>
      <c r="AH1054">
        <v>1</v>
      </c>
      <c r="AI1054" s="18" t="str">
        <f t="shared" si="65"/>
        <v>1</v>
      </c>
      <c r="AJ1054" s="18" t="str">
        <f t="shared" si="66"/>
        <v>1</v>
      </c>
      <c r="AK1054" s="18" t="str">
        <f t="shared" si="67"/>
        <v>1</v>
      </c>
      <c r="AL1054" s="18">
        <f t="shared" si="68"/>
        <v>1</v>
      </c>
      <c r="AM1054" t="s">
        <v>55</v>
      </c>
      <c r="AN1054" t="s">
        <v>55</v>
      </c>
      <c r="AO1054">
        <v>0</v>
      </c>
      <c r="AP1054">
        <v>0</v>
      </c>
      <c r="AQ1054">
        <v>0</v>
      </c>
      <c r="AR1054" t="s">
        <v>343</v>
      </c>
      <c r="AS1054" t="s">
        <v>1230</v>
      </c>
      <c r="AT1054" t="s">
        <v>1230</v>
      </c>
      <c r="AU1054" t="s">
        <v>4450</v>
      </c>
      <c r="AV1054" t="s">
        <v>6913</v>
      </c>
      <c r="AW1054" t="s">
        <v>1273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2016022614</v>
      </c>
      <c r="BM1054">
        <v>14</v>
      </c>
    </row>
    <row r="1055" spans="1:65">
      <c r="A1055" t="s">
        <v>6914</v>
      </c>
      <c r="B1055">
        <v>1054</v>
      </c>
      <c r="C1055" t="s">
        <v>1223</v>
      </c>
      <c r="D1055">
        <v>1</v>
      </c>
      <c r="E1055">
        <v>14</v>
      </c>
      <c r="F1055">
        <v>2016022614</v>
      </c>
      <c r="G1055">
        <v>20160226</v>
      </c>
      <c r="H1055" t="s">
        <v>1274</v>
      </c>
      <c r="I1055" t="s">
        <v>1241</v>
      </c>
      <c r="J1055" t="s">
        <v>55</v>
      </c>
      <c r="K1055">
        <v>1</v>
      </c>
      <c r="L1055">
        <v>0</v>
      </c>
      <c r="M1055">
        <v>1</v>
      </c>
      <c r="N1055" t="s">
        <v>56</v>
      </c>
      <c r="O1055" t="s">
        <v>1102</v>
      </c>
      <c r="P1055" t="s">
        <v>68</v>
      </c>
      <c r="Q1055" t="s">
        <v>3</v>
      </c>
      <c r="R1055" t="s">
        <v>1229</v>
      </c>
      <c r="S1055" t="s">
        <v>55</v>
      </c>
      <c r="T1055" t="s">
        <v>56</v>
      </c>
      <c r="U1055" t="s">
        <v>56</v>
      </c>
      <c r="V1055" t="s">
        <v>68</v>
      </c>
      <c r="W1055" t="s">
        <v>55</v>
      </c>
      <c r="X1055" t="s">
        <v>56</v>
      </c>
      <c r="Y1055" t="s">
        <v>56</v>
      </c>
      <c r="Z1055" t="s">
        <v>68</v>
      </c>
      <c r="AA1055" t="s">
        <v>57</v>
      </c>
      <c r="AB1055" t="s">
        <v>56</v>
      </c>
      <c r="AC1055" t="s">
        <v>56</v>
      </c>
      <c r="AD1055" t="s">
        <v>57</v>
      </c>
      <c r="AE1055">
        <v>0</v>
      </c>
      <c r="AF1055">
        <v>0</v>
      </c>
      <c r="AG1055">
        <v>0</v>
      </c>
      <c r="AH1055">
        <v>1</v>
      </c>
      <c r="AI1055" s="18" t="str">
        <f t="shared" si="65"/>
        <v>1</v>
      </c>
      <c r="AJ1055" s="18" t="str">
        <f t="shared" si="66"/>
        <v>1</v>
      </c>
      <c r="AK1055" s="18" t="str">
        <f t="shared" si="67"/>
        <v>1</v>
      </c>
      <c r="AL1055" s="18">
        <f t="shared" si="68"/>
        <v>1</v>
      </c>
      <c r="AM1055" t="s">
        <v>55</v>
      </c>
      <c r="AN1055" t="s">
        <v>55</v>
      </c>
      <c r="AO1055">
        <v>0</v>
      </c>
      <c r="AP1055">
        <v>0</v>
      </c>
      <c r="AQ1055">
        <v>0</v>
      </c>
      <c r="AR1055" t="s">
        <v>343</v>
      </c>
      <c r="AS1055" t="s">
        <v>1230</v>
      </c>
      <c r="AT1055" t="s">
        <v>1230</v>
      </c>
      <c r="AU1055" t="s">
        <v>4450</v>
      </c>
      <c r="AV1055" t="s">
        <v>6914</v>
      </c>
      <c r="AW1055" t="s">
        <v>1274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2016022614</v>
      </c>
      <c r="BM1055">
        <v>14</v>
      </c>
    </row>
    <row r="1056" spans="1:65">
      <c r="A1056" t="s">
        <v>6915</v>
      </c>
      <c r="B1056">
        <v>1055</v>
      </c>
      <c r="C1056" t="s">
        <v>1223</v>
      </c>
      <c r="D1056">
        <v>1</v>
      </c>
      <c r="E1056">
        <v>14</v>
      </c>
      <c r="F1056">
        <v>2016022614</v>
      </c>
      <c r="G1056">
        <v>20160226</v>
      </c>
      <c r="H1056" t="s">
        <v>1275</v>
      </c>
      <c r="I1056" t="s">
        <v>1102</v>
      </c>
      <c r="J1056" t="s">
        <v>55</v>
      </c>
      <c r="K1056">
        <v>1</v>
      </c>
      <c r="L1056">
        <v>0</v>
      </c>
      <c r="M1056">
        <v>1</v>
      </c>
      <c r="N1056" t="s">
        <v>56</v>
      </c>
      <c r="O1056" t="s">
        <v>1102</v>
      </c>
      <c r="P1056" t="s">
        <v>68</v>
      </c>
      <c r="Q1056" t="s">
        <v>3</v>
      </c>
      <c r="R1056" t="s">
        <v>1229</v>
      </c>
      <c r="S1056" t="s">
        <v>55</v>
      </c>
      <c r="T1056" t="s">
        <v>56</v>
      </c>
      <c r="U1056" t="s">
        <v>56</v>
      </c>
      <c r="V1056" t="s">
        <v>68</v>
      </c>
      <c r="W1056" t="s">
        <v>55</v>
      </c>
      <c r="X1056" t="s">
        <v>56</v>
      </c>
      <c r="Y1056" t="s">
        <v>56</v>
      </c>
      <c r="Z1056" t="s">
        <v>68</v>
      </c>
      <c r="AA1056" t="s">
        <v>57</v>
      </c>
      <c r="AB1056" t="s">
        <v>56</v>
      </c>
      <c r="AC1056" t="s">
        <v>56</v>
      </c>
      <c r="AD1056" t="s">
        <v>57</v>
      </c>
      <c r="AE1056">
        <v>0</v>
      </c>
      <c r="AF1056">
        <v>0</v>
      </c>
      <c r="AG1056">
        <v>0</v>
      </c>
      <c r="AH1056">
        <v>1</v>
      </c>
      <c r="AI1056" s="18" t="str">
        <f t="shared" si="65"/>
        <v>1</v>
      </c>
      <c r="AJ1056" s="18" t="str">
        <f t="shared" si="66"/>
        <v>1</v>
      </c>
      <c r="AK1056" s="18" t="str">
        <f t="shared" si="67"/>
        <v>1</v>
      </c>
      <c r="AL1056" s="18">
        <f t="shared" si="68"/>
        <v>1</v>
      </c>
      <c r="AM1056" t="s">
        <v>55</v>
      </c>
      <c r="AN1056" t="s">
        <v>55</v>
      </c>
      <c r="AO1056">
        <v>0</v>
      </c>
      <c r="AP1056">
        <v>0</v>
      </c>
      <c r="AQ1056">
        <v>0</v>
      </c>
      <c r="AR1056" t="s">
        <v>74</v>
      </c>
      <c r="AS1056" t="s">
        <v>1230</v>
      </c>
      <c r="AT1056" t="s">
        <v>1230</v>
      </c>
      <c r="AU1056" t="s">
        <v>4450</v>
      </c>
      <c r="AV1056" t="s">
        <v>6915</v>
      </c>
      <c r="AW1056" t="s">
        <v>1275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</v>
      </c>
      <c r="BL1056">
        <v>2016022614</v>
      </c>
      <c r="BM1056">
        <v>14</v>
      </c>
    </row>
    <row r="1057" spans="1:65">
      <c r="A1057" t="s">
        <v>6916</v>
      </c>
      <c r="B1057">
        <v>1056</v>
      </c>
      <c r="C1057" t="s">
        <v>1223</v>
      </c>
      <c r="D1057">
        <v>1</v>
      </c>
      <c r="E1057">
        <v>14</v>
      </c>
      <c r="F1057">
        <v>2016022614</v>
      </c>
      <c r="G1057">
        <v>20160226</v>
      </c>
      <c r="H1057" t="s">
        <v>1276</v>
      </c>
      <c r="I1057" t="s">
        <v>1102</v>
      </c>
      <c r="J1057" t="s">
        <v>55</v>
      </c>
      <c r="K1057">
        <v>2</v>
      </c>
      <c r="L1057">
        <v>2</v>
      </c>
      <c r="M1057">
        <v>0</v>
      </c>
      <c r="N1057" t="s">
        <v>56</v>
      </c>
      <c r="O1057" t="s">
        <v>1102</v>
      </c>
      <c r="P1057" t="s">
        <v>68</v>
      </c>
      <c r="Q1057" t="s">
        <v>3</v>
      </c>
      <c r="R1057" t="s">
        <v>1229</v>
      </c>
      <c r="S1057" t="s">
        <v>55</v>
      </c>
      <c r="T1057" t="s">
        <v>56</v>
      </c>
      <c r="U1057" t="s">
        <v>56</v>
      </c>
      <c r="V1057" t="s">
        <v>68</v>
      </c>
      <c r="W1057" t="s">
        <v>55</v>
      </c>
      <c r="X1057" t="s">
        <v>56</v>
      </c>
      <c r="Y1057" t="s">
        <v>56</v>
      </c>
      <c r="Z1057" t="s">
        <v>68</v>
      </c>
      <c r="AA1057" t="s">
        <v>57</v>
      </c>
      <c r="AB1057" t="s">
        <v>56</v>
      </c>
      <c r="AC1057" t="s">
        <v>56</v>
      </c>
      <c r="AD1057" t="s">
        <v>57</v>
      </c>
      <c r="AE1057">
        <v>0</v>
      </c>
      <c r="AF1057">
        <v>0</v>
      </c>
      <c r="AG1057">
        <v>0</v>
      </c>
      <c r="AH1057">
        <v>1</v>
      </c>
      <c r="AI1057" s="18" t="str">
        <f t="shared" si="65"/>
        <v>1</v>
      </c>
      <c r="AJ1057" s="18" t="str">
        <f t="shared" si="66"/>
        <v>1</v>
      </c>
      <c r="AK1057" s="18" t="str">
        <f t="shared" si="67"/>
        <v>1</v>
      </c>
      <c r="AL1057" s="18">
        <f t="shared" si="68"/>
        <v>1</v>
      </c>
      <c r="AM1057" t="s">
        <v>55</v>
      </c>
      <c r="AN1057" t="s">
        <v>55</v>
      </c>
      <c r="AO1057">
        <v>0</v>
      </c>
      <c r="AP1057">
        <v>0</v>
      </c>
      <c r="AQ1057">
        <v>0</v>
      </c>
      <c r="AR1057" t="s">
        <v>74</v>
      </c>
      <c r="AS1057" t="s">
        <v>1230</v>
      </c>
      <c r="AT1057" t="s">
        <v>1230</v>
      </c>
      <c r="AU1057" t="s">
        <v>4450</v>
      </c>
      <c r="AV1057" t="s">
        <v>6916</v>
      </c>
      <c r="AW1057" t="s">
        <v>1276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2016022614</v>
      </c>
      <c r="BM1057">
        <v>14</v>
      </c>
    </row>
    <row r="1058" spans="1:65">
      <c r="A1058" t="s">
        <v>6917</v>
      </c>
      <c r="B1058">
        <v>1057</v>
      </c>
      <c r="C1058" t="s">
        <v>1223</v>
      </c>
      <c r="D1058">
        <v>1</v>
      </c>
      <c r="E1058">
        <v>14</v>
      </c>
      <c r="F1058">
        <v>2016022614</v>
      </c>
      <c r="G1058">
        <v>20160226</v>
      </c>
      <c r="H1058" t="s">
        <v>1277</v>
      </c>
      <c r="I1058" t="s">
        <v>1102</v>
      </c>
      <c r="J1058" t="s">
        <v>55</v>
      </c>
      <c r="K1058">
        <v>1</v>
      </c>
      <c r="L1058">
        <v>0</v>
      </c>
      <c r="M1058">
        <v>1</v>
      </c>
      <c r="N1058" t="s">
        <v>56</v>
      </c>
      <c r="O1058" t="s">
        <v>1102</v>
      </c>
      <c r="P1058" t="s">
        <v>68</v>
      </c>
      <c r="Q1058" t="s">
        <v>3</v>
      </c>
      <c r="R1058" t="s">
        <v>1229</v>
      </c>
      <c r="S1058" t="s">
        <v>55</v>
      </c>
      <c r="T1058" t="s">
        <v>56</v>
      </c>
      <c r="U1058" t="s">
        <v>56</v>
      </c>
      <c r="V1058" t="s">
        <v>68</v>
      </c>
      <c r="W1058" t="s">
        <v>55</v>
      </c>
      <c r="X1058" t="s">
        <v>56</v>
      </c>
      <c r="Y1058" t="s">
        <v>56</v>
      </c>
      <c r="Z1058" t="s">
        <v>68</v>
      </c>
      <c r="AA1058" t="s">
        <v>57</v>
      </c>
      <c r="AB1058" t="s">
        <v>56</v>
      </c>
      <c r="AC1058" t="s">
        <v>56</v>
      </c>
      <c r="AD1058" t="s">
        <v>57</v>
      </c>
      <c r="AE1058">
        <v>0</v>
      </c>
      <c r="AF1058">
        <v>0</v>
      </c>
      <c r="AG1058">
        <v>0</v>
      </c>
      <c r="AH1058">
        <v>1</v>
      </c>
      <c r="AI1058" s="18" t="str">
        <f t="shared" si="65"/>
        <v>1</v>
      </c>
      <c r="AJ1058" s="18" t="str">
        <f t="shared" si="66"/>
        <v>1</v>
      </c>
      <c r="AK1058" s="18" t="str">
        <f t="shared" si="67"/>
        <v>1</v>
      </c>
      <c r="AL1058" s="18">
        <f t="shared" si="68"/>
        <v>1</v>
      </c>
      <c r="AM1058" t="s">
        <v>55</v>
      </c>
      <c r="AN1058" t="s">
        <v>55</v>
      </c>
      <c r="AO1058">
        <v>1</v>
      </c>
      <c r="AP1058">
        <v>0</v>
      </c>
      <c r="AQ1058">
        <v>0</v>
      </c>
      <c r="AR1058" t="s">
        <v>74</v>
      </c>
      <c r="AS1058" t="s">
        <v>1230</v>
      </c>
      <c r="AT1058" t="s">
        <v>1230</v>
      </c>
      <c r="AU1058" t="s">
        <v>4450</v>
      </c>
      <c r="AV1058" t="s">
        <v>6917</v>
      </c>
      <c r="AW1058" t="s">
        <v>1277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2016022614</v>
      </c>
      <c r="BM1058">
        <v>14</v>
      </c>
    </row>
    <row r="1059" spans="1:65">
      <c r="A1059" t="s">
        <v>6918</v>
      </c>
      <c r="B1059">
        <v>1058</v>
      </c>
      <c r="C1059" t="s">
        <v>1223</v>
      </c>
      <c r="D1059">
        <v>1</v>
      </c>
      <c r="E1059">
        <v>14</v>
      </c>
      <c r="F1059">
        <v>2016022614</v>
      </c>
      <c r="G1059">
        <v>20160226</v>
      </c>
      <c r="H1059" t="s">
        <v>1278</v>
      </c>
      <c r="I1059" t="s">
        <v>80</v>
      </c>
      <c r="J1059" t="s">
        <v>55</v>
      </c>
      <c r="K1059">
        <v>1</v>
      </c>
      <c r="L1059">
        <v>1</v>
      </c>
      <c r="M1059">
        <v>0</v>
      </c>
      <c r="N1059" t="s">
        <v>56</v>
      </c>
      <c r="O1059" t="s">
        <v>1102</v>
      </c>
      <c r="P1059" t="s">
        <v>68</v>
      </c>
      <c r="Q1059" t="s">
        <v>3</v>
      </c>
      <c r="R1059" t="s">
        <v>1229</v>
      </c>
      <c r="S1059" t="s">
        <v>55</v>
      </c>
      <c r="T1059" t="s">
        <v>56</v>
      </c>
      <c r="U1059" t="s">
        <v>56</v>
      </c>
      <c r="V1059" t="s">
        <v>56</v>
      </c>
      <c r="W1059" t="s">
        <v>55</v>
      </c>
      <c r="X1059" t="s">
        <v>56</v>
      </c>
      <c r="Y1059" t="s">
        <v>56</v>
      </c>
      <c r="Z1059" t="s">
        <v>56</v>
      </c>
      <c r="AA1059" t="s">
        <v>57</v>
      </c>
      <c r="AB1059" t="s">
        <v>56</v>
      </c>
      <c r="AC1059" t="s">
        <v>56</v>
      </c>
      <c r="AD1059" t="s">
        <v>57</v>
      </c>
      <c r="AE1059">
        <v>0</v>
      </c>
      <c r="AF1059">
        <v>0</v>
      </c>
      <c r="AG1059">
        <v>0</v>
      </c>
      <c r="AH1059">
        <v>1</v>
      </c>
      <c r="AI1059" s="18" t="str">
        <f t="shared" si="65"/>
        <v>1</v>
      </c>
      <c r="AJ1059" s="18" t="str">
        <f t="shared" si="66"/>
        <v>1</v>
      </c>
      <c r="AK1059" s="18" t="str">
        <f t="shared" si="67"/>
        <v>1</v>
      </c>
      <c r="AL1059" s="18">
        <f t="shared" si="68"/>
        <v>1</v>
      </c>
      <c r="AM1059" t="s">
        <v>55</v>
      </c>
      <c r="AN1059" t="s">
        <v>55</v>
      </c>
      <c r="AO1059">
        <v>0</v>
      </c>
      <c r="AP1059">
        <v>0</v>
      </c>
      <c r="AQ1059">
        <v>0</v>
      </c>
      <c r="AR1059" t="s">
        <v>59</v>
      </c>
      <c r="AS1059" t="s">
        <v>1230</v>
      </c>
      <c r="AT1059" t="s">
        <v>1230</v>
      </c>
      <c r="AU1059" t="s">
        <v>4450</v>
      </c>
      <c r="AV1059" t="s">
        <v>6918</v>
      </c>
      <c r="AW1059" t="s">
        <v>1278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</v>
      </c>
      <c r="BL1059">
        <v>2016022614</v>
      </c>
      <c r="BM1059">
        <v>14</v>
      </c>
    </row>
    <row r="1060" spans="1:65">
      <c r="A1060" t="s">
        <v>6919</v>
      </c>
      <c r="B1060">
        <v>1059</v>
      </c>
      <c r="C1060" t="s">
        <v>1223</v>
      </c>
      <c r="D1060">
        <v>1</v>
      </c>
      <c r="E1060">
        <v>14</v>
      </c>
      <c r="F1060">
        <v>2016022614</v>
      </c>
      <c r="G1060">
        <v>20160226</v>
      </c>
      <c r="H1060" t="s">
        <v>1279</v>
      </c>
      <c r="I1060" t="s">
        <v>80</v>
      </c>
      <c r="J1060" t="s">
        <v>55</v>
      </c>
      <c r="K1060">
        <v>1</v>
      </c>
      <c r="L1060">
        <v>1</v>
      </c>
      <c r="M1060">
        <v>0</v>
      </c>
      <c r="N1060" t="s">
        <v>56</v>
      </c>
      <c r="O1060" t="s">
        <v>1102</v>
      </c>
      <c r="P1060" t="s">
        <v>68</v>
      </c>
      <c r="Q1060" t="s">
        <v>3</v>
      </c>
      <c r="R1060" t="s">
        <v>1229</v>
      </c>
      <c r="S1060" t="s">
        <v>55</v>
      </c>
      <c r="T1060" t="s">
        <v>56</v>
      </c>
      <c r="U1060" t="s">
        <v>56</v>
      </c>
      <c r="V1060" t="s">
        <v>56</v>
      </c>
      <c r="W1060" t="s">
        <v>55</v>
      </c>
      <c r="X1060" t="s">
        <v>56</v>
      </c>
      <c r="Y1060" t="s">
        <v>56</v>
      </c>
      <c r="Z1060" t="s">
        <v>56</v>
      </c>
      <c r="AA1060" t="s">
        <v>57</v>
      </c>
      <c r="AB1060" t="s">
        <v>56</v>
      </c>
      <c r="AC1060" t="s">
        <v>56</v>
      </c>
      <c r="AD1060" t="s">
        <v>57</v>
      </c>
      <c r="AE1060">
        <v>0</v>
      </c>
      <c r="AF1060">
        <v>0</v>
      </c>
      <c r="AG1060">
        <v>0</v>
      </c>
      <c r="AH1060">
        <v>1</v>
      </c>
      <c r="AI1060" s="18" t="str">
        <f t="shared" si="65"/>
        <v>1</v>
      </c>
      <c r="AJ1060" s="18" t="str">
        <f t="shared" si="66"/>
        <v>1</v>
      </c>
      <c r="AK1060" s="18" t="str">
        <f t="shared" si="67"/>
        <v>1</v>
      </c>
      <c r="AL1060" s="18">
        <f t="shared" si="68"/>
        <v>1</v>
      </c>
      <c r="AM1060" t="s">
        <v>55</v>
      </c>
      <c r="AN1060" t="s">
        <v>55</v>
      </c>
      <c r="AO1060">
        <v>0</v>
      </c>
      <c r="AP1060">
        <v>0</v>
      </c>
      <c r="AQ1060">
        <v>0</v>
      </c>
      <c r="AR1060" t="s">
        <v>59</v>
      </c>
      <c r="AS1060" t="s">
        <v>1230</v>
      </c>
      <c r="AT1060" t="s">
        <v>1230</v>
      </c>
      <c r="AU1060" t="s">
        <v>4450</v>
      </c>
      <c r="AV1060" t="s">
        <v>6919</v>
      </c>
      <c r="AW1060" t="s">
        <v>1279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2016022614</v>
      </c>
      <c r="BM1060">
        <v>14</v>
      </c>
    </row>
    <row r="1061" spans="1:65">
      <c r="A1061" t="s">
        <v>6920</v>
      </c>
      <c r="B1061">
        <v>1060</v>
      </c>
      <c r="C1061" t="s">
        <v>1223</v>
      </c>
      <c r="D1061">
        <v>1</v>
      </c>
      <c r="E1061">
        <v>14</v>
      </c>
      <c r="F1061">
        <v>2016022614</v>
      </c>
      <c r="G1061">
        <v>20160226</v>
      </c>
      <c r="H1061" t="s">
        <v>1280</v>
      </c>
      <c r="I1061" t="s">
        <v>80</v>
      </c>
      <c r="J1061" t="s">
        <v>55</v>
      </c>
      <c r="K1061">
        <v>1</v>
      </c>
      <c r="L1061">
        <v>0</v>
      </c>
      <c r="M1061">
        <v>1</v>
      </c>
      <c r="N1061" t="s">
        <v>56</v>
      </c>
      <c r="O1061" t="s">
        <v>1281</v>
      </c>
      <c r="P1061" t="s">
        <v>56</v>
      </c>
      <c r="Q1061" t="s">
        <v>3</v>
      </c>
      <c r="R1061" t="s">
        <v>1229</v>
      </c>
      <c r="S1061" t="s">
        <v>55</v>
      </c>
      <c r="T1061" t="s">
        <v>56</v>
      </c>
      <c r="U1061" t="s">
        <v>56</v>
      </c>
      <c r="V1061" t="s">
        <v>56</v>
      </c>
      <c r="W1061" t="s">
        <v>55</v>
      </c>
      <c r="X1061" t="s">
        <v>56</v>
      </c>
      <c r="Y1061" t="s">
        <v>56</v>
      </c>
      <c r="Z1061" t="s">
        <v>56</v>
      </c>
      <c r="AA1061" t="s">
        <v>57</v>
      </c>
      <c r="AB1061" t="s">
        <v>56</v>
      </c>
      <c r="AC1061" t="s">
        <v>56</v>
      </c>
      <c r="AD1061" t="s">
        <v>57</v>
      </c>
      <c r="AE1061">
        <v>0</v>
      </c>
      <c r="AF1061">
        <v>0</v>
      </c>
      <c r="AG1061">
        <v>0</v>
      </c>
      <c r="AH1061">
        <v>1</v>
      </c>
      <c r="AI1061" s="18" t="str">
        <f t="shared" si="65"/>
        <v>1</v>
      </c>
      <c r="AJ1061" s="18" t="str">
        <f t="shared" si="66"/>
        <v>1</v>
      </c>
      <c r="AK1061" s="18" t="str">
        <f t="shared" si="67"/>
        <v>1</v>
      </c>
      <c r="AL1061" s="18">
        <f t="shared" si="68"/>
        <v>1</v>
      </c>
      <c r="AM1061" t="s">
        <v>55</v>
      </c>
      <c r="AN1061" t="s">
        <v>55</v>
      </c>
      <c r="AO1061">
        <v>0</v>
      </c>
      <c r="AP1061">
        <v>0</v>
      </c>
      <c r="AQ1061">
        <v>0</v>
      </c>
      <c r="AR1061" t="s">
        <v>59</v>
      </c>
      <c r="AS1061" t="s">
        <v>1230</v>
      </c>
      <c r="AT1061" t="s">
        <v>1230</v>
      </c>
      <c r="AU1061" t="s">
        <v>4450</v>
      </c>
      <c r="AV1061" t="s">
        <v>6920</v>
      </c>
      <c r="AW1061" t="s">
        <v>1280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2016022614</v>
      </c>
      <c r="BM1061">
        <v>14</v>
      </c>
    </row>
    <row r="1062" spans="1:65">
      <c r="A1062" t="s">
        <v>6921</v>
      </c>
      <c r="B1062">
        <v>1061</v>
      </c>
      <c r="C1062" t="s">
        <v>1223</v>
      </c>
      <c r="D1062">
        <v>1</v>
      </c>
      <c r="E1062">
        <v>14</v>
      </c>
      <c r="F1062">
        <v>2016022614</v>
      </c>
      <c r="G1062">
        <v>20160226</v>
      </c>
      <c r="H1062" t="s">
        <v>1282</v>
      </c>
      <c r="I1062" t="s">
        <v>80</v>
      </c>
      <c r="J1062" t="s">
        <v>55</v>
      </c>
      <c r="K1062">
        <v>0</v>
      </c>
      <c r="L1062" t="s">
        <v>55</v>
      </c>
      <c r="M1062" t="s">
        <v>55</v>
      </c>
      <c r="N1062" t="s">
        <v>56</v>
      </c>
      <c r="O1062" t="s">
        <v>57</v>
      </c>
      <c r="P1062" t="s">
        <v>57</v>
      </c>
      <c r="Q1062" t="s">
        <v>3</v>
      </c>
      <c r="R1062" t="s">
        <v>1229</v>
      </c>
      <c r="S1062" t="s">
        <v>55</v>
      </c>
      <c r="T1062" t="s">
        <v>56</v>
      </c>
      <c r="U1062" t="s">
        <v>56</v>
      </c>
      <c r="V1062" t="s">
        <v>56</v>
      </c>
      <c r="W1062" t="s">
        <v>55</v>
      </c>
      <c r="X1062" t="s">
        <v>56</v>
      </c>
      <c r="Y1062" t="s">
        <v>56</v>
      </c>
      <c r="Z1062" t="s">
        <v>68</v>
      </c>
      <c r="AA1062" t="s">
        <v>57</v>
      </c>
      <c r="AB1062" t="s">
        <v>56</v>
      </c>
      <c r="AC1062" t="s">
        <v>56</v>
      </c>
      <c r="AD1062" t="s">
        <v>57</v>
      </c>
      <c r="AE1062">
        <v>0</v>
      </c>
      <c r="AF1062">
        <v>0</v>
      </c>
      <c r="AG1062">
        <v>0</v>
      </c>
      <c r="AH1062">
        <v>1</v>
      </c>
      <c r="AI1062" s="18" t="str">
        <f t="shared" si="65"/>
        <v>1</v>
      </c>
      <c r="AJ1062" s="18" t="str">
        <f t="shared" si="66"/>
        <v>1</v>
      </c>
      <c r="AK1062" s="18" t="str">
        <f t="shared" si="67"/>
        <v>1</v>
      </c>
      <c r="AL1062" s="18">
        <f t="shared" si="68"/>
        <v>1</v>
      </c>
      <c r="AM1062" t="s">
        <v>55</v>
      </c>
      <c r="AN1062" t="s">
        <v>55</v>
      </c>
      <c r="AO1062">
        <v>1</v>
      </c>
      <c r="AP1062">
        <v>0</v>
      </c>
      <c r="AQ1062">
        <v>0</v>
      </c>
      <c r="AR1062" t="s">
        <v>59</v>
      </c>
      <c r="AS1062" t="s">
        <v>1230</v>
      </c>
      <c r="AT1062" t="s">
        <v>1230</v>
      </c>
      <c r="AU1062" t="s">
        <v>4450</v>
      </c>
      <c r="AV1062" t="s">
        <v>6921</v>
      </c>
      <c r="AW1062" t="s">
        <v>1282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2016022614</v>
      </c>
      <c r="BM1062">
        <v>14</v>
      </c>
    </row>
    <row r="1063" spans="1:65">
      <c r="A1063" t="s">
        <v>6922</v>
      </c>
      <c r="B1063">
        <v>1062</v>
      </c>
      <c r="C1063" t="s">
        <v>1223</v>
      </c>
      <c r="D1063">
        <v>1</v>
      </c>
      <c r="E1063">
        <v>14</v>
      </c>
      <c r="F1063">
        <v>2016022614</v>
      </c>
      <c r="G1063">
        <v>20160226</v>
      </c>
      <c r="H1063" t="s">
        <v>1283</v>
      </c>
      <c r="I1063" t="s">
        <v>76</v>
      </c>
      <c r="J1063" t="s">
        <v>55</v>
      </c>
      <c r="K1063">
        <v>0</v>
      </c>
      <c r="L1063" t="s">
        <v>55</v>
      </c>
      <c r="M1063" t="s">
        <v>55</v>
      </c>
      <c r="N1063" t="s">
        <v>56</v>
      </c>
      <c r="O1063" t="s">
        <v>57</v>
      </c>
      <c r="P1063" t="s">
        <v>57</v>
      </c>
      <c r="Q1063" t="s">
        <v>4</v>
      </c>
      <c r="R1063" t="s">
        <v>90</v>
      </c>
      <c r="S1063" t="s">
        <v>55</v>
      </c>
      <c r="T1063" t="s">
        <v>56</v>
      </c>
      <c r="U1063" t="s">
        <v>56</v>
      </c>
      <c r="V1063" t="s">
        <v>56</v>
      </c>
      <c r="W1063" t="s">
        <v>55</v>
      </c>
      <c r="X1063" t="s">
        <v>56</v>
      </c>
      <c r="Y1063" t="s">
        <v>56</v>
      </c>
      <c r="Z1063" t="s">
        <v>56</v>
      </c>
      <c r="AA1063" t="s">
        <v>57</v>
      </c>
      <c r="AB1063" t="s">
        <v>56</v>
      </c>
      <c r="AC1063" t="s">
        <v>56</v>
      </c>
      <c r="AD1063" t="s">
        <v>57</v>
      </c>
      <c r="AE1063">
        <v>0</v>
      </c>
      <c r="AF1063">
        <v>0</v>
      </c>
      <c r="AG1063">
        <v>0</v>
      </c>
      <c r="AH1063">
        <v>1</v>
      </c>
      <c r="AI1063" s="18" t="str">
        <f t="shared" si="65"/>
        <v>1</v>
      </c>
      <c r="AJ1063" s="18" t="str">
        <f t="shared" si="66"/>
        <v>1</v>
      </c>
      <c r="AK1063" s="18" t="str">
        <f t="shared" si="67"/>
        <v>1</v>
      </c>
      <c r="AL1063" s="18">
        <f t="shared" si="68"/>
        <v>1</v>
      </c>
      <c r="AM1063" t="s">
        <v>55</v>
      </c>
      <c r="AN1063" t="s">
        <v>55</v>
      </c>
      <c r="AO1063">
        <v>0</v>
      </c>
      <c r="AP1063">
        <v>0</v>
      </c>
      <c r="AQ1063">
        <v>0</v>
      </c>
      <c r="AR1063" t="s">
        <v>76</v>
      </c>
      <c r="AS1063" t="s">
        <v>91</v>
      </c>
      <c r="AT1063" t="s">
        <v>91</v>
      </c>
      <c r="AU1063" t="s">
        <v>4449</v>
      </c>
      <c r="AV1063" t="s">
        <v>6922</v>
      </c>
      <c r="AW1063" t="s">
        <v>1283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2016022614</v>
      </c>
      <c r="BM1063">
        <v>14</v>
      </c>
    </row>
    <row r="1064" spans="1:65">
      <c r="A1064" t="s">
        <v>6923</v>
      </c>
      <c r="B1064">
        <v>1063</v>
      </c>
      <c r="C1064" t="s">
        <v>1223</v>
      </c>
      <c r="D1064">
        <v>1</v>
      </c>
      <c r="E1064">
        <v>14</v>
      </c>
      <c r="F1064">
        <v>2016022614</v>
      </c>
      <c r="G1064">
        <v>20160226</v>
      </c>
      <c r="H1064" t="s">
        <v>1284</v>
      </c>
      <c r="I1064" t="s">
        <v>80</v>
      </c>
      <c r="J1064" t="s">
        <v>55</v>
      </c>
      <c r="K1064">
        <v>0</v>
      </c>
      <c r="L1064" t="s">
        <v>55</v>
      </c>
      <c r="M1064" t="s">
        <v>55</v>
      </c>
      <c r="N1064" t="s">
        <v>56</v>
      </c>
      <c r="O1064" t="s">
        <v>57</v>
      </c>
      <c r="P1064" t="s">
        <v>57</v>
      </c>
      <c r="Q1064" t="s">
        <v>3</v>
      </c>
      <c r="R1064" t="s">
        <v>1285</v>
      </c>
      <c r="S1064" t="s">
        <v>55</v>
      </c>
      <c r="T1064" t="s">
        <v>68</v>
      </c>
      <c r="U1064" t="s">
        <v>68</v>
      </c>
      <c r="V1064" t="s">
        <v>56</v>
      </c>
      <c r="W1064" t="s">
        <v>55</v>
      </c>
      <c r="X1064" t="s">
        <v>56</v>
      </c>
      <c r="Y1064" t="s">
        <v>56</v>
      </c>
      <c r="Z1064" t="s">
        <v>56</v>
      </c>
      <c r="AA1064" t="s">
        <v>57</v>
      </c>
      <c r="AB1064" t="s">
        <v>56</v>
      </c>
      <c r="AC1064" t="s">
        <v>56</v>
      </c>
      <c r="AD1064" t="s">
        <v>57</v>
      </c>
      <c r="AE1064">
        <v>0</v>
      </c>
      <c r="AF1064">
        <v>0</v>
      </c>
      <c r="AG1064">
        <v>0</v>
      </c>
      <c r="AH1064">
        <v>1</v>
      </c>
      <c r="AI1064" s="18" t="str">
        <f t="shared" si="65"/>
        <v>1</v>
      </c>
      <c r="AJ1064" s="18" t="str">
        <f t="shared" si="66"/>
        <v>1</v>
      </c>
      <c r="AK1064" s="18" t="str">
        <f t="shared" si="67"/>
        <v>1</v>
      </c>
      <c r="AL1064" s="18">
        <f t="shared" si="68"/>
        <v>1</v>
      </c>
      <c r="AM1064" t="s">
        <v>55</v>
      </c>
      <c r="AN1064" t="s">
        <v>55</v>
      </c>
      <c r="AO1064">
        <v>0</v>
      </c>
      <c r="AP1064">
        <v>0</v>
      </c>
      <c r="AQ1064">
        <v>0</v>
      </c>
      <c r="AR1064" t="s">
        <v>59</v>
      </c>
      <c r="AS1064" t="s">
        <v>356</v>
      </c>
      <c r="AT1064" t="s">
        <v>356</v>
      </c>
      <c r="AU1064" t="s">
        <v>4450</v>
      </c>
      <c r="AV1064" t="s">
        <v>6923</v>
      </c>
      <c r="AW1064" t="s">
        <v>1284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2016022614</v>
      </c>
      <c r="BM1064">
        <v>14</v>
      </c>
    </row>
    <row r="1065" spans="1:65">
      <c r="A1065" t="s">
        <v>6924</v>
      </c>
      <c r="B1065">
        <v>1064</v>
      </c>
      <c r="C1065" t="s">
        <v>1223</v>
      </c>
      <c r="D1065">
        <v>1</v>
      </c>
      <c r="E1065">
        <v>14</v>
      </c>
      <c r="F1065">
        <v>2016022614</v>
      </c>
      <c r="G1065">
        <v>20160226</v>
      </c>
      <c r="H1065" t="s">
        <v>1286</v>
      </c>
      <c r="I1065" t="s">
        <v>612</v>
      </c>
      <c r="J1065" t="s">
        <v>55</v>
      </c>
      <c r="K1065">
        <v>0</v>
      </c>
      <c r="L1065" t="s">
        <v>55</v>
      </c>
      <c r="M1065" t="s">
        <v>55</v>
      </c>
      <c r="N1065" t="s">
        <v>56</v>
      </c>
      <c r="O1065" t="s">
        <v>57</v>
      </c>
      <c r="P1065" t="s">
        <v>57</v>
      </c>
      <c r="Q1065" t="s">
        <v>3</v>
      </c>
      <c r="R1065" t="s">
        <v>1285</v>
      </c>
      <c r="S1065" t="s">
        <v>55</v>
      </c>
      <c r="T1065" t="s">
        <v>68</v>
      </c>
      <c r="U1065" t="s">
        <v>68</v>
      </c>
      <c r="V1065" t="s">
        <v>68</v>
      </c>
      <c r="W1065" t="s">
        <v>55</v>
      </c>
      <c r="X1065" t="s">
        <v>56</v>
      </c>
      <c r="Y1065" t="s">
        <v>56</v>
      </c>
      <c r="Z1065" t="s">
        <v>56</v>
      </c>
      <c r="AA1065" t="s">
        <v>57</v>
      </c>
      <c r="AB1065" t="s">
        <v>56</v>
      </c>
      <c r="AC1065" t="s">
        <v>68</v>
      </c>
      <c r="AD1065" t="s">
        <v>57</v>
      </c>
      <c r="AE1065">
        <v>0</v>
      </c>
      <c r="AF1065">
        <v>0</v>
      </c>
      <c r="AG1065">
        <v>0</v>
      </c>
      <c r="AH1065">
        <v>1</v>
      </c>
      <c r="AI1065" s="18" t="str">
        <f t="shared" si="65"/>
        <v>1</v>
      </c>
      <c r="AJ1065" s="18" t="str">
        <f t="shared" si="66"/>
        <v>1</v>
      </c>
      <c r="AK1065" s="18" t="str">
        <f t="shared" si="67"/>
        <v>1</v>
      </c>
      <c r="AL1065" s="18">
        <f t="shared" si="68"/>
        <v>1</v>
      </c>
      <c r="AM1065" t="s">
        <v>55</v>
      </c>
      <c r="AN1065" t="s">
        <v>55</v>
      </c>
      <c r="AO1065">
        <v>0</v>
      </c>
      <c r="AP1065">
        <v>0</v>
      </c>
      <c r="AQ1065">
        <v>0</v>
      </c>
      <c r="AR1065" t="s">
        <v>298</v>
      </c>
      <c r="AS1065" t="s">
        <v>356</v>
      </c>
      <c r="AT1065" t="s">
        <v>356</v>
      </c>
      <c r="AU1065" t="s">
        <v>4450</v>
      </c>
      <c r="AV1065" t="s">
        <v>6924</v>
      </c>
      <c r="AW1065" t="s">
        <v>1286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</v>
      </c>
      <c r="BL1065">
        <v>2016022614</v>
      </c>
      <c r="BM1065">
        <v>14</v>
      </c>
    </row>
    <row r="1066" spans="1:65">
      <c r="A1066" t="s">
        <v>6925</v>
      </c>
      <c r="B1066">
        <v>1065</v>
      </c>
      <c r="C1066" t="s">
        <v>1223</v>
      </c>
      <c r="D1066">
        <v>1</v>
      </c>
      <c r="E1066">
        <v>14</v>
      </c>
      <c r="F1066">
        <v>2016022614</v>
      </c>
      <c r="G1066">
        <v>20160226</v>
      </c>
      <c r="H1066" t="s">
        <v>1287</v>
      </c>
      <c r="I1066" t="s">
        <v>426</v>
      </c>
      <c r="J1066" t="s">
        <v>55</v>
      </c>
      <c r="K1066">
        <v>0</v>
      </c>
      <c r="L1066" t="s">
        <v>55</v>
      </c>
      <c r="M1066" t="s">
        <v>55</v>
      </c>
      <c r="N1066" t="s">
        <v>56</v>
      </c>
      <c r="O1066" t="s">
        <v>57</v>
      </c>
      <c r="P1066" t="s">
        <v>57</v>
      </c>
      <c r="Q1066" t="s">
        <v>3</v>
      </c>
      <c r="R1066" t="s">
        <v>1285</v>
      </c>
      <c r="S1066" t="s">
        <v>55</v>
      </c>
      <c r="T1066" t="s">
        <v>68</v>
      </c>
      <c r="U1066" t="s">
        <v>68</v>
      </c>
      <c r="V1066" t="s">
        <v>68</v>
      </c>
      <c r="W1066" t="s">
        <v>55</v>
      </c>
      <c r="X1066" t="s">
        <v>56</v>
      </c>
      <c r="Y1066" t="s">
        <v>56</v>
      </c>
      <c r="Z1066" t="s">
        <v>56</v>
      </c>
      <c r="AA1066" t="s">
        <v>57</v>
      </c>
      <c r="AB1066" t="s">
        <v>56</v>
      </c>
      <c r="AC1066" t="s">
        <v>68</v>
      </c>
      <c r="AD1066" t="s">
        <v>57</v>
      </c>
      <c r="AE1066">
        <v>0</v>
      </c>
      <c r="AF1066">
        <v>0</v>
      </c>
      <c r="AG1066">
        <v>0</v>
      </c>
      <c r="AH1066">
        <v>1</v>
      </c>
      <c r="AI1066" s="18" t="str">
        <f t="shared" si="65"/>
        <v>1</v>
      </c>
      <c r="AJ1066" s="18" t="str">
        <f t="shared" si="66"/>
        <v>1</v>
      </c>
      <c r="AK1066" s="18" t="str">
        <f t="shared" si="67"/>
        <v>1</v>
      </c>
      <c r="AL1066" s="18">
        <f t="shared" si="68"/>
        <v>1</v>
      </c>
      <c r="AM1066" t="s">
        <v>55</v>
      </c>
      <c r="AN1066" t="s">
        <v>55</v>
      </c>
      <c r="AO1066">
        <v>1</v>
      </c>
      <c r="AP1066">
        <v>0</v>
      </c>
      <c r="AQ1066">
        <v>0</v>
      </c>
      <c r="AR1066" t="s">
        <v>426</v>
      </c>
      <c r="AS1066" t="s">
        <v>356</v>
      </c>
      <c r="AT1066" t="s">
        <v>356</v>
      </c>
      <c r="AU1066" t="s">
        <v>4450</v>
      </c>
      <c r="AV1066" t="s">
        <v>6925</v>
      </c>
      <c r="AW1066" t="s">
        <v>1287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2016022614</v>
      </c>
      <c r="BM1066">
        <v>14</v>
      </c>
    </row>
    <row r="1067" spans="1:65">
      <c r="A1067" t="s">
        <v>6926</v>
      </c>
      <c r="B1067">
        <v>1066</v>
      </c>
      <c r="C1067" t="s">
        <v>1223</v>
      </c>
      <c r="D1067">
        <v>1</v>
      </c>
      <c r="E1067">
        <v>14</v>
      </c>
      <c r="F1067">
        <v>2016022614</v>
      </c>
      <c r="G1067">
        <v>20160226</v>
      </c>
      <c r="H1067" t="s">
        <v>1288</v>
      </c>
      <c r="I1067" t="s">
        <v>89</v>
      </c>
      <c r="J1067" t="s">
        <v>55</v>
      </c>
      <c r="K1067">
        <v>5</v>
      </c>
      <c r="L1067">
        <v>0</v>
      </c>
      <c r="M1067">
        <v>5</v>
      </c>
      <c r="N1067" t="s">
        <v>56</v>
      </c>
      <c r="O1067" t="s">
        <v>1289</v>
      </c>
      <c r="P1067" t="s">
        <v>56</v>
      </c>
      <c r="Q1067" t="s">
        <v>4</v>
      </c>
      <c r="R1067" t="s">
        <v>1285</v>
      </c>
      <c r="S1067" t="s">
        <v>55</v>
      </c>
      <c r="T1067" t="s">
        <v>56</v>
      </c>
      <c r="U1067" t="s">
        <v>56</v>
      </c>
      <c r="V1067" t="s">
        <v>56</v>
      </c>
      <c r="W1067" t="s">
        <v>55</v>
      </c>
      <c r="X1067" t="s">
        <v>56</v>
      </c>
      <c r="Y1067" t="s">
        <v>56</v>
      </c>
      <c r="Z1067" t="s">
        <v>56</v>
      </c>
      <c r="AA1067" t="s">
        <v>57</v>
      </c>
      <c r="AB1067" t="s">
        <v>56</v>
      </c>
      <c r="AC1067" t="s">
        <v>56</v>
      </c>
      <c r="AD1067" t="s">
        <v>57</v>
      </c>
      <c r="AE1067">
        <v>0</v>
      </c>
      <c r="AF1067">
        <v>0</v>
      </c>
      <c r="AG1067">
        <v>0</v>
      </c>
      <c r="AH1067">
        <v>1</v>
      </c>
      <c r="AI1067" s="18" t="str">
        <f t="shared" si="65"/>
        <v>1</v>
      </c>
      <c r="AJ1067" s="18" t="str">
        <f t="shared" si="66"/>
        <v>1</v>
      </c>
      <c r="AK1067" s="18" t="str">
        <f t="shared" si="67"/>
        <v>1</v>
      </c>
      <c r="AL1067" s="18">
        <f t="shared" si="68"/>
        <v>1</v>
      </c>
      <c r="AM1067" t="s">
        <v>55</v>
      </c>
      <c r="AN1067" t="s">
        <v>55</v>
      </c>
      <c r="AO1067">
        <v>0</v>
      </c>
      <c r="AP1067">
        <v>0</v>
      </c>
      <c r="AQ1067">
        <v>0</v>
      </c>
      <c r="AR1067" t="s">
        <v>89</v>
      </c>
      <c r="AS1067" t="s">
        <v>356</v>
      </c>
      <c r="AT1067" t="s">
        <v>356</v>
      </c>
      <c r="AU1067" t="s">
        <v>4450</v>
      </c>
      <c r="AV1067" t="s">
        <v>6926</v>
      </c>
      <c r="AW1067" t="s">
        <v>1288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2016022614</v>
      </c>
      <c r="BM1067">
        <v>14</v>
      </c>
    </row>
    <row r="1068" spans="1:65">
      <c r="A1068" t="s">
        <v>6927</v>
      </c>
      <c r="B1068">
        <v>1067</v>
      </c>
      <c r="C1068" t="s">
        <v>57</v>
      </c>
      <c r="D1068" t="s">
        <v>55</v>
      </c>
      <c r="E1068">
        <v>14</v>
      </c>
      <c r="F1068">
        <v>2016022614</v>
      </c>
      <c r="G1068" t="s">
        <v>55</v>
      </c>
      <c r="H1068" t="s">
        <v>1290</v>
      </c>
      <c r="I1068" t="s">
        <v>55</v>
      </c>
      <c r="J1068" t="s">
        <v>55</v>
      </c>
      <c r="K1068" t="s">
        <v>55</v>
      </c>
      <c r="L1068" t="s">
        <v>55</v>
      </c>
      <c r="M1068" t="s">
        <v>55</v>
      </c>
      <c r="N1068" t="s">
        <v>57</v>
      </c>
      <c r="O1068" t="s">
        <v>57</v>
      </c>
      <c r="P1068" t="s">
        <v>57</v>
      </c>
      <c r="Q1068" t="s">
        <v>57</v>
      </c>
      <c r="R1068" t="s">
        <v>57</v>
      </c>
      <c r="S1068" t="s">
        <v>55</v>
      </c>
      <c r="T1068" t="s">
        <v>57</v>
      </c>
      <c r="U1068" t="s">
        <v>57</v>
      </c>
      <c r="V1068" t="s">
        <v>57</v>
      </c>
      <c r="W1068" t="s">
        <v>55</v>
      </c>
      <c r="X1068" t="s">
        <v>57</v>
      </c>
      <c r="Y1068" t="s">
        <v>57</v>
      </c>
      <c r="Z1068" t="s">
        <v>57</v>
      </c>
      <c r="AA1068" t="s">
        <v>57</v>
      </c>
      <c r="AB1068" t="s">
        <v>57</v>
      </c>
      <c r="AC1068" t="s">
        <v>57</v>
      </c>
      <c r="AD1068" t="s">
        <v>57</v>
      </c>
      <c r="AE1068">
        <v>0</v>
      </c>
      <c r="AF1068">
        <v>0</v>
      </c>
      <c r="AG1068">
        <v>0</v>
      </c>
      <c r="AH1068">
        <v>0</v>
      </c>
      <c r="AI1068" s="18" t="str">
        <f t="shared" si="65"/>
        <v>1</v>
      </c>
      <c r="AJ1068" s="18" t="str">
        <f t="shared" si="66"/>
        <v>1</v>
      </c>
      <c r="AK1068" s="18" t="str">
        <f t="shared" si="67"/>
        <v>1</v>
      </c>
      <c r="AL1068" s="18">
        <f t="shared" si="68"/>
        <v>0</v>
      </c>
      <c r="AM1068" t="s">
        <v>55</v>
      </c>
      <c r="AN1068" t="s">
        <v>55</v>
      </c>
      <c r="AO1068">
        <v>0</v>
      </c>
      <c r="AP1068">
        <v>1</v>
      </c>
      <c r="AQ1068">
        <v>0</v>
      </c>
      <c r="AR1068" t="s">
        <v>59</v>
      </c>
      <c r="AS1068" t="s">
        <v>80</v>
      </c>
      <c r="AT1068" t="s">
        <v>80</v>
      </c>
      <c r="AU1068" t="s">
        <v>80</v>
      </c>
      <c r="AV1068" t="s">
        <v>6927</v>
      </c>
      <c r="AW1068" t="s">
        <v>1290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2016022614</v>
      </c>
      <c r="BM1068">
        <v>14</v>
      </c>
    </row>
    <row r="1069" spans="1:65">
      <c r="A1069" t="s">
        <v>6928</v>
      </c>
      <c r="B1069">
        <v>1068</v>
      </c>
      <c r="C1069" t="s">
        <v>57</v>
      </c>
      <c r="D1069" t="s">
        <v>55</v>
      </c>
      <c r="E1069">
        <v>14</v>
      </c>
      <c r="F1069">
        <v>2016022614</v>
      </c>
      <c r="G1069" t="s">
        <v>55</v>
      </c>
      <c r="H1069" t="s">
        <v>1291</v>
      </c>
      <c r="I1069" t="s">
        <v>55</v>
      </c>
      <c r="J1069" t="s">
        <v>55</v>
      </c>
      <c r="K1069" t="s">
        <v>55</v>
      </c>
      <c r="L1069" t="s">
        <v>55</v>
      </c>
      <c r="M1069" t="s">
        <v>55</v>
      </c>
      <c r="N1069" t="s">
        <v>57</v>
      </c>
      <c r="O1069" t="s">
        <v>57</v>
      </c>
      <c r="P1069" t="s">
        <v>57</v>
      </c>
      <c r="Q1069" t="s">
        <v>57</v>
      </c>
      <c r="R1069" t="s">
        <v>57</v>
      </c>
      <c r="S1069" t="s">
        <v>55</v>
      </c>
      <c r="T1069" t="s">
        <v>57</v>
      </c>
      <c r="U1069" t="s">
        <v>57</v>
      </c>
      <c r="V1069" t="s">
        <v>57</v>
      </c>
      <c r="W1069" t="s">
        <v>55</v>
      </c>
      <c r="X1069" t="s">
        <v>57</v>
      </c>
      <c r="Y1069" t="s">
        <v>57</v>
      </c>
      <c r="Z1069" t="s">
        <v>57</v>
      </c>
      <c r="AA1069" t="s">
        <v>57</v>
      </c>
      <c r="AB1069" t="s">
        <v>57</v>
      </c>
      <c r="AC1069" t="s">
        <v>57</v>
      </c>
      <c r="AD1069" t="s">
        <v>57</v>
      </c>
      <c r="AE1069">
        <v>0</v>
      </c>
      <c r="AF1069">
        <v>0</v>
      </c>
      <c r="AG1069">
        <v>0</v>
      </c>
      <c r="AH1069">
        <v>0</v>
      </c>
      <c r="AI1069" s="18" t="str">
        <f t="shared" si="65"/>
        <v>1</v>
      </c>
      <c r="AJ1069" s="18" t="str">
        <f t="shared" si="66"/>
        <v>1</v>
      </c>
      <c r="AK1069" s="18" t="str">
        <f t="shared" si="67"/>
        <v>1</v>
      </c>
      <c r="AL1069" s="18">
        <f t="shared" si="68"/>
        <v>0</v>
      </c>
      <c r="AM1069" t="s">
        <v>55</v>
      </c>
      <c r="AN1069" t="s">
        <v>55</v>
      </c>
      <c r="AO1069">
        <v>0</v>
      </c>
      <c r="AP1069">
        <v>1</v>
      </c>
      <c r="AQ1069">
        <v>0</v>
      </c>
      <c r="AR1069" t="s">
        <v>59</v>
      </c>
      <c r="AS1069" t="s">
        <v>80</v>
      </c>
      <c r="AT1069" t="s">
        <v>80</v>
      </c>
      <c r="AU1069" t="s">
        <v>80</v>
      </c>
      <c r="AV1069" t="s">
        <v>6928</v>
      </c>
      <c r="AW1069" t="s">
        <v>1291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0</v>
      </c>
      <c r="BL1069">
        <v>2016022614</v>
      </c>
      <c r="BM1069">
        <v>14</v>
      </c>
    </row>
    <row r="1070" spans="1:65">
      <c r="A1070" t="s">
        <v>6929</v>
      </c>
      <c r="B1070">
        <v>1069</v>
      </c>
      <c r="C1070" t="s">
        <v>1223</v>
      </c>
      <c r="D1070">
        <v>1</v>
      </c>
      <c r="E1070">
        <v>14</v>
      </c>
      <c r="F1070">
        <v>2016022614</v>
      </c>
      <c r="G1070">
        <v>20160226</v>
      </c>
      <c r="H1070" t="s">
        <v>1292</v>
      </c>
      <c r="I1070" t="s">
        <v>563</v>
      </c>
      <c r="J1070" t="s">
        <v>55</v>
      </c>
      <c r="K1070">
        <v>2</v>
      </c>
      <c r="L1070">
        <v>0</v>
      </c>
      <c r="M1070">
        <v>2</v>
      </c>
      <c r="N1070" t="s">
        <v>56</v>
      </c>
      <c r="O1070" t="s">
        <v>563</v>
      </c>
      <c r="P1070" t="s">
        <v>56</v>
      </c>
      <c r="Q1070" t="s">
        <v>3</v>
      </c>
      <c r="R1070" t="s">
        <v>1293</v>
      </c>
      <c r="S1070" t="s">
        <v>55</v>
      </c>
      <c r="T1070" t="s">
        <v>68</v>
      </c>
      <c r="U1070" t="s">
        <v>68</v>
      </c>
      <c r="V1070" t="s">
        <v>68</v>
      </c>
      <c r="W1070" t="s">
        <v>55</v>
      </c>
      <c r="X1070" t="s">
        <v>56</v>
      </c>
      <c r="Y1070" t="s">
        <v>56</v>
      </c>
      <c r="Z1070" t="s">
        <v>56</v>
      </c>
      <c r="AA1070" t="s">
        <v>57</v>
      </c>
      <c r="AB1070" t="s">
        <v>56</v>
      </c>
      <c r="AC1070" t="s">
        <v>56</v>
      </c>
      <c r="AD1070" t="s">
        <v>57</v>
      </c>
      <c r="AE1070">
        <v>0</v>
      </c>
      <c r="AF1070">
        <v>0</v>
      </c>
      <c r="AG1070">
        <v>0</v>
      </c>
      <c r="AH1070">
        <v>1</v>
      </c>
      <c r="AI1070" s="18" t="str">
        <f t="shared" si="65"/>
        <v>1</v>
      </c>
      <c r="AJ1070" s="18" t="str">
        <f t="shared" si="66"/>
        <v>1</v>
      </c>
      <c r="AK1070" s="18" t="str">
        <f t="shared" si="67"/>
        <v>1</v>
      </c>
      <c r="AL1070" s="18">
        <f t="shared" si="68"/>
        <v>1</v>
      </c>
      <c r="AM1070" t="s">
        <v>55</v>
      </c>
      <c r="AN1070" t="s">
        <v>55</v>
      </c>
      <c r="AO1070">
        <v>0</v>
      </c>
      <c r="AP1070">
        <v>0</v>
      </c>
      <c r="AQ1070">
        <v>0</v>
      </c>
      <c r="AR1070" t="s">
        <v>209</v>
      </c>
      <c r="AS1070" t="s">
        <v>356</v>
      </c>
      <c r="AT1070" t="s">
        <v>356</v>
      </c>
      <c r="AU1070" t="s">
        <v>4450</v>
      </c>
      <c r="AV1070" t="s">
        <v>6929</v>
      </c>
      <c r="AW1070" t="s">
        <v>1292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</v>
      </c>
      <c r="BL1070">
        <v>2016022614</v>
      </c>
      <c r="BM1070">
        <v>14</v>
      </c>
    </row>
    <row r="1071" spans="1:65">
      <c r="A1071" t="s">
        <v>6930</v>
      </c>
      <c r="B1071">
        <v>1070</v>
      </c>
      <c r="C1071" t="s">
        <v>1223</v>
      </c>
      <c r="D1071">
        <v>1</v>
      </c>
      <c r="E1071">
        <v>14</v>
      </c>
      <c r="F1071">
        <v>2016022614</v>
      </c>
      <c r="G1071">
        <v>20160226</v>
      </c>
      <c r="H1071" t="s">
        <v>1294</v>
      </c>
      <c r="I1071" t="s">
        <v>563</v>
      </c>
      <c r="J1071" t="s">
        <v>55</v>
      </c>
      <c r="K1071">
        <v>1</v>
      </c>
      <c r="L1071">
        <v>0</v>
      </c>
      <c r="M1071">
        <v>1</v>
      </c>
      <c r="N1071" t="s">
        <v>56</v>
      </c>
      <c r="O1071" t="s">
        <v>57</v>
      </c>
      <c r="P1071" t="s">
        <v>57</v>
      </c>
      <c r="Q1071" t="s">
        <v>3</v>
      </c>
      <c r="R1071" t="s">
        <v>1293</v>
      </c>
      <c r="S1071" t="s">
        <v>55</v>
      </c>
      <c r="T1071" t="s">
        <v>68</v>
      </c>
      <c r="U1071" t="s">
        <v>68</v>
      </c>
      <c r="V1071" t="s">
        <v>68</v>
      </c>
      <c r="W1071" t="s">
        <v>55</v>
      </c>
      <c r="X1071" t="s">
        <v>56</v>
      </c>
      <c r="Y1071" t="s">
        <v>56</v>
      </c>
      <c r="Z1071" t="s">
        <v>56</v>
      </c>
      <c r="AA1071" t="s">
        <v>57</v>
      </c>
      <c r="AB1071" t="s">
        <v>56</v>
      </c>
      <c r="AC1071" t="s">
        <v>56</v>
      </c>
      <c r="AD1071" t="s">
        <v>57</v>
      </c>
      <c r="AE1071">
        <v>0</v>
      </c>
      <c r="AF1071">
        <v>0</v>
      </c>
      <c r="AG1071">
        <v>0</v>
      </c>
      <c r="AH1071">
        <v>1</v>
      </c>
      <c r="AI1071" s="18" t="str">
        <f t="shared" si="65"/>
        <v>1</v>
      </c>
      <c r="AJ1071" s="18" t="str">
        <f t="shared" si="66"/>
        <v>1</v>
      </c>
      <c r="AK1071" s="18" t="str">
        <f t="shared" si="67"/>
        <v>1</v>
      </c>
      <c r="AL1071" s="18">
        <f t="shared" si="68"/>
        <v>1</v>
      </c>
      <c r="AM1071" t="s">
        <v>55</v>
      </c>
      <c r="AN1071" t="s">
        <v>55</v>
      </c>
      <c r="AO1071">
        <v>1</v>
      </c>
      <c r="AP1071">
        <v>0</v>
      </c>
      <c r="AQ1071">
        <v>0</v>
      </c>
      <c r="AR1071" t="s">
        <v>209</v>
      </c>
      <c r="AS1071" t="s">
        <v>356</v>
      </c>
      <c r="AT1071" t="s">
        <v>356</v>
      </c>
      <c r="AU1071" t="s">
        <v>4450</v>
      </c>
      <c r="AV1071" t="s">
        <v>6930</v>
      </c>
      <c r="AW1071" t="s">
        <v>1294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</v>
      </c>
      <c r="BL1071">
        <v>2016022614</v>
      </c>
      <c r="BM1071">
        <v>14</v>
      </c>
    </row>
    <row r="1072" spans="1:65">
      <c r="A1072" t="s">
        <v>6931</v>
      </c>
      <c r="B1072">
        <v>1071</v>
      </c>
      <c r="C1072" t="s">
        <v>1223</v>
      </c>
      <c r="D1072">
        <v>1</v>
      </c>
      <c r="E1072">
        <v>14</v>
      </c>
      <c r="F1072">
        <v>2016022614</v>
      </c>
      <c r="G1072">
        <v>20160226</v>
      </c>
      <c r="H1072" t="s">
        <v>1295</v>
      </c>
      <c r="I1072" t="s">
        <v>1296</v>
      </c>
      <c r="J1072" t="s">
        <v>55</v>
      </c>
      <c r="K1072">
        <v>3</v>
      </c>
      <c r="L1072">
        <v>0</v>
      </c>
      <c r="M1072">
        <v>3</v>
      </c>
      <c r="N1072" t="s">
        <v>56</v>
      </c>
      <c r="O1072" t="s">
        <v>1296</v>
      </c>
      <c r="P1072" t="s">
        <v>68</v>
      </c>
      <c r="Q1072" t="s">
        <v>3</v>
      </c>
      <c r="R1072" t="s">
        <v>1293</v>
      </c>
      <c r="S1072" t="s">
        <v>55</v>
      </c>
      <c r="T1072" t="s">
        <v>68</v>
      </c>
      <c r="U1072" t="s">
        <v>68</v>
      </c>
      <c r="V1072" t="s">
        <v>68</v>
      </c>
      <c r="W1072" t="s">
        <v>55</v>
      </c>
      <c r="X1072" t="s">
        <v>56</v>
      </c>
      <c r="Y1072" t="s">
        <v>68</v>
      </c>
      <c r="Z1072" t="s">
        <v>68</v>
      </c>
      <c r="AA1072" t="s">
        <v>57</v>
      </c>
      <c r="AB1072" t="s">
        <v>56</v>
      </c>
      <c r="AC1072" t="s">
        <v>56</v>
      </c>
      <c r="AD1072" t="s">
        <v>57</v>
      </c>
      <c r="AE1072">
        <v>0</v>
      </c>
      <c r="AF1072">
        <v>0</v>
      </c>
      <c r="AG1072">
        <v>0</v>
      </c>
      <c r="AH1072">
        <v>1</v>
      </c>
      <c r="AI1072" s="18" t="str">
        <f t="shared" si="65"/>
        <v>1</v>
      </c>
      <c r="AJ1072" s="18" t="str">
        <f t="shared" si="66"/>
        <v>1</v>
      </c>
      <c r="AK1072" s="18" t="str">
        <f t="shared" si="67"/>
        <v>1</v>
      </c>
      <c r="AL1072" s="18">
        <f t="shared" si="68"/>
        <v>1</v>
      </c>
      <c r="AM1072" t="s">
        <v>55</v>
      </c>
      <c r="AN1072" t="s">
        <v>55</v>
      </c>
      <c r="AO1072">
        <v>0</v>
      </c>
      <c r="AP1072">
        <v>0</v>
      </c>
      <c r="AQ1072">
        <v>0</v>
      </c>
      <c r="AR1072" t="s">
        <v>86</v>
      </c>
      <c r="AS1072" t="s">
        <v>356</v>
      </c>
      <c r="AT1072" t="s">
        <v>356</v>
      </c>
      <c r="AU1072" t="s">
        <v>4450</v>
      </c>
      <c r="AV1072" t="s">
        <v>6931</v>
      </c>
      <c r="AW1072" t="s">
        <v>1295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2016022614</v>
      </c>
      <c r="BM1072">
        <v>14</v>
      </c>
    </row>
    <row r="1073" spans="1:65">
      <c r="A1073" t="s">
        <v>6932</v>
      </c>
      <c r="B1073">
        <v>1072</v>
      </c>
      <c r="C1073" t="s">
        <v>1223</v>
      </c>
      <c r="D1073">
        <v>1</v>
      </c>
      <c r="E1073">
        <v>14</v>
      </c>
      <c r="F1073">
        <v>2016022614</v>
      </c>
      <c r="G1073">
        <v>20160226</v>
      </c>
      <c r="H1073" t="s">
        <v>1297</v>
      </c>
      <c r="I1073" t="s">
        <v>563</v>
      </c>
      <c r="J1073" t="s">
        <v>55</v>
      </c>
      <c r="K1073">
        <v>0</v>
      </c>
      <c r="L1073" t="s">
        <v>55</v>
      </c>
      <c r="M1073" t="s">
        <v>55</v>
      </c>
      <c r="N1073" t="s">
        <v>56</v>
      </c>
      <c r="O1073" t="s">
        <v>57</v>
      </c>
      <c r="P1073" t="s">
        <v>57</v>
      </c>
      <c r="Q1073" t="s">
        <v>97</v>
      </c>
      <c r="R1073" t="s">
        <v>80</v>
      </c>
      <c r="S1073" t="s">
        <v>55</v>
      </c>
      <c r="T1073" t="s">
        <v>68</v>
      </c>
      <c r="U1073" t="s">
        <v>68</v>
      </c>
      <c r="V1073" t="s">
        <v>56</v>
      </c>
      <c r="W1073" t="s">
        <v>55</v>
      </c>
      <c r="X1073" t="s">
        <v>56</v>
      </c>
      <c r="Y1073" t="s">
        <v>56</v>
      </c>
      <c r="Z1073" t="s">
        <v>56</v>
      </c>
      <c r="AA1073" t="s">
        <v>57</v>
      </c>
      <c r="AB1073" t="s">
        <v>56</v>
      </c>
      <c r="AC1073" t="s">
        <v>56</v>
      </c>
      <c r="AD1073" t="s">
        <v>57</v>
      </c>
      <c r="AE1073">
        <v>0</v>
      </c>
      <c r="AF1073">
        <v>0</v>
      </c>
      <c r="AG1073">
        <v>0</v>
      </c>
      <c r="AH1073">
        <v>1</v>
      </c>
      <c r="AI1073" s="18" t="str">
        <f t="shared" si="65"/>
        <v>1</v>
      </c>
      <c r="AJ1073" s="18" t="str">
        <f t="shared" si="66"/>
        <v>1</v>
      </c>
      <c r="AK1073" s="18" t="str">
        <f t="shared" si="67"/>
        <v>1</v>
      </c>
      <c r="AL1073" s="18">
        <f t="shared" si="68"/>
        <v>1</v>
      </c>
      <c r="AM1073" t="s">
        <v>55</v>
      </c>
      <c r="AN1073" t="s">
        <v>55</v>
      </c>
      <c r="AO1073">
        <v>0</v>
      </c>
      <c r="AP1073">
        <v>0</v>
      </c>
      <c r="AQ1073">
        <v>0</v>
      </c>
      <c r="AR1073" t="s">
        <v>209</v>
      </c>
      <c r="AS1073" t="s">
        <v>80</v>
      </c>
      <c r="AT1073" t="s">
        <v>80</v>
      </c>
      <c r="AU1073" t="s">
        <v>80</v>
      </c>
      <c r="AV1073" t="s">
        <v>6932</v>
      </c>
      <c r="AW1073" t="s">
        <v>1297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2016022614</v>
      </c>
      <c r="BM1073">
        <v>14</v>
      </c>
    </row>
    <row r="1074" spans="1:65">
      <c r="A1074" t="s">
        <v>6933</v>
      </c>
      <c r="B1074">
        <v>1073</v>
      </c>
      <c r="C1074" t="s">
        <v>1223</v>
      </c>
      <c r="D1074">
        <v>1</v>
      </c>
      <c r="E1074">
        <v>14</v>
      </c>
      <c r="F1074">
        <v>2016022614</v>
      </c>
      <c r="G1074">
        <v>20160226</v>
      </c>
      <c r="H1074" t="s">
        <v>1298</v>
      </c>
      <c r="I1074" t="s">
        <v>563</v>
      </c>
      <c r="J1074" t="s">
        <v>55</v>
      </c>
      <c r="K1074">
        <v>1</v>
      </c>
      <c r="L1074">
        <v>1</v>
      </c>
      <c r="M1074">
        <v>0</v>
      </c>
      <c r="N1074" t="s">
        <v>56</v>
      </c>
      <c r="O1074" t="s">
        <v>563</v>
      </c>
      <c r="P1074" t="s">
        <v>56</v>
      </c>
      <c r="Q1074" t="s">
        <v>3</v>
      </c>
      <c r="R1074" t="s">
        <v>1293</v>
      </c>
      <c r="S1074" t="s">
        <v>55</v>
      </c>
      <c r="T1074" t="s">
        <v>68</v>
      </c>
      <c r="U1074" t="s">
        <v>68</v>
      </c>
      <c r="V1074" t="s">
        <v>56</v>
      </c>
      <c r="W1074" t="s">
        <v>55</v>
      </c>
      <c r="X1074" t="s">
        <v>56</v>
      </c>
      <c r="Y1074" t="s">
        <v>56</v>
      </c>
      <c r="Z1074" t="s">
        <v>56</v>
      </c>
      <c r="AA1074" t="s">
        <v>57</v>
      </c>
      <c r="AB1074" t="s">
        <v>56</v>
      </c>
      <c r="AC1074" t="s">
        <v>56</v>
      </c>
      <c r="AD1074" t="s">
        <v>57</v>
      </c>
      <c r="AE1074">
        <v>0</v>
      </c>
      <c r="AF1074">
        <v>0</v>
      </c>
      <c r="AG1074">
        <v>0</v>
      </c>
      <c r="AH1074">
        <v>1</v>
      </c>
      <c r="AI1074" s="18" t="str">
        <f t="shared" si="65"/>
        <v>1</v>
      </c>
      <c r="AJ1074" s="18" t="str">
        <f t="shared" si="66"/>
        <v>1</v>
      </c>
      <c r="AK1074" s="18" t="str">
        <f t="shared" si="67"/>
        <v>1</v>
      </c>
      <c r="AL1074" s="18">
        <f t="shared" si="68"/>
        <v>1</v>
      </c>
      <c r="AM1074" t="s">
        <v>55</v>
      </c>
      <c r="AN1074" t="s">
        <v>55</v>
      </c>
      <c r="AO1074">
        <v>0</v>
      </c>
      <c r="AP1074">
        <v>0</v>
      </c>
      <c r="AQ1074">
        <v>0</v>
      </c>
      <c r="AR1074" t="s">
        <v>209</v>
      </c>
      <c r="AS1074" t="s">
        <v>356</v>
      </c>
      <c r="AT1074" t="s">
        <v>356</v>
      </c>
      <c r="AU1074" t="s">
        <v>4450</v>
      </c>
      <c r="AV1074" t="s">
        <v>6933</v>
      </c>
      <c r="AW1074" t="s">
        <v>1298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2016022614</v>
      </c>
      <c r="BM1074">
        <v>14</v>
      </c>
    </row>
    <row r="1075" spans="1:65">
      <c r="A1075" t="s">
        <v>6934</v>
      </c>
      <c r="B1075">
        <v>1074</v>
      </c>
      <c r="C1075" t="s">
        <v>1223</v>
      </c>
      <c r="D1075">
        <v>1</v>
      </c>
      <c r="E1075">
        <v>14</v>
      </c>
      <c r="F1075">
        <v>2016022614</v>
      </c>
      <c r="G1075">
        <v>20160226</v>
      </c>
      <c r="H1075" t="s">
        <v>1299</v>
      </c>
      <c r="I1075" t="s">
        <v>563</v>
      </c>
      <c r="J1075" t="s">
        <v>55</v>
      </c>
      <c r="K1075">
        <v>1</v>
      </c>
      <c r="L1075">
        <v>1</v>
      </c>
      <c r="M1075">
        <v>0</v>
      </c>
      <c r="N1075" t="s">
        <v>56</v>
      </c>
      <c r="O1075" t="s">
        <v>563</v>
      </c>
      <c r="P1075" t="s">
        <v>56</v>
      </c>
      <c r="Q1075" t="s">
        <v>3</v>
      </c>
      <c r="R1075" t="s">
        <v>1293</v>
      </c>
      <c r="S1075" t="s">
        <v>55</v>
      </c>
      <c r="T1075" t="s">
        <v>68</v>
      </c>
      <c r="U1075" t="s">
        <v>68</v>
      </c>
      <c r="V1075" t="s">
        <v>56</v>
      </c>
      <c r="W1075" t="s">
        <v>55</v>
      </c>
      <c r="X1075" t="s">
        <v>56</v>
      </c>
      <c r="Y1075" t="s">
        <v>56</v>
      </c>
      <c r="Z1075" t="s">
        <v>56</v>
      </c>
      <c r="AA1075" t="s">
        <v>57</v>
      </c>
      <c r="AB1075" t="s">
        <v>56</v>
      </c>
      <c r="AC1075" t="s">
        <v>56</v>
      </c>
      <c r="AD1075" t="s">
        <v>57</v>
      </c>
      <c r="AE1075">
        <v>0</v>
      </c>
      <c r="AF1075">
        <v>0</v>
      </c>
      <c r="AG1075">
        <v>0</v>
      </c>
      <c r="AH1075">
        <v>1</v>
      </c>
      <c r="AI1075" s="18" t="str">
        <f t="shared" si="65"/>
        <v>1</v>
      </c>
      <c r="AJ1075" s="18" t="str">
        <f t="shared" si="66"/>
        <v>1</v>
      </c>
      <c r="AK1075" s="18" t="str">
        <f t="shared" si="67"/>
        <v>1</v>
      </c>
      <c r="AL1075" s="18">
        <f t="shared" si="68"/>
        <v>1</v>
      </c>
      <c r="AM1075" t="s">
        <v>55</v>
      </c>
      <c r="AN1075" t="s">
        <v>55</v>
      </c>
      <c r="AO1075">
        <v>0</v>
      </c>
      <c r="AP1075">
        <v>0</v>
      </c>
      <c r="AQ1075">
        <v>0</v>
      </c>
      <c r="AR1075" t="s">
        <v>209</v>
      </c>
      <c r="AS1075" t="s">
        <v>356</v>
      </c>
      <c r="AT1075" t="s">
        <v>356</v>
      </c>
      <c r="AU1075" t="s">
        <v>4450</v>
      </c>
      <c r="AV1075" t="s">
        <v>6934</v>
      </c>
      <c r="AW1075" t="s">
        <v>1299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</v>
      </c>
      <c r="BL1075">
        <v>2016022614</v>
      </c>
      <c r="BM1075">
        <v>14</v>
      </c>
    </row>
    <row r="1076" spans="1:65">
      <c r="A1076" t="s">
        <v>6935</v>
      </c>
      <c r="B1076">
        <v>1075</v>
      </c>
      <c r="C1076" t="s">
        <v>1223</v>
      </c>
      <c r="D1076">
        <v>1</v>
      </c>
      <c r="E1076">
        <v>14</v>
      </c>
      <c r="F1076">
        <v>2016022614</v>
      </c>
      <c r="G1076">
        <v>20160226</v>
      </c>
      <c r="H1076" t="s">
        <v>1300</v>
      </c>
      <c r="I1076" t="s">
        <v>563</v>
      </c>
      <c r="J1076" t="s">
        <v>55</v>
      </c>
      <c r="K1076">
        <v>1</v>
      </c>
      <c r="L1076">
        <v>1</v>
      </c>
      <c r="M1076">
        <v>0</v>
      </c>
      <c r="N1076" t="s">
        <v>56</v>
      </c>
      <c r="O1076" t="s">
        <v>563</v>
      </c>
      <c r="P1076" t="s">
        <v>56</v>
      </c>
      <c r="Q1076" t="s">
        <v>3</v>
      </c>
      <c r="R1076" t="s">
        <v>1293</v>
      </c>
      <c r="S1076" t="s">
        <v>55</v>
      </c>
      <c r="T1076" t="s">
        <v>68</v>
      </c>
      <c r="U1076" t="s">
        <v>68</v>
      </c>
      <c r="V1076" t="s">
        <v>56</v>
      </c>
      <c r="W1076" t="s">
        <v>55</v>
      </c>
      <c r="X1076" t="s">
        <v>56</v>
      </c>
      <c r="Y1076" t="s">
        <v>56</v>
      </c>
      <c r="Z1076" t="s">
        <v>56</v>
      </c>
      <c r="AA1076" t="s">
        <v>57</v>
      </c>
      <c r="AB1076" t="s">
        <v>56</v>
      </c>
      <c r="AC1076" t="s">
        <v>56</v>
      </c>
      <c r="AD1076" t="s">
        <v>57</v>
      </c>
      <c r="AE1076">
        <v>0</v>
      </c>
      <c r="AF1076">
        <v>0</v>
      </c>
      <c r="AG1076">
        <v>0</v>
      </c>
      <c r="AH1076">
        <v>1</v>
      </c>
      <c r="AI1076" s="18" t="str">
        <f t="shared" si="65"/>
        <v>1</v>
      </c>
      <c r="AJ1076" s="18" t="str">
        <f t="shared" si="66"/>
        <v>1</v>
      </c>
      <c r="AK1076" s="18" t="str">
        <f t="shared" si="67"/>
        <v>1</v>
      </c>
      <c r="AL1076" s="18">
        <f t="shared" si="68"/>
        <v>1</v>
      </c>
      <c r="AM1076" t="s">
        <v>55</v>
      </c>
      <c r="AN1076" t="s">
        <v>55</v>
      </c>
      <c r="AO1076">
        <v>1</v>
      </c>
      <c r="AP1076">
        <v>0</v>
      </c>
      <c r="AQ1076">
        <v>0</v>
      </c>
      <c r="AR1076" t="s">
        <v>209</v>
      </c>
      <c r="AS1076" t="s">
        <v>356</v>
      </c>
      <c r="AT1076" t="s">
        <v>356</v>
      </c>
      <c r="AU1076" t="s">
        <v>4450</v>
      </c>
      <c r="AV1076" t="s">
        <v>6935</v>
      </c>
      <c r="AW1076" t="s">
        <v>1300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</v>
      </c>
      <c r="BL1076">
        <v>2016022614</v>
      </c>
      <c r="BM1076">
        <v>14</v>
      </c>
    </row>
    <row r="1077" spans="1:65">
      <c r="A1077" t="s">
        <v>6936</v>
      </c>
      <c r="B1077">
        <v>1076</v>
      </c>
      <c r="C1077" t="s">
        <v>1223</v>
      </c>
      <c r="D1077">
        <v>1</v>
      </c>
      <c r="E1077">
        <v>14</v>
      </c>
      <c r="F1077">
        <v>2016022614</v>
      </c>
      <c r="G1077">
        <v>20160226</v>
      </c>
      <c r="H1077" t="s">
        <v>1301</v>
      </c>
      <c r="I1077" t="s">
        <v>563</v>
      </c>
      <c r="J1077" t="s">
        <v>55</v>
      </c>
      <c r="K1077">
        <v>1</v>
      </c>
      <c r="L1077">
        <v>1</v>
      </c>
      <c r="M1077">
        <v>0</v>
      </c>
      <c r="N1077" t="s">
        <v>56</v>
      </c>
      <c r="O1077" t="s">
        <v>563</v>
      </c>
      <c r="P1077" t="s">
        <v>56</v>
      </c>
      <c r="Q1077" t="s">
        <v>3</v>
      </c>
      <c r="R1077" t="s">
        <v>1293</v>
      </c>
      <c r="S1077" t="s">
        <v>55</v>
      </c>
      <c r="T1077" t="s">
        <v>68</v>
      </c>
      <c r="U1077" t="s">
        <v>68</v>
      </c>
      <c r="V1077" t="s">
        <v>56</v>
      </c>
      <c r="W1077" t="s">
        <v>55</v>
      </c>
      <c r="X1077" t="s">
        <v>56</v>
      </c>
      <c r="Y1077" t="s">
        <v>56</v>
      </c>
      <c r="Z1077" t="s">
        <v>56</v>
      </c>
      <c r="AA1077" t="s">
        <v>57</v>
      </c>
      <c r="AB1077" t="s">
        <v>56</v>
      </c>
      <c r="AC1077" t="s">
        <v>56</v>
      </c>
      <c r="AD1077" t="s">
        <v>57</v>
      </c>
      <c r="AE1077">
        <v>0</v>
      </c>
      <c r="AF1077">
        <v>0</v>
      </c>
      <c r="AG1077">
        <v>0</v>
      </c>
      <c r="AH1077">
        <v>1</v>
      </c>
      <c r="AI1077" s="18" t="str">
        <f t="shared" si="65"/>
        <v>1</v>
      </c>
      <c r="AJ1077" s="18" t="str">
        <f t="shared" si="66"/>
        <v>1</v>
      </c>
      <c r="AK1077" s="18" t="str">
        <f t="shared" si="67"/>
        <v>1</v>
      </c>
      <c r="AL1077" s="18">
        <f t="shared" si="68"/>
        <v>1</v>
      </c>
      <c r="AM1077" t="s">
        <v>55</v>
      </c>
      <c r="AN1077" t="s">
        <v>55</v>
      </c>
      <c r="AO1077">
        <v>0</v>
      </c>
      <c r="AP1077">
        <v>0</v>
      </c>
      <c r="AQ1077">
        <v>0</v>
      </c>
      <c r="AR1077" t="s">
        <v>209</v>
      </c>
      <c r="AS1077" t="s">
        <v>356</v>
      </c>
      <c r="AT1077" t="s">
        <v>356</v>
      </c>
      <c r="AU1077" t="s">
        <v>4450</v>
      </c>
      <c r="AV1077" t="s">
        <v>6936</v>
      </c>
      <c r="AW1077" t="s">
        <v>1301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2016022614</v>
      </c>
      <c r="BM1077">
        <v>14</v>
      </c>
    </row>
    <row r="1078" spans="1:65">
      <c r="A1078" t="s">
        <v>6937</v>
      </c>
      <c r="B1078">
        <v>1077</v>
      </c>
      <c r="C1078" t="s">
        <v>1223</v>
      </c>
      <c r="D1078">
        <v>1</v>
      </c>
      <c r="E1078">
        <v>14</v>
      </c>
      <c r="F1078">
        <v>2016022614</v>
      </c>
      <c r="G1078">
        <v>20160226</v>
      </c>
      <c r="H1078" t="s">
        <v>1302</v>
      </c>
      <c r="I1078" t="s">
        <v>563</v>
      </c>
      <c r="J1078" t="s">
        <v>55</v>
      </c>
      <c r="K1078">
        <v>1</v>
      </c>
      <c r="L1078">
        <v>1</v>
      </c>
      <c r="M1078">
        <v>0</v>
      </c>
      <c r="N1078" t="s">
        <v>56</v>
      </c>
      <c r="O1078" t="s">
        <v>563</v>
      </c>
      <c r="P1078" t="s">
        <v>56</v>
      </c>
      <c r="Q1078" t="s">
        <v>3</v>
      </c>
      <c r="R1078" t="s">
        <v>1293</v>
      </c>
      <c r="S1078" t="s">
        <v>55</v>
      </c>
      <c r="T1078" t="s">
        <v>68</v>
      </c>
      <c r="U1078" t="s">
        <v>68</v>
      </c>
      <c r="V1078" t="s">
        <v>68</v>
      </c>
      <c r="W1078" t="s">
        <v>55</v>
      </c>
      <c r="X1078" t="s">
        <v>56</v>
      </c>
      <c r="Y1078" t="s">
        <v>56</v>
      </c>
      <c r="Z1078" t="s">
        <v>56</v>
      </c>
      <c r="AA1078" t="s">
        <v>57</v>
      </c>
      <c r="AB1078" t="s">
        <v>56</v>
      </c>
      <c r="AC1078" t="s">
        <v>56</v>
      </c>
      <c r="AD1078" t="s">
        <v>57</v>
      </c>
      <c r="AE1078">
        <v>0</v>
      </c>
      <c r="AF1078">
        <v>0</v>
      </c>
      <c r="AG1078">
        <v>0</v>
      </c>
      <c r="AH1078">
        <v>1</v>
      </c>
      <c r="AI1078" s="18" t="str">
        <f t="shared" si="65"/>
        <v>1</v>
      </c>
      <c r="AJ1078" s="18" t="str">
        <f t="shared" si="66"/>
        <v>1</v>
      </c>
      <c r="AK1078" s="18" t="str">
        <f t="shared" si="67"/>
        <v>1</v>
      </c>
      <c r="AL1078" s="18">
        <f t="shared" si="68"/>
        <v>1</v>
      </c>
      <c r="AM1078" t="s">
        <v>55</v>
      </c>
      <c r="AN1078" t="s">
        <v>55</v>
      </c>
      <c r="AO1078">
        <v>0</v>
      </c>
      <c r="AP1078">
        <v>0</v>
      </c>
      <c r="AQ1078">
        <v>0</v>
      </c>
      <c r="AR1078" t="s">
        <v>209</v>
      </c>
      <c r="AS1078" t="s">
        <v>356</v>
      </c>
      <c r="AT1078" t="s">
        <v>356</v>
      </c>
      <c r="AU1078" t="s">
        <v>4450</v>
      </c>
      <c r="AV1078" t="s">
        <v>6937</v>
      </c>
      <c r="AW1078" t="s">
        <v>1302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2016022614</v>
      </c>
      <c r="BM1078">
        <v>14</v>
      </c>
    </row>
    <row r="1079" spans="1:65">
      <c r="A1079" t="s">
        <v>6938</v>
      </c>
      <c r="B1079">
        <v>1078</v>
      </c>
      <c r="C1079" t="s">
        <v>1223</v>
      </c>
      <c r="D1079">
        <v>1</v>
      </c>
      <c r="E1079">
        <v>14</v>
      </c>
      <c r="F1079">
        <v>2016022614</v>
      </c>
      <c r="G1079">
        <v>20160226</v>
      </c>
      <c r="H1079" t="s">
        <v>1303</v>
      </c>
      <c r="I1079" t="s">
        <v>1296</v>
      </c>
      <c r="J1079" t="s">
        <v>55</v>
      </c>
      <c r="K1079">
        <v>2</v>
      </c>
      <c r="L1079">
        <v>1</v>
      </c>
      <c r="M1079">
        <v>0</v>
      </c>
      <c r="N1079" t="s">
        <v>56</v>
      </c>
      <c r="O1079" t="s">
        <v>1296</v>
      </c>
      <c r="P1079" t="s">
        <v>68</v>
      </c>
      <c r="Q1079" t="s">
        <v>3</v>
      </c>
      <c r="R1079" t="s">
        <v>1293</v>
      </c>
      <c r="S1079" t="s">
        <v>55</v>
      </c>
      <c r="T1079" t="s">
        <v>68</v>
      </c>
      <c r="U1079" t="s">
        <v>68</v>
      </c>
      <c r="V1079" t="s">
        <v>56</v>
      </c>
      <c r="W1079" t="s">
        <v>55</v>
      </c>
      <c r="X1079" t="s">
        <v>56</v>
      </c>
      <c r="Y1079" t="s">
        <v>56</v>
      </c>
      <c r="Z1079" t="s">
        <v>56</v>
      </c>
      <c r="AA1079" t="s">
        <v>57</v>
      </c>
      <c r="AB1079" t="s">
        <v>56</v>
      </c>
      <c r="AC1079" t="s">
        <v>56</v>
      </c>
      <c r="AD1079" t="s">
        <v>57</v>
      </c>
      <c r="AE1079">
        <v>0</v>
      </c>
      <c r="AF1079">
        <v>0</v>
      </c>
      <c r="AG1079">
        <v>0</v>
      </c>
      <c r="AH1079">
        <v>1</v>
      </c>
      <c r="AI1079" s="18" t="str">
        <f t="shared" si="65"/>
        <v>1</v>
      </c>
      <c r="AJ1079" s="18" t="str">
        <f t="shared" si="66"/>
        <v>1</v>
      </c>
      <c r="AK1079" s="18" t="str">
        <f t="shared" si="67"/>
        <v>1</v>
      </c>
      <c r="AL1079" s="18">
        <f t="shared" si="68"/>
        <v>1</v>
      </c>
      <c r="AM1079" t="s">
        <v>55</v>
      </c>
      <c r="AN1079" t="s">
        <v>55</v>
      </c>
      <c r="AO1079">
        <v>0</v>
      </c>
      <c r="AP1079">
        <v>0</v>
      </c>
      <c r="AQ1079">
        <v>0</v>
      </c>
      <c r="AR1079" t="s">
        <v>86</v>
      </c>
      <c r="AS1079" t="s">
        <v>356</v>
      </c>
      <c r="AT1079" t="s">
        <v>356</v>
      </c>
      <c r="AU1079" t="s">
        <v>4450</v>
      </c>
      <c r="AV1079" t="s">
        <v>6938</v>
      </c>
      <c r="AW1079" t="s">
        <v>1303</v>
      </c>
      <c r="AX1079">
        <v>0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2016022614</v>
      </c>
      <c r="BM1079">
        <v>14</v>
      </c>
    </row>
    <row r="1080" spans="1:65">
      <c r="A1080" t="s">
        <v>6939</v>
      </c>
      <c r="B1080">
        <v>1079</v>
      </c>
      <c r="C1080" t="s">
        <v>1223</v>
      </c>
      <c r="D1080">
        <v>1</v>
      </c>
      <c r="E1080">
        <v>14</v>
      </c>
      <c r="F1080">
        <v>2016022614</v>
      </c>
      <c r="G1080">
        <v>20160226</v>
      </c>
      <c r="H1080" t="s">
        <v>1304</v>
      </c>
      <c r="I1080" t="s">
        <v>89</v>
      </c>
      <c r="J1080" t="s">
        <v>55</v>
      </c>
      <c r="K1080">
        <v>0</v>
      </c>
      <c r="L1080" t="s">
        <v>55</v>
      </c>
      <c r="M1080" t="s">
        <v>55</v>
      </c>
      <c r="N1080" t="s">
        <v>56</v>
      </c>
      <c r="O1080" t="s">
        <v>57</v>
      </c>
      <c r="P1080" t="s">
        <v>57</v>
      </c>
      <c r="Q1080" t="s">
        <v>3</v>
      </c>
      <c r="R1080" t="s">
        <v>1028</v>
      </c>
      <c r="S1080" t="s">
        <v>55</v>
      </c>
      <c r="T1080" t="s">
        <v>56</v>
      </c>
      <c r="U1080" t="s">
        <v>56</v>
      </c>
      <c r="V1080" t="s">
        <v>56</v>
      </c>
      <c r="W1080" t="s">
        <v>55</v>
      </c>
      <c r="X1080" t="s">
        <v>56</v>
      </c>
      <c r="Y1080" t="s">
        <v>56</v>
      </c>
      <c r="Z1080" t="s">
        <v>56</v>
      </c>
      <c r="AA1080" t="s">
        <v>57</v>
      </c>
      <c r="AB1080" t="s">
        <v>56</v>
      </c>
      <c r="AC1080" t="s">
        <v>68</v>
      </c>
      <c r="AD1080" t="s">
        <v>57</v>
      </c>
      <c r="AE1080">
        <v>0</v>
      </c>
      <c r="AF1080">
        <v>0</v>
      </c>
      <c r="AG1080">
        <v>0</v>
      </c>
      <c r="AH1080">
        <v>1</v>
      </c>
      <c r="AI1080" s="18" t="str">
        <f t="shared" si="65"/>
        <v>1</v>
      </c>
      <c r="AJ1080" s="18" t="str">
        <f t="shared" si="66"/>
        <v>1</v>
      </c>
      <c r="AK1080" s="18" t="str">
        <f t="shared" si="67"/>
        <v>1</v>
      </c>
      <c r="AL1080" s="18">
        <f t="shared" si="68"/>
        <v>1</v>
      </c>
      <c r="AM1080" t="s">
        <v>55</v>
      </c>
      <c r="AN1080" t="s">
        <v>55</v>
      </c>
      <c r="AO1080">
        <v>0</v>
      </c>
      <c r="AP1080">
        <v>0</v>
      </c>
      <c r="AQ1080">
        <v>0</v>
      </c>
      <c r="AR1080" t="s">
        <v>89</v>
      </c>
      <c r="AS1080" t="s">
        <v>384</v>
      </c>
      <c r="AT1080" t="s">
        <v>384</v>
      </c>
      <c r="AU1080" t="s">
        <v>4450</v>
      </c>
      <c r="AV1080" t="s">
        <v>6939</v>
      </c>
      <c r="AW1080" t="s">
        <v>1304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2016022614</v>
      </c>
      <c r="BM1080">
        <v>14</v>
      </c>
    </row>
    <row r="1081" spans="1:65">
      <c r="A1081" t="s">
        <v>6940</v>
      </c>
      <c r="B1081">
        <v>1080</v>
      </c>
      <c r="C1081" t="s">
        <v>1223</v>
      </c>
      <c r="D1081">
        <v>1</v>
      </c>
      <c r="E1081">
        <v>14</v>
      </c>
      <c r="F1081">
        <v>2016022614</v>
      </c>
      <c r="G1081">
        <v>20160226</v>
      </c>
      <c r="H1081" t="s">
        <v>1305</v>
      </c>
      <c r="I1081" t="s">
        <v>80</v>
      </c>
      <c r="J1081" t="s">
        <v>55</v>
      </c>
      <c r="K1081">
        <v>9</v>
      </c>
      <c r="L1081">
        <v>2</v>
      </c>
      <c r="M1081">
        <v>7</v>
      </c>
      <c r="N1081" t="s">
        <v>56</v>
      </c>
      <c r="O1081" t="s">
        <v>76</v>
      </c>
      <c r="P1081" t="s">
        <v>56</v>
      </c>
      <c r="Q1081" t="s">
        <v>3</v>
      </c>
      <c r="R1081" t="s">
        <v>1285</v>
      </c>
      <c r="S1081" t="s">
        <v>55</v>
      </c>
      <c r="T1081" t="s">
        <v>56</v>
      </c>
      <c r="U1081" t="s">
        <v>56</v>
      </c>
      <c r="V1081" t="s">
        <v>68</v>
      </c>
      <c r="W1081" t="s">
        <v>55</v>
      </c>
      <c r="X1081" t="s">
        <v>56</v>
      </c>
      <c r="Y1081" t="s">
        <v>56</v>
      </c>
      <c r="Z1081" t="s">
        <v>56</v>
      </c>
      <c r="AA1081" t="s">
        <v>57</v>
      </c>
      <c r="AB1081" t="s">
        <v>56</v>
      </c>
      <c r="AC1081" t="s">
        <v>56</v>
      </c>
      <c r="AD1081" t="s">
        <v>57</v>
      </c>
      <c r="AE1081">
        <v>0</v>
      </c>
      <c r="AF1081">
        <v>0</v>
      </c>
      <c r="AG1081">
        <v>0</v>
      </c>
      <c r="AH1081">
        <v>1</v>
      </c>
      <c r="AI1081" s="18" t="str">
        <f t="shared" si="65"/>
        <v>1</v>
      </c>
      <c r="AJ1081" s="18" t="str">
        <f t="shared" si="66"/>
        <v>1</v>
      </c>
      <c r="AK1081" s="18" t="str">
        <f t="shared" si="67"/>
        <v>1</v>
      </c>
      <c r="AL1081" s="18">
        <f t="shared" si="68"/>
        <v>1</v>
      </c>
      <c r="AM1081" t="s">
        <v>55</v>
      </c>
      <c r="AN1081" t="s">
        <v>55</v>
      </c>
      <c r="AO1081">
        <v>0</v>
      </c>
      <c r="AP1081">
        <v>0</v>
      </c>
      <c r="AQ1081">
        <v>0</v>
      </c>
      <c r="AR1081" t="s">
        <v>59</v>
      </c>
      <c r="AS1081" t="s">
        <v>356</v>
      </c>
      <c r="AT1081" t="s">
        <v>356</v>
      </c>
      <c r="AU1081" t="s">
        <v>4450</v>
      </c>
      <c r="AV1081" t="s">
        <v>6940</v>
      </c>
      <c r="AW1081" t="s">
        <v>1305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2016022614</v>
      </c>
      <c r="BM1081">
        <v>14</v>
      </c>
    </row>
    <row r="1082" spans="1:65">
      <c r="A1082" t="s">
        <v>6941</v>
      </c>
      <c r="B1082">
        <v>1081</v>
      </c>
      <c r="C1082" t="s">
        <v>1223</v>
      </c>
      <c r="D1082">
        <v>1</v>
      </c>
      <c r="E1082">
        <v>14</v>
      </c>
      <c r="F1082">
        <v>2016022614</v>
      </c>
      <c r="G1082">
        <v>20160226</v>
      </c>
      <c r="H1082" t="s">
        <v>1306</v>
      </c>
      <c r="I1082" t="s">
        <v>1296</v>
      </c>
      <c r="J1082" t="s">
        <v>55</v>
      </c>
      <c r="K1082">
        <v>0</v>
      </c>
      <c r="L1082" t="s">
        <v>55</v>
      </c>
      <c r="M1082" t="s">
        <v>55</v>
      </c>
      <c r="N1082" t="s">
        <v>56</v>
      </c>
      <c r="O1082" t="s">
        <v>57</v>
      </c>
      <c r="P1082" t="s">
        <v>57</v>
      </c>
      <c r="Q1082" t="s">
        <v>3</v>
      </c>
      <c r="R1082" t="s">
        <v>1293</v>
      </c>
      <c r="S1082" t="s">
        <v>55</v>
      </c>
      <c r="T1082" t="s">
        <v>68</v>
      </c>
      <c r="U1082" t="s">
        <v>68</v>
      </c>
      <c r="V1082" t="s">
        <v>56</v>
      </c>
      <c r="W1082" t="s">
        <v>55</v>
      </c>
      <c r="X1082" t="s">
        <v>56</v>
      </c>
      <c r="Y1082" t="s">
        <v>56</v>
      </c>
      <c r="Z1082" t="s">
        <v>56</v>
      </c>
      <c r="AA1082" t="s">
        <v>57</v>
      </c>
      <c r="AB1082" t="s">
        <v>56</v>
      </c>
      <c r="AC1082" t="s">
        <v>56</v>
      </c>
      <c r="AD1082" t="s">
        <v>57</v>
      </c>
      <c r="AE1082">
        <v>0</v>
      </c>
      <c r="AF1082">
        <v>0</v>
      </c>
      <c r="AG1082">
        <v>0</v>
      </c>
      <c r="AH1082">
        <v>1</v>
      </c>
      <c r="AI1082" s="18" t="str">
        <f t="shared" si="65"/>
        <v>1</v>
      </c>
      <c r="AJ1082" s="18" t="str">
        <f t="shared" si="66"/>
        <v>1</v>
      </c>
      <c r="AK1082" s="18" t="str">
        <f t="shared" si="67"/>
        <v>1</v>
      </c>
      <c r="AL1082" s="18">
        <f t="shared" si="68"/>
        <v>1</v>
      </c>
      <c r="AM1082" t="s">
        <v>55</v>
      </c>
      <c r="AN1082" t="s">
        <v>55</v>
      </c>
      <c r="AO1082">
        <v>0</v>
      </c>
      <c r="AP1082">
        <v>0</v>
      </c>
      <c r="AQ1082">
        <v>0</v>
      </c>
      <c r="AR1082" t="s">
        <v>86</v>
      </c>
      <c r="AS1082" t="s">
        <v>356</v>
      </c>
      <c r="AT1082" t="s">
        <v>356</v>
      </c>
      <c r="AU1082" t="s">
        <v>4450</v>
      </c>
      <c r="AV1082" t="s">
        <v>6941</v>
      </c>
      <c r="AW1082" t="s">
        <v>1306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2016022614</v>
      </c>
      <c r="BM1082">
        <v>14</v>
      </c>
    </row>
    <row r="1083" spans="1:65">
      <c r="A1083" t="s">
        <v>6942</v>
      </c>
      <c r="B1083">
        <v>1082</v>
      </c>
      <c r="C1083" t="s">
        <v>57</v>
      </c>
      <c r="D1083" t="s">
        <v>55</v>
      </c>
      <c r="E1083">
        <v>14</v>
      </c>
      <c r="F1083">
        <v>2016022614</v>
      </c>
      <c r="G1083" t="s">
        <v>55</v>
      </c>
      <c r="H1083" t="s">
        <v>1307</v>
      </c>
      <c r="I1083" t="s">
        <v>55</v>
      </c>
      <c r="J1083" t="s">
        <v>55</v>
      </c>
      <c r="K1083" t="s">
        <v>55</v>
      </c>
      <c r="L1083" t="s">
        <v>55</v>
      </c>
      <c r="M1083" t="s">
        <v>55</v>
      </c>
      <c r="N1083" t="s">
        <v>57</v>
      </c>
      <c r="O1083" t="s">
        <v>57</v>
      </c>
      <c r="P1083" t="s">
        <v>57</v>
      </c>
      <c r="Q1083" t="s">
        <v>57</v>
      </c>
      <c r="R1083" t="s">
        <v>57</v>
      </c>
      <c r="S1083" t="s">
        <v>55</v>
      </c>
      <c r="T1083" t="s">
        <v>57</v>
      </c>
      <c r="U1083" t="s">
        <v>57</v>
      </c>
      <c r="V1083" t="s">
        <v>57</v>
      </c>
      <c r="W1083" t="s">
        <v>55</v>
      </c>
      <c r="X1083" t="s">
        <v>57</v>
      </c>
      <c r="Y1083" t="s">
        <v>57</v>
      </c>
      <c r="Z1083" t="s">
        <v>57</v>
      </c>
      <c r="AA1083" t="s">
        <v>57</v>
      </c>
      <c r="AB1083" t="s">
        <v>57</v>
      </c>
      <c r="AC1083" t="s">
        <v>57</v>
      </c>
      <c r="AD1083" t="s">
        <v>57</v>
      </c>
      <c r="AE1083">
        <v>0</v>
      </c>
      <c r="AF1083">
        <v>0</v>
      </c>
      <c r="AG1083">
        <v>0</v>
      </c>
      <c r="AH1083">
        <v>0</v>
      </c>
      <c r="AI1083" s="18" t="str">
        <f t="shared" si="65"/>
        <v>1</v>
      </c>
      <c r="AJ1083" s="18" t="str">
        <f t="shared" si="66"/>
        <v>1</v>
      </c>
      <c r="AK1083" s="18" t="str">
        <f t="shared" si="67"/>
        <v>1</v>
      </c>
      <c r="AL1083" s="18">
        <f t="shared" si="68"/>
        <v>0</v>
      </c>
      <c r="AM1083" t="s">
        <v>55</v>
      </c>
      <c r="AN1083" t="s">
        <v>55</v>
      </c>
      <c r="AO1083">
        <v>0</v>
      </c>
      <c r="AP1083">
        <v>1</v>
      </c>
      <c r="AQ1083">
        <v>0</v>
      </c>
      <c r="AR1083" t="s">
        <v>59</v>
      </c>
      <c r="AS1083" t="s">
        <v>80</v>
      </c>
      <c r="AT1083" t="s">
        <v>80</v>
      </c>
      <c r="AU1083" t="s">
        <v>80</v>
      </c>
      <c r="AV1083" t="s">
        <v>6942</v>
      </c>
      <c r="AW1083" t="s">
        <v>1307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2016022614</v>
      </c>
      <c r="BM1083">
        <v>14</v>
      </c>
    </row>
    <row r="1084" spans="1:65">
      <c r="A1084" t="s">
        <v>6943</v>
      </c>
      <c r="B1084">
        <v>1083</v>
      </c>
      <c r="C1084" t="s">
        <v>57</v>
      </c>
      <c r="D1084" t="s">
        <v>55</v>
      </c>
      <c r="E1084">
        <v>14</v>
      </c>
      <c r="F1084">
        <v>2016022614</v>
      </c>
      <c r="G1084" t="s">
        <v>55</v>
      </c>
      <c r="H1084" t="s">
        <v>176</v>
      </c>
      <c r="I1084" t="s">
        <v>55</v>
      </c>
      <c r="J1084" t="s">
        <v>55</v>
      </c>
      <c r="K1084" t="s">
        <v>55</v>
      </c>
      <c r="L1084" t="s">
        <v>55</v>
      </c>
      <c r="M1084" t="s">
        <v>55</v>
      </c>
      <c r="N1084" t="s">
        <v>57</v>
      </c>
      <c r="O1084" t="s">
        <v>57</v>
      </c>
      <c r="P1084" t="s">
        <v>57</v>
      </c>
      <c r="Q1084" t="s">
        <v>57</v>
      </c>
      <c r="R1084" t="s">
        <v>57</v>
      </c>
      <c r="S1084" t="s">
        <v>55</v>
      </c>
      <c r="T1084" t="s">
        <v>57</v>
      </c>
      <c r="U1084" t="s">
        <v>57</v>
      </c>
      <c r="V1084" t="s">
        <v>57</v>
      </c>
      <c r="W1084" t="s">
        <v>55</v>
      </c>
      <c r="X1084" t="s">
        <v>57</v>
      </c>
      <c r="Y1084" t="s">
        <v>57</v>
      </c>
      <c r="Z1084" t="s">
        <v>57</v>
      </c>
      <c r="AA1084" t="s">
        <v>57</v>
      </c>
      <c r="AB1084" t="s">
        <v>57</v>
      </c>
      <c r="AC1084" t="s">
        <v>57</v>
      </c>
      <c r="AD1084" t="s">
        <v>57</v>
      </c>
      <c r="AE1084">
        <v>0</v>
      </c>
      <c r="AF1084">
        <v>0</v>
      </c>
      <c r="AG1084">
        <v>0</v>
      </c>
      <c r="AH1084">
        <v>0</v>
      </c>
      <c r="AI1084" s="18" t="str">
        <f t="shared" si="65"/>
        <v>1</v>
      </c>
      <c r="AJ1084" s="18" t="str">
        <f t="shared" si="66"/>
        <v>1</v>
      </c>
      <c r="AK1084" s="18" t="str">
        <f t="shared" si="67"/>
        <v>1</v>
      </c>
      <c r="AL1084" s="18">
        <f t="shared" si="68"/>
        <v>0</v>
      </c>
      <c r="AM1084" t="s">
        <v>55</v>
      </c>
      <c r="AN1084" t="s">
        <v>55</v>
      </c>
      <c r="AO1084">
        <v>0</v>
      </c>
      <c r="AP1084">
        <v>1</v>
      </c>
      <c r="AQ1084">
        <v>0</v>
      </c>
      <c r="AR1084" t="s">
        <v>59</v>
      </c>
      <c r="AS1084" t="s">
        <v>80</v>
      </c>
      <c r="AT1084" t="s">
        <v>80</v>
      </c>
      <c r="AU1084" t="s">
        <v>80</v>
      </c>
      <c r="AV1084" t="s">
        <v>6943</v>
      </c>
      <c r="AW1084" t="s">
        <v>176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0</v>
      </c>
      <c r="BK1084">
        <v>0</v>
      </c>
      <c r="BL1084">
        <v>2016022614</v>
      </c>
      <c r="BM1084">
        <v>14</v>
      </c>
    </row>
    <row r="1085" spans="1:65">
      <c r="A1085" t="s">
        <v>6944</v>
      </c>
      <c r="B1085">
        <v>1084</v>
      </c>
      <c r="C1085" t="s">
        <v>57</v>
      </c>
      <c r="D1085" t="s">
        <v>55</v>
      </c>
      <c r="E1085">
        <v>14</v>
      </c>
      <c r="F1085">
        <v>2016022614</v>
      </c>
      <c r="G1085" t="s">
        <v>55</v>
      </c>
      <c r="H1085" t="s">
        <v>1308</v>
      </c>
      <c r="I1085" t="s">
        <v>55</v>
      </c>
      <c r="J1085" t="s">
        <v>55</v>
      </c>
      <c r="K1085" t="s">
        <v>55</v>
      </c>
      <c r="L1085" t="s">
        <v>55</v>
      </c>
      <c r="M1085" t="s">
        <v>55</v>
      </c>
      <c r="N1085" t="s">
        <v>57</v>
      </c>
      <c r="O1085" t="s">
        <v>57</v>
      </c>
      <c r="P1085" t="s">
        <v>57</v>
      </c>
      <c r="Q1085" t="s">
        <v>57</v>
      </c>
      <c r="R1085" t="s">
        <v>57</v>
      </c>
      <c r="S1085" t="s">
        <v>55</v>
      </c>
      <c r="T1085" t="s">
        <v>57</v>
      </c>
      <c r="U1085" t="s">
        <v>57</v>
      </c>
      <c r="V1085" t="s">
        <v>57</v>
      </c>
      <c r="W1085" t="s">
        <v>55</v>
      </c>
      <c r="X1085" t="s">
        <v>57</v>
      </c>
      <c r="Y1085" t="s">
        <v>57</v>
      </c>
      <c r="Z1085" t="s">
        <v>57</v>
      </c>
      <c r="AA1085" t="s">
        <v>57</v>
      </c>
      <c r="AB1085" t="s">
        <v>57</v>
      </c>
      <c r="AC1085" t="s">
        <v>57</v>
      </c>
      <c r="AD1085" t="s">
        <v>57</v>
      </c>
      <c r="AE1085">
        <v>0</v>
      </c>
      <c r="AF1085">
        <v>0</v>
      </c>
      <c r="AG1085">
        <v>0</v>
      </c>
      <c r="AH1085">
        <v>0</v>
      </c>
      <c r="AI1085" s="18" t="str">
        <f t="shared" si="65"/>
        <v>1</v>
      </c>
      <c r="AJ1085" s="18" t="str">
        <f t="shared" si="66"/>
        <v>1</v>
      </c>
      <c r="AK1085" s="18" t="str">
        <f t="shared" si="67"/>
        <v>1</v>
      </c>
      <c r="AL1085" s="18">
        <f t="shared" si="68"/>
        <v>0</v>
      </c>
      <c r="AM1085" t="s">
        <v>55</v>
      </c>
      <c r="AN1085" t="s">
        <v>55</v>
      </c>
      <c r="AO1085">
        <v>0</v>
      </c>
      <c r="AP1085">
        <v>1</v>
      </c>
      <c r="AQ1085">
        <v>0</v>
      </c>
      <c r="AR1085" t="s">
        <v>59</v>
      </c>
      <c r="AS1085" t="s">
        <v>80</v>
      </c>
      <c r="AT1085" t="s">
        <v>80</v>
      </c>
      <c r="AU1085" t="s">
        <v>80</v>
      </c>
      <c r="AV1085" t="s">
        <v>6944</v>
      </c>
      <c r="AW1085" t="s">
        <v>1308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2016022614</v>
      </c>
      <c r="BM1085">
        <v>14</v>
      </c>
    </row>
    <row r="1086" spans="1:65">
      <c r="A1086" t="s">
        <v>6945</v>
      </c>
      <c r="B1086">
        <v>1085</v>
      </c>
      <c r="C1086" t="s">
        <v>57</v>
      </c>
      <c r="D1086" t="s">
        <v>55</v>
      </c>
      <c r="E1086">
        <v>14</v>
      </c>
      <c r="F1086">
        <v>2016022614</v>
      </c>
      <c r="G1086" t="s">
        <v>55</v>
      </c>
      <c r="H1086" t="s">
        <v>1309</v>
      </c>
      <c r="I1086" t="s">
        <v>55</v>
      </c>
      <c r="J1086" t="s">
        <v>55</v>
      </c>
      <c r="K1086" t="s">
        <v>55</v>
      </c>
      <c r="L1086" t="s">
        <v>55</v>
      </c>
      <c r="M1086" t="s">
        <v>55</v>
      </c>
      <c r="N1086" t="s">
        <v>57</v>
      </c>
      <c r="O1086" t="s">
        <v>57</v>
      </c>
      <c r="P1086" t="s">
        <v>57</v>
      </c>
      <c r="Q1086" t="s">
        <v>57</v>
      </c>
      <c r="R1086" t="s">
        <v>57</v>
      </c>
      <c r="S1086" t="s">
        <v>55</v>
      </c>
      <c r="T1086" t="s">
        <v>57</v>
      </c>
      <c r="U1086" t="s">
        <v>57</v>
      </c>
      <c r="V1086" t="s">
        <v>57</v>
      </c>
      <c r="W1086" t="s">
        <v>55</v>
      </c>
      <c r="X1086" t="s">
        <v>57</v>
      </c>
      <c r="Y1086" t="s">
        <v>57</v>
      </c>
      <c r="Z1086" t="s">
        <v>57</v>
      </c>
      <c r="AA1086" t="s">
        <v>57</v>
      </c>
      <c r="AB1086" t="s">
        <v>57</v>
      </c>
      <c r="AC1086" t="s">
        <v>57</v>
      </c>
      <c r="AD1086" t="s">
        <v>57</v>
      </c>
      <c r="AE1086">
        <v>0</v>
      </c>
      <c r="AF1086">
        <v>0</v>
      </c>
      <c r="AG1086">
        <v>0</v>
      </c>
      <c r="AH1086">
        <v>0</v>
      </c>
      <c r="AI1086" s="18" t="str">
        <f t="shared" si="65"/>
        <v>1</v>
      </c>
      <c r="AJ1086" s="18" t="str">
        <f t="shared" si="66"/>
        <v>1</v>
      </c>
      <c r="AK1086" s="18" t="str">
        <f t="shared" si="67"/>
        <v>1</v>
      </c>
      <c r="AL1086" s="18">
        <f t="shared" si="68"/>
        <v>0</v>
      </c>
      <c r="AM1086" t="s">
        <v>55</v>
      </c>
      <c r="AN1086" t="s">
        <v>55</v>
      </c>
      <c r="AO1086">
        <v>1</v>
      </c>
      <c r="AP1086">
        <v>1</v>
      </c>
      <c r="AQ1086">
        <v>0</v>
      </c>
      <c r="AR1086" t="s">
        <v>59</v>
      </c>
      <c r="AS1086" t="s">
        <v>80</v>
      </c>
      <c r="AT1086" t="s">
        <v>80</v>
      </c>
      <c r="AU1086" t="s">
        <v>80</v>
      </c>
      <c r="AV1086" t="s">
        <v>6945</v>
      </c>
      <c r="AW1086" t="s">
        <v>1309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2016022614</v>
      </c>
      <c r="BM1086">
        <v>14</v>
      </c>
    </row>
    <row r="1087" spans="1:65">
      <c r="A1087" t="s">
        <v>6946</v>
      </c>
      <c r="B1087">
        <v>1086</v>
      </c>
      <c r="C1087" t="s">
        <v>57</v>
      </c>
      <c r="D1087" t="s">
        <v>55</v>
      </c>
      <c r="E1087">
        <v>14</v>
      </c>
      <c r="F1087">
        <v>2016022614</v>
      </c>
      <c r="G1087" t="s">
        <v>55</v>
      </c>
      <c r="H1087" t="s">
        <v>1310</v>
      </c>
      <c r="I1087" t="s">
        <v>55</v>
      </c>
      <c r="J1087" t="s">
        <v>55</v>
      </c>
      <c r="K1087" t="s">
        <v>55</v>
      </c>
      <c r="L1087" t="s">
        <v>55</v>
      </c>
      <c r="M1087" t="s">
        <v>55</v>
      </c>
      <c r="N1087" t="s">
        <v>57</v>
      </c>
      <c r="O1087" t="s">
        <v>57</v>
      </c>
      <c r="P1087" t="s">
        <v>57</v>
      </c>
      <c r="Q1087" t="s">
        <v>57</v>
      </c>
      <c r="R1087" t="s">
        <v>57</v>
      </c>
      <c r="S1087" t="s">
        <v>55</v>
      </c>
      <c r="T1087" t="s">
        <v>57</v>
      </c>
      <c r="U1087" t="s">
        <v>57</v>
      </c>
      <c r="V1087" t="s">
        <v>57</v>
      </c>
      <c r="W1087" t="s">
        <v>55</v>
      </c>
      <c r="X1087" t="s">
        <v>57</v>
      </c>
      <c r="Y1087" t="s">
        <v>57</v>
      </c>
      <c r="Z1087" t="s">
        <v>57</v>
      </c>
      <c r="AA1087" t="s">
        <v>57</v>
      </c>
      <c r="AB1087" t="s">
        <v>57</v>
      </c>
      <c r="AC1087" t="s">
        <v>57</v>
      </c>
      <c r="AD1087" t="s">
        <v>57</v>
      </c>
      <c r="AE1087">
        <v>0</v>
      </c>
      <c r="AF1087">
        <v>0</v>
      </c>
      <c r="AG1087">
        <v>0</v>
      </c>
      <c r="AH1087">
        <v>0</v>
      </c>
      <c r="AI1087" s="18" t="str">
        <f t="shared" si="65"/>
        <v>1</v>
      </c>
      <c r="AJ1087" s="18" t="str">
        <f t="shared" si="66"/>
        <v>1</v>
      </c>
      <c r="AK1087" s="18" t="str">
        <f t="shared" si="67"/>
        <v>1</v>
      </c>
      <c r="AL1087" s="18">
        <f t="shared" si="68"/>
        <v>0</v>
      </c>
      <c r="AM1087" t="s">
        <v>55</v>
      </c>
      <c r="AN1087" t="s">
        <v>55</v>
      </c>
      <c r="AO1087">
        <v>0</v>
      </c>
      <c r="AP1087">
        <v>1</v>
      </c>
      <c r="AQ1087">
        <v>0</v>
      </c>
      <c r="AR1087" t="s">
        <v>59</v>
      </c>
      <c r="AS1087" t="s">
        <v>80</v>
      </c>
      <c r="AT1087" t="s">
        <v>80</v>
      </c>
      <c r="AU1087" t="s">
        <v>80</v>
      </c>
      <c r="AV1087" t="s">
        <v>6946</v>
      </c>
      <c r="AW1087" t="s">
        <v>1310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0</v>
      </c>
      <c r="BL1087">
        <v>2016022614</v>
      </c>
      <c r="BM1087">
        <v>14</v>
      </c>
    </row>
    <row r="1088" spans="1:65">
      <c r="A1088" t="s">
        <v>6947</v>
      </c>
      <c r="B1088">
        <v>1087</v>
      </c>
      <c r="C1088" t="s">
        <v>57</v>
      </c>
      <c r="D1088" t="s">
        <v>55</v>
      </c>
      <c r="E1088">
        <v>14</v>
      </c>
      <c r="F1088">
        <v>2016022614</v>
      </c>
      <c r="G1088" t="s">
        <v>55</v>
      </c>
      <c r="H1088" t="s">
        <v>1311</v>
      </c>
      <c r="I1088" t="s">
        <v>55</v>
      </c>
      <c r="J1088" t="s">
        <v>55</v>
      </c>
      <c r="K1088" t="s">
        <v>55</v>
      </c>
      <c r="L1088" t="s">
        <v>55</v>
      </c>
      <c r="M1088" t="s">
        <v>55</v>
      </c>
      <c r="N1088" t="s">
        <v>57</v>
      </c>
      <c r="O1088" t="s">
        <v>57</v>
      </c>
      <c r="P1088" t="s">
        <v>57</v>
      </c>
      <c r="Q1088" t="s">
        <v>57</v>
      </c>
      <c r="R1088" t="s">
        <v>57</v>
      </c>
      <c r="S1088" t="s">
        <v>55</v>
      </c>
      <c r="T1088" t="s">
        <v>57</v>
      </c>
      <c r="U1088" t="s">
        <v>57</v>
      </c>
      <c r="V1088" t="s">
        <v>57</v>
      </c>
      <c r="W1088" t="s">
        <v>55</v>
      </c>
      <c r="X1088" t="s">
        <v>57</v>
      </c>
      <c r="Y1088" t="s">
        <v>57</v>
      </c>
      <c r="Z1088" t="s">
        <v>57</v>
      </c>
      <c r="AA1088" t="s">
        <v>57</v>
      </c>
      <c r="AB1088" t="s">
        <v>57</v>
      </c>
      <c r="AC1088" t="s">
        <v>57</v>
      </c>
      <c r="AD1088" t="s">
        <v>57</v>
      </c>
      <c r="AE1088">
        <v>0</v>
      </c>
      <c r="AF1088">
        <v>0</v>
      </c>
      <c r="AG1088">
        <v>0</v>
      </c>
      <c r="AH1088">
        <v>0</v>
      </c>
      <c r="AI1088" s="18" t="str">
        <f t="shared" si="65"/>
        <v>1</v>
      </c>
      <c r="AJ1088" s="18" t="str">
        <f t="shared" si="66"/>
        <v>1</v>
      </c>
      <c r="AK1088" s="18" t="str">
        <f t="shared" si="67"/>
        <v>1</v>
      </c>
      <c r="AL1088" s="18">
        <f t="shared" si="68"/>
        <v>0</v>
      </c>
      <c r="AM1088" t="s">
        <v>55</v>
      </c>
      <c r="AN1088" t="s">
        <v>55</v>
      </c>
      <c r="AO1088">
        <v>0</v>
      </c>
      <c r="AP1088">
        <v>1</v>
      </c>
      <c r="AQ1088">
        <v>0</v>
      </c>
      <c r="AR1088" t="s">
        <v>59</v>
      </c>
      <c r="AS1088" t="s">
        <v>80</v>
      </c>
      <c r="AT1088" t="s">
        <v>80</v>
      </c>
      <c r="AU1088" t="s">
        <v>80</v>
      </c>
      <c r="AV1088" t="s">
        <v>6947</v>
      </c>
      <c r="AW1088" t="s">
        <v>1311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0</v>
      </c>
      <c r="BK1088">
        <v>0</v>
      </c>
      <c r="BL1088">
        <v>2016022614</v>
      </c>
      <c r="BM1088">
        <v>14</v>
      </c>
    </row>
    <row r="1089" spans="1:65">
      <c r="A1089" t="s">
        <v>6948</v>
      </c>
      <c r="B1089">
        <v>1088</v>
      </c>
      <c r="C1089" t="s">
        <v>57</v>
      </c>
      <c r="D1089" t="s">
        <v>55</v>
      </c>
      <c r="E1089">
        <v>14</v>
      </c>
      <c r="F1089">
        <v>2016022614</v>
      </c>
      <c r="G1089" t="s">
        <v>55</v>
      </c>
      <c r="H1089" t="s">
        <v>1312</v>
      </c>
      <c r="I1089" t="s">
        <v>55</v>
      </c>
      <c r="J1089" t="s">
        <v>55</v>
      </c>
      <c r="K1089" t="s">
        <v>55</v>
      </c>
      <c r="L1089" t="s">
        <v>55</v>
      </c>
      <c r="M1089" t="s">
        <v>55</v>
      </c>
      <c r="N1089" t="s">
        <v>57</v>
      </c>
      <c r="O1089" t="s">
        <v>57</v>
      </c>
      <c r="P1089" t="s">
        <v>57</v>
      </c>
      <c r="Q1089" t="s">
        <v>57</v>
      </c>
      <c r="R1089" t="s">
        <v>57</v>
      </c>
      <c r="S1089" t="s">
        <v>55</v>
      </c>
      <c r="T1089" t="s">
        <v>57</v>
      </c>
      <c r="U1089" t="s">
        <v>57</v>
      </c>
      <c r="V1089" t="s">
        <v>57</v>
      </c>
      <c r="W1089" t="s">
        <v>55</v>
      </c>
      <c r="X1089" t="s">
        <v>57</v>
      </c>
      <c r="Y1089" t="s">
        <v>57</v>
      </c>
      <c r="Z1089" t="s">
        <v>57</v>
      </c>
      <c r="AA1089" t="s">
        <v>57</v>
      </c>
      <c r="AB1089" t="s">
        <v>57</v>
      </c>
      <c r="AC1089" t="s">
        <v>57</v>
      </c>
      <c r="AD1089" t="s">
        <v>57</v>
      </c>
      <c r="AE1089">
        <v>0</v>
      </c>
      <c r="AF1089">
        <v>0</v>
      </c>
      <c r="AG1089">
        <v>0</v>
      </c>
      <c r="AH1089">
        <v>0</v>
      </c>
      <c r="AI1089" s="18" t="str">
        <f t="shared" si="65"/>
        <v>1</v>
      </c>
      <c r="AJ1089" s="18" t="str">
        <f t="shared" si="66"/>
        <v>1</v>
      </c>
      <c r="AK1089" s="18" t="str">
        <f t="shared" si="67"/>
        <v>1</v>
      </c>
      <c r="AL1089" s="18">
        <f t="shared" si="68"/>
        <v>0</v>
      </c>
      <c r="AM1089" t="s">
        <v>55</v>
      </c>
      <c r="AN1089" t="s">
        <v>55</v>
      </c>
      <c r="AO1089">
        <v>0</v>
      </c>
      <c r="AP1089">
        <v>1</v>
      </c>
      <c r="AQ1089">
        <v>0</v>
      </c>
      <c r="AR1089" t="s">
        <v>59</v>
      </c>
      <c r="AS1089" t="s">
        <v>80</v>
      </c>
      <c r="AT1089" t="s">
        <v>80</v>
      </c>
      <c r="AU1089" t="s">
        <v>80</v>
      </c>
      <c r="AV1089" t="s">
        <v>6948</v>
      </c>
      <c r="AW1089" t="s">
        <v>1312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2016022614</v>
      </c>
      <c r="BM1089">
        <v>14</v>
      </c>
    </row>
    <row r="1090" spans="1:65">
      <c r="A1090" t="s">
        <v>6949</v>
      </c>
      <c r="B1090">
        <v>1089</v>
      </c>
      <c r="C1090" t="s">
        <v>57</v>
      </c>
      <c r="D1090" t="s">
        <v>55</v>
      </c>
      <c r="E1090">
        <v>14</v>
      </c>
      <c r="F1090">
        <v>2016022614</v>
      </c>
      <c r="G1090" t="s">
        <v>55</v>
      </c>
      <c r="H1090" t="s">
        <v>1313</v>
      </c>
      <c r="I1090" t="s">
        <v>55</v>
      </c>
      <c r="J1090" t="s">
        <v>55</v>
      </c>
      <c r="K1090" t="s">
        <v>55</v>
      </c>
      <c r="L1090" t="s">
        <v>55</v>
      </c>
      <c r="M1090" t="s">
        <v>55</v>
      </c>
      <c r="N1090" t="s">
        <v>57</v>
      </c>
      <c r="O1090" t="s">
        <v>57</v>
      </c>
      <c r="P1090" t="s">
        <v>57</v>
      </c>
      <c r="Q1090" t="s">
        <v>57</v>
      </c>
      <c r="R1090" t="s">
        <v>57</v>
      </c>
      <c r="S1090" t="s">
        <v>55</v>
      </c>
      <c r="T1090" t="s">
        <v>57</v>
      </c>
      <c r="U1090" t="s">
        <v>57</v>
      </c>
      <c r="V1090" t="s">
        <v>57</v>
      </c>
      <c r="W1090" t="s">
        <v>55</v>
      </c>
      <c r="X1090" t="s">
        <v>57</v>
      </c>
      <c r="Y1090" t="s">
        <v>57</v>
      </c>
      <c r="Z1090" t="s">
        <v>57</v>
      </c>
      <c r="AA1090" t="s">
        <v>57</v>
      </c>
      <c r="AB1090" t="s">
        <v>57</v>
      </c>
      <c r="AC1090" t="s">
        <v>57</v>
      </c>
      <c r="AD1090" t="s">
        <v>57</v>
      </c>
      <c r="AE1090">
        <v>0</v>
      </c>
      <c r="AF1090">
        <v>0</v>
      </c>
      <c r="AG1090">
        <v>0</v>
      </c>
      <c r="AH1090">
        <v>0</v>
      </c>
      <c r="AI1090" s="18" t="str">
        <f t="shared" si="65"/>
        <v>1</v>
      </c>
      <c r="AJ1090" s="18" t="str">
        <f t="shared" si="66"/>
        <v>1</v>
      </c>
      <c r="AK1090" s="18" t="str">
        <f t="shared" si="67"/>
        <v>1</v>
      </c>
      <c r="AL1090" s="18">
        <f t="shared" si="68"/>
        <v>0</v>
      </c>
      <c r="AM1090" t="s">
        <v>55</v>
      </c>
      <c r="AN1090" t="s">
        <v>55</v>
      </c>
      <c r="AO1090">
        <v>0</v>
      </c>
      <c r="AP1090">
        <v>1</v>
      </c>
      <c r="AQ1090">
        <v>0</v>
      </c>
      <c r="AR1090" t="s">
        <v>59</v>
      </c>
      <c r="AS1090" t="s">
        <v>80</v>
      </c>
      <c r="AT1090" t="s">
        <v>80</v>
      </c>
      <c r="AU1090" t="s">
        <v>80</v>
      </c>
      <c r="AV1090" t="s">
        <v>6949</v>
      </c>
      <c r="AW1090" t="s">
        <v>1313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0</v>
      </c>
      <c r="BL1090">
        <v>2016022614</v>
      </c>
      <c r="BM1090">
        <v>14</v>
      </c>
    </row>
    <row r="1091" spans="1:65">
      <c r="A1091" t="s">
        <v>6950</v>
      </c>
      <c r="B1091">
        <v>1090</v>
      </c>
      <c r="C1091" t="s">
        <v>57</v>
      </c>
      <c r="D1091" t="s">
        <v>55</v>
      </c>
      <c r="E1091">
        <v>14</v>
      </c>
      <c r="F1091">
        <v>2016022614</v>
      </c>
      <c r="G1091" t="s">
        <v>55</v>
      </c>
      <c r="H1091" t="s">
        <v>1314</v>
      </c>
      <c r="I1091" t="s">
        <v>55</v>
      </c>
      <c r="J1091" t="s">
        <v>55</v>
      </c>
      <c r="K1091" t="s">
        <v>55</v>
      </c>
      <c r="L1091" t="s">
        <v>55</v>
      </c>
      <c r="M1091" t="s">
        <v>55</v>
      </c>
      <c r="N1091" t="s">
        <v>57</v>
      </c>
      <c r="O1091" t="s">
        <v>57</v>
      </c>
      <c r="P1091" t="s">
        <v>57</v>
      </c>
      <c r="Q1091" t="s">
        <v>57</v>
      </c>
      <c r="R1091" t="s">
        <v>57</v>
      </c>
      <c r="S1091" t="s">
        <v>55</v>
      </c>
      <c r="T1091" t="s">
        <v>57</v>
      </c>
      <c r="U1091" t="s">
        <v>57</v>
      </c>
      <c r="V1091" t="s">
        <v>57</v>
      </c>
      <c r="W1091" t="s">
        <v>55</v>
      </c>
      <c r="X1091" t="s">
        <v>57</v>
      </c>
      <c r="Y1091" t="s">
        <v>57</v>
      </c>
      <c r="Z1091" t="s">
        <v>57</v>
      </c>
      <c r="AA1091" t="s">
        <v>57</v>
      </c>
      <c r="AB1091" t="s">
        <v>57</v>
      </c>
      <c r="AC1091" t="s">
        <v>57</v>
      </c>
      <c r="AD1091" t="s">
        <v>57</v>
      </c>
      <c r="AE1091">
        <v>0</v>
      </c>
      <c r="AF1091">
        <v>0</v>
      </c>
      <c r="AG1091">
        <v>0</v>
      </c>
      <c r="AH1091">
        <v>0</v>
      </c>
      <c r="AI1091" s="18" t="str">
        <f t="shared" ref="AI1091:AI1154" si="69">IF(ISERROR(FIND("0",AE1091))=FALSE, "1", IF(ISERROR(FIND("1",AE1091))=FALSE, "0"))</f>
        <v>1</v>
      </c>
      <c r="AJ1091" s="18" t="str">
        <f t="shared" ref="AJ1091:AJ1154" si="70">IF(ISERROR(FIND("0",AF1091))=FALSE, "1", IF(ISERROR(FIND("1",AF1091))=FALSE, "0"))</f>
        <v>1</v>
      </c>
      <c r="AK1091" s="18" t="str">
        <f t="shared" ref="AK1091:AK1154" si="71">IF(ISERROR(FIND("0",AG1091))=FALSE, "1", IF(ISERROR(FIND("1",AG1091))=FALSE, "0"))</f>
        <v>1</v>
      </c>
      <c r="AL1091" s="18">
        <f t="shared" ref="AL1091:AL1154" si="72">AH1091</f>
        <v>0</v>
      </c>
      <c r="AM1091" t="s">
        <v>55</v>
      </c>
      <c r="AN1091" t="s">
        <v>55</v>
      </c>
      <c r="AO1091">
        <v>1</v>
      </c>
      <c r="AP1091">
        <v>1</v>
      </c>
      <c r="AQ1091">
        <v>0</v>
      </c>
      <c r="AR1091" t="s">
        <v>59</v>
      </c>
      <c r="AS1091" t="s">
        <v>80</v>
      </c>
      <c r="AT1091" t="s">
        <v>80</v>
      </c>
      <c r="AU1091" t="s">
        <v>80</v>
      </c>
      <c r="AV1091" t="s">
        <v>6950</v>
      </c>
      <c r="AW1091" t="s">
        <v>1314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2016022614</v>
      </c>
      <c r="BM1091">
        <v>14</v>
      </c>
    </row>
    <row r="1092" spans="1:65">
      <c r="A1092" t="s">
        <v>6951</v>
      </c>
      <c r="B1092">
        <v>1091</v>
      </c>
      <c r="C1092" t="s">
        <v>1223</v>
      </c>
      <c r="D1092">
        <v>1</v>
      </c>
      <c r="E1092">
        <v>14</v>
      </c>
      <c r="F1092">
        <v>2016022614</v>
      </c>
      <c r="G1092">
        <v>20160226</v>
      </c>
      <c r="H1092" t="s">
        <v>1315</v>
      </c>
      <c r="I1092" t="s">
        <v>1296</v>
      </c>
      <c r="J1092" t="s">
        <v>55</v>
      </c>
      <c r="K1092">
        <v>1</v>
      </c>
      <c r="L1092">
        <v>1</v>
      </c>
      <c r="M1092">
        <v>0</v>
      </c>
      <c r="N1092" t="s">
        <v>56</v>
      </c>
      <c r="O1092" t="s">
        <v>1296</v>
      </c>
      <c r="P1092" t="s">
        <v>56</v>
      </c>
      <c r="Q1092" t="s">
        <v>3</v>
      </c>
      <c r="R1092" t="s">
        <v>1293</v>
      </c>
      <c r="S1092" t="s">
        <v>55</v>
      </c>
      <c r="T1092" t="s">
        <v>56</v>
      </c>
      <c r="U1092" t="s">
        <v>56</v>
      </c>
      <c r="V1092" t="s">
        <v>56</v>
      </c>
      <c r="W1092" t="s">
        <v>55</v>
      </c>
      <c r="X1092" t="s">
        <v>56</v>
      </c>
      <c r="Y1092" t="s">
        <v>56</v>
      </c>
      <c r="Z1092" t="s">
        <v>56</v>
      </c>
      <c r="AA1092" t="s">
        <v>57</v>
      </c>
      <c r="AB1092" t="s">
        <v>56</v>
      </c>
      <c r="AC1092" t="s">
        <v>56</v>
      </c>
      <c r="AD1092" t="s">
        <v>57</v>
      </c>
      <c r="AE1092">
        <v>0</v>
      </c>
      <c r="AF1092">
        <v>0</v>
      </c>
      <c r="AG1092">
        <v>0</v>
      </c>
      <c r="AH1092">
        <v>1</v>
      </c>
      <c r="AI1092" s="18" t="str">
        <f t="shared" si="69"/>
        <v>1</v>
      </c>
      <c r="AJ1092" s="18" t="str">
        <f t="shared" si="70"/>
        <v>1</v>
      </c>
      <c r="AK1092" s="18" t="str">
        <f t="shared" si="71"/>
        <v>1</v>
      </c>
      <c r="AL1092" s="18">
        <f t="shared" si="72"/>
        <v>1</v>
      </c>
      <c r="AM1092" t="s">
        <v>55</v>
      </c>
      <c r="AN1092" t="s">
        <v>55</v>
      </c>
      <c r="AO1092">
        <v>0</v>
      </c>
      <c r="AP1092">
        <v>0</v>
      </c>
      <c r="AQ1092">
        <v>0</v>
      </c>
      <c r="AR1092" t="s">
        <v>86</v>
      </c>
      <c r="AS1092" t="s">
        <v>356</v>
      </c>
      <c r="AT1092" t="s">
        <v>356</v>
      </c>
      <c r="AU1092" t="s">
        <v>4450</v>
      </c>
      <c r="AV1092" t="s">
        <v>6951</v>
      </c>
      <c r="AW1092" t="s">
        <v>1315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2016022614</v>
      </c>
      <c r="BM1092">
        <v>14</v>
      </c>
    </row>
    <row r="1093" spans="1:65">
      <c r="A1093" t="s">
        <v>6952</v>
      </c>
      <c r="B1093">
        <v>1092</v>
      </c>
      <c r="C1093" t="s">
        <v>1223</v>
      </c>
      <c r="D1093">
        <v>1</v>
      </c>
      <c r="E1093">
        <v>14</v>
      </c>
      <c r="F1093">
        <v>2016022614</v>
      </c>
      <c r="G1093">
        <v>20160226</v>
      </c>
      <c r="H1093" t="s">
        <v>1316</v>
      </c>
      <c r="I1093" t="s">
        <v>1296</v>
      </c>
      <c r="J1093" t="s">
        <v>55</v>
      </c>
      <c r="K1093">
        <v>0</v>
      </c>
      <c r="L1093" t="s">
        <v>55</v>
      </c>
      <c r="M1093" t="s">
        <v>55</v>
      </c>
      <c r="N1093" t="s">
        <v>56</v>
      </c>
      <c r="O1093" t="s">
        <v>57</v>
      </c>
      <c r="P1093" t="s">
        <v>57</v>
      </c>
      <c r="Q1093" t="s">
        <v>3</v>
      </c>
      <c r="R1093" t="s">
        <v>1293</v>
      </c>
      <c r="S1093" t="s">
        <v>55</v>
      </c>
      <c r="T1093" t="s">
        <v>56</v>
      </c>
      <c r="U1093" t="s">
        <v>56</v>
      </c>
      <c r="V1093" t="s">
        <v>56</v>
      </c>
      <c r="W1093" t="s">
        <v>55</v>
      </c>
      <c r="X1093" t="s">
        <v>56</v>
      </c>
      <c r="Y1093" t="s">
        <v>56</v>
      </c>
      <c r="Z1093" t="s">
        <v>56</v>
      </c>
      <c r="AA1093" t="s">
        <v>57</v>
      </c>
      <c r="AB1093" t="s">
        <v>56</v>
      </c>
      <c r="AC1093" t="s">
        <v>56</v>
      </c>
      <c r="AD1093" t="s">
        <v>57</v>
      </c>
      <c r="AE1093">
        <v>0</v>
      </c>
      <c r="AF1093">
        <v>0</v>
      </c>
      <c r="AG1093">
        <v>0</v>
      </c>
      <c r="AH1093">
        <v>1</v>
      </c>
      <c r="AI1093" s="18" t="str">
        <f t="shared" si="69"/>
        <v>1</v>
      </c>
      <c r="AJ1093" s="18" t="str">
        <f t="shared" si="70"/>
        <v>1</v>
      </c>
      <c r="AK1093" s="18" t="str">
        <f t="shared" si="71"/>
        <v>1</v>
      </c>
      <c r="AL1093" s="18">
        <f t="shared" si="72"/>
        <v>1</v>
      </c>
      <c r="AM1093" t="s">
        <v>55</v>
      </c>
      <c r="AN1093" t="s">
        <v>55</v>
      </c>
      <c r="AO1093">
        <v>0</v>
      </c>
      <c r="AP1093">
        <v>0</v>
      </c>
      <c r="AQ1093">
        <v>0</v>
      </c>
      <c r="AR1093" t="s">
        <v>86</v>
      </c>
      <c r="AS1093" t="s">
        <v>356</v>
      </c>
      <c r="AT1093" t="s">
        <v>356</v>
      </c>
      <c r="AU1093" t="s">
        <v>4450</v>
      </c>
      <c r="AV1093" t="s">
        <v>6952</v>
      </c>
      <c r="AW1093" t="s">
        <v>1316</v>
      </c>
      <c r="AX1093">
        <v>0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2016022614</v>
      </c>
      <c r="BM1093">
        <v>14</v>
      </c>
    </row>
    <row r="1094" spans="1:65">
      <c r="A1094" t="s">
        <v>6953</v>
      </c>
      <c r="B1094">
        <v>1093</v>
      </c>
      <c r="C1094" t="s">
        <v>1223</v>
      </c>
      <c r="D1094">
        <v>1</v>
      </c>
      <c r="E1094">
        <v>14</v>
      </c>
      <c r="F1094">
        <v>2016022614</v>
      </c>
      <c r="G1094">
        <v>20160226</v>
      </c>
      <c r="H1094" t="s">
        <v>1317</v>
      </c>
      <c r="I1094" t="s">
        <v>1318</v>
      </c>
      <c r="J1094" t="s">
        <v>55</v>
      </c>
      <c r="K1094">
        <v>15</v>
      </c>
      <c r="L1094">
        <v>0</v>
      </c>
      <c r="M1094" t="s">
        <v>55</v>
      </c>
      <c r="N1094" t="s">
        <v>56</v>
      </c>
      <c r="O1094" t="s">
        <v>1318</v>
      </c>
      <c r="P1094" t="s">
        <v>56</v>
      </c>
      <c r="Q1094" t="s">
        <v>4</v>
      </c>
      <c r="R1094" t="s">
        <v>1285</v>
      </c>
      <c r="S1094" t="s">
        <v>55</v>
      </c>
      <c r="T1094" t="s">
        <v>56</v>
      </c>
      <c r="U1094" t="s">
        <v>56</v>
      </c>
      <c r="V1094" t="s">
        <v>56</v>
      </c>
      <c r="W1094" t="s">
        <v>55</v>
      </c>
      <c r="X1094" t="s">
        <v>56</v>
      </c>
      <c r="Y1094" t="s">
        <v>56</v>
      </c>
      <c r="Z1094" t="s">
        <v>56</v>
      </c>
      <c r="AA1094" t="s">
        <v>57</v>
      </c>
      <c r="AB1094" t="s">
        <v>56</v>
      </c>
      <c r="AC1094" t="s">
        <v>56</v>
      </c>
      <c r="AD1094" t="s">
        <v>57</v>
      </c>
      <c r="AE1094">
        <v>0</v>
      </c>
      <c r="AF1094">
        <v>0</v>
      </c>
      <c r="AG1094">
        <v>0</v>
      </c>
      <c r="AH1094">
        <v>1</v>
      </c>
      <c r="AI1094" s="18" t="str">
        <f t="shared" si="69"/>
        <v>1</v>
      </c>
      <c r="AJ1094" s="18" t="str">
        <f t="shared" si="70"/>
        <v>1</v>
      </c>
      <c r="AK1094" s="18" t="str">
        <f t="shared" si="71"/>
        <v>1</v>
      </c>
      <c r="AL1094" s="18">
        <f t="shared" si="72"/>
        <v>1</v>
      </c>
      <c r="AM1094" t="s">
        <v>55</v>
      </c>
      <c r="AN1094" t="s">
        <v>55</v>
      </c>
      <c r="AO1094">
        <v>0</v>
      </c>
      <c r="AP1094">
        <v>0</v>
      </c>
      <c r="AQ1094">
        <v>0</v>
      </c>
      <c r="AR1094" t="s">
        <v>86</v>
      </c>
      <c r="AS1094" t="s">
        <v>356</v>
      </c>
      <c r="AT1094" t="s">
        <v>356</v>
      </c>
      <c r="AU1094" t="s">
        <v>4450</v>
      </c>
      <c r="AV1094" t="s">
        <v>6953</v>
      </c>
      <c r="AW1094" t="s">
        <v>1317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2016022614</v>
      </c>
      <c r="BM1094">
        <v>14</v>
      </c>
    </row>
    <row r="1095" spans="1:65">
      <c r="A1095" t="s">
        <v>6954</v>
      </c>
      <c r="B1095">
        <v>1094</v>
      </c>
      <c r="C1095" t="s">
        <v>1223</v>
      </c>
      <c r="D1095">
        <v>1</v>
      </c>
      <c r="E1095">
        <v>14</v>
      </c>
      <c r="F1095">
        <v>2016022614</v>
      </c>
      <c r="G1095">
        <v>20160226</v>
      </c>
      <c r="H1095" t="s">
        <v>1319</v>
      </c>
      <c r="I1095" t="s">
        <v>1318</v>
      </c>
      <c r="J1095" t="s">
        <v>55</v>
      </c>
      <c r="K1095">
        <v>6</v>
      </c>
      <c r="L1095">
        <v>0</v>
      </c>
      <c r="M1095">
        <v>6</v>
      </c>
      <c r="N1095" t="s">
        <v>56</v>
      </c>
      <c r="O1095" t="s">
        <v>1318</v>
      </c>
      <c r="P1095" t="s">
        <v>56</v>
      </c>
      <c r="Q1095" t="s">
        <v>4</v>
      </c>
      <c r="R1095" t="s">
        <v>1285</v>
      </c>
      <c r="S1095" t="s">
        <v>55</v>
      </c>
      <c r="T1095" t="s">
        <v>56</v>
      </c>
      <c r="U1095" t="s">
        <v>56</v>
      </c>
      <c r="V1095" t="s">
        <v>56</v>
      </c>
      <c r="W1095" t="s">
        <v>55</v>
      </c>
      <c r="X1095" t="s">
        <v>56</v>
      </c>
      <c r="Y1095" t="s">
        <v>56</v>
      </c>
      <c r="Z1095" t="s">
        <v>56</v>
      </c>
      <c r="AA1095" t="s">
        <v>57</v>
      </c>
      <c r="AB1095" t="s">
        <v>56</v>
      </c>
      <c r="AC1095" t="s">
        <v>56</v>
      </c>
      <c r="AD1095" t="s">
        <v>57</v>
      </c>
      <c r="AE1095">
        <v>0</v>
      </c>
      <c r="AF1095">
        <v>0</v>
      </c>
      <c r="AG1095">
        <v>0</v>
      </c>
      <c r="AH1095">
        <v>1</v>
      </c>
      <c r="AI1095" s="18" t="str">
        <f t="shared" si="69"/>
        <v>1</v>
      </c>
      <c r="AJ1095" s="18" t="str">
        <f t="shared" si="70"/>
        <v>1</v>
      </c>
      <c r="AK1095" s="18" t="str">
        <f t="shared" si="71"/>
        <v>1</v>
      </c>
      <c r="AL1095" s="18">
        <f t="shared" si="72"/>
        <v>1</v>
      </c>
      <c r="AM1095" t="s">
        <v>55</v>
      </c>
      <c r="AN1095" t="s">
        <v>55</v>
      </c>
      <c r="AO1095">
        <v>0</v>
      </c>
      <c r="AP1095">
        <v>0</v>
      </c>
      <c r="AQ1095">
        <v>0</v>
      </c>
      <c r="AR1095" t="s">
        <v>86</v>
      </c>
      <c r="AS1095" t="s">
        <v>356</v>
      </c>
      <c r="AT1095" t="s">
        <v>356</v>
      </c>
      <c r="AU1095" t="s">
        <v>4450</v>
      </c>
      <c r="AV1095" t="s">
        <v>6954</v>
      </c>
      <c r="AW1095" t="s">
        <v>1319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2016022614</v>
      </c>
      <c r="BM1095">
        <v>14</v>
      </c>
    </row>
    <row r="1096" spans="1:65">
      <c r="A1096" t="s">
        <v>6955</v>
      </c>
      <c r="B1096">
        <v>1095</v>
      </c>
      <c r="C1096" t="s">
        <v>1223</v>
      </c>
      <c r="D1096">
        <v>1</v>
      </c>
      <c r="E1096">
        <v>14</v>
      </c>
      <c r="F1096">
        <v>2016022614</v>
      </c>
      <c r="G1096">
        <v>20160226</v>
      </c>
      <c r="H1096" t="s">
        <v>1320</v>
      </c>
      <c r="I1096" t="s">
        <v>1318</v>
      </c>
      <c r="J1096" t="s">
        <v>55</v>
      </c>
      <c r="K1096">
        <v>4</v>
      </c>
      <c r="L1096">
        <v>0</v>
      </c>
      <c r="M1096">
        <v>4</v>
      </c>
      <c r="N1096" t="s">
        <v>56</v>
      </c>
      <c r="O1096" t="s">
        <v>1318</v>
      </c>
      <c r="P1096" t="s">
        <v>56</v>
      </c>
      <c r="Q1096" t="s">
        <v>4</v>
      </c>
      <c r="R1096" t="s">
        <v>1285</v>
      </c>
      <c r="S1096" t="s">
        <v>55</v>
      </c>
      <c r="T1096" t="s">
        <v>56</v>
      </c>
      <c r="U1096" t="s">
        <v>56</v>
      </c>
      <c r="V1096" t="s">
        <v>56</v>
      </c>
      <c r="W1096" t="s">
        <v>55</v>
      </c>
      <c r="X1096" t="s">
        <v>56</v>
      </c>
      <c r="Y1096" t="s">
        <v>56</v>
      </c>
      <c r="Z1096" t="s">
        <v>56</v>
      </c>
      <c r="AA1096" t="s">
        <v>57</v>
      </c>
      <c r="AB1096" t="s">
        <v>56</v>
      </c>
      <c r="AC1096" t="s">
        <v>56</v>
      </c>
      <c r="AD1096" t="s">
        <v>57</v>
      </c>
      <c r="AE1096">
        <v>0</v>
      </c>
      <c r="AF1096">
        <v>0</v>
      </c>
      <c r="AG1096">
        <v>0</v>
      </c>
      <c r="AH1096">
        <v>1</v>
      </c>
      <c r="AI1096" s="18" t="str">
        <f t="shared" si="69"/>
        <v>1</v>
      </c>
      <c r="AJ1096" s="18" t="str">
        <f t="shared" si="70"/>
        <v>1</v>
      </c>
      <c r="AK1096" s="18" t="str">
        <f t="shared" si="71"/>
        <v>1</v>
      </c>
      <c r="AL1096" s="18">
        <f t="shared" si="72"/>
        <v>1</v>
      </c>
      <c r="AM1096" t="s">
        <v>55</v>
      </c>
      <c r="AN1096" t="s">
        <v>55</v>
      </c>
      <c r="AO1096">
        <v>1</v>
      </c>
      <c r="AP1096">
        <v>0</v>
      </c>
      <c r="AQ1096">
        <v>0</v>
      </c>
      <c r="AR1096" t="s">
        <v>86</v>
      </c>
      <c r="AS1096" t="s">
        <v>356</v>
      </c>
      <c r="AT1096" t="s">
        <v>356</v>
      </c>
      <c r="AU1096" t="s">
        <v>4450</v>
      </c>
      <c r="AV1096" t="s">
        <v>6955</v>
      </c>
      <c r="AW1096" t="s">
        <v>1320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2016022614</v>
      </c>
      <c r="BM1096">
        <v>14</v>
      </c>
    </row>
    <row r="1097" spans="1:65">
      <c r="A1097" t="s">
        <v>6956</v>
      </c>
      <c r="B1097">
        <v>1096</v>
      </c>
      <c r="C1097" t="s">
        <v>1223</v>
      </c>
      <c r="D1097">
        <v>1</v>
      </c>
      <c r="E1097">
        <v>14</v>
      </c>
      <c r="F1097">
        <v>2016022614</v>
      </c>
      <c r="G1097">
        <v>20160226</v>
      </c>
      <c r="H1097" t="s">
        <v>1321</v>
      </c>
      <c r="I1097" t="s">
        <v>1296</v>
      </c>
      <c r="J1097" t="s">
        <v>55</v>
      </c>
      <c r="K1097">
        <v>0</v>
      </c>
      <c r="L1097" t="s">
        <v>55</v>
      </c>
      <c r="M1097" t="s">
        <v>55</v>
      </c>
      <c r="N1097" t="s">
        <v>56</v>
      </c>
      <c r="O1097" t="s">
        <v>57</v>
      </c>
      <c r="P1097" t="s">
        <v>57</v>
      </c>
      <c r="Q1097" t="s">
        <v>3</v>
      </c>
      <c r="R1097" t="s">
        <v>1293</v>
      </c>
      <c r="S1097" t="s">
        <v>55</v>
      </c>
      <c r="T1097" t="s">
        <v>56</v>
      </c>
      <c r="U1097" t="s">
        <v>56</v>
      </c>
      <c r="V1097" t="s">
        <v>56</v>
      </c>
      <c r="W1097" t="s">
        <v>55</v>
      </c>
      <c r="X1097" t="s">
        <v>56</v>
      </c>
      <c r="Y1097" t="s">
        <v>56</v>
      </c>
      <c r="Z1097" t="s">
        <v>56</v>
      </c>
      <c r="AA1097" t="s">
        <v>57</v>
      </c>
      <c r="AB1097" t="s">
        <v>56</v>
      </c>
      <c r="AC1097" t="s">
        <v>56</v>
      </c>
      <c r="AD1097" t="s">
        <v>57</v>
      </c>
      <c r="AE1097">
        <v>0</v>
      </c>
      <c r="AF1097">
        <v>0</v>
      </c>
      <c r="AG1097">
        <v>0</v>
      </c>
      <c r="AH1097">
        <v>1</v>
      </c>
      <c r="AI1097" s="18" t="str">
        <f t="shared" si="69"/>
        <v>1</v>
      </c>
      <c r="AJ1097" s="18" t="str">
        <f t="shared" si="70"/>
        <v>1</v>
      </c>
      <c r="AK1097" s="18" t="str">
        <f t="shared" si="71"/>
        <v>1</v>
      </c>
      <c r="AL1097" s="18">
        <f t="shared" si="72"/>
        <v>1</v>
      </c>
      <c r="AM1097" t="s">
        <v>55</v>
      </c>
      <c r="AN1097" t="s">
        <v>55</v>
      </c>
      <c r="AO1097">
        <v>0</v>
      </c>
      <c r="AP1097">
        <v>0</v>
      </c>
      <c r="AQ1097">
        <v>0</v>
      </c>
      <c r="AR1097" t="s">
        <v>86</v>
      </c>
      <c r="AS1097" t="s">
        <v>356</v>
      </c>
      <c r="AT1097" t="s">
        <v>356</v>
      </c>
      <c r="AU1097" t="s">
        <v>4450</v>
      </c>
      <c r="AV1097" t="s">
        <v>6956</v>
      </c>
      <c r="AW1097" t="s">
        <v>1321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1</v>
      </c>
      <c r="BL1097">
        <v>2016022614</v>
      </c>
      <c r="BM1097">
        <v>14</v>
      </c>
    </row>
    <row r="1098" spans="1:65">
      <c r="A1098" t="s">
        <v>6957</v>
      </c>
      <c r="B1098">
        <v>1097</v>
      </c>
      <c r="C1098" t="s">
        <v>1223</v>
      </c>
      <c r="D1098">
        <v>1</v>
      </c>
      <c r="E1098">
        <v>14</v>
      </c>
      <c r="F1098">
        <v>2016022614</v>
      </c>
      <c r="G1098">
        <v>20160226</v>
      </c>
      <c r="H1098" t="s">
        <v>1322</v>
      </c>
      <c r="I1098" t="s">
        <v>1296</v>
      </c>
      <c r="J1098" t="s">
        <v>55</v>
      </c>
      <c r="K1098">
        <v>1</v>
      </c>
      <c r="L1098">
        <v>0</v>
      </c>
      <c r="M1098">
        <v>1</v>
      </c>
      <c r="N1098" t="s">
        <v>56</v>
      </c>
      <c r="O1098" t="s">
        <v>1296</v>
      </c>
      <c r="P1098" t="s">
        <v>56</v>
      </c>
      <c r="Q1098" t="s">
        <v>3</v>
      </c>
      <c r="R1098" t="s">
        <v>1293</v>
      </c>
      <c r="S1098" t="s">
        <v>55</v>
      </c>
      <c r="T1098" t="s">
        <v>56</v>
      </c>
      <c r="U1098" t="s">
        <v>56</v>
      </c>
      <c r="V1098" t="s">
        <v>68</v>
      </c>
      <c r="W1098" t="s">
        <v>55</v>
      </c>
      <c r="X1098" t="s">
        <v>56</v>
      </c>
      <c r="Y1098" t="s">
        <v>56</v>
      </c>
      <c r="Z1098" t="s">
        <v>56</v>
      </c>
      <c r="AA1098" t="s">
        <v>57</v>
      </c>
      <c r="AB1098" t="s">
        <v>56</v>
      </c>
      <c r="AC1098" t="s">
        <v>56</v>
      </c>
      <c r="AD1098" t="s">
        <v>57</v>
      </c>
      <c r="AE1098">
        <v>0</v>
      </c>
      <c r="AF1098">
        <v>0</v>
      </c>
      <c r="AG1098">
        <v>0</v>
      </c>
      <c r="AH1098">
        <v>1</v>
      </c>
      <c r="AI1098" s="18" t="str">
        <f t="shared" si="69"/>
        <v>1</v>
      </c>
      <c r="AJ1098" s="18" t="str">
        <f t="shared" si="70"/>
        <v>1</v>
      </c>
      <c r="AK1098" s="18" t="str">
        <f t="shared" si="71"/>
        <v>1</v>
      </c>
      <c r="AL1098" s="18">
        <f t="shared" si="72"/>
        <v>1</v>
      </c>
      <c r="AM1098" t="s">
        <v>55</v>
      </c>
      <c r="AN1098" t="s">
        <v>55</v>
      </c>
      <c r="AO1098">
        <v>0</v>
      </c>
      <c r="AP1098">
        <v>0</v>
      </c>
      <c r="AQ1098">
        <v>0</v>
      </c>
      <c r="AR1098" t="s">
        <v>86</v>
      </c>
      <c r="AS1098" t="s">
        <v>356</v>
      </c>
      <c r="AT1098" t="s">
        <v>356</v>
      </c>
      <c r="AU1098" t="s">
        <v>4450</v>
      </c>
      <c r="AV1098" t="s">
        <v>6957</v>
      </c>
      <c r="AW1098" t="s">
        <v>1322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2016022614</v>
      </c>
      <c r="BM1098">
        <v>14</v>
      </c>
    </row>
    <row r="1099" spans="1:65">
      <c r="A1099" t="s">
        <v>6958</v>
      </c>
      <c r="B1099">
        <v>1098</v>
      </c>
      <c r="C1099" t="s">
        <v>1223</v>
      </c>
      <c r="D1099">
        <v>1</v>
      </c>
      <c r="E1099">
        <v>14</v>
      </c>
      <c r="F1099">
        <v>2016022614</v>
      </c>
      <c r="G1099">
        <v>20160226</v>
      </c>
      <c r="H1099" t="s">
        <v>1323</v>
      </c>
      <c r="I1099" t="s">
        <v>1324</v>
      </c>
      <c r="J1099" t="s">
        <v>55</v>
      </c>
      <c r="K1099">
        <v>0</v>
      </c>
      <c r="L1099" t="s">
        <v>55</v>
      </c>
      <c r="M1099" t="s">
        <v>55</v>
      </c>
      <c r="N1099" t="s">
        <v>56</v>
      </c>
      <c r="O1099" t="s">
        <v>57</v>
      </c>
      <c r="P1099" t="s">
        <v>57</v>
      </c>
      <c r="Q1099" t="s">
        <v>3</v>
      </c>
      <c r="R1099" t="s">
        <v>140</v>
      </c>
      <c r="S1099" t="s">
        <v>55</v>
      </c>
      <c r="T1099" t="s">
        <v>56</v>
      </c>
      <c r="U1099" t="s">
        <v>56</v>
      </c>
      <c r="V1099" t="s">
        <v>56</v>
      </c>
      <c r="W1099" t="s">
        <v>55</v>
      </c>
      <c r="X1099" t="s">
        <v>56</v>
      </c>
      <c r="Y1099" t="s">
        <v>56</v>
      </c>
      <c r="Z1099" t="s">
        <v>56</v>
      </c>
      <c r="AA1099" t="s">
        <v>57</v>
      </c>
      <c r="AB1099" t="s">
        <v>68</v>
      </c>
      <c r="AC1099" t="s">
        <v>68</v>
      </c>
      <c r="AD1099" t="s">
        <v>57</v>
      </c>
      <c r="AE1099">
        <v>0</v>
      </c>
      <c r="AF1099">
        <v>0</v>
      </c>
      <c r="AG1099">
        <v>0</v>
      </c>
      <c r="AH1099">
        <v>1</v>
      </c>
      <c r="AI1099" s="18" t="str">
        <f t="shared" si="69"/>
        <v>1</v>
      </c>
      <c r="AJ1099" s="18" t="str">
        <f t="shared" si="70"/>
        <v>1</v>
      </c>
      <c r="AK1099" s="18" t="str">
        <f t="shared" si="71"/>
        <v>1</v>
      </c>
      <c r="AL1099" s="18">
        <f t="shared" si="72"/>
        <v>1</v>
      </c>
      <c r="AM1099" t="s">
        <v>55</v>
      </c>
      <c r="AN1099" t="s">
        <v>55</v>
      </c>
      <c r="AO1099">
        <v>0</v>
      </c>
      <c r="AP1099">
        <v>0</v>
      </c>
      <c r="AQ1099">
        <v>0</v>
      </c>
      <c r="AR1099" t="s">
        <v>293</v>
      </c>
      <c r="AS1099" t="s">
        <v>141</v>
      </c>
      <c r="AT1099" t="s">
        <v>141</v>
      </c>
      <c r="AU1099" t="s">
        <v>1326</v>
      </c>
      <c r="AV1099" t="s">
        <v>6958</v>
      </c>
      <c r="AW1099" t="s">
        <v>1323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1</v>
      </c>
      <c r="BL1099">
        <v>2016022614</v>
      </c>
      <c r="BM1099">
        <v>14</v>
      </c>
    </row>
    <row r="1100" spans="1:65">
      <c r="A1100" t="s">
        <v>6959</v>
      </c>
      <c r="B1100">
        <v>1099</v>
      </c>
      <c r="C1100" t="s">
        <v>1223</v>
      </c>
      <c r="D1100">
        <v>1</v>
      </c>
      <c r="E1100">
        <v>14</v>
      </c>
      <c r="F1100">
        <v>2016022614</v>
      </c>
      <c r="G1100">
        <v>20160226</v>
      </c>
      <c r="H1100" t="s">
        <v>1325</v>
      </c>
      <c r="I1100" t="s">
        <v>612</v>
      </c>
      <c r="J1100" t="s">
        <v>55</v>
      </c>
      <c r="K1100">
        <v>0</v>
      </c>
      <c r="L1100" t="s">
        <v>55</v>
      </c>
      <c r="M1100" t="s">
        <v>55</v>
      </c>
      <c r="N1100" t="s">
        <v>56</v>
      </c>
      <c r="O1100" t="s">
        <v>57</v>
      </c>
      <c r="P1100" t="s">
        <v>57</v>
      </c>
      <c r="Q1100" t="s">
        <v>3</v>
      </c>
      <c r="R1100" t="s">
        <v>1326</v>
      </c>
      <c r="S1100" t="s">
        <v>55</v>
      </c>
      <c r="T1100" t="s">
        <v>56</v>
      </c>
      <c r="U1100" t="s">
        <v>56</v>
      </c>
      <c r="V1100" t="s">
        <v>68</v>
      </c>
      <c r="W1100" t="s">
        <v>55</v>
      </c>
      <c r="X1100" t="s">
        <v>56</v>
      </c>
      <c r="Y1100" t="s">
        <v>56</v>
      </c>
      <c r="Z1100" t="s">
        <v>56</v>
      </c>
      <c r="AA1100" t="s">
        <v>57</v>
      </c>
      <c r="AB1100" t="s">
        <v>56</v>
      </c>
      <c r="AC1100" t="s">
        <v>56</v>
      </c>
      <c r="AD1100" t="s">
        <v>57</v>
      </c>
      <c r="AE1100">
        <v>0</v>
      </c>
      <c r="AF1100">
        <v>0</v>
      </c>
      <c r="AG1100">
        <v>0</v>
      </c>
      <c r="AH1100">
        <v>1</v>
      </c>
      <c r="AI1100" s="18" t="str">
        <f t="shared" si="69"/>
        <v>1</v>
      </c>
      <c r="AJ1100" s="18" t="str">
        <f t="shared" si="70"/>
        <v>1</v>
      </c>
      <c r="AK1100" s="18" t="str">
        <f t="shared" si="71"/>
        <v>1</v>
      </c>
      <c r="AL1100" s="18">
        <f t="shared" si="72"/>
        <v>1</v>
      </c>
      <c r="AM1100" t="s">
        <v>55</v>
      </c>
      <c r="AN1100" t="s">
        <v>55</v>
      </c>
      <c r="AO1100">
        <v>0</v>
      </c>
      <c r="AP1100">
        <v>0</v>
      </c>
      <c r="AQ1100">
        <v>0</v>
      </c>
      <c r="AR1100" t="s">
        <v>298</v>
      </c>
      <c r="AS1100" t="s">
        <v>141</v>
      </c>
      <c r="AT1100" t="s">
        <v>141</v>
      </c>
      <c r="AU1100" t="s">
        <v>1326</v>
      </c>
      <c r="AV1100" t="s">
        <v>6959</v>
      </c>
      <c r="AW1100" t="s">
        <v>1325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</v>
      </c>
      <c r="BL1100">
        <v>2016022614</v>
      </c>
      <c r="BM1100">
        <v>14</v>
      </c>
    </row>
    <row r="1101" spans="1:65">
      <c r="A1101" t="s">
        <v>6960</v>
      </c>
      <c r="B1101">
        <v>1100</v>
      </c>
      <c r="C1101" t="s">
        <v>1223</v>
      </c>
      <c r="D1101">
        <v>1</v>
      </c>
      <c r="E1101">
        <v>14</v>
      </c>
      <c r="F1101">
        <v>2016022614</v>
      </c>
      <c r="G1101">
        <v>20160226</v>
      </c>
      <c r="H1101" t="s">
        <v>1327</v>
      </c>
      <c r="I1101" t="s">
        <v>80</v>
      </c>
      <c r="J1101" t="s">
        <v>55</v>
      </c>
      <c r="K1101">
        <v>0</v>
      </c>
      <c r="L1101" t="s">
        <v>55</v>
      </c>
      <c r="M1101" t="s">
        <v>55</v>
      </c>
      <c r="N1101" t="s">
        <v>56</v>
      </c>
      <c r="O1101" t="s">
        <v>57</v>
      </c>
      <c r="P1101" t="s">
        <v>57</v>
      </c>
      <c r="Q1101" t="s">
        <v>3</v>
      </c>
      <c r="R1101" t="s">
        <v>1326</v>
      </c>
      <c r="S1101" t="s">
        <v>55</v>
      </c>
      <c r="T1101" t="s">
        <v>56</v>
      </c>
      <c r="U1101" t="s">
        <v>56</v>
      </c>
      <c r="V1101" t="s">
        <v>56</v>
      </c>
      <c r="W1101" t="s">
        <v>55</v>
      </c>
      <c r="X1101" t="s">
        <v>56</v>
      </c>
      <c r="Y1101" t="s">
        <v>56</v>
      </c>
      <c r="Z1101" t="s">
        <v>56</v>
      </c>
      <c r="AA1101" t="s">
        <v>57</v>
      </c>
      <c r="AB1101" t="s">
        <v>56</v>
      </c>
      <c r="AC1101" t="s">
        <v>56</v>
      </c>
      <c r="AD1101" t="s">
        <v>57</v>
      </c>
      <c r="AE1101">
        <v>0</v>
      </c>
      <c r="AF1101">
        <v>0</v>
      </c>
      <c r="AG1101">
        <v>0</v>
      </c>
      <c r="AH1101">
        <v>1</v>
      </c>
      <c r="AI1101" s="18" t="str">
        <f t="shared" si="69"/>
        <v>1</v>
      </c>
      <c r="AJ1101" s="18" t="str">
        <f t="shared" si="70"/>
        <v>1</v>
      </c>
      <c r="AK1101" s="18" t="str">
        <f t="shared" si="71"/>
        <v>1</v>
      </c>
      <c r="AL1101" s="18">
        <f t="shared" si="72"/>
        <v>1</v>
      </c>
      <c r="AM1101" t="s">
        <v>55</v>
      </c>
      <c r="AN1101" t="s">
        <v>55</v>
      </c>
      <c r="AO1101">
        <v>0</v>
      </c>
      <c r="AP1101">
        <v>0</v>
      </c>
      <c r="AQ1101">
        <v>0</v>
      </c>
      <c r="AR1101" t="s">
        <v>59</v>
      </c>
      <c r="AS1101" t="s">
        <v>141</v>
      </c>
      <c r="AT1101" t="s">
        <v>141</v>
      </c>
      <c r="AU1101" t="s">
        <v>1326</v>
      </c>
      <c r="AV1101" t="s">
        <v>6960</v>
      </c>
      <c r="AW1101" t="s">
        <v>1327</v>
      </c>
      <c r="AX1101">
        <v>0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2016022614</v>
      </c>
      <c r="BM1101">
        <v>14</v>
      </c>
    </row>
    <row r="1102" spans="1:65">
      <c r="A1102" t="s">
        <v>6961</v>
      </c>
      <c r="B1102">
        <v>1101</v>
      </c>
      <c r="C1102" t="s">
        <v>57</v>
      </c>
      <c r="D1102" t="s">
        <v>55</v>
      </c>
      <c r="E1102">
        <v>14</v>
      </c>
      <c r="F1102">
        <v>2016022714</v>
      </c>
      <c r="G1102" t="s">
        <v>55</v>
      </c>
      <c r="H1102" t="s">
        <v>1328</v>
      </c>
      <c r="I1102" t="s">
        <v>55</v>
      </c>
      <c r="J1102" t="s">
        <v>55</v>
      </c>
      <c r="K1102" t="s">
        <v>55</v>
      </c>
      <c r="L1102" t="s">
        <v>55</v>
      </c>
      <c r="M1102" t="s">
        <v>55</v>
      </c>
      <c r="N1102" t="s">
        <v>57</v>
      </c>
      <c r="O1102" t="s">
        <v>57</v>
      </c>
      <c r="P1102" t="s">
        <v>57</v>
      </c>
      <c r="Q1102" t="s">
        <v>57</v>
      </c>
      <c r="R1102" t="s">
        <v>57</v>
      </c>
      <c r="S1102" t="s">
        <v>55</v>
      </c>
      <c r="T1102" t="s">
        <v>57</v>
      </c>
      <c r="U1102" t="s">
        <v>57</v>
      </c>
      <c r="V1102" t="s">
        <v>57</v>
      </c>
      <c r="W1102" t="s">
        <v>55</v>
      </c>
      <c r="X1102" t="s">
        <v>57</v>
      </c>
      <c r="Y1102" t="s">
        <v>57</v>
      </c>
      <c r="Z1102" t="s">
        <v>57</v>
      </c>
      <c r="AA1102" t="s">
        <v>57</v>
      </c>
      <c r="AB1102" t="s">
        <v>57</v>
      </c>
      <c r="AC1102" t="s">
        <v>57</v>
      </c>
      <c r="AD1102" t="s">
        <v>57</v>
      </c>
      <c r="AE1102">
        <v>0</v>
      </c>
      <c r="AF1102">
        <v>0</v>
      </c>
      <c r="AG1102">
        <v>0</v>
      </c>
      <c r="AH1102">
        <v>0</v>
      </c>
      <c r="AI1102" s="18" t="str">
        <f t="shared" si="69"/>
        <v>1</v>
      </c>
      <c r="AJ1102" s="18" t="str">
        <f t="shared" si="70"/>
        <v>1</v>
      </c>
      <c r="AK1102" s="18" t="str">
        <f t="shared" si="71"/>
        <v>1</v>
      </c>
      <c r="AL1102" s="18">
        <f t="shared" si="72"/>
        <v>0</v>
      </c>
      <c r="AM1102" t="s">
        <v>55</v>
      </c>
      <c r="AN1102" t="s">
        <v>55</v>
      </c>
      <c r="AO1102">
        <v>0</v>
      </c>
      <c r="AP1102">
        <v>1</v>
      </c>
      <c r="AQ1102">
        <v>0</v>
      </c>
      <c r="AR1102" t="s">
        <v>59</v>
      </c>
      <c r="AS1102" t="s">
        <v>80</v>
      </c>
      <c r="AT1102" t="s">
        <v>80</v>
      </c>
      <c r="AU1102" t="s">
        <v>80</v>
      </c>
      <c r="AV1102" t="s">
        <v>6961</v>
      </c>
      <c r="AW1102" t="s">
        <v>1328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0</v>
      </c>
      <c r="BK1102">
        <v>0</v>
      </c>
      <c r="BL1102">
        <v>2016022714</v>
      </c>
      <c r="BM1102">
        <v>14</v>
      </c>
    </row>
    <row r="1103" spans="1:65">
      <c r="A1103" t="s">
        <v>6962</v>
      </c>
      <c r="B1103">
        <v>1102</v>
      </c>
      <c r="C1103" t="s">
        <v>1223</v>
      </c>
      <c r="D1103">
        <v>1</v>
      </c>
      <c r="E1103">
        <v>14</v>
      </c>
      <c r="F1103">
        <v>2016022714</v>
      </c>
      <c r="G1103">
        <v>20160227</v>
      </c>
      <c r="H1103" t="s">
        <v>1329</v>
      </c>
      <c r="I1103" t="s">
        <v>76</v>
      </c>
      <c r="J1103" t="s">
        <v>55</v>
      </c>
      <c r="K1103">
        <v>1</v>
      </c>
      <c r="L1103">
        <v>0</v>
      </c>
      <c r="M1103">
        <v>1</v>
      </c>
      <c r="N1103" t="s">
        <v>56</v>
      </c>
      <c r="O1103" t="s">
        <v>76</v>
      </c>
      <c r="P1103" t="s">
        <v>56</v>
      </c>
      <c r="Q1103" t="s">
        <v>4</v>
      </c>
      <c r="R1103" t="s">
        <v>90</v>
      </c>
      <c r="S1103" t="s">
        <v>55</v>
      </c>
      <c r="T1103" t="s">
        <v>56</v>
      </c>
      <c r="U1103" t="s">
        <v>56</v>
      </c>
      <c r="V1103" t="s">
        <v>56</v>
      </c>
      <c r="W1103" t="s">
        <v>55</v>
      </c>
      <c r="X1103" t="s">
        <v>56</v>
      </c>
      <c r="Y1103" t="s">
        <v>56</v>
      </c>
      <c r="Z1103" t="s">
        <v>56</v>
      </c>
      <c r="AA1103" t="s">
        <v>57</v>
      </c>
      <c r="AB1103" t="s">
        <v>56</v>
      </c>
      <c r="AC1103" t="s">
        <v>56</v>
      </c>
      <c r="AD1103" t="s">
        <v>57</v>
      </c>
      <c r="AE1103">
        <v>0</v>
      </c>
      <c r="AF1103">
        <v>0</v>
      </c>
      <c r="AG1103">
        <v>0</v>
      </c>
      <c r="AH1103">
        <v>1</v>
      </c>
      <c r="AI1103" s="18" t="str">
        <f t="shared" si="69"/>
        <v>1</v>
      </c>
      <c r="AJ1103" s="18" t="str">
        <f t="shared" si="70"/>
        <v>1</v>
      </c>
      <c r="AK1103" s="18" t="str">
        <f t="shared" si="71"/>
        <v>1</v>
      </c>
      <c r="AL1103" s="18">
        <f t="shared" si="72"/>
        <v>1</v>
      </c>
      <c r="AM1103" t="s">
        <v>55</v>
      </c>
      <c r="AN1103" t="s">
        <v>55</v>
      </c>
      <c r="AO1103">
        <v>1</v>
      </c>
      <c r="AP1103">
        <v>0</v>
      </c>
      <c r="AQ1103">
        <v>0</v>
      </c>
      <c r="AR1103" t="s">
        <v>76</v>
      </c>
      <c r="AS1103" t="s">
        <v>91</v>
      </c>
      <c r="AT1103" t="s">
        <v>91</v>
      </c>
      <c r="AU1103" t="s">
        <v>4449</v>
      </c>
      <c r="AV1103" t="s">
        <v>6962</v>
      </c>
      <c r="AW1103" t="s">
        <v>1329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2016022714</v>
      </c>
      <c r="BM1103">
        <v>14</v>
      </c>
    </row>
    <row r="1104" spans="1:65">
      <c r="A1104" t="s">
        <v>6963</v>
      </c>
      <c r="B1104">
        <v>1103</v>
      </c>
      <c r="C1104" t="s">
        <v>1223</v>
      </c>
      <c r="D1104">
        <v>1</v>
      </c>
      <c r="E1104">
        <v>14</v>
      </c>
      <c r="F1104">
        <v>2016022714</v>
      </c>
      <c r="G1104">
        <v>20160227</v>
      </c>
      <c r="H1104" t="s">
        <v>1330</v>
      </c>
      <c r="I1104" t="s">
        <v>76</v>
      </c>
      <c r="J1104" t="s">
        <v>55</v>
      </c>
      <c r="K1104">
        <v>0</v>
      </c>
      <c r="L1104" t="s">
        <v>55</v>
      </c>
      <c r="M1104" t="s">
        <v>55</v>
      </c>
      <c r="N1104" t="s">
        <v>56</v>
      </c>
      <c r="O1104" t="s">
        <v>57</v>
      </c>
      <c r="P1104" t="s">
        <v>57</v>
      </c>
      <c r="Q1104" t="s">
        <v>4</v>
      </c>
      <c r="R1104" t="s">
        <v>90</v>
      </c>
      <c r="S1104" t="s">
        <v>55</v>
      </c>
      <c r="T1104" t="s">
        <v>56</v>
      </c>
      <c r="U1104" t="s">
        <v>56</v>
      </c>
      <c r="V1104" t="s">
        <v>56</v>
      </c>
      <c r="W1104" t="s">
        <v>55</v>
      </c>
      <c r="X1104" t="s">
        <v>56</v>
      </c>
      <c r="Y1104" t="s">
        <v>56</v>
      </c>
      <c r="Z1104" t="s">
        <v>56</v>
      </c>
      <c r="AA1104" t="s">
        <v>57</v>
      </c>
      <c r="AB1104" t="s">
        <v>56</v>
      </c>
      <c r="AC1104" t="s">
        <v>56</v>
      </c>
      <c r="AD1104" t="s">
        <v>57</v>
      </c>
      <c r="AE1104">
        <v>0</v>
      </c>
      <c r="AF1104">
        <v>0</v>
      </c>
      <c r="AG1104">
        <v>0</v>
      </c>
      <c r="AH1104">
        <v>1</v>
      </c>
      <c r="AI1104" s="18" t="str">
        <f t="shared" si="69"/>
        <v>1</v>
      </c>
      <c r="AJ1104" s="18" t="str">
        <f t="shared" si="70"/>
        <v>1</v>
      </c>
      <c r="AK1104" s="18" t="str">
        <f t="shared" si="71"/>
        <v>1</v>
      </c>
      <c r="AL1104" s="18">
        <f t="shared" si="72"/>
        <v>1</v>
      </c>
      <c r="AM1104" t="s">
        <v>55</v>
      </c>
      <c r="AN1104" t="s">
        <v>55</v>
      </c>
      <c r="AO1104">
        <v>0</v>
      </c>
      <c r="AP1104">
        <v>0</v>
      </c>
      <c r="AQ1104">
        <v>0</v>
      </c>
      <c r="AR1104" t="s">
        <v>76</v>
      </c>
      <c r="AS1104" t="s">
        <v>91</v>
      </c>
      <c r="AT1104" t="s">
        <v>91</v>
      </c>
      <c r="AU1104" t="s">
        <v>4449</v>
      </c>
      <c r="AV1104" t="s">
        <v>6963</v>
      </c>
      <c r="AW1104" t="s">
        <v>1330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</v>
      </c>
      <c r="BL1104">
        <v>2016022714</v>
      </c>
      <c r="BM1104">
        <v>14</v>
      </c>
    </row>
    <row r="1105" spans="1:65">
      <c r="A1105" t="s">
        <v>6964</v>
      </c>
      <c r="B1105">
        <v>1104</v>
      </c>
      <c r="C1105" t="s">
        <v>1223</v>
      </c>
      <c r="D1105">
        <v>1</v>
      </c>
      <c r="E1105">
        <v>14</v>
      </c>
      <c r="F1105">
        <v>2016022714</v>
      </c>
      <c r="G1105">
        <v>20160227</v>
      </c>
      <c r="H1105" t="s">
        <v>1331</v>
      </c>
      <c r="I1105" t="s">
        <v>76</v>
      </c>
      <c r="J1105" t="s">
        <v>55</v>
      </c>
      <c r="K1105">
        <v>2</v>
      </c>
      <c r="L1105">
        <v>0</v>
      </c>
      <c r="M1105">
        <v>2</v>
      </c>
      <c r="N1105" t="s">
        <v>56</v>
      </c>
      <c r="O1105" t="s">
        <v>76</v>
      </c>
      <c r="P1105" t="s">
        <v>56</v>
      </c>
      <c r="Q1105" t="s">
        <v>4</v>
      </c>
      <c r="R1105" t="s">
        <v>1332</v>
      </c>
      <c r="S1105" t="s">
        <v>55</v>
      </c>
      <c r="T1105" t="s">
        <v>56</v>
      </c>
      <c r="U1105" t="s">
        <v>56</v>
      </c>
      <c r="V1105" t="s">
        <v>56</v>
      </c>
      <c r="W1105" t="s">
        <v>55</v>
      </c>
      <c r="X1105" t="s">
        <v>56</v>
      </c>
      <c r="Y1105" t="s">
        <v>56</v>
      </c>
      <c r="Z1105" t="s">
        <v>56</v>
      </c>
      <c r="AA1105" t="s">
        <v>57</v>
      </c>
      <c r="AB1105" t="s">
        <v>56</v>
      </c>
      <c r="AC1105" t="s">
        <v>56</v>
      </c>
      <c r="AD1105" t="s">
        <v>57</v>
      </c>
      <c r="AE1105">
        <v>0</v>
      </c>
      <c r="AF1105">
        <v>0</v>
      </c>
      <c r="AG1105">
        <v>0</v>
      </c>
      <c r="AH1105">
        <v>1</v>
      </c>
      <c r="AI1105" s="18" t="str">
        <f t="shared" si="69"/>
        <v>1</v>
      </c>
      <c r="AJ1105" s="18" t="str">
        <f t="shared" si="70"/>
        <v>1</v>
      </c>
      <c r="AK1105" s="18" t="str">
        <f t="shared" si="71"/>
        <v>1</v>
      </c>
      <c r="AL1105" s="18">
        <f t="shared" si="72"/>
        <v>1</v>
      </c>
      <c r="AM1105" t="s">
        <v>55</v>
      </c>
      <c r="AN1105" t="s">
        <v>55</v>
      </c>
      <c r="AO1105">
        <v>0</v>
      </c>
      <c r="AP1105">
        <v>0</v>
      </c>
      <c r="AQ1105">
        <v>0</v>
      </c>
      <c r="AR1105" t="s">
        <v>76</v>
      </c>
      <c r="AS1105" t="s">
        <v>91</v>
      </c>
      <c r="AT1105" t="s">
        <v>91</v>
      </c>
      <c r="AU1105" t="s">
        <v>4449</v>
      </c>
      <c r="AV1105" t="s">
        <v>6964</v>
      </c>
      <c r="AW1105" t="s">
        <v>1331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2016022714</v>
      </c>
      <c r="BM1105">
        <v>14</v>
      </c>
    </row>
    <row r="1106" spans="1:65">
      <c r="A1106" t="s">
        <v>6965</v>
      </c>
      <c r="B1106">
        <v>1105</v>
      </c>
      <c r="C1106" t="s">
        <v>1223</v>
      </c>
      <c r="D1106">
        <v>1</v>
      </c>
      <c r="E1106">
        <v>14</v>
      </c>
      <c r="F1106">
        <v>2016022714</v>
      </c>
      <c r="G1106">
        <v>20160227</v>
      </c>
      <c r="H1106" t="s">
        <v>1333</v>
      </c>
      <c r="I1106" t="s">
        <v>76</v>
      </c>
      <c r="J1106" t="s">
        <v>55</v>
      </c>
      <c r="K1106">
        <v>0</v>
      </c>
      <c r="L1106" t="s">
        <v>55</v>
      </c>
      <c r="M1106" t="s">
        <v>55</v>
      </c>
      <c r="N1106" t="s">
        <v>56</v>
      </c>
      <c r="O1106" t="s">
        <v>57</v>
      </c>
      <c r="P1106" t="s">
        <v>57</v>
      </c>
      <c r="Q1106" t="s">
        <v>4</v>
      </c>
      <c r="R1106" t="s">
        <v>90</v>
      </c>
      <c r="S1106" t="s">
        <v>55</v>
      </c>
      <c r="T1106" t="s">
        <v>56</v>
      </c>
      <c r="U1106" t="s">
        <v>56</v>
      </c>
      <c r="V1106" t="s">
        <v>56</v>
      </c>
      <c r="W1106" t="s">
        <v>55</v>
      </c>
      <c r="X1106" t="s">
        <v>56</v>
      </c>
      <c r="Y1106" t="s">
        <v>56</v>
      </c>
      <c r="Z1106" t="s">
        <v>56</v>
      </c>
      <c r="AA1106" t="s">
        <v>57</v>
      </c>
      <c r="AB1106" t="s">
        <v>56</v>
      </c>
      <c r="AC1106" t="s">
        <v>56</v>
      </c>
      <c r="AD1106" t="s">
        <v>57</v>
      </c>
      <c r="AE1106">
        <v>0</v>
      </c>
      <c r="AF1106">
        <v>0</v>
      </c>
      <c r="AG1106">
        <v>0</v>
      </c>
      <c r="AH1106">
        <v>1</v>
      </c>
      <c r="AI1106" s="18" t="str">
        <f t="shared" si="69"/>
        <v>1</v>
      </c>
      <c r="AJ1106" s="18" t="str">
        <f t="shared" si="70"/>
        <v>1</v>
      </c>
      <c r="AK1106" s="18" t="str">
        <f t="shared" si="71"/>
        <v>1</v>
      </c>
      <c r="AL1106" s="18">
        <f t="shared" si="72"/>
        <v>1</v>
      </c>
      <c r="AM1106" t="s">
        <v>55</v>
      </c>
      <c r="AN1106" t="s">
        <v>55</v>
      </c>
      <c r="AO1106">
        <v>0</v>
      </c>
      <c r="AP1106">
        <v>0</v>
      </c>
      <c r="AQ1106">
        <v>0</v>
      </c>
      <c r="AR1106" t="s">
        <v>76</v>
      </c>
      <c r="AS1106" t="s">
        <v>91</v>
      </c>
      <c r="AT1106" t="s">
        <v>91</v>
      </c>
      <c r="AU1106" t="s">
        <v>4449</v>
      </c>
      <c r="AV1106" t="s">
        <v>6965</v>
      </c>
      <c r="AW1106" t="s">
        <v>1333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2016022714</v>
      </c>
      <c r="BM1106">
        <v>14</v>
      </c>
    </row>
    <row r="1107" spans="1:65">
      <c r="A1107" t="s">
        <v>6966</v>
      </c>
      <c r="B1107">
        <v>1106</v>
      </c>
      <c r="C1107" t="s">
        <v>1223</v>
      </c>
      <c r="D1107">
        <v>1</v>
      </c>
      <c r="E1107">
        <v>14</v>
      </c>
      <c r="F1107">
        <v>2016022714</v>
      </c>
      <c r="G1107">
        <v>20160227</v>
      </c>
      <c r="H1107" t="s">
        <v>1334</v>
      </c>
      <c r="I1107" t="s">
        <v>76</v>
      </c>
      <c r="J1107" t="s">
        <v>55</v>
      </c>
      <c r="K1107">
        <v>0</v>
      </c>
      <c r="L1107" t="s">
        <v>55</v>
      </c>
      <c r="M1107" t="s">
        <v>55</v>
      </c>
      <c r="N1107" t="s">
        <v>56</v>
      </c>
      <c r="O1107" t="s">
        <v>57</v>
      </c>
      <c r="P1107" t="s">
        <v>57</v>
      </c>
      <c r="Q1107" t="s">
        <v>4</v>
      </c>
      <c r="R1107" t="s">
        <v>90</v>
      </c>
      <c r="S1107" t="s">
        <v>55</v>
      </c>
      <c r="T1107" t="s">
        <v>56</v>
      </c>
      <c r="U1107" t="s">
        <v>56</v>
      </c>
      <c r="V1107" t="s">
        <v>56</v>
      </c>
      <c r="W1107" t="s">
        <v>55</v>
      </c>
      <c r="X1107" t="s">
        <v>56</v>
      </c>
      <c r="Y1107" t="s">
        <v>56</v>
      </c>
      <c r="Z1107" t="s">
        <v>56</v>
      </c>
      <c r="AA1107" t="s">
        <v>57</v>
      </c>
      <c r="AB1107" t="s">
        <v>56</v>
      </c>
      <c r="AC1107" t="s">
        <v>56</v>
      </c>
      <c r="AD1107" t="s">
        <v>57</v>
      </c>
      <c r="AE1107">
        <v>0</v>
      </c>
      <c r="AF1107">
        <v>0</v>
      </c>
      <c r="AG1107">
        <v>0</v>
      </c>
      <c r="AH1107">
        <v>1</v>
      </c>
      <c r="AI1107" s="18" t="str">
        <f t="shared" si="69"/>
        <v>1</v>
      </c>
      <c r="AJ1107" s="18" t="str">
        <f t="shared" si="70"/>
        <v>1</v>
      </c>
      <c r="AK1107" s="18" t="str">
        <f t="shared" si="71"/>
        <v>1</v>
      </c>
      <c r="AL1107" s="18">
        <f t="shared" si="72"/>
        <v>1</v>
      </c>
      <c r="AM1107" t="s">
        <v>55</v>
      </c>
      <c r="AN1107" t="s">
        <v>55</v>
      </c>
      <c r="AO1107">
        <v>0</v>
      </c>
      <c r="AP1107">
        <v>0</v>
      </c>
      <c r="AQ1107">
        <v>0</v>
      </c>
      <c r="AR1107" t="s">
        <v>76</v>
      </c>
      <c r="AS1107" t="s">
        <v>91</v>
      </c>
      <c r="AT1107" t="s">
        <v>91</v>
      </c>
      <c r="AU1107" t="s">
        <v>4449</v>
      </c>
      <c r="AV1107" t="s">
        <v>6966</v>
      </c>
      <c r="AW1107" t="s">
        <v>1334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2016022714</v>
      </c>
      <c r="BM1107">
        <v>14</v>
      </c>
    </row>
    <row r="1108" spans="1:65">
      <c r="A1108" t="s">
        <v>6967</v>
      </c>
      <c r="B1108">
        <v>1107</v>
      </c>
      <c r="C1108" t="s">
        <v>1223</v>
      </c>
      <c r="D1108">
        <v>1</v>
      </c>
      <c r="E1108">
        <v>14</v>
      </c>
      <c r="F1108">
        <v>2016022714</v>
      </c>
      <c r="G1108">
        <v>20160227</v>
      </c>
      <c r="H1108" t="s">
        <v>1335</v>
      </c>
      <c r="I1108" t="s">
        <v>874</v>
      </c>
      <c r="J1108" t="s">
        <v>55</v>
      </c>
      <c r="K1108">
        <v>6</v>
      </c>
      <c r="L1108">
        <v>0</v>
      </c>
      <c r="M1108">
        <v>6</v>
      </c>
      <c r="N1108" t="s">
        <v>56</v>
      </c>
      <c r="O1108" t="s">
        <v>57</v>
      </c>
      <c r="P1108" t="s">
        <v>57</v>
      </c>
      <c r="Q1108" t="s">
        <v>3</v>
      </c>
      <c r="R1108" t="s">
        <v>1336</v>
      </c>
      <c r="S1108" t="s">
        <v>55</v>
      </c>
      <c r="T1108" t="s">
        <v>56</v>
      </c>
      <c r="U1108" t="s">
        <v>56</v>
      </c>
      <c r="V1108" t="s">
        <v>56</v>
      </c>
      <c r="W1108" t="s">
        <v>55</v>
      </c>
      <c r="X1108" t="s">
        <v>56</v>
      </c>
      <c r="Y1108" t="s">
        <v>56</v>
      </c>
      <c r="Z1108" t="s">
        <v>56</v>
      </c>
      <c r="AA1108" t="s">
        <v>57</v>
      </c>
      <c r="AB1108" t="s">
        <v>56</v>
      </c>
      <c r="AC1108" t="s">
        <v>56</v>
      </c>
      <c r="AD1108" t="s">
        <v>57</v>
      </c>
      <c r="AE1108">
        <v>0</v>
      </c>
      <c r="AF1108">
        <v>0</v>
      </c>
      <c r="AG1108">
        <v>0</v>
      </c>
      <c r="AH1108">
        <v>1</v>
      </c>
      <c r="AI1108" s="18" t="str">
        <f t="shared" si="69"/>
        <v>1</v>
      </c>
      <c r="AJ1108" s="18" t="str">
        <f t="shared" si="70"/>
        <v>1</v>
      </c>
      <c r="AK1108" s="18" t="str">
        <f t="shared" si="71"/>
        <v>1</v>
      </c>
      <c r="AL1108" s="18">
        <f t="shared" si="72"/>
        <v>1</v>
      </c>
      <c r="AM1108" t="s">
        <v>55</v>
      </c>
      <c r="AN1108" t="s">
        <v>55</v>
      </c>
      <c r="AO1108">
        <v>1</v>
      </c>
      <c r="AP1108">
        <v>0</v>
      </c>
      <c r="AQ1108">
        <v>0</v>
      </c>
      <c r="AR1108" t="s">
        <v>101</v>
      </c>
      <c r="AS1108" t="s">
        <v>384</v>
      </c>
      <c r="AT1108" t="s">
        <v>384</v>
      </c>
      <c r="AU1108" t="s">
        <v>4450</v>
      </c>
      <c r="AV1108" t="s">
        <v>6967</v>
      </c>
      <c r="AW1108" t="s">
        <v>1335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</v>
      </c>
      <c r="BL1108">
        <v>2016022714</v>
      </c>
      <c r="BM1108">
        <v>14</v>
      </c>
    </row>
    <row r="1109" spans="1:65">
      <c r="A1109" t="s">
        <v>6968</v>
      </c>
      <c r="B1109">
        <v>1108</v>
      </c>
      <c r="C1109" t="s">
        <v>1223</v>
      </c>
      <c r="D1109">
        <v>1</v>
      </c>
      <c r="E1109">
        <v>14</v>
      </c>
      <c r="F1109">
        <v>2016022714</v>
      </c>
      <c r="G1109">
        <v>20160227</v>
      </c>
      <c r="H1109" t="s">
        <v>1337</v>
      </c>
      <c r="I1109" t="s">
        <v>1338</v>
      </c>
      <c r="J1109" t="s">
        <v>55</v>
      </c>
      <c r="K1109">
        <v>1</v>
      </c>
      <c r="L1109" t="s">
        <v>55</v>
      </c>
      <c r="M1109" t="s">
        <v>55</v>
      </c>
      <c r="N1109" t="s">
        <v>56</v>
      </c>
      <c r="O1109" t="s">
        <v>1243</v>
      </c>
      <c r="P1109" t="s">
        <v>56</v>
      </c>
      <c r="Q1109" t="s">
        <v>3</v>
      </c>
      <c r="R1109" t="s">
        <v>1028</v>
      </c>
      <c r="S1109" t="s">
        <v>55</v>
      </c>
      <c r="T1109" t="s">
        <v>56</v>
      </c>
      <c r="U1109" t="s">
        <v>56</v>
      </c>
      <c r="V1109" t="s">
        <v>56</v>
      </c>
      <c r="W1109" t="s">
        <v>55</v>
      </c>
      <c r="X1109" t="s">
        <v>56</v>
      </c>
      <c r="Y1109" t="s">
        <v>56</v>
      </c>
      <c r="Z1109" t="s">
        <v>56</v>
      </c>
      <c r="AA1109" t="s">
        <v>57</v>
      </c>
      <c r="AB1109" t="s">
        <v>56</v>
      </c>
      <c r="AC1109" t="s">
        <v>68</v>
      </c>
      <c r="AD1109" t="s">
        <v>57</v>
      </c>
      <c r="AE1109">
        <v>0</v>
      </c>
      <c r="AF1109">
        <v>0</v>
      </c>
      <c r="AG1109">
        <v>0</v>
      </c>
      <c r="AH1109">
        <v>1</v>
      </c>
      <c r="AI1109" s="18" t="str">
        <f t="shared" si="69"/>
        <v>1</v>
      </c>
      <c r="AJ1109" s="18" t="str">
        <f t="shared" si="70"/>
        <v>1</v>
      </c>
      <c r="AK1109" s="18" t="str">
        <f t="shared" si="71"/>
        <v>1</v>
      </c>
      <c r="AL1109" s="18">
        <f t="shared" si="72"/>
        <v>1</v>
      </c>
      <c r="AM1109" t="s">
        <v>55</v>
      </c>
      <c r="AN1109" t="s">
        <v>55</v>
      </c>
      <c r="AO1109">
        <v>0</v>
      </c>
      <c r="AP1109">
        <v>0</v>
      </c>
      <c r="AQ1109">
        <v>0</v>
      </c>
      <c r="AR1109" t="s">
        <v>101</v>
      </c>
      <c r="AS1109" t="s">
        <v>384</v>
      </c>
      <c r="AT1109" t="s">
        <v>384</v>
      </c>
      <c r="AU1109" t="s">
        <v>4450</v>
      </c>
      <c r="AV1109" t="s">
        <v>6968</v>
      </c>
      <c r="AW1109" t="s">
        <v>1337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2016022714</v>
      </c>
      <c r="BM1109">
        <v>14</v>
      </c>
    </row>
    <row r="1110" spans="1:65">
      <c r="A1110" t="s">
        <v>6969</v>
      </c>
      <c r="B1110">
        <v>1109</v>
      </c>
      <c r="C1110" t="s">
        <v>57</v>
      </c>
      <c r="D1110" t="s">
        <v>55</v>
      </c>
      <c r="E1110">
        <v>14</v>
      </c>
      <c r="F1110">
        <v>2016022714</v>
      </c>
      <c r="G1110" t="s">
        <v>55</v>
      </c>
      <c r="H1110" t="s">
        <v>1339</v>
      </c>
      <c r="I1110" t="s">
        <v>55</v>
      </c>
      <c r="J1110" t="s">
        <v>55</v>
      </c>
      <c r="K1110" t="s">
        <v>55</v>
      </c>
      <c r="L1110" t="s">
        <v>55</v>
      </c>
      <c r="M1110" t="s">
        <v>55</v>
      </c>
      <c r="N1110" t="s">
        <v>57</v>
      </c>
      <c r="O1110" t="s">
        <v>57</v>
      </c>
      <c r="P1110" t="s">
        <v>57</v>
      </c>
      <c r="Q1110" t="s">
        <v>57</v>
      </c>
      <c r="R1110" t="s">
        <v>57</v>
      </c>
      <c r="S1110" t="s">
        <v>55</v>
      </c>
      <c r="T1110" t="s">
        <v>57</v>
      </c>
      <c r="U1110" t="s">
        <v>57</v>
      </c>
      <c r="V1110" t="s">
        <v>57</v>
      </c>
      <c r="W1110" t="s">
        <v>55</v>
      </c>
      <c r="X1110" t="s">
        <v>57</v>
      </c>
      <c r="Y1110" t="s">
        <v>57</v>
      </c>
      <c r="Z1110" t="s">
        <v>57</v>
      </c>
      <c r="AA1110" t="s">
        <v>57</v>
      </c>
      <c r="AB1110" t="s">
        <v>57</v>
      </c>
      <c r="AC1110" t="s">
        <v>57</v>
      </c>
      <c r="AD1110" t="s">
        <v>57</v>
      </c>
      <c r="AE1110">
        <v>0</v>
      </c>
      <c r="AF1110">
        <v>0</v>
      </c>
      <c r="AG1110">
        <v>0</v>
      </c>
      <c r="AH1110">
        <v>0</v>
      </c>
      <c r="AI1110" s="18" t="str">
        <f t="shared" si="69"/>
        <v>1</v>
      </c>
      <c r="AJ1110" s="18" t="str">
        <f t="shared" si="70"/>
        <v>1</v>
      </c>
      <c r="AK1110" s="18" t="str">
        <f t="shared" si="71"/>
        <v>1</v>
      </c>
      <c r="AL1110" s="18">
        <f t="shared" si="72"/>
        <v>0</v>
      </c>
      <c r="AM1110" t="s">
        <v>55</v>
      </c>
      <c r="AN1110" t="s">
        <v>55</v>
      </c>
      <c r="AO1110">
        <v>0</v>
      </c>
      <c r="AP1110">
        <v>1</v>
      </c>
      <c r="AQ1110">
        <v>0</v>
      </c>
      <c r="AR1110" t="s">
        <v>59</v>
      </c>
      <c r="AS1110" t="s">
        <v>80</v>
      </c>
      <c r="AT1110" t="s">
        <v>80</v>
      </c>
      <c r="AU1110" t="s">
        <v>80</v>
      </c>
      <c r="AV1110" t="s">
        <v>6969</v>
      </c>
      <c r="AW1110" t="s">
        <v>1339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2016022714</v>
      </c>
      <c r="BM1110">
        <v>14</v>
      </c>
    </row>
    <row r="1111" spans="1:65">
      <c r="A1111" t="s">
        <v>6970</v>
      </c>
      <c r="B1111">
        <v>1110</v>
      </c>
      <c r="C1111" t="s">
        <v>57</v>
      </c>
      <c r="D1111" t="s">
        <v>55</v>
      </c>
      <c r="E1111">
        <v>14</v>
      </c>
      <c r="F1111">
        <v>2016022714</v>
      </c>
      <c r="G1111" t="s">
        <v>55</v>
      </c>
      <c r="H1111" t="s">
        <v>1340</v>
      </c>
      <c r="I1111" t="s">
        <v>55</v>
      </c>
      <c r="J1111" t="s">
        <v>55</v>
      </c>
      <c r="K1111" t="s">
        <v>55</v>
      </c>
      <c r="L1111" t="s">
        <v>55</v>
      </c>
      <c r="M1111" t="s">
        <v>55</v>
      </c>
      <c r="N1111" t="s">
        <v>57</v>
      </c>
      <c r="O1111" t="s">
        <v>57</v>
      </c>
      <c r="P1111" t="s">
        <v>57</v>
      </c>
      <c r="Q1111" t="s">
        <v>57</v>
      </c>
      <c r="R1111" t="s">
        <v>57</v>
      </c>
      <c r="S1111" t="s">
        <v>55</v>
      </c>
      <c r="T1111" t="s">
        <v>57</v>
      </c>
      <c r="U1111" t="s">
        <v>57</v>
      </c>
      <c r="V1111" t="s">
        <v>57</v>
      </c>
      <c r="W1111" t="s">
        <v>55</v>
      </c>
      <c r="X1111" t="s">
        <v>57</v>
      </c>
      <c r="Y1111" t="s">
        <v>57</v>
      </c>
      <c r="Z1111" t="s">
        <v>57</v>
      </c>
      <c r="AA1111" t="s">
        <v>57</v>
      </c>
      <c r="AB1111" t="s">
        <v>57</v>
      </c>
      <c r="AC1111" t="s">
        <v>57</v>
      </c>
      <c r="AD1111" t="s">
        <v>57</v>
      </c>
      <c r="AE1111">
        <v>0</v>
      </c>
      <c r="AF1111">
        <v>0</v>
      </c>
      <c r="AG1111">
        <v>0</v>
      </c>
      <c r="AH1111">
        <v>0</v>
      </c>
      <c r="AI1111" s="18" t="str">
        <f t="shared" si="69"/>
        <v>1</v>
      </c>
      <c r="AJ1111" s="18" t="str">
        <f t="shared" si="70"/>
        <v>1</v>
      </c>
      <c r="AK1111" s="18" t="str">
        <f t="shared" si="71"/>
        <v>1</v>
      </c>
      <c r="AL1111" s="18">
        <f t="shared" si="72"/>
        <v>0</v>
      </c>
      <c r="AM1111" t="s">
        <v>55</v>
      </c>
      <c r="AN1111" t="s">
        <v>55</v>
      </c>
      <c r="AO1111">
        <v>0</v>
      </c>
      <c r="AP1111">
        <v>1</v>
      </c>
      <c r="AQ1111">
        <v>0</v>
      </c>
      <c r="AR1111" t="s">
        <v>59</v>
      </c>
      <c r="AS1111" t="s">
        <v>80</v>
      </c>
      <c r="AT1111" t="s">
        <v>80</v>
      </c>
      <c r="AU1111" t="s">
        <v>80</v>
      </c>
      <c r="AV1111" t="s">
        <v>6970</v>
      </c>
      <c r="AW1111" t="s">
        <v>1340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2016022714</v>
      </c>
      <c r="BM1111">
        <v>14</v>
      </c>
    </row>
    <row r="1112" spans="1:65">
      <c r="A1112" t="s">
        <v>6971</v>
      </c>
      <c r="B1112">
        <v>1111</v>
      </c>
      <c r="C1112" t="s">
        <v>57</v>
      </c>
      <c r="D1112" t="s">
        <v>55</v>
      </c>
      <c r="E1112">
        <v>14</v>
      </c>
      <c r="F1112">
        <v>2016022714</v>
      </c>
      <c r="G1112" t="s">
        <v>55</v>
      </c>
      <c r="H1112" t="s">
        <v>1341</v>
      </c>
      <c r="I1112" t="s">
        <v>55</v>
      </c>
      <c r="J1112" t="s">
        <v>55</v>
      </c>
      <c r="K1112" t="s">
        <v>55</v>
      </c>
      <c r="L1112" t="s">
        <v>55</v>
      </c>
      <c r="M1112" t="s">
        <v>55</v>
      </c>
      <c r="N1112" t="s">
        <v>57</v>
      </c>
      <c r="O1112" t="s">
        <v>57</v>
      </c>
      <c r="P1112" t="s">
        <v>57</v>
      </c>
      <c r="Q1112" t="s">
        <v>57</v>
      </c>
      <c r="R1112" t="s">
        <v>57</v>
      </c>
      <c r="S1112" t="s">
        <v>55</v>
      </c>
      <c r="T1112" t="s">
        <v>57</v>
      </c>
      <c r="U1112" t="s">
        <v>57</v>
      </c>
      <c r="V1112" t="s">
        <v>57</v>
      </c>
      <c r="W1112" t="s">
        <v>55</v>
      </c>
      <c r="X1112" t="s">
        <v>57</v>
      </c>
      <c r="Y1112" t="s">
        <v>57</v>
      </c>
      <c r="Z1112" t="s">
        <v>57</v>
      </c>
      <c r="AA1112" t="s">
        <v>57</v>
      </c>
      <c r="AB1112" t="s">
        <v>57</v>
      </c>
      <c r="AC1112" t="s">
        <v>57</v>
      </c>
      <c r="AD1112" t="s">
        <v>57</v>
      </c>
      <c r="AE1112">
        <v>0</v>
      </c>
      <c r="AF1112">
        <v>0</v>
      </c>
      <c r="AG1112">
        <v>0</v>
      </c>
      <c r="AH1112">
        <v>0</v>
      </c>
      <c r="AI1112" s="18" t="str">
        <f t="shared" si="69"/>
        <v>1</v>
      </c>
      <c r="AJ1112" s="18" t="str">
        <f t="shared" si="70"/>
        <v>1</v>
      </c>
      <c r="AK1112" s="18" t="str">
        <f t="shared" si="71"/>
        <v>1</v>
      </c>
      <c r="AL1112" s="18">
        <f t="shared" si="72"/>
        <v>0</v>
      </c>
      <c r="AM1112" t="s">
        <v>55</v>
      </c>
      <c r="AN1112" t="s">
        <v>55</v>
      </c>
      <c r="AO1112">
        <v>0</v>
      </c>
      <c r="AP1112">
        <v>1</v>
      </c>
      <c r="AQ1112">
        <v>0</v>
      </c>
      <c r="AR1112" t="s">
        <v>59</v>
      </c>
      <c r="AS1112" t="s">
        <v>80</v>
      </c>
      <c r="AT1112" t="s">
        <v>80</v>
      </c>
      <c r="AU1112" t="s">
        <v>80</v>
      </c>
      <c r="AV1112" t="s">
        <v>6971</v>
      </c>
      <c r="AW1112" t="s">
        <v>1341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2016022714</v>
      </c>
      <c r="BM1112">
        <v>14</v>
      </c>
    </row>
    <row r="1113" spans="1:65">
      <c r="A1113" t="s">
        <v>6972</v>
      </c>
      <c r="B1113">
        <v>1112</v>
      </c>
      <c r="C1113" t="s">
        <v>57</v>
      </c>
      <c r="D1113" t="s">
        <v>55</v>
      </c>
      <c r="E1113">
        <v>14</v>
      </c>
      <c r="F1113">
        <v>2016022714</v>
      </c>
      <c r="G1113" t="s">
        <v>55</v>
      </c>
      <c r="H1113" t="s">
        <v>1342</v>
      </c>
      <c r="I1113" t="s">
        <v>55</v>
      </c>
      <c r="J1113" t="s">
        <v>55</v>
      </c>
      <c r="K1113" t="s">
        <v>55</v>
      </c>
      <c r="L1113" t="s">
        <v>55</v>
      </c>
      <c r="M1113" t="s">
        <v>55</v>
      </c>
      <c r="N1113" t="s">
        <v>57</v>
      </c>
      <c r="O1113" t="s">
        <v>57</v>
      </c>
      <c r="P1113" t="s">
        <v>57</v>
      </c>
      <c r="Q1113" t="s">
        <v>57</v>
      </c>
      <c r="R1113" t="s">
        <v>57</v>
      </c>
      <c r="S1113" t="s">
        <v>55</v>
      </c>
      <c r="T1113" t="s">
        <v>57</v>
      </c>
      <c r="U1113" t="s">
        <v>57</v>
      </c>
      <c r="V1113" t="s">
        <v>57</v>
      </c>
      <c r="W1113" t="s">
        <v>55</v>
      </c>
      <c r="X1113" t="s">
        <v>57</v>
      </c>
      <c r="Y1113" t="s">
        <v>57</v>
      </c>
      <c r="Z1113" t="s">
        <v>57</v>
      </c>
      <c r="AA1113" t="s">
        <v>57</v>
      </c>
      <c r="AB1113" t="s">
        <v>57</v>
      </c>
      <c r="AC1113" t="s">
        <v>57</v>
      </c>
      <c r="AD1113" t="s">
        <v>57</v>
      </c>
      <c r="AE1113">
        <v>0</v>
      </c>
      <c r="AF1113">
        <v>0</v>
      </c>
      <c r="AG1113">
        <v>0</v>
      </c>
      <c r="AH1113">
        <v>0</v>
      </c>
      <c r="AI1113" s="18" t="str">
        <f t="shared" si="69"/>
        <v>1</v>
      </c>
      <c r="AJ1113" s="18" t="str">
        <f t="shared" si="70"/>
        <v>1</v>
      </c>
      <c r="AK1113" s="18" t="str">
        <f t="shared" si="71"/>
        <v>1</v>
      </c>
      <c r="AL1113" s="18">
        <f t="shared" si="72"/>
        <v>0</v>
      </c>
      <c r="AM1113" t="s">
        <v>55</v>
      </c>
      <c r="AN1113" t="s">
        <v>55</v>
      </c>
      <c r="AO1113">
        <v>1</v>
      </c>
      <c r="AP1113">
        <v>1</v>
      </c>
      <c r="AQ1113">
        <v>0</v>
      </c>
      <c r="AR1113" t="s">
        <v>59</v>
      </c>
      <c r="AS1113" t="s">
        <v>80</v>
      </c>
      <c r="AT1113" t="s">
        <v>80</v>
      </c>
      <c r="AU1113" t="s">
        <v>80</v>
      </c>
      <c r="AV1113" t="s">
        <v>6972</v>
      </c>
      <c r="AW1113" t="s">
        <v>1342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2016022714</v>
      </c>
      <c r="BM1113">
        <v>14</v>
      </c>
    </row>
    <row r="1114" spans="1:65">
      <c r="A1114" t="s">
        <v>6973</v>
      </c>
      <c r="B1114">
        <v>1113</v>
      </c>
      <c r="C1114" t="s">
        <v>57</v>
      </c>
      <c r="D1114" t="s">
        <v>55</v>
      </c>
      <c r="E1114">
        <v>14</v>
      </c>
      <c r="F1114">
        <v>2016022714</v>
      </c>
      <c r="G1114" t="s">
        <v>55</v>
      </c>
      <c r="H1114" t="s">
        <v>1343</v>
      </c>
      <c r="I1114" t="s">
        <v>55</v>
      </c>
      <c r="J1114" t="s">
        <v>55</v>
      </c>
      <c r="K1114" t="s">
        <v>55</v>
      </c>
      <c r="L1114" t="s">
        <v>55</v>
      </c>
      <c r="M1114" t="s">
        <v>55</v>
      </c>
      <c r="N1114" t="s">
        <v>57</v>
      </c>
      <c r="O1114" t="s">
        <v>57</v>
      </c>
      <c r="P1114" t="s">
        <v>57</v>
      </c>
      <c r="Q1114" t="s">
        <v>57</v>
      </c>
      <c r="R1114" t="s">
        <v>57</v>
      </c>
      <c r="S1114" t="s">
        <v>55</v>
      </c>
      <c r="T1114" t="s">
        <v>57</v>
      </c>
      <c r="U1114" t="s">
        <v>57</v>
      </c>
      <c r="V1114" t="s">
        <v>57</v>
      </c>
      <c r="W1114" t="s">
        <v>55</v>
      </c>
      <c r="X1114" t="s">
        <v>57</v>
      </c>
      <c r="Y1114" t="s">
        <v>57</v>
      </c>
      <c r="Z1114" t="s">
        <v>57</v>
      </c>
      <c r="AA1114" t="s">
        <v>57</v>
      </c>
      <c r="AB1114" t="s">
        <v>57</v>
      </c>
      <c r="AC1114" t="s">
        <v>57</v>
      </c>
      <c r="AD1114" t="s">
        <v>57</v>
      </c>
      <c r="AE1114">
        <v>0</v>
      </c>
      <c r="AF1114">
        <v>0</v>
      </c>
      <c r="AG1114">
        <v>0</v>
      </c>
      <c r="AH1114">
        <v>0</v>
      </c>
      <c r="AI1114" s="18" t="str">
        <f t="shared" si="69"/>
        <v>1</v>
      </c>
      <c r="AJ1114" s="18" t="str">
        <f t="shared" si="70"/>
        <v>1</v>
      </c>
      <c r="AK1114" s="18" t="str">
        <f t="shared" si="71"/>
        <v>1</v>
      </c>
      <c r="AL1114" s="18">
        <f t="shared" si="72"/>
        <v>0</v>
      </c>
      <c r="AM1114" t="s">
        <v>55</v>
      </c>
      <c r="AN1114" t="s">
        <v>55</v>
      </c>
      <c r="AO1114">
        <v>0</v>
      </c>
      <c r="AP1114">
        <v>1</v>
      </c>
      <c r="AQ1114">
        <v>0</v>
      </c>
      <c r="AR1114" t="s">
        <v>59</v>
      </c>
      <c r="AS1114" t="s">
        <v>80</v>
      </c>
      <c r="AT1114" t="s">
        <v>80</v>
      </c>
      <c r="AU1114" t="s">
        <v>80</v>
      </c>
      <c r="AV1114" t="s">
        <v>6973</v>
      </c>
      <c r="AW1114" t="s">
        <v>1343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2016022714</v>
      </c>
      <c r="BM1114">
        <v>14</v>
      </c>
    </row>
    <row r="1115" spans="1:65">
      <c r="A1115" t="s">
        <v>6974</v>
      </c>
      <c r="B1115">
        <v>1114</v>
      </c>
      <c r="C1115" t="s">
        <v>1223</v>
      </c>
      <c r="D1115">
        <v>1</v>
      </c>
      <c r="E1115">
        <v>14</v>
      </c>
      <c r="F1115">
        <v>2016022714</v>
      </c>
      <c r="G1115">
        <v>20160227</v>
      </c>
      <c r="H1115" t="s">
        <v>1344</v>
      </c>
      <c r="I1115" t="s">
        <v>563</v>
      </c>
      <c r="J1115" t="s">
        <v>55</v>
      </c>
      <c r="K1115">
        <v>0</v>
      </c>
      <c r="L1115" t="s">
        <v>55</v>
      </c>
      <c r="M1115" t="s">
        <v>55</v>
      </c>
      <c r="N1115" t="s">
        <v>56</v>
      </c>
      <c r="O1115" t="s">
        <v>57</v>
      </c>
      <c r="P1115" t="s">
        <v>57</v>
      </c>
      <c r="Q1115" t="s">
        <v>3</v>
      </c>
      <c r="R1115" t="s">
        <v>1028</v>
      </c>
      <c r="S1115" t="s">
        <v>55</v>
      </c>
      <c r="T1115" t="s">
        <v>68</v>
      </c>
      <c r="U1115" t="s">
        <v>68</v>
      </c>
      <c r="V1115" t="s">
        <v>56</v>
      </c>
      <c r="W1115" t="s">
        <v>55</v>
      </c>
      <c r="X1115" t="s">
        <v>56</v>
      </c>
      <c r="Y1115" t="s">
        <v>56</v>
      </c>
      <c r="Z1115" t="s">
        <v>56</v>
      </c>
      <c r="AA1115" t="s">
        <v>57</v>
      </c>
      <c r="AB1115" t="s">
        <v>56</v>
      </c>
      <c r="AC1115" t="s">
        <v>56</v>
      </c>
      <c r="AD1115" t="s">
        <v>57</v>
      </c>
      <c r="AE1115">
        <v>0</v>
      </c>
      <c r="AF1115">
        <v>0</v>
      </c>
      <c r="AG1115">
        <v>0</v>
      </c>
      <c r="AH1115">
        <v>1</v>
      </c>
      <c r="AI1115" s="18" t="str">
        <f t="shared" si="69"/>
        <v>1</v>
      </c>
      <c r="AJ1115" s="18" t="str">
        <f t="shared" si="70"/>
        <v>1</v>
      </c>
      <c r="AK1115" s="18" t="str">
        <f t="shared" si="71"/>
        <v>1</v>
      </c>
      <c r="AL1115" s="18">
        <f t="shared" si="72"/>
        <v>1</v>
      </c>
      <c r="AM1115" t="s">
        <v>55</v>
      </c>
      <c r="AN1115" t="s">
        <v>55</v>
      </c>
      <c r="AO1115">
        <v>0</v>
      </c>
      <c r="AP1115">
        <v>0</v>
      </c>
      <c r="AQ1115">
        <v>0</v>
      </c>
      <c r="AR1115" t="s">
        <v>209</v>
      </c>
      <c r="AS1115" t="s">
        <v>384</v>
      </c>
      <c r="AT1115" t="s">
        <v>384</v>
      </c>
      <c r="AU1115" t="s">
        <v>4450</v>
      </c>
      <c r="AV1115" t="s">
        <v>6974</v>
      </c>
      <c r="AW1115" t="s">
        <v>1344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2016022714</v>
      </c>
      <c r="BM1115">
        <v>14</v>
      </c>
    </row>
    <row r="1116" spans="1:65">
      <c r="A1116" t="s">
        <v>6975</v>
      </c>
      <c r="B1116">
        <v>1115</v>
      </c>
      <c r="C1116" t="s">
        <v>1223</v>
      </c>
      <c r="D1116">
        <v>1</v>
      </c>
      <c r="E1116">
        <v>14</v>
      </c>
      <c r="F1116">
        <v>2016022714</v>
      </c>
      <c r="G1116">
        <v>20160227</v>
      </c>
      <c r="H1116" t="s">
        <v>1345</v>
      </c>
      <c r="I1116" t="s">
        <v>977</v>
      </c>
      <c r="J1116" t="s">
        <v>55</v>
      </c>
      <c r="K1116">
        <v>1</v>
      </c>
      <c r="L1116">
        <v>0</v>
      </c>
      <c r="M1116">
        <v>4</v>
      </c>
      <c r="N1116" t="s">
        <v>56</v>
      </c>
      <c r="O1116" t="s">
        <v>1346</v>
      </c>
      <c r="P1116" t="s">
        <v>56</v>
      </c>
      <c r="Q1116" t="s">
        <v>3</v>
      </c>
      <c r="R1116" t="s">
        <v>1028</v>
      </c>
      <c r="S1116" t="s">
        <v>55</v>
      </c>
      <c r="T1116" t="s">
        <v>56</v>
      </c>
      <c r="U1116" t="s">
        <v>56</v>
      </c>
      <c r="V1116" t="s">
        <v>56</v>
      </c>
      <c r="W1116" t="s">
        <v>55</v>
      </c>
      <c r="X1116" t="s">
        <v>56</v>
      </c>
      <c r="Y1116" t="s">
        <v>56</v>
      </c>
      <c r="Z1116" t="s">
        <v>56</v>
      </c>
      <c r="AA1116" t="s">
        <v>57</v>
      </c>
      <c r="AB1116" t="s">
        <v>56</v>
      </c>
      <c r="AC1116" t="s">
        <v>68</v>
      </c>
      <c r="AD1116" t="s">
        <v>57</v>
      </c>
      <c r="AE1116">
        <v>0</v>
      </c>
      <c r="AF1116">
        <v>0</v>
      </c>
      <c r="AG1116">
        <v>0</v>
      </c>
      <c r="AH1116">
        <v>1</v>
      </c>
      <c r="AI1116" s="18" t="str">
        <f t="shared" si="69"/>
        <v>1</v>
      </c>
      <c r="AJ1116" s="18" t="str">
        <f t="shared" si="70"/>
        <v>1</v>
      </c>
      <c r="AK1116" s="18" t="str">
        <f t="shared" si="71"/>
        <v>1</v>
      </c>
      <c r="AL1116" s="18">
        <f t="shared" si="72"/>
        <v>1</v>
      </c>
      <c r="AM1116" t="s">
        <v>55</v>
      </c>
      <c r="AN1116" t="s">
        <v>55</v>
      </c>
      <c r="AO1116">
        <v>0</v>
      </c>
      <c r="AP1116">
        <v>0</v>
      </c>
      <c r="AQ1116">
        <v>0</v>
      </c>
      <c r="AR1116" t="s">
        <v>298</v>
      </c>
      <c r="AS1116" t="s">
        <v>384</v>
      </c>
      <c r="AT1116" t="s">
        <v>384</v>
      </c>
      <c r="AU1116" t="s">
        <v>4450</v>
      </c>
      <c r="AV1116" t="s">
        <v>6975</v>
      </c>
      <c r="AW1116" t="s">
        <v>1345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2016022714</v>
      </c>
      <c r="BM1116">
        <v>14</v>
      </c>
    </row>
    <row r="1117" spans="1:65">
      <c r="A1117" t="s">
        <v>6976</v>
      </c>
      <c r="B1117">
        <v>1116</v>
      </c>
      <c r="C1117" t="s">
        <v>57</v>
      </c>
      <c r="D1117" t="s">
        <v>55</v>
      </c>
      <c r="E1117">
        <v>14</v>
      </c>
      <c r="F1117">
        <v>2016022714</v>
      </c>
      <c r="G1117" t="s">
        <v>55</v>
      </c>
      <c r="H1117" t="s">
        <v>1347</v>
      </c>
      <c r="I1117" t="s">
        <v>55</v>
      </c>
      <c r="J1117" t="s">
        <v>55</v>
      </c>
      <c r="K1117" t="s">
        <v>55</v>
      </c>
      <c r="L1117" t="s">
        <v>55</v>
      </c>
      <c r="M1117" t="s">
        <v>55</v>
      </c>
      <c r="N1117" t="s">
        <v>57</v>
      </c>
      <c r="O1117" t="s">
        <v>57</v>
      </c>
      <c r="P1117" t="s">
        <v>57</v>
      </c>
      <c r="Q1117" t="s">
        <v>57</v>
      </c>
      <c r="R1117" t="s">
        <v>57</v>
      </c>
      <c r="S1117" t="s">
        <v>55</v>
      </c>
      <c r="T1117" t="s">
        <v>57</v>
      </c>
      <c r="U1117" t="s">
        <v>57</v>
      </c>
      <c r="V1117" t="s">
        <v>57</v>
      </c>
      <c r="W1117" t="s">
        <v>55</v>
      </c>
      <c r="X1117" t="s">
        <v>57</v>
      </c>
      <c r="Y1117" t="s">
        <v>57</v>
      </c>
      <c r="Z1117" t="s">
        <v>57</v>
      </c>
      <c r="AA1117" t="s">
        <v>57</v>
      </c>
      <c r="AB1117" t="s">
        <v>57</v>
      </c>
      <c r="AC1117" t="s">
        <v>57</v>
      </c>
      <c r="AD1117" t="s">
        <v>57</v>
      </c>
      <c r="AE1117">
        <v>0</v>
      </c>
      <c r="AF1117">
        <v>0</v>
      </c>
      <c r="AG1117">
        <v>0</v>
      </c>
      <c r="AH1117">
        <v>0</v>
      </c>
      <c r="AI1117" s="18" t="str">
        <f t="shared" si="69"/>
        <v>1</v>
      </c>
      <c r="AJ1117" s="18" t="str">
        <f t="shared" si="70"/>
        <v>1</v>
      </c>
      <c r="AK1117" s="18" t="str">
        <f t="shared" si="71"/>
        <v>1</v>
      </c>
      <c r="AL1117" s="18">
        <f t="shared" si="72"/>
        <v>0</v>
      </c>
      <c r="AM1117" t="s">
        <v>55</v>
      </c>
      <c r="AN1117" t="s">
        <v>55</v>
      </c>
      <c r="AO1117">
        <v>0</v>
      </c>
      <c r="AP1117">
        <v>1</v>
      </c>
      <c r="AQ1117">
        <v>0</v>
      </c>
      <c r="AR1117" t="s">
        <v>59</v>
      </c>
      <c r="AS1117" t="s">
        <v>80</v>
      </c>
      <c r="AT1117" t="s">
        <v>80</v>
      </c>
      <c r="AU1117" t="s">
        <v>80</v>
      </c>
      <c r="AV1117" t="s">
        <v>6976</v>
      </c>
      <c r="AW1117" t="s">
        <v>1347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2016022714</v>
      </c>
      <c r="BM1117">
        <v>14</v>
      </c>
    </row>
    <row r="1118" spans="1:65">
      <c r="A1118" t="s">
        <v>6977</v>
      </c>
      <c r="B1118">
        <v>1117</v>
      </c>
      <c r="C1118" t="s">
        <v>57</v>
      </c>
      <c r="D1118" t="s">
        <v>55</v>
      </c>
      <c r="E1118">
        <v>14</v>
      </c>
      <c r="F1118">
        <v>2016022714</v>
      </c>
      <c r="G1118" t="s">
        <v>55</v>
      </c>
      <c r="H1118" t="s">
        <v>1348</v>
      </c>
      <c r="I1118" t="s">
        <v>55</v>
      </c>
      <c r="J1118" t="s">
        <v>55</v>
      </c>
      <c r="K1118" t="s">
        <v>55</v>
      </c>
      <c r="L1118" t="s">
        <v>55</v>
      </c>
      <c r="M1118" t="s">
        <v>55</v>
      </c>
      <c r="N1118" t="s">
        <v>57</v>
      </c>
      <c r="O1118" t="s">
        <v>57</v>
      </c>
      <c r="P1118" t="s">
        <v>57</v>
      </c>
      <c r="Q1118" t="s">
        <v>57</v>
      </c>
      <c r="R1118" t="s">
        <v>57</v>
      </c>
      <c r="S1118" t="s">
        <v>55</v>
      </c>
      <c r="T1118" t="s">
        <v>57</v>
      </c>
      <c r="U1118" t="s">
        <v>57</v>
      </c>
      <c r="V1118" t="s">
        <v>57</v>
      </c>
      <c r="W1118" t="s">
        <v>55</v>
      </c>
      <c r="X1118" t="s">
        <v>57</v>
      </c>
      <c r="Y1118" t="s">
        <v>57</v>
      </c>
      <c r="Z1118" t="s">
        <v>57</v>
      </c>
      <c r="AA1118" t="s">
        <v>57</v>
      </c>
      <c r="AB1118" t="s">
        <v>57</v>
      </c>
      <c r="AC1118" t="s">
        <v>57</v>
      </c>
      <c r="AD1118" t="s">
        <v>57</v>
      </c>
      <c r="AE1118">
        <v>0</v>
      </c>
      <c r="AF1118">
        <v>0</v>
      </c>
      <c r="AG1118">
        <v>0</v>
      </c>
      <c r="AH1118">
        <v>0</v>
      </c>
      <c r="AI1118" s="18" t="str">
        <f t="shared" si="69"/>
        <v>1</v>
      </c>
      <c r="AJ1118" s="18" t="str">
        <f t="shared" si="70"/>
        <v>1</v>
      </c>
      <c r="AK1118" s="18" t="str">
        <f t="shared" si="71"/>
        <v>1</v>
      </c>
      <c r="AL1118" s="18">
        <f t="shared" si="72"/>
        <v>0</v>
      </c>
      <c r="AM1118" t="s">
        <v>55</v>
      </c>
      <c r="AN1118" t="s">
        <v>55</v>
      </c>
      <c r="AO1118">
        <v>1</v>
      </c>
      <c r="AP1118">
        <v>1</v>
      </c>
      <c r="AQ1118">
        <v>0</v>
      </c>
      <c r="AR1118" t="s">
        <v>59</v>
      </c>
      <c r="AS1118" t="s">
        <v>80</v>
      </c>
      <c r="AT1118" t="s">
        <v>80</v>
      </c>
      <c r="AU1118" t="s">
        <v>80</v>
      </c>
      <c r="AV1118" t="s">
        <v>6977</v>
      </c>
      <c r="AW1118" t="s">
        <v>1348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2016022714</v>
      </c>
      <c r="BM1118">
        <v>14</v>
      </c>
    </row>
    <row r="1119" spans="1:65">
      <c r="A1119" t="s">
        <v>6978</v>
      </c>
      <c r="B1119">
        <v>1118</v>
      </c>
      <c r="C1119" t="s">
        <v>57</v>
      </c>
      <c r="D1119" t="s">
        <v>55</v>
      </c>
      <c r="E1119">
        <v>14</v>
      </c>
      <c r="F1119">
        <v>2016022714</v>
      </c>
      <c r="G1119" t="s">
        <v>55</v>
      </c>
      <c r="H1119" t="s">
        <v>1349</v>
      </c>
      <c r="I1119" t="s">
        <v>55</v>
      </c>
      <c r="J1119" t="s">
        <v>55</v>
      </c>
      <c r="K1119" t="s">
        <v>55</v>
      </c>
      <c r="L1119" t="s">
        <v>55</v>
      </c>
      <c r="M1119" t="s">
        <v>55</v>
      </c>
      <c r="N1119" t="s">
        <v>57</v>
      </c>
      <c r="O1119" t="s">
        <v>57</v>
      </c>
      <c r="P1119" t="s">
        <v>57</v>
      </c>
      <c r="Q1119" t="s">
        <v>57</v>
      </c>
      <c r="R1119" t="s">
        <v>57</v>
      </c>
      <c r="S1119" t="s">
        <v>55</v>
      </c>
      <c r="T1119" t="s">
        <v>57</v>
      </c>
      <c r="U1119" t="s">
        <v>57</v>
      </c>
      <c r="V1119" t="s">
        <v>57</v>
      </c>
      <c r="W1119" t="s">
        <v>55</v>
      </c>
      <c r="X1119" t="s">
        <v>57</v>
      </c>
      <c r="Y1119" t="s">
        <v>57</v>
      </c>
      <c r="Z1119" t="s">
        <v>57</v>
      </c>
      <c r="AA1119" t="s">
        <v>57</v>
      </c>
      <c r="AB1119" t="s">
        <v>57</v>
      </c>
      <c r="AC1119" t="s">
        <v>57</v>
      </c>
      <c r="AD1119" t="s">
        <v>57</v>
      </c>
      <c r="AE1119">
        <v>0</v>
      </c>
      <c r="AF1119">
        <v>0</v>
      </c>
      <c r="AG1119">
        <v>0</v>
      </c>
      <c r="AH1119">
        <v>0</v>
      </c>
      <c r="AI1119" s="18" t="str">
        <f t="shared" si="69"/>
        <v>1</v>
      </c>
      <c r="AJ1119" s="18" t="str">
        <f t="shared" si="70"/>
        <v>1</v>
      </c>
      <c r="AK1119" s="18" t="str">
        <f t="shared" si="71"/>
        <v>1</v>
      </c>
      <c r="AL1119" s="18">
        <f t="shared" si="72"/>
        <v>0</v>
      </c>
      <c r="AM1119" t="s">
        <v>55</v>
      </c>
      <c r="AN1119" t="s">
        <v>55</v>
      </c>
      <c r="AO1119">
        <v>0</v>
      </c>
      <c r="AP1119">
        <v>1</v>
      </c>
      <c r="AQ1119">
        <v>0</v>
      </c>
      <c r="AR1119" t="s">
        <v>59</v>
      </c>
      <c r="AS1119" t="s">
        <v>80</v>
      </c>
      <c r="AT1119" t="s">
        <v>80</v>
      </c>
      <c r="AU1119" t="s">
        <v>80</v>
      </c>
      <c r="AV1119" t="s">
        <v>6978</v>
      </c>
      <c r="AW1119" t="s">
        <v>1349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2016022714</v>
      </c>
      <c r="BM1119">
        <v>14</v>
      </c>
    </row>
    <row r="1120" spans="1:65">
      <c r="A1120" t="s">
        <v>6979</v>
      </c>
      <c r="B1120">
        <v>1119</v>
      </c>
      <c r="C1120" t="s">
        <v>57</v>
      </c>
      <c r="D1120" t="s">
        <v>55</v>
      </c>
      <c r="E1120">
        <v>14</v>
      </c>
      <c r="F1120">
        <v>2016022714</v>
      </c>
      <c r="G1120" t="s">
        <v>55</v>
      </c>
      <c r="H1120" t="s">
        <v>1350</v>
      </c>
      <c r="I1120" t="s">
        <v>55</v>
      </c>
      <c r="J1120" t="s">
        <v>55</v>
      </c>
      <c r="K1120" t="s">
        <v>55</v>
      </c>
      <c r="L1120" t="s">
        <v>55</v>
      </c>
      <c r="M1120" t="s">
        <v>55</v>
      </c>
      <c r="N1120" t="s">
        <v>57</v>
      </c>
      <c r="O1120" t="s">
        <v>57</v>
      </c>
      <c r="P1120" t="s">
        <v>57</v>
      </c>
      <c r="Q1120" t="s">
        <v>57</v>
      </c>
      <c r="R1120" t="s">
        <v>57</v>
      </c>
      <c r="S1120" t="s">
        <v>55</v>
      </c>
      <c r="T1120" t="s">
        <v>57</v>
      </c>
      <c r="U1120" t="s">
        <v>57</v>
      </c>
      <c r="V1120" t="s">
        <v>57</v>
      </c>
      <c r="W1120" t="s">
        <v>55</v>
      </c>
      <c r="X1120" t="s">
        <v>57</v>
      </c>
      <c r="Y1120" t="s">
        <v>57</v>
      </c>
      <c r="Z1120" t="s">
        <v>57</v>
      </c>
      <c r="AA1120" t="s">
        <v>57</v>
      </c>
      <c r="AB1120" t="s">
        <v>57</v>
      </c>
      <c r="AC1120" t="s">
        <v>57</v>
      </c>
      <c r="AD1120" t="s">
        <v>57</v>
      </c>
      <c r="AE1120">
        <v>0</v>
      </c>
      <c r="AF1120">
        <v>0</v>
      </c>
      <c r="AG1120">
        <v>0</v>
      </c>
      <c r="AH1120">
        <v>0</v>
      </c>
      <c r="AI1120" s="18" t="str">
        <f t="shared" si="69"/>
        <v>1</v>
      </c>
      <c r="AJ1120" s="18" t="str">
        <f t="shared" si="70"/>
        <v>1</v>
      </c>
      <c r="AK1120" s="18" t="str">
        <f t="shared" si="71"/>
        <v>1</v>
      </c>
      <c r="AL1120" s="18">
        <f t="shared" si="72"/>
        <v>0</v>
      </c>
      <c r="AM1120" t="s">
        <v>55</v>
      </c>
      <c r="AN1120" t="s">
        <v>55</v>
      </c>
      <c r="AO1120">
        <v>0</v>
      </c>
      <c r="AP1120">
        <v>1</v>
      </c>
      <c r="AQ1120">
        <v>0</v>
      </c>
      <c r="AR1120" t="s">
        <v>59</v>
      </c>
      <c r="AS1120" t="s">
        <v>80</v>
      </c>
      <c r="AT1120" t="s">
        <v>80</v>
      </c>
      <c r="AU1120" t="s">
        <v>80</v>
      </c>
      <c r="AV1120" t="s">
        <v>6979</v>
      </c>
      <c r="AW1120" t="s">
        <v>1350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2016022714</v>
      </c>
      <c r="BM1120">
        <v>14</v>
      </c>
    </row>
    <row r="1121" spans="1:65">
      <c r="A1121" t="s">
        <v>6980</v>
      </c>
      <c r="B1121">
        <v>1120</v>
      </c>
      <c r="C1121" t="s">
        <v>57</v>
      </c>
      <c r="D1121" t="s">
        <v>55</v>
      </c>
      <c r="E1121">
        <v>14</v>
      </c>
      <c r="F1121">
        <v>2016022714</v>
      </c>
      <c r="G1121" t="s">
        <v>55</v>
      </c>
      <c r="H1121" t="s">
        <v>1351</v>
      </c>
      <c r="I1121" t="s">
        <v>55</v>
      </c>
      <c r="J1121" t="s">
        <v>55</v>
      </c>
      <c r="K1121" t="s">
        <v>55</v>
      </c>
      <c r="L1121" t="s">
        <v>55</v>
      </c>
      <c r="M1121" t="s">
        <v>55</v>
      </c>
      <c r="N1121" t="s">
        <v>57</v>
      </c>
      <c r="O1121" t="s">
        <v>57</v>
      </c>
      <c r="P1121" t="s">
        <v>57</v>
      </c>
      <c r="Q1121" t="s">
        <v>57</v>
      </c>
      <c r="R1121" t="s">
        <v>57</v>
      </c>
      <c r="S1121" t="s">
        <v>55</v>
      </c>
      <c r="T1121" t="s">
        <v>57</v>
      </c>
      <c r="U1121" t="s">
        <v>57</v>
      </c>
      <c r="V1121" t="s">
        <v>57</v>
      </c>
      <c r="W1121" t="s">
        <v>55</v>
      </c>
      <c r="X1121" t="s">
        <v>57</v>
      </c>
      <c r="Y1121" t="s">
        <v>57</v>
      </c>
      <c r="Z1121" t="s">
        <v>57</v>
      </c>
      <c r="AA1121" t="s">
        <v>57</v>
      </c>
      <c r="AB1121" t="s">
        <v>57</v>
      </c>
      <c r="AC1121" t="s">
        <v>57</v>
      </c>
      <c r="AD1121" t="s">
        <v>57</v>
      </c>
      <c r="AE1121">
        <v>0</v>
      </c>
      <c r="AF1121">
        <v>0</v>
      </c>
      <c r="AG1121">
        <v>0</v>
      </c>
      <c r="AH1121">
        <v>0</v>
      </c>
      <c r="AI1121" s="18" t="str">
        <f t="shared" si="69"/>
        <v>1</v>
      </c>
      <c r="AJ1121" s="18" t="str">
        <f t="shared" si="70"/>
        <v>1</v>
      </c>
      <c r="AK1121" s="18" t="str">
        <f t="shared" si="71"/>
        <v>1</v>
      </c>
      <c r="AL1121" s="18">
        <f t="shared" si="72"/>
        <v>0</v>
      </c>
      <c r="AM1121" t="s">
        <v>55</v>
      </c>
      <c r="AN1121" t="s">
        <v>55</v>
      </c>
      <c r="AO1121">
        <v>0</v>
      </c>
      <c r="AP1121">
        <v>1</v>
      </c>
      <c r="AQ1121">
        <v>0</v>
      </c>
      <c r="AR1121" t="s">
        <v>59</v>
      </c>
      <c r="AS1121" t="s">
        <v>80</v>
      </c>
      <c r="AT1121" t="s">
        <v>80</v>
      </c>
      <c r="AU1121" t="s">
        <v>80</v>
      </c>
      <c r="AV1121" t="s">
        <v>6980</v>
      </c>
      <c r="AW1121" t="s">
        <v>1351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2016022714</v>
      </c>
      <c r="BM1121">
        <v>14</v>
      </c>
    </row>
    <row r="1122" spans="1:65">
      <c r="A1122" t="s">
        <v>6981</v>
      </c>
      <c r="B1122">
        <v>1121</v>
      </c>
      <c r="C1122" t="s">
        <v>57</v>
      </c>
      <c r="D1122" t="s">
        <v>55</v>
      </c>
      <c r="E1122">
        <v>14</v>
      </c>
      <c r="F1122">
        <v>2016022714</v>
      </c>
      <c r="G1122" t="s">
        <v>55</v>
      </c>
      <c r="H1122" t="s">
        <v>1352</v>
      </c>
      <c r="I1122" t="s">
        <v>55</v>
      </c>
      <c r="J1122" t="s">
        <v>55</v>
      </c>
      <c r="K1122" t="s">
        <v>55</v>
      </c>
      <c r="L1122" t="s">
        <v>55</v>
      </c>
      <c r="M1122" t="s">
        <v>55</v>
      </c>
      <c r="N1122" t="s">
        <v>57</v>
      </c>
      <c r="O1122" t="s">
        <v>57</v>
      </c>
      <c r="P1122" t="s">
        <v>57</v>
      </c>
      <c r="Q1122" t="s">
        <v>57</v>
      </c>
      <c r="R1122" t="s">
        <v>57</v>
      </c>
      <c r="S1122" t="s">
        <v>55</v>
      </c>
      <c r="T1122" t="s">
        <v>57</v>
      </c>
      <c r="U1122" t="s">
        <v>57</v>
      </c>
      <c r="V1122" t="s">
        <v>57</v>
      </c>
      <c r="W1122" t="s">
        <v>55</v>
      </c>
      <c r="X1122" t="s">
        <v>57</v>
      </c>
      <c r="Y1122" t="s">
        <v>57</v>
      </c>
      <c r="Z1122" t="s">
        <v>57</v>
      </c>
      <c r="AA1122" t="s">
        <v>57</v>
      </c>
      <c r="AB1122" t="s">
        <v>57</v>
      </c>
      <c r="AC1122" t="s">
        <v>57</v>
      </c>
      <c r="AD1122" t="s">
        <v>57</v>
      </c>
      <c r="AE1122">
        <v>0</v>
      </c>
      <c r="AF1122">
        <v>0</v>
      </c>
      <c r="AG1122">
        <v>0</v>
      </c>
      <c r="AH1122">
        <v>0</v>
      </c>
      <c r="AI1122" s="18" t="str">
        <f t="shared" si="69"/>
        <v>1</v>
      </c>
      <c r="AJ1122" s="18" t="str">
        <f t="shared" si="70"/>
        <v>1</v>
      </c>
      <c r="AK1122" s="18" t="str">
        <f t="shared" si="71"/>
        <v>1</v>
      </c>
      <c r="AL1122" s="18">
        <f t="shared" si="72"/>
        <v>0</v>
      </c>
      <c r="AM1122" t="s">
        <v>55</v>
      </c>
      <c r="AN1122" t="s">
        <v>55</v>
      </c>
      <c r="AO1122">
        <v>1</v>
      </c>
      <c r="AP1122">
        <v>1</v>
      </c>
      <c r="AQ1122">
        <v>0</v>
      </c>
      <c r="AR1122" t="s">
        <v>59</v>
      </c>
      <c r="AS1122" t="s">
        <v>80</v>
      </c>
      <c r="AT1122" t="s">
        <v>80</v>
      </c>
      <c r="AU1122" t="s">
        <v>80</v>
      </c>
      <c r="AV1122" t="s">
        <v>6981</v>
      </c>
      <c r="AW1122" t="s">
        <v>1352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2016022714</v>
      </c>
      <c r="BM1122">
        <v>14</v>
      </c>
    </row>
    <row r="1123" spans="1:65">
      <c r="A1123" t="s">
        <v>6982</v>
      </c>
      <c r="B1123">
        <v>1122</v>
      </c>
      <c r="C1123" t="s">
        <v>57</v>
      </c>
      <c r="D1123" t="s">
        <v>55</v>
      </c>
      <c r="E1123">
        <v>14</v>
      </c>
      <c r="F1123">
        <v>2016022714</v>
      </c>
      <c r="G1123" t="s">
        <v>55</v>
      </c>
      <c r="H1123" t="s">
        <v>1353</v>
      </c>
      <c r="I1123" t="s">
        <v>55</v>
      </c>
      <c r="J1123" t="s">
        <v>55</v>
      </c>
      <c r="K1123" t="s">
        <v>55</v>
      </c>
      <c r="L1123" t="s">
        <v>55</v>
      </c>
      <c r="M1123" t="s">
        <v>55</v>
      </c>
      <c r="N1123" t="s">
        <v>57</v>
      </c>
      <c r="O1123" t="s">
        <v>57</v>
      </c>
      <c r="P1123" t="s">
        <v>57</v>
      </c>
      <c r="Q1123" t="s">
        <v>57</v>
      </c>
      <c r="R1123" t="s">
        <v>57</v>
      </c>
      <c r="S1123" t="s">
        <v>55</v>
      </c>
      <c r="T1123" t="s">
        <v>57</v>
      </c>
      <c r="U1123" t="s">
        <v>57</v>
      </c>
      <c r="V1123" t="s">
        <v>57</v>
      </c>
      <c r="W1123" t="s">
        <v>55</v>
      </c>
      <c r="X1123" t="s">
        <v>57</v>
      </c>
      <c r="Y1123" t="s">
        <v>57</v>
      </c>
      <c r="Z1123" t="s">
        <v>57</v>
      </c>
      <c r="AA1123" t="s">
        <v>57</v>
      </c>
      <c r="AB1123" t="s">
        <v>57</v>
      </c>
      <c r="AC1123" t="s">
        <v>57</v>
      </c>
      <c r="AD1123" t="s">
        <v>57</v>
      </c>
      <c r="AE1123">
        <v>0</v>
      </c>
      <c r="AF1123">
        <v>0</v>
      </c>
      <c r="AG1123">
        <v>0</v>
      </c>
      <c r="AH1123">
        <v>0</v>
      </c>
      <c r="AI1123" s="18" t="str">
        <f t="shared" si="69"/>
        <v>1</v>
      </c>
      <c r="AJ1123" s="18" t="str">
        <f t="shared" si="70"/>
        <v>1</v>
      </c>
      <c r="AK1123" s="18" t="str">
        <f t="shared" si="71"/>
        <v>1</v>
      </c>
      <c r="AL1123" s="18">
        <f t="shared" si="72"/>
        <v>0</v>
      </c>
      <c r="AM1123" t="s">
        <v>55</v>
      </c>
      <c r="AN1123" t="s">
        <v>55</v>
      </c>
      <c r="AO1123">
        <v>0</v>
      </c>
      <c r="AP1123">
        <v>1</v>
      </c>
      <c r="AQ1123">
        <v>0</v>
      </c>
      <c r="AR1123" t="s">
        <v>59</v>
      </c>
      <c r="AS1123" t="s">
        <v>80</v>
      </c>
      <c r="AT1123" t="s">
        <v>80</v>
      </c>
      <c r="AU1123" t="s">
        <v>80</v>
      </c>
      <c r="AV1123" t="s">
        <v>6982</v>
      </c>
      <c r="AW1123" t="s">
        <v>1353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2016022714</v>
      </c>
      <c r="BM1123">
        <v>14</v>
      </c>
    </row>
    <row r="1124" spans="1:65">
      <c r="A1124" t="s">
        <v>6983</v>
      </c>
      <c r="B1124">
        <v>1123</v>
      </c>
      <c r="C1124" t="s">
        <v>1223</v>
      </c>
      <c r="D1124">
        <v>1</v>
      </c>
      <c r="E1124">
        <v>14</v>
      </c>
      <c r="F1124">
        <v>2016022714</v>
      </c>
      <c r="G1124">
        <v>20160227</v>
      </c>
      <c r="H1124" t="s">
        <v>1354</v>
      </c>
      <c r="I1124" t="s">
        <v>1338</v>
      </c>
      <c r="J1124" t="s">
        <v>55</v>
      </c>
      <c r="K1124">
        <v>2</v>
      </c>
      <c r="L1124">
        <v>1</v>
      </c>
      <c r="M1124">
        <v>1</v>
      </c>
      <c r="N1124" t="s">
        <v>56</v>
      </c>
      <c r="O1124" t="s">
        <v>1243</v>
      </c>
      <c r="P1124" t="s">
        <v>68</v>
      </c>
      <c r="Q1124" t="s">
        <v>3</v>
      </c>
      <c r="R1124" t="s">
        <v>1028</v>
      </c>
      <c r="S1124" t="s">
        <v>55</v>
      </c>
      <c r="T1124" t="s">
        <v>56</v>
      </c>
      <c r="U1124" t="s">
        <v>56</v>
      </c>
      <c r="V1124" t="s">
        <v>56</v>
      </c>
      <c r="W1124" t="s">
        <v>55</v>
      </c>
      <c r="X1124" t="s">
        <v>56</v>
      </c>
      <c r="Y1124" t="s">
        <v>56</v>
      </c>
      <c r="Z1124" t="s">
        <v>56</v>
      </c>
      <c r="AA1124" t="s">
        <v>57</v>
      </c>
      <c r="AB1124" t="s">
        <v>56</v>
      </c>
      <c r="AC1124" t="s">
        <v>68</v>
      </c>
      <c r="AD1124" t="s">
        <v>57</v>
      </c>
      <c r="AE1124">
        <v>0</v>
      </c>
      <c r="AF1124">
        <v>0</v>
      </c>
      <c r="AG1124">
        <v>0</v>
      </c>
      <c r="AH1124">
        <v>1</v>
      </c>
      <c r="AI1124" s="18" t="str">
        <f t="shared" si="69"/>
        <v>1</v>
      </c>
      <c r="AJ1124" s="18" t="str">
        <f t="shared" si="70"/>
        <v>1</v>
      </c>
      <c r="AK1124" s="18" t="str">
        <f t="shared" si="71"/>
        <v>1</v>
      </c>
      <c r="AL1124" s="18">
        <f t="shared" si="72"/>
        <v>1</v>
      </c>
      <c r="AM1124">
        <v>5</v>
      </c>
      <c r="AN1124" t="s">
        <v>55</v>
      </c>
      <c r="AO1124">
        <v>0</v>
      </c>
      <c r="AP1124">
        <v>0</v>
      </c>
      <c r="AQ1124">
        <v>0</v>
      </c>
      <c r="AR1124" t="s">
        <v>101</v>
      </c>
      <c r="AS1124" t="s">
        <v>384</v>
      </c>
      <c r="AT1124" t="s">
        <v>384</v>
      </c>
      <c r="AU1124" t="s">
        <v>4450</v>
      </c>
      <c r="AV1124" t="s">
        <v>6983</v>
      </c>
      <c r="AW1124" t="s">
        <v>1354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2016022714</v>
      </c>
      <c r="BM1124">
        <v>14</v>
      </c>
    </row>
    <row r="1125" spans="1:65">
      <c r="A1125" t="s">
        <v>6984</v>
      </c>
      <c r="B1125">
        <v>1124</v>
      </c>
      <c r="C1125" t="s">
        <v>1223</v>
      </c>
      <c r="D1125">
        <v>1</v>
      </c>
      <c r="E1125">
        <v>14</v>
      </c>
      <c r="F1125">
        <v>2016022714</v>
      </c>
      <c r="G1125">
        <v>20160227</v>
      </c>
      <c r="H1125" t="s">
        <v>1355</v>
      </c>
      <c r="I1125" t="s">
        <v>977</v>
      </c>
      <c r="J1125" t="s">
        <v>55</v>
      </c>
      <c r="K1125">
        <v>0</v>
      </c>
      <c r="L1125" t="s">
        <v>55</v>
      </c>
      <c r="M1125" t="s">
        <v>55</v>
      </c>
      <c r="N1125" t="s">
        <v>56</v>
      </c>
      <c r="O1125" t="s">
        <v>57</v>
      </c>
      <c r="P1125" t="s">
        <v>57</v>
      </c>
      <c r="Q1125" t="s">
        <v>3</v>
      </c>
      <c r="R1125" t="s">
        <v>1028</v>
      </c>
      <c r="S1125" t="s">
        <v>55</v>
      </c>
      <c r="T1125" t="s">
        <v>56</v>
      </c>
      <c r="U1125" t="s">
        <v>56</v>
      </c>
      <c r="V1125" t="s">
        <v>68</v>
      </c>
      <c r="W1125" t="s">
        <v>55</v>
      </c>
      <c r="X1125" t="s">
        <v>56</v>
      </c>
      <c r="Y1125" t="s">
        <v>56</v>
      </c>
      <c r="Z1125" t="s">
        <v>56</v>
      </c>
      <c r="AA1125" t="s">
        <v>57</v>
      </c>
      <c r="AB1125" t="s">
        <v>56</v>
      </c>
      <c r="AC1125" t="s">
        <v>68</v>
      </c>
      <c r="AD1125" t="s">
        <v>57</v>
      </c>
      <c r="AE1125">
        <v>0</v>
      </c>
      <c r="AF1125">
        <v>0</v>
      </c>
      <c r="AG1125">
        <v>0</v>
      </c>
      <c r="AH1125">
        <v>1</v>
      </c>
      <c r="AI1125" s="18" t="str">
        <f t="shared" si="69"/>
        <v>1</v>
      </c>
      <c r="AJ1125" s="18" t="str">
        <f t="shared" si="70"/>
        <v>1</v>
      </c>
      <c r="AK1125" s="18" t="str">
        <f t="shared" si="71"/>
        <v>1</v>
      </c>
      <c r="AL1125" s="18">
        <f t="shared" si="72"/>
        <v>1</v>
      </c>
      <c r="AM1125" t="s">
        <v>55</v>
      </c>
      <c r="AN1125" t="s">
        <v>55</v>
      </c>
      <c r="AO1125">
        <v>0</v>
      </c>
      <c r="AP1125">
        <v>0</v>
      </c>
      <c r="AQ1125">
        <v>0</v>
      </c>
      <c r="AR1125" t="s">
        <v>298</v>
      </c>
      <c r="AS1125" t="s">
        <v>384</v>
      </c>
      <c r="AT1125" t="s">
        <v>384</v>
      </c>
      <c r="AU1125" t="s">
        <v>4450</v>
      </c>
      <c r="AV1125" t="s">
        <v>6984</v>
      </c>
      <c r="AW1125" t="s">
        <v>1355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</v>
      </c>
      <c r="BL1125">
        <v>2016022714</v>
      </c>
      <c r="BM1125">
        <v>14</v>
      </c>
    </row>
    <row r="1126" spans="1:65">
      <c r="A1126" t="s">
        <v>6985</v>
      </c>
      <c r="B1126">
        <v>1125</v>
      </c>
      <c r="C1126" t="s">
        <v>1223</v>
      </c>
      <c r="D1126">
        <v>1</v>
      </c>
      <c r="E1126">
        <v>14</v>
      </c>
      <c r="F1126">
        <v>2016022714</v>
      </c>
      <c r="G1126">
        <v>20160227</v>
      </c>
      <c r="H1126" t="s">
        <v>1356</v>
      </c>
      <c r="I1126" t="s">
        <v>977</v>
      </c>
      <c r="J1126" t="s">
        <v>55</v>
      </c>
      <c r="K1126">
        <v>0</v>
      </c>
      <c r="L1126" t="s">
        <v>55</v>
      </c>
      <c r="M1126" t="s">
        <v>55</v>
      </c>
      <c r="N1126" t="s">
        <v>56</v>
      </c>
      <c r="O1126" t="s">
        <v>57</v>
      </c>
      <c r="P1126" t="s">
        <v>57</v>
      </c>
      <c r="Q1126" t="s">
        <v>3</v>
      </c>
      <c r="R1126" t="s">
        <v>1028</v>
      </c>
      <c r="S1126" t="s">
        <v>55</v>
      </c>
      <c r="T1126" t="s">
        <v>56</v>
      </c>
      <c r="U1126" t="s">
        <v>56</v>
      </c>
      <c r="V1126" t="s">
        <v>68</v>
      </c>
      <c r="W1126" t="s">
        <v>55</v>
      </c>
      <c r="X1126" t="s">
        <v>56</v>
      </c>
      <c r="Y1126" t="s">
        <v>56</v>
      </c>
      <c r="Z1126" t="s">
        <v>56</v>
      </c>
      <c r="AA1126" t="s">
        <v>57</v>
      </c>
      <c r="AB1126" t="s">
        <v>56</v>
      </c>
      <c r="AC1126" t="s">
        <v>68</v>
      </c>
      <c r="AD1126" t="s">
        <v>57</v>
      </c>
      <c r="AE1126">
        <v>0</v>
      </c>
      <c r="AF1126">
        <v>0</v>
      </c>
      <c r="AG1126">
        <v>0</v>
      </c>
      <c r="AH1126">
        <v>1</v>
      </c>
      <c r="AI1126" s="18" t="str">
        <f t="shared" si="69"/>
        <v>1</v>
      </c>
      <c r="AJ1126" s="18" t="str">
        <f t="shared" si="70"/>
        <v>1</v>
      </c>
      <c r="AK1126" s="18" t="str">
        <f t="shared" si="71"/>
        <v>1</v>
      </c>
      <c r="AL1126" s="18">
        <f t="shared" si="72"/>
        <v>1</v>
      </c>
      <c r="AM1126" t="s">
        <v>55</v>
      </c>
      <c r="AN1126" t="s">
        <v>55</v>
      </c>
      <c r="AO1126">
        <v>1</v>
      </c>
      <c r="AP1126">
        <v>0</v>
      </c>
      <c r="AQ1126">
        <v>0</v>
      </c>
      <c r="AR1126" t="s">
        <v>298</v>
      </c>
      <c r="AS1126" t="s">
        <v>384</v>
      </c>
      <c r="AT1126" t="s">
        <v>384</v>
      </c>
      <c r="AU1126" t="s">
        <v>4450</v>
      </c>
      <c r="AV1126" t="s">
        <v>6985</v>
      </c>
      <c r="AW1126" t="s">
        <v>1356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2016022714</v>
      </c>
      <c r="BM1126">
        <v>14</v>
      </c>
    </row>
    <row r="1127" spans="1:65">
      <c r="A1127" t="s">
        <v>6986</v>
      </c>
      <c r="B1127">
        <v>1126</v>
      </c>
      <c r="C1127" t="s">
        <v>57</v>
      </c>
      <c r="D1127" t="s">
        <v>55</v>
      </c>
      <c r="E1127">
        <v>14</v>
      </c>
      <c r="F1127">
        <v>2016022714</v>
      </c>
      <c r="G1127" t="s">
        <v>55</v>
      </c>
      <c r="H1127" t="s">
        <v>1357</v>
      </c>
      <c r="I1127" t="s">
        <v>55</v>
      </c>
      <c r="J1127" t="s">
        <v>55</v>
      </c>
      <c r="K1127" t="s">
        <v>55</v>
      </c>
      <c r="L1127" t="s">
        <v>55</v>
      </c>
      <c r="M1127" t="s">
        <v>55</v>
      </c>
      <c r="N1127" t="s">
        <v>57</v>
      </c>
      <c r="O1127" t="s">
        <v>57</v>
      </c>
      <c r="P1127" t="s">
        <v>57</v>
      </c>
      <c r="Q1127" t="s">
        <v>57</v>
      </c>
      <c r="R1127" t="s">
        <v>57</v>
      </c>
      <c r="S1127" t="s">
        <v>55</v>
      </c>
      <c r="T1127" t="s">
        <v>57</v>
      </c>
      <c r="U1127" t="s">
        <v>57</v>
      </c>
      <c r="V1127" t="s">
        <v>57</v>
      </c>
      <c r="W1127" t="s">
        <v>55</v>
      </c>
      <c r="X1127" t="s">
        <v>57</v>
      </c>
      <c r="Y1127" t="s">
        <v>57</v>
      </c>
      <c r="Z1127" t="s">
        <v>57</v>
      </c>
      <c r="AA1127" t="s">
        <v>57</v>
      </c>
      <c r="AB1127" t="s">
        <v>57</v>
      </c>
      <c r="AC1127" t="s">
        <v>57</v>
      </c>
      <c r="AD1127" t="s">
        <v>57</v>
      </c>
      <c r="AE1127">
        <v>0</v>
      </c>
      <c r="AF1127">
        <v>0</v>
      </c>
      <c r="AG1127">
        <v>0</v>
      </c>
      <c r="AH1127">
        <v>0</v>
      </c>
      <c r="AI1127" s="18" t="str">
        <f t="shared" si="69"/>
        <v>1</v>
      </c>
      <c r="AJ1127" s="18" t="str">
        <f t="shared" si="70"/>
        <v>1</v>
      </c>
      <c r="AK1127" s="18" t="str">
        <f t="shared" si="71"/>
        <v>1</v>
      </c>
      <c r="AL1127" s="18">
        <f t="shared" si="72"/>
        <v>0</v>
      </c>
      <c r="AM1127" t="s">
        <v>55</v>
      </c>
      <c r="AN1127" t="s">
        <v>55</v>
      </c>
      <c r="AO1127">
        <v>0</v>
      </c>
      <c r="AP1127">
        <v>1</v>
      </c>
      <c r="AQ1127">
        <v>0</v>
      </c>
      <c r="AR1127" t="s">
        <v>59</v>
      </c>
      <c r="AS1127" t="s">
        <v>80</v>
      </c>
      <c r="AT1127" t="s">
        <v>80</v>
      </c>
      <c r="AU1127" t="s">
        <v>80</v>
      </c>
      <c r="AV1127" t="s">
        <v>6986</v>
      </c>
      <c r="AW1127" t="s">
        <v>1357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2016022714</v>
      </c>
      <c r="BM1127">
        <v>14</v>
      </c>
    </row>
    <row r="1128" spans="1:65">
      <c r="A1128" t="s">
        <v>6987</v>
      </c>
      <c r="B1128">
        <v>1127</v>
      </c>
      <c r="C1128" t="s">
        <v>57</v>
      </c>
      <c r="D1128" t="s">
        <v>55</v>
      </c>
      <c r="E1128">
        <v>14</v>
      </c>
      <c r="F1128">
        <v>2016022714</v>
      </c>
      <c r="G1128" t="s">
        <v>55</v>
      </c>
      <c r="H1128" t="s">
        <v>1358</v>
      </c>
      <c r="I1128" t="s">
        <v>55</v>
      </c>
      <c r="J1128" t="s">
        <v>55</v>
      </c>
      <c r="K1128" t="s">
        <v>55</v>
      </c>
      <c r="L1128" t="s">
        <v>55</v>
      </c>
      <c r="M1128" t="s">
        <v>55</v>
      </c>
      <c r="N1128" t="s">
        <v>57</v>
      </c>
      <c r="O1128" t="s">
        <v>57</v>
      </c>
      <c r="P1128" t="s">
        <v>57</v>
      </c>
      <c r="Q1128" t="s">
        <v>57</v>
      </c>
      <c r="R1128" t="s">
        <v>57</v>
      </c>
      <c r="S1128" t="s">
        <v>55</v>
      </c>
      <c r="T1128" t="s">
        <v>57</v>
      </c>
      <c r="U1128" t="s">
        <v>57</v>
      </c>
      <c r="V1128" t="s">
        <v>57</v>
      </c>
      <c r="W1128" t="s">
        <v>55</v>
      </c>
      <c r="X1128" t="s">
        <v>57</v>
      </c>
      <c r="Y1128" t="s">
        <v>57</v>
      </c>
      <c r="Z1128" t="s">
        <v>57</v>
      </c>
      <c r="AA1128" t="s">
        <v>57</v>
      </c>
      <c r="AB1128" t="s">
        <v>57</v>
      </c>
      <c r="AC1128" t="s">
        <v>57</v>
      </c>
      <c r="AD1128" t="s">
        <v>57</v>
      </c>
      <c r="AE1128">
        <v>0</v>
      </c>
      <c r="AF1128">
        <v>0</v>
      </c>
      <c r="AG1128">
        <v>0</v>
      </c>
      <c r="AH1128">
        <v>0</v>
      </c>
      <c r="AI1128" s="18" t="str">
        <f t="shared" si="69"/>
        <v>1</v>
      </c>
      <c r="AJ1128" s="18" t="str">
        <f t="shared" si="70"/>
        <v>1</v>
      </c>
      <c r="AK1128" s="18" t="str">
        <f t="shared" si="71"/>
        <v>1</v>
      </c>
      <c r="AL1128" s="18">
        <f t="shared" si="72"/>
        <v>0</v>
      </c>
      <c r="AM1128" t="s">
        <v>55</v>
      </c>
      <c r="AN1128" t="s">
        <v>55</v>
      </c>
      <c r="AO1128">
        <v>0</v>
      </c>
      <c r="AP1128">
        <v>1</v>
      </c>
      <c r="AQ1128">
        <v>0</v>
      </c>
      <c r="AR1128" t="s">
        <v>59</v>
      </c>
      <c r="AS1128" t="s">
        <v>80</v>
      </c>
      <c r="AT1128" t="s">
        <v>80</v>
      </c>
      <c r="AU1128" t="s">
        <v>80</v>
      </c>
      <c r="AV1128" t="s">
        <v>6987</v>
      </c>
      <c r="AW1128" t="s">
        <v>1358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2016022714</v>
      </c>
      <c r="BM1128">
        <v>14</v>
      </c>
    </row>
    <row r="1129" spans="1:65">
      <c r="A1129" t="s">
        <v>6988</v>
      </c>
      <c r="B1129">
        <v>1128</v>
      </c>
      <c r="C1129" t="s">
        <v>57</v>
      </c>
      <c r="D1129" t="s">
        <v>55</v>
      </c>
      <c r="E1129">
        <v>14</v>
      </c>
      <c r="F1129">
        <v>2016022714</v>
      </c>
      <c r="G1129" t="s">
        <v>55</v>
      </c>
      <c r="H1129" t="s">
        <v>1359</v>
      </c>
      <c r="I1129" t="s">
        <v>55</v>
      </c>
      <c r="J1129" t="s">
        <v>55</v>
      </c>
      <c r="K1129" t="s">
        <v>55</v>
      </c>
      <c r="L1129" t="s">
        <v>55</v>
      </c>
      <c r="M1129" t="s">
        <v>55</v>
      </c>
      <c r="N1129" t="s">
        <v>57</v>
      </c>
      <c r="O1129" t="s">
        <v>57</v>
      </c>
      <c r="P1129" t="s">
        <v>57</v>
      </c>
      <c r="Q1129" t="s">
        <v>57</v>
      </c>
      <c r="R1129" t="s">
        <v>57</v>
      </c>
      <c r="S1129" t="s">
        <v>55</v>
      </c>
      <c r="T1129" t="s">
        <v>57</v>
      </c>
      <c r="U1129" t="s">
        <v>57</v>
      </c>
      <c r="V1129" t="s">
        <v>57</v>
      </c>
      <c r="W1129" t="s">
        <v>55</v>
      </c>
      <c r="X1129" t="s">
        <v>57</v>
      </c>
      <c r="Y1129" t="s">
        <v>57</v>
      </c>
      <c r="Z1129" t="s">
        <v>57</v>
      </c>
      <c r="AA1129" t="s">
        <v>57</v>
      </c>
      <c r="AB1129" t="s">
        <v>57</v>
      </c>
      <c r="AC1129" t="s">
        <v>57</v>
      </c>
      <c r="AD1129" t="s">
        <v>57</v>
      </c>
      <c r="AE1129">
        <v>0</v>
      </c>
      <c r="AF1129">
        <v>0</v>
      </c>
      <c r="AG1129">
        <v>0</v>
      </c>
      <c r="AH1129">
        <v>0</v>
      </c>
      <c r="AI1129" s="18" t="str">
        <f t="shared" si="69"/>
        <v>1</v>
      </c>
      <c r="AJ1129" s="18" t="str">
        <f t="shared" si="70"/>
        <v>1</v>
      </c>
      <c r="AK1129" s="18" t="str">
        <f t="shared" si="71"/>
        <v>1</v>
      </c>
      <c r="AL1129" s="18">
        <f t="shared" si="72"/>
        <v>0</v>
      </c>
      <c r="AM1129" t="s">
        <v>55</v>
      </c>
      <c r="AN1129" t="s">
        <v>55</v>
      </c>
      <c r="AO1129">
        <v>0</v>
      </c>
      <c r="AP1129">
        <v>1</v>
      </c>
      <c r="AQ1129">
        <v>0</v>
      </c>
      <c r="AR1129" t="s">
        <v>59</v>
      </c>
      <c r="AS1129" t="s">
        <v>80</v>
      </c>
      <c r="AT1129" t="s">
        <v>80</v>
      </c>
      <c r="AU1129" t="s">
        <v>80</v>
      </c>
      <c r="AV1129" t="s">
        <v>6988</v>
      </c>
      <c r="AW1129" t="s">
        <v>1359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2016022714</v>
      </c>
      <c r="BM1129">
        <v>14</v>
      </c>
    </row>
    <row r="1130" spans="1:65">
      <c r="A1130" t="s">
        <v>6989</v>
      </c>
      <c r="B1130">
        <v>1129</v>
      </c>
      <c r="C1130" t="s">
        <v>57</v>
      </c>
      <c r="D1130" t="s">
        <v>55</v>
      </c>
      <c r="E1130">
        <v>14</v>
      </c>
      <c r="F1130">
        <v>2016022714</v>
      </c>
      <c r="G1130" t="s">
        <v>55</v>
      </c>
      <c r="H1130" t="s">
        <v>1360</v>
      </c>
      <c r="I1130" t="s">
        <v>55</v>
      </c>
      <c r="J1130" t="s">
        <v>55</v>
      </c>
      <c r="K1130" t="s">
        <v>55</v>
      </c>
      <c r="L1130" t="s">
        <v>55</v>
      </c>
      <c r="M1130" t="s">
        <v>55</v>
      </c>
      <c r="N1130" t="s">
        <v>57</v>
      </c>
      <c r="O1130" t="s">
        <v>57</v>
      </c>
      <c r="P1130" t="s">
        <v>57</v>
      </c>
      <c r="Q1130" t="s">
        <v>57</v>
      </c>
      <c r="R1130" t="s">
        <v>57</v>
      </c>
      <c r="S1130" t="s">
        <v>55</v>
      </c>
      <c r="T1130" t="s">
        <v>57</v>
      </c>
      <c r="U1130" t="s">
        <v>57</v>
      </c>
      <c r="V1130" t="s">
        <v>57</v>
      </c>
      <c r="W1130" t="s">
        <v>55</v>
      </c>
      <c r="X1130" t="s">
        <v>57</v>
      </c>
      <c r="Y1130" t="s">
        <v>57</v>
      </c>
      <c r="Z1130" t="s">
        <v>57</v>
      </c>
      <c r="AA1130" t="s">
        <v>57</v>
      </c>
      <c r="AB1130" t="s">
        <v>57</v>
      </c>
      <c r="AC1130" t="s">
        <v>57</v>
      </c>
      <c r="AD1130" t="s">
        <v>57</v>
      </c>
      <c r="AE1130">
        <v>0</v>
      </c>
      <c r="AF1130">
        <v>0</v>
      </c>
      <c r="AG1130">
        <v>0</v>
      </c>
      <c r="AH1130">
        <v>0</v>
      </c>
      <c r="AI1130" s="18" t="str">
        <f t="shared" si="69"/>
        <v>1</v>
      </c>
      <c r="AJ1130" s="18" t="str">
        <f t="shared" si="70"/>
        <v>1</v>
      </c>
      <c r="AK1130" s="18" t="str">
        <f t="shared" si="71"/>
        <v>1</v>
      </c>
      <c r="AL1130" s="18">
        <f t="shared" si="72"/>
        <v>0</v>
      </c>
      <c r="AM1130" t="s">
        <v>55</v>
      </c>
      <c r="AN1130" t="s">
        <v>55</v>
      </c>
      <c r="AO1130">
        <v>1</v>
      </c>
      <c r="AP1130">
        <v>1</v>
      </c>
      <c r="AQ1130">
        <v>0</v>
      </c>
      <c r="AR1130" t="s">
        <v>59</v>
      </c>
      <c r="AS1130" t="s">
        <v>80</v>
      </c>
      <c r="AT1130" t="s">
        <v>80</v>
      </c>
      <c r="AU1130" t="s">
        <v>80</v>
      </c>
      <c r="AV1130" t="s">
        <v>6989</v>
      </c>
      <c r="AW1130" t="s">
        <v>1360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2016022714</v>
      </c>
      <c r="BM1130">
        <v>14</v>
      </c>
    </row>
    <row r="1131" spans="1:65">
      <c r="A1131" t="s">
        <v>6990</v>
      </c>
      <c r="B1131">
        <v>1130</v>
      </c>
      <c r="C1131" t="s">
        <v>57</v>
      </c>
      <c r="D1131" t="s">
        <v>55</v>
      </c>
      <c r="E1131">
        <v>14</v>
      </c>
      <c r="F1131">
        <v>2016022714</v>
      </c>
      <c r="G1131" t="s">
        <v>55</v>
      </c>
      <c r="H1131" t="s">
        <v>1361</v>
      </c>
      <c r="I1131" t="s">
        <v>55</v>
      </c>
      <c r="J1131" t="s">
        <v>55</v>
      </c>
      <c r="K1131" t="s">
        <v>55</v>
      </c>
      <c r="L1131" t="s">
        <v>55</v>
      </c>
      <c r="M1131" t="s">
        <v>55</v>
      </c>
      <c r="N1131" t="s">
        <v>57</v>
      </c>
      <c r="O1131" t="s">
        <v>57</v>
      </c>
      <c r="P1131" t="s">
        <v>57</v>
      </c>
      <c r="Q1131" t="s">
        <v>57</v>
      </c>
      <c r="R1131" t="s">
        <v>57</v>
      </c>
      <c r="S1131" t="s">
        <v>55</v>
      </c>
      <c r="T1131" t="s">
        <v>57</v>
      </c>
      <c r="U1131" t="s">
        <v>57</v>
      </c>
      <c r="V1131" t="s">
        <v>57</v>
      </c>
      <c r="W1131" t="s">
        <v>55</v>
      </c>
      <c r="X1131" t="s">
        <v>57</v>
      </c>
      <c r="Y1131" t="s">
        <v>57</v>
      </c>
      <c r="Z1131" t="s">
        <v>57</v>
      </c>
      <c r="AA1131" t="s">
        <v>57</v>
      </c>
      <c r="AB1131" t="s">
        <v>57</v>
      </c>
      <c r="AC1131" t="s">
        <v>57</v>
      </c>
      <c r="AD1131" t="s">
        <v>57</v>
      </c>
      <c r="AE1131">
        <v>0</v>
      </c>
      <c r="AF1131">
        <v>0</v>
      </c>
      <c r="AG1131">
        <v>0</v>
      </c>
      <c r="AH1131">
        <v>0</v>
      </c>
      <c r="AI1131" s="18" t="str">
        <f t="shared" si="69"/>
        <v>1</v>
      </c>
      <c r="AJ1131" s="18" t="str">
        <f t="shared" si="70"/>
        <v>1</v>
      </c>
      <c r="AK1131" s="18" t="str">
        <f t="shared" si="71"/>
        <v>1</v>
      </c>
      <c r="AL1131" s="18">
        <f t="shared" si="72"/>
        <v>0</v>
      </c>
      <c r="AM1131" t="s">
        <v>55</v>
      </c>
      <c r="AN1131" t="s">
        <v>55</v>
      </c>
      <c r="AO1131">
        <v>0</v>
      </c>
      <c r="AP1131">
        <v>1</v>
      </c>
      <c r="AQ1131">
        <v>0</v>
      </c>
      <c r="AR1131" t="s">
        <v>59</v>
      </c>
      <c r="AS1131" t="s">
        <v>80</v>
      </c>
      <c r="AT1131" t="s">
        <v>80</v>
      </c>
      <c r="AU1131" t="s">
        <v>80</v>
      </c>
      <c r="AV1131" t="s">
        <v>6990</v>
      </c>
      <c r="AW1131" t="s">
        <v>1361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2016022714</v>
      </c>
      <c r="BM1131">
        <v>14</v>
      </c>
    </row>
    <row r="1132" spans="1:65">
      <c r="A1132" t="s">
        <v>6991</v>
      </c>
      <c r="B1132">
        <v>1131</v>
      </c>
      <c r="C1132" t="s">
        <v>57</v>
      </c>
      <c r="D1132" t="s">
        <v>55</v>
      </c>
      <c r="E1132">
        <v>14</v>
      </c>
      <c r="F1132">
        <v>2016022714</v>
      </c>
      <c r="G1132" t="s">
        <v>55</v>
      </c>
      <c r="H1132" t="s">
        <v>1362</v>
      </c>
      <c r="I1132" t="s">
        <v>55</v>
      </c>
      <c r="J1132" t="s">
        <v>55</v>
      </c>
      <c r="K1132" t="s">
        <v>55</v>
      </c>
      <c r="L1132" t="s">
        <v>55</v>
      </c>
      <c r="M1132" t="s">
        <v>55</v>
      </c>
      <c r="N1132" t="s">
        <v>57</v>
      </c>
      <c r="O1132" t="s">
        <v>57</v>
      </c>
      <c r="P1132" t="s">
        <v>57</v>
      </c>
      <c r="Q1132" t="s">
        <v>57</v>
      </c>
      <c r="R1132" t="s">
        <v>57</v>
      </c>
      <c r="S1132" t="s">
        <v>55</v>
      </c>
      <c r="T1132" t="s">
        <v>57</v>
      </c>
      <c r="U1132" t="s">
        <v>57</v>
      </c>
      <c r="V1132" t="s">
        <v>57</v>
      </c>
      <c r="W1132" t="s">
        <v>55</v>
      </c>
      <c r="X1132" t="s">
        <v>57</v>
      </c>
      <c r="Y1132" t="s">
        <v>57</v>
      </c>
      <c r="Z1132" t="s">
        <v>57</v>
      </c>
      <c r="AA1132" t="s">
        <v>57</v>
      </c>
      <c r="AB1132" t="s">
        <v>57</v>
      </c>
      <c r="AC1132" t="s">
        <v>57</v>
      </c>
      <c r="AD1132" t="s">
        <v>57</v>
      </c>
      <c r="AE1132">
        <v>0</v>
      </c>
      <c r="AF1132">
        <v>0</v>
      </c>
      <c r="AG1132">
        <v>0</v>
      </c>
      <c r="AH1132">
        <v>0</v>
      </c>
      <c r="AI1132" s="18" t="str">
        <f t="shared" si="69"/>
        <v>1</v>
      </c>
      <c r="AJ1132" s="18" t="str">
        <f t="shared" si="70"/>
        <v>1</v>
      </c>
      <c r="AK1132" s="18" t="str">
        <f t="shared" si="71"/>
        <v>1</v>
      </c>
      <c r="AL1132" s="18">
        <f t="shared" si="72"/>
        <v>0</v>
      </c>
      <c r="AM1132" t="s">
        <v>55</v>
      </c>
      <c r="AN1132" t="s">
        <v>55</v>
      </c>
      <c r="AO1132">
        <v>0</v>
      </c>
      <c r="AP1132">
        <v>1</v>
      </c>
      <c r="AQ1132">
        <v>0</v>
      </c>
      <c r="AR1132" t="s">
        <v>59</v>
      </c>
      <c r="AS1132" t="s">
        <v>80</v>
      </c>
      <c r="AT1132" t="s">
        <v>80</v>
      </c>
      <c r="AU1132" t="s">
        <v>80</v>
      </c>
      <c r="AV1132" t="s">
        <v>6991</v>
      </c>
      <c r="AW1132" t="s">
        <v>1362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2016022714</v>
      </c>
      <c r="BM1132">
        <v>14</v>
      </c>
    </row>
    <row r="1133" spans="1:65">
      <c r="A1133" t="s">
        <v>6992</v>
      </c>
      <c r="B1133">
        <v>1132</v>
      </c>
      <c r="C1133" t="s">
        <v>57</v>
      </c>
      <c r="D1133" t="s">
        <v>55</v>
      </c>
      <c r="E1133">
        <v>14</v>
      </c>
      <c r="F1133">
        <v>2016022714</v>
      </c>
      <c r="G1133" t="s">
        <v>55</v>
      </c>
      <c r="H1133" t="s">
        <v>1363</v>
      </c>
      <c r="I1133" t="s">
        <v>55</v>
      </c>
      <c r="J1133" t="s">
        <v>55</v>
      </c>
      <c r="K1133" t="s">
        <v>55</v>
      </c>
      <c r="L1133" t="s">
        <v>55</v>
      </c>
      <c r="M1133" t="s">
        <v>55</v>
      </c>
      <c r="N1133" t="s">
        <v>57</v>
      </c>
      <c r="O1133" t="s">
        <v>57</v>
      </c>
      <c r="P1133" t="s">
        <v>57</v>
      </c>
      <c r="Q1133" t="s">
        <v>57</v>
      </c>
      <c r="R1133" t="s">
        <v>57</v>
      </c>
      <c r="S1133" t="s">
        <v>55</v>
      </c>
      <c r="T1133" t="s">
        <v>57</v>
      </c>
      <c r="U1133" t="s">
        <v>57</v>
      </c>
      <c r="V1133" t="s">
        <v>57</v>
      </c>
      <c r="W1133" t="s">
        <v>55</v>
      </c>
      <c r="X1133" t="s">
        <v>57</v>
      </c>
      <c r="Y1133" t="s">
        <v>57</v>
      </c>
      <c r="Z1133" t="s">
        <v>57</v>
      </c>
      <c r="AA1133" t="s">
        <v>57</v>
      </c>
      <c r="AB1133" t="s">
        <v>57</v>
      </c>
      <c r="AC1133" t="s">
        <v>57</v>
      </c>
      <c r="AD1133" t="s">
        <v>57</v>
      </c>
      <c r="AE1133">
        <v>0</v>
      </c>
      <c r="AF1133">
        <v>0</v>
      </c>
      <c r="AG1133">
        <v>0</v>
      </c>
      <c r="AH1133">
        <v>0</v>
      </c>
      <c r="AI1133" s="18" t="str">
        <f t="shared" si="69"/>
        <v>1</v>
      </c>
      <c r="AJ1133" s="18" t="str">
        <f t="shared" si="70"/>
        <v>1</v>
      </c>
      <c r="AK1133" s="18" t="str">
        <f t="shared" si="71"/>
        <v>1</v>
      </c>
      <c r="AL1133" s="18">
        <f t="shared" si="72"/>
        <v>0</v>
      </c>
      <c r="AM1133" t="s">
        <v>55</v>
      </c>
      <c r="AN1133" t="s">
        <v>55</v>
      </c>
      <c r="AO1133">
        <v>0</v>
      </c>
      <c r="AP1133">
        <v>1</v>
      </c>
      <c r="AQ1133">
        <v>0</v>
      </c>
      <c r="AR1133" t="s">
        <v>59</v>
      </c>
      <c r="AS1133" t="s">
        <v>80</v>
      </c>
      <c r="AT1133" t="s">
        <v>80</v>
      </c>
      <c r="AU1133" t="s">
        <v>80</v>
      </c>
      <c r="AV1133" t="s">
        <v>6992</v>
      </c>
      <c r="AW1133" t="s">
        <v>1363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2016022714</v>
      </c>
      <c r="BM1133">
        <v>14</v>
      </c>
    </row>
    <row r="1134" spans="1:65">
      <c r="A1134" t="s">
        <v>6993</v>
      </c>
      <c r="B1134">
        <v>1133</v>
      </c>
      <c r="C1134" t="s">
        <v>57</v>
      </c>
      <c r="D1134" t="s">
        <v>55</v>
      </c>
      <c r="E1134">
        <v>14</v>
      </c>
      <c r="F1134">
        <v>2016022714</v>
      </c>
      <c r="G1134" t="s">
        <v>55</v>
      </c>
      <c r="H1134" t="s">
        <v>1364</v>
      </c>
      <c r="I1134" t="s">
        <v>55</v>
      </c>
      <c r="J1134" t="s">
        <v>55</v>
      </c>
      <c r="K1134" t="s">
        <v>55</v>
      </c>
      <c r="L1134" t="s">
        <v>55</v>
      </c>
      <c r="M1134" t="s">
        <v>55</v>
      </c>
      <c r="N1134" t="s">
        <v>57</v>
      </c>
      <c r="O1134" t="s">
        <v>57</v>
      </c>
      <c r="P1134" t="s">
        <v>57</v>
      </c>
      <c r="Q1134" t="s">
        <v>57</v>
      </c>
      <c r="R1134" t="s">
        <v>57</v>
      </c>
      <c r="S1134" t="s">
        <v>55</v>
      </c>
      <c r="T1134" t="s">
        <v>57</v>
      </c>
      <c r="U1134" t="s">
        <v>57</v>
      </c>
      <c r="V1134" t="s">
        <v>57</v>
      </c>
      <c r="W1134" t="s">
        <v>55</v>
      </c>
      <c r="X1134" t="s">
        <v>57</v>
      </c>
      <c r="Y1134" t="s">
        <v>57</v>
      </c>
      <c r="Z1134" t="s">
        <v>57</v>
      </c>
      <c r="AA1134" t="s">
        <v>57</v>
      </c>
      <c r="AB1134" t="s">
        <v>57</v>
      </c>
      <c r="AC1134" t="s">
        <v>57</v>
      </c>
      <c r="AD1134" t="s">
        <v>57</v>
      </c>
      <c r="AE1134">
        <v>0</v>
      </c>
      <c r="AF1134">
        <v>0</v>
      </c>
      <c r="AG1134">
        <v>0</v>
      </c>
      <c r="AH1134">
        <v>0</v>
      </c>
      <c r="AI1134" s="18" t="str">
        <f t="shared" si="69"/>
        <v>1</v>
      </c>
      <c r="AJ1134" s="18" t="str">
        <f t="shared" si="70"/>
        <v>1</v>
      </c>
      <c r="AK1134" s="18" t="str">
        <f t="shared" si="71"/>
        <v>1</v>
      </c>
      <c r="AL1134" s="18">
        <f t="shared" si="72"/>
        <v>0</v>
      </c>
      <c r="AM1134" t="s">
        <v>55</v>
      </c>
      <c r="AN1134" t="s">
        <v>55</v>
      </c>
      <c r="AO1134">
        <v>1</v>
      </c>
      <c r="AP1134">
        <v>1</v>
      </c>
      <c r="AQ1134">
        <v>0</v>
      </c>
      <c r="AR1134" t="s">
        <v>59</v>
      </c>
      <c r="AS1134" t="s">
        <v>80</v>
      </c>
      <c r="AT1134" t="s">
        <v>80</v>
      </c>
      <c r="AU1134" t="s">
        <v>80</v>
      </c>
      <c r="AV1134" t="s">
        <v>6993</v>
      </c>
      <c r="AW1134" t="s">
        <v>1364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0</v>
      </c>
      <c r="BL1134">
        <v>2016022714</v>
      </c>
      <c r="BM1134">
        <v>14</v>
      </c>
    </row>
    <row r="1135" spans="1:65">
      <c r="A1135" t="s">
        <v>6994</v>
      </c>
      <c r="B1135">
        <v>1134</v>
      </c>
      <c r="C1135" t="s">
        <v>57</v>
      </c>
      <c r="D1135" t="s">
        <v>55</v>
      </c>
      <c r="E1135">
        <v>14</v>
      </c>
      <c r="F1135">
        <v>2016022714</v>
      </c>
      <c r="G1135" t="s">
        <v>55</v>
      </c>
      <c r="H1135" t="s">
        <v>1365</v>
      </c>
      <c r="I1135" t="s">
        <v>55</v>
      </c>
      <c r="J1135" t="s">
        <v>55</v>
      </c>
      <c r="K1135" t="s">
        <v>55</v>
      </c>
      <c r="L1135" t="s">
        <v>55</v>
      </c>
      <c r="M1135" t="s">
        <v>55</v>
      </c>
      <c r="N1135" t="s">
        <v>57</v>
      </c>
      <c r="O1135" t="s">
        <v>57</v>
      </c>
      <c r="P1135" t="s">
        <v>57</v>
      </c>
      <c r="Q1135" t="s">
        <v>57</v>
      </c>
      <c r="R1135" t="s">
        <v>57</v>
      </c>
      <c r="S1135" t="s">
        <v>55</v>
      </c>
      <c r="T1135" t="s">
        <v>57</v>
      </c>
      <c r="U1135" t="s">
        <v>57</v>
      </c>
      <c r="V1135" t="s">
        <v>57</v>
      </c>
      <c r="W1135" t="s">
        <v>55</v>
      </c>
      <c r="X1135" t="s">
        <v>57</v>
      </c>
      <c r="Y1135" t="s">
        <v>57</v>
      </c>
      <c r="Z1135" t="s">
        <v>57</v>
      </c>
      <c r="AA1135" t="s">
        <v>57</v>
      </c>
      <c r="AB1135" t="s">
        <v>57</v>
      </c>
      <c r="AC1135" t="s">
        <v>57</v>
      </c>
      <c r="AD1135" t="s">
        <v>57</v>
      </c>
      <c r="AE1135">
        <v>0</v>
      </c>
      <c r="AF1135">
        <v>0</v>
      </c>
      <c r="AG1135">
        <v>0</v>
      </c>
      <c r="AH1135">
        <v>0</v>
      </c>
      <c r="AI1135" s="18" t="str">
        <f t="shared" si="69"/>
        <v>1</v>
      </c>
      <c r="AJ1135" s="18" t="str">
        <f t="shared" si="70"/>
        <v>1</v>
      </c>
      <c r="AK1135" s="18" t="str">
        <f t="shared" si="71"/>
        <v>1</v>
      </c>
      <c r="AL1135" s="18">
        <f t="shared" si="72"/>
        <v>0</v>
      </c>
      <c r="AM1135" t="s">
        <v>55</v>
      </c>
      <c r="AN1135" t="s">
        <v>55</v>
      </c>
      <c r="AO1135">
        <v>0</v>
      </c>
      <c r="AP1135">
        <v>1</v>
      </c>
      <c r="AQ1135">
        <v>0</v>
      </c>
      <c r="AR1135" t="s">
        <v>59</v>
      </c>
      <c r="AS1135" t="s">
        <v>80</v>
      </c>
      <c r="AT1135" t="s">
        <v>80</v>
      </c>
      <c r="AU1135" t="s">
        <v>80</v>
      </c>
      <c r="AV1135" t="s">
        <v>6994</v>
      </c>
      <c r="AW1135" t="s">
        <v>1365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0</v>
      </c>
      <c r="BL1135">
        <v>2016022714</v>
      </c>
      <c r="BM1135">
        <v>14</v>
      </c>
    </row>
    <row r="1136" spans="1:65">
      <c r="A1136" t="s">
        <v>6995</v>
      </c>
      <c r="B1136">
        <v>1135</v>
      </c>
      <c r="C1136" t="s">
        <v>57</v>
      </c>
      <c r="D1136" t="s">
        <v>55</v>
      </c>
      <c r="E1136">
        <v>14</v>
      </c>
      <c r="F1136">
        <v>2016022714</v>
      </c>
      <c r="G1136" t="s">
        <v>55</v>
      </c>
      <c r="H1136" t="s">
        <v>1366</v>
      </c>
      <c r="I1136" t="s">
        <v>55</v>
      </c>
      <c r="J1136" t="s">
        <v>55</v>
      </c>
      <c r="K1136" t="s">
        <v>55</v>
      </c>
      <c r="L1136" t="s">
        <v>55</v>
      </c>
      <c r="M1136" t="s">
        <v>55</v>
      </c>
      <c r="N1136" t="s">
        <v>57</v>
      </c>
      <c r="O1136" t="s">
        <v>57</v>
      </c>
      <c r="P1136" t="s">
        <v>57</v>
      </c>
      <c r="Q1136" t="s">
        <v>57</v>
      </c>
      <c r="R1136" t="s">
        <v>57</v>
      </c>
      <c r="S1136" t="s">
        <v>55</v>
      </c>
      <c r="T1136" t="s">
        <v>57</v>
      </c>
      <c r="U1136" t="s">
        <v>57</v>
      </c>
      <c r="V1136" t="s">
        <v>57</v>
      </c>
      <c r="W1136" t="s">
        <v>55</v>
      </c>
      <c r="X1136" t="s">
        <v>57</v>
      </c>
      <c r="Y1136" t="s">
        <v>57</v>
      </c>
      <c r="Z1136" t="s">
        <v>57</v>
      </c>
      <c r="AA1136" t="s">
        <v>57</v>
      </c>
      <c r="AB1136" t="s">
        <v>57</v>
      </c>
      <c r="AC1136" t="s">
        <v>57</v>
      </c>
      <c r="AD1136" t="s">
        <v>57</v>
      </c>
      <c r="AE1136">
        <v>0</v>
      </c>
      <c r="AF1136">
        <v>0</v>
      </c>
      <c r="AG1136">
        <v>0</v>
      </c>
      <c r="AH1136">
        <v>0</v>
      </c>
      <c r="AI1136" s="18" t="str">
        <f t="shared" si="69"/>
        <v>1</v>
      </c>
      <c r="AJ1136" s="18" t="str">
        <f t="shared" si="70"/>
        <v>1</v>
      </c>
      <c r="AK1136" s="18" t="str">
        <f t="shared" si="71"/>
        <v>1</v>
      </c>
      <c r="AL1136" s="18">
        <f t="shared" si="72"/>
        <v>0</v>
      </c>
      <c r="AM1136" t="s">
        <v>55</v>
      </c>
      <c r="AN1136" t="s">
        <v>55</v>
      </c>
      <c r="AO1136">
        <v>0</v>
      </c>
      <c r="AP1136">
        <v>1</v>
      </c>
      <c r="AQ1136">
        <v>0</v>
      </c>
      <c r="AR1136" t="s">
        <v>59</v>
      </c>
      <c r="AS1136" t="s">
        <v>80</v>
      </c>
      <c r="AT1136" t="s">
        <v>80</v>
      </c>
      <c r="AU1136" t="s">
        <v>80</v>
      </c>
      <c r="AV1136" t="s">
        <v>6995</v>
      </c>
      <c r="AW1136" t="s">
        <v>1366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0</v>
      </c>
      <c r="BK1136">
        <v>0</v>
      </c>
      <c r="BL1136">
        <v>2016022714</v>
      </c>
      <c r="BM1136">
        <v>14</v>
      </c>
    </row>
    <row r="1137" spans="1:65">
      <c r="A1137" t="s">
        <v>6996</v>
      </c>
      <c r="B1137">
        <v>1136</v>
      </c>
      <c r="C1137" t="s">
        <v>57</v>
      </c>
      <c r="D1137" t="s">
        <v>55</v>
      </c>
      <c r="E1137">
        <v>14</v>
      </c>
      <c r="F1137">
        <v>2016022714</v>
      </c>
      <c r="G1137" t="s">
        <v>55</v>
      </c>
      <c r="H1137" t="s">
        <v>1367</v>
      </c>
      <c r="I1137" t="s">
        <v>55</v>
      </c>
      <c r="J1137" t="s">
        <v>55</v>
      </c>
      <c r="K1137" t="s">
        <v>55</v>
      </c>
      <c r="L1137" t="s">
        <v>55</v>
      </c>
      <c r="M1137" t="s">
        <v>55</v>
      </c>
      <c r="N1137" t="s">
        <v>57</v>
      </c>
      <c r="O1137" t="s">
        <v>57</v>
      </c>
      <c r="P1137" t="s">
        <v>57</v>
      </c>
      <c r="Q1137" t="s">
        <v>57</v>
      </c>
      <c r="R1137" t="s">
        <v>57</v>
      </c>
      <c r="S1137" t="s">
        <v>55</v>
      </c>
      <c r="T1137" t="s">
        <v>57</v>
      </c>
      <c r="U1137" t="s">
        <v>57</v>
      </c>
      <c r="V1137" t="s">
        <v>57</v>
      </c>
      <c r="W1137" t="s">
        <v>55</v>
      </c>
      <c r="X1137" t="s">
        <v>57</v>
      </c>
      <c r="Y1137" t="s">
        <v>57</v>
      </c>
      <c r="Z1137" t="s">
        <v>57</v>
      </c>
      <c r="AA1137" t="s">
        <v>57</v>
      </c>
      <c r="AB1137" t="s">
        <v>57</v>
      </c>
      <c r="AC1137" t="s">
        <v>57</v>
      </c>
      <c r="AD1137" t="s">
        <v>57</v>
      </c>
      <c r="AE1137">
        <v>0</v>
      </c>
      <c r="AF1137">
        <v>0</v>
      </c>
      <c r="AG1137">
        <v>0</v>
      </c>
      <c r="AH1137">
        <v>0</v>
      </c>
      <c r="AI1137" s="18" t="str">
        <f t="shared" si="69"/>
        <v>1</v>
      </c>
      <c r="AJ1137" s="18" t="str">
        <f t="shared" si="70"/>
        <v>1</v>
      </c>
      <c r="AK1137" s="18" t="str">
        <f t="shared" si="71"/>
        <v>1</v>
      </c>
      <c r="AL1137" s="18">
        <f t="shared" si="72"/>
        <v>0</v>
      </c>
      <c r="AM1137" t="s">
        <v>55</v>
      </c>
      <c r="AN1137" t="s">
        <v>55</v>
      </c>
      <c r="AO1137">
        <v>0</v>
      </c>
      <c r="AP1137">
        <v>1</v>
      </c>
      <c r="AQ1137">
        <v>0</v>
      </c>
      <c r="AR1137" t="s">
        <v>59</v>
      </c>
      <c r="AS1137" t="s">
        <v>80</v>
      </c>
      <c r="AT1137" t="s">
        <v>80</v>
      </c>
      <c r="AU1137" t="s">
        <v>80</v>
      </c>
      <c r="AV1137" t="s">
        <v>6996</v>
      </c>
      <c r="AW1137" t="s">
        <v>1367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2016022714</v>
      </c>
      <c r="BM1137">
        <v>14</v>
      </c>
    </row>
    <row r="1138" spans="1:65">
      <c r="A1138" t="s">
        <v>6997</v>
      </c>
      <c r="B1138">
        <v>1137</v>
      </c>
      <c r="C1138" t="s">
        <v>57</v>
      </c>
      <c r="D1138" t="s">
        <v>55</v>
      </c>
      <c r="E1138">
        <v>14</v>
      </c>
      <c r="F1138">
        <v>2016022714</v>
      </c>
      <c r="G1138" t="s">
        <v>55</v>
      </c>
      <c r="H1138" t="s">
        <v>1368</v>
      </c>
      <c r="I1138" t="s">
        <v>55</v>
      </c>
      <c r="J1138" t="s">
        <v>55</v>
      </c>
      <c r="K1138" t="s">
        <v>55</v>
      </c>
      <c r="L1138" t="s">
        <v>55</v>
      </c>
      <c r="M1138" t="s">
        <v>55</v>
      </c>
      <c r="N1138" t="s">
        <v>57</v>
      </c>
      <c r="O1138" t="s">
        <v>57</v>
      </c>
      <c r="P1138" t="s">
        <v>57</v>
      </c>
      <c r="Q1138" t="s">
        <v>57</v>
      </c>
      <c r="R1138" t="s">
        <v>57</v>
      </c>
      <c r="S1138" t="s">
        <v>55</v>
      </c>
      <c r="T1138" t="s">
        <v>57</v>
      </c>
      <c r="U1138" t="s">
        <v>57</v>
      </c>
      <c r="V1138" t="s">
        <v>57</v>
      </c>
      <c r="W1138" t="s">
        <v>55</v>
      </c>
      <c r="X1138" t="s">
        <v>57</v>
      </c>
      <c r="Y1138" t="s">
        <v>57</v>
      </c>
      <c r="Z1138" t="s">
        <v>57</v>
      </c>
      <c r="AA1138" t="s">
        <v>57</v>
      </c>
      <c r="AB1138" t="s">
        <v>57</v>
      </c>
      <c r="AC1138" t="s">
        <v>57</v>
      </c>
      <c r="AD1138" t="s">
        <v>57</v>
      </c>
      <c r="AE1138">
        <v>0</v>
      </c>
      <c r="AF1138">
        <v>0</v>
      </c>
      <c r="AG1138">
        <v>0</v>
      </c>
      <c r="AH1138">
        <v>0</v>
      </c>
      <c r="AI1138" s="18" t="str">
        <f t="shared" si="69"/>
        <v>1</v>
      </c>
      <c r="AJ1138" s="18" t="str">
        <f t="shared" si="70"/>
        <v>1</v>
      </c>
      <c r="AK1138" s="18" t="str">
        <f t="shared" si="71"/>
        <v>1</v>
      </c>
      <c r="AL1138" s="18">
        <f t="shared" si="72"/>
        <v>0</v>
      </c>
      <c r="AM1138" t="s">
        <v>55</v>
      </c>
      <c r="AN1138" t="s">
        <v>55</v>
      </c>
      <c r="AO1138">
        <v>1</v>
      </c>
      <c r="AP1138">
        <v>1</v>
      </c>
      <c r="AQ1138">
        <v>0</v>
      </c>
      <c r="AR1138" t="s">
        <v>59</v>
      </c>
      <c r="AS1138" t="s">
        <v>80</v>
      </c>
      <c r="AT1138" t="s">
        <v>80</v>
      </c>
      <c r="AU1138" t="s">
        <v>80</v>
      </c>
      <c r="AV1138" t="s">
        <v>6997</v>
      </c>
      <c r="AW1138" t="s">
        <v>1368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2016022714</v>
      </c>
      <c r="BM1138">
        <v>14</v>
      </c>
    </row>
    <row r="1139" spans="1:65">
      <c r="A1139" t="s">
        <v>6998</v>
      </c>
      <c r="B1139">
        <v>1138</v>
      </c>
      <c r="C1139" t="s">
        <v>57</v>
      </c>
      <c r="D1139" t="s">
        <v>55</v>
      </c>
      <c r="E1139">
        <v>14</v>
      </c>
      <c r="F1139">
        <v>2016022714</v>
      </c>
      <c r="G1139" t="s">
        <v>55</v>
      </c>
      <c r="H1139" t="s">
        <v>1369</v>
      </c>
      <c r="I1139" t="s">
        <v>55</v>
      </c>
      <c r="J1139" t="s">
        <v>55</v>
      </c>
      <c r="K1139" t="s">
        <v>55</v>
      </c>
      <c r="L1139" t="s">
        <v>55</v>
      </c>
      <c r="M1139" t="s">
        <v>55</v>
      </c>
      <c r="N1139" t="s">
        <v>57</v>
      </c>
      <c r="O1139" t="s">
        <v>57</v>
      </c>
      <c r="P1139" t="s">
        <v>57</v>
      </c>
      <c r="Q1139" t="s">
        <v>57</v>
      </c>
      <c r="R1139" t="s">
        <v>57</v>
      </c>
      <c r="S1139" t="s">
        <v>55</v>
      </c>
      <c r="T1139" t="s">
        <v>57</v>
      </c>
      <c r="U1139" t="s">
        <v>57</v>
      </c>
      <c r="V1139" t="s">
        <v>57</v>
      </c>
      <c r="W1139" t="s">
        <v>55</v>
      </c>
      <c r="X1139" t="s">
        <v>57</v>
      </c>
      <c r="Y1139" t="s">
        <v>57</v>
      </c>
      <c r="Z1139" t="s">
        <v>57</v>
      </c>
      <c r="AA1139" t="s">
        <v>57</v>
      </c>
      <c r="AB1139" t="s">
        <v>57</v>
      </c>
      <c r="AC1139" t="s">
        <v>57</v>
      </c>
      <c r="AD1139" t="s">
        <v>57</v>
      </c>
      <c r="AE1139">
        <v>0</v>
      </c>
      <c r="AF1139">
        <v>0</v>
      </c>
      <c r="AG1139">
        <v>0</v>
      </c>
      <c r="AH1139">
        <v>0</v>
      </c>
      <c r="AI1139" s="18" t="str">
        <f t="shared" si="69"/>
        <v>1</v>
      </c>
      <c r="AJ1139" s="18" t="str">
        <f t="shared" si="70"/>
        <v>1</v>
      </c>
      <c r="AK1139" s="18" t="str">
        <f t="shared" si="71"/>
        <v>1</v>
      </c>
      <c r="AL1139" s="18">
        <f t="shared" si="72"/>
        <v>0</v>
      </c>
      <c r="AM1139" t="s">
        <v>55</v>
      </c>
      <c r="AN1139" t="s">
        <v>55</v>
      </c>
      <c r="AO1139">
        <v>0</v>
      </c>
      <c r="AP1139">
        <v>1</v>
      </c>
      <c r="AQ1139">
        <v>0</v>
      </c>
      <c r="AR1139" t="s">
        <v>59</v>
      </c>
      <c r="AS1139" t="s">
        <v>80</v>
      </c>
      <c r="AT1139" t="s">
        <v>80</v>
      </c>
      <c r="AU1139" t="s">
        <v>80</v>
      </c>
      <c r="AV1139" t="s">
        <v>6998</v>
      </c>
      <c r="AW1139" t="s">
        <v>1369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0</v>
      </c>
      <c r="BK1139">
        <v>0</v>
      </c>
      <c r="BL1139">
        <v>2016022714</v>
      </c>
      <c r="BM1139">
        <v>14</v>
      </c>
    </row>
    <row r="1140" spans="1:65">
      <c r="A1140" t="s">
        <v>6999</v>
      </c>
      <c r="B1140">
        <v>1139</v>
      </c>
      <c r="C1140" t="s">
        <v>57</v>
      </c>
      <c r="D1140" t="s">
        <v>55</v>
      </c>
      <c r="E1140">
        <v>14</v>
      </c>
      <c r="F1140">
        <v>2016022714</v>
      </c>
      <c r="G1140" t="s">
        <v>55</v>
      </c>
      <c r="H1140" t="s">
        <v>1370</v>
      </c>
      <c r="I1140" t="s">
        <v>55</v>
      </c>
      <c r="J1140" t="s">
        <v>55</v>
      </c>
      <c r="K1140" t="s">
        <v>55</v>
      </c>
      <c r="L1140" t="s">
        <v>55</v>
      </c>
      <c r="M1140" t="s">
        <v>55</v>
      </c>
      <c r="N1140" t="s">
        <v>57</v>
      </c>
      <c r="O1140" t="s">
        <v>57</v>
      </c>
      <c r="P1140" t="s">
        <v>57</v>
      </c>
      <c r="Q1140" t="s">
        <v>57</v>
      </c>
      <c r="R1140" t="s">
        <v>57</v>
      </c>
      <c r="S1140" t="s">
        <v>55</v>
      </c>
      <c r="T1140" t="s">
        <v>57</v>
      </c>
      <c r="U1140" t="s">
        <v>57</v>
      </c>
      <c r="V1140" t="s">
        <v>57</v>
      </c>
      <c r="W1140" t="s">
        <v>55</v>
      </c>
      <c r="X1140" t="s">
        <v>57</v>
      </c>
      <c r="Y1140" t="s">
        <v>57</v>
      </c>
      <c r="Z1140" t="s">
        <v>57</v>
      </c>
      <c r="AA1140" t="s">
        <v>57</v>
      </c>
      <c r="AB1140" t="s">
        <v>57</v>
      </c>
      <c r="AC1140" t="s">
        <v>57</v>
      </c>
      <c r="AD1140" t="s">
        <v>57</v>
      </c>
      <c r="AE1140">
        <v>0</v>
      </c>
      <c r="AF1140">
        <v>0</v>
      </c>
      <c r="AG1140">
        <v>0</v>
      </c>
      <c r="AH1140">
        <v>0</v>
      </c>
      <c r="AI1140" s="18" t="str">
        <f t="shared" si="69"/>
        <v>1</v>
      </c>
      <c r="AJ1140" s="18" t="str">
        <f t="shared" si="70"/>
        <v>1</v>
      </c>
      <c r="AK1140" s="18" t="str">
        <f t="shared" si="71"/>
        <v>1</v>
      </c>
      <c r="AL1140" s="18">
        <f t="shared" si="72"/>
        <v>0</v>
      </c>
      <c r="AM1140" t="s">
        <v>55</v>
      </c>
      <c r="AN1140" t="s">
        <v>55</v>
      </c>
      <c r="AO1140">
        <v>0</v>
      </c>
      <c r="AP1140">
        <v>1</v>
      </c>
      <c r="AQ1140">
        <v>0</v>
      </c>
      <c r="AR1140" t="s">
        <v>59</v>
      </c>
      <c r="AS1140" t="s">
        <v>80</v>
      </c>
      <c r="AT1140" t="s">
        <v>80</v>
      </c>
      <c r="AU1140" t="s">
        <v>80</v>
      </c>
      <c r="AV1140" t="s">
        <v>6999</v>
      </c>
      <c r="AW1140" t="s">
        <v>1370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2016022714</v>
      </c>
      <c r="BM1140">
        <v>14</v>
      </c>
    </row>
    <row r="1141" spans="1:65">
      <c r="A1141" t="s">
        <v>7000</v>
      </c>
      <c r="B1141">
        <v>1140</v>
      </c>
      <c r="C1141" t="s">
        <v>57</v>
      </c>
      <c r="D1141" t="s">
        <v>55</v>
      </c>
      <c r="E1141">
        <v>14</v>
      </c>
      <c r="F1141">
        <v>2016022714</v>
      </c>
      <c r="G1141" t="s">
        <v>55</v>
      </c>
      <c r="H1141" t="s">
        <v>1371</v>
      </c>
      <c r="I1141" t="s">
        <v>55</v>
      </c>
      <c r="J1141" t="s">
        <v>55</v>
      </c>
      <c r="K1141" t="s">
        <v>55</v>
      </c>
      <c r="L1141" t="s">
        <v>55</v>
      </c>
      <c r="M1141" t="s">
        <v>55</v>
      </c>
      <c r="N1141" t="s">
        <v>57</v>
      </c>
      <c r="O1141" t="s">
        <v>57</v>
      </c>
      <c r="P1141" t="s">
        <v>57</v>
      </c>
      <c r="Q1141" t="s">
        <v>57</v>
      </c>
      <c r="R1141" t="s">
        <v>57</v>
      </c>
      <c r="S1141" t="s">
        <v>55</v>
      </c>
      <c r="T1141" t="s">
        <v>57</v>
      </c>
      <c r="U1141" t="s">
        <v>57</v>
      </c>
      <c r="V1141" t="s">
        <v>57</v>
      </c>
      <c r="W1141" t="s">
        <v>55</v>
      </c>
      <c r="X1141" t="s">
        <v>57</v>
      </c>
      <c r="Y1141" t="s">
        <v>57</v>
      </c>
      <c r="Z1141" t="s">
        <v>57</v>
      </c>
      <c r="AA1141" t="s">
        <v>57</v>
      </c>
      <c r="AB1141" t="s">
        <v>57</v>
      </c>
      <c r="AC1141" t="s">
        <v>57</v>
      </c>
      <c r="AD1141" t="s">
        <v>57</v>
      </c>
      <c r="AE1141">
        <v>0</v>
      </c>
      <c r="AF1141">
        <v>0</v>
      </c>
      <c r="AG1141">
        <v>0</v>
      </c>
      <c r="AH1141">
        <v>0</v>
      </c>
      <c r="AI1141" s="18" t="str">
        <f t="shared" si="69"/>
        <v>1</v>
      </c>
      <c r="AJ1141" s="18" t="str">
        <f t="shared" si="70"/>
        <v>1</v>
      </c>
      <c r="AK1141" s="18" t="str">
        <f t="shared" si="71"/>
        <v>1</v>
      </c>
      <c r="AL1141" s="18">
        <f t="shared" si="72"/>
        <v>0</v>
      </c>
      <c r="AM1141" t="s">
        <v>55</v>
      </c>
      <c r="AN1141" t="s">
        <v>55</v>
      </c>
      <c r="AO1141">
        <v>0</v>
      </c>
      <c r="AP1141">
        <v>1</v>
      </c>
      <c r="AQ1141">
        <v>0</v>
      </c>
      <c r="AR1141" t="s">
        <v>59</v>
      </c>
      <c r="AS1141" t="s">
        <v>80</v>
      </c>
      <c r="AT1141" t="s">
        <v>80</v>
      </c>
      <c r="AU1141" t="s">
        <v>80</v>
      </c>
      <c r="AV1141" t="s">
        <v>7000</v>
      </c>
      <c r="AW1141" t="s">
        <v>1371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0</v>
      </c>
      <c r="BK1141">
        <v>0</v>
      </c>
      <c r="BL1141">
        <v>2016022714</v>
      </c>
      <c r="BM1141">
        <v>14</v>
      </c>
    </row>
    <row r="1142" spans="1:65">
      <c r="A1142" t="s">
        <v>7001</v>
      </c>
      <c r="B1142">
        <v>1141</v>
      </c>
      <c r="C1142" t="s">
        <v>57</v>
      </c>
      <c r="D1142" t="s">
        <v>55</v>
      </c>
      <c r="E1142">
        <v>14</v>
      </c>
      <c r="F1142">
        <v>2016022714</v>
      </c>
      <c r="G1142" t="s">
        <v>55</v>
      </c>
      <c r="H1142" t="s">
        <v>1372</v>
      </c>
      <c r="I1142" t="s">
        <v>55</v>
      </c>
      <c r="J1142" t="s">
        <v>55</v>
      </c>
      <c r="K1142" t="s">
        <v>55</v>
      </c>
      <c r="L1142" t="s">
        <v>55</v>
      </c>
      <c r="M1142" t="s">
        <v>55</v>
      </c>
      <c r="N1142" t="s">
        <v>57</v>
      </c>
      <c r="O1142" t="s">
        <v>57</v>
      </c>
      <c r="P1142" t="s">
        <v>57</v>
      </c>
      <c r="Q1142" t="s">
        <v>57</v>
      </c>
      <c r="R1142" t="s">
        <v>57</v>
      </c>
      <c r="S1142" t="s">
        <v>55</v>
      </c>
      <c r="T1142" t="s">
        <v>57</v>
      </c>
      <c r="U1142" t="s">
        <v>57</v>
      </c>
      <c r="V1142" t="s">
        <v>57</v>
      </c>
      <c r="W1142" t="s">
        <v>55</v>
      </c>
      <c r="X1142" t="s">
        <v>57</v>
      </c>
      <c r="Y1142" t="s">
        <v>57</v>
      </c>
      <c r="Z1142" t="s">
        <v>57</v>
      </c>
      <c r="AA1142" t="s">
        <v>57</v>
      </c>
      <c r="AB1142" t="s">
        <v>57</v>
      </c>
      <c r="AC1142" t="s">
        <v>57</v>
      </c>
      <c r="AD1142" t="s">
        <v>57</v>
      </c>
      <c r="AE1142">
        <v>0</v>
      </c>
      <c r="AF1142">
        <v>0</v>
      </c>
      <c r="AG1142">
        <v>0</v>
      </c>
      <c r="AH1142">
        <v>0</v>
      </c>
      <c r="AI1142" s="18" t="str">
        <f t="shared" si="69"/>
        <v>1</v>
      </c>
      <c r="AJ1142" s="18" t="str">
        <f t="shared" si="70"/>
        <v>1</v>
      </c>
      <c r="AK1142" s="18" t="str">
        <f t="shared" si="71"/>
        <v>1</v>
      </c>
      <c r="AL1142" s="18">
        <f t="shared" si="72"/>
        <v>0</v>
      </c>
      <c r="AM1142" t="s">
        <v>55</v>
      </c>
      <c r="AN1142" t="s">
        <v>55</v>
      </c>
      <c r="AO1142">
        <v>1</v>
      </c>
      <c r="AP1142">
        <v>1</v>
      </c>
      <c r="AQ1142">
        <v>0</v>
      </c>
      <c r="AR1142" t="s">
        <v>59</v>
      </c>
      <c r="AS1142" t="s">
        <v>80</v>
      </c>
      <c r="AT1142" t="s">
        <v>80</v>
      </c>
      <c r="AU1142" t="s">
        <v>80</v>
      </c>
      <c r="AV1142" t="s">
        <v>7001</v>
      </c>
      <c r="AW1142" t="s">
        <v>1372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0</v>
      </c>
      <c r="BK1142">
        <v>0</v>
      </c>
      <c r="BL1142">
        <v>2016022714</v>
      </c>
      <c r="BM1142">
        <v>14</v>
      </c>
    </row>
    <row r="1143" spans="1:65">
      <c r="A1143" t="s">
        <v>7002</v>
      </c>
      <c r="B1143">
        <v>1142</v>
      </c>
      <c r="C1143" t="s">
        <v>57</v>
      </c>
      <c r="D1143" t="s">
        <v>55</v>
      </c>
      <c r="E1143">
        <v>14</v>
      </c>
      <c r="F1143">
        <v>2016022714</v>
      </c>
      <c r="G1143" t="s">
        <v>55</v>
      </c>
      <c r="H1143" t="s">
        <v>1373</v>
      </c>
      <c r="I1143" t="s">
        <v>55</v>
      </c>
      <c r="J1143" t="s">
        <v>55</v>
      </c>
      <c r="K1143" t="s">
        <v>55</v>
      </c>
      <c r="L1143" t="s">
        <v>55</v>
      </c>
      <c r="M1143" t="s">
        <v>55</v>
      </c>
      <c r="N1143" t="s">
        <v>57</v>
      </c>
      <c r="O1143" t="s">
        <v>57</v>
      </c>
      <c r="P1143" t="s">
        <v>57</v>
      </c>
      <c r="Q1143" t="s">
        <v>57</v>
      </c>
      <c r="R1143" t="s">
        <v>57</v>
      </c>
      <c r="S1143" t="s">
        <v>55</v>
      </c>
      <c r="T1143" t="s">
        <v>57</v>
      </c>
      <c r="U1143" t="s">
        <v>57</v>
      </c>
      <c r="V1143" t="s">
        <v>57</v>
      </c>
      <c r="W1143" t="s">
        <v>55</v>
      </c>
      <c r="X1143" t="s">
        <v>57</v>
      </c>
      <c r="Y1143" t="s">
        <v>57</v>
      </c>
      <c r="Z1143" t="s">
        <v>57</v>
      </c>
      <c r="AA1143" t="s">
        <v>57</v>
      </c>
      <c r="AB1143" t="s">
        <v>57</v>
      </c>
      <c r="AC1143" t="s">
        <v>57</v>
      </c>
      <c r="AD1143" t="s">
        <v>57</v>
      </c>
      <c r="AE1143">
        <v>0</v>
      </c>
      <c r="AF1143">
        <v>0</v>
      </c>
      <c r="AG1143">
        <v>0</v>
      </c>
      <c r="AH1143">
        <v>0</v>
      </c>
      <c r="AI1143" s="18" t="str">
        <f t="shared" si="69"/>
        <v>1</v>
      </c>
      <c r="AJ1143" s="18" t="str">
        <f t="shared" si="70"/>
        <v>1</v>
      </c>
      <c r="AK1143" s="18" t="str">
        <f t="shared" si="71"/>
        <v>1</v>
      </c>
      <c r="AL1143" s="18">
        <f t="shared" si="72"/>
        <v>0</v>
      </c>
      <c r="AM1143" t="s">
        <v>55</v>
      </c>
      <c r="AN1143" t="s">
        <v>55</v>
      </c>
      <c r="AO1143">
        <v>0</v>
      </c>
      <c r="AP1143">
        <v>1</v>
      </c>
      <c r="AQ1143">
        <v>0</v>
      </c>
      <c r="AR1143" t="s">
        <v>59</v>
      </c>
      <c r="AS1143" t="s">
        <v>80</v>
      </c>
      <c r="AT1143" t="s">
        <v>80</v>
      </c>
      <c r="AU1143" t="s">
        <v>80</v>
      </c>
      <c r="AV1143" t="s">
        <v>7002</v>
      </c>
      <c r="AW1143" t="s">
        <v>1373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2016022714</v>
      </c>
      <c r="BM1143">
        <v>14</v>
      </c>
    </row>
    <row r="1144" spans="1:65">
      <c r="A1144" t="s">
        <v>7003</v>
      </c>
      <c r="B1144">
        <v>1143</v>
      </c>
      <c r="C1144" t="s">
        <v>57</v>
      </c>
      <c r="D1144" t="s">
        <v>55</v>
      </c>
      <c r="E1144">
        <v>14</v>
      </c>
      <c r="F1144">
        <v>2016022714</v>
      </c>
      <c r="G1144" t="s">
        <v>55</v>
      </c>
      <c r="H1144" t="s">
        <v>1374</v>
      </c>
      <c r="I1144" t="s">
        <v>55</v>
      </c>
      <c r="J1144" t="s">
        <v>55</v>
      </c>
      <c r="K1144" t="s">
        <v>55</v>
      </c>
      <c r="L1144" t="s">
        <v>55</v>
      </c>
      <c r="M1144" t="s">
        <v>55</v>
      </c>
      <c r="N1144" t="s">
        <v>57</v>
      </c>
      <c r="O1144" t="s">
        <v>57</v>
      </c>
      <c r="P1144" t="s">
        <v>57</v>
      </c>
      <c r="Q1144" t="s">
        <v>57</v>
      </c>
      <c r="R1144" t="s">
        <v>57</v>
      </c>
      <c r="S1144" t="s">
        <v>55</v>
      </c>
      <c r="T1144" t="s">
        <v>57</v>
      </c>
      <c r="U1144" t="s">
        <v>57</v>
      </c>
      <c r="V1144" t="s">
        <v>57</v>
      </c>
      <c r="W1144" t="s">
        <v>55</v>
      </c>
      <c r="X1144" t="s">
        <v>57</v>
      </c>
      <c r="Y1144" t="s">
        <v>57</v>
      </c>
      <c r="Z1144" t="s">
        <v>57</v>
      </c>
      <c r="AA1144" t="s">
        <v>57</v>
      </c>
      <c r="AB1144" t="s">
        <v>57</v>
      </c>
      <c r="AC1144" t="s">
        <v>57</v>
      </c>
      <c r="AD1144" t="s">
        <v>57</v>
      </c>
      <c r="AE1144">
        <v>0</v>
      </c>
      <c r="AF1144">
        <v>0</v>
      </c>
      <c r="AG1144">
        <v>0</v>
      </c>
      <c r="AH1144">
        <v>0</v>
      </c>
      <c r="AI1144" s="18" t="str">
        <f t="shared" si="69"/>
        <v>1</v>
      </c>
      <c r="AJ1144" s="18" t="str">
        <f t="shared" si="70"/>
        <v>1</v>
      </c>
      <c r="AK1144" s="18" t="str">
        <f t="shared" si="71"/>
        <v>1</v>
      </c>
      <c r="AL1144" s="18">
        <f t="shared" si="72"/>
        <v>0</v>
      </c>
      <c r="AM1144" t="s">
        <v>55</v>
      </c>
      <c r="AN1144" t="s">
        <v>55</v>
      </c>
      <c r="AO1144">
        <v>0</v>
      </c>
      <c r="AP1144">
        <v>1</v>
      </c>
      <c r="AQ1144">
        <v>0</v>
      </c>
      <c r="AR1144" t="s">
        <v>59</v>
      </c>
      <c r="AS1144" t="s">
        <v>80</v>
      </c>
      <c r="AT1144" t="s">
        <v>80</v>
      </c>
      <c r="AU1144" t="s">
        <v>80</v>
      </c>
      <c r="AV1144" t="s">
        <v>7003</v>
      </c>
      <c r="AW1144" t="s">
        <v>1374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0</v>
      </c>
      <c r="BL1144">
        <v>2016022714</v>
      </c>
      <c r="BM1144">
        <v>14</v>
      </c>
    </row>
    <row r="1145" spans="1:65">
      <c r="A1145" t="s">
        <v>7004</v>
      </c>
      <c r="B1145">
        <v>1144</v>
      </c>
      <c r="C1145" t="s">
        <v>57</v>
      </c>
      <c r="D1145" t="s">
        <v>55</v>
      </c>
      <c r="E1145">
        <v>14</v>
      </c>
      <c r="F1145">
        <v>2016022714</v>
      </c>
      <c r="G1145" t="s">
        <v>55</v>
      </c>
      <c r="H1145" t="s">
        <v>1375</v>
      </c>
      <c r="I1145" t="s">
        <v>55</v>
      </c>
      <c r="J1145" t="s">
        <v>55</v>
      </c>
      <c r="K1145" t="s">
        <v>55</v>
      </c>
      <c r="L1145" t="s">
        <v>55</v>
      </c>
      <c r="M1145" t="s">
        <v>55</v>
      </c>
      <c r="N1145" t="s">
        <v>57</v>
      </c>
      <c r="O1145" t="s">
        <v>57</v>
      </c>
      <c r="P1145" t="s">
        <v>57</v>
      </c>
      <c r="Q1145" t="s">
        <v>57</v>
      </c>
      <c r="R1145" t="s">
        <v>57</v>
      </c>
      <c r="S1145" t="s">
        <v>55</v>
      </c>
      <c r="T1145" t="s">
        <v>57</v>
      </c>
      <c r="U1145" t="s">
        <v>57</v>
      </c>
      <c r="V1145" t="s">
        <v>57</v>
      </c>
      <c r="W1145" t="s">
        <v>55</v>
      </c>
      <c r="X1145" t="s">
        <v>57</v>
      </c>
      <c r="Y1145" t="s">
        <v>57</v>
      </c>
      <c r="Z1145" t="s">
        <v>57</v>
      </c>
      <c r="AA1145" t="s">
        <v>57</v>
      </c>
      <c r="AB1145" t="s">
        <v>57</v>
      </c>
      <c r="AC1145" t="s">
        <v>57</v>
      </c>
      <c r="AD1145" t="s">
        <v>57</v>
      </c>
      <c r="AE1145">
        <v>0</v>
      </c>
      <c r="AF1145">
        <v>0</v>
      </c>
      <c r="AG1145">
        <v>0</v>
      </c>
      <c r="AH1145">
        <v>0</v>
      </c>
      <c r="AI1145" s="18" t="str">
        <f t="shared" si="69"/>
        <v>1</v>
      </c>
      <c r="AJ1145" s="18" t="str">
        <f t="shared" si="70"/>
        <v>1</v>
      </c>
      <c r="AK1145" s="18" t="str">
        <f t="shared" si="71"/>
        <v>1</v>
      </c>
      <c r="AL1145" s="18">
        <f t="shared" si="72"/>
        <v>0</v>
      </c>
      <c r="AM1145" t="s">
        <v>55</v>
      </c>
      <c r="AN1145" t="s">
        <v>55</v>
      </c>
      <c r="AO1145">
        <v>0</v>
      </c>
      <c r="AP1145">
        <v>1</v>
      </c>
      <c r="AQ1145">
        <v>0</v>
      </c>
      <c r="AR1145" t="s">
        <v>59</v>
      </c>
      <c r="AS1145" t="s">
        <v>80</v>
      </c>
      <c r="AT1145" t="s">
        <v>80</v>
      </c>
      <c r="AU1145" t="s">
        <v>80</v>
      </c>
      <c r="AV1145" t="s">
        <v>7004</v>
      </c>
      <c r="AW1145" t="s">
        <v>1375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0</v>
      </c>
      <c r="BK1145">
        <v>0</v>
      </c>
      <c r="BL1145">
        <v>2016022714</v>
      </c>
      <c r="BM1145">
        <v>14</v>
      </c>
    </row>
    <row r="1146" spans="1:65">
      <c r="A1146" t="s">
        <v>7005</v>
      </c>
      <c r="B1146">
        <v>1145</v>
      </c>
      <c r="C1146" t="s">
        <v>57</v>
      </c>
      <c r="D1146" t="s">
        <v>55</v>
      </c>
      <c r="E1146">
        <v>14</v>
      </c>
      <c r="F1146">
        <v>2016022714</v>
      </c>
      <c r="G1146" t="s">
        <v>55</v>
      </c>
      <c r="H1146" t="s">
        <v>1376</v>
      </c>
      <c r="I1146" t="s">
        <v>55</v>
      </c>
      <c r="J1146" t="s">
        <v>55</v>
      </c>
      <c r="K1146" t="s">
        <v>55</v>
      </c>
      <c r="L1146" t="s">
        <v>55</v>
      </c>
      <c r="M1146" t="s">
        <v>55</v>
      </c>
      <c r="N1146" t="s">
        <v>57</v>
      </c>
      <c r="O1146" t="s">
        <v>57</v>
      </c>
      <c r="P1146" t="s">
        <v>57</v>
      </c>
      <c r="Q1146" t="s">
        <v>57</v>
      </c>
      <c r="R1146" t="s">
        <v>57</v>
      </c>
      <c r="S1146" t="s">
        <v>55</v>
      </c>
      <c r="T1146" t="s">
        <v>57</v>
      </c>
      <c r="U1146" t="s">
        <v>57</v>
      </c>
      <c r="V1146" t="s">
        <v>57</v>
      </c>
      <c r="W1146" t="s">
        <v>55</v>
      </c>
      <c r="X1146" t="s">
        <v>57</v>
      </c>
      <c r="Y1146" t="s">
        <v>57</v>
      </c>
      <c r="Z1146" t="s">
        <v>57</v>
      </c>
      <c r="AA1146" t="s">
        <v>57</v>
      </c>
      <c r="AB1146" t="s">
        <v>57</v>
      </c>
      <c r="AC1146" t="s">
        <v>57</v>
      </c>
      <c r="AD1146" t="s">
        <v>57</v>
      </c>
      <c r="AE1146">
        <v>0</v>
      </c>
      <c r="AF1146">
        <v>0</v>
      </c>
      <c r="AG1146">
        <v>0</v>
      </c>
      <c r="AH1146">
        <v>0</v>
      </c>
      <c r="AI1146" s="18" t="str">
        <f t="shared" si="69"/>
        <v>1</v>
      </c>
      <c r="AJ1146" s="18" t="str">
        <f t="shared" si="70"/>
        <v>1</v>
      </c>
      <c r="AK1146" s="18" t="str">
        <f t="shared" si="71"/>
        <v>1</v>
      </c>
      <c r="AL1146" s="18">
        <f t="shared" si="72"/>
        <v>0</v>
      </c>
      <c r="AM1146" t="s">
        <v>55</v>
      </c>
      <c r="AN1146" t="s">
        <v>55</v>
      </c>
      <c r="AO1146">
        <v>1</v>
      </c>
      <c r="AP1146">
        <v>1</v>
      </c>
      <c r="AQ1146">
        <v>0</v>
      </c>
      <c r="AR1146" t="s">
        <v>59</v>
      </c>
      <c r="AS1146" t="s">
        <v>80</v>
      </c>
      <c r="AT1146" t="s">
        <v>80</v>
      </c>
      <c r="AU1146" t="s">
        <v>80</v>
      </c>
      <c r="AV1146" t="s">
        <v>7005</v>
      </c>
      <c r="AW1146" t="s">
        <v>1376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2016022714</v>
      </c>
      <c r="BM1146">
        <v>14</v>
      </c>
    </row>
    <row r="1147" spans="1:65">
      <c r="A1147" t="s">
        <v>7006</v>
      </c>
      <c r="B1147">
        <v>1146</v>
      </c>
      <c r="C1147" t="s">
        <v>57</v>
      </c>
      <c r="D1147" t="s">
        <v>55</v>
      </c>
      <c r="E1147">
        <v>14</v>
      </c>
      <c r="F1147">
        <v>2016022714</v>
      </c>
      <c r="G1147" t="s">
        <v>55</v>
      </c>
      <c r="H1147" t="s">
        <v>1377</v>
      </c>
      <c r="I1147" t="s">
        <v>55</v>
      </c>
      <c r="J1147" t="s">
        <v>55</v>
      </c>
      <c r="K1147" t="s">
        <v>55</v>
      </c>
      <c r="L1147" t="s">
        <v>55</v>
      </c>
      <c r="M1147" t="s">
        <v>55</v>
      </c>
      <c r="N1147" t="s">
        <v>57</v>
      </c>
      <c r="O1147" t="s">
        <v>57</v>
      </c>
      <c r="P1147" t="s">
        <v>57</v>
      </c>
      <c r="Q1147" t="s">
        <v>57</v>
      </c>
      <c r="R1147" t="s">
        <v>57</v>
      </c>
      <c r="S1147" t="s">
        <v>55</v>
      </c>
      <c r="T1147" t="s">
        <v>57</v>
      </c>
      <c r="U1147" t="s">
        <v>57</v>
      </c>
      <c r="V1147" t="s">
        <v>57</v>
      </c>
      <c r="W1147" t="s">
        <v>55</v>
      </c>
      <c r="X1147" t="s">
        <v>57</v>
      </c>
      <c r="Y1147" t="s">
        <v>57</v>
      </c>
      <c r="Z1147" t="s">
        <v>57</v>
      </c>
      <c r="AA1147" t="s">
        <v>57</v>
      </c>
      <c r="AB1147" t="s">
        <v>57</v>
      </c>
      <c r="AC1147" t="s">
        <v>57</v>
      </c>
      <c r="AD1147" t="s">
        <v>57</v>
      </c>
      <c r="AE1147">
        <v>0</v>
      </c>
      <c r="AF1147">
        <v>0</v>
      </c>
      <c r="AG1147">
        <v>0</v>
      </c>
      <c r="AH1147">
        <v>0</v>
      </c>
      <c r="AI1147" s="18" t="str">
        <f t="shared" si="69"/>
        <v>1</v>
      </c>
      <c r="AJ1147" s="18" t="str">
        <f t="shared" si="70"/>
        <v>1</v>
      </c>
      <c r="AK1147" s="18" t="str">
        <f t="shared" si="71"/>
        <v>1</v>
      </c>
      <c r="AL1147" s="18">
        <f t="shared" si="72"/>
        <v>0</v>
      </c>
      <c r="AM1147" t="s">
        <v>55</v>
      </c>
      <c r="AN1147" t="s">
        <v>55</v>
      </c>
      <c r="AO1147">
        <v>0</v>
      </c>
      <c r="AP1147">
        <v>1</v>
      </c>
      <c r="AQ1147">
        <v>0</v>
      </c>
      <c r="AR1147" t="s">
        <v>59</v>
      </c>
      <c r="AS1147" t="s">
        <v>80</v>
      </c>
      <c r="AT1147" t="s">
        <v>80</v>
      </c>
      <c r="AU1147" t="s">
        <v>80</v>
      </c>
      <c r="AV1147" t="s">
        <v>7006</v>
      </c>
      <c r="AW1147" t="s">
        <v>1377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0</v>
      </c>
      <c r="BL1147">
        <v>2016022714</v>
      </c>
      <c r="BM1147">
        <v>14</v>
      </c>
    </row>
    <row r="1148" spans="1:65">
      <c r="A1148" t="s">
        <v>7007</v>
      </c>
      <c r="B1148">
        <v>1147</v>
      </c>
      <c r="C1148" t="s">
        <v>57</v>
      </c>
      <c r="D1148" t="s">
        <v>55</v>
      </c>
      <c r="E1148">
        <v>14</v>
      </c>
      <c r="F1148">
        <v>2016022714</v>
      </c>
      <c r="G1148" t="s">
        <v>55</v>
      </c>
      <c r="H1148" t="s">
        <v>1378</v>
      </c>
      <c r="I1148" t="s">
        <v>55</v>
      </c>
      <c r="J1148" t="s">
        <v>55</v>
      </c>
      <c r="K1148" t="s">
        <v>55</v>
      </c>
      <c r="L1148" t="s">
        <v>55</v>
      </c>
      <c r="M1148" t="s">
        <v>55</v>
      </c>
      <c r="N1148" t="s">
        <v>57</v>
      </c>
      <c r="O1148" t="s">
        <v>57</v>
      </c>
      <c r="P1148" t="s">
        <v>57</v>
      </c>
      <c r="Q1148" t="s">
        <v>57</v>
      </c>
      <c r="R1148" t="s">
        <v>57</v>
      </c>
      <c r="S1148" t="s">
        <v>55</v>
      </c>
      <c r="T1148" t="s">
        <v>57</v>
      </c>
      <c r="U1148" t="s">
        <v>57</v>
      </c>
      <c r="V1148" t="s">
        <v>57</v>
      </c>
      <c r="W1148" t="s">
        <v>55</v>
      </c>
      <c r="X1148" t="s">
        <v>57</v>
      </c>
      <c r="Y1148" t="s">
        <v>57</v>
      </c>
      <c r="Z1148" t="s">
        <v>57</v>
      </c>
      <c r="AA1148" t="s">
        <v>57</v>
      </c>
      <c r="AB1148" t="s">
        <v>57</v>
      </c>
      <c r="AC1148" t="s">
        <v>57</v>
      </c>
      <c r="AD1148" t="s">
        <v>57</v>
      </c>
      <c r="AE1148">
        <v>0</v>
      </c>
      <c r="AF1148">
        <v>0</v>
      </c>
      <c r="AG1148">
        <v>0</v>
      </c>
      <c r="AH1148">
        <v>0</v>
      </c>
      <c r="AI1148" s="18" t="str">
        <f t="shared" si="69"/>
        <v>1</v>
      </c>
      <c r="AJ1148" s="18" t="str">
        <f t="shared" si="70"/>
        <v>1</v>
      </c>
      <c r="AK1148" s="18" t="str">
        <f t="shared" si="71"/>
        <v>1</v>
      </c>
      <c r="AL1148" s="18">
        <f t="shared" si="72"/>
        <v>0</v>
      </c>
      <c r="AM1148" t="s">
        <v>55</v>
      </c>
      <c r="AN1148" t="s">
        <v>55</v>
      </c>
      <c r="AO1148">
        <v>0</v>
      </c>
      <c r="AP1148">
        <v>1</v>
      </c>
      <c r="AQ1148">
        <v>0</v>
      </c>
      <c r="AR1148" t="s">
        <v>59</v>
      </c>
      <c r="AS1148" t="s">
        <v>80</v>
      </c>
      <c r="AT1148" t="s">
        <v>80</v>
      </c>
      <c r="AU1148" t="s">
        <v>80</v>
      </c>
      <c r="AV1148" t="s">
        <v>7007</v>
      </c>
      <c r="AW1148" t="s">
        <v>1378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2016022714</v>
      </c>
      <c r="BM1148">
        <v>14</v>
      </c>
    </row>
    <row r="1149" spans="1:65">
      <c r="A1149" t="s">
        <v>7008</v>
      </c>
      <c r="B1149">
        <v>1148</v>
      </c>
      <c r="C1149" t="s">
        <v>57</v>
      </c>
      <c r="D1149" t="s">
        <v>55</v>
      </c>
      <c r="E1149">
        <v>14</v>
      </c>
      <c r="F1149">
        <v>2016022714</v>
      </c>
      <c r="G1149" t="s">
        <v>55</v>
      </c>
      <c r="H1149" t="s">
        <v>1379</v>
      </c>
      <c r="I1149" t="s">
        <v>55</v>
      </c>
      <c r="J1149" t="s">
        <v>55</v>
      </c>
      <c r="K1149" t="s">
        <v>55</v>
      </c>
      <c r="L1149" t="s">
        <v>55</v>
      </c>
      <c r="M1149" t="s">
        <v>55</v>
      </c>
      <c r="N1149" t="s">
        <v>57</v>
      </c>
      <c r="O1149" t="s">
        <v>57</v>
      </c>
      <c r="P1149" t="s">
        <v>57</v>
      </c>
      <c r="Q1149" t="s">
        <v>57</v>
      </c>
      <c r="R1149" t="s">
        <v>57</v>
      </c>
      <c r="S1149" t="s">
        <v>55</v>
      </c>
      <c r="T1149" t="s">
        <v>57</v>
      </c>
      <c r="U1149" t="s">
        <v>57</v>
      </c>
      <c r="V1149" t="s">
        <v>57</v>
      </c>
      <c r="W1149" t="s">
        <v>55</v>
      </c>
      <c r="X1149" t="s">
        <v>57</v>
      </c>
      <c r="Y1149" t="s">
        <v>57</v>
      </c>
      <c r="Z1149" t="s">
        <v>57</v>
      </c>
      <c r="AA1149" t="s">
        <v>57</v>
      </c>
      <c r="AB1149" t="s">
        <v>57</v>
      </c>
      <c r="AC1149" t="s">
        <v>57</v>
      </c>
      <c r="AD1149" t="s">
        <v>57</v>
      </c>
      <c r="AE1149">
        <v>0</v>
      </c>
      <c r="AF1149">
        <v>0</v>
      </c>
      <c r="AG1149">
        <v>0</v>
      </c>
      <c r="AH1149">
        <v>0</v>
      </c>
      <c r="AI1149" s="18" t="str">
        <f t="shared" si="69"/>
        <v>1</v>
      </c>
      <c r="AJ1149" s="18" t="str">
        <f t="shared" si="70"/>
        <v>1</v>
      </c>
      <c r="AK1149" s="18" t="str">
        <f t="shared" si="71"/>
        <v>1</v>
      </c>
      <c r="AL1149" s="18">
        <f t="shared" si="72"/>
        <v>0</v>
      </c>
      <c r="AM1149" t="s">
        <v>55</v>
      </c>
      <c r="AN1149" t="s">
        <v>55</v>
      </c>
      <c r="AO1149">
        <v>0</v>
      </c>
      <c r="AP1149">
        <v>1</v>
      </c>
      <c r="AQ1149">
        <v>0</v>
      </c>
      <c r="AR1149" t="s">
        <v>59</v>
      </c>
      <c r="AS1149" t="s">
        <v>80</v>
      </c>
      <c r="AT1149" t="s">
        <v>80</v>
      </c>
      <c r="AU1149" t="s">
        <v>80</v>
      </c>
      <c r="AV1149" t="s">
        <v>7008</v>
      </c>
      <c r="AW1149" t="s">
        <v>1379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2016022714</v>
      </c>
      <c r="BM1149">
        <v>14</v>
      </c>
    </row>
    <row r="1150" spans="1:65">
      <c r="A1150" t="s">
        <v>7009</v>
      </c>
      <c r="B1150">
        <v>1149</v>
      </c>
      <c r="C1150" t="s">
        <v>57</v>
      </c>
      <c r="D1150" t="s">
        <v>55</v>
      </c>
      <c r="E1150">
        <v>14</v>
      </c>
      <c r="F1150">
        <v>2016022714</v>
      </c>
      <c r="G1150" t="s">
        <v>55</v>
      </c>
      <c r="H1150" t="s">
        <v>1380</v>
      </c>
      <c r="I1150" t="s">
        <v>55</v>
      </c>
      <c r="J1150" t="s">
        <v>55</v>
      </c>
      <c r="K1150" t="s">
        <v>55</v>
      </c>
      <c r="L1150" t="s">
        <v>55</v>
      </c>
      <c r="M1150" t="s">
        <v>55</v>
      </c>
      <c r="N1150" t="s">
        <v>57</v>
      </c>
      <c r="O1150" t="s">
        <v>57</v>
      </c>
      <c r="P1150" t="s">
        <v>57</v>
      </c>
      <c r="Q1150" t="s">
        <v>57</v>
      </c>
      <c r="R1150" t="s">
        <v>57</v>
      </c>
      <c r="S1150" t="s">
        <v>55</v>
      </c>
      <c r="T1150" t="s">
        <v>57</v>
      </c>
      <c r="U1150" t="s">
        <v>57</v>
      </c>
      <c r="V1150" t="s">
        <v>57</v>
      </c>
      <c r="W1150" t="s">
        <v>55</v>
      </c>
      <c r="X1150" t="s">
        <v>57</v>
      </c>
      <c r="Y1150" t="s">
        <v>57</v>
      </c>
      <c r="Z1150" t="s">
        <v>57</v>
      </c>
      <c r="AA1150" t="s">
        <v>57</v>
      </c>
      <c r="AB1150" t="s">
        <v>57</v>
      </c>
      <c r="AC1150" t="s">
        <v>57</v>
      </c>
      <c r="AD1150" t="s">
        <v>57</v>
      </c>
      <c r="AE1150">
        <v>0</v>
      </c>
      <c r="AF1150">
        <v>0</v>
      </c>
      <c r="AG1150">
        <v>0</v>
      </c>
      <c r="AH1150">
        <v>0</v>
      </c>
      <c r="AI1150" s="18" t="str">
        <f t="shared" si="69"/>
        <v>1</v>
      </c>
      <c r="AJ1150" s="18" t="str">
        <f t="shared" si="70"/>
        <v>1</v>
      </c>
      <c r="AK1150" s="18" t="str">
        <f t="shared" si="71"/>
        <v>1</v>
      </c>
      <c r="AL1150" s="18">
        <f t="shared" si="72"/>
        <v>0</v>
      </c>
      <c r="AM1150" t="s">
        <v>55</v>
      </c>
      <c r="AN1150" t="s">
        <v>55</v>
      </c>
      <c r="AO1150">
        <v>1</v>
      </c>
      <c r="AP1150">
        <v>1</v>
      </c>
      <c r="AQ1150">
        <v>0</v>
      </c>
      <c r="AR1150" t="s">
        <v>59</v>
      </c>
      <c r="AS1150" t="s">
        <v>80</v>
      </c>
      <c r="AT1150" t="s">
        <v>80</v>
      </c>
      <c r="AU1150" t="s">
        <v>80</v>
      </c>
      <c r="AV1150" t="s">
        <v>7009</v>
      </c>
      <c r="AW1150" t="s">
        <v>1380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2016022714</v>
      </c>
      <c r="BM1150">
        <v>14</v>
      </c>
    </row>
    <row r="1151" spans="1:65">
      <c r="A1151" t="s">
        <v>7010</v>
      </c>
      <c r="B1151">
        <v>1150</v>
      </c>
      <c r="C1151" t="s">
        <v>57</v>
      </c>
      <c r="D1151" t="s">
        <v>55</v>
      </c>
      <c r="E1151">
        <v>14</v>
      </c>
      <c r="F1151">
        <v>2016022714</v>
      </c>
      <c r="G1151" t="s">
        <v>55</v>
      </c>
      <c r="H1151" t="s">
        <v>1381</v>
      </c>
      <c r="I1151" t="s">
        <v>55</v>
      </c>
      <c r="J1151" t="s">
        <v>55</v>
      </c>
      <c r="K1151" t="s">
        <v>55</v>
      </c>
      <c r="L1151" t="s">
        <v>55</v>
      </c>
      <c r="M1151" t="s">
        <v>55</v>
      </c>
      <c r="N1151" t="s">
        <v>57</v>
      </c>
      <c r="O1151" t="s">
        <v>57</v>
      </c>
      <c r="P1151" t="s">
        <v>57</v>
      </c>
      <c r="Q1151" t="s">
        <v>57</v>
      </c>
      <c r="R1151" t="s">
        <v>57</v>
      </c>
      <c r="S1151" t="s">
        <v>55</v>
      </c>
      <c r="T1151" t="s">
        <v>57</v>
      </c>
      <c r="U1151" t="s">
        <v>57</v>
      </c>
      <c r="V1151" t="s">
        <v>57</v>
      </c>
      <c r="W1151" t="s">
        <v>55</v>
      </c>
      <c r="X1151" t="s">
        <v>57</v>
      </c>
      <c r="Y1151" t="s">
        <v>57</v>
      </c>
      <c r="Z1151" t="s">
        <v>57</v>
      </c>
      <c r="AA1151" t="s">
        <v>57</v>
      </c>
      <c r="AB1151" t="s">
        <v>57</v>
      </c>
      <c r="AC1151" t="s">
        <v>57</v>
      </c>
      <c r="AD1151" t="s">
        <v>57</v>
      </c>
      <c r="AE1151">
        <v>0</v>
      </c>
      <c r="AF1151">
        <v>0</v>
      </c>
      <c r="AG1151">
        <v>0</v>
      </c>
      <c r="AH1151">
        <v>0</v>
      </c>
      <c r="AI1151" s="18" t="str">
        <f t="shared" si="69"/>
        <v>1</v>
      </c>
      <c r="AJ1151" s="18" t="str">
        <f t="shared" si="70"/>
        <v>1</v>
      </c>
      <c r="AK1151" s="18" t="str">
        <f t="shared" si="71"/>
        <v>1</v>
      </c>
      <c r="AL1151" s="18">
        <f t="shared" si="72"/>
        <v>0</v>
      </c>
      <c r="AM1151" t="s">
        <v>55</v>
      </c>
      <c r="AN1151" t="s">
        <v>55</v>
      </c>
      <c r="AO1151">
        <v>0</v>
      </c>
      <c r="AP1151">
        <v>1</v>
      </c>
      <c r="AQ1151">
        <v>0</v>
      </c>
      <c r="AR1151" t="s">
        <v>59</v>
      </c>
      <c r="AS1151" t="s">
        <v>80</v>
      </c>
      <c r="AT1151" t="s">
        <v>80</v>
      </c>
      <c r="AU1151" t="s">
        <v>80</v>
      </c>
      <c r="AV1151" t="s">
        <v>7010</v>
      </c>
      <c r="AW1151" t="s">
        <v>1381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2016022714</v>
      </c>
      <c r="BM1151">
        <v>14</v>
      </c>
    </row>
    <row r="1152" spans="1:65">
      <c r="A1152" t="s">
        <v>7011</v>
      </c>
      <c r="B1152">
        <v>1151</v>
      </c>
      <c r="C1152" t="s">
        <v>57</v>
      </c>
      <c r="D1152" t="s">
        <v>55</v>
      </c>
      <c r="E1152">
        <v>14</v>
      </c>
      <c r="F1152">
        <v>2016022714</v>
      </c>
      <c r="G1152" t="s">
        <v>55</v>
      </c>
      <c r="H1152" t="s">
        <v>1382</v>
      </c>
      <c r="I1152" t="s">
        <v>55</v>
      </c>
      <c r="J1152" t="s">
        <v>55</v>
      </c>
      <c r="K1152" t="s">
        <v>55</v>
      </c>
      <c r="L1152" t="s">
        <v>55</v>
      </c>
      <c r="M1152" t="s">
        <v>55</v>
      </c>
      <c r="N1152" t="s">
        <v>57</v>
      </c>
      <c r="O1152" t="s">
        <v>57</v>
      </c>
      <c r="P1152" t="s">
        <v>57</v>
      </c>
      <c r="Q1152" t="s">
        <v>57</v>
      </c>
      <c r="R1152" t="s">
        <v>57</v>
      </c>
      <c r="S1152" t="s">
        <v>55</v>
      </c>
      <c r="T1152" t="s">
        <v>57</v>
      </c>
      <c r="U1152" t="s">
        <v>57</v>
      </c>
      <c r="V1152" t="s">
        <v>57</v>
      </c>
      <c r="W1152" t="s">
        <v>55</v>
      </c>
      <c r="X1152" t="s">
        <v>57</v>
      </c>
      <c r="Y1152" t="s">
        <v>57</v>
      </c>
      <c r="Z1152" t="s">
        <v>57</v>
      </c>
      <c r="AA1152" t="s">
        <v>57</v>
      </c>
      <c r="AB1152" t="s">
        <v>57</v>
      </c>
      <c r="AC1152" t="s">
        <v>57</v>
      </c>
      <c r="AD1152" t="s">
        <v>57</v>
      </c>
      <c r="AE1152">
        <v>0</v>
      </c>
      <c r="AF1152">
        <v>0</v>
      </c>
      <c r="AG1152">
        <v>0</v>
      </c>
      <c r="AH1152">
        <v>0</v>
      </c>
      <c r="AI1152" s="18" t="str">
        <f t="shared" si="69"/>
        <v>1</v>
      </c>
      <c r="AJ1152" s="18" t="str">
        <f t="shared" si="70"/>
        <v>1</v>
      </c>
      <c r="AK1152" s="18" t="str">
        <f t="shared" si="71"/>
        <v>1</v>
      </c>
      <c r="AL1152" s="18">
        <f t="shared" si="72"/>
        <v>0</v>
      </c>
      <c r="AM1152" t="s">
        <v>55</v>
      </c>
      <c r="AN1152" t="s">
        <v>55</v>
      </c>
      <c r="AO1152">
        <v>0</v>
      </c>
      <c r="AP1152">
        <v>1</v>
      </c>
      <c r="AQ1152">
        <v>0</v>
      </c>
      <c r="AR1152" t="s">
        <v>59</v>
      </c>
      <c r="AS1152" t="s">
        <v>80</v>
      </c>
      <c r="AT1152" t="s">
        <v>80</v>
      </c>
      <c r="AU1152" t="s">
        <v>80</v>
      </c>
      <c r="AV1152" t="s">
        <v>7011</v>
      </c>
      <c r="AW1152" t="s">
        <v>1382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2016022714</v>
      </c>
      <c r="BM1152">
        <v>14</v>
      </c>
    </row>
    <row r="1153" spans="1:65">
      <c r="A1153" t="s">
        <v>7012</v>
      </c>
      <c r="B1153">
        <v>1152</v>
      </c>
      <c r="C1153" t="s">
        <v>57</v>
      </c>
      <c r="D1153" t="s">
        <v>55</v>
      </c>
      <c r="E1153">
        <v>14</v>
      </c>
      <c r="F1153">
        <v>2016022714</v>
      </c>
      <c r="G1153" t="s">
        <v>55</v>
      </c>
      <c r="H1153" t="s">
        <v>1383</v>
      </c>
      <c r="I1153" t="s">
        <v>55</v>
      </c>
      <c r="J1153" t="s">
        <v>55</v>
      </c>
      <c r="K1153" t="s">
        <v>55</v>
      </c>
      <c r="L1153" t="s">
        <v>55</v>
      </c>
      <c r="M1153" t="s">
        <v>55</v>
      </c>
      <c r="N1153" t="s">
        <v>57</v>
      </c>
      <c r="O1153" t="s">
        <v>57</v>
      </c>
      <c r="P1153" t="s">
        <v>57</v>
      </c>
      <c r="Q1153" t="s">
        <v>57</v>
      </c>
      <c r="R1153" t="s">
        <v>57</v>
      </c>
      <c r="S1153" t="s">
        <v>55</v>
      </c>
      <c r="T1153" t="s">
        <v>57</v>
      </c>
      <c r="U1153" t="s">
        <v>57</v>
      </c>
      <c r="V1153" t="s">
        <v>57</v>
      </c>
      <c r="W1153" t="s">
        <v>55</v>
      </c>
      <c r="X1153" t="s">
        <v>57</v>
      </c>
      <c r="Y1153" t="s">
        <v>57</v>
      </c>
      <c r="Z1153" t="s">
        <v>57</v>
      </c>
      <c r="AA1153" t="s">
        <v>57</v>
      </c>
      <c r="AB1153" t="s">
        <v>57</v>
      </c>
      <c r="AC1153" t="s">
        <v>57</v>
      </c>
      <c r="AD1153" t="s">
        <v>57</v>
      </c>
      <c r="AE1153">
        <v>0</v>
      </c>
      <c r="AF1153">
        <v>0</v>
      </c>
      <c r="AG1153">
        <v>0</v>
      </c>
      <c r="AH1153">
        <v>0</v>
      </c>
      <c r="AI1153" s="18" t="str">
        <f t="shared" si="69"/>
        <v>1</v>
      </c>
      <c r="AJ1153" s="18" t="str">
        <f t="shared" si="70"/>
        <v>1</v>
      </c>
      <c r="AK1153" s="18" t="str">
        <f t="shared" si="71"/>
        <v>1</v>
      </c>
      <c r="AL1153" s="18">
        <f t="shared" si="72"/>
        <v>0</v>
      </c>
      <c r="AM1153" t="s">
        <v>55</v>
      </c>
      <c r="AN1153" t="s">
        <v>55</v>
      </c>
      <c r="AO1153">
        <v>0</v>
      </c>
      <c r="AP1153">
        <v>1</v>
      </c>
      <c r="AQ1153">
        <v>0</v>
      </c>
      <c r="AR1153" t="s">
        <v>59</v>
      </c>
      <c r="AS1153" t="s">
        <v>80</v>
      </c>
      <c r="AT1153" t="s">
        <v>80</v>
      </c>
      <c r="AU1153" t="s">
        <v>80</v>
      </c>
      <c r="AV1153" t="s">
        <v>7012</v>
      </c>
      <c r="AW1153" t="s">
        <v>1383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2016022714</v>
      </c>
      <c r="BM1153">
        <v>14</v>
      </c>
    </row>
    <row r="1154" spans="1:65">
      <c r="A1154" t="s">
        <v>7013</v>
      </c>
      <c r="B1154">
        <v>1153</v>
      </c>
      <c r="C1154" t="s">
        <v>57</v>
      </c>
      <c r="D1154" t="s">
        <v>55</v>
      </c>
      <c r="E1154">
        <v>14</v>
      </c>
      <c r="F1154">
        <v>2016022714</v>
      </c>
      <c r="G1154" t="s">
        <v>55</v>
      </c>
      <c r="H1154" t="s">
        <v>1384</v>
      </c>
      <c r="I1154" t="s">
        <v>55</v>
      </c>
      <c r="J1154" t="s">
        <v>55</v>
      </c>
      <c r="K1154" t="s">
        <v>55</v>
      </c>
      <c r="L1154" t="s">
        <v>55</v>
      </c>
      <c r="M1154" t="s">
        <v>55</v>
      </c>
      <c r="N1154" t="s">
        <v>57</v>
      </c>
      <c r="O1154" t="s">
        <v>57</v>
      </c>
      <c r="P1154" t="s">
        <v>57</v>
      </c>
      <c r="Q1154" t="s">
        <v>57</v>
      </c>
      <c r="R1154" t="s">
        <v>57</v>
      </c>
      <c r="S1154" t="s">
        <v>55</v>
      </c>
      <c r="T1154" t="s">
        <v>57</v>
      </c>
      <c r="U1154" t="s">
        <v>57</v>
      </c>
      <c r="V1154" t="s">
        <v>57</v>
      </c>
      <c r="W1154" t="s">
        <v>55</v>
      </c>
      <c r="X1154" t="s">
        <v>57</v>
      </c>
      <c r="Y1154" t="s">
        <v>57</v>
      </c>
      <c r="Z1154" t="s">
        <v>57</v>
      </c>
      <c r="AA1154" t="s">
        <v>57</v>
      </c>
      <c r="AB1154" t="s">
        <v>57</v>
      </c>
      <c r="AC1154" t="s">
        <v>57</v>
      </c>
      <c r="AD1154" t="s">
        <v>57</v>
      </c>
      <c r="AE1154">
        <v>0</v>
      </c>
      <c r="AF1154">
        <v>0</v>
      </c>
      <c r="AG1154">
        <v>0</v>
      </c>
      <c r="AH1154">
        <v>0</v>
      </c>
      <c r="AI1154" s="18" t="str">
        <f t="shared" si="69"/>
        <v>1</v>
      </c>
      <c r="AJ1154" s="18" t="str">
        <f t="shared" si="70"/>
        <v>1</v>
      </c>
      <c r="AK1154" s="18" t="str">
        <f t="shared" si="71"/>
        <v>1</v>
      </c>
      <c r="AL1154" s="18">
        <f t="shared" si="72"/>
        <v>0</v>
      </c>
      <c r="AM1154" t="s">
        <v>55</v>
      </c>
      <c r="AN1154" t="s">
        <v>55</v>
      </c>
      <c r="AO1154">
        <v>1</v>
      </c>
      <c r="AP1154">
        <v>1</v>
      </c>
      <c r="AQ1154">
        <v>0</v>
      </c>
      <c r="AR1154" t="s">
        <v>59</v>
      </c>
      <c r="AS1154" t="s">
        <v>80</v>
      </c>
      <c r="AT1154" t="s">
        <v>80</v>
      </c>
      <c r="AU1154" t="s">
        <v>80</v>
      </c>
      <c r="AV1154" t="s">
        <v>7013</v>
      </c>
      <c r="AW1154" t="s">
        <v>1384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2016022714</v>
      </c>
      <c r="BM1154">
        <v>14</v>
      </c>
    </row>
    <row r="1155" spans="1:65">
      <c r="A1155" t="s">
        <v>7014</v>
      </c>
      <c r="B1155">
        <v>1154</v>
      </c>
      <c r="C1155" t="s">
        <v>57</v>
      </c>
      <c r="D1155" t="s">
        <v>55</v>
      </c>
      <c r="E1155">
        <v>14</v>
      </c>
      <c r="F1155">
        <v>2016022714</v>
      </c>
      <c r="G1155" t="s">
        <v>55</v>
      </c>
      <c r="H1155" t="s">
        <v>1385</v>
      </c>
      <c r="I1155" t="s">
        <v>55</v>
      </c>
      <c r="J1155" t="s">
        <v>55</v>
      </c>
      <c r="K1155" t="s">
        <v>55</v>
      </c>
      <c r="L1155" t="s">
        <v>55</v>
      </c>
      <c r="M1155" t="s">
        <v>55</v>
      </c>
      <c r="N1155" t="s">
        <v>57</v>
      </c>
      <c r="O1155" t="s">
        <v>57</v>
      </c>
      <c r="P1155" t="s">
        <v>57</v>
      </c>
      <c r="Q1155" t="s">
        <v>57</v>
      </c>
      <c r="R1155" t="s">
        <v>57</v>
      </c>
      <c r="S1155" t="s">
        <v>55</v>
      </c>
      <c r="T1155" t="s">
        <v>57</v>
      </c>
      <c r="U1155" t="s">
        <v>57</v>
      </c>
      <c r="V1155" t="s">
        <v>57</v>
      </c>
      <c r="W1155" t="s">
        <v>55</v>
      </c>
      <c r="X1155" t="s">
        <v>57</v>
      </c>
      <c r="Y1155" t="s">
        <v>57</v>
      </c>
      <c r="Z1155" t="s">
        <v>57</v>
      </c>
      <c r="AA1155" t="s">
        <v>57</v>
      </c>
      <c r="AB1155" t="s">
        <v>57</v>
      </c>
      <c r="AC1155" t="s">
        <v>57</v>
      </c>
      <c r="AD1155" t="s">
        <v>57</v>
      </c>
      <c r="AE1155">
        <v>0</v>
      </c>
      <c r="AF1155">
        <v>0</v>
      </c>
      <c r="AG1155">
        <v>0</v>
      </c>
      <c r="AH1155">
        <v>0</v>
      </c>
      <c r="AI1155" s="18" t="str">
        <f t="shared" ref="AI1155:AI1218" si="73">IF(ISERROR(FIND("0",AE1155))=FALSE, "1", IF(ISERROR(FIND("1",AE1155))=FALSE, "0"))</f>
        <v>1</v>
      </c>
      <c r="AJ1155" s="18" t="str">
        <f t="shared" ref="AJ1155:AJ1218" si="74">IF(ISERROR(FIND("0",AF1155))=FALSE, "1", IF(ISERROR(FIND("1",AF1155))=FALSE, "0"))</f>
        <v>1</v>
      </c>
      <c r="AK1155" s="18" t="str">
        <f t="shared" ref="AK1155:AK1218" si="75">IF(ISERROR(FIND("0",AG1155))=FALSE, "1", IF(ISERROR(FIND("1",AG1155))=FALSE, "0"))</f>
        <v>1</v>
      </c>
      <c r="AL1155" s="18">
        <f t="shared" ref="AL1155:AL1218" si="76">AH1155</f>
        <v>0</v>
      </c>
      <c r="AM1155" t="s">
        <v>55</v>
      </c>
      <c r="AN1155" t="s">
        <v>55</v>
      </c>
      <c r="AO1155">
        <v>0</v>
      </c>
      <c r="AP1155">
        <v>1</v>
      </c>
      <c r="AQ1155">
        <v>0</v>
      </c>
      <c r="AR1155" t="s">
        <v>59</v>
      </c>
      <c r="AS1155" t="s">
        <v>80</v>
      </c>
      <c r="AT1155" t="s">
        <v>80</v>
      </c>
      <c r="AU1155" t="s">
        <v>80</v>
      </c>
      <c r="AV1155" t="s">
        <v>7014</v>
      </c>
      <c r="AW1155" t="s">
        <v>1385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2016022714</v>
      </c>
      <c r="BM1155">
        <v>14</v>
      </c>
    </row>
    <row r="1156" spans="1:65">
      <c r="A1156" t="s">
        <v>7015</v>
      </c>
      <c r="B1156">
        <v>1155</v>
      </c>
      <c r="C1156" t="s">
        <v>1223</v>
      </c>
      <c r="D1156">
        <v>1</v>
      </c>
      <c r="E1156">
        <v>14</v>
      </c>
      <c r="F1156">
        <v>2016022714</v>
      </c>
      <c r="G1156">
        <v>20160227</v>
      </c>
      <c r="H1156" t="s">
        <v>1386</v>
      </c>
      <c r="I1156" t="s">
        <v>1387</v>
      </c>
      <c r="J1156" t="s">
        <v>55</v>
      </c>
      <c r="K1156">
        <v>1</v>
      </c>
      <c r="L1156">
        <v>1</v>
      </c>
      <c r="M1156">
        <v>0</v>
      </c>
      <c r="N1156" t="s">
        <v>56</v>
      </c>
      <c r="O1156" t="s">
        <v>1387</v>
      </c>
      <c r="P1156" t="s">
        <v>68</v>
      </c>
      <c r="Q1156" t="s">
        <v>3</v>
      </c>
      <c r="R1156" t="s">
        <v>1326</v>
      </c>
      <c r="S1156" t="s">
        <v>55</v>
      </c>
      <c r="T1156" t="s">
        <v>56</v>
      </c>
      <c r="U1156" t="s">
        <v>56</v>
      </c>
      <c r="V1156" t="s">
        <v>56</v>
      </c>
      <c r="W1156" t="s">
        <v>55</v>
      </c>
      <c r="X1156" t="s">
        <v>56</v>
      </c>
      <c r="Y1156" t="s">
        <v>56</v>
      </c>
      <c r="Z1156" t="s">
        <v>56</v>
      </c>
      <c r="AA1156" t="s">
        <v>57</v>
      </c>
      <c r="AB1156" t="s">
        <v>56</v>
      </c>
      <c r="AC1156" t="s">
        <v>56</v>
      </c>
      <c r="AD1156" t="s">
        <v>57</v>
      </c>
      <c r="AE1156">
        <v>0</v>
      </c>
      <c r="AF1156">
        <v>0</v>
      </c>
      <c r="AG1156">
        <v>0</v>
      </c>
      <c r="AH1156">
        <v>1</v>
      </c>
      <c r="AI1156" s="18" t="str">
        <f t="shared" si="73"/>
        <v>1</v>
      </c>
      <c r="AJ1156" s="18" t="str">
        <f t="shared" si="74"/>
        <v>1</v>
      </c>
      <c r="AK1156" s="18" t="str">
        <f t="shared" si="75"/>
        <v>1</v>
      </c>
      <c r="AL1156" s="18">
        <f t="shared" si="76"/>
        <v>1</v>
      </c>
      <c r="AM1156" t="s">
        <v>55</v>
      </c>
      <c r="AN1156" t="s">
        <v>55</v>
      </c>
      <c r="AO1156">
        <v>0</v>
      </c>
      <c r="AP1156">
        <v>0</v>
      </c>
      <c r="AQ1156">
        <v>0</v>
      </c>
      <c r="AR1156" t="s">
        <v>379</v>
      </c>
      <c r="AS1156" t="s">
        <v>141</v>
      </c>
      <c r="AT1156" t="s">
        <v>141</v>
      </c>
      <c r="AU1156" t="s">
        <v>1326</v>
      </c>
      <c r="AV1156" t="s">
        <v>7015</v>
      </c>
      <c r="AW1156" t="s">
        <v>1386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2016022714</v>
      </c>
      <c r="BM1156">
        <v>14</v>
      </c>
    </row>
    <row r="1157" spans="1:65">
      <c r="A1157" t="s">
        <v>7016</v>
      </c>
      <c r="B1157">
        <v>1156</v>
      </c>
      <c r="C1157" t="s">
        <v>57</v>
      </c>
      <c r="D1157" t="s">
        <v>55</v>
      </c>
      <c r="E1157">
        <v>14</v>
      </c>
      <c r="F1157">
        <v>2016022714</v>
      </c>
      <c r="G1157" t="s">
        <v>55</v>
      </c>
      <c r="H1157" t="s">
        <v>1388</v>
      </c>
      <c r="I1157" t="s">
        <v>55</v>
      </c>
      <c r="J1157" t="s">
        <v>55</v>
      </c>
      <c r="K1157" t="s">
        <v>55</v>
      </c>
      <c r="L1157" t="s">
        <v>55</v>
      </c>
      <c r="M1157" t="s">
        <v>55</v>
      </c>
      <c r="N1157" t="s">
        <v>57</v>
      </c>
      <c r="O1157" t="s">
        <v>57</v>
      </c>
      <c r="P1157" t="s">
        <v>57</v>
      </c>
      <c r="Q1157" t="s">
        <v>57</v>
      </c>
      <c r="R1157" t="s">
        <v>57</v>
      </c>
      <c r="S1157" t="s">
        <v>55</v>
      </c>
      <c r="T1157" t="s">
        <v>57</v>
      </c>
      <c r="U1157" t="s">
        <v>57</v>
      </c>
      <c r="V1157" t="s">
        <v>57</v>
      </c>
      <c r="W1157" t="s">
        <v>55</v>
      </c>
      <c r="X1157" t="s">
        <v>57</v>
      </c>
      <c r="Y1157" t="s">
        <v>57</v>
      </c>
      <c r="Z1157" t="s">
        <v>57</v>
      </c>
      <c r="AA1157" t="s">
        <v>57</v>
      </c>
      <c r="AB1157" t="s">
        <v>57</v>
      </c>
      <c r="AC1157" t="s">
        <v>57</v>
      </c>
      <c r="AD1157" t="s">
        <v>57</v>
      </c>
      <c r="AE1157">
        <v>0</v>
      </c>
      <c r="AF1157">
        <v>0</v>
      </c>
      <c r="AG1157">
        <v>0</v>
      </c>
      <c r="AH1157">
        <v>0</v>
      </c>
      <c r="AI1157" s="18" t="str">
        <f t="shared" si="73"/>
        <v>1</v>
      </c>
      <c r="AJ1157" s="18" t="str">
        <f t="shared" si="74"/>
        <v>1</v>
      </c>
      <c r="AK1157" s="18" t="str">
        <f t="shared" si="75"/>
        <v>1</v>
      </c>
      <c r="AL1157" s="18">
        <f t="shared" si="76"/>
        <v>0</v>
      </c>
      <c r="AM1157" t="s">
        <v>55</v>
      </c>
      <c r="AN1157" t="s">
        <v>55</v>
      </c>
      <c r="AO1157">
        <v>0</v>
      </c>
      <c r="AP1157">
        <v>1</v>
      </c>
      <c r="AQ1157">
        <v>0</v>
      </c>
      <c r="AR1157" t="s">
        <v>59</v>
      </c>
      <c r="AS1157" t="s">
        <v>80</v>
      </c>
      <c r="AT1157" t="s">
        <v>80</v>
      </c>
      <c r="AU1157" t="s">
        <v>80</v>
      </c>
      <c r="AV1157" t="s">
        <v>7016</v>
      </c>
      <c r="AW1157" t="s">
        <v>1388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2016022714</v>
      </c>
      <c r="BM1157">
        <v>14</v>
      </c>
    </row>
    <row r="1158" spans="1:65">
      <c r="A1158" t="s">
        <v>7017</v>
      </c>
      <c r="B1158">
        <v>1157</v>
      </c>
      <c r="C1158" t="s">
        <v>1223</v>
      </c>
      <c r="D1158">
        <v>1</v>
      </c>
      <c r="E1158">
        <v>14</v>
      </c>
      <c r="F1158">
        <v>2016022714</v>
      </c>
      <c r="G1158">
        <v>20160227</v>
      </c>
      <c r="H1158" t="s">
        <v>1389</v>
      </c>
      <c r="I1158" t="s">
        <v>1324</v>
      </c>
      <c r="J1158" t="s">
        <v>55</v>
      </c>
      <c r="K1158">
        <v>1</v>
      </c>
      <c r="L1158">
        <v>0</v>
      </c>
      <c r="M1158">
        <v>1</v>
      </c>
      <c r="N1158" t="s">
        <v>56</v>
      </c>
      <c r="O1158" t="s">
        <v>80</v>
      </c>
      <c r="P1158" t="s">
        <v>56</v>
      </c>
      <c r="Q1158" t="s">
        <v>3</v>
      </c>
      <c r="R1158" t="s">
        <v>140</v>
      </c>
      <c r="S1158" t="s">
        <v>55</v>
      </c>
      <c r="T1158" t="s">
        <v>56</v>
      </c>
      <c r="U1158" t="s">
        <v>56</v>
      </c>
      <c r="V1158" t="s">
        <v>68</v>
      </c>
      <c r="W1158" t="s">
        <v>55</v>
      </c>
      <c r="X1158" t="s">
        <v>56</v>
      </c>
      <c r="Y1158" t="s">
        <v>56</v>
      </c>
      <c r="Z1158" t="s">
        <v>56</v>
      </c>
      <c r="AA1158" t="s">
        <v>57</v>
      </c>
      <c r="AB1158" t="s">
        <v>56</v>
      </c>
      <c r="AC1158" t="s">
        <v>68</v>
      </c>
      <c r="AD1158" t="s">
        <v>57</v>
      </c>
      <c r="AE1158">
        <v>0</v>
      </c>
      <c r="AF1158">
        <v>0</v>
      </c>
      <c r="AG1158">
        <v>0</v>
      </c>
      <c r="AH1158">
        <v>1</v>
      </c>
      <c r="AI1158" s="18" t="str">
        <f t="shared" si="73"/>
        <v>1</v>
      </c>
      <c r="AJ1158" s="18" t="str">
        <f t="shared" si="74"/>
        <v>1</v>
      </c>
      <c r="AK1158" s="18" t="str">
        <f t="shared" si="75"/>
        <v>1</v>
      </c>
      <c r="AL1158" s="18">
        <f t="shared" si="76"/>
        <v>1</v>
      </c>
      <c r="AM1158" t="s">
        <v>55</v>
      </c>
      <c r="AN1158" t="s">
        <v>55</v>
      </c>
      <c r="AO1158">
        <v>1</v>
      </c>
      <c r="AP1158">
        <v>0</v>
      </c>
      <c r="AQ1158">
        <v>0</v>
      </c>
      <c r="AR1158" t="s">
        <v>293</v>
      </c>
      <c r="AS1158" t="s">
        <v>141</v>
      </c>
      <c r="AT1158" t="s">
        <v>141</v>
      </c>
      <c r="AU1158" t="s">
        <v>1326</v>
      </c>
      <c r="AV1158" t="s">
        <v>7017</v>
      </c>
      <c r="AW1158" t="s">
        <v>1389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2016022714</v>
      </c>
      <c r="BM1158">
        <v>14</v>
      </c>
    </row>
    <row r="1159" spans="1:65">
      <c r="A1159" t="s">
        <v>7018</v>
      </c>
      <c r="B1159">
        <v>1158</v>
      </c>
      <c r="C1159" t="s">
        <v>1223</v>
      </c>
      <c r="D1159">
        <v>1</v>
      </c>
      <c r="E1159">
        <v>14</v>
      </c>
      <c r="F1159">
        <v>2016022714</v>
      </c>
      <c r="G1159">
        <v>20160227</v>
      </c>
      <c r="H1159" t="s">
        <v>1390</v>
      </c>
      <c r="I1159" t="s">
        <v>1387</v>
      </c>
      <c r="J1159" t="s">
        <v>55</v>
      </c>
      <c r="K1159">
        <v>3</v>
      </c>
      <c r="L1159">
        <v>2</v>
      </c>
      <c r="M1159">
        <v>1</v>
      </c>
      <c r="N1159" t="s">
        <v>56</v>
      </c>
      <c r="O1159" t="s">
        <v>1391</v>
      </c>
      <c r="P1159" t="s">
        <v>68</v>
      </c>
      <c r="Q1159" t="s">
        <v>3</v>
      </c>
      <c r="R1159" t="s">
        <v>1326</v>
      </c>
      <c r="S1159" t="s">
        <v>55</v>
      </c>
      <c r="T1159" t="s">
        <v>56</v>
      </c>
      <c r="U1159" t="s">
        <v>56</v>
      </c>
      <c r="V1159" t="s">
        <v>56</v>
      </c>
      <c r="W1159" t="s">
        <v>55</v>
      </c>
      <c r="X1159" t="s">
        <v>56</v>
      </c>
      <c r="Y1159" t="s">
        <v>56</v>
      </c>
      <c r="Z1159" t="s">
        <v>56</v>
      </c>
      <c r="AA1159" t="s">
        <v>57</v>
      </c>
      <c r="AB1159" t="s">
        <v>56</v>
      </c>
      <c r="AC1159" t="s">
        <v>68</v>
      </c>
      <c r="AD1159" t="s">
        <v>57</v>
      </c>
      <c r="AE1159">
        <v>0</v>
      </c>
      <c r="AF1159">
        <v>0</v>
      </c>
      <c r="AG1159">
        <v>0</v>
      </c>
      <c r="AH1159">
        <v>1</v>
      </c>
      <c r="AI1159" s="18" t="str">
        <f t="shared" si="73"/>
        <v>1</v>
      </c>
      <c r="AJ1159" s="18" t="str">
        <f t="shared" si="74"/>
        <v>1</v>
      </c>
      <c r="AK1159" s="18" t="str">
        <f t="shared" si="75"/>
        <v>1</v>
      </c>
      <c r="AL1159" s="18">
        <f t="shared" si="76"/>
        <v>1</v>
      </c>
      <c r="AM1159" t="s">
        <v>55</v>
      </c>
      <c r="AN1159" t="s">
        <v>55</v>
      </c>
      <c r="AO1159">
        <v>0</v>
      </c>
      <c r="AP1159">
        <v>0</v>
      </c>
      <c r="AQ1159">
        <v>0</v>
      </c>
      <c r="AR1159" t="s">
        <v>379</v>
      </c>
      <c r="AS1159" t="s">
        <v>141</v>
      </c>
      <c r="AT1159" t="s">
        <v>141</v>
      </c>
      <c r="AU1159" t="s">
        <v>1326</v>
      </c>
      <c r="AV1159" t="s">
        <v>7018</v>
      </c>
      <c r="AW1159" t="s">
        <v>1390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</v>
      </c>
      <c r="BL1159">
        <v>2016022714</v>
      </c>
      <c r="BM1159">
        <v>14</v>
      </c>
    </row>
    <row r="1160" spans="1:65">
      <c r="A1160" t="s">
        <v>7019</v>
      </c>
      <c r="B1160">
        <v>1159</v>
      </c>
      <c r="C1160" t="s">
        <v>57</v>
      </c>
      <c r="D1160" t="s">
        <v>55</v>
      </c>
      <c r="E1160">
        <v>14</v>
      </c>
      <c r="F1160">
        <v>2016022714</v>
      </c>
      <c r="G1160" t="s">
        <v>55</v>
      </c>
      <c r="H1160" t="s">
        <v>1392</v>
      </c>
      <c r="I1160" t="s">
        <v>55</v>
      </c>
      <c r="J1160" t="s">
        <v>55</v>
      </c>
      <c r="K1160" t="s">
        <v>55</v>
      </c>
      <c r="L1160" t="s">
        <v>55</v>
      </c>
      <c r="M1160" t="s">
        <v>55</v>
      </c>
      <c r="N1160" t="s">
        <v>57</v>
      </c>
      <c r="O1160" t="s">
        <v>57</v>
      </c>
      <c r="P1160" t="s">
        <v>57</v>
      </c>
      <c r="Q1160" t="s">
        <v>57</v>
      </c>
      <c r="R1160" t="s">
        <v>57</v>
      </c>
      <c r="S1160" t="s">
        <v>55</v>
      </c>
      <c r="T1160" t="s">
        <v>57</v>
      </c>
      <c r="U1160" t="s">
        <v>57</v>
      </c>
      <c r="V1160" t="s">
        <v>57</v>
      </c>
      <c r="W1160" t="s">
        <v>55</v>
      </c>
      <c r="X1160" t="s">
        <v>57</v>
      </c>
      <c r="Y1160" t="s">
        <v>57</v>
      </c>
      <c r="Z1160" t="s">
        <v>57</v>
      </c>
      <c r="AA1160" t="s">
        <v>57</v>
      </c>
      <c r="AB1160" t="s">
        <v>57</v>
      </c>
      <c r="AC1160" t="s">
        <v>57</v>
      </c>
      <c r="AD1160" t="s">
        <v>57</v>
      </c>
      <c r="AE1160">
        <v>0</v>
      </c>
      <c r="AF1160">
        <v>0</v>
      </c>
      <c r="AG1160">
        <v>0</v>
      </c>
      <c r="AH1160">
        <v>0</v>
      </c>
      <c r="AI1160" s="18" t="str">
        <f t="shared" si="73"/>
        <v>1</v>
      </c>
      <c r="AJ1160" s="18" t="str">
        <f t="shared" si="74"/>
        <v>1</v>
      </c>
      <c r="AK1160" s="18" t="str">
        <f t="shared" si="75"/>
        <v>1</v>
      </c>
      <c r="AL1160" s="18">
        <f t="shared" si="76"/>
        <v>0</v>
      </c>
      <c r="AM1160" t="s">
        <v>55</v>
      </c>
      <c r="AN1160" t="s">
        <v>55</v>
      </c>
      <c r="AO1160">
        <v>0</v>
      </c>
      <c r="AP1160">
        <v>1</v>
      </c>
      <c r="AQ1160">
        <v>0</v>
      </c>
      <c r="AR1160" t="s">
        <v>59</v>
      </c>
      <c r="AS1160" t="s">
        <v>80</v>
      </c>
      <c r="AT1160" t="s">
        <v>80</v>
      </c>
      <c r="AU1160" t="s">
        <v>80</v>
      </c>
      <c r="AV1160" t="s">
        <v>7019</v>
      </c>
      <c r="AW1160" t="s">
        <v>1392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2016022714</v>
      </c>
      <c r="BM1160">
        <v>14</v>
      </c>
    </row>
    <row r="1161" spans="1:65">
      <c r="A1161" t="s">
        <v>7020</v>
      </c>
      <c r="B1161">
        <v>1160</v>
      </c>
      <c r="C1161" t="s">
        <v>1223</v>
      </c>
      <c r="D1161">
        <v>1</v>
      </c>
      <c r="E1161">
        <v>14</v>
      </c>
      <c r="F1161">
        <v>2016022714</v>
      </c>
      <c r="G1161">
        <v>20160227</v>
      </c>
      <c r="H1161" t="s">
        <v>1393</v>
      </c>
      <c r="I1161" t="s">
        <v>1387</v>
      </c>
      <c r="J1161" t="s">
        <v>55</v>
      </c>
      <c r="K1161">
        <v>3</v>
      </c>
      <c r="L1161">
        <v>2</v>
      </c>
      <c r="M1161">
        <v>1</v>
      </c>
      <c r="N1161" t="s">
        <v>56</v>
      </c>
      <c r="O1161" t="s">
        <v>612</v>
      </c>
      <c r="P1161" t="s">
        <v>68</v>
      </c>
      <c r="Q1161" t="s">
        <v>3</v>
      </c>
      <c r="R1161" t="s">
        <v>1326</v>
      </c>
      <c r="S1161" t="s">
        <v>55</v>
      </c>
      <c r="T1161" t="s">
        <v>56</v>
      </c>
      <c r="U1161" t="s">
        <v>56</v>
      </c>
      <c r="V1161" t="s">
        <v>56</v>
      </c>
      <c r="W1161" t="s">
        <v>55</v>
      </c>
      <c r="X1161" t="s">
        <v>56</v>
      </c>
      <c r="Y1161" t="s">
        <v>56</v>
      </c>
      <c r="Z1161" t="s">
        <v>56</v>
      </c>
      <c r="AA1161" t="s">
        <v>57</v>
      </c>
      <c r="AB1161" t="s">
        <v>56</v>
      </c>
      <c r="AC1161" t="s">
        <v>56</v>
      </c>
      <c r="AD1161" t="s">
        <v>57</v>
      </c>
      <c r="AE1161">
        <v>0</v>
      </c>
      <c r="AF1161">
        <v>0</v>
      </c>
      <c r="AG1161">
        <v>0</v>
      </c>
      <c r="AH1161">
        <v>1</v>
      </c>
      <c r="AI1161" s="18" t="str">
        <f t="shared" si="73"/>
        <v>1</v>
      </c>
      <c r="AJ1161" s="18" t="str">
        <f t="shared" si="74"/>
        <v>1</v>
      </c>
      <c r="AK1161" s="18" t="str">
        <f t="shared" si="75"/>
        <v>1</v>
      </c>
      <c r="AL1161" s="18">
        <f t="shared" si="76"/>
        <v>1</v>
      </c>
      <c r="AM1161" t="s">
        <v>55</v>
      </c>
      <c r="AN1161" t="s">
        <v>55</v>
      </c>
      <c r="AO1161">
        <v>0</v>
      </c>
      <c r="AP1161">
        <v>0</v>
      </c>
      <c r="AQ1161">
        <v>0</v>
      </c>
      <c r="AR1161" t="s">
        <v>379</v>
      </c>
      <c r="AS1161" t="s">
        <v>141</v>
      </c>
      <c r="AT1161" t="s">
        <v>141</v>
      </c>
      <c r="AU1161" t="s">
        <v>1326</v>
      </c>
      <c r="AV1161" t="s">
        <v>7020</v>
      </c>
      <c r="AW1161" t="s">
        <v>1393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1</v>
      </c>
      <c r="BL1161">
        <v>2016022714</v>
      </c>
      <c r="BM1161">
        <v>14</v>
      </c>
    </row>
    <row r="1162" spans="1:65">
      <c r="A1162" t="s">
        <v>7021</v>
      </c>
      <c r="B1162">
        <v>1161</v>
      </c>
      <c r="C1162" t="s">
        <v>1223</v>
      </c>
      <c r="D1162">
        <v>1</v>
      </c>
      <c r="E1162">
        <v>14</v>
      </c>
      <c r="F1162">
        <v>2016022714</v>
      </c>
      <c r="G1162">
        <v>20160227</v>
      </c>
      <c r="H1162" t="s">
        <v>1394</v>
      </c>
      <c r="I1162" t="s">
        <v>1387</v>
      </c>
      <c r="J1162" t="s">
        <v>55</v>
      </c>
      <c r="K1162">
        <v>2</v>
      </c>
      <c r="L1162">
        <v>0</v>
      </c>
      <c r="M1162">
        <v>2</v>
      </c>
      <c r="N1162" t="s">
        <v>56</v>
      </c>
      <c r="O1162" t="s">
        <v>1391</v>
      </c>
      <c r="P1162" t="s">
        <v>68</v>
      </c>
      <c r="Q1162" t="s">
        <v>3</v>
      </c>
      <c r="R1162" t="s">
        <v>1326</v>
      </c>
      <c r="S1162" t="s">
        <v>55</v>
      </c>
      <c r="T1162" t="s">
        <v>56</v>
      </c>
      <c r="U1162" t="s">
        <v>56</v>
      </c>
      <c r="V1162" t="s">
        <v>56</v>
      </c>
      <c r="W1162" t="s">
        <v>55</v>
      </c>
      <c r="X1162" t="s">
        <v>56</v>
      </c>
      <c r="Y1162" t="s">
        <v>56</v>
      </c>
      <c r="Z1162" t="s">
        <v>56</v>
      </c>
      <c r="AA1162" t="s">
        <v>57</v>
      </c>
      <c r="AB1162" t="s">
        <v>56</v>
      </c>
      <c r="AC1162" t="s">
        <v>68</v>
      </c>
      <c r="AD1162" t="s">
        <v>57</v>
      </c>
      <c r="AE1162">
        <v>0</v>
      </c>
      <c r="AF1162">
        <v>0</v>
      </c>
      <c r="AG1162">
        <v>0</v>
      </c>
      <c r="AH1162">
        <v>1</v>
      </c>
      <c r="AI1162" s="18" t="str">
        <f t="shared" si="73"/>
        <v>1</v>
      </c>
      <c r="AJ1162" s="18" t="str">
        <f t="shared" si="74"/>
        <v>1</v>
      </c>
      <c r="AK1162" s="18" t="str">
        <f t="shared" si="75"/>
        <v>1</v>
      </c>
      <c r="AL1162" s="18">
        <f t="shared" si="76"/>
        <v>1</v>
      </c>
      <c r="AM1162" t="s">
        <v>55</v>
      </c>
      <c r="AN1162" t="s">
        <v>55</v>
      </c>
      <c r="AO1162">
        <v>1</v>
      </c>
      <c r="AP1162">
        <v>0</v>
      </c>
      <c r="AQ1162">
        <v>0</v>
      </c>
      <c r="AR1162" t="s">
        <v>379</v>
      </c>
      <c r="AS1162" t="s">
        <v>141</v>
      </c>
      <c r="AT1162" t="s">
        <v>141</v>
      </c>
      <c r="AU1162" t="s">
        <v>1326</v>
      </c>
      <c r="AV1162" t="s">
        <v>7021</v>
      </c>
      <c r="AW1162" t="s">
        <v>1394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</v>
      </c>
      <c r="BL1162">
        <v>2016022714</v>
      </c>
      <c r="BM1162">
        <v>14</v>
      </c>
    </row>
    <row r="1163" spans="1:65">
      <c r="A1163" t="s">
        <v>7022</v>
      </c>
      <c r="B1163">
        <v>1162</v>
      </c>
      <c r="C1163" t="s">
        <v>1223</v>
      </c>
      <c r="D1163">
        <v>1</v>
      </c>
      <c r="E1163">
        <v>14</v>
      </c>
      <c r="F1163">
        <v>2016022714</v>
      </c>
      <c r="G1163">
        <v>20160227</v>
      </c>
      <c r="H1163" t="s">
        <v>1395</v>
      </c>
      <c r="I1163" t="s">
        <v>1387</v>
      </c>
      <c r="J1163" t="s">
        <v>55</v>
      </c>
      <c r="K1163">
        <v>2</v>
      </c>
      <c r="L1163">
        <v>0</v>
      </c>
      <c r="M1163">
        <v>2</v>
      </c>
      <c r="N1163" t="s">
        <v>56</v>
      </c>
      <c r="O1163" t="s">
        <v>1387</v>
      </c>
      <c r="P1163" t="s">
        <v>68</v>
      </c>
      <c r="Q1163" t="s">
        <v>3</v>
      </c>
      <c r="R1163" t="s">
        <v>1326</v>
      </c>
      <c r="S1163" t="s">
        <v>55</v>
      </c>
      <c r="T1163" t="s">
        <v>56</v>
      </c>
      <c r="U1163" t="s">
        <v>56</v>
      </c>
      <c r="V1163" t="s">
        <v>56</v>
      </c>
      <c r="W1163" t="s">
        <v>55</v>
      </c>
      <c r="X1163" t="s">
        <v>56</v>
      </c>
      <c r="Y1163" t="s">
        <v>56</v>
      </c>
      <c r="Z1163" t="s">
        <v>56</v>
      </c>
      <c r="AA1163" t="s">
        <v>57</v>
      </c>
      <c r="AB1163" t="s">
        <v>56</v>
      </c>
      <c r="AC1163" t="s">
        <v>68</v>
      </c>
      <c r="AD1163" t="s">
        <v>57</v>
      </c>
      <c r="AE1163">
        <v>0</v>
      </c>
      <c r="AF1163">
        <v>0</v>
      </c>
      <c r="AG1163">
        <v>0</v>
      </c>
      <c r="AH1163">
        <v>1</v>
      </c>
      <c r="AI1163" s="18" t="str">
        <f t="shared" si="73"/>
        <v>1</v>
      </c>
      <c r="AJ1163" s="18" t="str">
        <f t="shared" si="74"/>
        <v>1</v>
      </c>
      <c r="AK1163" s="18" t="str">
        <f t="shared" si="75"/>
        <v>1</v>
      </c>
      <c r="AL1163" s="18">
        <f t="shared" si="76"/>
        <v>1</v>
      </c>
      <c r="AM1163" t="s">
        <v>55</v>
      </c>
      <c r="AN1163" t="s">
        <v>55</v>
      </c>
      <c r="AO1163">
        <v>0</v>
      </c>
      <c r="AP1163">
        <v>0</v>
      </c>
      <c r="AQ1163">
        <v>0</v>
      </c>
      <c r="AR1163" t="s">
        <v>379</v>
      </c>
      <c r="AS1163" t="s">
        <v>141</v>
      </c>
      <c r="AT1163" t="s">
        <v>141</v>
      </c>
      <c r="AU1163" t="s">
        <v>1326</v>
      </c>
      <c r="AV1163" t="s">
        <v>7022</v>
      </c>
      <c r="AW1163" t="s">
        <v>1395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2016022714</v>
      </c>
      <c r="BM1163">
        <v>14</v>
      </c>
    </row>
    <row r="1164" spans="1:65">
      <c r="A1164" t="s">
        <v>7023</v>
      </c>
      <c r="B1164">
        <v>1163</v>
      </c>
      <c r="C1164" t="s">
        <v>57</v>
      </c>
      <c r="D1164" t="s">
        <v>55</v>
      </c>
      <c r="E1164">
        <v>14</v>
      </c>
      <c r="F1164">
        <v>2016022714</v>
      </c>
      <c r="G1164" t="s">
        <v>55</v>
      </c>
      <c r="H1164" t="s">
        <v>1396</v>
      </c>
      <c r="I1164" t="s">
        <v>55</v>
      </c>
      <c r="J1164" t="s">
        <v>55</v>
      </c>
      <c r="K1164" t="s">
        <v>55</v>
      </c>
      <c r="L1164" t="s">
        <v>55</v>
      </c>
      <c r="M1164" t="s">
        <v>55</v>
      </c>
      <c r="N1164" t="s">
        <v>57</v>
      </c>
      <c r="O1164" t="s">
        <v>57</v>
      </c>
      <c r="P1164" t="s">
        <v>57</v>
      </c>
      <c r="Q1164" t="s">
        <v>57</v>
      </c>
      <c r="R1164" t="s">
        <v>57</v>
      </c>
      <c r="S1164" t="s">
        <v>55</v>
      </c>
      <c r="T1164" t="s">
        <v>57</v>
      </c>
      <c r="U1164" t="s">
        <v>57</v>
      </c>
      <c r="V1164" t="s">
        <v>57</v>
      </c>
      <c r="W1164" t="s">
        <v>55</v>
      </c>
      <c r="X1164" t="s">
        <v>57</v>
      </c>
      <c r="Y1164" t="s">
        <v>57</v>
      </c>
      <c r="Z1164" t="s">
        <v>57</v>
      </c>
      <c r="AA1164" t="s">
        <v>57</v>
      </c>
      <c r="AB1164" t="s">
        <v>57</v>
      </c>
      <c r="AC1164" t="s">
        <v>57</v>
      </c>
      <c r="AD1164" t="s">
        <v>57</v>
      </c>
      <c r="AE1164">
        <v>0</v>
      </c>
      <c r="AF1164">
        <v>0</v>
      </c>
      <c r="AG1164">
        <v>0</v>
      </c>
      <c r="AH1164">
        <v>0</v>
      </c>
      <c r="AI1164" s="18" t="str">
        <f t="shared" si="73"/>
        <v>1</v>
      </c>
      <c r="AJ1164" s="18" t="str">
        <f t="shared" si="74"/>
        <v>1</v>
      </c>
      <c r="AK1164" s="18" t="str">
        <f t="shared" si="75"/>
        <v>1</v>
      </c>
      <c r="AL1164" s="18">
        <f t="shared" si="76"/>
        <v>0</v>
      </c>
      <c r="AM1164" t="s">
        <v>55</v>
      </c>
      <c r="AN1164" t="s">
        <v>55</v>
      </c>
      <c r="AO1164">
        <v>0</v>
      </c>
      <c r="AP1164">
        <v>1</v>
      </c>
      <c r="AQ1164">
        <v>0</v>
      </c>
      <c r="AR1164" t="s">
        <v>59</v>
      </c>
      <c r="AS1164" t="s">
        <v>80</v>
      </c>
      <c r="AT1164" t="s">
        <v>80</v>
      </c>
      <c r="AU1164" t="s">
        <v>80</v>
      </c>
      <c r="AV1164" t="s">
        <v>7023</v>
      </c>
      <c r="AW1164" t="s">
        <v>1396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2016022714</v>
      </c>
      <c r="BM1164">
        <v>14</v>
      </c>
    </row>
    <row r="1165" spans="1:65">
      <c r="A1165" t="s">
        <v>7024</v>
      </c>
      <c r="B1165">
        <v>1164</v>
      </c>
      <c r="C1165" t="s">
        <v>57</v>
      </c>
      <c r="D1165" t="s">
        <v>55</v>
      </c>
      <c r="E1165">
        <v>14</v>
      </c>
      <c r="F1165">
        <v>2016022714</v>
      </c>
      <c r="G1165" t="s">
        <v>55</v>
      </c>
      <c r="H1165" t="s">
        <v>1397</v>
      </c>
      <c r="I1165" t="s">
        <v>55</v>
      </c>
      <c r="J1165" t="s">
        <v>55</v>
      </c>
      <c r="K1165" t="s">
        <v>55</v>
      </c>
      <c r="L1165" t="s">
        <v>55</v>
      </c>
      <c r="M1165" t="s">
        <v>55</v>
      </c>
      <c r="N1165" t="s">
        <v>57</v>
      </c>
      <c r="O1165" t="s">
        <v>57</v>
      </c>
      <c r="P1165" t="s">
        <v>57</v>
      </c>
      <c r="Q1165" t="s">
        <v>57</v>
      </c>
      <c r="R1165" t="s">
        <v>57</v>
      </c>
      <c r="S1165" t="s">
        <v>55</v>
      </c>
      <c r="T1165" t="s">
        <v>57</v>
      </c>
      <c r="U1165" t="s">
        <v>57</v>
      </c>
      <c r="V1165" t="s">
        <v>57</v>
      </c>
      <c r="W1165" t="s">
        <v>55</v>
      </c>
      <c r="X1165" t="s">
        <v>57</v>
      </c>
      <c r="Y1165" t="s">
        <v>57</v>
      </c>
      <c r="Z1165" t="s">
        <v>57</v>
      </c>
      <c r="AA1165" t="s">
        <v>57</v>
      </c>
      <c r="AB1165" t="s">
        <v>57</v>
      </c>
      <c r="AC1165" t="s">
        <v>57</v>
      </c>
      <c r="AD1165" t="s">
        <v>57</v>
      </c>
      <c r="AE1165">
        <v>0</v>
      </c>
      <c r="AF1165">
        <v>0</v>
      </c>
      <c r="AG1165">
        <v>0</v>
      </c>
      <c r="AH1165">
        <v>0</v>
      </c>
      <c r="AI1165" s="18" t="str">
        <f t="shared" si="73"/>
        <v>1</v>
      </c>
      <c r="AJ1165" s="18" t="str">
        <f t="shared" si="74"/>
        <v>1</v>
      </c>
      <c r="AK1165" s="18" t="str">
        <f t="shared" si="75"/>
        <v>1</v>
      </c>
      <c r="AL1165" s="18">
        <f t="shared" si="76"/>
        <v>0</v>
      </c>
      <c r="AM1165" t="s">
        <v>55</v>
      </c>
      <c r="AN1165" t="s">
        <v>55</v>
      </c>
      <c r="AO1165">
        <v>0</v>
      </c>
      <c r="AP1165">
        <v>1</v>
      </c>
      <c r="AQ1165">
        <v>0</v>
      </c>
      <c r="AR1165" t="s">
        <v>59</v>
      </c>
      <c r="AS1165" t="s">
        <v>80</v>
      </c>
      <c r="AT1165" t="s">
        <v>80</v>
      </c>
      <c r="AU1165" t="s">
        <v>80</v>
      </c>
      <c r="AV1165" t="s">
        <v>7024</v>
      </c>
      <c r="AW1165" t="s">
        <v>1397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2016022714</v>
      </c>
      <c r="BM1165">
        <v>14</v>
      </c>
    </row>
    <row r="1166" spans="1:65">
      <c r="A1166" t="s">
        <v>7025</v>
      </c>
      <c r="B1166">
        <v>1165</v>
      </c>
      <c r="C1166" t="s">
        <v>57</v>
      </c>
      <c r="D1166" t="s">
        <v>55</v>
      </c>
      <c r="E1166">
        <v>14</v>
      </c>
      <c r="F1166">
        <v>2016022714</v>
      </c>
      <c r="G1166" t="s">
        <v>55</v>
      </c>
      <c r="H1166" t="s">
        <v>1398</v>
      </c>
      <c r="I1166" t="s">
        <v>55</v>
      </c>
      <c r="J1166" t="s">
        <v>55</v>
      </c>
      <c r="K1166" t="s">
        <v>55</v>
      </c>
      <c r="L1166" t="s">
        <v>55</v>
      </c>
      <c r="M1166" t="s">
        <v>55</v>
      </c>
      <c r="N1166" t="s">
        <v>57</v>
      </c>
      <c r="O1166" t="s">
        <v>57</v>
      </c>
      <c r="P1166" t="s">
        <v>57</v>
      </c>
      <c r="Q1166" t="s">
        <v>57</v>
      </c>
      <c r="R1166" t="s">
        <v>57</v>
      </c>
      <c r="S1166" t="s">
        <v>55</v>
      </c>
      <c r="T1166" t="s">
        <v>57</v>
      </c>
      <c r="U1166" t="s">
        <v>57</v>
      </c>
      <c r="V1166" t="s">
        <v>57</v>
      </c>
      <c r="W1166" t="s">
        <v>55</v>
      </c>
      <c r="X1166" t="s">
        <v>57</v>
      </c>
      <c r="Y1166" t="s">
        <v>57</v>
      </c>
      <c r="Z1166" t="s">
        <v>57</v>
      </c>
      <c r="AA1166" t="s">
        <v>57</v>
      </c>
      <c r="AB1166" t="s">
        <v>57</v>
      </c>
      <c r="AC1166" t="s">
        <v>57</v>
      </c>
      <c r="AD1166" t="s">
        <v>57</v>
      </c>
      <c r="AE1166">
        <v>0</v>
      </c>
      <c r="AF1166">
        <v>0</v>
      </c>
      <c r="AG1166">
        <v>0</v>
      </c>
      <c r="AH1166">
        <v>0</v>
      </c>
      <c r="AI1166" s="18" t="str">
        <f t="shared" si="73"/>
        <v>1</v>
      </c>
      <c r="AJ1166" s="18" t="str">
        <f t="shared" si="74"/>
        <v>1</v>
      </c>
      <c r="AK1166" s="18" t="str">
        <f t="shared" si="75"/>
        <v>1</v>
      </c>
      <c r="AL1166" s="18">
        <f t="shared" si="76"/>
        <v>0</v>
      </c>
      <c r="AM1166" t="s">
        <v>55</v>
      </c>
      <c r="AN1166" t="s">
        <v>55</v>
      </c>
      <c r="AO1166">
        <v>1</v>
      </c>
      <c r="AP1166">
        <v>1</v>
      </c>
      <c r="AQ1166">
        <v>0</v>
      </c>
      <c r="AR1166" t="s">
        <v>59</v>
      </c>
      <c r="AS1166" t="s">
        <v>80</v>
      </c>
      <c r="AT1166" t="s">
        <v>80</v>
      </c>
      <c r="AU1166" t="s">
        <v>80</v>
      </c>
      <c r="AV1166" t="s">
        <v>7025</v>
      </c>
      <c r="AW1166" t="s">
        <v>1398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2016022714</v>
      </c>
      <c r="BM1166">
        <v>14</v>
      </c>
    </row>
    <row r="1167" spans="1:65">
      <c r="A1167" t="s">
        <v>7026</v>
      </c>
      <c r="B1167">
        <v>1166</v>
      </c>
      <c r="C1167" t="s">
        <v>57</v>
      </c>
      <c r="D1167" t="s">
        <v>55</v>
      </c>
      <c r="E1167">
        <v>14</v>
      </c>
      <c r="F1167">
        <v>2016022714</v>
      </c>
      <c r="G1167" t="s">
        <v>55</v>
      </c>
      <c r="H1167" t="s">
        <v>1399</v>
      </c>
      <c r="I1167" t="s">
        <v>55</v>
      </c>
      <c r="J1167" t="s">
        <v>55</v>
      </c>
      <c r="K1167" t="s">
        <v>55</v>
      </c>
      <c r="L1167" t="s">
        <v>55</v>
      </c>
      <c r="M1167" t="s">
        <v>55</v>
      </c>
      <c r="N1167" t="s">
        <v>57</v>
      </c>
      <c r="O1167" t="s">
        <v>57</v>
      </c>
      <c r="P1167" t="s">
        <v>57</v>
      </c>
      <c r="Q1167" t="s">
        <v>57</v>
      </c>
      <c r="R1167" t="s">
        <v>57</v>
      </c>
      <c r="S1167" t="s">
        <v>55</v>
      </c>
      <c r="T1167" t="s">
        <v>57</v>
      </c>
      <c r="U1167" t="s">
        <v>57</v>
      </c>
      <c r="V1167" t="s">
        <v>57</v>
      </c>
      <c r="W1167" t="s">
        <v>55</v>
      </c>
      <c r="X1167" t="s">
        <v>57</v>
      </c>
      <c r="Y1167" t="s">
        <v>57</v>
      </c>
      <c r="Z1167" t="s">
        <v>57</v>
      </c>
      <c r="AA1167" t="s">
        <v>57</v>
      </c>
      <c r="AB1167" t="s">
        <v>57</v>
      </c>
      <c r="AC1167" t="s">
        <v>57</v>
      </c>
      <c r="AD1167" t="s">
        <v>57</v>
      </c>
      <c r="AE1167">
        <v>0</v>
      </c>
      <c r="AF1167">
        <v>0</v>
      </c>
      <c r="AG1167">
        <v>0</v>
      </c>
      <c r="AH1167">
        <v>0</v>
      </c>
      <c r="AI1167" s="18" t="str">
        <f t="shared" si="73"/>
        <v>1</v>
      </c>
      <c r="AJ1167" s="18" t="str">
        <f t="shared" si="74"/>
        <v>1</v>
      </c>
      <c r="AK1167" s="18" t="str">
        <f t="shared" si="75"/>
        <v>1</v>
      </c>
      <c r="AL1167" s="18">
        <f t="shared" si="76"/>
        <v>0</v>
      </c>
      <c r="AM1167" t="s">
        <v>55</v>
      </c>
      <c r="AN1167" t="s">
        <v>55</v>
      </c>
      <c r="AO1167">
        <v>0</v>
      </c>
      <c r="AP1167">
        <v>1</v>
      </c>
      <c r="AQ1167">
        <v>0</v>
      </c>
      <c r="AR1167" t="s">
        <v>59</v>
      </c>
      <c r="AS1167" t="s">
        <v>80</v>
      </c>
      <c r="AT1167" t="s">
        <v>80</v>
      </c>
      <c r="AU1167" t="s">
        <v>80</v>
      </c>
      <c r="AV1167" t="s">
        <v>7026</v>
      </c>
      <c r="AW1167" t="s">
        <v>1399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2016022714</v>
      </c>
      <c r="BM1167">
        <v>14</v>
      </c>
    </row>
    <row r="1168" spans="1:65">
      <c r="A1168" t="s">
        <v>7027</v>
      </c>
      <c r="B1168">
        <v>1167</v>
      </c>
      <c r="C1168" t="s">
        <v>57</v>
      </c>
      <c r="D1168" t="s">
        <v>55</v>
      </c>
      <c r="E1168">
        <v>14</v>
      </c>
      <c r="F1168">
        <v>2016022714</v>
      </c>
      <c r="G1168" t="s">
        <v>55</v>
      </c>
      <c r="H1168" t="s">
        <v>1400</v>
      </c>
      <c r="I1168" t="s">
        <v>55</v>
      </c>
      <c r="J1168" t="s">
        <v>55</v>
      </c>
      <c r="K1168" t="s">
        <v>55</v>
      </c>
      <c r="L1168" t="s">
        <v>55</v>
      </c>
      <c r="M1168" t="s">
        <v>55</v>
      </c>
      <c r="N1168" t="s">
        <v>57</v>
      </c>
      <c r="O1168" t="s">
        <v>57</v>
      </c>
      <c r="P1168" t="s">
        <v>57</v>
      </c>
      <c r="Q1168" t="s">
        <v>57</v>
      </c>
      <c r="R1168" t="s">
        <v>57</v>
      </c>
      <c r="S1168" t="s">
        <v>55</v>
      </c>
      <c r="T1168" t="s">
        <v>57</v>
      </c>
      <c r="U1168" t="s">
        <v>57</v>
      </c>
      <c r="V1168" t="s">
        <v>57</v>
      </c>
      <c r="W1168" t="s">
        <v>55</v>
      </c>
      <c r="X1168" t="s">
        <v>57</v>
      </c>
      <c r="Y1168" t="s">
        <v>57</v>
      </c>
      <c r="Z1168" t="s">
        <v>57</v>
      </c>
      <c r="AA1168" t="s">
        <v>57</v>
      </c>
      <c r="AB1168" t="s">
        <v>57</v>
      </c>
      <c r="AC1168" t="s">
        <v>57</v>
      </c>
      <c r="AD1168" t="s">
        <v>57</v>
      </c>
      <c r="AE1168">
        <v>0</v>
      </c>
      <c r="AF1168">
        <v>0</v>
      </c>
      <c r="AG1168">
        <v>0</v>
      </c>
      <c r="AH1168">
        <v>0</v>
      </c>
      <c r="AI1168" s="18" t="str">
        <f t="shared" si="73"/>
        <v>1</v>
      </c>
      <c r="AJ1168" s="18" t="str">
        <f t="shared" si="74"/>
        <v>1</v>
      </c>
      <c r="AK1168" s="18" t="str">
        <f t="shared" si="75"/>
        <v>1</v>
      </c>
      <c r="AL1168" s="18">
        <f t="shared" si="76"/>
        <v>0</v>
      </c>
      <c r="AM1168" t="s">
        <v>55</v>
      </c>
      <c r="AN1168" t="s">
        <v>55</v>
      </c>
      <c r="AO1168">
        <v>0</v>
      </c>
      <c r="AP1168">
        <v>1</v>
      </c>
      <c r="AQ1168">
        <v>0</v>
      </c>
      <c r="AR1168" t="s">
        <v>59</v>
      </c>
      <c r="AS1168" t="s">
        <v>80</v>
      </c>
      <c r="AT1168" t="s">
        <v>80</v>
      </c>
      <c r="AU1168" t="s">
        <v>80</v>
      </c>
      <c r="AV1168" t="s">
        <v>7027</v>
      </c>
      <c r="AW1168" t="s">
        <v>1400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2016022714</v>
      </c>
      <c r="BM1168">
        <v>14</v>
      </c>
    </row>
    <row r="1169" spans="1:65">
      <c r="A1169" t="s">
        <v>7028</v>
      </c>
      <c r="B1169">
        <v>1168</v>
      </c>
      <c r="C1169" t="s">
        <v>57</v>
      </c>
      <c r="D1169" t="s">
        <v>55</v>
      </c>
      <c r="E1169">
        <v>14</v>
      </c>
      <c r="F1169">
        <v>2016022714</v>
      </c>
      <c r="G1169" t="s">
        <v>55</v>
      </c>
      <c r="H1169" t="s">
        <v>1401</v>
      </c>
      <c r="I1169" t="s">
        <v>55</v>
      </c>
      <c r="J1169" t="s">
        <v>55</v>
      </c>
      <c r="K1169" t="s">
        <v>55</v>
      </c>
      <c r="L1169" t="s">
        <v>55</v>
      </c>
      <c r="M1169" t="s">
        <v>55</v>
      </c>
      <c r="N1169" t="s">
        <v>57</v>
      </c>
      <c r="O1169" t="s">
        <v>57</v>
      </c>
      <c r="P1169" t="s">
        <v>57</v>
      </c>
      <c r="Q1169" t="s">
        <v>57</v>
      </c>
      <c r="R1169" t="s">
        <v>57</v>
      </c>
      <c r="S1169" t="s">
        <v>55</v>
      </c>
      <c r="T1169" t="s">
        <v>57</v>
      </c>
      <c r="U1169" t="s">
        <v>57</v>
      </c>
      <c r="V1169" t="s">
        <v>57</v>
      </c>
      <c r="W1169" t="s">
        <v>55</v>
      </c>
      <c r="X1169" t="s">
        <v>57</v>
      </c>
      <c r="Y1169" t="s">
        <v>57</v>
      </c>
      <c r="Z1169" t="s">
        <v>57</v>
      </c>
      <c r="AA1169" t="s">
        <v>57</v>
      </c>
      <c r="AB1169" t="s">
        <v>57</v>
      </c>
      <c r="AC1169" t="s">
        <v>57</v>
      </c>
      <c r="AD1169" t="s">
        <v>57</v>
      </c>
      <c r="AE1169">
        <v>0</v>
      </c>
      <c r="AF1169">
        <v>0</v>
      </c>
      <c r="AG1169">
        <v>0</v>
      </c>
      <c r="AH1169">
        <v>0</v>
      </c>
      <c r="AI1169" s="18" t="str">
        <f t="shared" si="73"/>
        <v>1</v>
      </c>
      <c r="AJ1169" s="18" t="str">
        <f t="shared" si="74"/>
        <v>1</v>
      </c>
      <c r="AK1169" s="18" t="str">
        <f t="shared" si="75"/>
        <v>1</v>
      </c>
      <c r="AL1169" s="18">
        <f t="shared" si="76"/>
        <v>0</v>
      </c>
      <c r="AM1169" t="s">
        <v>55</v>
      </c>
      <c r="AN1169" t="s">
        <v>55</v>
      </c>
      <c r="AO1169">
        <v>0</v>
      </c>
      <c r="AP1169">
        <v>1</v>
      </c>
      <c r="AQ1169">
        <v>0</v>
      </c>
      <c r="AR1169" t="s">
        <v>59</v>
      </c>
      <c r="AS1169" t="s">
        <v>80</v>
      </c>
      <c r="AT1169" t="s">
        <v>80</v>
      </c>
      <c r="AU1169" t="s">
        <v>80</v>
      </c>
      <c r="AV1169" t="s">
        <v>7028</v>
      </c>
      <c r="AW1169" t="s">
        <v>1401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2016022714</v>
      </c>
      <c r="BM1169">
        <v>14</v>
      </c>
    </row>
    <row r="1170" spans="1:65">
      <c r="A1170" t="s">
        <v>7029</v>
      </c>
      <c r="B1170">
        <v>1169</v>
      </c>
      <c r="C1170" t="s">
        <v>1223</v>
      </c>
      <c r="D1170">
        <v>1</v>
      </c>
      <c r="E1170">
        <v>14</v>
      </c>
      <c r="F1170">
        <v>2016022714</v>
      </c>
      <c r="G1170">
        <v>20160227</v>
      </c>
      <c r="H1170" t="s">
        <v>1402</v>
      </c>
      <c r="I1170" t="s">
        <v>80</v>
      </c>
      <c r="J1170" t="s">
        <v>55</v>
      </c>
      <c r="K1170">
        <v>0</v>
      </c>
      <c r="L1170" t="s">
        <v>55</v>
      </c>
      <c r="M1170" t="s">
        <v>55</v>
      </c>
      <c r="N1170" t="s">
        <v>56</v>
      </c>
      <c r="O1170" t="s">
        <v>57</v>
      </c>
      <c r="P1170" t="s">
        <v>57</v>
      </c>
      <c r="Q1170" t="s">
        <v>3</v>
      </c>
      <c r="R1170" t="s">
        <v>1326</v>
      </c>
      <c r="S1170" t="s">
        <v>55</v>
      </c>
      <c r="T1170" t="s">
        <v>56</v>
      </c>
      <c r="U1170" t="s">
        <v>56</v>
      </c>
      <c r="V1170" t="s">
        <v>56</v>
      </c>
      <c r="W1170" t="s">
        <v>55</v>
      </c>
      <c r="X1170" t="s">
        <v>56</v>
      </c>
      <c r="Y1170" t="s">
        <v>56</v>
      </c>
      <c r="Z1170" t="s">
        <v>56</v>
      </c>
      <c r="AA1170" t="s">
        <v>57</v>
      </c>
      <c r="AB1170" t="s">
        <v>56</v>
      </c>
      <c r="AC1170" t="s">
        <v>56</v>
      </c>
      <c r="AD1170" t="s">
        <v>57</v>
      </c>
      <c r="AE1170">
        <v>0</v>
      </c>
      <c r="AF1170">
        <v>0</v>
      </c>
      <c r="AG1170">
        <v>0</v>
      </c>
      <c r="AH1170">
        <v>1</v>
      </c>
      <c r="AI1170" s="18" t="str">
        <f t="shared" si="73"/>
        <v>1</v>
      </c>
      <c r="AJ1170" s="18" t="str">
        <f t="shared" si="74"/>
        <v>1</v>
      </c>
      <c r="AK1170" s="18" t="str">
        <f t="shared" si="75"/>
        <v>1</v>
      </c>
      <c r="AL1170" s="18">
        <f t="shared" si="76"/>
        <v>1</v>
      </c>
      <c r="AM1170" t="s">
        <v>55</v>
      </c>
      <c r="AN1170" t="s">
        <v>55</v>
      </c>
      <c r="AO1170">
        <v>1</v>
      </c>
      <c r="AP1170">
        <v>0</v>
      </c>
      <c r="AQ1170">
        <v>0</v>
      </c>
      <c r="AR1170" t="s">
        <v>59</v>
      </c>
      <c r="AS1170" t="s">
        <v>141</v>
      </c>
      <c r="AT1170" t="s">
        <v>141</v>
      </c>
      <c r="AU1170" t="s">
        <v>1326</v>
      </c>
      <c r="AV1170" t="s">
        <v>7029</v>
      </c>
      <c r="AW1170" t="s">
        <v>1402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2016022714</v>
      </c>
      <c r="BM1170">
        <v>14</v>
      </c>
    </row>
    <row r="1171" spans="1:65">
      <c r="A1171" t="s">
        <v>7030</v>
      </c>
      <c r="B1171">
        <v>1170</v>
      </c>
      <c r="C1171" t="s">
        <v>1223</v>
      </c>
      <c r="D1171">
        <v>1</v>
      </c>
      <c r="E1171">
        <v>14</v>
      </c>
      <c r="F1171">
        <v>2016022714</v>
      </c>
      <c r="G1171">
        <v>20160227</v>
      </c>
      <c r="H1171" t="s">
        <v>1403</v>
      </c>
      <c r="I1171" t="s">
        <v>54</v>
      </c>
      <c r="J1171" t="s">
        <v>55</v>
      </c>
      <c r="K1171">
        <v>0</v>
      </c>
      <c r="L1171" t="s">
        <v>55</v>
      </c>
      <c r="M1171" t="s">
        <v>55</v>
      </c>
      <c r="N1171" t="s">
        <v>56</v>
      </c>
      <c r="O1171" t="s">
        <v>57</v>
      </c>
      <c r="P1171" t="s">
        <v>57</v>
      </c>
      <c r="Q1171" t="s">
        <v>3</v>
      </c>
      <c r="R1171" t="s">
        <v>80</v>
      </c>
      <c r="S1171" t="s">
        <v>55</v>
      </c>
      <c r="T1171" t="s">
        <v>56</v>
      </c>
      <c r="U1171" t="s">
        <v>56</v>
      </c>
      <c r="V1171" t="s">
        <v>56</v>
      </c>
      <c r="W1171" t="s">
        <v>55</v>
      </c>
      <c r="X1171" t="s">
        <v>56</v>
      </c>
      <c r="Y1171" t="s">
        <v>56</v>
      </c>
      <c r="Z1171" t="s">
        <v>56</v>
      </c>
      <c r="AA1171" t="s">
        <v>57</v>
      </c>
      <c r="AB1171" t="s">
        <v>56</v>
      </c>
      <c r="AC1171" t="s">
        <v>56</v>
      </c>
      <c r="AD1171" t="s">
        <v>57</v>
      </c>
      <c r="AE1171">
        <v>0</v>
      </c>
      <c r="AF1171">
        <v>0</v>
      </c>
      <c r="AG1171">
        <v>0</v>
      </c>
      <c r="AH1171">
        <v>1</v>
      </c>
      <c r="AI1171" s="18" t="str">
        <f t="shared" si="73"/>
        <v>1</v>
      </c>
      <c r="AJ1171" s="18" t="str">
        <f t="shared" si="74"/>
        <v>1</v>
      </c>
      <c r="AK1171" s="18" t="str">
        <f t="shared" si="75"/>
        <v>1</v>
      </c>
      <c r="AL1171" s="18">
        <f t="shared" si="76"/>
        <v>1</v>
      </c>
      <c r="AM1171" t="s">
        <v>55</v>
      </c>
      <c r="AN1171" t="s">
        <v>55</v>
      </c>
      <c r="AO1171">
        <v>0</v>
      </c>
      <c r="AP1171">
        <v>0</v>
      </c>
      <c r="AQ1171">
        <v>0</v>
      </c>
      <c r="AR1171" t="s">
        <v>59</v>
      </c>
      <c r="AS1171" t="s">
        <v>80</v>
      </c>
      <c r="AT1171" t="s">
        <v>80</v>
      </c>
      <c r="AU1171" t="s">
        <v>80</v>
      </c>
      <c r="AV1171" t="s">
        <v>7030</v>
      </c>
      <c r="AW1171" t="s">
        <v>1403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2016022714</v>
      </c>
      <c r="BM1171">
        <v>14</v>
      </c>
    </row>
    <row r="1172" spans="1:65">
      <c r="A1172" t="s">
        <v>7031</v>
      </c>
      <c r="B1172">
        <v>1171</v>
      </c>
      <c r="C1172" t="s">
        <v>1223</v>
      </c>
      <c r="D1172">
        <v>1</v>
      </c>
      <c r="E1172">
        <v>14</v>
      </c>
      <c r="F1172">
        <v>2016022714</v>
      </c>
      <c r="G1172">
        <v>20160227</v>
      </c>
      <c r="H1172" t="s">
        <v>1404</v>
      </c>
      <c r="I1172" t="s">
        <v>1241</v>
      </c>
      <c r="J1172" t="s">
        <v>55</v>
      </c>
      <c r="K1172">
        <v>2</v>
      </c>
      <c r="L1172">
        <v>0</v>
      </c>
      <c r="M1172">
        <v>2</v>
      </c>
      <c r="N1172" t="s">
        <v>56</v>
      </c>
      <c r="O1172" t="s">
        <v>1405</v>
      </c>
      <c r="P1172" t="s">
        <v>68</v>
      </c>
      <c r="Q1172" t="s">
        <v>3</v>
      </c>
      <c r="R1172" t="s">
        <v>1326</v>
      </c>
      <c r="S1172" t="s">
        <v>55</v>
      </c>
      <c r="T1172" t="s">
        <v>56</v>
      </c>
      <c r="U1172" t="s">
        <v>56</v>
      </c>
      <c r="V1172" t="s">
        <v>56</v>
      </c>
      <c r="W1172" t="s">
        <v>55</v>
      </c>
      <c r="X1172" t="s">
        <v>56</v>
      </c>
      <c r="Y1172" t="s">
        <v>56</v>
      </c>
      <c r="Z1172" t="s">
        <v>68</v>
      </c>
      <c r="AA1172" t="s">
        <v>57</v>
      </c>
      <c r="AB1172" t="s">
        <v>56</v>
      </c>
      <c r="AC1172" t="s">
        <v>68</v>
      </c>
      <c r="AD1172" t="s">
        <v>57</v>
      </c>
      <c r="AE1172">
        <v>0</v>
      </c>
      <c r="AF1172">
        <v>0</v>
      </c>
      <c r="AG1172">
        <v>0</v>
      </c>
      <c r="AH1172">
        <v>1</v>
      </c>
      <c r="AI1172" s="18" t="str">
        <f t="shared" si="73"/>
        <v>1</v>
      </c>
      <c r="AJ1172" s="18" t="str">
        <f t="shared" si="74"/>
        <v>1</v>
      </c>
      <c r="AK1172" s="18" t="str">
        <f t="shared" si="75"/>
        <v>1</v>
      </c>
      <c r="AL1172" s="18">
        <f t="shared" si="76"/>
        <v>1</v>
      </c>
      <c r="AM1172" t="s">
        <v>55</v>
      </c>
      <c r="AN1172" t="s">
        <v>55</v>
      </c>
      <c r="AO1172">
        <v>0</v>
      </c>
      <c r="AP1172">
        <v>0</v>
      </c>
      <c r="AQ1172">
        <v>0</v>
      </c>
      <c r="AR1172" t="s">
        <v>343</v>
      </c>
      <c r="AS1172" t="s">
        <v>141</v>
      </c>
      <c r="AT1172" t="s">
        <v>141</v>
      </c>
      <c r="AU1172" t="s">
        <v>1326</v>
      </c>
      <c r="AV1172" t="s">
        <v>7031</v>
      </c>
      <c r="AW1172" t="s">
        <v>1404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2016022714</v>
      </c>
      <c r="BM1172">
        <v>14</v>
      </c>
    </row>
    <row r="1173" spans="1:65">
      <c r="A1173" t="s">
        <v>7032</v>
      </c>
      <c r="B1173">
        <v>1172</v>
      </c>
      <c r="C1173" t="s">
        <v>57</v>
      </c>
      <c r="D1173" t="s">
        <v>55</v>
      </c>
      <c r="E1173">
        <v>14</v>
      </c>
      <c r="F1173">
        <v>2016022714</v>
      </c>
      <c r="G1173" t="s">
        <v>55</v>
      </c>
      <c r="H1173" t="s">
        <v>1406</v>
      </c>
      <c r="I1173" t="s">
        <v>55</v>
      </c>
      <c r="J1173" t="s">
        <v>55</v>
      </c>
      <c r="K1173" t="s">
        <v>55</v>
      </c>
      <c r="L1173" t="s">
        <v>55</v>
      </c>
      <c r="M1173" t="s">
        <v>55</v>
      </c>
      <c r="N1173" t="s">
        <v>57</v>
      </c>
      <c r="O1173" t="s">
        <v>57</v>
      </c>
      <c r="P1173" t="s">
        <v>57</v>
      </c>
      <c r="Q1173" t="s">
        <v>57</v>
      </c>
      <c r="R1173" t="s">
        <v>57</v>
      </c>
      <c r="S1173" t="s">
        <v>55</v>
      </c>
      <c r="T1173" t="s">
        <v>57</v>
      </c>
      <c r="U1173" t="s">
        <v>57</v>
      </c>
      <c r="V1173" t="s">
        <v>57</v>
      </c>
      <c r="W1173" t="s">
        <v>55</v>
      </c>
      <c r="X1173" t="s">
        <v>57</v>
      </c>
      <c r="Y1173" t="s">
        <v>57</v>
      </c>
      <c r="Z1173" t="s">
        <v>57</v>
      </c>
      <c r="AA1173" t="s">
        <v>57</v>
      </c>
      <c r="AB1173" t="s">
        <v>57</v>
      </c>
      <c r="AC1173" t="s">
        <v>57</v>
      </c>
      <c r="AD1173" t="s">
        <v>57</v>
      </c>
      <c r="AE1173">
        <v>0</v>
      </c>
      <c r="AF1173">
        <v>0</v>
      </c>
      <c r="AG1173">
        <v>0</v>
      </c>
      <c r="AH1173">
        <v>0</v>
      </c>
      <c r="AI1173" s="18" t="str">
        <f t="shared" si="73"/>
        <v>1</v>
      </c>
      <c r="AJ1173" s="18" t="str">
        <f t="shared" si="74"/>
        <v>1</v>
      </c>
      <c r="AK1173" s="18" t="str">
        <f t="shared" si="75"/>
        <v>1</v>
      </c>
      <c r="AL1173" s="18">
        <f t="shared" si="76"/>
        <v>0</v>
      </c>
      <c r="AM1173" t="s">
        <v>55</v>
      </c>
      <c r="AN1173" t="s">
        <v>55</v>
      </c>
      <c r="AO1173">
        <v>0</v>
      </c>
      <c r="AP1173">
        <v>1</v>
      </c>
      <c r="AQ1173">
        <v>0</v>
      </c>
      <c r="AR1173" t="s">
        <v>59</v>
      </c>
      <c r="AS1173" t="s">
        <v>80</v>
      </c>
      <c r="AT1173" t="s">
        <v>80</v>
      </c>
      <c r="AU1173" t="s">
        <v>80</v>
      </c>
      <c r="AV1173" t="s">
        <v>7032</v>
      </c>
      <c r="AW1173" t="s">
        <v>1406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2016022714</v>
      </c>
      <c r="BM1173">
        <v>14</v>
      </c>
    </row>
    <row r="1174" spans="1:65">
      <c r="A1174" t="s">
        <v>7033</v>
      </c>
      <c r="B1174">
        <v>1173</v>
      </c>
      <c r="C1174" t="s">
        <v>57</v>
      </c>
      <c r="D1174" t="s">
        <v>55</v>
      </c>
      <c r="E1174">
        <v>14</v>
      </c>
      <c r="F1174">
        <v>2016022714</v>
      </c>
      <c r="G1174" t="s">
        <v>55</v>
      </c>
      <c r="H1174" t="s">
        <v>1407</v>
      </c>
      <c r="I1174" t="s">
        <v>55</v>
      </c>
      <c r="J1174" t="s">
        <v>55</v>
      </c>
      <c r="K1174" t="s">
        <v>55</v>
      </c>
      <c r="L1174" t="s">
        <v>55</v>
      </c>
      <c r="M1174" t="s">
        <v>55</v>
      </c>
      <c r="N1174" t="s">
        <v>57</v>
      </c>
      <c r="O1174" t="s">
        <v>57</v>
      </c>
      <c r="P1174" t="s">
        <v>57</v>
      </c>
      <c r="Q1174" t="s">
        <v>57</v>
      </c>
      <c r="R1174" t="s">
        <v>57</v>
      </c>
      <c r="S1174" t="s">
        <v>55</v>
      </c>
      <c r="T1174" t="s">
        <v>57</v>
      </c>
      <c r="U1174" t="s">
        <v>57</v>
      </c>
      <c r="V1174" t="s">
        <v>57</v>
      </c>
      <c r="W1174" t="s">
        <v>55</v>
      </c>
      <c r="X1174" t="s">
        <v>57</v>
      </c>
      <c r="Y1174" t="s">
        <v>57</v>
      </c>
      <c r="Z1174" t="s">
        <v>57</v>
      </c>
      <c r="AA1174" t="s">
        <v>57</v>
      </c>
      <c r="AB1174" t="s">
        <v>57</v>
      </c>
      <c r="AC1174" t="s">
        <v>57</v>
      </c>
      <c r="AD1174" t="s">
        <v>57</v>
      </c>
      <c r="AE1174">
        <v>0</v>
      </c>
      <c r="AF1174">
        <v>0</v>
      </c>
      <c r="AG1174">
        <v>0</v>
      </c>
      <c r="AH1174">
        <v>0</v>
      </c>
      <c r="AI1174" s="18" t="str">
        <f t="shared" si="73"/>
        <v>1</v>
      </c>
      <c r="AJ1174" s="18" t="str">
        <f t="shared" si="74"/>
        <v>1</v>
      </c>
      <c r="AK1174" s="18" t="str">
        <f t="shared" si="75"/>
        <v>1</v>
      </c>
      <c r="AL1174" s="18">
        <f t="shared" si="76"/>
        <v>0</v>
      </c>
      <c r="AM1174" t="s">
        <v>55</v>
      </c>
      <c r="AN1174" t="s">
        <v>55</v>
      </c>
      <c r="AO1174">
        <v>1</v>
      </c>
      <c r="AP1174">
        <v>1</v>
      </c>
      <c r="AQ1174">
        <v>0</v>
      </c>
      <c r="AR1174" t="s">
        <v>59</v>
      </c>
      <c r="AS1174" t="s">
        <v>80</v>
      </c>
      <c r="AT1174" t="s">
        <v>80</v>
      </c>
      <c r="AU1174" t="s">
        <v>80</v>
      </c>
      <c r="AV1174" t="s">
        <v>7033</v>
      </c>
      <c r="AW1174" t="s">
        <v>1407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2016022714</v>
      </c>
      <c r="BM1174">
        <v>14</v>
      </c>
    </row>
    <row r="1175" spans="1:65">
      <c r="A1175" t="s">
        <v>7034</v>
      </c>
      <c r="B1175">
        <v>1174</v>
      </c>
      <c r="C1175" t="s">
        <v>57</v>
      </c>
      <c r="D1175" t="s">
        <v>55</v>
      </c>
      <c r="E1175">
        <v>14</v>
      </c>
      <c r="F1175">
        <v>2016022714</v>
      </c>
      <c r="G1175" t="s">
        <v>55</v>
      </c>
      <c r="H1175" t="s">
        <v>1408</v>
      </c>
      <c r="I1175" t="s">
        <v>55</v>
      </c>
      <c r="J1175" t="s">
        <v>55</v>
      </c>
      <c r="K1175" t="s">
        <v>55</v>
      </c>
      <c r="L1175" t="s">
        <v>55</v>
      </c>
      <c r="M1175" t="s">
        <v>55</v>
      </c>
      <c r="N1175" t="s">
        <v>57</v>
      </c>
      <c r="O1175" t="s">
        <v>57</v>
      </c>
      <c r="P1175" t="s">
        <v>57</v>
      </c>
      <c r="Q1175" t="s">
        <v>57</v>
      </c>
      <c r="R1175" t="s">
        <v>57</v>
      </c>
      <c r="S1175" t="s">
        <v>55</v>
      </c>
      <c r="T1175" t="s">
        <v>57</v>
      </c>
      <c r="U1175" t="s">
        <v>57</v>
      </c>
      <c r="V1175" t="s">
        <v>57</v>
      </c>
      <c r="W1175" t="s">
        <v>55</v>
      </c>
      <c r="X1175" t="s">
        <v>57</v>
      </c>
      <c r="Y1175" t="s">
        <v>57</v>
      </c>
      <c r="Z1175" t="s">
        <v>57</v>
      </c>
      <c r="AA1175" t="s">
        <v>57</v>
      </c>
      <c r="AB1175" t="s">
        <v>57</v>
      </c>
      <c r="AC1175" t="s">
        <v>57</v>
      </c>
      <c r="AD1175" t="s">
        <v>57</v>
      </c>
      <c r="AE1175">
        <v>0</v>
      </c>
      <c r="AF1175">
        <v>0</v>
      </c>
      <c r="AG1175">
        <v>0</v>
      </c>
      <c r="AH1175">
        <v>0</v>
      </c>
      <c r="AI1175" s="18" t="str">
        <f t="shared" si="73"/>
        <v>1</v>
      </c>
      <c r="AJ1175" s="18" t="str">
        <f t="shared" si="74"/>
        <v>1</v>
      </c>
      <c r="AK1175" s="18" t="str">
        <f t="shared" si="75"/>
        <v>1</v>
      </c>
      <c r="AL1175" s="18">
        <f t="shared" si="76"/>
        <v>0</v>
      </c>
      <c r="AM1175" t="s">
        <v>55</v>
      </c>
      <c r="AN1175" t="s">
        <v>55</v>
      </c>
      <c r="AO1175">
        <v>0</v>
      </c>
      <c r="AP1175">
        <v>1</v>
      </c>
      <c r="AQ1175">
        <v>0</v>
      </c>
      <c r="AR1175" t="s">
        <v>59</v>
      </c>
      <c r="AS1175" t="s">
        <v>80</v>
      </c>
      <c r="AT1175" t="s">
        <v>80</v>
      </c>
      <c r="AU1175" t="s">
        <v>80</v>
      </c>
      <c r="AV1175" t="s">
        <v>7034</v>
      </c>
      <c r="AW1175" t="s">
        <v>1408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2016022714</v>
      </c>
      <c r="BM1175">
        <v>14</v>
      </c>
    </row>
    <row r="1176" spans="1:65">
      <c r="A1176" t="s">
        <v>7035</v>
      </c>
      <c r="B1176">
        <v>1175</v>
      </c>
      <c r="C1176" t="s">
        <v>57</v>
      </c>
      <c r="D1176" t="s">
        <v>55</v>
      </c>
      <c r="E1176">
        <v>14</v>
      </c>
      <c r="F1176">
        <v>2016022714</v>
      </c>
      <c r="G1176" t="s">
        <v>55</v>
      </c>
      <c r="H1176" t="s">
        <v>1409</v>
      </c>
      <c r="I1176" t="s">
        <v>55</v>
      </c>
      <c r="J1176" t="s">
        <v>55</v>
      </c>
      <c r="K1176" t="s">
        <v>55</v>
      </c>
      <c r="L1176" t="s">
        <v>55</v>
      </c>
      <c r="M1176" t="s">
        <v>55</v>
      </c>
      <c r="N1176" t="s">
        <v>57</v>
      </c>
      <c r="O1176" t="s">
        <v>57</v>
      </c>
      <c r="P1176" t="s">
        <v>57</v>
      </c>
      <c r="Q1176" t="s">
        <v>57</v>
      </c>
      <c r="R1176" t="s">
        <v>57</v>
      </c>
      <c r="S1176" t="s">
        <v>55</v>
      </c>
      <c r="T1176" t="s">
        <v>57</v>
      </c>
      <c r="U1176" t="s">
        <v>57</v>
      </c>
      <c r="V1176" t="s">
        <v>57</v>
      </c>
      <c r="W1176" t="s">
        <v>55</v>
      </c>
      <c r="X1176" t="s">
        <v>57</v>
      </c>
      <c r="Y1176" t="s">
        <v>57</v>
      </c>
      <c r="Z1176" t="s">
        <v>57</v>
      </c>
      <c r="AA1176" t="s">
        <v>57</v>
      </c>
      <c r="AB1176" t="s">
        <v>57</v>
      </c>
      <c r="AC1176" t="s">
        <v>57</v>
      </c>
      <c r="AD1176" t="s">
        <v>57</v>
      </c>
      <c r="AE1176">
        <v>0</v>
      </c>
      <c r="AF1176">
        <v>0</v>
      </c>
      <c r="AG1176">
        <v>0</v>
      </c>
      <c r="AH1176">
        <v>0</v>
      </c>
      <c r="AI1176" s="18" t="str">
        <f t="shared" si="73"/>
        <v>1</v>
      </c>
      <c r="AJ1176" s="18" t="str">
        <f t="shared" si="74"/>
        <v>1</v>
      </c>
      <c r="AK1176" s="18" t="str">
        <f t="shared" si="75"/>
        <v>1</v>
      </c>
      <c r="AL1176" s="18">
        <f t="shared" si="76"/>
        <v>0</v>
      </c>
      <c r="AM1176" t="s">
        <v>55</v>
      </c>
      <c r="AN1176" t="s">
        <v>55</v>
      </c>
      <c r="AO1176">
        <v>0</v>
      </c>
      <c r="AP1176">
        <v>1</v>
      </c>
      <c r="AQ1176">
        <v>0</v>
      </c>
      <c r="AR1176" t="s">
        <v>59</v>
      </c>
      <c r="AS1176" t="s">
        <v>80</v>
      </c>
      <c r="AT1176" t="s">
        <v>80</v>
      </c>
      <c r="AU1176" t="s">
        <v>80</v>
      </c>
      <c r="AV1176" t="s">
        <v>7035</v>
      </c>
      <c r="AW1176" t="s">
        <v>1409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2016022714</v>
      </c>
      <c r="BM1176">
        <v>14</v>
      </c>
    </row>
    <row r="1177" spans="1:65">
      <c r="A1177" t="s">
        <v>7036</v>
      </c>
      <c r="B1177">
        <v>1176</v>
      </c>
      <c r="C1177" t="s">
        <v>57</v>
      </c>
      <c r="D1177" t="s">
        <v>55</v>
      </c>
      <c r="E1177">
        <v>14</v>
      </c>
      <c r="F1177">
        <v>2016022714</v>
      </c>
      <c r="G1177" t="s">
        <v>55</v>
      </c>
      <c r="H1177" t="s">
        <v>1410</v>
      </c>
      <c r="I1177" t="s">
        <v>55</v>
      </c>
      <c r="J1177" t="s">
        <v>55</v>
      </c>
      <c r="K1177" t="s">
        <v>55</v>
      </c>
      <c r="L1177" t="s">
        <v>55</v>
      </c>
      <c r="M1177" t="s">
        <v>55</v>
      </c>
      <c r="N1177" t="s">
        <v>57</v>
      </c>
      <c r="O1177" t="s">
        <v>57</v>
      </c>
      <c r="P1177" t="s">
        <v>57</v>
      </c>
      <c r="Q1177" t="s">
        <v>57</v>
      </c>
      <c r="R1177" t="s">
        <v>57</v>
      </c>
      <c r="S1177" t="s">
        <v>55</v>
      </c>
      <c r="T1177" t="s">
        <v>57</v>
      </c>
      <c r="U1177" t="s">
        <v>57</v>
      </c>
      <c r="V1177" t="s">
        <v>57</v>
      </c>
      <c r="W1177" t="s">
        <v>55</v>
      </c>
      <c r="X1177" t="s">
        <v>57</v>
      </c>
      <c r="Y1177" t="s">
        <v>57</v>
      </c>
      <c r="Z1177" t="s">
        <v>57</v>
      </c>
      <c r="AA1177" t="s">
        <v>57</v>
      </c>
      <c r="AB1177" t="s">
        <v>57</v>
      </c>
      <c r="AC1177" t="s">
        <v>57</v>
      </c>
      <c r="AD1177" t="s">
        <v>57</v>
      </c>
      <c r="AE1177">
        <v>0</v>
      </c>
      <c r="AF1177">
        <v>0</v>
      </c>
      <c r="AG1177">
        <v>0</v>
      </c>
      <c r="AH1177">
        <v>0</v>
      </c>
      <c r="AI1177" s="18" t="str">
        <f t="shared" si="73"/>
        <v>1</v>
      </c>
      <c r="AJ1177" s="18" t="str">
        <f t="shared" si="74"/>
        <v>1</v>
      </c>
      <c r="AK1177" s="18" t="str">
        <f t="shared" si="75"/>
        <v>1</v>
      </c>
      <c r="AL1177" s="18">
        <f t="shared" si="76"/>
        <v>0</v>
      </c>
      <c r="AM1177" t="s">
        <v>55</v>
      </c>
      <c r="AN1177" t="s">
        <v>55</v>
      </c>
      <c r="AO1177">
        <v>0</v>
      </c>
      <c r="AP1177">
        <v>1</v>
      </c>
      <c r="AQ1177">
        <v>0</v>
      </c>
      <c r="AR1177" t="s">
        <v>59</v>
      </c>
      <c r="AS1177" t="s">
        <v>80</v>
      </c>
      <c r="AT1177" t="s">
        <v>80</v>
      </c>
      <c r="AU1177" t="s">
        <v>80</v>
      </c>
      <c r="AV1177" t="s">
        <v>7036</v>
      </c>
      <c r="AW1177" t="s">
        <v>1410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2016022714</v>
      </c>
      <c r="BM1177">
        <v>14</v>
      </c>
    </row>
    <row r="1178" spans="1:65">
      <c r="A1178" t="s">
        <v>7037</v>
      </c>
      <c r="B1178">
        <v>1177</v>
      </c>
      <c r="C1178" t="s">
        <v>57</v>
      </c>
      <c r="D1178" t="s">
        <v>55</v>
      </c>
      <c r="E1178">
        <v>14</v>
      </c>
      <c r="F1178">
        <v>2016022714</v>
      </c>
      <c r="G1178" t="s">
        <v>55</v>
      </c>
      <c r="H1178" t="s">
        <v>1411</v>
      </c>
      <c r="I1178" t="s">
        <v>55</v>
      </c>
      <c r="J1178" t="s">
        <v>55</v>
      </c>
      <c r="K1178" t="s">
        <v>55</v>
      </c>
      <c r="L1178" t="s">
        <v>55</v>
      </c>
      <c r="M1178" t="s">
        <v>55</v>
      </c>
      <c r="N1178" t="s">
        <v>57</v>
      </c>
      <c r="O1178" t="s">
        <v>57</v>
      </c>
      <c r="P1178" t="s">
        <v>57</v>
      </c>
      <c r="Q1178" t="s">
        <v>57</v>
      </c>
      <c r="R1178" t="s">
        <v>57</v>
      </c>
      <c r="S1178" t="s">
        <v>55</v>
      </c>
      <c r="T1178" t="s">
        <v>57</v>
      </c>
      <c r="U1178" t="s">
        <v>57</v>
      </c>
      <c r="V1178" t="s">
        <v>57</v>
      </c>
      <c r="W1178" t="s">
        <v>55</v>
      </c>
      <c r="X1178" t="s">
        <v>57</v>
      </c>
      <c r="Y1178" t="s">
        <v>57</v>
      </c>
      <c r="Z1178" t="s">
        <v>57</v>
      </c>
      <c r="AA1178" t="s">
        <v>57</v>
      </c>
      <c r="AB1178" t="s">
        <v>57</v>
      </c>
      <c r="AC1178" t="s">
        <v>57</v>
      </c>
      <c r="AD1178" t="s">
        <v>57</v>
      </c>
      <c r="AE1178">
        <v>0</v>
      </c>
      <c r="AF1178">
        <v>0</v>
      </c>
      <c r="AG1178">
        <v>0</v>
      </c>
      <c r="AH1178">
        <v>0</v>
      </c>
      <c r="AI1178" s="18" t="str">
        <f t="shared" si="73"/>
        <v>1</v>
      </c>
      <c r="AJ1178" s="18" t="str">
        <f t="shared" si="74"/>
        <v>1</v>
      </c>
      <c r="AK1178" s="18" t="str">
        <f t="shared" si="75"/>
        <v>1</v>
      </c>
      <c r="AL1178" s="18">
        <f t="shared" si="76"/>
        <v>0</v>
      </c>
      <c r="AM1178" t="s">
        <v>55</v>
      </c>
      <c r="AN1178" t="s">
        <v>55</v>
      </c>
      <c r="AO1178">
        <v>1</v>
      </c>
      <c r="AP1178">
        <v>1</v>
      </c>
      <c r="AQ1178">
        <v>0</v>
      </c>
      <c r="AR1178" t="s">
        <v>59</v>
      </c>
      <c r="AS1178" t="s">
        <v>80</v>
      </c>
      <c r="AT1178" t="s">
        <v>80</v>
      </c>
      <c r="AU1178" t="s">
        <v>80</v>
      </c>
      <c r="AV1178" t="s">
        <v>7037</v>
      </c>
      <c r="AW1178" t="s">
        <v>1411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2016022714</v>
      </c>
      <c r="BM1178">
        <v>14</v>
      </c>
    </row>
    <row r="1179" spans="1:65">
      <c r="A1179" t="s">
        <v>7038</v>
      </c>
      <c r="B1179">
        <v>1178</v>
      </c>
      <c r="C1179" t="s">
        <v>57</v>
      </c>
      <c r="D1179" t="s">
        <v>55</v>
      </c>
      <c r="E1179">
        <v>14</v>
      </c>
      <c r="F1179">
        <v>2016022714</v>
      </c>
      <c r="G1179" t="s">
        <v>55</v>
      </c>
      <c r="H1179" t="s">
        <v>1412</v>
      </c>
      <c r="I1179" t="s">
        <v>55</v>
      </c>
      <c r="J1179" t="s">
        <v>55</v>
      </c>
      <c r="K1179" t="s">
        <v>55</v>
      </c>
      <c r="L1179" t="s">
        <v>55</v>
      </c>
      <c r="M1179" t="s">
        <v>55</v>
      </c>
      <c r="N1179" t="s">
        <v>57</v>
      </c>
      <c r="O1179" t="s">
        <v>57</v>
      </c>
      <c r="P1179" t="s">
        <v>57</v>
      </c>
      <c r="Q1179" t="s">
        <v>57</v>
      </c>
      <c r="R1179" t="s">
        <v>57</v>
      </c>
      <c r="S1179" t="s">
        <v>55</v>
      </c>
      <c r="T1179" t="s">
        <v>57</v>
      </c>
      <c r="U1179" t="s">
        <v>57</v>
      </c>
      <c r="V1179" t="s">
        <v>57</v>
      </c>
      <c r="W1179" t="s">
        <v>55</v>
      </c>
      <c r="X1179" t="s">
        <v>57</v>
      </c>
      <c r="Y1179" t="s">
        <v>57</v>
      </c>
      <c r="Z1179" t="s">
        <v>57</v>
      </c>
      <c r="AA1179" t="s">
        <v>57</v>
      </c>
      <c r="AB1179" t="s">
        <v>57</v>
      </c>
      <c r="AC1179" t="s">
        <v>57</v>
      </c>
      <c r="AD1179" t="s">
        <v>57</v>
      </c>
      <c r="AE1179">
        <v>0</v>
      </c>
      <c r="AF1179">
        <v>0</v>
      </c>
      <c r="AG1179">
        <v>0</v>
      </c>
      <c r="AH1179">
        <v>0</v>
      </c>
      <c r="AI1179" s="18" t="str">
        <f t="shared" si="73"/>
        <v>1</v>
      </c>
      <c r="AJ1179" s="18" t="str">
        <f t="shared" si="74"/>
        <v>1</v>
      </c>
      <c r="AK1179" s="18" t="str">
        <f t="shared" si="75"/>
        <v>1</v>
      </c>
      <c r="AL1179" s="18">
        <f t="shared" si="76"/>
        <v>0</v>
      </c>
      <c r="AM1179" t="s">
        <v>55</v>
      </c>
      <c r="AN1179" t="s">
        <v>55</v>
      </c>
      <c r="AO1179">
        <v>0</v>
      </c>
      <c r="AP1179">
        <v>1</v>
      </c>
      <c r="AQ1179">
        <v>0</v>
      </c>
      <c r="AR1179" t="s">
        <v>59</v>
      </c>
      <c r="AS1179" t="s">
        <v>80</v>
      </c>
      <c r="AT1179" t="s">
        <v>80</v>
      </c>
      <c r="AU1179" t="s">
        <v>80</v>
      </c>
      <c r="AV1179" t="s">
        <v>7038</v>
      </c>
      <c r="AW1179" t="s">
        <v>1412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2016022714</v>
      </c>
      <c r="BM1179">
        <v>14</v>
      </c>
    </row>
    <row r="1180" spans="1:65">
      <c r="A1180" t="s">
        <v>7039</v>
      </c>
      <c r="B1180">
        <v>1179</v>
      </c>
      <c r="C1180" t="s">
        <v>57</v>
      </c>
      <c r="D1180" t="s">
        <v>55</v>
      </c>
      <c r="E1180">
        <v>14</v>
      </c>
      <c r="F1180">
        <v>2016022714</v>
      </c>
      <c r="G1180" t="s">
        <v>55</v>
      </c>
      <c r="H1180" t="s">
        <v>1413</v>
      </c>
      <c r="I1180" t="s">
        <v>55</v>
      </c>
      <c r="J1180" t="s">
        <v>55</v>
      </c>
      <c r="K1180" t="s">
        <v>55</v>
      </c>
      <c r="L1180" t="s">
        <v>55</v>
      </c>
      <c r="M1180" t="s">
        <v>55</v>
      </c>
      <c r="N1180" t="s">
        <v>57</v>
      </c>
      <c r="O1180" t="s">
        <v>57</v>
      </c>
      <c r="P1180" t="s">
        <v>57</v>
      </c>
      <c r="Q1180" t="s">
        <v>57</v>
      </c>
      <c r="R1180" t="s">
        <v>57</v>
      </c>
      <c r="S1180" t="s">
        <v>55</v>
      </c>
      <c r="T1180" t="s">
        <v>57</v>
      </c>
      <c r="U1180" t="s">
        <v>57</v>
      </c>
      <c r="V1180" t="s">
        <v>57</v>
      </c>
      <c r="W1180" t="s">
        <v>55</v>
      </c>
      <c r="X1180" t="s">
        <v>57</v>
      </c>
      <c r="Y1180" t="s">
        <v>57</v>
      </c>
      <c r="Z1180" t="s">
        <v>57</v>
      </c>
      <c r="AA1180" t="s">
        <v>57</v>
      </c>
      <c r="AB1180" t="s">
        <v>57</v>
      </c>
      <c r="AC1180" t="s">
        <v>57</v>
      </c>
      <c r="AD1180" t="s">
        <v>57</v>
      </c>
      <c r="AE1180">
        <v>0</v>
      </c>
      <c r="AF1180">
        <v>0</v>
      </c>
      <c r="AG1180">
        <v>0</v>
      </c>
      <c r="AH1180">
        <v>0</v>
      </c>
      <c r="AI1180" s="18" t="str">
        <f t="shared" si="73"/>
        <v>1</v>
      </c>
      <c r="AJ1180" s="18" t="str">
        <f t="shared" si="74"/>
        <v>1</v>
      </c>
      <c r="AK1180" s="18" t="str">
        <f t="shared" si="75"/>
        <v>1</v>
      </c>
      <c r="AL1180" s="18">
        <f t="shared" si="76"/>
        <v>0</v>
      </c>
      <c r="AM1180" t="s">
        <v>55</v>
      </c>
      <c r="AN1180" t="s">
        <v>55</v>
      </c>
      <c r="AO1180">
        <v>0</v>
      </c>
      <c r="AP1180">
        <v>1</v>
      </c>
      <c r="AQ1180">
        <v>0</v>
      </c>
      <c r="AR1180" t="s">
        <v>59</v>
      </c>
      <c r="AS1180" t="s">
        <v>80</v>
      </c>
      <c r="AT1180" t="s">
        <v>80</v>
      </c>
      <c r="AU1180" t="s">
        <v>80</v>
      </c>
      <c r="AV1180" t="s">
        <v>7039</v>
      </c>
      <c r="AW1180" t="s">
        <v>1413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2016022714</v>
      </c>
      <c r="BM1180">
        <v>14</v>
      </c>
    </row>
    <row r="1181" spans="1:65">
      <c r="A1181" t="s">
        <v>7040</v>
      </c>
      <c r="B1181">
        <v>1180</v>
      </c>
      <c r="C1181" t="s">
        <v>57</v>
      </c>
      <c r="D1181" t="s">
        <v>55</v>
      </c>
      <c r="E1181">
        <v>14</v>
      </c>
      <c r="F1181">
        <v>2016022714</v>
      </c>
      <c r="G1181" t="s">
        <v>55</v>
      </c>
      <c r="H1181" t="s">
        <v>1414</v>
      </c>
      <c r="I1181" t="s">
        <v>55</v>
      </c>
      <c r="J1181" t="s">
        <v>55</v>
      </c>
      <c r="K1181" t="s">
        <v>55</v>
      </c>
      <c r="L1181" t="s">
        <v>55</v>
      </c>
      <c r="M1181" t="s">
        <v>55</v>
      </c>
      <c r="N1181" t="s">
        <v>57</v>
      </c>
      <c r="O1181" t="s">
        <v>57</v>
      </c>
      <c r="P1181" t="s">
        <v>57</v>
      </c>
      <c r="Q1181" t="s">
        <v>57</v>
      </c>
      <c r="R1181" t="s">
        <v>57</v>
      </c>
      <c r="S1181" t="s">
        <v>55</v>
      </c>
      <c r="T1181" t="s">
        <v>57</v>
      </c>
      <c r="U1181" t="s">
        <v>57</v>
      </c>
      <c r="V1181" t="s">
        <v>57</v>
      </c>
      <c r="W1181" t="s">
        <v>55</v>
      </c>
      <c r="X1181" t="s">
        <v>57</v>
      </c>
      <c r="Y1181" t="s">
        <v>57</v>
      </c>
      <c r="Z1181" t="s">
        <v>57</v>
      </c>
      <c r="AA1181" t="s">
        <v>57</v>
      </c>
      <c r="AB1181" t="s">
        <v>57</v>
      </c>
      <c r="AC1181" t="s">
        <v>57</v>
      </c>
      <c r="AD1181" t="s">
        <v>57</v>
      </c>
      <c r="AE1181">
        <v>0</v>
      </c>
      <c r="AF1181">
        <v>0</v>
      </c>
      <c r="AG1181">
        <v>0</v>
      </c>
      <c r="AH1181">
        <v>0</v>
      </c>
      <c r="AI1181" s="18" t="str">
        <f t="shared" si="73"/>
        <v>1</v>
      </c>
      <c r="AJ1181" s="18" t="str">
        <f t="shared" si="74"/>
        <v>1</v>
      </c>
      <c r="AK1181" s="18" t="str">
        <f t="shared" si="75"/>
        <v>1</v>
      </c>
      <c r="AL1181" s="18">
        <f t="shared" si="76"/>
        <v>0</v>
      </c>
      <c r="AM1181" t="s">
        <v>55</v>
      </c>
      <c r="AN1181" t="s">
        <v>55</v>
      </c>
      <c r="AO1181">
        <v>0</v>
      </c>
      <c r="AP1181">
        <v>1</v>
      </c>
      <c r="AQ1181">
        <v>0</v>
      </c>
      <c r="AR1181" t="s">
        <v>59</v>
      </c>
      <c r="AS1181" t="s">
        <v>80</v>
      </c>
      <c r="AT1181" t="s">
        <v>80</v>
      </c>
      <c r="AU1181" t="s">
        <v>80</v>
      </c>
      <c r="AV1181" t="s">
        <v>7040</v>
      </c>
      <c r="AW1181" t="s">
        <v>1414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2016022714</v>
      </c>
      <c r="BM1181">
        <v>14</v>
      </c>
    </row>
    <row r="1182" spans="1:65">
      <c r="A1182" t="s">
        <v>7041</v>
      </c>
      <c r="B1182">
        <v>1181</v>
      </c>
      <c r="C1182" t="s">
        <v>1223</v>
      </c>
      <c r="D1182">
        <v>1</v>
      </c>
      <c r="E1182">
        <v>14</v>
      </c>
      <c r="F1182">
        <v>2016022714</v>
      </c>
      <c r="G1182">
        <v>20160227</v>
      </c>
      <c r="H1182" t="s">
        <v>1415</v>
      </c>
      <c r="I1182" t="s">
        <v>612</v>
      </c>
      <c r="J1182" t="s">
        <v>55</v>
      </c>
      <c r="K1182">
        <v>4</v>
      </c>
      <c r="L1182">
        <v>1</v>
      </c>
      <c r="M1182">
        <v>3</v>
      </c>
      <c r="N1182" t="s">
        <v>56</v>
      </c>
      <c r="O1182" t="s">
        <v>1405</v>
      </c>
      <c r="P1182" t="s">
        <v>68</v>
      </c>
      <c r="Q1182" t="s">
        <v>3</v>
      </c>
      <c r="R1182" t="s">
        <v>1326</v>
      </c>
      <c r="S1182" t="s">
        <v>55</v>
      </c>
      <c r="T1182" t="s">
        <v>56</v>
      </c>
      <c r="U1182" t="s">
        <v>56</v>
      </c>
      <c r="V1182" t="s">
        <v>56</v>
      </c>
      <c r="W1182" t="s">
        <v>55</v>
      </c>
      <c r="X1182" t="s">
        <v>56</v>
      </c>
      <c r="Y1182" t="s">
        <v>56</v>
      </c>
      <c r="Z1182" t="s">
        <v>68</v>
      </c>
      <c r="AA1182" t="s">
        <v>57</v>
      </c>
      <c r="AB1182" t="s">
        <v>56</v>
      </c>
      <c r="AC1182" t="s">
        <v>68</v>
      </c>
      <c r="AD1182" t="s">
        <v>57</v>
      </c>
      <c r="AE1182">
        <v>0</v>
      </c>
      <c r="AF1182">
        <v>0</v>
      </c>
      <c r="AG1182">
        <v>0</v>
      </c>
      <c r="AH1182">
        <v>1</v>
      </c>
      <c r="AI1182" s="18" t="str">
        <f t="shared" si="73"/>
        <v>1</v>
      </c>
      <c r="AJ1182" s="18" t="str">
        <f t="shared" si="74"/>
        <v>1</v>
      </c>
      <c r="AK1182" s="18" t="str">
        <f t="shared" si="75"/>
        <v>1</v>
      </c>
      <c r="AL1182" s="18">
        <f t="shared" si="76"/>
        <v>1</v>
      </c>
      <c r="AM1182" t="s">
        <v>55</v>
      </c>
      <c r="AN1182" t="s">
        <v>55</v>
      </c>
      <c r="AO1182">
        <v>1</v>
      </c>
      <c r="AP1182">
        <v>0</v>
      </c>
      <c r="AQ1182">
        <v>0</v>
      </c>
      <c r="AR1182" t="s">
        <v>298</v>
      </c>
      <c r="AS1182" t="s">
        <v>141</v>
      </c>
      <c r="AT1182" t="s">
        <v>141</v>
      </c>
      <c r="AU1182" t="s">
        <v>1326</v>
      </c>
      <c r="AV1182" t="s">
        <v>7041</v>
      </c>
      <c r="AW1182" t="s">
        <v>1415</v>
      </c>
      <c r="AX1182">
        <v>0</v>
      </c>
      <c r="AY1182">
        <v>0</v>
      </c>
      <c r="AZ1182">
        <v>0</v>
      </c>
      <c r="BA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2016022714</v>
      </c>
      <c r="BM1182">
        <v>14</v>
      </c>
    </row>
    <row r="1183" spans="1:65">
      <c r="A1183" t="s">
        <v>7042</v>
      </c>
      <c r="B1183">
        <v>1182</v>
      </c>
      <c r="C1183" t="s">
        <v>57</v>
      </c>
      <c r="D1183" t="s">
        <v>55</v>
      </c>
      <c r="E1183">
        <v>14</v>
      </c>
      <c r="F1183">
        <v>2016022714</v>
      </c>
      <c r="G1183" t="s">
        <v>55</v>
      </c>
      <c r="H1183" t="s">
        <v>1416</v>
      </c>
      <c r="I1183" t="s">
        <v>55</v>
      </c>
      <c r="J1183" t="s">
        <v>55</v>
      </c>
      <c r="K1183" t="s">
        <v>55</v>
      </c>
      <c r="L1183" t="s">
        <v>55</v>
      </c>
      <c r="M1183" t="s">
        <v>55</v>
      </c>
      <c r="N1183" t="s">
        <v>57</v>
      </c>
      <c r="O1183" t="s">
        <v>57</v>
      </c>
      <c r="P1183" t="s">
        <v>57</v>
      </c>
      <c r="Q1183" t="s">
        <v>57</v>
      </c>
      <c r="R1183" t="s">
        <v>57</v>
      </c>
      <c r="S1183" t="s">
        <v>55</v>
      </c>
      <c r="T1183" t="s">
        <v>57</v>
      </c>
      <c r="U1183" t="s">
        <v>57</v>
      </c>
      <c r="V1183" t="s">
        <v>57</v>
      </c>
      <c r="W1183" t="s">
        <v>55</v>
      </c>
      <c r="X1183" t="s">
        <v>57</v>
      </c>
      <c r="Y1183" t="s">
        <v>57</v>
      </c>
      <c r="Z1183" t="s">
        <v>57</v>
      </c>
      <c r="AA1183" t="s">
        <v>57</v>
      </c>
      <c r="AB1183" t="s">
        <v>57</v>
      </c>
      <c r="AC1183" t="s">
        <v>57</v>
      </c>
      <c r="AD1183" t="s">
        <v>57</v>
      </c>
      <c r="AE1183">
        <v>0</v>
      </c>
      <c r="AF1183">
        <v>0</v>
      </c>
      <c r="AG1183">
        <v>0</v>
      </c>
      <c r="AH1183">
        <v>0</v>
      </c>
      <c r="AI1183" s="18" t="str">
        <f t="shared" si="73"/>
        <v>1</v>
      </c>
      <c r="AJ1183" s="18" t="str">
        <f t="shared" si="74"/>
        <v>1</v>
      </c>
      <c r="AK1183" s="18" t="str">
        <f t="shared" si="75"/>
        <v>1</v>
      </c>
      <c r="AL1183" s="18">
        <f t="shared" si="76"/>
        <v>0</v>
      </c>
      <c r="AM1183" t="s">
        <v>55</v>
      </c>
      <c r="AN1183" t="s">
        <v>55</v>
      </c>
      <c r="AO1183">
        <v>0</v>
      </c>
      <c r="AP1183">
        <v>1</v>
      </c>
      <c r="AQ1183">
        <v>0</v>
      </c>
      <c r="AR1183" t="s">
        <v>59</v>
      </c>
      <c r="AS1183" t="s">
        <v>80</v>
      </c>
      <c r="AT1183" t="s">
        <v>80</v>
      </c>
      <c r="AU1183" t="s">
        <v>80</v>
      </c>
      <c r="AV1183" t="s">
        <v>7042</v>
      </c>
      <c r="AW1183" t="s">
        <v>1416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2016022714</v>
      </c>
      <c r="BM1183">
        <v>14</v>
      </c>
    </row>
    <row r="1184" spans="1:65">
      <c r="A1184" t="s">
        <v>7043</v>
      </c>
      <c r="B1184">
        <v>1183</v>
      </c>
      <c r="C1184" t="s">
        <v>57</v>
      </c>
      <c r="D1184" t="s">
        <v>55</v>
      </c>
      <c r="E1184">
        <v>14</v>
      </c>
      <c r="F1184">
        <v>2016022714</v>
      </c>
      <c r="G1184" t="s">
        <v>55</v>
      </c>
      <c r="H1184" t="s">
        <v>1417</v>
      </c>
      <c r="I1184" t="s">
        <v>55</v>
      </c>
      <c r="J1184" t="s">
        <v>55</v>
      </c>
      <c r="K1184" t="s">
        <v>55</v>
      </c>
      <c r="L1184" t="s">
        <v>55</v>
      </c>
      <c r="M1184" t="s">
        <v>55</v>
      </c>
      <c r="N1184" t="s">
        <v>57</v>
      </c>
      <c r="O1184" t="s">
        <v>57</v>
      </c>
      <c r="P1184" t="s">
        <v>57</v>
      </c>
      <c r="Q1184" t="s">
        <v>57</v>
      </c>
      <c r="R1184" t="s">
        <v>57</v>
      </c>
      <c r="S1184" t="s">
        <v>55</v>
      </c>
      <c r="T1184" t="s">
        <v>57</v>
      </c>
      <c r="U1184" t="s">
        <v>57</v>
      </c>
      <c r="V1184" t="s">
        <v>57</v>
      </c>
      <c r="W1184" t="s">
        <v>55</v>
      </c>
      <c r="X1184" t="s">
        <v>57</v>
      </c>
      <c r="Y1184" t="s">
        <v>57</v>
      </c>
      <c r="Z1184" t="s">
        <v>57</v>
      </c>
      <c r="AA1184" t="s">
        <v>57</v>
      </c>
      <c r="AB1184" t="s">
        <v>57</v>
      </c>
      <c r="AC1184" t="s">
        <v>57</v>
      </c>
      <c r="AD1184" t="s">
        <v>57</v>
      </c>
      <c r="AE1184">
        <v>0</v>
      </c>
      <c r="AF1184">
        <v>0</v>
      </c>
      <c r="AG1184">
        <v>0</v>
      </c>
      <c r="AH1184">
        <v>0</v>
      </c>
      <c r="AI1184" s="18" t="str">
        <f t="shared" si="73"/>
        <v>1</v>
      </c>
      <c r="AJ1184" s="18" t="str">
        <f t="shared" si="74"/>
        <v>1</v>
      </c>
      <c r="AK1184" s="18" t="str">
        <f t="shared" si="75"/>
        <v>1</v>
      </c>
      <c r="AL1184" s="18">
        <f t="shared" si="76"/>
        <v>0</v>
      </c>
      <c r="AM1184" t="s">
        <v>55</v>
      </c>
      <c r="AN1184" t="s">
        <v>55</v>
      </c>
      <c r="AO1184">
        <v>0</v>
      </c>
      <c r="AP1184">
        <v>1</v>
      </c>
      <c r="AQ1184">
        <v>0</v>
      </c>
      <c r="AR1184" t="s">
        <v>59</v>
      </c>
      <c r="AS1184" t="s">
        <v>80</v>
      </c>
      <c r="AT1184" t="s">
        <v>80</v>
      </c>
      <c r="AU1184" t="s">
        <v>80</v>
      </c>
      <c r="AV1184" t="s">
        <v>7043</v>
      </c>
      <c r="AW1184" t="s">
        <v>1417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2016022714</v>
      </c>
      <c r="BM1184">
        <v>14</v>
      </c>
    </row>
    <row r="1185" spans="1:65">
      <c r="A1185" t="s">
        <v>7044</v>
      </c>
      <c r="B1185">
        <v>1184</v>
      </c>
      <c r="C1185" t="s">
        <v>1223</v>
      </c>
      <c r="D1185">
        <v>1</v>
      </c>
      <c r="E1185">
        <v>14</v>
      </c>
      <c r="F1185">
        <v>2016022714</v>
      </c>
      <c r="G1185">
        <v>20160227</v>
      </c>
      <c r="H1185" t="s">
        <v>1418</v>
      </c>
      <c r="I1185" t="s">
        <v>941</v>
      </c>
      <c r="J1185" t="s">
        <v>55</v>
      </c>
      <c r="K1185">
        <v>0</v>
      </c>
      <c r="L1185" t="s">
        <v>55</v>
      </c>
      <c r="M1185" t="s">
        <v>55</v>
      </c>
      <c r="N1185" t="s">
        <v>56</v>
      </c>
      <c r="O1185" t="s">
        <v>57</v>
      </c>
      <c r="P1185" t="s">
        <v>57</v>
      </c>
      <c r="Q1185" t="s">
        <v>3</v>
      </c>
      <c r="R1185" t="s">
        <v>140</v>
      </c>
      <c r="S1185" t="s">
        <v>55</v>
      </c>
      <c r="T1185" t="s">
        <v>56</v>
      </c>
      <c r="U1185" t="s">
        <v>56</v>
      </c>
      <c r="V1185" t="s">
        <v>56</v>
      </c>
      <c r="W1185" t="s">
        <v>55</v>
      </c>
      <c r="X1185" t="s">
        <v>56</v>
      </c>
      <c r="Y1185" t="s">
        <v>56</v>
      </c>
      <c r="Z1185" t="s">
        <v>56</v>
      </c>
      <c r="AA1185" t="s">
        <v>57</v>
      </c>
      <c r="AB1185" t="s">
        <v>56</v>
      </c>
      <c r="AC1185" t="s">
        <v>68</v>
      </c>
      <c r="AD1185" t="s">
        <v>57</v>
      </c>
      <c r="AE1185">
        <v>0</v>
      </c>
      <c r="AF1185">
        <v>0</v>
      </c>
      <c r="AG1185">
        <v>0</v>
      </c>
      <c r="AH1185">
        <v>1</v>
      </c>
      <c r="AI1185" s="18" t="str">
        <f t="shared" si="73"/>
        <v>1</v>
      </c>
      <c r="AJ1185" s="18" t="str">
        <f t="shared" si="74"/>
        <v>1</v>
      </c>
      <c r="AK1185" s="18" t="str">
        <f t="shared" si="75"/>
        <v>1</v>
      </c>
      <c r="AL1185" s="18">
        <f t="shared" si="76"/>
        <v>1</v>
      </c>
      <c r="AM1185" t="s">
        <v>55</v>
      </c>
      <c r="AN1185" t="s">
        <v>55</v>
      </c>
      <c r="AO1185">
        <v>0</v>
      </c>
      <c r="AP1185">
        <v>0</v>
      </c>
      <c r="AQ1185">
        <v>0</v>
      </c>
      <c r="AR1185" t="s">
        <v>293</v>
      </c>
      <c r="AS1185" t="s">
        <v>141</v>
      </c>
      <c r="AT1185" t="s">
        <v>141</v>
      </c>
      <c r="AU1185" t="s">
        <v>1326</v>
      </c>
      <c r="AV1185" t="s">
        <v>7044</v>
      </c>
      <c r="AW1185" t="s">
        <v>1418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2016022714</v>
      </c>
      <c r="BM1185">
        <v>14</v>
      </c>
    </row>
    <row r="1186" spans="1:65">
      <c r="A1186" t="s">
        <v>7045</v>
      </c>
      <c r="B1186">
        <v>1185</v>
      </c>
      <c r="C1186" t="s">
        <v>1223</v>
      </c>
      <c r="D1186">
        <v>1</v>
      </c>
      <c r="E1186">
        <v>14</v>
      </c>
      <c r="F1186">
        <v>2016022714</v>
      </c>
      <c r="G1186">
        <v>20160227</v>
      </c>
      <c r="H1186" t="s">
        <v>1419</v>
      </c>
      <c r="I1186" t="s">
        <v>1387</v>
      </c>
      <c r="J1186" t="s">
        <v>55</v>
      </c>
      <c r="K1186">
        <v>2</v>
      </c>
      <c r="L1186">
        <v>1</v>
      </c>
      <c r="M1186">
        <v>0</v>
      </c>
      <c r="N1186" t="s">
        <v>56</v>
      </c>
      <c r="O1186" t="s">
        <v>1387</v>
      </c>
      <c r="P1186" t="s">
        <v>68</v>
      </c>
      <c r="Q1186" t="s">
        <v>3</v>
      </c>
      <c r="R1186" t="s">
        <v>1326</v>
      </c>
      <c r="S1186" t="s">
        <v>55</v>
      </c>
      <c r="T1186" t="s">
        <v>56</v>
      </c>
      <c r="U1186" t="s">
        <v>56</v>
      </c>
      <c r="V1186" t="s">
        <v>56</v>
      </c>
      <c r="W1186" t="s">
        <v>55</v>
      </c>
      <c r="X1186" t="s">
        <v>56</v>
      </c>
      <c r="Y1186" t="s">
        <v>56</v>
      </c>
      <c r="Z1186" t="s">
        <v>56</v>
      </c>
      <c r="AA1186" t="s">
        <v>57</v>
      </c>
      <c r="AB1186" t="s">
        <v>56</v>
      </c>
      <c r="AC1186" t="s">
        <v>68</v>
      </c>
      <c r="AD1186" t="s">
        <v>57</v>
      </c>
      <c r="AE1186">
        <v>0</v>
      </c>
      <c r="AF1186">
        <v>0</v>
      </c>
      <c r="AG1186">
        <v>0</v>
      </c>
      <c r="AH1186">
        <v>1</v>
      </c>
      <c r="AI1186" s="18" t="str">
        <f t="shared" si="73"/>
        <v>1</v>
      </c>
      <c r="AJ1186" s="18" t="str">
        <f t="shared" si="74"/>
        <v>1</v>
      </c>
      <c r="AK1186" s="18" t="str">
        <f t="shared" si="75"/>
        <v>1</v>
      </c>
      <c r="AL1186" s="18">
        <f t="shared" si="76"/>
        <v>1</v>
      </c>
      <c r="AM1186" t="s">
        <v>55</v>
      </c>
      <c r="AN1186" t="s">
        <v>55</v>
      </c>
      <c r="AO1186">
        <v>1</v>
      </c>
      <c r="AP1186">
        <v>0</v>
      </c>
      <c r="AQ1186">
        <v>0</v>
      </c>
      <c r="AR1186" t="s">
        <v>379</v>
      </c>
      <c r="AS1186" t="s">
        <v>141</v>
      </c>
      <c r="AT1186" t="s">
        <v>141</v>
      </c>
      <c r="AU1186" t="s">
        <v>1326</v>
      </c>
      <c r="AV1186" t="s">
        <v>7045</v>
      </c>
      <c r="AW1186" t="s">
        <v>1419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2016022714</v>
      </c>
      <c r="BM1186">
        <v>14</v>
      </c>
    </row>
    <row r="1187" spans="1:65">
      <c r="A1187" t="s">
        <v>7046</v>
      </c>
      <c r="B1187">
        <v>1186</v>
      </c>
      <c r="C1187" t="s">
        <v>1223</v>
      </c>
      <c r="D1187">
        <v>1</v>
      </c>
      <c r="E1187">
        <v>14</v>
      </c>
      <c r="F1187">
        <v>2016022714</v>
      </c>
      <c r="G1187">
        <v>20160227</v>
      </c>
      <c r="H1187" t="s">
        <v>1420</v>
      </c>
      <c r="I1187" t="s">
        <v>1387</v>
      </c>
      <c r="J1187" t="s">
        <v>55</v>
      </c>
      <c r="K1187">
        <v>1</v>
      </c>
      <c r="L1187">
        <v>1</v>
      </c>
      <c r="M1187">
        <v>0</v>
      </c>
      <c r="N1187" t="s">
        <v>56</v>
      </c>
      <c r="O1187" t="s">
        <v>1387</v>
      </c>
      <c r="P1187" t="s">
        <v>68</v>
      </c>
      <c r="Q1187" t="s">
        <v>3</v>
      </c>
      <c r="R1187" t="s">
        <v>1326</v>
      </c>
      <c r="S1187" t="s">
        <v>55</v>
      </c>
      <c r="T1187" t="s">
        <v>56</v>
      </c>
      <c r="U1187" t="s">
        <v>56</v>
      </c>
      <c r="V1187" t="s">
        <v>56</v>
      </c>
      <c r="W1187" t="s">
        <v>55</v>
      </c>
      <c r="X1187" t="s">
        <v>56</v>
      </c>
      <c r="Y1187" t="s">
        <v>56</v>
      </c>
      <c r="Z1187" t="s">
        <v>68</v>
      </c>
      <c r="AA1187" t="s">
        <v>57</v>
      </c>
      <c r="AB1187" t="s">
        <v>56</v>
      </c>
      <c r="AC1187" t="s">
        <v>68</v>
      </c>
      <c r="AD1187" t="s">
        <v>57</v>
      </c>
      <c r="AE1187">
        <v>0</v>
      </c>
      <c r="AF1187">
        <v>0</v>
      </c>
      <c r="AG1187">
        <v>0</v>
      </c>
      <c r="AH1187">
        <v>1</v>
      </c>
      <c r="AI1187" s="18" t="str">
        <f t="shared" si="73"/>
        <v>1</v>
      </c>
      <c r="AJ1187" s="18" t="str">
        <f t="shared" si="74"/>
        <v>1</v>
      </c>
      <c r="AK1187" s="18" t="str">
        <f t="shared" si="75"/>
        <v>1</v>
      </c>
      <c r="AL1187" s="18">
        <f t="shared" si="76"/>
        <v>1</v>
      </c>
      <c r="AM1187" t="s">
        <v>55</v>
      </c>
      <c r="AN1187" t="s">
        <v>55</v>
      </c>
      <c r="AO1187">
        <v>0</v>
      </c>
      <c r="AP1187">
        <v>0</v>
      </c>
      <c r="AQ1187">
        <v>0</v>
      </c>
      <c r="AR1187" t="s">
        <v>379</v>
      </c>
      <c r="AS1187" t="s">
        <v>141</v>
      </c>
      <c r="AT1187" t="s">
        <v>141</v>
      </c>
      <c r="AU1187" t="s">
        <v>1326</v>
      </c>
      <c r="AV1187" t="s">
        <v>7046</v>
      </c>
      <c r="AW1187" t="s">
        <v>1420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1</v>
      </c>
      <c r="BL1187">
        <v>2016022714</v>
      </c>
      <c r="BM1187">
        <v>14</v>
      </c>
    </row>
    <row r="1188" spans="1:65">
      <c r="A1188" t="s">
        <v>7047</v>
      </c>
      <c r="B1188">
        <v>1187</v>
      </c>
      <c r="C1188" t="s">
        <v>57</v>
      </c>
      <c r="D1188" t="s">
        <v>55</v>
      </c>
      <c r="E1188">
        <v>14</v>
      </c>
      <c r="F1188">
        <v>2016022714</v>
      </c>
      <c r="G1188" t="s">
        <v>55</v>
      </c>
      <c r="H1188" t="s">
        <v>1421</v>
      </c>
      <c r="I1188" t="s">
        <v>55</v>
      </c>
      <c r="J1188" t="s">
        <v>55</v>
      </c>
      <c r="K1188" t="s">
        <v>55</v>
      </c>
      <c r="L1188" t="s">
        <v>55</v>
      </c>
      <c r="M1188" t="s">
        <v>55</v>
      </c>
      <c r="N1188" t="s">
        <v>57</v>
      </c>
      <c r="O1188" t="s">
        <v>57</v>
      </c>
      <c r="P1188" t="s">
        <v>57</v>
      </c>
      <c r="Q1188" t="s">
        <v>57</v>
      </c>
      <c r="R1188" t="s">
        <v>57</v>
      </c>
      <c r="S1188" t="s">
        <v>55</v>
      </c>
      <c r="T1188" t="s">
        <v>57</v>
      </c>
      <c r="U1188" t="s">
        <v>57</v>
      </c>
      <c r="V1188" t="s">
        <v>57</v>
      </c>
      <c r="W1188" t="s">
        <v>55</v>
      </c>
      <c r="X1188" t="s">
        <v>57</v>
      </c>
      <c r="Y1188" t="s">
        <v>57</v>
      </c>
      <c r="Z1188" t="s">
        <v>57</v>
      </c>
      <c r="AA1188" t="s">
        <v>57</v>
      </c>
      <c r="AB1188" t="s">
        <v>57</v>
      </c>
      <c r="AC1188" t="s">
        <v>57</v>
      </c>
      <c r="AD1188" t="s">
        <v>57</v>
      </c>
      <c r="AE1188">
        <v>0</v>
      </c>
      <c r="AF1188">
        <v>0</v>
      </c>
      <c r="AG1188">
        <v>0</v>
      </c>
      <c r="AH1188">
        <v>0</v>
      </c>
      <c r="AI1188" s="18" t="str">
        <f t="shared" si="73"/>
        <v>1</v>
      </c>
      <c r="AJ1188" s="18" t="str">
        <f t="shared" si="74"/>
        <v>1</v>
      </c>
      <c r="AK1188" s="18" t="str">
        <f t="shared" si="75"/>
        <v>1</v>
      </c>
      <c r="AL1188" s="18">
        <f t="shared" si="76"/>
        <v>0</v>
      </c>
      <c r="AM1188" t="s">
        <v>55</v>
      </c>
      <c r="AN1188" t="s">
        <v>55</v>
      </c>
      <c r="AO1188">
        <v>0</v>
      </c>
      <c r="AP1188">
        <v>1</v>
      </c>
      <c r="AQ1188">
        <v>0</v>
      </c>
      <c r="AR1188" t="s">
        <v>59</v>
      </c>
      <c r="AS1188" t="s">
        <v>80</v>
      </c>
      <c r="AT1188" t="s">
        <v>80</v>
      </c>
      <c r="AU1188" t="s">
        <v>80</v>
      </c>
      <c r="AV1188" t="s">
        <v>7047</v>
      </c>
      <c r="AW1188" t="s">
        <v>1421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2016022714</v>
      </c>
      <c r="BM1188">
        <v>14</v>
      </c>
    </row>
    <row r="1189" spans="1:65">
      <c r="A1189" t="s">
        <v>7048</v>
      </c>
      <c r="B1189">
        <v>1188</v>
      </c>
      <c r="C1189" t="s">
        <v>57</v>
      </c>
      <c r="D1189" t="s">
        <v>55</v>
      </c>
      <c r="E1189">
        <v>14</v>
      </c>
      <c r="F1189">
        <v>2016022714</v>
      </c>
      <c r="G1189" t="s">
        <v>55</v>
      </c>
      <c r="H1189" t="s">
        <v>1422</v>
      </c>
      <c r="I1189" t="s">
        <v>55</v>
      </c>
      <c r="J1189" t="s">
        <v>55</v>
      </c>
      <c r="K1189" t="s">
        <v>55</v>
      </c>
      <c r="L1189" t="s">
        <v>55</v>
      </c>
      <c r="M1189" t="s">
        <v>55</v>
      </c>
      <c r="N1189" t="s">
        <v>57</v>
      </c>
      <c r="O1189" t="s">
        <v>57</v>
      </c>
      <c r="P1189" t="s">
        <v>57</v>
      </c>
      <c r="Q1189" t="s">
        <v>57</v>
      </c>
      <c r="R1189" t="s">
        <v>57</v>
      </c>
      <c r="S1189" t="s">
        <v>55</v>
      </c>
      <c r="T1189" t="s">
        <v>57</v>
      </c>
      <c r="U1189" t="s">
        <v>57</v>
      </c>
      <c r="V1189" t="s">
        <v>57</v>
      </c>
      <c r="W1189" t="s">
        <v>55</v>
      </c>
      <c r="X1189" t="s">
        <v>57</v>
      </c>
      <c r="Y1189" t="s">
        <v>57</v>
      </c>
      <c r="Z1189" t="s">
        <v>57</v>
      </c>
      <c r="AA1189" t="s">
        <v>57</v>
      </c>
      <c r="AB1189" t="s">
        <v>57</v>
      </c>
      <c r="AC1189" t="s">
        <v>57</v>
      </c>
      <c r="AD1189" t="s">
        <v>57</v>
      </c>
      <c r="AE1189">
        <v>0</v>
      </c>
      <c r="AF1189">
        <v>0</v>
      </c>
      <c r="AG1189">
        <v>0</v>
      </c>
      <c r="AH1189">
        <v>0</v>
      </c>
      <c r="AI1189" s="18" t="str">
        <f t="shared" si="73"/>
        <v>1</v>
      </c>
      <c r="AJ1189" s="18" t="str">
        <f t="shared" si="74"/>
        <v>1</v>
      </c>
      <c r="AK1189" s="18" t="str">
        <f t="shared" si="75"/>
        <v>1</v>
      </c>
      <c r="AL1189" s="18">
        <f t="shared" si="76"/>
        <v>0</v>
      </c>
      <c r="AM1189" t="s">
        <v>55</v>
      </c>
      <c r="AN1189" t="s">
        <v>55</v>
      </c>
      <c r="AO1189">
        <v>0</v>
      </c>
      <c r="AP1189">
        <v>1</v>
      </c>
      <c r="AQ1189">
        <v>0</v>
      </c>
      <c r="AR1189" t="s">
        <v>59</v>
      </c>
      <c r="AS1189" t="s">
        <v>80</v>
      </c>
      <c r="AT1189" t="s">
        <v>80</v>
      </c>
      <c r="AU1189" t="s">
        <v>80</v>
      </c>
      <c r="AV1189" t="s">
        <v>7048</v>
      </c>
      <c r="AW1189" t="s">
        <v>1422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2016022714</v>
      </c>
      <c r="BM1189">
        <v>14</v>
      </c>
    </row>
    <row r="1190" spans="1:65">
      <c r="A1190" t="s">
        <v>7049</v>
      </c>
      <c r="B1190">
        <v>1189</v>
      </c>
      <c r="C1190" t="s">
        <v>57</v>
      </c>
      <c r="D1190" t="s">
        <v>55</v>
      </c>
      <c r="E1190">
        <v>14</v>
      </c>
      <c r="F1190">
        <v>2016022814</v>
      </c>
      <c r="G1190" t="s">
        <v>55</v>
      </c>
      <c r="H1190" t="s">
        <v>1423</v>
      </c>
      <c r="I1190" t="s">
        <v>55</v>
      </c>
      <c r="J1190" t="s">
        <v>55</v>
      </c>
      <c r="K1190" t="s">
        <v>55</v>
      </c>
      <c r="L1190" t="s">
        <v>55</v>
      </c>
      <c r="M1190" t="s">
        <v>55</v>
      </c>
      <c r="N1190" t="s">
        <v>57</v>
      </c>
      <c r="O1190" t="s">
        <v>57</v>
      </c>
      <c r="P1190" t="s">
        <v>57</v>
      </c>
      <c r="Q1190" t="s">
        <v>57</v>
      </c>
      <c r="R1190" t="s">
        <v>57</v>
      </c>
      <c r="S1190" t="s">
        <v>55</v>
      </c>
      <c r="T1190" t="s">
        <v>57</v>
      </c>
      <c r="U1190" t="s">
        <v>57</v>
      </c>
      <c r="V1190" t="s">
        <v>57</v>
      </c>
      <c r="W1190" t="s">
        <v>55</v>
      </c>
      <c r="X1190" t="s">
        <v>57</v>
      </c>
      <c r="Y1190" t="s">
        <v>57</v>
      </c>
      <c r="Z1190" t="s">
        <v>57</v>
      </c>
      <c r="AA1190" t="s">
        <v>57</v>
      </c>
      <c r="AB1190" t="s">
        <v>57</v>
      </c>
      <c r="AC1190" t="s">
        <v>57</v>
      </c>
      <c r="AD1190" t="s">
        <v>57</v>
      </c>
      <c r="AE1190">
        <v>0</v>
      </c>
      <c r="AF1190">
        <v>0</v>
      </c>
      <c r="AG1190">
        <v>0</v>
      </c>
      <c r="AH1190">
        <v>0</v>
      </c>
      <c r="AI1190" s="18" t="str">
        <f t="shared" si="73"/>
        <v>1</v>
      </c>
      <c r="AJ1190" s="18" t="str">
        <f t="shared" si="74"/>
        <v>1</v>
      </c>
      <c r="AK1190" s="18" t="str">
        <f t="shared" si="75"/>
        <v>1</v>
      </c>
      <c r="AL1190" s="18">
        <f t="shared" si="76"/>
        <v>0</v>
      </c>
      <c r="AM1190" t="s">
        <v>55</v>
      </c>
      <c r="AN1190" t="s">
        <v>55</v>
      </c>
      <c r="AO1190">
        <v>0</v>
      </c>
      <c r="AP1190">
        <v>1</v>
      </c>
      <c r="AQ1190">
        <v>0</v>
      </c>
      <c r="AR1190" t="s">
        <v>59</v>
      </c>
      <c r="AS1190" t="s">
        <v>80</v>
      </c>
      <c r="AT1190" t="s">
        <v>80</v>
      </c>
      <c r="AU1190" t="s">
        <v>80</v>
      </c>
      <c r="AV1190" t="s">
        <v>7049</v>
      </c>
      <c r="AW1190" t="s">
        <v>1423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2016022814</v>
      </c>
      <c r="BM1190">
        <v>14</v>
      </c>
    </row>
    <row r="1191" spans="1:65">
      <c r="A1191" t="s">
        <v>7050</v>
      </c>
      <c r="B1191">
        <v>1190</v>
      </c>
      <c r="C1191" t="s">
        <v>57</v>
      </c>
      <c r="D1191" t="s">
        <v>55</v>
      </c>
      <c r="E1191">
        <v>14</v>
      </c>
      <c r="F1191">
        <v>2016022814</v>
      </c>
      <c r="G1191" t="s">
        <v>55</v>
      </c>
      <c r="H1191" t="s">
        <v>1424</v>
      </c>
      <c r="I1191" t="s">
        <v>55</v>
      </c>
      <c r="J1191" t="s">
        <v>55</v>
      </c>
      <c r="K1191" t="s">
        <v>55</v>
      </c>
      <c r="L1191" t="s">
        <v>55</v>
      </c>
      <c r="M1191" t="s">
        <v>55</v>
      </c>
      <c r="N1191" t="s">
        <v>57</v>
      </c>
      <c r="O1191" t="s">
        <v>57</v>
      </c>
      <c r="P1191" t="s">
        <v>57</v>
      </c>
      <c r="Q1191" t="s">
        <v>57</v>
      </c>
      <c r="R1191" t="s">
        <v>57</v>
      </c>
      <c r="S1191" t="s">
        <v>55</v>
      </c>
      <c r="T1191" t="s">
        <v>57</v>
      </c>
      <c r="U1191" t="s">
        <v>57</v>
      </c>
      <c r="V1191" t="s">
        <v>57</v>
      </c>
      <c r="W1191" t="s">
        <v>55</v>
      </c>
      <c r="X1191" t="s">
        <v>57</v>
      </c>
      <c r="Y1191" t="s">
        <v>57</v>
      </c>
      <c r="Z1191" t="s">
        <v>57</v>
      </c>
      <c r="AA1191" t="s">
        <v>57</v>
      </c>
      <c r="AB1191" t="s">
        <v>57</v>
      </c>
      <c r="AC1191" t="s">
        <v>57</v>
      </c>
      <c r="AD1191" t="s">
        <v>57</v>
      </c>
      <c r="AE1191">
        <v>0</v>
      </c>
      <c r="AF1191">
        <v>0</v>
      </c>
      <c r="AG1191">
        <v>0</v>
      </c>
      <c r="AH1191">
        <v>0</v>
      </c>
      <c r="AI1191" s="18" t="str">
        <f t="shared" si="73"/>
        <v>1</v>
      </c>
      <c r="AJ1191" s="18" t="str">
        <f t="shared" si="74"/>
        <v>1</v>
      </c>
      <c r="AK1191" s="18" t="str">
        <f t="shared" si="75"/>
        <v>1</v>
      </c>
      <c r="AL1191" s="18">
        <f t="shared" si="76"/>
        <v>0</v>
      </c>
      <c r="AM1191" t="s">
        <v>55</v>
      </c>
      <c r="AN1191" t="s">
        <v>55</v>
      </c>
      <c r="AO1191">
        <v>1</v>
      </c>
      <c r="AP1191">
        <v>1</v>
      </c>
      <c r="AQ1191">
        <v>0</v>
      </c>
      <c r="AR1191" t="s">
        <v>59</v>
      </c>
      <c r="AS1191" t="s">
        <v>80</v>
      </c>
      <c r="AT1191" t="s">
        <v>80</v>
      </c>
      <c r="AU1191" t="s">
        <v>80</v>
      </c>
      <c r="AV1191" t="s">
        <v>7050</v>
      </c>
      <c r="AW1191" t="s">
        <v>1424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2016022814</v>
      </c>
      <c r="BM1191">
        <v>14</v>
      </c>
    </row>
    <row r="1192" spans="1:65">
      <c r="A1192" t="s">
        <v>7051</v>
      </c>
      <c r="B1192">
        <v>1191</v>
      </c>
      <c r="C1192" t="s">
        <v>57</v>
      </c>
      <c r="D1192" t="s">
        <v>55</v>
      </c>
      <c r="E1192">
        <v>14</v>
      </c>
      <c r="F1192">
        <v>2016022814</v>
      </c>
      <c r="G1192" t="s">
        <v>55</v>
      </c>
      <c r="H1192" t="s">
        <v>1425</v>
      </c>
      <c r="I1192" t="s">
        <v>55</v>
      </c>
      <c r="J1192" t="s">
        <v>55</v>
      </c>
      <c r="K1192" t="s">
        <v>55</v>
      </c>
      <c r="L1192" t="s">
        <v>55</v>
      </c>
      <c r="M1192" t="s">
        <v>55</v>
      </c>
      <c r="N1192" t="s">
        <v>57</v>
      </c>
      <c r="O1192" t="s">
        <v>57</v>
      </c>
      <c r="P1192" t="s">
        <v>57</v>
      </c>
      <c r="Q1192" t="s">
        <v>57</v>
      </c>
      <c r="R1192" t="s">
        <v>57</v>
      </c>
      <c r="S1192" t="s">
        <v>55</v>
      </c>
      <c r="T1192" t="s">
        <v>57</v>
      </c>
      <c r="U1192" t="s">
        <v>57</v>
      </c>
      <c r="V1192" t="s">
        <v>57</v>
      </c>
      <c r="W1192" t="s">
        <v>55</v>
      </c>
      <c r="X1192" t="s">
        <v>57</v>
      </c>
      <c r="Y1192" t="s">
        <v>57</v>
      </c>
      <c r="Z1192" t="s">
        <v>57</v>
      </c>
      <c r="AA1192" t="s">
        <v>57</v>
      </c>
      <c r="AB1192" t="s">
        <v>57</v>
      </c>
      <c r="AC1192" t="s">
        <v>57</v>
      </c>
      <c r="AD1192" t="s">
        <v>57</v>
      </c>
      <c r="AE1192">
        <v>0</v>
      </c>
      <c r="AF1192">
        <v>0</v>
      </c>
      <c r="AG1192">
        <v>0</v>
      </c>
      <c r="AH1192">
        <v>0</v>
      </c>
      <c r="AI1192" s="18" t="str">
        <f t="shared" si="73"/>
        <v>1</v>
      </c>
      <c r="AJ1192" s="18" t="str">
        <f t="shared" si="74"/>
        <v>1</v>
      </c>
      <c r="AK1192" s="18" t="str">
        <f t="shared" si="75"/>
        <v>1</v>
      </c>
      <c r="AL1192" s="18">
        <f t="shared" si="76"/>
        <v>0</v>
      </c>
      <c r="AM1192" t="s">
        <v>55</v>
      </c>
      <c r="AN1192" t="s">
        <v>55</v>
      </c>
      <c r="AO1192">
        <v>0</v>
      </c>
      <c r="AP1192">
        <v>1</v>
      </c>
      <c r="AQ1192">
        <v>0</v>
      </c>
      <c r="AR1192" t="s">
        <v>59</v>
      </c>
      <c r="AS1192" t="s">
        <v>80</v>
      </c>
      <c r="AT1192" t="s">
        <v>80</v>
      </c>
      <c r="AU1192" t="s">
        <v>80</v>
      </c>
      <c r="AV1192" t="s">
        <v>7051</v>
      </c>
      <c r="AW1192" t="s">
        <v>1425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2016022814</v>
      </c>
      <c r="BM1192">
        <v>14</v>
      </c>
    </row>
    <row r="1193" spans="1:65">
      <c r="A1193" t="s">
        <v>7052</v>
      </c>
      <c r="B1193">
        <v>1192</v>
      </c>
      <c r="C1193" t="s">
        <v>57</v>
      </c>
      <c r="D1193" t="s">
        <v>55</v>
      </c>
      <c r="E1193">
        <v>14</v>
      </c>
      <c r="F1193">
        <v>2016022814</v>
      </c>
      <c r="G1193" t="s">
        <v>55</v>
      </c>
      <c r="H1193" t="s">
        <v>1426</v>
      </c>
      <c r="I1193" t="s">
        <v>55</v>
      </c>
      <c r="J1193" t="s">
        <v>55</v>
      </c>
      <c r="K1193" t="s">
        <v>55</v>
      </c>
      <c r="L1193" t="s">
        <v>55</v>
      </c>
      <c r="M1193" t="s">
        <v>55</v>
      </c>
      <c r="N1193" t="s">
        <v>57</v>
      </c>
      <c r="O1193" t="s">
        <v>57</v>
      </c>
      <c r="P1193" t="s">
        <v>57</v>
      </c>
      <c r="Q1193" t="s">
        <v>57</v>
      </c>
      <c r="R1193" t="s">
        <v>57</v>
      </c>
      <c r="S1193" t="s">
        <v>55</v>
      </c>
      <c r="T1193" t="s">
        <v>57</v>
      </c>
      <c r="U1193" t="s">
        <v>57</v>
      </c>
      <c r="V1193" t="s">
        <v>57</v>
      </c>
      <c r="W1193" t="s">
        <v>55</v>
      </c>
      <c r="X1193" t="s">
        <v>57</v>
      </c>
      <c r="Y1193" t="s">
        <v>57</v>
      </c>
      <c r="Z1193" t="s">
        <v>57</v>
      </c>
      <c r="AA1193" t="s">
        <v>57</v>
      </c>
      <c r="AB1193" t="s">
        <v>57</v>
      </c>
      <c r="AC1193" t="s">
        <v>57</v>
      </c>
      <c r="AD1193" t="s">
        <v>57</v>
      </c>
      <c r="AE1193">
        <v>0</v>
      </c>
      <c r="AF1193">
        <v>0</v>
      </c>
      <c r="AG1193">
        <v>0</v>
      </c>
      <c r="AH1193">
        <v>0</v>
      </c>
      <c r="AI1193" s="18" t="str">
        <f t="shared" si="73"/>
        <v>1</v>
      </c>
      <c r="AJ1193" s="18" t="str">
        <f t="shared" si="74"/>
        <v>1</v>
      </c>
      <c r="AK1193" s="18" t="str">
        <f t="shared" si="75"/>
        <v>1</v>
      </c>
      <c r="AL1193" s="18">
        <f t="shared" si="76"/>
        <v>0</v>
      </c>
      <c r="AM1193" t="s">
        <v>55</v>
      </c>
      <c r="AN1193" t="s">
        <v>55</v>
      </c>
      <c r="AO1193">
        <v>0</v>
      </c>
      <c r="AP1193">
        <v>1</v>
      </c>
      <c r="AQ1193">
        <v>0</v>
      </c>
      <c r="AR1193" t="s">
        <v>59</v>
      </c>
      <c r="AS1193" t="s">
        <v>80</v>
      </c>
      <c r="AT1193" t="s">
        <v>80</v>
      </c>
      <c r="AU1193" t="s">
        <v>80</v>
      </c>
      <c r="AV1193" t="s">
        <v>7052</v>
      </c>
      <c r="AW1193" t="s">
        <v>1426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2016022814</v>
      </c>
      <c r="BM1193">
        <v>14</v>
      </c>
    </row>
    <row r="1194" spans="1:65">
      <c r="A1194" t="s">
        <v>7053</v>
      </c>
      <c r="B1194">
        <v>1193</v>
      </c>
      <c r="C1194" t="s">
        <v>57</v>
      </c>
      <c r="D1194" t="s">
        <v>55</v>
      </c>
      <c r="E1194">
        <v>14</v>
      </c>
      <c r="F1194">
        <v>2016022814</v>
      </c>
      <c r="G1194" t="s">
        <v>55</v>
      </c>
      <c r="H1194" t="s">
        <v>1427</v>
      </c>
      <c r="I1194" t="s">
        <v>55</v>
      </c>
      <c r="J1194" t="s">
        <v>55</v>
      </c>
      <c r="K1194" t="s">
        <v>55</v>
      </c>
      <c r="L1194" t="s">
        <v>55</v>
      </c>
      <c r="M1194" t="s">
        <v>55</v>
      </c>
      <c r="N1194" t="s">
        <v>57</v>
      </c>
      <c r="O1194" t="s">
        <v>57</v>
      </c>
      <c r="P1194" t="s">
        <v>57</v>
      </c>
      <c r="Q1194" t="s">
        <v>57</v>
      </c>
      <c r="R1194" t="s">
        <v>57</v>
      </c>
      <c r="S1194" t="s">
        <v>55</v>
      </c>
      <c r="T1194" t="s">
        <v>57</v>
      </c>
      <c r="U1194" t="s">
        <v>57</v>
      </c>
      <c r="V1194" t="s">
        <v>57</v>
      </c>
      <c r="W1194" t="s">
        <v>55</v>
      </c>
      <c r="X1194" t="s">
        <v>57</v>
      </c>
      <c r="Y1194" t="s">
        <v>57</v>
      </c>
      <c r="Z1194" t="s">
        <v>57</v>
      </c>
      <c r="AA1194" t="s">
        <v>57</v>
      </c>
      <c r="AB1194" t="s">
        <v>57</v>
      </c>
      <c r="AC1194" t="s">
        <v>57</v>
      </c>
      <c r="AD1194" t="s">
        <v>57</v>
      </c>
      <c r="AE1194">
        <v>0</v>
      </c>
      <c r="AF1194">
        <v>0</v>
      </c>
      <c r="AG1194">
        <v>0</v>
      </c>
      <c r="AH1194">
        <v>0</v>
      </c>
      <c r="AI1194" s="18" t="str">
        <f t="shared" si="73"/>
        <v>1</v>
      </c>
      <c r="AJ1194" s="18" t="str">
        <f t="shared" si="74"/>
        <v>1</v>
      </c>
      <c r="AK1194" s="18" t="str">
        <f t="shared" si="75"/>
        <v>1</v>
      </c>
      <c r="AL1194" s="18">
        <f t="shared" si="76"/>
        <v>0</v>
      </c>
      <c r="AM1194" t="s">
        <v>55</v>
      </c>
      <c r="AN1194" t="s">
        <v>55</v>
      </c>
      <c r="AO1194">
        <v>0</v>
      </c>
      <c r="AP1194">
        <v>1</v>
      </c>
      <c r="AQ1194">
        <v>0</v>
      </c>
      <c r="AR1194" t="s">
        <v>59</v>
      </c>
      <c r="AS1194" t="s">
        <v>80</v>
      </c>
      <c r="AT1194" t="s">
        <v>80</v>
      </c>
      <c r="AU1194" t="s">
        <v>80</v>
      </c>
      <c r="AV1194" t="s">
        <v>7053</v>
      </c>
      <c r="AW1194" t="s">
        <v>1427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2016022814</v>
      </c>
      <c r="BM1194">
        <v>14</v>
      </c>
    </row>
    <row r="1195" spans="1:65">
      <c r="A1195" t="s">
        <v>7054</v>
      </c>
      <c r="B1195">
        <v>1194</v>
      </c>
      <c r="C1195" t="s">
        <v>57</v>
      </c>
      <c r="D1195" t="s">
        <v>55</v>
      </c>
      <c r="E1195">
        <v>14</v>
      </c>
      <c r="F1195">
        <v>2016022814</v>
      </c>
      <c r="G1195" t="s">
        <v>55</v>
      </c>
      <c r="H1195" t="s">
        <v>1428</v>
      </c>
      <c r="I1195" t="s">
        <v>55</v>
      </c>
      <c r="J1195" t="s">
        <v>55</v>
      </c>
      <c r="K1195" t="s">
        <v>55</v>
      </c>
      <c r="L1195" t="s">
        <v>55</v>
      </c>
      <c r="M1195" t="s">
        <v>55</v>
      </c>
      <c r="N1195" t="s">
        <v>57</v>
      </c>
      <c r="O1195" t="s">
        <v>57</v>
      </c>
      <c r="P1195" t="s">
        <v>57</v>
      </c>
      <c r="Q1195" t="s">
        <v>57</v>
      </c>
      <c r="R1195" t="s">
        <v>57</v>
      </c>
      <c r="S1195" t="s">
        <v>55</v>
      </c>
      <c r="T1195" t="s">
        <v>57</v>
      </c>
      <c r="U1195" t="s">
        <v>57</v>
      </c>
      <c r="V1195" t="s">
        <v>57</v>
      </c>
      <c r="W1195" t="s">
        <v>55</v>
      </c>
      <c r="X1195" t="s">
        <v>57</v>
      </c>
      <c r="Y1195" t="s">
        <v>57</v>
      </c>
      <c r="Z1195" t="s">
        <v>57</v>
      </c>
      <c r="AA1195" t="s">
        <v>57</v>
      </c>
      <c r="AB1195" t="s">
        <v>57</v>
      </c>
      <c r="AC1195" t="s">
        <v>57</v>
      </c>
      <c r="AD1195" t="s">
        <v>57</v>
      </c>
      <c r="AE1195">
        <v>0</v>
      </c>
      <c r="AF1195">
        <v>0</v>
      </c>
      <c r="AG1195">
        <v>0</v>
      </c>
      <c r="AH1195">
        <v>0</v>
      </c>
      <c r="AI1195" s="18" t="str">
        <f t="shared" si="73"/>
        <v>1</v>
      </c>
      <c r="AJ1195" s="18" t="str">
        <f t="shared" si="74"/>
        <v>1</v>
      </c>
      <c r="AK1195" s="18" t="str">
        <f t="shared" si="75"/>
        <v>1</v>
      </c>
      <c r="AL1195" s="18">
        <f t="shared" si="76"/>
        <v>0</v>
      </c>
      <c r="AM1195" t="s">
        <v>55</v>
      </c>
      <c r="AN1195" t="s">
        <v>55</v>
      </c>
      <c r="AO1195">
        <v>1</v>
      </c>
      <c r="AP1195">
        <v>1</v>
      </c>
      <c r="AQ1195">
        <v>0</v>
      </c>
      <c r="AR1195" t="s">
        <v>59</v>
      </c>
      <c r="AS1195" t="s">
        <v>80</v>
      </c>
      <c r="AT1195" t="s">
        <v>80</v>
      </c>
      <c r="AU1195" t="s">
        <v>80</v>
      </c>
      <c r="AV1195" t="s">
        <v>7054</v>
      </c>
      <c r="AW1195" t="s">
        <v>1428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2016022814</v>
      </c>
      <c r="BM1195">
        <v>14</v>
      </c>
    </row>
    <row r="1196" spans="1:65">
      <c r="A1196" t="s">
        <v>7055</v>
      </c>
      <c r="B1196">
        <v>1195</v>
      </c>
      <c r="C1196" t="s">
        <v>57</v>
      </c>
      <c r="D1196" t="s">
        <v>55</v>
      </c>
      <c r="E1196">
        <v>14</v>
      </c>
      <c r="F1196">
        <v>2016022814</v>
      </c>
      <c r="G1196" t="s">
        <v>55</v>
      </c>
      <c r="H1196" t="s">
        <v>1429</v>
      </c>
      <c r="I1196" t="s">
        <v>55</v>
      </c>
      <c r="J1196" t="s">
        <v>55</v>
      </c>
      <c r="K1196" t="s">
        <v>55</v>
      </c>
      <c r="L1196" t="s">
        <v>55</v>
      </c>
      <c r="M1196" t="s">
        <v>55</v>
      </c>
      <c r="N1196" t="s">
        <v>57</v>
      </c>
      <c r="O1196" t="s">
        <v>57</v>
      </c>
      <c r="P1196" t="s">
        <v>57</v>
      </c>
      <c r="Q1196" t="s">
        <v>57</v>
      </c>
      <c r="R1196" t="s">
        <v>57</v>
      </c>
      <c r="S1196" t="s">
        <v>55</v>
      </c>
      <c r="T1196" t="s">
        <v>57</v>
      </c>
      <c r="U1196" t="s">
        <v>57</v>
      </c>
      <c r="V1196" t="s">
        <v>57</v>
      </c>
      <c r="W1196" t="s">
        <v>55</v>
      </c>
      <c r="X1196" t="s">
        <v>57</v>
      </c>
      <c r="Y1196" t="s">
        <v>57</v>
      </c>
      <c r="Z1196" t="s">
        <v>57</v>
      </c>
      <c r="AA1196" t="s">
        <v>57</v>
      </c>
      <c r="AB1196" t="s">
        <v>57</v>
      </c>
      <c r="AC1196" t="s">
        <v>57</v>
      </c>
      <c r="AD1196" t="s">
        <v>57</v>
      </c>
      <c r="AE1196">
        <v>0</v>
      </c>
      <c r="AF1196">
        <v>0</v>
      </c>
      <c r="AG1196">
        <v>0</v>
      </c>
      <c r="AH1196">
        <v>0</v>
      </c>
      <c r="AI1196" s="18" t="str">
        <f t="shared" si="73"/>
        <v>1</v>
      </c>
      <c r="AJ1196" s="18" t="str">
        <f t="shared" si="74"/>
        <v>1</v>
      </c>
      <c r="AK1196" s="18" t="str">
        <f t="shared" si="75"/>
        <v>1</v>
      </c>
      <c r="AL1196" s="18">
        <f t="shared" si="76"/>
        <v>0</v>
      </c>
      <c r="AM1196" t="s">
        <v>55</v>
      </c>
      <c r="AN1196" t="s">
        <v>55</v>
      </c>
      <c r="AO1196">
        <v>0</v>
      </c>
      <c r="AP1196">
        <v>1</v>
      </c>
      <c r="AQ1196">
        <v>0</v>
      </c>
      <c r="AR1196" t="s">
        <v>59</v>
      </c>
      <c r="AS1196" t="s">
        <v>80</v>
      </c>
      <c r="AT1196" t="s">
        <v>80</v>
      </c>
      <c r="AU1196" t="s">
        <v>80</v>
      </c>
      <c r="AV1196" t="s">
        <v>7055</v>
      </c>
      <c r="AW1196" t="s">
        <v>1429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2016022814</v>
      </c>
      <c r="BM1196">
        <v>14</v>
      </c>
    </row>
    <row r="1197" spans="1:65">
      <c r="A1197" t="s">
        <v>7056</v>
      </c>
      <c r="B1197">
        <v>1196</v>
      </c>
      <c r="C1197" t="s">
        <v>1223</v>
      </c>
      <c r="D1197">
        <v>1</v>
      </c>
      <c r="E1197">
        <v>14</v>
      </c>
      <c r="F1197">
        <v>2016022814</v>
      </c>
      <c r="G1197">
        <v>20160228</v>
      </c>
      <c r="H1197" t="s">
        <v>1430</v>
      </c>
      <c r="I1197" t="s">
        <v>612</v>
      </c>
      <c r="J1197" t="s">
        <v>55</v>
      </c>
      <c r="K1197">
        <v>0</v>
      </c>
      <c r="L1197" t="s">
        <v>55</v>
      </c>
      <c r="M1197" t="s">
        <v>55</v>
      </c>
      <c r="N1197" t="s">
        <v>56</v>
      </c>
      <c r="O1197" t="s">
        <v>57</v>
      </c>
      <c r="P1197" t="s">
        <v>57</v>
      </c>
      <c r="Q1197" t="s">
        <v>3</v>
      </c>
      <c r="R1197" t="s">
        <v>1326</v>
      </c>
      <c r="S1197" t="s">
        <v>55</v>
      </c>
      <c r="T1197" t="s">
        <v>56</v>
      </c>
      <c r="U1197" t="s">
        <v>56</v>
      </c>
      <c r="V1197" t="s">
        <v>68</v>
      </c>
      <c r="W1197" t="s">
        <v>55</v>
      </c>
      <c r="X1197" t="s">
        <v>56</v>
      </c>
      <c r="Y1197" t="s">
        <v>56</v>
      </c>
      <c r="Z1197" t="s">
        <v>68</v>
      </c>
      <c r="AA1197" t="s">
        <v>57</v>
      </c>
      <c r="AB1197" t="s">
        <v>56</v>
      </c>
      <c r="AC1197" t="s">
        <v>68</v>
      </c>
      <c r="AD1197" t="s">
        <v>57</v>
      </c>
      <c r="AE1197">
        <v>0</v>
      </c>
      <c r="AF1197">
        <v>0</v>
      </c>
      <c r="AG1197">
        <v>0</v>
      </c>
      <c r="AH1197">
        <v>1</v>
      </c>
      <c r="AI1197" s="18" t="str">
        <f t="shared" si="73"/>
        <v>1</v>
      </c>
      <c r="AJ1197" s="18" t="str">
        <f t="shared" si="74"/>
        <v>1</v>
      </c>
      <c r="AK1197" s="18" t="str">
        <f t="shared" si="75"/>
        <v>1</v>
      </c>
      <c r="AL1197" s="18">
        <f t="shared" si="76"/>
        <v>1</v>
      </c>
      <c r="AM1197" t="s">
        <v>55</v>
      </c>
      <c r="AN1197" t="s">
        <v>55</v>
      </c>
      <c r="AO1197">
        <v>0</v>
      </c>
      <c r="AP1197">
        <v>0</v>
      </c>
      <c r="AQ1197">
        <v>0</v>
      </c>
      <c r="AR1197" t="s">
        <v>298</v>
      </c>
      <c r="AS1197" t="s">
        <v>141</v>
      </c>
      <c r="AT1197" t="s">
        <v>141</v>
      </c>
      <c r="AU1197" t="s">
        <v>1326</v>
      </c>
      <c r="AV1197" t="s">
        <v>7056</v>
      </c>
      <c r="AW1197" t="s">
        <v>1430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2016022814</v>
      </c>
      <c r="BM1197">
        <v>14</v>
      </c>
    </row>
    <row r="1198" spans="1:65">
      <c r="A1198" t="s">
        <v>7057</v>
      </c>
      <c r="B1198">
        <v>1197</v>
      </c>
      <c r="C1198" t="s">
        <v>1223</v>
      </c>
      <c r="D1198">
        <v>1</v>
      </c>
      <c r="E1198">
        <v>14</v>
      </c>
      <c r="F1198">
        <v>2016022814</v>
      </c>
      <c r="G1198">
        <v>20160228</v>
      </c>
      <c r="H1198" t="s">
        <v>1431</v>
      </c>
      <c r="I1198" t="s">
        <v>80</v>
      </c>
      <c r="J1198" t="s">
        <v>55</v>
      </c>
      <c r="K1198">
        <v>2</v>
      </c>
      <c r="L1198">
        <v>0</v>
      </c>
      <c r="M1198">
        <v>2</v>
      </c>
      <c r="N1198" t="s">
        <v>56</v>
      </c>
      <c r="O1198" t="s">
        <v>80</v>
      </c>
      <c r="P1198" t="s">
        <v>68</v>
      </c>
      <c r="Q1198" t="s">
        <v>3</v>
      </c>
      <c r="R1198" t="s">
        <v>1326</v>
      </c>
      <c r="S1198" t="s">
        <v>55</v>
      </c>
      <c r="T1198" t="s">
        <v>56</v>
      </c>
      <c r="U1198" t="s">
        <v>56</v>
      </c>
      <c r="V1198" t="s">
        <v>68</v>
      </c>
      <c r="W1198" t="s">
        <v>55</v>
      </c>
      <c r="X1198" t="s">
        <v>56</v>
      </c>
      <c r="Y1198" t="s">
        <v>56</v>
      </c>
      <c r="Z1198" t="s">
        <v>68</v>
      </c>
      <c r="AA1198" t="s">
        <v>57</v>
      </c>
      <c r="AB1198" t="s">
        <v>56</v>
      </c>
      <c r="AC1198" t="s">
        <v>68</v>
      </c>
      <c r="AD1198" t="s">
        <v>57</v>
      </c>
      <c r="AE1198">
        <v>0</v>
      </c>
      <c r="AF1198">
        <v>0</v>
      </c>
      <c r="AG1198">
        <v>0</v>
      </c>
      <c r="AH1198">
        <v>1</v>
      </c>
      <c r="AI1198" s="18" t="str">
        <f t="shared" si="73"/>
        <v>1</v>
      </c>
      <c r="AJ1198" s="18" t="str">
        <f t="shared" si="74"/>
        <v>1</v>
      </c>
      <c r="AK1198" s="18" t="str">
        <f t="shared" si="75"/>
        <v>1</v>
      </c>
      <c r="AL1198" s="18">
        <f t="shared" si="76"/>
        <v>1</v>
      </c>
      <c r="AM1198" t="s">
        <v>55</v>
      </c>
      <c r="AN1198" t="s">
        <v>55</v>
      </c>
      <c r="AO1198">
        <v>0</v>
      </c>
      <c r="AP1198">
        <v>0</v>
      </c>
      <c r="AQ1198">
        <v>0</v>
      </c>
      <c r="AR1198" t="s">
        <v>59</v>
      </c>
      <c r="AS1198" t="s">
        <v>141</v>
      </c>
      <c r="AT1198" t="s">
        <v>141</v>
      </c>
      <c r="AU1198" t="s">
        <v>1326</v>
      </c>
      <c r="AV1198" t="s">
        <v>7057</v>
      </c>
      <c r="AW1198" t="s">
        <v>1431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2016022814</v>
      </c>
      <c r="BM1198">
        <v>14</v>
      </c>
    </row>
    <row r="1199" spans="1:65">
      <c r="A1199" t="s">
        <v>7058</v>
      </c>
      <c r="B1199">
        <v>1198</v>
      </c>
      <c r="C1199" t="s">
        <v>1223</v>
      </c>
      <c r="D1199">
        <v>1</v>
      </c>
      <c r="E1199">
        <v>14</v>
      </c>
      <c r="F1199">
        <v>2016022814</v>
      </c>
      <c r="G1199">
        <v>20160228</v>
      </c>
      <c r="H1199" t="s">
        <v>1432</v>
      </c>
      <c r="I1199" t="s">
        <v>54</v>
      </c>
      <c r="J1199" t="s">
        <v>55</v>
      </c>
      <c r="K1199">
        <v>0</v>
      </c>
      <c r="L1199" t="s">
        <v>55</v>
      </c>
      <c r="M1199" t="s">
        <v>55</v>
      </c>
      <c r="N1199" t="s">
        <v>56</v>
      </c>
      <c r="O1199" t="s">
        <v>57</v>
      </c>
      <c r="P1199" t="s">
        <v>57</v>
      </c>
      <c r="Q1199" t="s">
        <v>97</v>
      </c>
      <c r="R1199" t="s">
        <v>80</v>
      </c>
      <c r="S1199" t="s">
        <v>55</v>
      </c>
      <c r="T1199" t="s">
        <v>56</v>
      </c>
      <c r="U1199" t="s">
        <v>56</v>
      </c>
      <c r="V1199" t="s">
        <v>56</v>
      </c>
      <c r="W1199" t="s">
        <v>55</v>
      </c>
      <c r="X1199" t="s">
        <v>56</v>
      </c>
      <c r="Y1199" t="s">
        <v>56</v>
      </c>
      <c r="Z1199" t="s">
        <v>56</v>
      </c>
      <c r="AA1199" t="s">
        <v>57</v>
      </c>
      <c r="AB1199" t="s">
        <v>56</v>
      </c>
      <c r="AC1199" t="s">
        <v>56</v>
      </c>
      <c r="AD1199" t="s">
        <v>57</v>
      </c>
      <c r="AE1199">
        <v>0</v>
      </c>
      <c r="AF1199">
        <v>0</v>
      </c>
      <c r="AG1199">
        <v>0</v>
      </c>
      <c r="AH1199">
        <v>1</v>
      </c>
      <c r="AI1199" s="18" t="str">
        <f t="shared" si="73"/>
        <v>1</v>
      </c>
      <c r="AJ1199" s="18" t="str">
        <f t="shared" si="74"/>
        <v>1</v>
      </c>
      <c r="AK1199" s="18" t="str">
        <f t="shared" si="75"/>
        <v>1</v>
      </c>
      <c r="AL1199" s="18">
        <f t="shared" si="76"/>
        <v>1</v>
      </c>
      <c r="AM1199" t="s">
        <v>55</v>
      </c>
      <c r="AN1199" t="s">
        <v>55</v>
      </c>
      <c r="AO1199">
        <v>1</v>
      </c>
      <c r="AP1199">
        <v>0</v>
      </c>
      <c r="AQ1199">
        <v>0</v>
      </c>
      <c r="AR1199" t="s">
        <v>59</v>
      </c>
      <c r="AS1199" t="s">
        <v>80</v>
      </c>
      <c r="AT1199" t="s">
        <v>80</v>
      </c>
      <c r="AU1199" t="s">
        <v>80</v>
      </c>
      <c r="AV1199" t="s">
        <v>7058</v>
      </c>
      <c r="AW1199" t="s">
        <v>1432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1</v>
      </c>
      <c r="BL1199">
        <v>2016022814</v>
      </c>
      <c r="BM1199">
        <v>14</v>
      </c>
    </row>
    <row r="1200" spans="1:65">
      <c r="A1200" t="s">
        <v>7059</v>
      </c>
      <c r="B1200">
        <v>1199</v>
      </c>
      <c r="C1200" t="s">
        <v>1223</v>
      </c>
      <c r="D1200">
        <v>1</v>
      </c>
      <c r="E1200">
        <v>14</v>
      </c>
      <c r="F1200">
        <v>2016022814</v>
      </c>
      <c r="G1200">
        <v>20160228</v>
      </c>
      <c r="H1200" t="s">
        <v>1433</v>
      </c>
      <c r="I1200" t="s">
        <v>80</v>
      </c>
      <c r="J1200" t="s">
        <v>55</v>
      </c>
      <c r="K1200">
        <v>1</v>
      </c>
      <c r="L1200">
        <v>0</v>
      </c>
      <c r="M1200">
        <v>1</v>
      </c>
      <c r="N1200" t="s">
        <v>56</v>
      </c>
      <c r="O1200" t="s">
        <v>80</v>
      </c>
      <c r="P1200" t="s">
        <v>68</v>
      </c>
      <c r="Q1200" t="s">
        <v>3</v>
      </c>
      <c r="R1200" t="s">
        <v>80</v>
      </c>
      <c r="S1200" t="s">
        <v>55</v>
      </c>
      <c r="T1200" t="s">
        <v>56</v>
      </c>
      <c r="U1200" t="s">
        <v>56</v>
      </c>
      <c r="V1200" t="s">
        <v>56</v>
      </c>
      <c r="W1200" t="s">
        <v>55</v>
      </c>
      <c r="X1200" t="s">
        <v>56</v>
      </c>
      <c r="Y1200" t="s">
        <v>56</v>
      </c>
      <c r="Z1200" t="s">
        <v>56</v>
      </c>
      <c r="AA1200" t="s">
        <v>57</v>
      </c>
      <c r="AB1200" t="s">
        <v>56</v>
      </c>
      <c r="AC1200" t="s">
        <v>56</v>
      </c>
      <c r="AD1200" t="s">
        <v>57</v>
      </c>
      <c r="AE1200">
        <v>0</v>
      </c>
      <c r="AF1200">
        <v>0</v>
      </c>
      <c r="AG1200">
        <v>0</v>
      </c>
      <c r="AH1200">
        <v>1</v>
      </c>
      <c r="AI1200" s="18" t="str">
        <f t="shared" si="73"/>
        <v>1</v>
      </c>
      <c r="AJ1200" s="18" t="str">
        <f t="shared" si="74"/>
        <v>1</v>
      </c>
      <c r="AK1200" s="18" t="str">
        <f t="shared" si="75"/>
        <v>1</v>
      </c>
      <c r="AL1200" s="18">
        <f t="shared" si="76"/>
        <v>1</v>
      </c>
      <c r="AM1200" t="s">
        <v>55</v>
      </c>
      <c r="AN1200" t="s">
        <v>55</v>
      </c>
      <c r="AO1200">
        <v>0</v>
      </c>
      <c r="AP1200">
        <v>0</v>
      </c>
      <c r="AQ1200">
        <v>0</v>
      </c>
      <c r="AR1200" t="s">
        <v>59</v>
      </c>
      <c r="AS1200" t="s">
        <v>80</v>
      </c>
      <c r="AT1200" t="s">
        <v>80</v>
      </c>
      <c r="AU1200" t="s">
        <v>80</v>
      </c>
      <c r="AV1200" t="s">
        <v>7059</v>
      </c>
      <c r="AW1200" t="s">
        <v>1433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2016022814</v>
      </c>
      <c r="BM1200">
        <v>14</v>
      </c>
    </row>
    <row r="1201" spans="1:65">
      <c r="A1201" t="s">
        <v>7060</v>
      </c>
      <c r="B1201">
        <v>1200</v>
      </c>
      <c r="C1201" t="s">
        <v>1223</v>
      </c>
      <c r="D1201">
        <v>1</v>
      </c>
      <c r="E1201">
        <v>14</v>
      </c>
      <c r="F1201">
        <v>2016022814</v>
      </c>
      <c r="G1201">
        <v>20160228</v>
      </c>
      <c r="H1201" t="s">
        <v>1434</v>
      </c>
      <c r="I1201" t="s">
        <v>80</v>
      </c>
      <c r="J1201" t="s">
        <v>55</v>
      </c>
      <c r="K1201">
        <v>1</v>
      </c>
      <c r="L1201">
        <v>1</v>
      </c>
      <c r="M1201">
        <v>0</v>
      </c>
      <c r="N1201" t="s">
        <v>56</v>
      </c>
      <c r="O1201" t="s">
        <v>80</v>
      </c>
      <c r="P1201" t="s">
        <v>68</v>
      </c>
      <c r="Q1201" t="s">
        <v>3</v>
      </c>
      <c r="R1201" t="s">
        <v>1326</v>
      </c>
      <c r="S1201" t="s">
        <v>55</v>
      </c>
      <c r="T1201" t="s">
        <v>56</v>
      </c>
      <c r="U1201" t="s">
        <v>56</v>
      </c>
      <c r="V1201" t="s">
        <v>56</v>
      </c>
      <c r="W1201" t="s">
        <v>55</v>
      </c>
      <c r="X1201" t="s">
        <v>56</v>
      </c>
      <c r="Y1201" t="s">
        <v>56</v>
      </c>
      <c r="Z1201" t="s">
        <v>56</v>
      </c>
      <c r="AA1201" t="s">
        <v>57</v>
      </c>
      <c r="AB1201" t="s">
        <v>56</v>
      </c>
      <c r="AC1201" t="s">
        <v>56</v>
      </c>
      <c r="AD1201" t="s">
        <v>57</v>
      </c>
      <c r="AE1201">
        <v>0</v>
      </c>
      <c r="AF1201">
        <v>0</v>
      </c>
      <c r="AG1201">
        <v>0</v>
      </c>
      <c r="AH1201">
        <v>1</v>
      </c>
      <c r="AI1201" s="18" t="str">
        <f t="shared" si="73"/>
        <v>1</v>
      </c>
      <c r="AJ1201" s="18" t="str">
        <f t="shared" si="74"/>
        <v>1</v>
      </c>
      <c r="AK1201" s="18" t="str">
        <f t="shared" si="75"/>
        <v>1</v>
      </c>
      <c r="AL1201" s="18">
        <f t="shared" si="76"/>
        <v>1</v>
      </c>
      <c r="AM1201" t="s">
        <v>55</v>
      </c>
      <c r="AN1201" t="s">
        <v>55</v>
      </c>
      <c r="AO1201">
        <v>0</v>
      </c>
      <c r="AP1201">
        <v>0</v>
      </c>
      <c r="AQ1201">
        <v>0</v>
      </c>
      <c r="AR1201" t="s">
        <v>59</v>
      </c>
      <c r="AS1201" t="s">
        <v>141</v>
      </c>
      <c r="AT1201" t="s">
        <v>141</v>
      </c>
      <c r="AU1201" t="s">
        <v>1326</v>
      </c>
      <c r="AV1201" t="s">
        <v>7060</v>
      </c>
      <c r="AW1201" t="s">
        <v>1434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2016022814</v>
      </c>
      <c r="BM1201">
        <v>14</v>
      </c>
    </row>
    <row r="1202" spans="1:65">
      <c r="A1202" t="s">
        <v>7061</v>
      </c>
      <c r="B1202">
        <v>1201</v>
      </c>
      <c r="C1202" t="s">
        <v>1223</v>
      </c>
      <c r="D1202">
        <v>1</v>
      </c>
      <c r="E1202">
        <v>14</v>
      </c>
      <c r="F1202">
        <v>2016022814</v>
      </c>
      <c r="G1202">
        <v>20160228</v>
      </c>
      <c r="H1202" t="s">
        <v>1435</v>
      </c>
      <c r="I1202" t="s">
        <v>1250</v>
      </c>
      <c r="J1202" t="s">
        <v>55</v>
      </c>
      <c r="K1202">
        <v>1</v>
      </c>
      <c r="L1202">
        <v>1</v>
      </c>
      <c r="M1202">
        <v>0</v>
      </c>
      <c r="N1202" t="s">
        <v>56</v>
      </c>
      <c r="O1202" t="s">
        <v>1250</v>
      </c>
      <c r="P1202" t="s">
        <v>68</v>
      </c>
      <c r="Q1202" t="s">
        <v>3</v>
      </c>
      <c r="R1202" t="s">
        <v>1326</v>
      </c>
      <c r="S1202" t="s">
        <v>55</v>
      </c>
      <c r="T1202" t="s">
        <v>56</v>
      </c>
      <c r="U1202" t="s">
        <v>56</v>
      </c>
      <c r="V1202" t="s">
        <v>68</v>
      </c>
      <c r="W1202" t="s">
        <v>55</v>
      </c>
      <c r="X1202" t="s">
        <v>56</v>
      </c>
      <c r="Y1202" t="s">
        <v>56</v>
      </c>
      <c r="Z1202" t="s">
        <v>56</v>
      </c>
      <c r="AA1202" t="s">
        <v>57</v>
      </c>
      <c r="AB1202" t="s">
        <v>56</v>
      </c>
      <c r="AC1202" t="s">
        <v>56</v>
      </c>
      <c r="AD1202" t="s">
        <v>57</v>
      </c>
      <c r="AE1202">
        <v>0</v>
      </c>
      <c r="AF1202">
        <v>0</v>
      </c>
      <c r="AG1202">
        <v>0</v>
      </c>
      <c r="AH1202">
        <v>1</v>
      </c>
      <c r="AI1202" s="18" t="str">
        <f t="shared" si="73"/>
        <v>1</v>
      </c>
      <c r="AJ1202" s="18" t="str">
        <f t="shared" si="74"/>
        <v>1</v>
      </c>
      <c r="AK1202" s="18" t="str">
        <f t="shared" si="75"/>
        <v>1</v>
      </c>
      <c r="AL1202" s="18">
        <f t="shared" si="76"/>
        <v>1</v>
      </c>
      <c r="AM1202" t="s">
        <v>55</v>
      </c>
      <c r="AN1202" t="s">
        <v>55</v>
      </c>
      <c r="AO1202">
        <v>0</v>
      </c>
      <c r="AP1202">
        <v>0</v>
      </c>
      <c r="AQ1202">
        <v>0</v>
      </c>
      <c r="AR1202" t="s">
        <v>379</v>
      </c>
      <c r="AS1202" t="s">
        <v>141</v>
      </c>
      <c r="AT1202" t="s">
        <v>141</v>
      </c>
      <c r="AU1202" t="s">
        <v>1326</v>
      </c>
      <c r="AV1202" t="s">
        <v>7061</v>
      </c>
      <c r="AW1202" t="s">
        <v>1435</v>
      </c>
      <c r="AX1202">
        <v>0</v>
      </c>
      <c r="AY1202">
        <v>0</v>
      </c>
      <c r="AZ1202">
        <v>0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2016022814</v>
      </c>
      <c r="BM1202">
        <v>14</v>
      </c>
    </row>
    <row r="1203" spans="1:65">
      <c r="A1203" t="s">
        <v>7062</v>
      </c>
      <c r="B1203">
        <v>1202</v>
      </c>
      <c r="C1203" t="s">
        <v>57</v>
      </c>
      <c r="D1203" t="s">
        <v>55</v>
      </c>
      <c r="E1203">
        <v>14</v>
      </c>
      <c r="F1203">
        <v>2016022814</v>
      </c>
      <c r="G1203" t="s">
        <v>55</v>
      </c>
      <c r="H1203" t="s">
        <v>1436</v>
      </c>
      <c r="I1203" t="s">
        <v>55</v>
      </c>
      <c r="J1203" t="s">
        <v>55</v>
      </c>
      <c r="K1203" t="s">
        <v>55</v>
      </c>
      <c r="L1203" t="s">
        <v>55</v>
      </c>
      <c r="M1203" t="s">
        <v>55</v>
      </c>
      <c r="N1203" t="s">
        <v>57</v>
      </c>
      <c r="O1203" t="s">
        <v>57</v>
      </c>
      <c r="P1203" t="s">
        <v>57</v>
      </c>
      <c r="Q1203" t="s">
        <v>57</v>
      </c>
      <c r="R1203" t="s">
        <v>57</v>
      </c>
      <c r="S1203" t="s">
        <v>55</v>
      </c>
      <c r="T1203" t="s">
        <v>57</v>
      </c>
      <c r="U1203" t="s">
        <v>57</v>
      </c>
      <c r="V1203" t="s">
        <v>57</v>
      </c>
      <c r="W1203" t="s">
        <v>55</v>
      </c>
      <c r="X1203" t="s">
        <v>57</v>
      </c>
      <c r="Y1203" t="s">
        <v>57</v>
      </c>
      <c r="Z1203" t="s">
        <v>57</v>
      </c>
      <c r="AA1203" t="s">
        <v>57</v>
      </c>
      <c r="AB1203" t="s">
        <v>57</v>
      </c>
      <c r="AC1203" t="s">
        <v>57</v>
      </c>
      <c r="AD1203" t="s">
        <v>57</v>
      </c>
      <c r="AE1203">
        <v>0</v>
      </c>
      <c r="AF1203">
        <v>0</v>
      </c>
      <c r="AG1203">
        <v>0</v>
      </c>
      <c r="AH1203">
        <v>0</v>
      </c>
      <c r="AI1203" s="18" t="str">
        <f t="shared" si="73"/>
        <v>1</v>
      </c>
      <c r="AJ1203" s="18" t="str">
        <f t="shared" si="74"/>
        <v>1</v>
      </c>
      <c r="AK1203" s="18" t="str">
        <f t="shared" si="75"/>
        <v>1</v>
      </c>
      <c r="AL1203" s="18">
        <f t="shared" si="76"/>
        <v>0</v>
      </c>
      <c r="AM1203" t="s">
        <v>55</v>
      </c>
      <c r="AN1203" t="s">
        <v>55</v>
      </c>
      <c r="AO1203">
        <v>1</v>
      </c>
      <c r="AP1203">
        <v>1</v>
      </c>
      <c r="AQ1203">
        <v>0</v>
      </c>
      <c r="AR1203" t="s">
        <v>59</v>
      </c>
      <c r="AS1203" t="s">
        <v>80</v>
      </c>
      <c r="AT1203" t="s">
        <v>80</v>
      </c>
      <c r="AU1203" t="s">
        <v>80</v>
      </c>
      <c r="AV1203" t="s">
        <v>7062</v>
      </c>
      <c r="AW1203" t="s">
        <v>1436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2016022814</v>
      </c>
      <c r="BM1203">
        <v>14</v>
      </c>
    </row>
    <row r="1204" spans="1:65">
      <c r="A1204" t="s">
        <v>7063</v>
      </c>
      <c r="B1204">
        <v>1203</v>
      </c>
      <c r="C1204" t="s">
        <v>1223</v>
      </c>
      <c r="D1204">
        <v>1</v>
      </c>
      <c r="E1204">
        <v>14</v>
      </c>
      <c r="F1204">
        <v>2016022814</v>
      </c>
      <c r="G1204">
        <v>20160228</v>
      </c>
      <c r="H1204" t="s">
        <v>1437</v>
      </c>
      <c r="I1204" t="s">
        <v>76</v>
      </c>
      <c r="J1204" t="s">
        <v>55</v>
      </c>
      <c r="K1204">
        <v>3</v>
      </c>
      <c r="L1204">
        <v>0</v>
      </c>
      <c r="M1204">
        <v>3</v>
      </c>
      <c r="N1204" t="s">
        <v>56</v>
      </c>
      <c r="O1204" t="s">
        <v>76</v>
      </c>
      <c r="P1204" t="s">
        <v>56</v>
      </c>
      <c r="Q1204" t="s">
        <v>4</v>
      </c>
      <c r="R1204" t="s">
        <v>90</v>
      </c>
      <c r="S1204" t="s">
        <v>55</v>
      </c>
      <c r="T1204" t="s">
        <v>56</v>
      </c>
      <c r="U1204" t="s">
        <v>56</v>
      </c>
      <c r="V1204" t="s">
        <v>56</v>
      </c>
      <c r="W1204" t="s">
        <v>55</v>
      </c>
      <c r="X1204" t="s">
        <v>56</v>
      </c>
      <c r="Y1204" t="s">
        <v>56</v>
      </c>
      <c r="Z1204" t="s">
        <v>56</v>
      </c>
      <c r="AA1204" t="s">
        <v>57</v>
      </c>
      <c r="AB1204" t="s">
        <v>56</v>
      </c>
      <c r="AC1204" t="s">
        <v>56</v>
      </c>
      <c r="AD1204" t="s">
        <v>57</v>
      </c>
      <c r="AE1204">
        <v>0</v>
      </c>
      <c r="AF1204">
        <v>0</v>
      </c>
      <c r="AG1204">
        <v>0</v>
      </c>
      <c r="AH1204">
        <v>1</v>
      </c>
      <c r="AI1204" s="18" t="str">
        <f t="shared" si="73"/>
        <v>1</v>
      </c>
      <c r="AJ1204" s="18" t="str">
        <f t="shared" si="74"/>
        <v>1</v>
      </c>
      <c r="AK1204" s="18" t="str">
        <f t="shared" si="75"/>
        <v>1</v>
      </c>
      <c r="AL1204" s="18">
        <f t="shared" si="76"/>
        <v>1</v>
      </c>
      <c r="AM1204" t="s">
        <v>55</v>
      </c>
      <c r="AN1204" t="s">
        <v>55</v>
      </c>
      <c r="AO1204">
        <v>0</v>
      </c>
      <c r="AP1204">
        <v>0</v>
      </c>
      <c r="AQ1204">
        <v>0</v>
      </c>
      <c r="AR1204" t="s">
        <v>76</v>
      </c>
      <c r="AS1204" t="s">
        <v>91</v>
      </c>
      <c r="AT1204" t="s">
        <v>91</v>
      </c>
      <c r="AU1204" t="s">
        <v>4449</v>
      </c>
      <c r="AV1204" t="s">
        <v>7063</v>
      </c>
      <c r="AW1204" t="s">
        <v>1437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1</v>
      </c>
      <c r="BL1204">
        <v>2016022814</v>
      </c>
      <c r="BM1204">
        <v>14</v>
      </c>
    </row>
    <row r="1205" spans="1:65">
      <c r="A1205" t="s">
        <v>7064</v>
      </c>
      <c r="B1205">
        <v>1204</v>
      </c>
      <c r="C1205" t="s">
        <v>1223</v>
      </c>
      <c r="D1205">
        <v>1</v>
      </c>
      <c r="E1205">
        <v>14</v>
      </c>
      <c r="F1205">
        <v>2016022814</v>
      </c>
      <c r="G1205">
        <v>20160228</v>
      </c>
      <c r="H1205" t="s">
        <v>1438</v>
      </c>
      <c r="I1205" t="s">
        <v>281</v>
      </c>
      <c r="J1205" t="s">
        <v>55</v>
      </c>
      <c r="K1205">
        <v>1</v>
      </c>
      <c r="L1205">
        <v>1</v>
      </c>
      <c r="M1205">
        <v>0</v>
      </c>
      <c r="N1205" t="s">
        <v>56</v>
      </c>
      <c r="O1205" t="s">
        <v>281</v>
      </c>
      <c r="P1205" t="s">
        <v>56</v>
      </c>
      <c r="Q1205" t="s">
        <v>3</v>
      </c>
      <c r="R1205" t="s">
        <v>102</v>
      </c>
      <c r="S1205" t="s">
        <v>55</v>
      </c>
      <c r="T1205" t="s">
        <v>56</v>
      </c>
      <c r="U1205" t="s">
        <v>56</v>
      </c>
      <c r="V1205" t="s">
        <v>56</v>
      </c>
      <c r="W1205" t="s">
        <v>55</v>
      </c>
      <c r="X1205" t="s">
        <v>56</v>
      </c>
      <c r="Y1205" t="s">
        <v>56</v>
      </c>
      <c r="Z1205" t="s">
        <v>56</v>
      </c>
      <c r="AA1205" t="s">
        <v>57</v>
      </c>
      <c r="AB1205" t="s">
        <v>56</v>
      </c>
      <c r="AC1205" t="s">
        <v>68</v>
      </c>
      <c r="AD1205" t="s">
        <v>57</v>
      </c>
      <c r="AE1205">
        <v>0</v>
      </c>
      <c r="AF1205">
        <v>0</v>
      </c>
      <c r="AG1205">
        <v>0</v>
      </c>
      <c r="AH1205">
        <v>1</v>
      </c>
      <c r="AI1205" s="18" t="str">
        <f t="shared" si="73"/>
        <v>1</v>
      </c>
      <c r="AJ1205" s="18" t="str">
        <f t="shared" si="74"/>
        <v>1</v>
      </c>
      <c r="AK1205" s="18" t="str">
        <f t="shared" si="75"/>
        <v>1</v>
      </c>
      <c r="AL1205" s="18">
        <f t="shared" si="76"/>
        <v>1</v>
      </c>
      <c r="AM1205" t="s">
        <v>55</v>
      </c>
      <c r="AN1205" t="s">
        <v>55</v>
      </c>
      <c r="AO1205">
        <v>0</v>
      </c>
      <c r="AP1205">
        <v>0</v>
      </c>
      <c r="AQ1205">
        <v>0</v>
      </c>
      <c r="AR1205" t="s">
        <v>101</v>
      </c>
      <c r="AS1205" t="s">
        <v>102</v>
      </c>
      <c r="AT1205" t="s">
        <v>102</v>
      </c>
      <c r="AU1205" t="s">
        <v>4450</v>
      </c>
      <c r="AV1205" t="s">
        <v>7064</v>
      </c>
      <c r="AW1205" t="s">
        <v>1438</v>
      </c>
      <c r="AX1205">
        <v>0</v>
      </c>
      <c r="AY1205">
        <v>0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2016022814</v>
      </c>
      <c r="BM1205">
        <v>14</v>
      </c>
    </row>
    <row r="1206" spans="1:65">
      <c r="A1206" t="s">
        <v>7065</v>
      </c>
      <c r="B1206">
        <v>1205</v>
      </c>
      <c r="C1206" t="s">
        <v>1223</v>
      </c>
      <c r="D1206">
        <v>1</v>
      </c>
      <c r="E1206">
        <v>14</v>
      </c>
      <c r="F1206">
        <v>2016022814</v>
      </c>
      <c r="G1206">
        <v>20160228</v>
      </c>
      <c r="H1206" t="s">
        <v>1439</v>
      </c>
      <c r="I1206" t="s">
        <v>281</v>
      </c>
      <c r="J1206" t="s">
        <v>55</v>
      </c>
      <c r="K1206">
        <v>3</v>
      </c>
      <c r="L1206">
        <v>0</v>
      </c>
      <c r="M1206">
        <v>3</v>
      </c>
      <c r="N1206" t="s">
        <v>56</v>
      </c>
      <c r="O1206" t="s">
        <v>1243</v>
      </c>
      <c r="P1206" t="s">
        <v>56</v>
      </c>
      <c r="Q1206" t="s">
        <v>3</v>
      </c>
      <c r="R1206" t="s">
        <v>102</v>
      </c>
      <c r="S1206" t="s">
        <v>55</v>
      </c>
      <c r="T1206" t="s">
        <v>56</v>
      </c>
      <c r="U1206" t="s">
        <v>56</v>
      </c>
      <c r="V1206" t="s">
        <v>56</v>
      </c>
      <c r="W1206" t="s">
        <v>55</v>
      </c>
      <c r="X1206" t="s">
        <v>56</v>
      </c>
      <c r="Y1206" t="s">
        <v>56</v>
      </c>
      <c r="Z1206" t="s">
        <v>56</v>
      </c>
      <c r="AA1206" t="s">
        <v>57</v>
      </c>
      <c r="AB1206" t="s">
        <v>68</v>
      </c>
      <c r="AC1206" t="s">
        <v>68</v>
      </c>
      <c r="AD1206" t="s">
        <v>57</v>
      </c>
      <c r="AE1206">
        <v>0</v>
      </c>
      <c r="AF1206">
        <v>0</v>
      </c>
      <c r="AG1206">
        <v>0</v>
      </c>
      <c r="AH1206">
        <v>1</v>
      </c>
      <c r="AI1206" s="18" t="str">
        <f t="shared" si="73"/>
        <v>1</v>
      </c>
      <c r="AJ1206" s="18" t="str">
        <f t="shared" si="74"/>
        <v>1</v>
      </c>
      <c r="AK1206" s="18" t="str">
        <f t="shared" si="75"/>
        <v>1</v>
      </c>
      <c r="AL1206" s="18">
        <f t="shared" si="76"/>
        <v>1</v>
      </c>
      <c r="AM1206" t="s">
        <v>55</v>
      </c>
      <c r="AN1206" t="s">
        <v>55</v>
      </c>
      <c r="AO1206">
        <v>0</v>
      </c>
      <c r="AP1206">
        <v>0</v>
      </c>
      <c r="AQ1206">
        <v>0</v>
      </c>
      <c r="AR1206" t="s">
        <v>101</v>
      </c>
      <c r="AS1206" t="s">
        <v>102</v>
      </c>
      <c r="AT1206" t="s">
        <v>102</v>
      </c>
      <c r="AU1206" t="s">
        <v>4450</v>
      </c>
      <c r="AV1206" t="s">
        <v>7065</v>
      </c>
      <c r="AW1206" t="s">
        <v>1439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2016022814</v>
      </c>
      <c r="BM1206">
        <v>14</v>
      </c>
    </row>
    <row r="1207" spans="1:65">
      <c r="A1207" t="s">
        <v>7066</v>
      </c>
      <c r="B1207">
        <v>1206</v>
      </c>
      <c r="C1207" t="s">
        <v>1223</v>
      </c>
      <c r="D1207">
        <v>1</v>
      </c>
      <c r="E1207">
        <v>14</v>
      </c>
      <c r="F1207">
        <v>2016022814</v>
      </c>
      <c r="G1207">
        <v>20160228</v>
      </c>
      <c r="H1207" t="s">
        <v>1440</v>
      </c>
      <c r="I1207" t="s">
        <v>612</v>
      </c>
      <c r="J1207" t="s">
        <v>55</v>
      </c>
      <c r="K1207">
        <v>15</v>
      </c>
      <c r="L1207">
        <v>0</v>
      </c>
      <c r="M1207">
        <v>15</v>
      </c>
      <c r="N1207" t="s">
        <v>56</v>
      </c>
      <c r="O1207" t="s">
        <v>612</v>
      </c>
      <c r="P1207" t="s">
        <v>56</v>
      </c>
      <c r="Q1207" t="s">
        <v>3</v>
      </c>
      <c r="R1207" t="s">
        <v>432</v>
      </c>
      <c r="S1207" t="s">
        <v>55</v>
      </c>
      <c r="T1207" t="s">
        <v>56</v>
      </c>
      <c r="U1207" t="s">
        <v>56</v>
      </c>
      <c r="V1207" t="s">
        <v>56</v>
      </c>
      <c r="W1207" t="s">
        <v>55</v>
      </c>
      <c r="X1207" t="s">
        <v>56</v>
      </c>
      <c r="Y1207" t="s">
        <v>56</v>
      </c>
      <c r="Z1207" t="s">
        <v>56</v>
      </c>
      <c r="AA1207" t="s">
        <v>57</v>
      </c>
      <c r="AB1207" t="s">
        <v>56</v>
      </c>
      <c r="AC1207" t="s">
        <v>68</v>
      </c>
      <c r="AD1207" t="s">
        <v>57</v>
      </c>
      <c r="AE1207">
        <v>0</v>
      </c>
      <c r="AF1207">
        <v>0</v>
      </c>
      <c r="AG1207">
        <v>0</v>
      </c>
      <c r="AH1207">
        <v>1</v>
      </c>
      <c r="AI1207" s="18" t="str">
        <f t="shared" si="73"/>
        <v>1</v>
      </c>
      <c r="AJ1207" s="18" t="str">
        <f t="shared" si="74"/>
        <v>1</v>
      </c>
      <c r="AK1207" s="18" t="str">
        <f t="shared" si="75"/>
        <v>1</v>
      </c>
      <c r="AL1207" s="18">
        <f t="shared" si="76"/>
        <v>1</v>
      </c>
      <c r="AM1207" t="s">
        <v>55</v>
      </c>
      <c r="AN1207" t="s">
        <v>55</v>
      </c>
      <c r="AO1207">
        <v>0</v>
      </c>
      <c r="AP1207">
        <v>0</v>
      </c>
      <c r="AQ1207">
        <v>0</v>
      </c>
      <c r="AR1207" t="s">
        <v>298</v>
      </c>
      <c r="AS1207" t="s">
        <v>384</v>
      </c>
      <c r="AT1207" t="s">
        <v>384</v>
      </c>
      <c r="AU1207" t="s">
        <v>4450</v>
      </c>
      <c r="AV1207" t="s">
        <v>7066</v>
      </c>
      <c r="AW1207" t="s">
        <v>1440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2016022814</v>
      </c>
      <c r="BM1207">
        <v>14</v>
      </c>
    </row>
    <row r="1208" spans="1:65">
      <c r="A1208" t="s">
        <v>7067</v>
      </c>
      <c r="B1208">
        <v>1207</v>
      </c>
      <c r="C1208" t="s">
        <v>1223</v>
      </c>
      <c r="D1208">
        <v>1</v>
      </c>
      <c r="E1208">
        <v>14</v>
      </c>
      <c r="F1208">
        <v>2016022814</v>
      </c>
      <c r="G1208">
        <v>20160228</v>
      </c>
      <c r="H1208" t="s">
        <v>1441</v>
      </c>
      <c r="I1208" t="s">
        <v>371</v>
      </c>
      <c r="J1208" t="s">
        <v>55</v>
      </c>
      <c r="K1208">
        <v>2</v>
      </c>
      <c r="L1208">
        <v>0</v>
      </c>
      <c r="M1208">
        <v>2</v>
      </c>
      <c r="N1208" t="s">
        <v>56</v>
      </c>
      <c r="O1208" t="s">
        <v>1338</v>
      </c>
      <c r="P1208" t="s">
        <v>68</v>
      </c>
      <c r="Q1208" t="s">
        <v>3</v>
      </c>
      <c r="R1208" t="s">
        <v>432</v>
      </c>
      <c r="S1208" t="s">
        <v>55</v>
      </c>
      <c r="T1208" t="s">
        <v>56</v>
      </c>
      <c r="U1208" t="s">
        <v>56</v>
      </c>
      <c r="V1208" t="s">
        <v>56</v>
      </c>
      <c r="W1208" t="s">
        <v>55</v>
      </c>
      <c r="X1208" t="s">
        <v>56</v>
      </c>
      <c r="Y1208" t="s">
        <v>56</v>
      </c>
      <c r="Z1208" t="s">
        <v>56</v>
      </c>
      <c r="AA1208" t="s">
        <v>57</v>
      </c>
      <c r="AB1208" t="s">
        <v>56</v>
      </c>
      <c r="AC1208" t="s">
        <v>56</v>
      </c>
      <c r="AD1208" t="s">
        <v>57</v>
      </c>
      <c r="AE1208">
        <v>0</v>
      </c>
      <c r="AF1208">
        <v>0</v>
      </c>
      <c r="AG1208">
        <v>0</v>
      </c>
      <c r="AH1208">
        <v>1</v>
      </c>
      <c r="AI1208" s="18" t="str">
        <f t="shared" si="73"/>
        <v>1</v>
      </c>
      <c r="AJ1208" s="18" t="str">
        <f t="shared" si="74"/>
        <v>1</v>
      </c>
      <c r="AK1208" s="18" t="str">
        <f t="shared" si="75"/>
        <v>1</v>
      </c>
      <c r="AL1208" s="18">
        <f t="shared" si="76"/>
        <v>1</v>
      </c>
      <c r="AM1208" t="s">
        <v>55</v>
      </c>
      <c r="AN1208" t="s">
        <v>55</v>
      </c>
      <c r="AO1208">
        <v>1</v>
      </c>
      <c r="AP1208">
        <v>0</v>
      </c>
      <c r="AQ1208">
        <v>0</v>
      </c>
      <c r="AR1208" t="s">
        <v>343</v>
      </c>
      <c r="AS1208" t="s">
        <v>384</v>
      </c>
      <c r="AT1208" t="s">
        <v>384</v>
      </c>
      <c r="AU1208" t="s">
        <v>4450</v>
      </c>
      <c r="AV1208" t="s">
        <v>7067</v>
      </c>
      <c r="AW1208" t="s">
        <v>1441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2016022814</v>
      </c>
      <c r="BM1208">
        <v>14</v>
      </c>
    </row>
    <row r="1209" spans="1:65">
      <c r="A1209" t="s">
        <v>7068</v>
      </c>
      <c r="B1209">
        <v>1208</v>
      </c>
      <c r="C1209" t="s">
        <v>1223</v>
      </c>
      <c r="D1209">
        <v>1</v>
      </c>
      <c r="E1209">
        <v>14</v>
      </c>
      <c r="F1209">
        <v>2016022814</v>
      </c>
      <c r="G1209">
        <v>20160228</v>
      </c>
      <c r="H1209" t="s">
        <v>1442</v>
      </c>
      <c r="I1209" t="s">
        <v>874</v>
      </c>
      <c r="J1209" t="s">
        <v>55</v>
      </c>
      <c r="K1209">
        <v>15</v>
      </c>
      <c r="L1209">
        <v>0</v>
      </c>
      <c r="M1209">
        <v>15</v>
      </c>
      <c r="N1209" t="s">
        <v>56</v>
      </c>
      <c r="O1209" t="s">
        <v>874</v>
      </c>
      <c r="P1209" t="s">
        <v>68</v>
      </c>
      <c r="Q1209" t="s">
        <v>3</v>
      </c>
      <c r="R1209" t="s">
        <v>432</v>
      </c>
      <c r="S1209" t="s">
        <v>55</v>
      </c>
      <c r="T1209" t="s">
        <v>56</v>
      </c>
      <c r="U1209" t="s">
        <v>56</v>
      </c>
      <c r="V1209" t="s">
        <v>56</v>
      </c>
      <c r="W1209" t="s">
        <v>55</v>
      </c>
      <c r="X1209" t="s">
        <v>56</v>
      </c>
      <c r="Y1209" t="s">
        <v>56</v>
      </c>
      <c r="Z1209" t="s">
        <v>56</v>
      </c>
      <c r="AA1209" t="s">
        <v>57</v>
      </c>
      <c r="AB1209" t="s">
        <v>56</v>
      </c>
      <c r="AC1209" t="s">
        <v>68</v>
      </c>
      <c r="AD1209" t="s">
        <v>57</v>
      </c>
      <c r="AE1209">
        <v>0</v>
      </c>
      <c r="AF1209">
        <v>0</v>
      </c>
      <c r="AG1209">
        <v>0</v>
      </c>
      <c r="AH1209">
        <v>1</v>
      </c>
      <c r="AI1209" s="18" t="str">
        <f t="shared" si="73"/>
        <v>1</v>
      </c>
      <c r="AJ1209" s="18" t="str">
        <f t="shared" si="74"/>
        <v>1</v>
      </c>
      <c r="AK1209" s="18" t="str">
        <f t="shared" si="75"/>
        <v>1</v>
      </c>
      <c r="AL1209" s="18">
        <f t="shared" si="76"/>
        <v>1</v>
      </c>
      <c r="AM1209" t="s">
        <v>55</v>
      </c>
      <c r="AN1209" t="s">
        <v>55</v>
      </c>
      <c r="AO1209">
        <v>0</v>
      </c>
      <c r="AP1209">
        <v>0</v>
      </c>
      <c r="AQ1209">
        <v>0</v>
      </c>
      <c r="AR1209" t="s">
        <v>101</v>
      </c>
      <c r="AS1209" t="s">
        <v>384</v>
      </c>
      <c r="AT1209" t="s">
        <v>384</v>
      </c>
      <c r="AU1209" t="s">
        <v>4450</v>
      </c>
      <c r="AV1209" t="s">
        <v>7068</v>
      </c>
      <c r="AW1209" t="s">
        <v>1442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2016022814</v>
      </c>
      <c r="BM1209">
        <v>14</v>
      </c>
    </row>
    <row r="1210" spans="1:65">
      <c r="A1210" t="s">
        <v>7069</v>
      </c>
      <c r="B1210">
        <v>1209</v>
      </c>
      <c r="C1210" t="s">
        <v>1223</v>
      </c>
      <c r="D1210">
        <v>1</v>
      </c>
      <c r="E1210">
        <v>14</v>
      </c>
      <c r="F1210">
        <v>2016022814</v>
      </c>
      <c r="G1210">
        <v>20160228</v>
      </c>
      <c r="H1210" t="s">
        <v>1443</v>
      </c>
      <c r="I1210" t="s">
        <v>874</v>
      </c>
      <c r="J1210" t="s">
        <v>55</v>
      </c>
      <c r="K1210">
        <v>3</v>
      </c>
      <c r="L1210">
        <v>0</v>
      </c>
      <c r="M1210">
        <v>3</v>
      </c>
      <c r="N1210" t="s">
        <v>56</v>
      </c>
      <c r="O1210" t="s">
        <v>874</v>
      </c>
      <c r="P1210" t="s">
        <v>68</v>
      </c>
      <c r="Q1210" t="s">
        <v>3</v>
      </c>
      <c r="R1210" t="s">
        <v>432</v>
      </c>
      <c r="S1210" t="s">
        <v>55</v>
      </c>
      <c r="T1210" t="s">
        <v>56</v>
      </c>
      <c r="U1210" t="s">
        <v>56</v>
      </c>
      <c r="V1210" t="s">
        <v>56</v>
      </c>
      <c r="W1210" t="s">
        <v>55</v>
      </c>
      <c r="X1210" t="s">
        <v>56</v>
      </c>
      <c r="Y1210" t="s">
        <v>56</v>
      </c>
      <c r="Z1210" t="s">
        <v>56</v>
      </c>
      <c r="AA1210" t="s">
        <v>57</v>
      </c>
      <c r="AB1210" t="s">
        <v>56</v>
      </c>
      <c r="AC1210" t="s">
        <v>68</v>
      </c>
      <c r="AD1210" t="s">
        <v>57</v>
      </c>
      <c r="AE1210">
        <v>0</v>
      </c>
      <c r="AF1210">
        <v>0</v>
      </c>
      <c r="AG1210">
        <v>0</v>
      </c>
      <c r="AH1210">
        <v>1</v>
      </c>
      <c r="AI1210" s="18" t="str">
        <f t="shared" si="73"/>
        <v>1</v>
      </c>
      <c r="AJ1210" s="18" t="str">
        <f t="shared" si="74"/>
        <v>1</v>
      </c>
      <c r="AK1210" s="18" t="str">
        <f t="shared" si="75"/>
        <v>1</v>
      </c>
      <c r="AL1210" s="18">
        <f t="shared" si="76"/>
        <v>1</v>
      </c>
      <c r="AM1210" t="s">
        <v>55</v>
      </c>
      <c r="AN1210" t="s">
        <v>55</v>
      </c>
      <c r="AO1210">
        <v>0</v>
      </c>
      <c r="AP1210">
        <v>0</v>
      </c>
      <c r="AQ1210">
        <v>0</v>
      </c>
      <c r="AR1210" t="s">
        <v>101</v>
      </c>
      <c r="AS1210" t="s">
        <v>384</v>
      </c>
      <c r="AT1210" t="s">
        <v>384</v>
      </c>
      <c r="AU1210" t="s">
        <v>4450</v>
      </c>
      <c r="AV1210" t="s">
        <v>7069</v>
      </c>
      <c r="AW1210" t="s">
        <v>1443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2016022814</v>
      </c>
      <c r="BM1210">
        <v>14</v>
      </c>
    </row>
    <row r="1211" spans="1:65">
      <c r="A1211" t="s">
        <v>7070</v>
      </c>
      <c r="B1211">
        <v>1210</v>
      </c>
      <c r="C1211" t="s">
        <v>1223</v>
      </c>
      <c r="D1211">
        <v>1</v>
      </c>
      <c r="E1211">
        <v>14</v>
      </c>
      <c r="F1211">
        <v>2016022814</v>
      </c>
      <c r="G1211">
        <v>20160228</v>
      </c>
      <c r="H1211" t="s">
        <v>1444</v>
      </c>
      <c r="I1211" t="s">
        <v>874</v>
      </c>
      <c r="J1211" t="s">
        <v>55</v>
      </c>
      <c r="K1211">
        <v>2</v>
      </c>
      <c r="L1211">
        <v>1</v>
      </c>
      <c r="M1211">
        <v>1</v>
      </c>
      <c r="N1211" t="s">
        <v>56</v>
      </c>
      <c r="O1211" t="s">
        <v>874</v>
      </c>
      <c r="P1211" t="s">
        <v>68</v>
      </c>
      <c r="Q1211" t="s">
        <v>3</v>
      </c>
      <c r="R1211" t="s">
        <v>432</v>
      </c>
      <c r="S1211" t="s">
        <v>55</v>
      </c>
      <c r="T1211" t="s">
        <v>56</v>
      </c>
      <c r="U1211" t="s">
        <v>56</v>
      </c>
      <c r="V1211" t="s">
        <v>56</v>
      </c>
      <c r="W1211" t="s">
        <v>55</v>
      </c>
      <c r="X1211" t="s">
        <v>56</v>
      </c>
      <c r="Y1211" t="s">
        <v>56</v>
      </c>
      <c r="Z1211" t="s">
        <v>56</v>
      </c>
      <c r="AA1211" t="s">
        <v>57</v>
      </c>
      <c r="AB1211" t="s">
        <v>56</v>
      </c>
      <c r="AC1211" t="s">
        <v>56</v>
      </c>
      <c r="AD1211" t="s">
        <v>57</v>
      </c>
      <c r="AE1211">
        <v>0</v>
      </c>
      <c r="AF1211">
        <v>0</v>
      </c>
      <c r="AG1211">
        <v>0</v>
      </c>
      <c r="AH1211">
        <v>1</v>
      </c>
      <c r="AI1211" s="18" t="str">
        <f t="shared" si="73"/>
        <v>1</v>
      </c>
      <c r="AJ1211" s="18" t="str">
        <f t="shared" si="74"/>
        <v>1</v>
      </c>
      <c r="AK1211" s="18" t="str">
        <f t="shared" si="75"/>
        <v>1</v>
      </c>
      <c r="AL1211" s="18">
        <f t="shared" si="76"/>
        <v>1</v>
      </c>
      <c r="AM1211" t="s">
        <v>55</v>
      </c>
      <c r="AN1211" t="s">
        <v>55</v>
      </c>
      <c r="AO1211">
        <v>0</v>
      </c>
      <c r="AP1211">
        <v>0</v>
      </c>
      <c r="AQ1211">
        <v>0</v>
      </c>
      <c r="AR1211" t="s">
        <v>101</v>
      </c>
      <c r="AS1211" t="s">
        <v>384</v>
      </c>
      <c r="AT1211" t="s">
        <v>384</v>
      </c>
      <c r="AU1211" t="s">
        <v>4450</v>
      </c>
      <c r="AV1211" t="s">
        <v>7070</v>
      </c>
      <c r="AW1211" t="s">
        <v>1444</v>
      </c>
      <c r="AX1211">
        <v>0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2016022814</v>
      </c>
      <c r="BM1211">
        <v>14</v>
      </c>
    </row>
    <row r="1212" spans="1:65">
      <c r="A1212" t="s">
        <v>7071</v>
      </c>
      <c r="B1212">
        <v>1211</v>
      </c>
      <c r="C1212" t="s">
        <v>1223</v>
      </c>
      <c r="D1212">
        <v>1</v>
      </c>
      <c r="E1212">
        <v>14</v>
      </c>
      <c r="F1212">
        <v>2016022814</v>
      </c>
      <c r="G1212">
        <v>20160228</v>
      </c>
      <c r="H1212" t="s">
        <v>1445</v>
      </c>
      <c r="I1212" t="s">
        <v>1446</v>
      </c>
      <c r="J1212" t="s">
        <v>55</v>
      </c>
      <c r="K1212">
        <v>3</v>
      </c>
      <c r="L1212">
        <v>1</v>
      </c>
      <c r="M1212">
        <v>2</v>
      </c>
      <c r="N1212" t="s">
        <v>56</v>
      </c>
      <c r="O1212" t="s">
        <v>1243</v>
      </c>
      <c r="P1212" t="s">
        <v>68</v>
      </c>
      <c r="Q1212" t="s">
        <v>3</v>
      </c>
      <c r="R1212" t="s">
        <v>432</v>
      </c>
      <c r="S1212" t="s">
        <v>55</v>
      </c>
      <c r="T1212" t="s">
        <v>56</v>
      </c>
      <c r="U1212" t="s">
        <v>56</v>
      </c>
      <c r="V1212" t="s">
        <v>56</v>
      </c>
      <c r="W1212" t="s">
        <v>55</v>
      </c>
      <c r="X1212" t="s">
        <v>56</v>
      </c>
      <c r="Y1212" t="s">
        <v>56</v>
      </c>
      <c r="Z1212" t="s">
        <v>56</v>
      </c>
      <c r="AA1212" t="s">
        <v>57</v>
      </c>
      <c r="AB1212" t="s">
        <v>56</v>
      </c>
      <c r="AC1212" t="s">
        <v>68</v>
      </c>
      <c r="AD1212" t="s">
        <v>57</v>
      </c>
      <c r="AE1212">
        <v>0</v>
      </c>
      <c r="AF1212">
        <v>0</v>
      </c>
      <c r="AG1212">
        <v>0</v>
      </c>
      <c r="AH1212">
        <v>1</v>
      </c>
      <c r="AI1212" s="18" t="str">
        <f t="shared" si="73"/>
        <v>1</v>
      </c>
      <c r="AJ1212" s="18" t="str">
        <f t="shared" si="74"/>
        <v>1</v>
      </c>
      <c r="AK1212" s="18" t="str">
        <f t="shared" si="75"/>
        <v>1</v>
      </c>
      <c r="AL1212" s="18">
        <f t="shared" si="76"/>
        <v>1</v>
      </c>
      <c r="AM1212" t="s">
        <v>55</v>
      </c>
      <c r="AN1212" t="s">
        <v>55</v>
      </c>
      <c r="AO1212">
        <v>1</v>
      </c>
      <c r="AP1212">
        <v>0</v>
      </c>
      <c r="AQ1212">
        <v>0</v>
      </c>
      <c r="AR1212" t="s">
        <v>1446</v>
      </c>
      <c r="AS1212" t="s">
        <v>384</v>
      </c>
      <c r="AT1212" t="s">
        <v>384</v>
      </c>
      <c r="AU1212" t="s">
        <v>4450</v>
      </c>
      <c r="AV1212" t="s">
        <v>7071</v>
      </c>
      <c r="AW1212" t="s">
        <v>1445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2016022814</v>
      </c>
      <c r="BM1212">
        <v>14</v>
      </c>
    </row>
    <row r="1213" spans="1:65">
      <c r="A1213" t="s">
        <v>7072</v>
      </c>
      <c r="B1213">
        <v>1212</v>
      </c>
      <c r="C1213" t="s">
        <v>57</v>
      </c>
      <c r="D1213" t="s">
        <v>55</v>
      </c>
      <c r="E1213">
        <v>14</v>
      </c>
      <c r="F1213">
        <v>2016022814</v>
      </c>
      <c r="G1213" t="s">
        <v>55</v>
      </c>
      <c r="H1213" t="s">
        <v>1447</v>
      </c>
      <c r="I1213" t="s">
        <v>55</v>
      </c>
      <c r="J1213" t="s">
        <v>55</v>
      </c>
      <c r="K1213" t="s">
        <v>55</v>
      </c>
      <c r="L1213" t="s">
        <v>55</v>
      </c>
      <c r="M1213" t="s">
        <v>55</v>
      </c>
      <c r="N1213" t="s">
        <v>57</v>
      </c>
      <c r="O1213" t="s">
        <v>57</v>
      </c>
      <c r="P1213" t="s">
        <v>57</v>
      </c>
      <c r="Q1213" t="s">
        <v>57</v>
      </c>
      <c r="R1213" t="s">
        <v>57</v>
      </c>
      <c r="S1213" t="s">
        <v>55</v>
      </c>
      <c r="T1213" t="s">
        <v>57</v>
      </c>
      <c r="U1213" t="s">
        <v>57</v>
      </c>
      <c r="V1213" t="s">
        <v>57</v>
      </c>
      <c r="W1213" t="s">
        <v>55</v>
      </c>
      <c r="X1213" t="s">
        <v>57</v>
      </c>
      <c r="Y1213" t="s">
        <v>57</v>
      </c>
      <c r="Z1213" t="s">
        <v>57</v>
      </c>
      <c r="AA1213" t="s">
        <v>57</v>
      </c>
      <c r="AB1213" t="s">
        <v>57</v>
      </c>
      <c r="AC1213" t="s">
        <v>57</v>
      </c>
      <c r="AD1213" t="s">
        <v>57</v>
      </c>
      <c r="AE1213">
        <v>0</v>
      </c>
      <c r="AF1213">
        <v>0</v>
      </c>
      <c r="AG1213">
        <v>0</v>
      </c>
      <c r="AH1213">
        <v>1</v>
      </c>
      <c r="AI1213" s="18" t="str">
        <f t="shared" si="73"/>
        <v>1</v>
      </c>
      <c r="AJ1213" s="18" t="str">
        <f t="shared" si="74"/>
        <v>1</v>
      </c>
      <c r="AK1213" s="18" t="str">
        <f t="shared" si="75"/>
        <v>1</v>
      </c>
      <c r="AL1213" s="18">
        <f t="shared" si="76"/>
        <v>1</v>
      </c>
      <c r="AM1213" t="s">
        <v>55</v>
      </c>
      <c r="AN1213" t="s">
        <v>55</v>
      </c>
      <c r="AO1213">
        <v>0</v>
      </c>
      <c r="AP1213">
        <v>0</v>
      </c>
      <c r="AQ1213">
        <v>0</v>
      </c>
      <c r="AR1213" t="s">
        <v>59</v>
      </c>
      <c r="AS1213" t="s">
        <v>80</v>
      </c>
      <c r="AT1213" t="s">
        <v>80</v>
      </c>
      <c r="AU1213" t="s">
        <v>80</v>
      </c>
      <c r="AV1213" t="s">
        <v>7072</v>
      </c>
      <c r="AW1213" t="s">
        <v>1447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2016022814</v>
      </c>
      <c r="BM1213">
        <v>14</v>
      </c>
    </row>
    <row r="1214" spans="1:65">
      <c r="A1214" t="s">
        <v>7073</v>
      </c>
      <c r="B1214">
        <v>1213</v>
      </c>
      <c r="C1214" t="s">
        <v>1223</v>
      </c>
      <c r="D1214">
        <v>1</v>
      </c>
      <c r="E1214">
        <v>14</v>
      </c>
      <c r="F1214">
        <v>2016022814</v>
      </c>
      <c r="G1214">
        <v>20160228</v>
      </c>
      <c r="H1214" t="s">
        <v>1448</v>
      </c>
      <c r="I1214" t="s">
        <v>80</v>
      </c>
      <c r="J1214" t="s">
        <v>55</v>
      </c>
      <c r="K1214">
        <v>1</v>
      </c>
      <c r="L1214">
        <v>1</v>
      </c>
      <c r="M1214">
        <v>0</v>
      </c>
      <c r="N1214" t="s">
        <v>56</v>
      </c>
      <c r="O1214" t="s">
        <v>612</v>
      </c>
      <c r="P1214" t="s">
        <v>68</v>
      </c>
      <c r="Q1214" t="s">
        <v>3</v>
      </c>
      <c r="R1214" t="s">
        <v>432</v>
      </c>
      <c r="S1214" t="s">
        <v>55</v>
      </c>
      <c r="T1214" t="s">
        <v>56</v>
      </c>
      <c r="U1214" t="s">
        <v>56</v>
      </c>
      <c r="V1214" t="s">
        <v>56</v>
      </c>
      <c r="W1214" t="s">
        <v>55</v>
      </c>
      <c r="X1214" t="s">
        <v>56</v>
      </c>
      <c r="Y1214" t="s">
        <v>56</v>
      </c>
      <c r="Z1214" t="s">
        <v>56</v>
      </c>
      <c r="AA1214" t="s">
        <v>57</v>
      </c>
      <c r="AB1214" t="s">
        <v>56</v>
      </c>
      <c r="AC1214" t="s">
        <v>56</v>
      </c>
      <c r="AD1214" t="s">
        <v>57</v>
      </c>
      <c r="AE1214">
        <v>0</v>
      </c>
      <c r="AF1214">
        <v>0</v>
      </c>
      <c r="AG1214">
        <v>0</v>
      </c>
      <c r="AH1214">
        <v>1</v>
      </c>
      <c r="AI1214" s="18" t="str">
        <f t="shared" si="73"/>
        <v>1</v>
      </c>
      <c r="AJ1214" s="18" t="str">
        <f t="shared" si="74"/>
        <v>1</v>
      </c>
      <c r="AK1214" s="18" t="str">
        <f t="shared" si="75"/>
        <v>1</v>
      </c>
      <c r="AL1214" s="18">
        <f t="shared" si="76"/>
        <v>1</v>
      </c>
      <c r="AM1214" t="s">
        <v>55</v>
      </c>
      <c r="AN1214" t="s">
        <v>55</v>
      </c>
      <c r="AO1214">
        <v>0</v>
      </c>
      <c r="AP1214">
        <v>0</v>
      </c>
      <c r="AQ1214">
        <v>0</v>
      </c>
      <c r="AR1214" t="s">
        <v>59</v>
      </c>
      <c r="AS1214" t="s">
        <v>384</v>
      </c>
      <c r="AT1214" t="s">
        <v>384</v>
      </c>
      <c r="AU1214" t="s">
        <v>4450</v>
      </c>
      <c r="AV1214" t="s">
        <v>7073</v>
      </c>
      <c r="AW1214" t="s">
        <v>1448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2016022814</v>
      </c>
      <c r="BM1214">
        <v>14</v>
      </c>
    </row>
    <row r="1215" spans="1:65">
      <c r="A1215" t="s">
        <v>7074</v>
      </c>
      <c r="B1215">
        <v>1214</v>
      </c>
      <c r="C1215" t="s">
        <v>1223</v>
      </c>
      <c r="D1215">
        <v>1</v>
      </c>
      <c r="E1215">
        <v>14</v>
      </c>
      <c r="F1215">
        <v>2016022814</v>
      </c>
      <c r="G1215">
        <v>20160228</v>
      </c>
      <c r="H1215" t="s">
        <v>1449</v>
      </c>
      <c r="I1215" t="s">
        <v>612</v>
      </c>
      <c r="J1215" t="s">
        <v>55</v>
      </c>
      <c r="K1215">
        <v>1</v>
      </c>
      <c r="L1215">
        <v>0</v>
      </c>
      <c r="M1215">
        <v>1</v>
      </c>
      <c r="N1215" t="s">
        <v>56</v>
      </c>
      <c r="O1215" t="s">
        <v>612</v>
      </c>
      <c r="P1215" t="s">
        <v>68</v>
      </c>
      <c r="Q1215" t="s">
        <v>3</v>
      </c>
      <c r="R1215" t="s">
        <v>432</v>
      </c>
      <c r="S1215" t="s">
        <v>55</v>
      </c>
      <c r="T1215" t="s">
        <v>56</v>
      </c>
      <c r="U1215" t="s">
        <v>56</v>
      </c>
      <c r="V1215" t="s">
        <v>56</v>
      </c>
      <c r="W1215" t="s">
        <v>55</v>
      </c>
      <c r="X1215" t="s">
        <v>56</v>
      </c>
      <c r="Y1215" t="s">
        <v>56</v>
      </c>
      <c r="Z1215" t="s">
        <v>56</v>
      </c>
      <c r="AA1215" t="s">
        <v>57</v>
      </c>
      <c r="AB1215" t="s">
        <v>56</v>
      </c>
      <c r="AC1215" t="s">
        <v>68</v>
      </c>
      <c r="AD1215" t="s">
        <v>57</v>
      </c>
      <c r="AE1215">
        <v>0</v>
      </c>
      <c r="AF1215">
        <v>0</v>
      </c>
      <c r="AG1215">
        <v>0</v>
      </c>
      <c r="AH1215">
        <v>1</v>
      </c>
      <c r="AI1215" s="18" t="str">
        <f t="shared" si="73"/>
        <v>1</v>
      </c>
      <c r="AJ1215" s="18" t="str">
        <f t="shared" si="74"/>
        <v>1</v>
      </c>
      <c r="AK1215" s="18" t="str">
        <f t="shared" si="75"/>
        <v>1</v>
      </c>
      <c r="AL1215" s="18">
        <f t="shared" si="76"/>
        <v>1</v>
      </c>
      <c r="AM1215" t="s">
        <v>55</v>
      </c>
      <c r="AN1215" t="s">
        <v>55</v>
      </c>
      <c r="AO1215">
        <v>0</v>
      </c>
      <c r="AP1215">
        <v>0</v>
      </c>
      <c r="AQ1215">
        <v>0</v>
      </c>
      <c r="AR1215" t="s">
        <v>298</v>
      </c>
      <c r="AS1215" t="s">
        <v>384</v>
      </c>
      <c r="AT1215" t="s">
        <v>384</v>
      </c>
      <c r="AU1215" t="s">
        <v>4450</v>
      </c>
      <c r="AV1215" t="s">
        <v>7074</v>
      </c>
      <c r="AW1215" t="s">
        <v>1449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2016022814</v>
      </c>
      <c r="BM1215">
        <v>14</v>
      </c>
    </row>
    <row r="1216" spans="1:65">
      <c r="A1216" t="s">
        <v>7075</v>
      </c>
      <c r="B1216">
        <v>1215</v>
      </c>
      <c r="C1216" t="s">
        <v>1223</v>
      </c>
      <c r="D1216">
        <v>1</v>
      </c>
      <c r="E1216">
        <v>14</v>
      </c>
      <c r="F1216">
        <v>2016022814</v>
      </c>
      <c r="G1216">
        <v>20160228</v>
      </c>
      <c r="H1216" t="s">
        <v>1450</v>
      </c>
      <c r="I1216" t="s">
        <v>612</v>
      </c>
      <c r="J1216" t="s">
        <v>55</v>
      </c>
      <c r="K1216">
        <v>1</v>
      </c>
      <c r="L1216">
        <v>0</v>
      </c>
      <c r="M1216">
        <v>1</v>
      </c>
      <c r="N1216" t="s">
        <v>56</v>
      </c>
      <c r="O1216" t="s">
        <v>612</v>
      </c>
      <c r="P1216" t="s">
        <v>68</v>
      </c>
      <c r="Q1216" t="s">
        <v>3</v>
      </c>
      <c r="R1216" t="s">
        <v>432</v>
      </c>
      <c r="S1216" t="s">
        <v>55</v>
      </c>
      <c r="T1216" t="s">
        <v>56</v>
      </c>
      <c r="U1216" t="s">
        <v>56</v>
      </c>
      <c r="V1216" t="s">
        <v>56</v>
      </c>
      <c r="W1216" t="s">
        <v>55</v>
      </c>
      <c r="X1216" t="s">
        <v>56</v>
      </c>
      <c r="Y1216" t="s">
        <v>56</v>
      </c>
      <c r="Z1216" t="s">
        <v>56</v>
      </c>
      <c r="AA1216" t="s">
        <v>57</v>
      </c>
      <c r="AB1216" t="s">
        <v>56</v>
      </c>
      <c r="AC1216" t="s">
        <v>68</v>
      </c>
      <c r="AD1216" t="s">
        <v>57</v>
      </c>
      <c r="AE1216">
        <v>0</v>
      </c>
      <c r="AF1216">
        <v>0</v>
      </c>
      <c r="AG1216">
        <v>0</v>
      </c>
      <c r="AH1216">
        <v>1</v>
      </c>
      <c r="AI1216" s="18" t="str">
        <f t="shared" si="73"/>
        <v>1</v>
      </c>
      <c r="AJ1216" s="18" t="str">
        <f t="shared" si="74"/>
        <v>1</v>
      </c>
      <c r="AK1216" s="18" t="str">
        <f t="shared" si="75"/>
        <v>1</v>
      </c>
      <c r="AL1216" s="18">
        <f t="shared" si="76"/>
        <v>1</v>
      </c>
      <c r="AM1216" t="s">
        <v>55</v>
      </c>
      <c r="AN1216" t="s">
        <v>55</v>
      </c>
      <c r="AO1216">
        <v>1</v>
      </c>
      <c r="AP1216">
        <v>0</v>
      </c>
      <c r="AQ1216">
        <v>0</v>
      </c>
      <c r="AR1216" t="s">
        <v>298</v>
      </c>
      <c r="AS1216" t="s">
        <v>384</v>
      </c>
      <c r="AT1216" t="s">
        <v>384</v>
      </c>
      <c r="AU1216" t="s">
        <v>4450</v>
      </c>
      <c r="AV1216" t="s">
        <v>7075</v>
      </c>
      <c r="AW1216" t="s">
        <v>1450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2016022814</v>
      </c>
      <c r="BM1216">
        <v>14</v>
      </c>
    </row>
    <row r="1217" spans="1:65">
      <c r="A1217" t="s">
        <v>7076</v>
      </c>
      <c r="B1217">
        <v>1216</v>
      </c>
      <c r="C1217" t="s">
        <v>1223</v>
      </c>
      <c r="D1217">
        <v>1</v>
      </c>
      <c r="E1217">
        <v>14</v>
      </c>
      <c r="F1217">
        <v>2016022814</v>
      </c>
      <c r="G1217">
        <v>20160228</v>
      </c>
      <c r="H1217" t="s">
        <v>1451</v>
      </c>
      <c r="I1217" t="s">
        <v>612</v>
      </c>
      <c r="J1217" t="s">
        <v>55</v>
      </c>
      <c r="K1217">
        <v>1</v>
      </c>
      <c r="L1217">
        <v>0</v>
      </c>
      <c r="M1217">
        <v>1</v>
      </c>
      <c r="N1217" t="s">
        <v>56</v>
      </c>
      <c r="O1217" t="s">
        <v>612</v>
      </c>
      <c r="P1217" t="s">
        <v>68</v>
      </c>
      <c r="Q1217" t="s">
        <v>3</v>
      </c>
      <c r="R1217" t="s">
        <v>432</v>
      </c>
      <c r="S1217" t="s">
        <v>55</v>
      </c>
      <c r="T1217" t="s">
        <v>56</v>
      </c>
      <c r="U1217" t="s">
        <v>56</v>
      </c>
      <c r="V1217" t="s">
        <v>56</v>
      </c>
      <c r="W1217" t="s">
        <v>55</v>
      </c>
      <c r="X1217" t="s">
        <v>56</v>
      </c>
      <c r="Y1217" t="s">
        <v>56</v>
      </c>
      <c r="Z1217" t="s">
        <v>56</v>
      </c>
      <c r="AA1217" t="s">
        <v>57</v>
      </c>
      <c r="AB1217" t="s">
        <v>56</v>
      </c>
      <c r="AC1217" t="s">
        <v>68</v>
      </c>
      <c r="AD1217" t="s">
        <v>57</v>
      </c>
      <c r="AE1217">
        <v>0</v>
      </c>
      <c r="AF1217">
        <v>0</v>
      </c>
      <c r="AG1217">
        <v>0</v>
      </c>
      <c r="AH1217">
        <v>1</v>
      </c>
      <c r="AI1217" s="18" t="str">
        <f t="shared" si="73"/>
        <v>1</v>
      </c>
      <c r="AJ1217" s="18" t="str">
        <f t="shared" si="74"/>
        <v>1</v>
      </c>
      <c r="AK1217" s="18" t="str">
        <f t="shared" si="75"/>
        <v>1</v>
      </c>
      <c r="AL1217" s="18">
        <f t="shared" si="76"/>
        <v>1</v>
      </c>
      <c r="AM1217" t="s">
        <v>55</v>
      </c>
      <c r="AN1217" t="s">
        <v>55</v>
      </c>
      <c r="AO1217">
        <v>0</v>
      </c>
      <c r="AP1217">
        <v>0</v>
      </c>
      <c r="AQ1217">
        <v>0</v>
      </c>
      <c r="AR1217" t="s">
        <v>298</v>
      </c>
      <c r="AS1217" t="s">
        <v>384</v>
      </c>
      <c r="AT1217" t="s">
        <v>384</v>
      </c>
      <c r="AU1217" t="s">
        <v>4450</v>
      </c>
      <c r="AV1217" t="s">
        <v>7076</v>
      </c>
      <c r="AW1217" t="s">
        <v>1451</v>
      </c>
      <c r="AX1217">
        <v>0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2016022814</v>
      </c>
      <c r="BM1217">
        <v>14</v>
      </c>
    </row>
    <row r="1218" spans="1:65">
      <c r="A1218" t="s">
        <v>7077</v>
      </c>
      <c r="B1218">
        <v>1217</v>
      </c>
      <c r="C1218" t="s">
        <v>1223</v>
      </c>
      <c r="D1218">
        <v>1</v>
      </c>
      <c r="E1218">
        <v>14</v>
      </c>
      <c r="F1218">
        <v>2016022814</v>
      </c>
      <c r="G1218">
        <v>20160228</v>
      </c>
      <c r="H1218" t="s">
        <v>1452</v>
      </c>
      <c r="I1218" t="s">
        <v>80</v>
      </c>
      <c r="J1218" t="s">
        <v>55</v>
      </c>
      <c r="K1218">
        <v>1</v>
      </c>
      <c r="L1218">
        <v>0</v>
      </c>
      <c r="M1218">
        <v>1</v>
      </c>
      <c r="N1218" t="s">
        <v>56</v>
      </c>
      <c r="O1218" t="s">
        <v>80</v>
      </c>
      <c r="P1218" t="s">
        <v>68</v>
      </c>
      <c r="Q1218" t="s">
        <v>3</v>
      </c>
      <c r="R1218" t="s">
        <v>80</v>
      </c>
      <c r="S1218" t="s">
        <v>55</v>
      </c>
      <c r="T1218" t="s">
        <v>56</v>
      </c>
      <c r="U1218" t="s">
        <v>56</v>
      </c>
      <c r="V1218" t="s">
        <v>56</v>
      </c>
      <c r="W1218" t="s">
        <v>55</v>
      </c>
      <c r="X1218" t="s">
        <v>56</v>
      </c>
      <c r="Y1218" t="s">
        <v>56</v>
      </c>
      <c r="Z1218" t="s">
        <v>56</v>
      </c>
      <c r="AA1218" t="s">
        <v>57</v>
      </c>
      <c r="AB1218" t="s">
        <v>56</v>
      </c>
      <c r="AC1218" t="s">
        <v>56</v>
      </c>
      <c r="AD1218" t="s">
        <v>57</v>
      </c>
      <c r="AE1218">
        <v>0</v>
      </c>
      <c r="AF1218">
        <v>0</v>
      </c>
      <c r="AG1218">
        <v>0</v>
      </c>
      <c r="AH1218">
        <v>1</v>
      </c>
      <c r="AI1218" s="18" t="str">
        <f t="shared" si="73"/>
        <v>1</v>
      </c>
      <c r="AJ1218" s="18" t="str">
        <f t="shared" si="74"/>
        <v>1</v>
      </c>
      <c r="AK1218" s="18" t="str">
        <f t="shared" si="75"/>
        <v>1</v>
      </c>
      <c r="AL1218" s="18">
        <f t="shared" si="76"/>
        <v>1</v>
      </c>
      <c r="AM1218" t="s">
        <v>55</v>
      </c>
      <c r="AN1218" t="s">
        <v>55</v>
      </c>
      <c r="AO1218">
        <v>0</v>
      </c>
      <c r="AP1218">
        <v>0</v>
      </c>
      <c r="AQ1218">
        <v>0</v>
      </c>
      <c r="AR1218" t="s">
        <v>59</v>
      </c>
      <c r="AS1218" t="s">
        <v>80</v>
      </c>
      <c r="AT1218" t="s">
        <v>80</v>
      </c>
      <c r="AU1218" t="s">
        <v>80</v>
      </c>
      <c r="AV1218" t="s">
        <v>7077</v>
      </c>
      <c r="AW1218" t="s">
        <v>1452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</v>
      </c>
      <c r="BL1218">
        <v>2016022814</v>
      </c>
      <c r="BM1218">
        <v>14</v>
      </c>
    </row>
    <row r="1219" spans="1:65">
      <c r="A1219" t="s">
        <v>7078</v>
      </c>
      <c r="B1219">
        <v>1218</v>
      </c>
      <c r="C1219" t="s">
        <v>1223</v>
      </c>
      <c r="D1219">
        <v>1</v>
      </c>
      <c r="E1219">
        <v>14</v>
      </c>
      <c r="F1219">
        <v>2016022814</v>
      </c>
      <c r="G1219">
        <v>20160228</v>
      </c>
      <c r="H1219" t="s">
        <v>1453</v>
      </c>
      <c r="I1219" t="s">
        <v>612</v>
      </c>
      <c r="J1219" t="s">
        <v>55</v>
      </c>
      <c r="K1219">
        <v>1</v>
      </c>
      <c r="L1219">
        <v>0</v>
      </c>
      <c r="M1219">
        <v>1</v>
      </c>
      <c r="N1219" t="s">
        <v>56</v>
      </c>
      <c r="O1219" t="s">
        <v>612</v>
      </c>
      <c r="P1219" t="s">
        <v>68</v>
      </c>
      <c r="Q1219" t="s">
        <v>3</v>
      </c>
      <c r="R1219" t="s">
        <v>432</v>
      </c>
      <c r="S1219" t="s">
        <v>55</v>
      </c>
      <c r="T1219" t="s">
        <v>56</v>
      </c>
      <c r="U1219" t="s">
        <v>56</v>
      </c>
      <c r="V1219" t="s">
        <v>56</v>
      </c>
      <c r="W1219" t="s">
        <v>55</v>
      </c>
      <c r="X1219" t="s">
        <v>56</v>
      </c>
      <c r="Y1219" t="s">
        <v>56</v>
      </c>
      <c r="Z1219" t="s">
        <v>56</v>
      </c>
      <c r="AA1219" t="s">
        <v>57</v>
      </c>
      <c r="AB1219" t="s">
        <v>56</v>
      </c>
      <c r="AC1219" t="s">
        <v>68</v>
      </c>
      <c r="AD1219" t="s">
        <v>57</v>
      </c>
      <c r="AE1219">
        <v>0</v>
      </c>
      <c r="AF1219">
        <v>0</v>
      </c>
      <c r="AG1219">
        <v>0</v>
      </c>
      <c r="AH1219">
        <v>1</v>
      </c>
      <c r="AI1219" s="18" t="str">
        <f t="shared" ref="AI1219:AI1282" si="77">IF(ISERROR(FIND("0",AE1219))=FALSE, "1", IF(ISERROR(FIND("1",AE1219))=FALSE, "0"))</f>
        <v>1</v>
      </c>
      <c r="AJ1219" s="18" t="str">
        <f t="shared" ref="AJ1219:AJ1282" si="78">IF(ISERROR(FIND("0",AF1219))=FALSE, "1", IF(ISERROR(FIND("1",AF1219))=FALSE, "0"))</f>
        <v>1</v>
      </c>
      <c r="AK1219" s="18" t="str">
        <f t="shared" ref="AK1219:AK1282" si="79">IF(ISERROR(FIND("0",AG1219))=FALSE, "1", IF(ISERROR(FIND("1",AG1219))=FALSE, "0"))</f>
        <v>1</v>
      </c>
      <c r="AL1219" s="18">
        <f t="shared" ref="AL1219:AL1282" si="80">AH1219</f>
        <v>1</v>
      </c>
      <c r="AM1219" t="s">
        <v>55</v>
      </c>
      <c r="AN1219" t="s">
        <v>55</v>
      </c>
      <c r="AO1219">
        <v>0</v>
      </c>
      <c r="AP1219">
        <v>0</v>
      </c>
      <c r="AQ1219">
        <v>0</v>
      </c>
      <c r="AR1219" t="s">
        <v>298</v>
      </c>
      <c r="AS1219" t="s">
        <v>384</v>
      </c>
      <c r="AT1219" t="s">
        <v>384</v>
      </c>
      <c r="AU1219" t="s">
        <v>4450</v>
      </c>
      <c r="AV1219" t="s">
        <v>7078</v>
      </c>
      <c r="AW1219" t="s">
        <v>1453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2016022814</v>
      </c>
      <c r="BM1219">
        <v>14</v>
      </c>
    </row>
    <row r="1220" spans="1:65">
      <c r="A1220" t="s">
        <v>7079</v>
      </c>
      <c r="B1220">
        <v>1219</v>
      </c>
      <c r="C1220" t="s">
        <v>1223</v>
      </c>
      <c r="D1220">
        <v>1</v>
      </c>
      <c r="E1220">
        <v>14</v>
      </c>
      <c r="F1220">
        <v>2016022814</v>
      </c>
      <c r="G1220">
        <v>20160228</v>
      </c>
      <c r="H1220" t="s">
        <v>1454</v>
      </c>
      <c r="I1220" t="s">
        <v>80</v>
      </c>
      <c r="J1220" t="s">
        <v>55</v>
      </c>
      <c r="K1220">
        <v>1</v>
      </c>
      <c r="L1220">
        <v>0</v>
      </c>
      <c r="M1220">
        <v>1</v>
      </c>
      <c r="N1220" t="s">
        <v>56</v>
      </c>
      <c r="O1220" t="s">
        <v>80</v>
      </c>
      <c r="P1220" t="s">
        <v>68</v>
      </c>
      <c r="Q1220" t="s">
        <v>3</v>
      </c>
      <c r="R1220" t="s">
        <v>80</v>
      </c>
      <c r="S1220" t="s">
        <v>55</v>
      </c>
      <c r="T1220" t="s">
        <v>56</v>
      </c>
      <c r="U1220" t="s">
        <v>56</v>
      </c>
      <c r="V1220" t="s">
        <v>56</v>
      </c>
      <c r="W1220" t="s">
        <v>55</v>
      </c>
      <c r="X1220" t="s">
        <v>56</v>
      </c>
      <c r="Y1220" t="s">
        <v>56</v>
      </c>
      <c r="Z1220" t="s">
        <v>56</v>
      </c>
      <c r="AA1220" t="s">
        <v>57</v>
      </c>
      <c r="AB1220" t="s">
        <v>56</v>
      </c>
      <c r="AC1220" t="s">
        <v>56</v>
      </c>
      <c r="AD1220" t="s">
        <v>57</v>
      </c>
      <c r="AE1220">
        <v>0</v>
      </c>
      <c r="AF1220">
        <v>0</v>
      </c>
      <c r="AG1220">
        <v>0</v>
      </c>
      <c r="AH1220">
        <v>1</v>
      </c>
      <c r="AI1220" s="18" t="str">
        <f t="shared" si="77"/>
        <v>1</v>
      </c>
      <c r="AJ1220" s="18" t="str">
        <f t="shared" si="78"/>
        <v>1</v>
      </c>
      <c r="AK1220" s="18" t="str">
        <f t="shared" si="79"/>
        <v>1</v>
      </c>
      <c r="AL1220" s="18">
        <f t="shared" si="80"/>
        <v>1</v>
      </c>
      <c r="AM1220" t="s">
        <v>55</v>
      </c>
      <c r="AN1220" t="s">
        <v>55</v>
      </c>
      <c r="AO1220">
        <v>1</v>
      </c>
      <c r="AP1220">
        <v>0</v>
      </c>
      <c r="AQ1220">
        <v>0</v>
      </c>
      <c r="AR1220" t="s">
        <v>59</v>
      </c>
      <c r="AS1220" t="s">
        <v>80</v>
      </c>
      <c r="AT1220" t="s">
        <v>80</v>
      </c>
      <c r="AU1220" t="s">
        <v>80</v>
      </c>
      <c r="AV1220" t="s">
        <v>7079</v>
      </c>
      <c r="AW1220" t="s">
        <v>1454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2016022814</v>
      </c>
      <c r="BM1220">
        <v>14</v>
      </c>
    </row>
    <row r="1221" spans="1:65">
      <c r="A1221" t="s">
        <v>7080</v>
      </c>
      <c r="B1221">
        <v>1220</v>
      </c>
      <c r="C1221" t="s">
        <v>1223</v>
      </c>
      <c r="D1221">
        <v>1</v>
      </c>
      <c r="E1221">
        <v>14</v>
      </c>
      <c r="F1221">
        <v>2016022814</v>
      </c>
      <c r="G1221">
        <v>20160228</v>
      </c>
      <c r="H1221" t="s">
        <v>1455</v>
      </c>
      <c r="I1221" t="s">
        <v>612</v>
      </c>
      <c r="J1221" t="s">
        <v>55</v>
      </c>
      <c r="K1221">
        <v>1</v>
      </c>
      <c r="L1221">
        <v>0</v>
      </c>
      <c r="M1221">
        <v>1</v>
      </c>
      <c r="N1221" t="s">
        <v>56</v>
      </c>
      <c r="O1221" t="s">
        <v>612</v>
      </c>
      <c r="P1221" t="s">
        <v>68</v>
      </c>
      <c r="Q1221" t="s">
        <v>3</v>
      </c>
      <c r="R1221" t="s">
        <v>432</v>
      </c>
      <c r="S1221" t="s">
        <v>55</v>
      </c>
      <c r="T1221" t="s">
        <v>56</v>
      </c>
      <c r="U1221" t="s">
        <v>56</v>
      </c>
      <c r="V1221" t="s">
        <v>56</v>
      </c>
      <c r="W1221" t="s">
        <v>55</v>
      </c>
      <c r="X1221" t="s">
        <v>56</v>
      </c>
      <c r="Y1221" t="s">
        <v>56</v>
      </c>
      <c r="Z1221" t="s">
        <v>56</v>
      </c>
      <c r="AA1221" t="s">
        <v>57</v>
      </c>
      <c r="AB1221" t="s">
        <v>56</v>
      </c>
      <c r="AC1221" t="s">
        <v>68</v>
      </c>
      <c r="AD1221" t="s">
        <v>57</v>
      </c>
      <c r="AE1221">
        <v>0</v>
      </c>
      <c r="AF1221">
        <v>0</v>
      </c>
      <c r="AG1221">
        <v>0</v>
      </c>
      <c r="AH1221">
        <v>1</v>
      </c>
      <c r="AI1221" s="18" t="str">
        <f t="shared" si="77"/>
        <v>1</v>
      </c>
      <c r="AJ1221" s="18" t="str">
        <f t="shared" si="78"/>
        <v>1</v>
      </c>
      <c r="AK1221" s="18" t="str">
        <f t="shared" si="79"/>
        <v>1</v>
      </c>
      <c r="AL1221" s="18">
        <f t="shared" si="80"/>
        <v>1</v>
      </c>
      <c r="AM1221" t="s">
        <v>55</v>
      </c>
      <c r="AN1221" t="s">
        <v>55</v>
      </c>
      <c r="AO1221">
        <v>0</v>
      </c>
      <c r="AP1221">
        <v>0</v>
      </c>
      <c r="AQ1221">
        <v>0</v>
      </c>
      <c r="AR1221" t="s">
        <v>298</v>
      </c>
      <c r="AS1221" t="s">
        <v>384</v>
      </c>
      <c r="AT1221" t="s">
        <v>384</v>
      </c>
      <c r="AU1221" t="s">
        <v>4450</v>
      </c>
      <c r="AV1221" t="s">
        <v>7080</v>
      </c>
      <c r="AW1221" t="s">
        <v>1455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2016022814</v>
      </c>
      <c r="BM1221">
        <v>14</v>
      </c>
    </row>
    <row r="1222" spans="1:65">
      <c r="A1222" t="s">
        <v>7081</v>
      </c>
      <c r="B1222">
        <v>1221</v>
      </c>
      <c r="C1222" t="s">
        <v>1223</v>
      </c>
      <c r="D1222">
        <v>1</v>
      </c>
      <c r="E1222">
        <v>14</v>
      </c>
      <c r="F1222">
        <v>2016022814</v>
      </c>
      <c r="G1222">
        <v>20160228</v>
      </c>
      <c r="H1222" t="s">
        <v>1456</v>
      </c>
      <c r="I1222" t="s">
        <v>612</v>
      </c>
      <c r="J1222" t="s">
        <v>55</v>
      </c>
      <c r="K1222">
        <v>1</v>
      </c>
      <c r="L1222">
        <v>0</v>
      </c>
      <c r="M1222">
        <v>1</v>
      </c>
      <c r="N1222" t="s">
        <v>56</v>
      </c>
      <c r="O1222" t="s">
        <v>612</v>
      </c>
      <c r="P1222" t="s">
        <v>68</v>
      </c>
      <c r="Q1222" t="s">
        <v>3</v>
      </c>
      <c r="R1222" t="s">
        <v>432</v>
      </c>
      <c r="S1222" t="s">
        <v>55</v>
      </c>
      <c r="T1222" t="s">
        <v>56</v>
      </c>
      <c r="U1222" t="s">
        <v>56</v>
      </c>
      <c r="V1222" t="s">
        <v>56</v>
      </c>
      <c r="W1222" t="s">
        <v>55</v>
      </c>
      <c r="X1222" t="s">
        <v>56</v>
      </c>
      <c r="Y1222" t="s">
        <v>56</v>
      </c>
      <c r="Z1222" t="s">
        <v>56</v>
      </c>
      <c r="AA1222" t="s">
        <v>57</v>
      </c>
      <c r="AB1222" t="s">
        <v>56</v>
      </c>
      <c r="AC1222" t="s">
        <v>68</v>
      </c>
      <c r="AD1222" t="s">
        <v>57</v>
      </c>
      <c r="AE1222">
        <v>0</v>
      </c>
      <c r="AF1222">
        <v>0</v>
      </c>
      <c r="AG1222">
        <v>0</v>
      </c>
      <c r="AH1222">
        <v>1</v>
      </c>
      <c r="AI1222" s="18" t="str">
        <f t="shared" si="77"/>
        <v>1</v>
      </c>
      <c r="AJ1222" s="18" t="str">
        <f t="shared" si="78"/>
        <v>1</v>
      </c>
      <c r="AK1222" s="18" t="str">
        <f t="shared" si="79"/>
        <v>1</v>
      </c>
      <c r="AL1222" s="18">
        <f t="shared" si="80"/>
        <v>1</v>
      </c>
      <c r="AM1222" t="s">
        <v>55</v>
      </c>
      <c r="AN1222" t="s">
        <v>55</v>
      </c>
      <c r="AO1222">
        <v>0</v>
      </c>
      <c r="AP1222">
        <v>0</v>
      </c>
      <c r="AQ1222">
        <v>0</v>
      </c>
      <c r="AR1222" t="s">
        <v>298</v>
      </c>
      <c r="AS1222" t="s">
        <v>384</v>
      </c>
      <c r="AT1222" t="s">
        <v>384</v>
      </c>
      <c r="AU1222" t="s">
        <v>4450</v>
      </c>
      <c r="AV1222" t="s">
        <v>7081</v>
      </c>
      <c r="AW1222" t="s">
        <v>1456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2016022814</v>
      </c>
      <c r="BM1222">
        <v>14</v>
      </c>
    </row>
    <row r="1223" spans="1:65">
      <c r="A1223" t="s">
        <v>7082</v>
      </c>
      <c r="B1223">
        <v>1222</v>
      </c>
      <c r="C1223" t="s">
        <v>1223</v>
      </c>
      <c r="D1223">
        <v>1</v>
      </c>
      <c r="E1223">
        <v>14</v>
      </c>
      <c r="F1223">
        <v>2016022814</v>
      </c>
      <c r="G1223">
        <v>20160228</v>
      </c>
      <c r="H1223" t="s">
        <v>1457</v>
      </c>
      <c r="I1223" t="s">
        <v>80</v>
      </c>
      <c r="J1223" t="s">
        <v>55</v>
      </c>
      <c r="K1223">
        <v>1</v>
      </c>
      <c r="L1223">
        <v>1</v>
      </c>
      <c r="M1223">
        <v>0</v>
      </c>
      <c r="N1223" t="s">
        <v>56</v>
      </c>
      <c r="O1223" t="s">
        <v>80</v>
      </c>
      <c r="P1223" t="s">
        <v>68</v>
      </c>
      <c r="Q1223" t="s">
        <v>3</v>
      </c>
      <c r="R1223" t="s">
        <v>80</v>
      </c>
      <c r="S1223" t="s">
        <v>55</v>
      </c>
      <c r="T1223" t="s">
        <v>56</v>
      </c>
      <c r="U1223" t="s">
        <v>56</v>
      </c>
      <c r="V1223" t="s">
        <v>56</v>
      </c>
      <c r="W1223" t="s">
        <v>55</v>
      </c>
      <c r="X1223" t="s">
        <v>56</v>
      </c>
      <c r="Y1223" t="s">
        <v>56</v>
      </c>
      <c r="Z1223" t="s">
        <v>56</v>
      </c>
      <c r="AA1223" t="s">
        <v>57</v>
      </c>
      <c r="AB1223" t="s">
        <v>56</v>
      </c>
      <c r="AC1223" t="s">
        <v>56</v>
      </c>
      <c r="AD1223" t="s">
        <v>57</v>
      </c>
      <c r="AE1223">
        <v>0</v>
      </c>
      <c r="AF1223">
        <v>0</v>
      </c>
      <c r="AG1223">
        <v>0</v>
      </c>
      <c r="AH1223">
        <v>1</v>
      </c>
      <c r="AI1223" s="18" t="str">
        <f t="shared" si="77"/>
        <v>1</v>
      </c>
      <c r="AJ1223" s="18" t="str">
        <f t="shared" si="78"/>
        <v>1</v>
      </c>
      <c r="AK1223" s="18" t="str">
        <f t="shared" si="79"/>
        <v>1</v>
      </c>
      <c r="AL1223" s="18">
        <f t="shared" si="80"/>
        <v>1</v>
      </c>
      <c r="AM1223" t="s">
        <v>55</v>
      </c>
      <c r="AN1223" t="s">
        <v>55</v>
      </c>
      <c r="AO1223">
        <v>0</v>
      </c>
      <c r="AP1223">
        <v>0</v>
      </c>
      <c r="AQ1223">
        <v>0</v>
      </c>
      <c r="AR1223" t="s">
        <v>59</v>
      </c>
      <c r="AS1223" t="s">
        <v>80</v>
      </c>
      <c r="AT1223" t="s">
        <v>80</v>
      </c>
      <c r="AU1223" t="s">
        <v>80</v>
      </c>
      <c r="AV1223" t="s">
        <v>7082</v>
      </c>
      <c r="AW1223" t="s">
        <v>1457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1</v>
      </c>
      <c r="BL1223">
        <v>2016022814</v>
      </c>
      <c r="BM1223">
        <v>14</v>
      </c>
    </row>
    <row r="1224" spans="1:65">
      <c r="A1224" t="s">
        <v>7083</v>
      </c>
      <c r="B1224">
        <v>1223</v>
      </c>
      <c r="C1224" t="s">
        <v>1223</v>
      </c>
      <c r="D1224">
        <v>1</v>
      </c>
      <c r="E1224">
        <v>14</v>
      </c>
      <c r="F1224">
        <v>2016022814</v>
      </c>
      <c r="G1224">
        <v>20160228</v>
      </c>
      <c r="H1224" t="s">
        <v>1458</v>
      </c>
      <c r="I1224" t="s">
        <v>612</v>
      </c>
      <c r="J1224" t="s">
        <v>55</v>
      </c>
      <c r="K1224">
        <v>1</v>
      </c>
      <c r="L1224">
        <v>0</v>
      </c>
      <c r="M1224">
        <v>1</v>
      </c>
      <c r="N1224" t="s">
        <v>56</v>
      </c>
      <c r="O1224" t="s">
        <v>612</v>
      </c>
      <c r="P1224" t="s">
        <v>68</v>
      </c>
      <c r="Q1224" t="s">
        <v>3</v>
      </c>
      <c r="R1224" t="s">
        <v>432</v>
      </c>
      <c r="S1224" t="s">
        <v>55</v>
      </c>
      <c r="T1224" t="s">
        <v>56</v>
      </c>
      <c r="U1224" t="s">
        <v>56</v>
      </c>
      <c r="V1224" t="s">
        <v>56</v>
      </c>
      <c r="W1224" t="s">
        <v>55</v>
      </c>
      <c r="X1224" t="s">
        <v>56</v>
      </c>
      <c r="Y1224" t="s">
        <v>56</v>
      </c>
      <c r="Z1224" t="s">
        <v>56</v>
      </c>
      <c r="AA1224" t="s">
        <v>57</v>
      </c>
      <c r="AB1224" t="s">
        <v>56</v>
      </c>
      <c r="AC1224" t="s">
        <v>68</v>
      </c>
      <c r="AD1224" t="s">
        <v>57</v>
      </c>
      <c r="AE1224">
        <v>0</v>
      </c>
      <c r="AF1224">
        <v>0</v>
      </c>
      <c r="AG1224">
        <v>0</v>
      </c>
      <c r="AH1224">
        <v>1</v>
      </c>
      <c r="AI1224" s="18" t="str">
        <f t="shared" si="77"/>
        <v>1</v>
      </c>
      <c r="AJ1224" s="18" t="str">
        <f t="shared" si="78"/>
        <v>1</v>
      </c>
      <c r="AK1224" s="18" t="str">
        <f t="shared" si="79"/>
        <v>1</v>
      </c>
      <c r="AL1224" s="18">
        <f t="shared" si="80"/>
        <v>1</v>
      </c>
      <c r="AM1224" t="s">
        <v>55</v>
      </c>
      <c r="AN1224" t="s">
        <v>55</v>
      </c>
      <c r="AO1224">
        <v>1</v>
      </c>
      <c r="AP1224">
        <v>0</v>
      </c>
      <c r="AQ1224">
        <v>0</v>
      </c>
      <c r="AR1224" t="s">
        <v>298</v>
      </c>
      <c r="AS1224" t="s">
        <v>384</v>
      </c>
      <c r="AT1224" t="s">
        <v>384</v>
      </c>
      <c r="AU1224" t="s">
        <v>4450</v>
      </c>
      <c r="AV1224" t="s">
        <v>7083</v>
      </c>
      <c r="AW1224" t="s">
        <v>1458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2016022814</v>
      </c>
      <c r="BM1224">
        <v>14</v>
      </c>
    </row>
    <row r="1225" spans="1:65">
      <c r="A1225" t="s">
        <v>7084</v>
      </c>
      <c r="B1225">
        <v>1224</v>
      </c>
      <c r="C1225" t="s">
        <v>1223</v>
      </c>
      <c r="D1225">
        <v>1</v>
      </c>
      <c r="E1225">
        <v>14</v>
      </c>
      <c r="F1225">
        <v>2016022814</v>
      </c>
      <c r="G1225">
        <v>20160228</v>
      </c>
      <c r="H1225" t="s">
        <v>1459</v>
      </c>
      <c r="I1225" t="s">
        <v>76</v>
      </c>
      <c r="J1225" t="s">
        <v>55</v>
      </c>
      <c r="K1225">
        <v>3</v>
      </c>
      <c r="L1225">
        <v>0</v>
      </c>
      <c r="M1225">
        <v>3</v>
      </c>
      <c r="N1225" t="s">
        <v>56</v>
      </c>
      <c r="O1225" t="s">
        <v>76</v>
      </c>
      <c r="P1225" t="s">
        <v>56</v>
      </c>
      <c r="Q1225" t="s">
        <v>4</v>
      </c>
      <c r="R1225" t="s">
        <v>90</v>
      </c>
      <c r="S1225" t="s">
        <v>55</v>
      </c>
      <c r="T1225" t="s">
        <v>56</v>
      </c>
      <c r="U1225" t="s">
        <v>56</v>
      </c>
      <c r="V1225" t="s">
        <v>56</v>
      </c>
      <c r="W1225" t="s">
        <v>55</v>
      </c>
      <c r="X1225" t="s">
        <v>56</v>
      </c>
      <c r="Y1225" t="s">
        <v>56</v>
      </c>
      <c r="Z1225" t="s">
        <v>56</v>
      </c>
      <c r="AA1225" t="s">
        <v>57</v>
      </c>
      <c r="AB1225" t="s">
        <v>56</v>
      </c>
      <c r="AC1225" t="s">
        <v>56</v>
      </c>
      <c r="AD1225" t="s">
        <v>57</v>
      </c>
      <c r="AE1225">
        <v>0</v>
      </c>
      <c r="AF1225">
        <v>0</v>
      </c>
      <c r="AG1225">
        <v>0</v>
      </c>
      <c r="AH1225">
        <v>1</v>
      </c>
      <c r="AI1225" s="18" t="str">
        <f t="shared" si="77"/>
        <v>1</v>
      </c>
      <c r="AJ1225" s="18" t="str">
        <f t="shared" si="78"/>
        <v>1</v>
      </c>
      <c r="AK1225" s="18" t="str">
        <f t="shared" si="79"/>
        <v>1</v>
      </c>
      <c r="AL1225" s="18">
        <f t="shared" si="80"/>
        <v>1</v>
      </c>
      <c r="AM1225" t="s">
        <v>55</v>
      </c>
      <c r="AN1225" t="s">
        <v>55</v>
      </c>
      <c r="AO1225">
        <v>0</v>
      </c>
      <c r="AP1225">
        <v>0</v>
      </c>
      <c r="AQ1225">
        <v>0</v>
      </c>
      <c r="AR1225" t="s">
        <v>76</v>
      </c>
      <c r="AS1225" t="s">
        <v>91</v>
      </c>
      <c r="AT1225" t="s">
        <v>91</v>
      </c>
      <c r="AU1225" t="s">
        <v>4449</v>
      </c>
      <c r="AV1225" t="s">
        <v>7084</v>
      </c>
      <c r="AW1225" t="s">
        <v>1459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2016022814</v>
      </c>
      <c r="BM1225">
        <v>14</v>
      </c>
    </row>
    <row r="1226" spans="1:65">
      <c r="A1226" t="s">
        <v>7085</v>
      </c>
      <c r="B1226">
        <v>1225</v>
      </c>
      <c r="C1226" t="s">
        <v>1223</v>
      </c>
      <c r="D1226">
        <v>1</v>
      </c>
      <c r="E1226">
        <v>14</v>
      </c>
      <c r="F1226">
        <v>2016022814</v>
      </c>
      <c r="G1226">
        <v>20160228</v>
      </c>
      <c r="H1226" t="s">
        <v>1460</v>
      </c>
      <c r="I1226" t="s">
        <v>76</v>
      </c>
      <c r="J1226" t="s">
        <v>55</v>
      </c>
      <c r="K1226">
        <v>0</v>
      </c>
      <c r="L1226" t="s">
        <v>55</v>
      </c>
      <c r="M1226" t="s">
        <v>55</v>
      </c>
      <c r="N1226" t="s">
        <v>56</v>
      </c>
      <c r="O1226" t="s">
        <v>57</v>
      </c>
      <c r="P1226" t="s">
        <v>57</v>
      </c>
      <c r="Q1226" t="s">
        <v>4</v>
      </c>
      <c r="R1226" t="s">
        <v>90</v>
      </c>
      <c r="S1226" t="s">
        <v>55</v>
      </c>
      <c r="T1226" t="s">
        <v>56</v>
      </c>
      <c r="U1226" t="s">
        <v>56</v>
      </c>
      <c r="V1226" t="s">
        <v>56</v>
      </c>
      <c r="W1226" t="s">
        <v>55</v>
      </c>
      <c r="X1226" t="s">
        <v>56</v>
      </c>
      <c r="Y1226" t="s">
        <v>56</v>
      </c>
      <c r="Z1226" t="s">
        <v>56</v>
      </c>
      <c r="AA1226" t="s">
        <v>57</v>
      </c>
      <c r="AB1226" t="s">
        <v>56</v>
      </c>
      <c r="AC1226" t="s">
        <v>56</v>
      </c>
      <c r="AD1226" t="s">
        <v>57</v>
      </c>
      <c r="AE1226">
        <v>0</v>
      </c>
      <c r="AF1226">
        <v>0</v>
      </c>
      <c r="AG1226">
        <v>0</v>
      </c>
      <c r="AH1226">
        <v>1</v>
      </c>
      <c r="AI1226" s="18" t="str">
        <f t="shared" si="77"/>
        <v>1</v>
      </c>
      <c r="AJ1226" s="18" t="str">
        <f t="shared" si="78"/>
        <v>1</v>
      </c>
      <c r="AK1226" s="18" t="str">
        <f t="shared" si="79"/>
        <v>1</v>
      </c>
      <c r="AL1226" s="18">
        <f t="shared" si="80"/>
        <v>1</v>
      </c>
      <c r="AM1226" t="s">
        <v>55</v>
      </c>
      <c r="AN1226" t="s">
        <v>55</v>
      </c>
      <c r="AO1226">
        <v>0</v>
      </c>
      <c r="AP1226">
        <v>0</v>
      </c>
      <c r="AQ1226">
        <v>0</v>
      </c>
      <c r="AR1226" t="s">
        <v>76</v>
      </c>
      <c r="AS1226" t="s">
        <v>91</v>
      </c>
      <c r="AT1226" t="s">
        <v>91</v>
      </c>
      <c r="AU1226" t="s">
        <v>4449</v>
      </c>
      <c r="AV1226" t="s">
        <v>7085</v>
      </c>
      <c r="AW1226" t="s">
        <v>1460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2016022814</v>
      </c>
      <c r="BM1226">
        <v>14</v>
      </c>
    </row>
    <row r="1227" spans="1:65">
      <c r="A1227" t="s">
        <v>7086</v>
      </c>
      <c r="B1227">
        <v>1226</v>
      </c>
      <c r="C1227" t="s">
        <v>1223</v>
      </c>
      <c r="D1227">
        <v>1</v>
      </c>
      <c r="E1227">
        <v>14</v>
      </c>
      <c r="F1227">
        <v>2016022814</v>
      </c>
      <c r="G1227">
        <v>20160228</v>
      </c>
      <c r="H1227" t="s">
        <v>1461</v>
      </c>
      <c r="I1227" t="s">
        <v>80</v>
      </c>
      <c r="J1227" t="s">
        <v>55</v>
      </c>
      <c r="K1227">
        <v>1</v>
      </c>
      <c r="L1227">
        <v>1</v>
      </c>
      <c r="M1227">
        <v>0</v>
      </c>
      <c r="N1227" t="s">
        <v>56</v>
      </c>
      <c r="O1227" t="s">
        <v>563</v>
      </c>
      <c r="P1227" t="s">
        <v>68</v>
      </c>
      <c r="Q1227" t="s">
        <v>3</v>
      </c>
      <c r="R1227" t="s">
        <v>1326</v>
      </c>
      <c r="S1227" t="s">
        <v>55</v>
      </c>
      <c r="T1227" t="s">
        <v>68</v>
      </c>
      <c r="U1227" t="s">
        <v>68</v>
      </c>
      <c r="V1227" t="s">
        <v>56</v>
      </c>
      <c r="W1227" t="s">
        <v>55</v>
      </c>
      <c r="X1227" t="s">
        <v>56</v>
      </c>
      <c r="Y1227" t="s">
        <v>56</v>
      </c>
      <c r="Z1227" t="s">
        <v>56</v>
      </c>
      <c r="AA1227" t="s">
        <v>57</v>
      </c>
      <c r="AB1227" t="s">
        <v>56</v>
      </c>
      <c r="AC1227" t="s">
        <v>68</v>
      </c>
      <c r="AD1227" t="s">
        <v>57</v>
      </c>
      <c r="AE1227">
        <v>0</v>
      </c>
      <c r="AF1227">
        <v>0</v>
      </c>
      <c r="AG1227">
        <v>0</v>
      </c>
      <c r="AH1227">
        <v>1</v>
      </c>
      <c r="AI1227" s="18" t="str">
        <f t="shared" si="77"/>
        <v>1</v>
      </c>
      <c r="AJ1227" s="18" t="str">
        <f t="shared" si="78"/>
        <v>1</v>
      </c>
      <c r="AK1227" s="18" t="str">
        <f t="shared" si="79"/>
        <v>1</v>
      </c>
      <c r="AL1227" s="18">
        <f t="shared" si="80"/>
        <v>1</v>
      </c>
      <c r="AM1227" t="s">
        <v>55</v>
      </c>
      <c r="AN1227" t="s">
        <v>55</v>
      </c>
      <c r="AO1227">
        <v>0</v>
      </c>
      <c r="AP1227">
        <v>0</v>
      </c>
      <c r="AQ1227">
        <v>0</v>
      </c>
      <c r="AR1227" t="s">
        <v>59</v>
      </c>
      <c r="AS1227" t="s">
        <v>141</v>
      </c>
      <c r="AT1227" t="s">
        <v>141</v>
      </c>
      <c r="AU1227" t="s">
        <v>1326</v>
      </c>
      <c r="AV1227" t="s">
        <v>7086</v>
      </c>
      <c r="AW1227" t="s">
        <v>1461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</v>
      </c>
      <c r="BL1227">
        <v>2016022814</v>
      </c>
      <c r="BM1227">
        <v>14</v>
      </c>
    </row>
    <row r="1228" spans="1:65">
      <c r="A1228" t="s">
        <v>7087</v>
      </c>
      <c r="B1228">
        <v>1227</v>
      </c>
      <c r="C1228" t="s">
        <v>1223</v>
      </c>
      <c r="D1228">
        <v>1</v>
      </c>
      <c r="E1228">
        <v>14</v>
      </c>
      <c r="F1228">
        <v>2016022814</v>
      </c>
      <c r="G1228">
        <v>20160228</v>
      </c>
      <c r="H1228" t="s">
        <v>1462</v>
      </c>
      <c r="I1228" t="s">
        <v>1463</v>
      </c>
      <c r="J1228" t="s">
        <v>55</v>
      </c>
      <c r="K1228">
        <v>1</v>
      </c>
      <c r="L1228">
        <v>0</v>
      </c>
      <c r="M1228">
        <v>1</v>
      </c>
      <c r="N1228" t="s">
        <v>56</v>
      </c>
      <c r="O1228" t="s">
        <v>80</v>
      </c>
      <c r="P1228" t="s">
        <v>68</v>
      </c>
      <c r="Q1228" t="s">
        <v>3</v>
      </c>
      <c r="R1228" t="s">
        <v>1326</v>
      </c>
      <c r="S1228" t="s">
        <v>55</v>
      </c>
      <c r="T1228" t="s">
        <v>56</v>
      </c>
      <c r="U1228" t="s">
        <v>56</v>
      </c>
      <c r="V1228" t="s">
        <v>56</v>
      </c>
      <c r="W1228" t="s">
        <v>55</v>
      </c>
      <c r="X1228" t="s">
        <v>56</v>
      </c>
      <c r="Y1228" t="s">
        <v>56</v>
      </c>
      <c r="Z1228" t="s">
        <v>56</v>
      </c>
      <c r="AA1228" t="s">
        <v>57</v>
      </c>
      <c r="AB1228" t="s">
        <v>56</v>
      </c>
      <c r="AC1228" t="s">
        <v>68</v>
      </c>
      <c r="AD1228" t="s">
        <v>57</v>
      </c>
      <c r="AE1228">
        <v>0</v>
      </c>
      <c r="AF1228">
        <v>0</v>
      </c>
      <c r="AG1228">
        <v>0</v>
      </c>
      <c r="AH1228">
        <v>1</v>
      </c>
      <c r="AI1228" s="18" t="str">
        <f t="shared" si="77"/>
        <v>1</v>
      </c>
      <c r="AJ1228" s="18" t="str">
        <f t="shared" si="78"/>
        <v>1</v>
      </c>
      <c r="AK1228" s="18" t="str">
        <f t="shared" si="79"/>
        <v>1</v>
      </c>
      <c r="AL1228" s="18">
        <f t="shared" si="80"/>
        <v>1</v>
      </c>
      <c r="AM1228" t="s">
        <v>55</v>
      </c>
      <c r="AN1228" t="s">
        <v>55</v>
      </c>
      <c r="AO1228">
        <v>0</v>
      </c>
      <c r="AP1228">
        <v>0</v>
      </c>
      <c r="AQ1228">
        <v>0</v>
      </c>
      <c r="AR1228" t="s">
        <v>293</v>
      </c>
      <c r="AS1228" t="s">
        <v>141</v>
      </c>
      <c r="AT1228" t="s">
        <v>141</v>
      </c>
      <c r="AU1228" t="s">
        <v>1326</v>
      </c>
      <c r="AV1228" t="s">
        <v>7087</v>
      </c>
      <c r="AW1228" t="s">
        <v>1462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2016022814</v>
      </c>
      <c r="BM1228">
        <v>14</v>
      </c>
    </row>
    <row r="1229" spans="1:65">
      <c r="A1229" t="s">
        <v>7088</v>
      </c>
      <c r="B1229">
        <v>1228</v>
      </c>
      <c r="C1229" t="s">
        <v>1223</v>
      </c>
      <c r="D1229">
        <v>1</v>
      </c>
      <c r="E1229">
        <v>14</v>
      </c>
      <c r="F1229">
        <v>2016022814</v>
      </c>
      <c r="G1229">
        <v>20160228</v>
      </c>
      <c r="H1229" t="s">
        <v>1464</v>
      </c>
      <c r="I1229" t="s">
        <v>54</v>
      </c>
      <c r="J1229" t="s">
        <v>55</v>
      </c>
      <c r="K1229">
        <v>0</v>
      </c>
      <c r="L1229" t="s">
        <v>55</v>
      </c>
      <c r="M1229" t="s">
        <v>55</v>
      </c>
      <c r="N1229" t="s">
        <v>56</v>
      </c>
      <c r="O1229" t="s">
        <v>57</v>
      </c>
      <c r="P1229" t="s">
        <v>57</v>
      </c>
      <c r="Q1229" t="s">
        <v>3</v>
      </c>
      <c r="R1229" t="s">
        <v>1326</v>
      </c>
      <c r="S1229" t="s">
        <v>55</v>
      </c>
      <c r="T1229" t="s">
        <v>56</v>
      </c>
      <c r="U1229" t="s">
        <v>56</v>
      </c>
      <c r="V1229" t="s">
        <v>56</v>
      </c>
      <c r="W1229" t="s">
        <v>55</v>
      </c>
      <c r="X1229" t="s">
        <v>56</v>
      </c>
      <c r="Y1229" t="s">
        <v>56</v>
      </c>
      <c r="Z1229" t="s">
        <v>56</v>
      </c>
      <c r="AA1229" t="s">
        <v>57</v>
      </c>
      <c r="AB1229" t="s">
        <v>56</v>
      </c>
      <c r="AC1229" t="s">
        <v>56</v>
      </c>
      <c r="AD1229" t="s">
        <v>57</v>
      </c>
      <c r="AE1229">
        <v>0</v>
      </c>
      <c r="AF1229">
        <v>0</v>
      </c>
      <c r="AG1229">
        <v>0</v>
      </c>
      <c r="AH1229">
        <v>1</v>
      </c>
      <c r="AI1229" s="18" t="str">
        <f t="shared" si="77"/>
        <v>1</v>
      </c>
      <c r="AJ1229" s="18" t="str">
        <f t="shared" si="78"/>
        <v>1</v>
      </c>
      <c r="AK1229" s="18" t="str">
        <f t="shared" si="79"/>
        <v>1</v>
      </c>
      <c r="AL1229" s="18">
        <f t="shared" si="80"/>
        <v>1</v>
      </c>
      <c r="AM1229" t="s">
        <v>55</v>
      </c>
      <c r="AN1229" t="s">
        <v>55</v>
      </c>
      <c r="AO1229">
        <v>1</v>
      </c>
      <c r="AP1229">
        <v>0</v>
      </c>
      <c r="AQ1229">
        <v>0</v>
      </c>
      <c r="AR1229" t="s">
        <v>59</v>
      </c>
      <c r="AS1229" t="s">
        <v>141</v>
      </c>
      <c r="AT1229" t="s">
        <v>141</v>
      </c>
      <c r="AU1229" t="s">
        <v>1326</v>
      </c>
      <c r="AV1229" t="s">
        <v>7088</v>
      </c>
      <c r="AW1229" t="s">
        <v>1464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1</v>
      </c>
      <c r="BL1229">
        <v>2016022814</v>
      </c>
      <c r="BM1229">
        <v>14</v>
      </c>
    </row>
    <row r="1230" spans="1:65">
      <c r="A1230" t="s">
        <v>7089</v>
      </c>
      <c r="B1230">
        <v>1229</v>
      </c>
      <c r="C1230" t="s">
        <v>1223</v>
      </c>
      <c r="D1230">
        <v>1</v>
      </c>
      <c r="E1230">
        <v>14</v>
      </c>
      <c r="F1230">
        <v>2016022814</v>
      </c>
      <c r="G1230">
        <v>20160228</v>
      </c>
      <c r="H1230" t="s">
        <v>1465</v>
      </c>
      <c r="I1230" t="s">
        <v>54</v>
      </c>
      <c r="J1230" t="s">
        <v>55</v>
      </c>
      <c r="K1230">
        <v>0</v>
      </c>
      <c r="L1230" t="s">
        <v>55</v>
      </c>
      <c r="M1230" t="s">
        <v>55</v>
      </c>
      <c r="N1230" t="s">
        <v>56</v>
      </c>
      <c r="O1230" t="s">
        <v>57</v>
      </c>
      <c r="P1230" t="s">
        <v>57</v>
      </c>
      <c r="Q1230" t="s">
        <v>3</v>
      </c>
      <c r="R1230" t="s">
        <v>1326</v>
      </c>
      <c r="S1230" t="s">
        <v>55</v>
      </c>
      <c r="T1230" t="s">
        <v>56</v>
      </c>
      <c r="U1230" t="s">
        <v>56</v>
      </c>
      <c r="V1230" t="s">
        <v>56</v>
      </c>
      <c r="W1230" t="s">
        <v>55</v>
      </c>
      <c r="X1230" t="s">
        <v>56</v>
      </c>
      <c r="Y1230" t="s">
        <v>56</v>
      </c>
      <c r="Z1230" t="s">
        <v>56</v>
      </c>
      <c r="AA1230" t="s">
        <v>57</v>
      </c>
      <c r="AB1230" t="s">
        <v>56</v>
      </c>
      <c r="AC1230" t="s">
        <v>56</v>
      </c>
      <c r="AD1230" t="s">
        <v>57</v>
      </c>
      <c r="AE1230">
        <v>0</v>
      </c>
      <c r="AF1230">
        <v>0</v>
      </c>
      <c r="AG1230">
        <v>0</v>
      </c>
      <c r="AH1230">
        <v>1</v>
      </c>
      <c r="AI1230" s="18" t="str">
        <f t="shared" si="77"/>
        <v>1</v>
      </c>
      <c r="AJ1230" s="18" t="str">
        <f t="shared" si="78"/>
        <v>1</v>
      </c>
      <c r="AK1230" s="18" t="str">
        <f t="shared" si="79"/>
        <v>1</v>
      </c>
      <c r="AL1230" s="18">
        <f t="shared" si="80"/>
        <v>1</v>
      </c>
      <c r="AM1230" t="s">
        <v>55</v>
      </c>
      <c r="AN1230" t="s">
        <v>55</v>
      </c>
      <c r="AO1230">
        <v>0</v>
      </c>
      <c r="AP1230">
        <v>0</v>
      </c>
      <c r="AQ1230">
        <v>0</v>
      </c>
      <c r="AR1230" t="s">
        <v>59</v>
      </c>
      <c r="AS1230" t="s">
        <v>141</v>
      </c>
      <c r="AT1230" t="s">
        <v>141</v>
      </c>
      <c r="AU1230" t="s">
        <v>1326</v>
      </c>
      <c r="AV1230" t="s">
        <v>7089</v>
      </c>
      <c r="AW1230" t="s">
        <v>1465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2016022814</v>
      </c>
      <c r="BM1230">
        <v>14</v>
      </c>
    </row>
    <row r="1231" spans="1:65">
      <c r="A1231" t="s">
        <v>7090</v>
      </c>
      <c r="B1231">
        <v>1230</v>
      </c>
      <c r="C1231" t="s">
        <v>1223</v>
      </c>
      <c r="D1231">
        <v>1</v>
      </c>
      <c r="E1231">
        <v>14</v>
      </c>
      <c r="F1231">
        <v>2016022814</v>
      </c>
      <c r="G1231">
        <v>20160228</v>
      </c>
      <c r="H1231" t="s">
        <v>1466</v>
      </c>
      <c r="I1231" t="s">
        <v>54</v>
      </c>
      <c r="J1231" t="s">
        <v>55</v>
      </c>
      <c r="K1231">
        <v>0</v>
      </c>
      <c r="L1231" t="s">
        <v>55</v>
      </c>
      <c r="M1231" t="s">
        <v>55</v>
      </c>
      <c r="N1231" t="s">
        <v>56</v>
      </c>
      <c r="O1231" t="s">
        <v>57</v>
      </c>
      <c r="P1231" t="s">
        <v>57</v>
      </c>
      <c r="Q1231" t="s">
        <v>3</v>
      </c>
      <c r="R1231" t="s">
        <v>1326</v>
      </c>
      <c r="S1231" t="s">
        <v>55</v>
      </c>
      <c r="T1231" t="s">
        <v>56</v>
      </c>
      <c r="U1231" t="s">
        <v>56</v>
      </c>
      <c r="V1231" t="s">
        <v>56</v>
      </c>
      <c r="W1231" t="s">
        <v>55</v>
      </c>
      <c r="X1231" t="s">
        <v>56</v>
      </c>
      <c r="Y1231" t="s">
        <v>56</v>
      </c>
      <c r="Z1231" t="s">
        <v>56</v>
      </c>
      <c r="AA1231" t="s">
        <v>57</v>
      </c>
      <c r="AB1231" t="s">
        <v>56</v>
      </c>
      <c r="AC1231" t="s">
        <v>56</v>
      </c>
      <c r="AD1231" t="s">
        <v>57</v>
      </c>
      <c r="AE1231">
        <v>0</v>
      </c>
      <c r="AF1231">
        <v>0</v>
      </c>
      <c r="AG1231">
        <v>0</v>
      </c>
      <c r="AH1231">
        <v>1</v>
      </c>
      <c r="AI1231" s="18" t="str">
        <f t="shared" si="77"/>
        <v>1</v>
      </c>
      <c r="AJ1231" s="18" t="str">
        <f t="shared" si="78"/>
        <v>1</v>
      </c>
      <c r="AK1231" s="18" t="str">
        <f t="shared" si="79"/>
        <v>1</v>
      </c>
      <c r="AL1231" s="18">
        <f t="shared" si="80"/>
        <v>1</v>
      </c>
      <c r="AM1231" t="s">
        <v>55</v>
      </c>
      <c r="AN1231" t="s">
        <v>55</v>
      </c>
      <c r="AO1231">
        <v>0</v>
      </c>
      <c r="AP1231">
        <v>0</v>
      </c>
      <c r="AQ1231">
        <v>0</v>
      </c>
      <c r="AR1231" t="s">
        <v>59</v>
      </c>
      <c r="AS1231" t="s">
        <v>141</v>
      </c>
      <c r="AT1231" t="s">
        <v>141</v>
      </c>
      <c r="AU1231" t="s">
        <v>1326</v>
      </c>
      <c r="AV1231" t="s">
        <v>7090</v>
      </c>
      <c r="AW1231" t="s">
        <v>1466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2016022814</v>
      </c>
      <c r="BM1231">
        <v>14</v>
      </c>
    </row>
    <row r="1232" spans="1:65">
      <c r="A1232" t="s">
        <v>7091</v>
      </c>
      <c r="B1232">
        <v>1231</v>
      </c>
      <c r="C1232" t="s">
        <v>1223</v>
      </c>
      <c r="D1232">
        <v>1</v>
      </c>
      <c r="E1232">
        <v>14</v>
      </c>
      <c r="F1232">
        <v>2016022814</v>
      </c>
      <c r="G1232">
        <v>20160228</v>
      </c>
      <c r="H1232" t="s">
        <v>1467</v>
      </c>
      <c r="I1232" t="s">
        <v>54</v>
      </c>
      <c r="J1232" t="s">
        <v>55</v>
      </c>
      <c r="K1232">
        <v>0</v>
      </c>
      <c r="L1232" t="s">
        <v>55</v>
      </c>
      <c r="M1232" t="s">
        <v>55</v>
      </c>
      <c r="N1232" t="s">
        <v>56</v>
      </c>
      <c r="O1232" t="s">
        <v>57</v>
      </c>
      <c r="P1232" t="s">
        <v>57</v>
      </c>
      <c r="Q1232" t="s">
        <v>3</v>
      </c>
      <c r="R1232" t="s">
        <v>1326</v>
      </c>
      <c r="S1232" t="s">
        <v>55</v>
      </c>
      <c r="T1232" t="s">
        <v>56</v>
      </c>
      <c r="U1232" t="s">
        <v>56</v>
      </c>
      <c r="V1232" t="s">
        <v>56</v>
      </c>
      <c r="W1232" t="s">
        <v>55</v>
      </c>
      <c r="X1232" t="s">
        <v>56</v>
      </c>
      <c r="Y1232" t="s">
        <v>56</v>
      </c>
      <c r="Z1232" t="s">
        <v>56</v>
      </c>
      <c r="AA1232" t="s">
        <v>57</v>
      </c>
      <c r="AB1232" t="s">
        <v>56</v>
      </c>
      <c r="AC1232" t="s">
        <v>56</v>
      </c>
      <c r="AD1232" t="s">
        <v>57</v>
      </c>
      <c r="AE1232">
        <v>0</v>
      </c>
      <c r="AF1232">
        <v>0</v>
      </c>
      <c r="AG1232">
        <v>0</v>
      </c>
      <c r="AH1232">
        <v>1</v>
      </c>
      <c r="AI1232" s="18" t="str">
        <f t="shared" si="77"/>
        <v>1</v>
      </c>
      <c r="AJ1232" s="18" t="str">
        <f t="shared" si="78"/>
        <v>1</v>
      </c>
      <c r="AK1232" s="18" t="str">
        <f t="shared" si="79"/>
        <v>1</v>
      </c>
      <c r="AL1232" s="18">
        <f t="shared" si="80"/>
        <v>1</v>
      </c>
      <c r="AM1232" t="s">
        <v>55</v>
      </c>
      <c r="AN1232" t="s">
        <v>55</v>
      </c>
      <c r="AO1232">
        <v>0</v>
      </c>
      <c r="AP1232">
        <v>0</v>
      </c>
      <c r="AQ1232">
        <v>0</v>
      </c>
      <c r="AR1232" t="s">
        <v>59</v>
      </c>
      <c r="AS1232" t="s">
        <v>141</v>
      </c>
      <c r="AT1232" t="s">
        <v>141</v>
      </c>
      <c r="AU1232" t="s">
        <v>1326</v>
      </c>
      <c r="AV1232" t="s">
        <v>7091</v>
      </c>
      <c r="AW1232" t="s">
        <v>1467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2016022814</v>
      </c>
      <c r="BM1232">
        <v>14</v>
      </c>
    </row>
    <row r="1233" spans="1:65">
      <c r="A1233" t="s">
        <v>7092</v>
      </c>
      <c r="B1233">
        <v>1232</v>
      </c>
      <c r="C1233" t="s">
        <v>57</v>
      </c>
      <c r="D1233" t="s">
        <v>55</v>
      </c>
      <c r="E1233">
        <v>14</v>
      </c>
      <c r="F1233">
        <v>2016022814</v>
      </c>
      <c r="G1233" t="s">
        <v>55</v>
      </c>
      <c r="H1233" t="s">
        <v>1468</v>
      </c>
      <c r="I1233" t="s">
        <v>55</v>
      </c>
      <c r="J1233" t="s">
        <v>55</v>
      </c>
      <c r="K1233" t="s">
        <v>55</v>
      </c>
      <c r="L1233" t="s">
        <v>55</v>
      </c>
      <c r="M1233" t="s">
        <v>55</v>
      </c>
      <c r="N1233" t="s">
        <v>57</v>
      </c>
      <c r="O1233" t="s">
        <v>57</v>
      </c>
      <c r="P1233" t="s">
        <v>57</v>
      </c>
      <c r="Q1233" t="s">
        <v>57</v>
      </c>
      <c r="R1233" t="s">
        <v>57</v>
      </c>
      <c r="S1233" t="s">
        <v>55</v>
      </c>
      <c r="T1233" t="s">
        <v>57</v>
      </c>
      <c r="U1233" t="s">
        <v>57</v>
      </c>
      <c r="V1233" t="s">
        <v>57</v>
      </c>
      <c r="W1233" t="s">
        <v>55</v>
      </c>
      <c r="X1233" t="s">
        <v>57</v>
      </c>
      <c r="Y1233" t="s">
        <v>57</v>
      </c>
      <c r="Z1233" t="s">
        <v>57</v>
      </c>
      <c r="AA1233" t="s">
        <v>57</v>
      </c>
      <c r="AB1233" t="s">
        <v>57</v>
      </c>
      <c r="AC1233" t="s">
        <v>57</v>
      </c>
      <c r="AD1233" t="s">
        <v>57</v>
      </c>
      <c r="AE1233">
        <v>0</v>
      </c>
      <c r="AF1233">
        <v>0</v>
      </c>
      <c r="AG1233">
        <v>0</v>
      </c>
      <c r="AH1233">
        <v>0</v>
      </c>
      <c r="AI1233" s="18" t="str">
        <f t="shared" si="77"/>
        <v>1</v>
      </c>
      <c r="AJ1233" s="18" t="str">
        <f t="shared" si="78"/>
        <v>1</v>
      </c>
      <c r="AK1233" s="18" t="str">
        <f t="shared" si="79"/>
        <v>1</v>
      </c>
      <c r="AL1233" s="18">
        <f t="shared" si="80"/>
        <v>0</v>
      </c>
      <c r="AM1233" t="s">
        <v>55</v>
      </c>
      <c r="AN1233" t="s">
        <v>55</v>
      </c>
      <c r="AO1233">
        <v>0</v>
      </c>
      <c r="AP1233">
        <v>1</v>
      </c>
      <c r="AQ1233">
        <v>0</v>
      </c>
      <c r="AR1233" t="s">
        <v>59</v>
      </c>
      <c r="AS1233" t="s">
        <v>80</v>
      </c>
      <c r="AT1233" t="s">
        <v>80</v>
      </c>
      <c r="AU1233" t="s">
        <v>80</v>
      </c>
      <c r="AV1233" t="s">
        <v>7092</v>
      </c>
      <c r="AW1233" t="s">
        <v>1468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2016022814</v>
      </c>
      <c r="BM1233">
        <v>14</v>
      </c>
    </row>
    <row r="1234" spans="1:65">
      <c r="A1234" t="s">
        <v>7093</v>
      </c>
      <c r="B1234">
        <v>1233</v>
      </c>
      <c r="C1234" t="s">
        <v>57</v>
      </c>
      <c r="D1234" t="s">
        <v>55</v>
      </c>
      <c r="E1234">
        <v>14</v>
      </c>
      <c r="F1234">
        <v>2016022814</v>
      </c>
      <c r="G1234" t="s">
        <v>55</v>
      </c>
      <c r="H1234" t="s">
        <v>1469</v>
      </c>
      <c r="I1234" t="s">
        <v>55</v>
      </c>
      <c r="J1234" t="s">
        <v>55</v>
      </c>
      <c r="K1234" t="s">
        <v>55</v>
      </c>
      <c r="L1234" t="s">
        <v>55</v>
      </c>
      <c r="M1234" t="s">
        <v>55</v>
      </c>
      <c r="N1234" t="s">
        <v>57</v>
      </c>
      <c r="O1234" t="s">
        <v>57</v>
      </c>
      <c r="P1234" t="s">
        <v>57</v>
      </c>
      <c r="Q1234" t="s">
        <v>57</v>
      </c>
      <c r="R1234" t="s">
        <v>57</v>
      </c>
      <c r="S1234" t="s">
        <v>55</v>
      </c>
      <c r="T1234" t="s">
        <v>57</v>
      </c>
      <c r="U1234" t="s">
        <v>57</v>
      </c>
      <c r="V1234" t="s">
        <v>57</v>
      </c>
      <c r="W1234" t="s">
        <v>55</v>
      </c>
      <c r="X1234" t="s">
        <v>57</v>
      </c>
      <c r="Y1234" t="s">
        <v>57</v>
      </c>
      <c r="Z1234" t="s">
        <v>57</v>
      </c>
      <c r="AA1234" t="s">
        <v>57</v>
      </c>
      <c r="AB1234" t="s">
        <v>57</v>
      </c>
      <c r="AC1234" t="s">
        <v>57</v>
      </c>
      <c r="AD1234" t="s">
        <v>57</v>
      </c>
      <c r="AE1234">
        <v>0</v>
      </c>
      <c r="AF1234">
        <v>0</v>
      </c>
      <c r="AG1234">
        <v>0</v>
      </c>
      <c r="AH1234">
        <v>0</v>
      </c>
      <c r="AI1234" s="18" t="str">
        <f t="shared" si="77"/>
        <v>1</v>
      </c>
      <c r="AJ1234" s="18" t="str">
        <f t="shared" si="78"/>
        <v>1</v>
      </c>
      <c r="AK1234" s="18" t="str">
        <f t="shared" si="79"/>
        <v>1</v>
      </c>
      <c r="AL1234" s="18">
        <f t="shared" si="80"/>
        <v>0</v>
      </c>
      <c r="AM1234" t="s">
        <v>55</v>
      </c>
      <c r="AN1234" t="s">
        <v>55</v>
      </c>
      <c r="AO1234">
        <v>1</v>
      </c>
      <c r="AP1234">
        <v>1</v>
      </c>
      <c r="AQ1234">
        <v>0</v>
      </c>
      <c r="AR1234" t="s">
        <v>59</v>
      </c>
      <c r="AS1234" t="s">
        <v>80</v>
      </c>
      <c r="AT1234" t="s">
        <v>80</v>
      </c>
      <c r="AU1234" t="s">
        <v>80</v>
      </c>
      <c r="AV1234" t="s">
        <v>7093</v>
      </c>
      <c r="AW1234" t="s">
        <v>1469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0</v>
      </c>
      <c r="BK1234">
        <v>0</v>
      </c>
      <c r="BL1234">
        <v>2016022814</v>
      </c>
      <c r="BM1234">
        <v>14</v>
      </c>
    </row>
    <row r="1235" spans="1:65">
      <c r="A1235" t="s">
        <v>7094</v>
      </c>
      <c r="B1235">
        <v>1234</v>
      </c>
      <c r="C1235" t="s">
        <v>57</v>
      </c>
      <c r="D1235" t="s">
        <v>55</v>
      </c>
      <c r="E1235">
        <v>14</v>
      </c>
      <c r="F1235">
        <v>2016022814</v>
      </c>
      <c r="G1235" t="s">
        <v>55</v>
      </c>
      <c r="H1235" t="s">
        <v>1470</v>
      </c>
      <c r="I1235" t="s">
        <v>55</v>
      </c>
      <c r="J1235" t="s">
        <v>55</v>
      </c>
      <c r="K1235" t="s">
        <v>55</v>
      </c>
      <c r="L1235" t="s">
        <v>55</v>
      </c>
      <c r="M1235" t="s">
        <v>55</v>
      </c>
      <c r="N1235" t="s">
        <v>57</v>
      </c>
      <c r="O1235" t="s">
        <v>57</v>
      </c>
      <c r="P1235" t="s">
        <v>57</v>
      </c>
      <c r="Q1235" t="s">
        <v>57</v>
      </c>
      <c r="R1235" t="s">
        <v>57</v>
      </c>
      <c r="S1235" t="s">
        <v>55</v>
      </c>
      <c r="T1235" t="s">
        <v>57</v>
      </c>
      <c r="U1235" t="s">
        <v>57</v>
      </c>
      <c r="V1235" t="s">
        <v>57</v>
      </c>
      <c r="W1235" t="s">
        <v>55</v>
      </c>
      <c r="X1235" t="s">
        <v>57</v>
      </c>
      <c r="Y1235" t="s">
        <v>57</v>
      </c>
      <c r="Z1235" t="s">
        <v>57</v>
      </c>
      <c r="AA1235" t="s">
        <v>57</v>
      </c>
      <c r="AB1235" t="s">
        <v>57</v>
      </c>
      <c r="AC1235" t="s">
        <v>57</v>
      </c>
      <c r="AD1235" t="s">
        <v>57</v>
      </c>
      <c r="AE1235">
        <v>0</v>
      </c>
      <c r="AF1235">
        <v>0</v>
      </c>
      <c r="AG1235">
        <v>0</v>
      </c>
      <c r="AH1235">
        <v>0</v>
      </c>
      <c r="AI1235" s="18" t="str">
        <f t="shared" si="77"/>
        <v>1</v>
      </c>
      <c r="AJ1235" s="18" t="str">
        <f t="shared" si="78"/>
        <v>1</v>
      </c>
      <c r="AK1235" s="18" t="str">
        <f t="shared" si="79"/>
        <v>1</v>
      </c>
      <c r="AL1235" s="18">
        <f t="shared" si="80"/>
        <v>0</v>
      </c>
      <c r="AM1235" t="s">
        <v>55</v>
      </c>
      <c r="AN1235" t="s">
        <v>55</v>
      </c>
      <c r="AO1235">
        <v>0</v>
      </c>
      <c r="AP1235">
        <v>1</v>
      </c>
      <c r="AQ1235">
        <v>0</v>
      </c>
      <c r="AR1235" t="s">
        <v>59</v>
      </c>
      <c r="AS1235" t="s">
        <v>80</v>
      </c>
      <c r="AT1235" t="s">
        <v>80</v>
      </c>
      <c r="AU1235" t="s">
        <v>80</v>
      </c>
      <c r="AV1235" t="s">
        <v>7094</v>
      </c>
      <c r="AW1235" t="s">
        <v>1470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2016022814</v>
      </c>
      <c r="BM1235">
        <v>14</v>
      </c>
    </row>
    <row r="1236" spans="1:65">
      <c r="A1236" t="s">
        <v>7095</v>
      </c>
      <c r="B1236">
        <v>1235</v>
      </c>
      <c r="C1236" t="s">
        <v>1223</v>
      </c>
      <c r="D1236">
        <v>1</v>
      </c>
      <c r="E1236">
        <v>14</v>
      </c>
      <c r="F1236">
        <v>2016022814</v>
      </c>
      <c r="G1236">
        <v>20160228</v>
      </c>
      <c r="H1236" t="s">
        <v>1471</v>
      </c>
      <c r="I1236" t="s">
        <v>563</v>
      </c>
      <c r="J1236" t="s">
        <v>55</v>
      </c>
      <c r="K1236">
        <v>0</v>
      </c>
      <c r="L1236" t="s">
        <v>55</v>
      </c>
      <c r="M1236" t="s">
        <v>55</v>
      </c>
      <c r="N1236" t="s">
        <v>56</v>
      </c>
      <c r="O1236" t="s">
        <v>57</v>
      </c>
      <c r="P1236" t="s">
        <v>57</v>
      </c>
      <c r="Q1236" t="s">
        <v>3</v>
      </c>
      <c r="R1236" t="s">
        <v>1326</v>
      </c>
      <c r="S1236" t="s">
        <v>55</v>
      </c>
      <c r="T1236" t="s">
        <v>68</v>
      </c>
      <c r="U1236" t="s">
        <v>68</v>
      </c>
      <c r="V1236" t="s">
        <v>56</v>
      </c>
      <c r="W1236" t="s">
        <v>55</v>
      </c>
      <c r="X1236" t="s">
        <v>56</v>
      </c>
      <c r="Y1236" t="s">
        <v>56</v>
      </c>
      <c r="Z1236" t="s">
        <v>56</v>
      </c>
      <c r="AA1236" t="s">
        <v>57</v>
      </c>
      <c r="AB1236" t="s">
        <v>56</v>
      </c>
      <c r="AC1236" t="s">
        <v>56</v>
      </c>
      <c r="AD1236" t="s">
        <v>57</v>
      </c>
      <c r="AE1236">
        <v>0</v>
      </c>
      <c r="AF1236">
        <v>0</v>
      </c>
      <c r="AG1236">
        <v>0</v>
      </c>
      <c r="AH1236">
        <v>1</v>
      </c>
      <c r="AI1236" s="18" t="str">
        <f t="shared" si="77"/>
        <v>1</v>
      </c>
      <c r="AJ1236" s="18" t="str">
        <f t="shared" si="78"/>
        <v>1</v>
      </c>
      <c r="AK1236" s="18" t="str">
        <f t="shared" si="79"/>
        <v>1</v>
      </c>
      <c r="AL1236" s="18">
        <f t="shared" si="80"/>
        <v>1</v>
      </c>
      <c r="AM1236" t="s">
        <v>55</v>
      </c>
      <c r="AN1236" t="s">
        <v>55</v>
      </c>
      <c r="AO1236">
        <v>0</v>
      </c>
      <c r="AP1236">
        <v>0</v>
      </c>
      <c r="AQ1236">
        <v>0</v>
      </c>
      <c r="AR1236" t="s">
        <v>209</v>
      </c>
      <c r="AS1236" t="s">
        <v>141</v>
      </c>
      <c r="AT1236" t="s">
        <v>141</v>
      </c>
      <c r="AU1236" t="s">
        <v>1326</v>
      </c>
      <c r="AV1236" t="s">
        <v>7095</v>
      </c>
      <c r="AW1236" t="s">
        <v>1471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2016022814</v>
      </c>
      <c r="BM1236">
        <v>14</v>
      </c>
    </row>
    <row r="1237" spans="1:65">
      <c r="A1237" t="s">
        <v>7096</v>
      </c>
      <c r="B1237">
        <v>1236</v>
      </c>
      <c r="C1237" t="s">
        <v>57</v>
      </c>
      <c r="D1237" t="s">
        <v>55</v>
      </c>
      <c r="E1237">
        <v>14</v>
      </c>
      <c r="F1237">
        <v>2016022814</v>
      </c>
      <c r="G1237" t="s">
        <v>55</v>
      </c>
      <c r="H1237" t="s">
        <v>1472</v>
      </c>
      <c r="I1237" t="s">
        <v>55</v>
      </c>
      <c r="J1237" t="s">
        <v>55</v>
      </c>
      <c r="K1237" t="s">
        <v>55</v>
      </c>
      <c r="L1237" t="s">
        <v>55</v>
      </c>
      <c r="M1237" t="s">
        <v>55</v>
      </c>
      <c r="N1237" t="s">
        <v>57</v>
      </c>
      <c r="O1237" t="s">
        <v>57</v>
      </c>
      <c r="P1237" t="s">
        <v>57</v>
      </c>
      <c r="Q1237" t="s">
        <v>57</v>
      </c>
      <c r="R1237" t="s">
        <v>57</v>
      </c>
      <c r="S1237" t="s">
        <v>55</v>
      </c>
      <c r="T1237" t="s">
        <v>57</v>
      </c>
      <c r="U1237" t="s">
        <v>57</v>
      </c>
      <c r="V1237" t="s">
        <v>57</v>
      </c>
      <c r="W1237" t="s">
        <v>55</v>
      </c>
      <c r="X1237" t="s">
        <v>57</v>
      </c>
      <c r="Y1237" t="s">
        <v>57</v>
      </c>
      <c r="Z1237" t="s">
        <v>57</v>
      </c>
      <c r="AA1237" t="s">
        <v>57</v>
      </c>
      <c r="AB1237" t="s">
        <v>57</v>
      </c>
      <c r="AC1237" t="s">
        <v>57</v>
      </c>
      <c r="AD1237" t="s">
        <v>57</v>
      </c>
      <c r="AE1237">
        <v>0</v>
      </c>
      <c r="AF1237">
        <v>0</v>
      </c>
      <c r="AG1237">
        <v>0</v>
      </c>
      <c r="AH1237">
        <v>0</v>
      </c>
      <c r="AI1237" s="18" t="str">
        <f t="shared" si="77"/>
        <v>1</v>
      </c>
      <c r="AJ1237" s="18" t="str">
        <f t="shared" si="78"/>
        <v>1</v>
      </c>
      <c r="AK1237" s="18" t="str">
        <f t="shared" si="79"/>
        <v>1</v>
      </c>
      <c r="AL1237" s="18">
        <f t="shared" si="80"/>
        <v>0</v>
      </c>
      <c r="AM1237" t="s">
        <v>55</v>
      </c>
      <c r="AN1237" t="s">
        <v>55</v>
      </c>
      <c r="AO1237">
        <v>0</v>
      </c>
      <c r="AP1237">
        <v>1</v>
      </c>
      <c r="AQ1237">
        <v>0</v>
      </c>
      <c r="AR1237" t="s">
        <v>59</v>
      </c>
      <c r="AS1237" t="s">
        <v>80</v>
      </c>
      <c r="AT1237" t="s">
        <v>80</v>
      </c>
      <c r="AU1237" t="s">
        <v>80</v>
      </c>
      <c r="AV1237" t="s">
        <v>7096</v>
      </c>
      <c r="AW1237" t="s">
        <v>1472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  <c r="BL1237">
        <v>2016022814</v>
      </c>
      <c r="BM1237">
        <v>14</v>
      </c>
    </row>
    <row r="1238" spans="1:65">
      <c r="A1238" t="s">
        <v>7097</v>
      </c>
      <c r="B1238">
        <v>1237</v>
      </c>
      <c r="C1238" t="s">
        <v>57</v>
      </c>
      <c r="D1238" t="s">
        <v>55</v>
      </c>
      <c r="E1238">
        <v>14</v>
      </c>
      <c r="F1238">
        <v>2016022814</v>
      </c>
      <c r="G1238" t="s">
        <v>55</v>
      </c>
      <c r="H1238" t="s">
        <v>1473</v>
      </c>
      <c r="I1238" t="s">
        <v>55</v>
      </c>
      <c r="J1238" t="s">
        <v>55</v>
      </c>
      <c r="K1238" t="s">
        <v>55</v>
      </c>
      <c r="L1238" t="s">
        <v>55</v>
      </c>
      <c r="M1238" t="s">
        <v>55</v>
      </c>
      <c r="N1238" t="s">
        <v>57</v>
      </c>
      <c r="O1238" t="s">
        <v>57</v>
      </c>
      <c r="P1238" t="s">
        <v>57</v>
      </c>
      <c r="Q1238" t="s">
        <v>57</v>
      </c>
      <c r="R1238" t="s">
        <v>57</v>
      </c>
      <c r="S1238" t="s">
        <v>55</v>
      </c>
      <c r="T1238" t="s">
        <v>57</v>
      </c>
      <c r="U1238" t="s">
        <v>57</v>
      </c>
      <c r="V1238" t="s">
        <v>57</v>
      </c>
      <c r="W1238" t="s">
        <v>55</v>
      </c>
      <c r="X1238" t="s">
        <v>57</v>
      </c>
      <c r="Y1238" t="s">
        <v>57</v>
      </c>
      <c r="Z1238" t="s">
        <v>57</v>
      </c>
      <c r="AA1238" t="s">
        <v>57</v>
      </c>
      <c r="AB1238" t="s">
        <v>57</v>
      </c>
      <c r="AC1238" t="s">
        <v>57</v>
      </c>
      <c r="AD1238" t="s">
        <v>57</v>
      </c>
      <c r="AE1238">
        <v>0</v>
      </c>
      <c r="AF1238">
        <v>0</v>
      </c>
      <c r="AG1238">
        <v>0</v>
      </c>
      <c r="AH1238">
        <v>0</v>
      </c>
      <c r="AI1238" s="18" t="str">
        <f t="shared" si="77"/>
        <v>1</v>
      </c>
      <c r="AJ1238" s="18" t="str">
        <f t="shared" si="78"/>
        <v>1</v>
      </c>
      <c r="AK1238" s="18" t="str">
        <f t="shared" si="79"/>
        <v>1</v>
      </c>
      <c r="AL1238" s="18">
        <f t="shared" si="80"/>
        <v>0</v>
      </c>
      <c r="AM1238" t="s">
        <v>55</v>
      </c>
      <c r="AN1238" t="s">
        <v>55</v>
      </c>
      <c r="AO1238">
        <v>0</v>
      </c>
      <c r="AP1238">
        <v>1</v>
      </c>
      <c r="AQ1238">
        <v>0</v>
      </c>
      <c r="AR1238" t="s">
        <v>59</v>
      </c>
      <c r="AS1238" t="s">
        <v>80</v>
      </c>
      <c r="AT1238" t="s">
        <v>80</v>
      </c>
      <c r="AU1238" t="s">
        <v>80</v>
      </c>
      <c r="AV1238" t="s">
        <v>7097</v>
      </c>
      <c r="AW1238" t="s">
        <v>1473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0</v>
      </c>
      <c r="BL1238">
        <v>2016022814</v>
      </c>
      <c r="BM1238">
        <v>14</v>
      </c>
    </row>
    <row r="1239" spans="1:65">
      <c r="A1239" t="s">
        <v>7098</v>
      </c>
      <c r="B1239">
        <v>1238</v>
      </c>
      <c r="C1239" t="s">
        <v>1223</v>
      </c>
      <c r="D1239">
        <v>1</v>
      </c>
      <c r="E1239">
        <v>14</v>
      </c>
      <c r="F1239">
        <v>2016022814</v>
      </c>
      <c r="G1239">
        <v>20160228</v>
      </c>
      <c r="H1239" t="s">
        <v>1474</v>
      </c>
      <c r="I1239" t="s">
        <v>563</v>
      </c>
      <c r="J1239" t="s">
        <v>55</v>
      </c>
      <c r="K1239">
        <v>0</v>
      </c>
      <c r="L1239" t="s">
        <v>55</v>
      </c>
      <c r="M1239" t="s">
        <v>55</v>
      </c>
      <c r="N1239" t="s">
        <v>56</v>
      </c>
      <c r="O1239" t="s">
        <v>57</v>
      </c>
      <c r="P1239" t="s">
        <v>57</v>
      </c>
      <c r="Q1239" t="s">
        <v>3</v>
      </c>
      <c r="R1239" t="s">
        <v>1326</v>
      </c>
      <c r="S1239" t="s">
        <v>55</v>
      </c>
      <c r="T1239" t="s">
        <v>68</v>
      </c>
      <c r="U1239" t="s">
        <v>68</v>
      </c>
      <c r="V1239" t="s">
        <v>56</v>
      </c>
      <c r="W1239" t="s">
        <v>55</v>
      </c>
      <c r="X1239" t="s">
        <v>56</v>
      </c>
      <c r="Y1239" t="s">
        <v>56</v>
      </c>
      <c r="Z1239" t="s">
        <v>56</v>
      </c>
      <c r="AA1239" t="s">
        <v>57</v>
      </c>
      <c r="AB1239" t="s">
        <v>56</v>
      </c>
      <c r="AC1239" t="s">
        <v>56</v>
      </c>
      <c r="AD1239" t="s">
        <v>57</v>
      </c>
      <c r="AE1239">
        <v>0</v>
      </c>
      <c r="AF1239">
        <v>0</v>
      </c>
      <c r="AG1239">
        <v>0</v>
      </c>
      <c r="AH1239">
        <v>1</v>
      </c>
      <c r="AI1239" s="18" t="str">
        <f t="shared" si="77"/>
        <v>1</v>
      </c>
      <c r="AJ1239" s="18" t="str">
        <f t="shared" si="78"/>
        <v>1</v>
      </c>
      <c r="AK1239" s="18" t="str">
        <f t="shared" si="79"/>
        <v>1</v>
      </c>
      <c r="AL1239" s="18">
        <f t="shared" si="80"/>
        <v>1</v>
      </c>
      <c r="AM1239" t="s">
        <v>55</v>
      </c>
      <c r="AN1239" t="s">
        <v>55</v>
      </c>
      <c r="AO1239">
        <v>1</v>
      </c>
      <c r="AP1239">
        <v>0</v>
      </c>
      <c r="AQ1239">
        <v>0</v>
      </c>
      <c r="AR1239" t="s">
        <v>209</v>
      </c>
      <c r="AS1239" t="s">
        <v>141</v>
      </c>
      <c r="AT1239" t="s">
        <v>141</v>
      </c>
      <c r="AU1239" t="s">
        <v>1326</v>
      </c>
      <c r="AV1239" t="s">
        <v>7098</v>
      </c>
      <c r="AW1239" t="s">
        <v>1474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2016022814</v>
      </c>
      <c r="BM1239">
        <v>14</v>
      </c>
    </row>
    <row r="1240" spans="1:65">
      <c r="A1240" t="s">
        <v>7099</v>
      </c>
      <c r="B1240">
        <v>1239</v>
      </c>
      <c r="C1240" t="s">
        <v>1223</v>
      </c>
      <c r="D1240">
        <v>1</v>
      </c>
      <c r="E1240">
        <v>14</v>
      </c>
      <c r="F1240">
        <v>2016022814</v>
      </c>
      <c r="G1240">
        <v>20160228</v>
      </c>
      <c r="H1240" t="s">
        <v>1475</v>
      </c>
      <c r="I1240" t="s">
        <v>563</v>
      </c>
      <c r="J1240" t="s">
        <v>55</v>
      </c>
      <c r="K1240">
        <v>0</v>
      </c>
      <c r="L1240" t="s">
        <v>55</v>
      </c>
      <c r="M1240" t="s">
        <v>55</v>
      </c>
      <c r="N1240" t="s">
        <v>56</v>
      </c>
      <c r="O1240" t="s">
        <v>57</v>
      </c>
      <c r="P1240" t="s">
        <v>57</v>
      </c>
      <c r="Q1240" t="s">
        <v>3</v>
      </c>
      <c r="R1240" t="s">
        <v>1326</v>
      </c>
      <c r="S1240" t="s">
        <v>55</v>
      </c>
      <c r="T1240" t="s">
        <v>68</v>
      </c>
      <c r="U1240" t="s">
        <v>68</v>
      </c>
      <c r="V1240" t="s">
        <v>56</v>
      </c>
      <c r="W1240" t="s">
        <v>55</v>
      </c>
      <c r="X1240" t="s">
        <v>56</v>
      </c>
      <c r="Y1240" t="s">
        <v>56</v>
      </c>
      <c r="Z1240" t="s">
        <v>56</v>
      </c>
      <c r="AA1240" t="s">
        <v>57</v>
      </c>
      <c r="AB1240" t="s">
        <v>56</v>
      </c>
      <c r="AC1240" t="s">
        <v>56</v>
      </c>
      <c r="AD1240" t="s">
        <v>57</v>
      </c>
      <c r="AE1240">
        <v>0</v>
      </c>
      <c r="AF1240">
        <v>0</v>
      </c>
      <c r="AG1240">
        <v>0</v>
      </c>
      <c r="AH1240">
        <v>1</v>
      </c>
      <c r="AI1240" s="18" t="str">
        <f t="shared" si="77"/>
        <v>1</v>
      </c>
      <c r="AJ1240" s="18" t="str">
        <f t="shared" si="78"/>
        <v>1</v>
      </c>
      <c r="AK1240" s="18" t="str">
        <f t="shared" si="79"/>
        <v>1</v>
      </c>
      <c r="AL1240" s="18">
        <f t="shared" si="80"/>
        <v>1</v>
      </c>
      <c r="AM1240" t="s">
        <v>55</v>
      </c>
      <c r="AN1240" t="s">
        <v>55</v>
      </c>
      <c r="AO1240">
        <v>0</v>
      </c>
      <c r="AP1240">
        <v>0</v>
      </c>
      <c r="AQ1240">
        <v>0</v>
      </c>
      <c r="AR1240" t="s">
        <v>209</v>
      </c>
      <c r="AS1240" t="s">
        <v>141</v>
      </c>
      <c r="AT1240" t="s">
        <v>141</v>
      </c>
      <c r="AU1240" t="s">
        <v>1326</v>
      </c>
      <c r="AV1240" t="s">
        <v>7099</v>
      </c>
      <c r="AW1240" t="s">
        <v>1475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1</v>
      </c>
      <c r="BL1240">
        <v>2016022814</v>
      </c>
      <c r="BM1240">
        <v>14</v>
      </c>
    </row>
    <row r="1241" spans="1:65">
      <c r="A1241" t="s">
        <v>7100</v>
      </c>
      <c r="B1241">
        <v>1240</v>
      </c>
      <c r="C1241" t="s">
        <v>1223</v>
      </c>
      <c r="D1241">
        <v>1</v>
      </c>
      <c r="E1241">
        <v>14</v>
      </c>
      <c r="F1241">
        <v>2016022814</v>
      </c>
      <c r="G1241">
        <v>20160228</v>
      </c>
      <c r="H1241" t="s">
        <v>1476</v>
      </c>
      <c r="I1241" t="s">
        <v>563</v>
      </c>
      <c r="J1241" t="s">
        <v>55</v>
      </c>
      <c r="K1241">
        <v>0</v>
      </c>
      <c r="L1241" t="s">
        <v>55</v>
      </c>
      <c r="M1241" t="s">
        <v>55</v>
      </c>
      <c r="N1241" t="s">
        <v>56</v>
      </c>
      <c r="O1241" t="s">
        <v>57</v>
      </c>
      <c r="P1241" t="s">
        <v>57</v>
      </c>
      <c r="Q1241" t="s">
        <v>3</v>
      </c>
      <c r="R1241" t="s">
        <v>80</v>
      </c>
      <c r="S1241" t="s">
        <v>55</v>
      </c>
      <c r="T1241" t="s">
        <v>68</v>
      </c>
      <c r="U1241" t="s">
        <v>68</v>
      </c>
      <c r="V1241" t="s">
        <v>56</v>
      </c>
      <c r="W1241" t="s">
        <v>55</v>
      </c>
      <c r="X1241" t="s">
        <v>56</v>
      </c>
      <c r="Y1241" t="s">
        <v>56</v>
      </c>
      <c r="Z1241" t="s">
        <v>56</v>
      </c>
      <c r="AA1241" t="s">
        <v>57</v>
      </c>
      <c r="AB1241" t="s">
        <v>56</v>
      </c>
      <c r="AC1241" t="s">
        <v>56</v>
      </c>
      <c r="AD1241" t="s">
        <v>57</v>
      </c>
      <c r="AE1241">
        <v>0</v>
      </c>
      <c r="AF1241">
        <v>0</v>
      </c>
      <c r="AG1241">
        <v>0</v>
      </c>
      <c r="AH1241">
        <v>1</v>
      </c>
      <c r="AI1241" s="18" t="str">
        <f t="shared" si="77"/>
        <v>1</v>
      </c>
      <c r="AJ1241" s="18" t="str">
        <f t="shared" si="78"/>
        <v>1</v>
      </c>
      <c r="AK1241" s="18" t="str">
        <f t="shared" si="79"/>
        <v>1</v>
      </c>
      <c r="AL1241" s="18">
        <f t="shared" si="80"/>
        <v>1</v>
      </c>
      <c r="AM1241" t="s">
        <v>55</v>
      </c>
      <c r="AN1241" t="s">
        <v>55</v>
      </c>
      <c r="AO1241">
        <v>0</v>
      </c>
      <c r="AP1241">
        <v>0</v>
      </c>
      <c r="AQ1241">
        <v>0</v>
      </c>
      <c r="AR1241" t="s">
        <v>209</v>
      </c>
      <c r="AS1241" t="s">
        <v>80</v>
      </c>
      <c r="AT1241" t="s">
        <v>80</v>
      </c>
      <c r="AU1241" t="s">
        <v>80</v>
      </c>
      <c r="AV1241" t="s">
        <v>7100</v>
      </c>
      <c r="AW1241" t="s">
        <v>1476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2016022814</v>
      </c>
      <c r="BM1241">
        <v>14</v>
      </c>
    </row>
    <row r="1242" spans="1:65">
      <c r="A1242" t="s">
        <v>7101</v>
      </c>
      <c r="B1242">
        <v>1241</v>
      </c>
      <c r="C1242" t="s">
        <v>1223</v>
      </c>
      <c r="D1242">
        <v>1</v>
      </c>
      <c r="E1242">
        <v>14</v>
      </c>
      <c r="F1242">
        <v>2016022814</v>
      </c>
      <c r="G1242">
        <v>20160228</v>
      </c>
      <c r="H1242" t="s">
        <v>1477</v>
      </c>
      <c r="I1242" t="s">
        <v>618</v>
      </c>
      <c r="J1242" t="s">
        <v>55</v>
      </c>
      <c r="K1242">
        <v>2</v>
      </c>
      <c r="L1242">
        <v>1</v>
      </c>
      <c r="M1242">
        <v>1</v>
      </c>
      <c r="N1242" t="s">
        <v>56</v>
      </c>
      <c r="O1242" t="s">
        <v>618</v>
      </c>
      <c r="P1242" t="s">
        <v>68</v>
      </c>
      <c r="Q1242" t="s">
        <v>3</v>
      </c>
      <c r="R1242" t="s">
        <v>80</v>
      </c>
      <c r="S1242" t="s">
        <v>55</v>
      </c>
      <c r="T1242" t="s">
        <v>68</v>
      </c>
      <c r="U1242" t="s">
        <v>68</v>
      </c>
      <c r="V1242" t="s">
        <v>56</v>
      </c>
      <c r="W1242" t="s">
        <v>55</v>
      </c>
      <c r="X1242" t="s">
        <v>56</v>
      </c>
      <c r="Y1242" t="s">
        <v>68</v>
      </c>
      <c r="Z1242" t="s">
        <v>56</v>
      </c>
      <c r="AA1242" t="s">
        <v>57</v>
      </c>
      <c r="AB1242" t="s">
        <v>56</v>
      </c>
      <c r="AC1242" t="s">
        <v>56</v>
      </c>
      <c r="AD1242" t="s">
        <v>1478</v>
      </c>
      <c r="AE1242">
        <v>0</v>
      </c>
      <c r="AF1242">
        <v>0</v>
      </c>
      <c r="AG1242">
        <v>0</v>
      </c>
      <c r="AH1242">
        <v>1</v>
      </c>
      <c r="AI1242" s="18" t="str">
        <f t="shared" si="77"/>
        <v>1</v>
      </c>
      <c r="AJ1242" s="18" t="str">
        <f t="shared" si="78"/>
        <v>1</v>
      </c>
      <c r="AK1242" s="18" t="str">
        <f t="shared" si="79"/>
        <v>1</v>
      </c>
      <c r="AL1242" s="18">
        <f t="shared" si="80"/>
        <v>1</v>
      </c>
      <c r="AM1242" t="s">
        <v>55</v>
      </c>
      <c r="AN1242" t="s">
        <v>55</v>
      </c>
      <c r="AO1242">
        <v>0</v>
      </c>
      <c r="AP1242">
        <v>0</v>
      </c>
      <c r="AQ1242">
        <v>0</v>
      </c>
      <c r="AR1242" t="s">
        <v>379</v>
      </c>
      <c r="AS1242" t="s">
        <v>80</v>
      </c>
      <c r="AT1242" t="s">
        <v>80</v>
      </c>
      <c r="AU1242" t="s">
        <v>80</v>
      </c>
      <c r="AV1242" t="s">
        <v>7101</v>
      </c>
      <c r="AW1242" t="s">
        <v>1477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2016022814</v>
      </c>
      <c r="BM1242">
        <v>14</v>
      </c>
    </row>
    <row r="1243" spans="1:65">
      <c r="A1243" t="s">
        <v>7102</v>
      </c>
      <c r="B1243">
        <v>1242</v>
      </c>
      <c r="C1243" t="s">
        <v>1223</v>
      </c>
      <c r="D1243">
        <v>1</v>
      </c>
      <c r="E1243">
        <v>14</v>
      </c>
      <c r="F1243">
        <v>2016022814</v>
      </c>
      <c r="G1243">
        <v>20160228</v>
      </c>
      <c r="H1243" t="s">
        <v>1479</v>
      </c>
      <c r="I1243" t="s">
        <v>618</v>
      </c>
      <c r="J1243" t="s">
        <v>55</v>
      </c>
      <c r="K1243">
        <v>2</v>
      </c>
      <c r="L1243">
        <v>1</v>
      </c>
      <c r="M1243">
        <v>1</v>
      </c>
      <c r="N1243" t="s">
        <v>56</v>
      </c>
      <c r="O1243" t="s">
        <v>618</v>
      </c>
      <c r="P1243" t="s">
        <v>68</v>
      </c>
      <c r="Q1243" t="s">
        <v>3</v>
      </c>
      <c r="R1243" t="s">
        <v>80</v>
      </c>
      <c r="S1243" t="s">
        <v>55</v>
      </c>
      <c r="T1243" t="s">
        <v>68</v>
      </c>
      <c r="U1243" t="s">
        <v>68</v>
      </c>
      <c r="V1243" t="s">
        <v>56</v>
      </c>
      <c r="W1243" t="s">
        <v>55</v>
      </c>
      <c r="X1243" t="s">
        <v>56</v>
      </c>
      <c r="Y1243" t="s">
        <v>68</v>
      </c>
      <c r="Z1243" t="s">
        <v>56</v>
      </c>
      <c r="AA1243" t="s">
        <v>57</v>
      </c>
      <c r="AB1243" t="s">
        <v>56</v>
      </c>
      <c r="AC1243" t="s">
        <v>56</v>
      </c>
      <c r="AD1243" t="s">
        <v>1478</v>
      </c>
      <c r="AE1243">
        <v>0</v>
      </c>
      <c r="AF1243">
        <v>0</v>
      </c>
      <c r="AG1243">
        <v>0</v>
      </c>
      <c r="AH1243">
        <v>1</v>
      </c>
      <c r="AI1243" s="18" t="str">
        <f t="shared" si="77"/>
        <v>1</v>
      </c>
      <c r="AJ1243" s="18" t="str">
        <f t="shared" si="78"/>
        <v>1</v>
      </c>
      <c r="AK1243" s="18" t="str">
        <f t="shared" si="79"/>
        <v>1</v>
      </c>
      <c r="AL1243" s="18">
        <f t="shared" si="80"/>
        <v>1</v>
      </c>
      <c r="AM1243" t="s">
        <v>55</v>
      </c>
      <c r="AN1243" t="s">
        <v>55</v>
      </c>
      <c r="AO1243">
        <v>1</v>
      </c>
      <c r="AP1243">
        <v>0</v>
      </c>
      <c r="AQ1243">
        <v>0</v>
      </c>
      <c r="AR1243" t="s">
        <v>379</v>
      </c>
      <c r="AS1243" t="s">
        <v>80</v>
      </c>
      <c r="AT1243" t="s">
        <v>80</v>
      </c>
      <c r="AU1243" t="s">
        <v>80</v>
      </c>
      <c r="AV1243" t="s">
        <v>7102</v>
      </c>
      <c r="AW1243" t="s">
        <v>1479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</v>
      </c>
      <c r="BL1243">
        <v>2016022814</v>
      </c>
      <c r="BM1243">
        <v>14</v>
      </c>
    </row>
    <row r="1244" spans="1:65">
      <c r="A1244" t="s">
        <v>7103</v>
      </c>
      <c r="B1244">
        <v>1243</v>
      </c>
      <c r="C1244" t="s">
        <v>1223</v>
      </c>
      <c r="D1244">
        <v>1</v>
      </c>
      <c r="E1244">
        <v>14</v>
      </c>
      <c r="F1244">
        <v>2016022814</v>
      </c>
      <c r="G1244">
        <v>20160228</v>
      </c>
      <c r="H1244" t="s">
        <v>1480</v>
      </c>
      <c r="I1244" t="s">
        <v>618</v>
      </c>
      <c r="J1244" t="s">
        <v>55</v>
      </c>
      <c r="K1244">
        <v>2</v>
      </c>
      <c r="L1244">
        <v>1</v>
      </c>
      <c r="M1244">
        <v>1</v>
      </c>
      <c r="N1244" t="s">
        <v>56</v>
      </c>
      <c r="O1244" t="s">
        <v>618</v>
      </c>
      <c r="P1244" t="s">
        <v>68</v>
      </c>
      <c r="Q1244" t="s">
        <v>3</v>
      </c>
      <c r="R1244" t="s">
        <v>80</v>
      </c>
      <c r="S1244" t="s">
        <v>55</v>
      </c>
      <c r="T1244" t="s">
        <v>68</v>
      </c>
      <c r="U1244" t="s">
        <v>68</v>
      </c>
      <c r="V1244" t="s">
        <v>56</v>
      </c>
      <c r="W1244" t="s">
        <v>55</v>
      </c>
      <c r="X1244" t="s">
        <v>56</v>
      </c>
      <c r="Y1244" t="s">
        <v>68</v>
      </c>
      <c r="Z1244" t="s">
        <v>56</v>
      </c>
      <c r="AA1244" t="s">
        <v>57</v>
      </c>
      <c r="AB1244" t="s">
        <v>56</v>
      </c>
      <c r="AC1244" t="s">
        <v>56</v>
      </c>
      <c r="AD1244" t="s">
        <v>1478</v>
      </c>
      <c r="AE1244">
        <v>0</v>
      </c>
      <c r="AF1244">
        <v>0</v>
      </c>
      <c r="AG1244">
        <v>0</v>
      </c>
      <c r="AH1244">
        <v>1</v>
      </c>
      <c r="AI1244" s="18" t="str">
        <f t="shared" si="77"/>
        <v>1</v>
      </c>
      <c r="AJ1244" s="18" t="str">
        <f t="shared" si="78"/>
        <v>1</v>
      </c>
      <c r="AK1244" s="18" t="str">
        <f t="shared" si="79"/>
        <v>1</v>
      </c>
      <c r="AL1244" s="18">
        <f t="shared" si="80"/>
        <v>1</v>
      </c>
      <c r="AM1244" t="s">
        <v>55</v>
      </c>
      <c r="AN1244" t="s">
        <v>55</v>
      </c>
      <c r="AO1244">
        <v>0</v>
      </c>
      <c r="AP1244">
        <v>0</v>
      </c>
      <c r="AQ1244">
        <v>0</v>
      </c>
      <c r="AR1244" t="s">
        <v>379</v>
      </c>
      <c r="AS1244" t="s">
        <v>80</v>
      </c>
      <c r="AT1244" t="s">
        <v>80</v>
      </c>
      <c r="AU1244" t="s">
        <v>80</v>
      </c>
      <c r="AV1244" t="s">
        <v>7103</v>
      </c>
      <c r="AW1244" t="s">
        <v>1480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2016022814</v>
      </c>
      <c r="BM1244">
        <v>14</v>
      </c>
    </row>
    <row r="1245" spans="1:65">
      <c r="A1245" t="s">
        <v>7104</v>
      </c>
      <c r="B1245">
        <v>1244</v>
      </c>
      <c r="C1245" t="s">
        <v>1223</v>
      </c>
      <c r="D1245">
        <v>1</v>
      </c>
      <c r="E1245">
        <v>14</v>
      </c>
      <c r="F1245">
        <v>2016022814</v>
      </c>
      <c r="G1245">
        <v>20160228</v>
      </c>
      <c r="H1245" t="s">
        <v>1481</v>
      </c>
      <c r="I1245" t="s">
        <v>563</v>
      </c>
      <c r="J1245" t="s">
        <v>55</v>
      </c>
      <c r="K1245">
        <v>0</v>
      </c>
      <c r="L1245" t="s">
        <v>55</v>
      </c>
      <c r="M1245" t="s">
        <v>55</v>
      </c>
      <c r="N1245" t="s">
        <v>56</v>
      </c>
      <c r="O1245" t="s">
        <v>57</v>
      </c>
      <c r="P1245" t="s">
        <v>57</v>
      </c>
      <c r="Q1245" t="s">
        <v>3</v>
      </c>
      <c r="R1245" t="s">
        <v>1326</v>
      </c>
      <c r="S1245" t="s">
        <v>55</v>
      </c>
      <c r="T1245" t="s">
        <v>68</v>
      </c>
      <c r="U1245" t="s">
        <v>68</v>
      </c>
      <c r="V1245" t="s">
        <v>56</v>
      </c>
      <c r="W1245" t="s">
        <v>55</v>
      </c>
      <c r="X1245" t="s">
        <v>56</v>
      </c>
      <c r="Y1245" t="s">
        <v>56</v>
      </c>
      <c r="Z1245" t="s">
        <v>56</v>
      </c>
      <c r="AA1245" t="s">
        <v>57</v>
      </c>
      <c r="AB1245" t="s">
        <v>56</v>
      </c>
      <c r="AC1245" t="s">
        <v>56</v>
      </c>
      <c r="AD1245" t="s">
        <v>57</v>
      </c>
      <c r="AE1245">
        <v>0</v>
      </c>
      <c r="AF1245">
        <v>0</v>
      </c>
      <c r="AG1245">
        <v>0</v>
      </c>
      <c r="AH1245">
        <v>1</v>
      </c>
      <c r="AI1245" s="18" t="str">
        <f t="shared" si="77"/>
        <v>1</v>
      </c>
      <c r="AJ1245" s="18" t="str">
        <f t="shared" si="78"/>
        <v>1</v>
      </c>
      <c r="AK1245" s="18" t="str">
        <f t="shared" si="79"/>
        <v>1</v>
      </c>
      <c r="AL1245" s="18">
        <f t="shared" si="80"/>
        <v>1</v>
      </c>
      <c r="AM1245" t="s">
        <v>55</v>
      </c>
      <c r="AN1245" t="s">
        <v>55</v>
      </c>
      <c r="AO1245">
        <v>0</v>
      </c>
      <c r="AP1245">
        <v>0</v>
      </c>
      <c r="AQ1245">
        <v>0</v>
      </c>
      <c r="AR1245" t="s">
        <v>209</v>
      </c>
      <c r="AS1245" t="s">
        <v>141</v>
      </c>
      <c r="AT1245" t="s">
        <v>141</v>
      </c>
      <c r="AU1245" t="s">
        <v>1326</v>
      </c>
      <c r="AV1245" t="s">
        <v>7104</v>
      </c>
      <c r="AW1245" t="s">
        <v>1481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2016022814</v>
      </c>
      <c r="BM1245">
        <v>14</v>
      </c>
    </row>
    <row r="1246" spans="1:65">
      <c r="A1246" t="s">
        <v>7105</v>
      </c>
      <c r="B1246">
        <v>1245</v>
      </c>
      <c r="C1246" t="s">
        <v>1223</v>
      </c>
      <c r="D1246">
        <v>1</v>
      </c>
      <c r="E1246">
        <v>14</v>
      </c>
      <c r="F1246">
        <v>2016022814</v>
      </c>
      <c r="G1246">
        <v>20160228</v>
      </c>
      <c r="H1246" t="s">
        <v>1482</v>
      </c>
      <c r="I1246" t="s">
        <v>563</v>
      </c>
      <c r="J1246" t="s">
        <v>55</v>
      </c>
      <c r="K1246">
        <v>0</v>
      </c>
      <c r="L1246" t="s">
        <v>55</v>
      </c>
      <c r="M1246" t="s">
        <v>55</v>
      </c>
      <c r="N1246" t="s">
        <v>56</v>
      </c>
      <c r="O1246" t="s">
        <v>57</v>
      </c>
      <c r="P1246" t="s">
        <v>57</v>
      </c>
      <c r="Q1246" t="s">
        <v>3</v>
      </c>
      <c r="R1246" t="s">
        <v>1326</v>
      </c>
      <c r="S1246" t="s">
        <v>55</v>
      </c>
      <c r="T1246" t="s">
        <v>68</v>
      </c>
      <c r="U1246" t="s">
        <v>68</v>
      </c>
      <c r="V1246" t="s">
        <v>68</v>
      </c>
      <c r="W1246" t="s">
        <v>55</v>
      </c>
      <c r="X1246" t="s">
        <v>56</v>
      </c>
      <c r="Y1246" t="s">
        <v>56</v>
      </c>
      <c r="Z1246" t="s">
        <v>56</v>
      </c>
      <c r="AA1246" t="s">
        <v>57</v>
      </c>
      <c r="AB1246" t="s">
        <v>56</v>
      </c>
      <c r="AC1246" t="s">
        <v>56</v>
      </c>
      <c r="AD1246" t="s">
        <v>57</v>
      </c>
      <c r="AE1246">
        <v>0</v>
      </c>
      <c r="AF1246">
        <v>0</v>
      </c>
      <c r="AG1246">
        <v>0</v>
      </c>
      <c r="AH1246">
        <v>1</v>
      </c>
      <c r="AI1246" s="18" t="str">
        <f t="shared" si="77"/>
        <v>1</v>
      </c>
      <c r="AJ1246" s="18" t="str">
        <f t="shared" si="78"/>
        <v>1</v>
      </c>
      <c r="AK1246" s="18" t="str">
        <f t="shared" si="79"/>
        <v>1</v>
      </c>
      <c r="AL1246" s="18">
        <f t="shared" si="80"/>
        <v>1</v>
      </c>
      <c r="AM1246" t="s">
        <v>55</v>
      </c>
      <c r="AN1246" t="s">
        <v>55</v>
      </c>
      <c r="AO1246">
        <v>0</v>
      </c>
      <c r="AP1246">
        <v>0</v>
      </c>
      <c r="AQ1246">
        <v>0</v>
      </c>
      <c r="AR1246" t="s">
        <v>209</v>
      </c>
      <c r="AS1246" t="s">
        <v>141</v>
      </c>
      <c r="AT1246" t="s">
        <v>141</v>
      </c>
      <c r="AU1246" t="s">
        <v>1326</v>
      </c>
      <c r="AV1246" t="s">
        <v>7105</v>
      </c>
      <c r="AW1246" t="s">
        <v>1482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2016022814</v>
      </c>
      <c r="BM1246">
        <v>14</v>
      </c>
    </row>
    <row r="1247" spans="1:65">
      <c r="A1247" t="s">
        <v>7106</v>
      </c>
      <c r="B1247">
        <v>1246</v>
      </c>
      <c r="C1247" t="s">
        <v>1223</v>
      </c>
      <c r="D1247">
        <v>1</v>
      </c>
      <c r="E1247">
        <v>14</v>
      </c>
      <c r="F1247">
        <v>2016022814</v>
      </c>
      <c r="G1247">
        <v>20160228</v>
      </c>
      <c r="H1247" t="s">
        <v>1483</v>
      </c>
      <c r="I1247" t="s">
        <v>563</v>
      </c>
      <c r="J1247" t="s">
        <v>55</v>
      </c>
      <c r="K1247">
        <v>0</v>
      </c>
      <c r="L1247" t="s">
        <v>55</v>
      </c>
      <c r="M1247" t="s">
        <v>55</v>
      </c>
      <c r="N1247" t="s">
        <v>56</v>
      </c>
      <c r="O1247" t="s">
        <v>57</v>
      </c>
      <c r="P1247" t="s">
        <v>57</v>
      </c>
      <c r="Q1247" t="s">
        <v>3</v>
      </c>
      <c r="R1247" t="s">
        <v>1326</v>
      </c>
      <c r="S1247" t="s">
        <v>55</v>
      </c>
      <c r="T1247" t="s">
        <v>68</v>
      </c>
      <c r="U1247" t="s">
        <v>68</v>
      </c>
      <c r="V1247" t="s">
        <v>56</v>
      </c>
      <c r="W1247" t="s">
        <v>55</v>
      </c>
      <c r="X1247" t="s">
        <v>56</v>
      </c>
      <c r="Y1247" t="s">
        <v>56</v>
      </c>
      <c r="Z1247" t="s">
        <v>56</v>
      </c>
      <c r="AA1247" t="s">
        <v>57</v>
      </c>
      <c r="AB1247" t="s">
        <v>56</v>
      </c>
      <c r="AC1247" t="s">
        <v>56</v>
      </c>
      <c r="AD1247" t="s">
        <v>57</v>
      </c>
      <c r="AE1247">
        <v>0</v>
      </c>
      <c r="AF1247">
        <v>0</v>
      </c>
      <c r="AG1247">
        <v>0</v>
      </c>
      <c r="AH1247">
        <v>1</v>
      </c>
      <c r="AI1247" s="18" t="str">
        <f t="shared" si="77"/>
        <v>1</v>
      </c>
      <c r="AJ1247" s="18" t="str">
        <f t="shared" si="78"/>
        <v>1</v>
      </c>
      <c r="AK1247" s="18" t="str">
        <f t="shared" si="79"/>
        <v>1</v>
      </c>
      <c r="AL1247" s="18">
        <f t="shared" si="80"/>
        <v>1</v>
      </c>
      <c r="AM1247" t="s">
        <v>55</v>
      </c>
      <c r="AN1247" t="s">
        <v>55</v>
      </c>
      <c r="AO1247">
        <v>1</v>
      </c>
      <c r="AP1247">
        <v>0</v>
      </c>
      <c r="AQ1247">
        <v>0</v>
      </c>
      <c r="AR1247" t="s">
        <v>209</v>
      </c>
      <c r="AS1247" t="s">
        <v>141</v>
      </c>
      <c r="AT1247" t="s">
        <v>141</v>
      </c>
      <c r="AU1247" t="s">
        <v>1326</v>
      </c>
      <c r="AV1247" t="s">
        <v>7106</v>
      </c>
      <c r="AW1247" t="s">
        <v>1483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</v>
      </c>
      <c r="BL1247">
        <v>2016022814</v>
      </c>
      <c r="BM1247">
        <v>14</v>
      </c>
    </row>
    <row r="1248" spans="1:65">
      <c r="A1248" t="s">
        <v>7107</v>
      </c>
      <c r="B1248">
        <v>1247</v>
      </c>
      <c r="C1248" t="s">
        <v>1223</v>
      </c>
      <c r="D1248">
        <v>1</v>
      </c>
      <c r="E1248">
        <v>14</v>
      </c>
      <c r="F1248">
        <v>2016022814</v>
      </c>
      <c r="G1248">
        <v>20160228</v>
      </c>
      <c r="H1248" t="s">
        <v>1484</v>
      </c>
      <c r="I1248" t="s">
        <v>563</v>
      </c>
      <c r="J1248" t="s">
        <v>55</v>
      </c>
      <c r="K1248">
        <v>0</v>
      </c>
      <c r="L1248" t="s">
        <v>55</v>
      </c>
      <c r="M1248" t="s">
        <v>55</v>
      </c>
      <c r="N1248" t="s">
        <v>56</v>
      </c>
      <c r="O1248" t="s">
        <v>57</v>
      </c>
      <c r="P1248" t="s">
        <v>57</v>
      </c>
      <c r="Q1248" t="s">
        <v>3</v>
      </c>
      <c r="R1248" t="s">
        <v>1326</v>
      </c>
      <c r="S1248" t="s">
        <v>55</v>
      </c>
      <c r="T1248" t="s">
        <v>68</v>
      </c>
      <c r="U1248" t="s">
        <v>68</v>
      </c>
      <c r="V1248" t="s">
        <v>68</v>
      </c>
      <c r="W1248" t="s">
        <v>55</v>
      </c>
      <c r="X1248" t="s">
        <v>56</v>
      </c>
      <c r="Y1248" t="s">
        <v>56</v>
      </c>
      <c r="Z1248" t="s">
        <v>56</v>
      </c>
      <c r="AA1248" t="s">
        <v>57</v>
      </c>
      <c r="AB1248" t="s">
        <v>56</v>
      </c>
      <c r="AC1248" t="s">
        <v>56</v>
      </c>
      <c r="AD1248" t="s">
        <v>57</v>
      </c>
      <c r="AE1248">
        <v>0</v>
      </c>
      <c r="AF1248">
        <v>0</v>
      </c>
      <c r="AG1248">
        <v>0</v>
      </c>
      <c r="AH1248">
        <v>1</v>
      </c>
      <c r="AI1248" s="18" t="str">
        <f t="shared" si="77"/>
        <v>1</v>
      </c>
      <c r="AJ1248" s="18" t="str">
        <f t="shared" si="78"/>
        <v>1</v>
      </c>
      <c r="AK1248" s="18" t="str">
        <f t="shared" si="79"/>
        <v>1</v>
      </c>
      <c r="AL1248" s="18">
        <f t="shared" si="80"/>
        <v>1</v>
      </c>
      <c r="AM1248" t="s">
        <v>55</v>
      </c>
      <c r="AN1248" t="s">
        <v>55</v>
      </c>
      <c r="AO1248">
        <v>0</v>
      </c>
      <c r="AP1248">
        <v>0</v>
      </c>
      <c r="AQ1248">
        <v>0</v>
      </c>
      <c r="AR1248" t="s">
        <v>209</v>
      </c>
      <c r="AS1248" t="s">
        <v>141</v>
      </c>
      <c r="AT1248" t="s">
        <v>141</v>
      </c>
      <c r="AU1248" t="s">
        <v>1326</v>
      </c>
      <c r="AV1248" t="s">
        <v>7107</v>
      </c>
      <c r="AW1248" t="s">
        <v>1484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2016022814</v>
      </c>
      <c r="BM1248">
        <v>14</v>
      </c>
    </row>
    <row r="1249" spans="1:65">
      <c r="A1249" t="s">
        <v>7108</v>
      </c>
      <c r="B1249">
        <v>1248</v>
      </c>
      <c r="C1249" t="s">
        <v>1223</v>
      </c>
      <c r="D1249">
        <v>1</v>
      </c>
      <c r="E1249">
        <v>14</v>
      </c>
      <c r="F1249">
        <v>2016022814</v>
      </c>
      <c r="G1249">
        <v>20160228</v>
      </c>
      <c r="H1249" t="s">
        <v>1485</v>
      </c>
      <c r="I1249" t="s">
        <v>563</v>
      </c>
      <c r="J1249" t="s">
        <v>55</v>
      </c>
      <c r="K1249">
        <v>0</v>
      </c>
      <c r="L1249" t="s">
        <v>55</v>
      </c>
      <c r="M1249" t="s">
        <v>55</v>
      </c>
      <c r="N1249" t="s">
        <v>56</v>
      </c>
      <c r="O1249" t="s">
        <v>57</v>
      </c>
      <c r="P1249" t="s">
        <v>57</v>
      </c>
      <c r="Q1249" t="s">
        <v>3</v>
      </c>
      <c r="R1249" t="s">
        <v>1326</v>
      </c>
      <c r="S1249" t="s">
        <v>55</v>
      </c>
      <c r="T1249" t="s">
        <v>68</v>
      </c>
      <c r="U1249" t="s">
        <v>68</v>
      </c>
      <c r="V1249" t="s">
        <v>56</v>
      </c>
      <c r="W1249" t="s">
        <v>55</v>
      </c>
      <c r="X1249" t="s">
        <v>56</v>
      </c>
      <c r="Y1249" t="s">
        <v>56</v>
      </c>
      <c r="Z1249" t="s">
        <v>56</v>
      </c>
      <c r="AA1249" t="s">
        <v>57</v>
      </c>
      <c r="AB1249" t="s">
        <v>56</v>
      </c>
      <c r="AC1249" t="s">
        <v>56</v>
      </c>
      <c r="AD1249" t="s">
        <v>57</v>
      </c>
      <c r="AE1249">
        <v>0</v>
      </c>
      <c r="AF1249">
        <v>0</v>
      </c>
      <c r="AG1249">
        <v>0</v>
      </c>
      <c r="AH1249">
        <v>1</v>
      </c>
      <c r="AI1249" s="18" t="str">
        <f t="shared" si="77"/>
        <v>1</v>
      </c>
      <c r="AJ1249" s="18" t="str">
        <f t="shared" si="78"/>
        <v>1</v>
      </c>
      <c r="AK1249" s="18" t="str">
        <f t="shared" si="79"/>
        <v>1</v>
      </c>
      <c r="AL1249" s="18">
        <f t="shared" si="80"/>
        <v>1</v>
      </c>
      <c r="AM1249" t="s">
        <v>55</v>
      </c>
      <c r="AN1249" t="s">
        <v>55</v>
      </c>
      <c r="AO1249">
        <v>0</v>
      </c>
      <c r="AP1249">
        <v>0</v>
      </c>
      <c r="AQ1249">
        <v>0</v>
      </c>
      <c r="AR1249" t="s">
        <v>209</v>
      </c>
      <c r="AS1249" t="s">
        <v>141</v>
      </c>
      <c r="AT1249" t="s">
        <v>141</v>
      </c>
      <c r="AU1249" t="s">
        <v>1326</v>
      </c>
      <c r="AV1249" t="s">
        <v>7108</v>
      </c>
      <c r="AW1249" t="s">
        <v>1485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2016022814</v>
      </c>
      <c r="BM1249">
        <v>14</v>
      </c>
    </row>
    <row r="1250" spans="1:65">
      <c r="A1250" t="s">
        <v>7109</v>
      </c>
      <c r="B1250">
        <v>1249</v>
      </c>
      <c r="C1250" t="s">
        <v>1223</v>
      </c>
      <c r="D1250">
        <v>1</v>
      </c>
      <c r="E1250">
        <v>14</v>
      </c>
      <c r="F1250">
        <v>2016022814</v>
      </c>
      <c r="G1250">
        <v>20160228</v>
      </c>
      <c r="H1250" t="s">
        <v>1486</v>
      </c>
      <c r="I1250" t="s">
        <v>563</v>
      </c>
      <c r="J1250" t="s">
        <v>55</v>
      </c>
      <c r="K1250">
        <v>0</v>
      </c>
      <c r="L1250" t="s">
        <v>55</v>
      </c>
      <c r="M1250" t="s">
        <v>55</v>
      </c>
      <c r="N1250" t="s">
        <v>56</v>
      </c>
      <c r="O1250" t="s">
        <v>57</v>
      </c>
      <c r="P1250" t="s">
        <v>57</v>
      </c>
      <c r="Q1250" t="s">
        <v>3</v>
      </c>
      <c r="R1250" t="s">
        <v>1326</v>
      </c>
      <c r="S1250" t="s">
        <v>55</v>
      </c>
      <c r="T1250" t="s">
        <v>68</v>
      </c>
      <c r="U1250" t="s">
        <v>68</v>
      </c>
      <c r="V1250" t="s">
        <v>56</v>
      </c>
      <c r="W1250" t="s">
        <v>55</v>
      </c>
      <c r="X1250" t="s">
        <v>56</v>
      </c>
      <c r="Y1250" t="s">
        <v>56</v>
      </c>
      <c r="Z1250" t="s">
        <v>56</v>
      </c>
      <c r="AA1250" t="s">
        <v>57</v>
      </c>
      <c r="AB1250" t="s">
        <v>56</v>
      </c>
      <c r="AC1250" t="s">
        <v>56</v>
      </c>
      <c r="AD1250" t="s">
        <v>57</v>
      </c>
      <c r="AE1250">
        <v>0</v>
      </c>
      <c r="AF1250">
        <v>0</v>
      </c>
      <c r="AG1250">
        <v>0</v>
      </c>
      <c r="AH1250">
        <v>1</v>
      </c>
      <c r="AI1250" s="18" t="str">
        <f t="shared" si="77"/>
        <v>1</v>
      </c>
      <c r="AJ1250" s="18" t="str">
        <f t="shared" si="78"/>
        <v>1</v>
      </c>
      <c r="AK1250" s="18" t="str">
        <f t="shared" si="79"/>
        <v>1</v>
      </c>
      <c r="AL1250" s="18">
        <f t="shared" si="80"/>
        <v>1</v>
      </c>
      <c r="AM1250" t="s">
        <v>55</v>
      </c>
      <c r="AN1250" t="s">
        <v>55</v>
      </c>
      <c r="AO1250">
        <v>0</v>
      </c>
      <c r="AP1250">
        <v>0</v>
      </c>
      <c r="AQ1250">
        <v>0</v>
      </c>
      <c r="AR1250" t="s">
        <v>209</v>
      </c>
      <c r="AS1250" t="s">
        <v>141</v>
      </c>
      <c r="AT1250" t="s">
        <v>141</v>
      </c>
      <c r="AU1250" t="s">
        <v>1326</v>
      </c>
      <c r="AV1250" t="s">
        <v>7109</v>
      </c>
      <c r="AW1250" t="s">
        <v>1486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2016022814</v>
      </c>
      <c r="BM1250">
        <v>14</v>
      </c>
    </row>
    <row r="1251" spans="1:65">
      <c r="A1251" t="s">
        <v>7110</v>
      </c>
      <c r="B1251">
        <v>1250</v>
      </c>
      <c r="C1251" t="s">
        <v>1223</v>
      </c>
      <c r="D1251">
        <v>1</v>
      </c>
      <c r="E1251">
        <v>14</v>
      </c>
      <c r="F1251">
        <v>2016022814</v>
      </c>
      <c r="G1251">
        <v>20160228</v>
      </c>
      <c r="H1251" t="s">
        <v>1487</v>
      </c>
      <c r="I1251" t="s">
        <v>563</v>
      </c>
      <c r="J1251" t="s">
        <v>55</v>
      </c>
      <c r="K1251">
        <v>0</v>
      </c>
      <c r="L1251" t="s">
        <v>55</v>
      </c>
      <c r="M1251" t="s">
        <v>55</v>
      </c>
      <c r="N1251" t="s">
        <v>56</v>
      </c>
      <c r="O1251" t="s">
        <v>57</v>
      </c>
      <c r="P1251" t="s">
        <v>57</v>
      </c>
      <c r="Q1251" t="s">
        <v>3</v>
      </c>
      <c r="R1251" t="s">
        <v>1326</v>
      </c>
      <c r="S1251" t="s">
        <v>55</v>
      </c>
      <c r="T1251" t="s">
        <v>68</v>
      </c>
      <c r="U1251" t="s">
        <v>68</v>
      </c>
      <c r="V1251" t="s">
        <v>56</v>
      </c>
      <c r="W1251" t="s">
        <v>55</v>
      </c>
      <c r="X1251" t="s">
        <v>56</v>
      </c>
      <c r="Y1251" t="s">
        <v>56</v>
      </c>
      <c r="Z1251" t="s">
        <v>56</v>
      </c>
      <c r="AA1251" t="s">
        <v>57</v>
      </c>
      <c r="AB1251" t="s">
        <v>56</v>
      </c>
      <c r="AC1251" t="s">
        <v>56</v>
      </c>
      <c r="AD1251" t="s">
        <v>57</v>
      </c>
      <c r="AE1251">
        <v>0</v>
      </c>
      <c r="AF1251">
        <v>0</v>
      </c>
      <c r="AG1251">
        <v>0</v>
      </c>
      <c r="AH1251">
        <v>1</v>
      </c>
      <c r="AI1251" s="18" t="str">
        <f t="shared" si="77"/>
        <v>1</v>
      </c>
      <c r="AJ1251" s="18" t="str">
        <f t="shared" si="78"/>
        <v>1</v>
      </c>
      <c r="AK1251" s="18" t="str">
        <f t="shared" si="79"/>
        <v>1</v>
      </c>
      <c r="AL1251" s="18">
        <f t="shared" si="80"/>
        <v>1</v>
      </c>
      <c r="AM1251" t="s">
        <v>55</v>
      </c>
      <c r="AN1251" t="s">
        <v>55</v>
      </c>
      <c r="AO1251">
        <v>1</v>
      </c>
      <c r="AP1251">
        <v>0</v>
      </c>
      <c r="AQ1251">
        <v>0</v>
      </c>
      <c r="AR1251" t="s">
        <v>209</v>
      </c>
      <c r="AS1251" t="s">
        <v>141</v>
      </c>
      <c r="AT1251" t="s">
        <v>141</v>
      </c>
      <c r="AU1251" t="s">
        <v>1326</v>
      </c>
      <c r="AV1251" t="s">
        <v>7110</v>
      </c>
      <c r="AW1251" t="s">
        <v>1487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2016022814</v>
      </c>
      <c r="BM1251">
        <v>14</v>
      </c>
    </row>
    <row r="1252" spans="1:65">
      <c r="A1252" t="s">
        <v>7111</v>
      </c>
      <c r="B1252">
        <v>1251</v>
      </c>
      <c r="C1252" t="s">
        <v>1223</v>
      </c>
      <c r="D1252">
        <v>1</v>
      </c>
      <c r="E1252">
        <v>14</v>
      </c>
      <c r="F1252">
        <v>2016022814</v>
      </c>
      <c r="G1252">
        <v>20160228</v>
      </c>
      <c r="H1252" t="s">
        <v>1488</v>
      </c>
      <c r="I1252" t="s">
        <v>563</v>
      </c>
      <c r="J1252" t="s">
        <v>55</v>
      </c>
      <c r="K1252">
        <v>0</v>
      </c>
      <c r="L1252" t="s">
        <v>55</v>
      </c>
      <c r="M1252" t="s">
        <v>55</v>
      </c>
      <c r="N1252" t="s">
        <v>56</v>
      </c>
      <c r="O1252" t="s">
        <v>57</v>
      </c>
      <c r="P1252" t="s">
        <v>57</v>
      </c>
      <c r="Q1252" t="s">
        <v>3</v>
      </c>
      <c r="R1252" t="s">
        <v>1326</v>
      </c>
      <c r="S1252" t="s">
        <v>55</v>
      </c>
      <c r="T1252" t="s">
        <v>68</v>
      </c>
      <c r="U1252" t="s">
        <v>68</v>
      </c>
      <c r="V1252" t="s">
        <v>56</v>
      </c>
      <c r="W1252" t="s">
        <v>55</v>
      </c>
      <c r="X1252" t="s">
        <v>56</v>
      </c>
      <c r="Y1252" t="s">
        <v>56</v>
      </c>
      <c r="Z1252" t="s">
        <v>56</v>
      </c>
      <c r="AA1252" t="s">
        <v>57</v>
      </c>
      <c r="AB1252" t="s">
        <v>56</v>
      </c>
      <c r="AC1252" t="s">
        <v>56</v>
      </c>
      <c r="AD1252" t="s">
        <v>57</v>
      </c>
      <c r="AE1252">
        <v>0</v>
      </c>
      <c r="AF1252">
        <v>0</v>
      </c>
      <c r="AG1252">
        <v>0</v>
      </c>
      <c r="AH1252">
        <v>1</v>
      </c>
      <c r="AI1252" s="18" t="str">
        <f t="shared" si="77"/>
        <v>1</v>
      </c>
      <c r="AJ1252" s="18" t="str">
        <f t="shared" si="78"/>
        <v>1</v>
      </c>
      <c r="AK1252" s="18" t="str">
        <f t="shared" si="79"/>
        <v>1</v>
      </c>
      <c r="AL1252" s="18">
        <f t="shared" si="80"/>
        <v>1</v>
      </c>
      <c r="AM1252" t="s">
        <v>55</v>
      </c>
      <c r="AN1252" t="s">
        <v>55</v>
      </c>
      <c r="AO1252">
        <v>0</v>
      </c>
      <c r="AP1252">
        <v>0</v>
      </c>
      <c r="AQ1252">
        <v>0</v>
      </c>
      <c r="AR1252" t="s">
        <v>209</v>
      </c>
      <c r="AS1252" t="s">
        <v>141</v>
      </c>
      <c r="AT1252" t="s">
        <v>141</v>
      </c>
      <c r="AU1252" t="s">
        <v>1326</v>
      </c>
      <c r="AV1252" t="s">
        <v>7111</v>
      </c>
      <c r="AW1252" t="s">
        <v>1488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2016022814</v>
      </c>
      <c r="BM1252">
        <v>14</v>
      </c>
    </row>
    <row r="1253" spans="1:65">
      <c r="A1253" t="s">
        <v>7112</v>
      </c>
      <c r="B1253">
        <v>1252</v>
      </c>
      <c r="C1253" t="s">
        <v>1223</v>
      </c>
      <c r="D1253">
        <v>1</v>
      </c>
      <c r="E1253">
        <v>14</v>
      </c>
      <c r="F1253">
        <v>2016022814</v>
      </c>
      <c r="G1253">
        <v>20160228</v>
      </c>
      <c r="H1253" t="s">
        <v>1489</v>
      </c>
      <c r="I1253" t="s">
        <v>563</v>
      </c>
      <c r="J1253" t="s">
        <v>55</v>
      </c>
      <c r="K1253">
        <v>0</v>
      </c>
      <c r="L1253" t="s">
        <v>55</v>
      </c>
      <c r="M1253" t="s">
        <v>55</v>
      </c>
      <c r="N1253" t="s">
        <v>56</v>
      </c>
      <c r="O1253" t="s">
        <v>57</v>
      </c>
      <c r="P1253" t="s">
        <v>57</v>
      </c>
      <c r="Q1253" t="s">
        <v>3</v>
      </c>
      <c r="R1253" t="s">
        <v>1326</v>
      </c>
      <c r="S1253" t="s">
        <v>55</v>
      </c>
      <c r="T1253" t="s">
        <v>68</v>
      </c>
      <c r="U1253" t="s">
        <v>68</v>
      </c>
      <c r="V1253" t="s">
        <v>56</v>
      </c>
      <c r="W1253" t="s">
        <v>55</v>
      </c>
      <c r="X1253" t="s">
        <v>56</v>
      </c>
      <c r="Y1253" t="s">
        <v>56</v>
      </c>
      <c r="Z1253" t="s">
        <v>56</v>
      </c>
      <c r="AA1253" t="s">
        <v>57</v>
      </c>
      <c r="AB1253" t="s">
        <v>56</v>
      </c>
      <c r="AC1253" t="s">
        <v>56</v>
      </c>
      <c r="AD1253" t="s">
        <v>57</v>
      </c>
      <c r="AE1253">
        <v>0</v>
      </c>
      <c r="AF1253">
        <v>0</v>
      </c>
      <c r="AG1253">
        <v>0</v>
      </c>
      <c r="AH1253">
        <v>1</v>
      </c>
      <c r="AI1253" s="18" t="str">
        <f t="shared" si="77"/>
        <v>1</v>
      </c>
      <c r="AJ1253" s="18" t="str">
        <f t="shared" si="78"/>
        <v>1</v>
      </c>
      <c r="AK1253" s="18" t="str">
        <f t="shared" si="79"/>
        <v>1</v>
      </c>
      <c r="AL1253" s="18">
        <f t="shared" si="80"/>
        <v>1</v>
      </c>
      <c r="AM1253" t="s">
        <v>55</v>
      </c>
      <c r="AN1253" t="s">
        <v>55</v>
      </c>
      <c r="AO1253">
        <v>0</v>
      </c>
      <c r="AP1253">
        <v>0</v>
      </c>
      <c r="AQ1253">
        <v>0</v>
      </c>
      <c r="AR1253" t="s">
        <v>209</v>
      </c>
      <c r="AS1253" t="s">
        <v>141</v>
      </c>
      <c r="AT1253" t="s">
        <v>141</v>
      </c>
      <c r="AU1253" t="s">
        <v>1326</v>
      </c>
      <c r="AV1253" t="s">
        <v>7112</v>
      </c>
      <c r="AW1253" t="s">
        <v>1489</v>
      </c>
      <c r="AX1253">
        <v>0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2016022814</v>
      </c>
      <c r="BM1253">
        <v>14</v>
      </c>
    </row>
    <row r="1254" spans="1:65">
      <c r="A1254" t="s">
        <v>7113</v>
      </c>
      <c r="B1254">
        <v>1253</v>
      </c>
      <c r="C1254" t="s">
        <v>1223</v>
      </c>
      <c r="D1254">
        <v>1</v>
      </c>
      <c r="E1254">
        <v>14</v>
      </c>
      <c r="F1254">
        <v>2016022814</v>
      </c>
      <c r="G1254">
        <v>20160228</v>
      </c>
      <c r="H1254" t="s">
        <v>1490</v>
      </c>
      <c r="I1254" t="s">
        <v>563</v>
      </c>
      <c r="J1254" t="s">
        <v>55</v>
      </c>
      <c r="K1254">
        <v>0</v>
      </c>
      <c r="L1254" t="s">
        <v>55</v>
      </c>
      <c r="M1254" t="s">
        <v>55</v>
      </c>
      <c r="N1254" t="s">
        <v>56</v>
      </c>
      <c r="O1254" t="s">
        <v>57</v>
      </c>
      <c r="P1254" t="s">
        <v>57</v>
      </c>
      <c r="Q1254" t="s">
        <v>3</v>
      </c>
      <c r="R1254" t="s">
        <v>1326</v>
      </c>
      <c r="S1254" t="s">
        <v>55</v>
      </c>
      <c r="T1254" t="s">
        <v>68</v>
      </c>
      <c r="U1254" t="s">
        <v>68</v>
      </c>
      <c r="V1254" t="s">
        <v>68</v>
      </c>
      <c r="W1254" t="s">
        <v>55</v>
      </c>
      <c r="X1254" t="s">
        <v>56</v>
      </c>
      <c r="Y1254" t="s">
        <v>56</v>
      </c>
      <c r="Z1254" t="s">
        <v>56</v>
      </c>
      <c r="AA1254" t="s">
        <v>57</v>
      </c>
      <c r="AB1254" t="s">
        <v>56</v>
      </c>
      <c r="AC1254" t="s">
        <v>56</v>
      </c>
      <c r="AD1254" t="s">
        <v>57</v>
      </c>
      <c r="AE1254">
        <v>0</v>
      </c>
      <c r="AF1254">
        <v>0</v>
      </c>
      <c r="AG1254">
        <v>0</v>
      </c>
      <c r="AH1254">
        <v>1</v>
      </c>
      <c r="AI1254" s="18" t="str">
        <f t="shared" si="77"/>
        <v>1</v>
      </c>
      <c r="AJ1254" s="18" t="str">
        <f t="shared" si="78"/>
        <v>1</v>
      </c>
      <c r="AK1254" s="18" t="str">
        <f t="shared" si="79"/>
        <v>1</v>
      </c>
      <c r="AL1254" s="18">
        <f t="shared" si="80"/>
        <v>1</v>
      </c>
      <c r="AM1254" t="s">
        <v>55</v>
      </c>
      <c r="AN1254" t="s">
        <v>55</v>
      </c>
      <c r="AO1254">
        <v>0</v>
      </c>
      <c r="AP1254">
        <v>0</v>
      </c>
      <c r="AQ1254">
        <v>0</v>
      </c>
      <c r="AR1254" t="s">
        <v>209</v>
      </c>
      <c r="AS1254" t="s">
        <v>141</v>
      </c>
      <c r="AT1254" t="s">
        <v>141</v>
      </c>
      <c r="AU1254" t="s">
        <v>1326</v>
      </c>
      <c r="AV1254" t="s">
        <v>7113</v>
      </c>
      <c r="AW1254" t="s">
        <v>1490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2016022814</v>
      </c>
      <c r="BM1254">
        <v>14</v>
      </c>
    </row>
    <row r="1255" spans="1:65">
      <c r="A1255" t="s">
        <v>7114</v>
      </c>
      <c r="B1255">
        <v>1254</v>
      </c>
      <c r="C1255" t="s">
        <v>1223</v>
      </c>
      <c r="D1255">
        <v>1</v>
      </c>
      <c r="E1255">
        <v>14</v>
      </c>
      <c r="F1255">
        <v>2016022814</v>
      </c>
      <c r="G1255">
        <v>20160228</v>
      </c>
      <c r="H1255" t="s">
        <v>1491</v>
      </c>
      <c r="I1255" t="s">
        <v>563</v>
      </c>
      <c r="J1255" t="s">
        <v>55</v>
      </c>
      <c r="K1255">
        <v>0</v>
      </c>
      <c r="L1255" t="s">
        <v>55</v>
      </c>
      <c r="M1255" t="s">
        <v>55</v>
      </c>
      <c r="N1255" t="s">
        <v>56</v>
      </c>
      <c r="O1255" t="s">
        <v>57</v>
      </c>
      <c r="P1255" t="s">
        <v>57</v>
      </c>
      <c r="Q1255" t="s">
        <v>3</v>
      </c>
      <c r="R1255" t="s">
        <v>1326</v>
      </c>
      <c r="S1255" t="s">
        <v>55</v>
      </c>
      <c r="T1255" t="s">
        <v>68</v>
      </c>
      <c r="U1255" t="s">
        <v>68</v>
      </c>
      <c r="V1255" t="s">
        <v>56</v>
      </c>
      <c r="W1255" t="s">
        <v>55</v>
      </c>
      <c r="X1255" t="s">
        <v>56</v>
      </c>
      <c r="Y1255" t="s">
        <v>56</v>
      </c>
      <c r="Z1255" t="s">
        <v>56</v>
      </c>
      <c r="AA1255" t="s">
        <v>57</v>
      </c>
      <c r="AB1255" t="s">
        <v>56</v>
      </c>
      <c r="AC1255" t="s">
        <v>56</v>
      </c>
      <c r="AD1255" t="s">
        <v>57</v>
      </c>
      <c r="AE1255">
        <v>0</v>
      </c>
      <c r="AF1255">
        <v>0</v>
      </c>
      <c r="AG1255">
        <v>0</v>
      </c>
      <c r="AH1255">
        <v>1</v>
      </c>
      <c r="AI1255" s="18" t="str">
        <f t="shared" si="77"/>
        <v>1</v>
      </c>
      <c r="AJ1255" s="18" t="str">
        <f t="shared" si="78"/>
        <v>1</v>
      </c>
      <c r="AK1255" s="18" t="str">
        <f t="shared" si="79"/>
        <v>1</v>
      </c>
      <c r="AL1255" s="18">
        <f t="shared" si="80"/>
        <v>1</v>
      </c>
      <c r="AM1255" t="s">
        <v>55</v>
      </c>
      <c r="AN1255" t="s">
        <v>55</v>
      </c>
      <c r="AO1255">
        <v>1</v>
      </c>
      <c r="AP1255">
        <v>0</v>
      </c>
      <c r="AQ1255">
        <v>0</v>
      </c>
      <c r="AR1255" t="s">
        <v>209</v>
      </c>
      <c r="AS1255" t="s">
        <v>141</v>
      </c>
      <c r="AT1255" t="s">
        <v>141</v>
      </c>
      <c r="AU1255" t="s">
        <v>1326</v>
      </c>
      <c r="AV1255" t="s">
        <v>7114</v>
      </c>
      <c r="AW1255" t="s">
        <v>1491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2016022814</v>
      </c>
      <c r="BM1255">
        <v>14</v>
      </c>
    </row>
    <row r="1256" spans="1:65">
      <c r="A1256" t="s">
        <v>7115</v>
      </c>
      <c r="B1256">
        <v>1255</v>
      </c>
      <c r="C1256" t="s">
        <v>1223</v>
      </c>
      <c r="D1256">
        <v>1</v>
      </c>
      <c r="E1256">
        <v>14</v>
      </c>
      <c r="F1256">
        <v>2016022814</v>
      </c>
      <c r="G1256">
        <v>20160228</v>
      </c>
      <c r="H1256" t="s">
        <v>1492</v>
      </c>
      <c r="I1256" t="s">
        <v>563</v>
      </c>
      <c r="J1256" t="s">
        <v>55</v>
      </c>
      <c r="K1256">
        <v>0</v>
      </c>
      <c r="L1256" t="s">
        <v>55</v>
      </c>
      <c r="M1256" t="s">
        <v>55</v>
      </c>
      <c r="N1256" t="s">
        <v>56</v>
      </c>
      <c r="O1256" t="s">
        <v>57</v>
      </c>
      <c r="P1256" t="s">
        <v>57</v>
      </c>
      <c r="Q1256" t="s">
        <v>3</v>
      </c>
      <c r="R1256" t="s">
        <v>1326</v>
      </c>
      <c r="S1256" t="s">
        <v>55</v>
      </c>
      <c r="T1256" t="s">
        <v>68</v>
      </c>
      <c r="U1256" t="s">
        <v>68</v>
      </c>
      <c r="V1256" t="s">
        <v>56</v>
      </c>
      <c r="W1256" t="s">
        <v>55</v>
      </c>
      <c r="X1256" t="s">
        <v>56</v>
      </c>
      <c r="Y1256" t="s">
        <v>56</v>
      </c>
      <c r="Z1256" t="s">
        <v>56</v>
      </c>
      <c r="AA1256" t="s">
        <v>57</v>
      </c>
      <c r="AB1256" t="s">
        <v>56</v>
      </c>
      <c r="AC1256" t="s">
        <v>56</v>
      </c>
      <c r="AD1256" t="s">
        <v>57</v>
      </c>
      <c r="AE1256">
        <v>0</v>
      </c>
      <c r="AF1256">
        <v>0</v>
      </c>
      <c r="AG1256">
        <v>0</v>
      </c>
      <c r="AH1256">
        <v>1</v>
      </c>
      <c r="AI1256" s="18" t="str">
        <f t="shared" si="77"/>
        <v>1</v>
      </c>
      <c r="AJ1256" s="18" t="str">
        <f t="shared" si="78"/>
        <v>1</v>
      </c>
      <c r="AK1256" s="18" t="str">
        <f t="shared" si="79"/>
        <v>1</v>
      </c>
      <c r="AL1256" s="18">
        <f t="shared" si="80"/>
        <v>1</v>
      </c>
      <c r="AM1256" t="s">
        <v>55</v>
      </c>
      <c r="AN1256" t="s">
        <v>55</v>
      </c>
      <c r="AO1256">
        <v>0</v>
      </c>
      <c r="AP1256">
        <v>0</v>
      </c>
      <c r="AQ1256">
        <v>0</v>
      </c>
      <c r="AR1256" t="s">
        <v>209</v>
      </c>
      <c r="AS1256" t="s">
        <v>141</v>
      </c>
      <c r="AT1256" t="s">
        <v>141</v>
      </c>
      <c r="AU1256" t="s">
        <v>1326</v>
      </c>
      <c r="AV1256" t="s">
        <v>7115</v>
      </c>
      <c r="AW1256" t="s">
        <v>1492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2016022814</v>
      </c>
      <c r="BM1256">
        <v>14</v>
      </c>
    </row>
    <row r="1257" spans="1:65">
      <c r="A1257" t="s">
        <v>7116</v>
      </c>
      <c r="B1257">
        <v>1256</v>
      </c>
      <c r="C1257" t="s">
        <v>1223</v>
      </c>
      <c r="D1257">
        <v>1</v>
      </c>
      <c r="E1257">
        <v>14</v>
      </c>
      <c r="F1257">
        <v>2016022814</v>
      </c>
      <c r="G1257">
        <v>20160228</v>
      </c>
      <c r="H1257" t="s">
        <v>1493</v>
      </c>
      <c r="I1257" t="s">
        <v>563</v>
      </c>
      <c r="J1257" t="s">
        <v>55</v>
      </c>
      <c r="K1257">
        <v>0</v>
      </c>
      <c r="L1257" t="s">
        <v>55</v>
      </c>
      <c r="M1257" t="s">
        <v>55</v>
      </c>
      <c r="N1257" t="s">
        <v>56</v>
      </c>
      <c r="O1257" t="s">
        <v>57</v>
      </c>
      <c r="P1257" t="s">
        <v>57</v>
      </c>
      <c r="Q1257" t="s">
        <v>3</v>
      </c>
      <c r="R1257" t="s">
        <v>1326</v>
      </c>
      <c r="S1257" t="s">
        <v>55</v>
      </c>
      <c r="T1257" t="s">
        <v>68</v>
      </c>
      <c r="U1257" t="s">
        <v>68</v>
      </c>
      <c r="V1257" t="s">
        <v>56</v>
      </c>
      <c r="W1257" t="s">
        <v>55</v>
      </c>
      <c r="X1257" t="s">
        <v>56</v>
      </c>
      <c r="Y1257" t="s">
        <v>56</v>
      </c>
      <c r="Z1257" t="s">
        <v>56</v>
      </c>
      <c r="AA1257" t="s">
        <v>57</v>
      </c>
      <c r="AB1257" t="s">
        <v>56</v>
      </c>
      <c r="AC1257" t="s">
        <v>56</v>
      </c>
      <c r="AD1257" t="s">
        <v>57</v>
      </c>
      <c r="AE1257">
        <v>0</v>
      </c>
      <c r="AF1257">
        <v>0</v>
      </c>
      <c r="AG1257">
        <v>0</v>
      </c>
      <c r="AH1257">
        <v>1</v>
      </c>
      <c r="AI1257" s="18" t="str">
        <f t="shared" si="77"/>
        <v>1</v>
      </c>
      <c r="AJ1257" s="18" t="str">
        <f t="shared" si="78"/>
        <v>1</v>
      </c>
      <c r="AK1257" s="18" t="str">
        <f t="shared" si="79"/>
        <v>1</v>
      </c>
      <c r="AL1257" s="18">
        <f t="shared" si="80"/>
        <v>1</v>
      </c>
      <c r="AM1257" t="s">
        <v>55</v>
      </c>
      <c r="AN1257" t="s">
        <v>55</v>
      </c>
      <c r="AO1257">
        <v>0</v>
      </c>
      <c r="AP1257">
        <v>0</v>
      </c>
      <c r="AQ1257">
        <v>0</v>
      </c>
      <c r="AR1257" t="s">
        <v>209</v>
      </c>
      <c r="AS1257" t="s">
        <v>141</v>
      </c>
      <c r="AT1257" t="s">
        <v>141</v>
      </c>
      <c r="AU1257" t="s">
        <v>1326</v>
      </c>
      <c r="AV1257" t="s">
        <v>7116</v>
      </c>
      <c r="AW1257" t="s">
        <v>1493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1</v>
      </c>
      <c r="BL1257">
        <v>2016022814</v>
      </c>
      <c r="BM1257">
        <v>14</v>
      </c>
    </row>
    <row r="1258" spans="1:65">
      <c r="A1258" t="s">
        <v>7117</v>
      </c>
      <c r="B1258">
        <v>1257</v>
      </c>
      <c r="C1258" t="s">
        <v>1223</v>
      </c>
      <c r="D1258">
        <v>1</v>
      </c>
      <c r="E1258">
        <v>14</v>
      </c>
      <c r="F1258">
        <v>2016022814</v>
      </c>
      <c r="G1258">
        <v>20160228</v>
      </c>
      <c r="H1258" t="s">
        <v>1494</v>
      </c>
      <c r="I1258" t="s">
        <v>563</v>
      </c>
      <c r="J1258" t="s">
        <v>55</v>
      </c>
      <c r="K1258">
        <v>0</v>
      </c>
      <c r="L1258" t="s">
        <v>55</v>
      </c>
      <c r="M1258" t="s">
        <v>55</v>
      </c>
      <c r="N1258" t="s">
        <v>56</v>
      </c>
      <c r="O1258" t="s">
        <v>57</v>
      </c>
      <c r="P1258" t="s">
        <v>57</v>
      </c>
      <c r="Q1258" t="s">
        <v>3</v>
      </c>
      <c r="R1258" t="s">
        <v>1326</v>
      </c>
      <c r="S1258" t="s">
        <v>55</v>
      </c>
      <c r="T1258" t="s">
        <v>68</v>
      </c>
      <c r="U1258" t="s">
        <v>68</v>
      </c>
      <c r="V1258" t="s">
        <v>56</v>
      </c>
      <c r="W1258" t="s">
        <v>55</v>
      </c>
      <c r="X1258" t="s">
        <v>56</v>
      </c>
      <c r="Y1258" t="s">
        <v>56</v>
      </c>
      <c r="Z1258" t="s">
        <v>56</v>
      </c>
      <c r="AA1258" t="s">
        <v>57</v>
      </c>
      <c r="AB1258" t="s">
        <v>56</v>
      </c>
      <c r="AC1258" t="s">
        <v>56</v>
      </c>
      <c r="AD1258" t="s">
        <v>57</v>
      </c>
      <c r="AE1258">
        <v>0</v>
      </c>
      <c r="AF1258">
        <v>0</v>
      </c>
      <c r="AG1258">
        <v>0</v>
      </c>
      <c r="AH1258">
        <v>1</v>
      </c>
      <c r="AI1258" s="18" t="str">
        <f t="shared" si="77"/>
        <v>1</v>
      </c>
      <c r="AJ1258" s="18" t="str">
        <f t="shared" si="78"/>
        <v>1</v>
      </c>
      <c r="AK1258" s="18" t="str">
        <f t="shared" si="79"/>
        <v>1</v>
      </c>
      <c r="AL1258" s="18">
        <f t="shared" si="80"/>
        <v>1</v>
      </c>
      <c r="AM1258" t="s">
        <v>55</v>
      </c>
      <c r="AN1258" t="s">
        <v>55</v>
      </c>
      <c r="AO1258">
        <v>0</v>
      </c>
      <c r="AP1258">
        <v>0</v>
      </c>
      <c r="AQ1258">
        <v>0</v>
      </c>
      <c r="AR1258" t="s">
        <v>209</v>
      </c>
      <c r="AS1258" t="s">
        <v>141</v>
      </c>
      <c r="AT1258" t="s">
        <v>141</v>
      </c>
      <c r="AU1258" t="s">
        <v>1326</v>
      </c>
      <c r="AV1258" t="s">
        <v>7117</v>
      </c>
      <c r="AW1258" t="s">
        <v>1494</v>
      </c>
      <c r="AX1258">
        <v>0</v>
      </c>
      <c r="AY1258">
        <v>0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1</v>
      </c>
      <c r="BL1258">
        <v>2016022814</v>
      </c>
      <c r="BM1258">
        <v>14</v>
      </c>
    </row>
    <row r="1259" spans="1:65">
      <c r="A1259" t="s">
        <v>7118</v>
      </c>
      <c r="B1259">
        <v>1258</v>
      </c>
      <c r="C1259" t="s">
        <v>1223</v>
      </c>
      <c r="D1259">
        <v>1</v>
      </c>
      <c r="E1259">
        <v>14</v>
      </c>
      <c r="F1259">
        <v>2016022814</v>
      </c>
      <c r="G1259">
        <v>20160228</v>
      </c>
      <c r="H1259" t="s">
        <v>1495</v>
      </c>
      <c r="I1259" t="s">
        <v>563</v>
      </c>
      <c r="J1259" t="s">
        <v>55</v>
      </c>
      <c r="K1259">
        <v>0</v>
      </c>
      <c r="L1259" t="s">
        <v>55</v>
      </c>
      <c r="M1259" t="s">
        <v>55</v>
      </c>
      <c r="N1259" t="s">
        <v>56</v>
      </c>
      <c r="O1259" t="s">
        <v>57</v>
      </c>
      <c r="P1259" t="s">
        <v>57</v>
      </c>
      <c r="Q1259" t="s">
        <v>3</v>
      </c>
      <c r="R1259" t="s">
        <v>1326</v>
      </c>
      <c r="S1259" t="s">
        <v>55</v>
      </c>
      <c r="T1259" t="s">
        <v>68</v>
      </c>
      <c r="U1259" t="s">
        <v>68</v>
      </c>
      <c r="V1259" t="s">
        <v>56</v>
      </c>
      <c r="W1259" t="s">
        <v>55</v>
      </c>
      <c r="X1259" t="s">
        <v>56</v>
      </c>
      <c r="Y1259" t="s">
        <v>56</v>
      </c>
      <c r="Z1259" t="s">
        <v>56</v>
      </c>
      <c r="AA1259" t="s">
        <v>57</v>
      </c>
      <c r="AB1259" t="s">
        <v>56</v>
      </c>
      <c r="AC1259" t="s">
        <v>56</v>
      </c>
      <c r="AD1259" t="s">
        <v>57</v>
      </c>
      <c r="AE1259">
        <v>0</v>
      </c>
      <c r="AF1259">
        <v>0</v>
      </c>
      <c r="AG1259">
        <v>0</v>
      </c>
      <c r="AH1259">
        <v>1</v>
      </c>
      <c r="AI1259" s="18" t="str">
        <f t="shared" si="77"/>
        <v>1</v>
      </c>
      <c r="AJ1259" s="18" t="str">
        <f t="shared" si="78"/>
        <v>1</v>
      </c>
      <c r="AK1259" s="18" t="str">
        <f t="shared" si="79"/>
        <v>1</v>
      </c>
      <c r="AL1259" s="18">
        <f t="shared" si="80"/>
        <v>1</v>
      </c>
      <c r="AM1259" t="s">
        <v>55</v>
      </c>
      <c r="AN1259" t="s">
        <v>55</v>
      </c>
      <c r="AO1259">
        <v>1</v>
      </c>
      <c r="AP1259">
        <v>0</v>
      </c>
      <c r="AQ1259">
        <v>0</v>
      </c>
      <c r="AR1259" t="s">
        <v>209</v>
      </c>
      <c r="AS1259" t="s">
        <v>141</v>
      </c>
      <c r="AT1259" t="s">
        <v>141</v>
      </c>
      <c r="AU1259" t="s">
        <v>1326</v>
      </c>
      <c r="AV1259" t="s">
        <v>7118</v>
      </c>
      <c r="AW1259" t="s">
        <v>1495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2016022814</v>
      </c>
      <c r="BM1259">
        <v>14</v>
      </c>
    </row>
    <row r="1260" spans="1:65">
      <c r="A1260" t="s">
        <v>7119</v>
      </c>
      <c r="B1260">
        <v>1259</v>
      </c>
      <c r="C1260" t="s">
        <v>1223</v>
      </c>
      <c r="D1260">
        <v>1</v>
      </c>
      <c r="E1260">
        <v>14</v>
      </c>
      <c r="F1260">
        <v>2016022814</v>
      </c>
      <c r="G1260">
        <v>20160228</v>
      </c>
      <c r="H1260" t="s">
        <v>1496</v>
      </c>
      <c r="I1260" t="s">
        <v>563</v>
      </c>
      <c r="J1260" t="s">
        <v>55</v>
      </c>
      <c r="K1260">
        <v>0</v>
      </c>
      <c r="L1260" t="s">
        <v>55</v>
      </c>
      <c r="M1260" t="s">
        <v>55</v>
      </c>
      <c r="N1260" t="s">
        <v>56</v>
      </c>
      <c r="O1260" t="s">
        <v>57</v>
      </c>
      <c r="P1260" t="s">
        <v>57</v>
      </c>
      <c r="Q1260" t="s">
        <v>3</v>
      </c>
      <c r="R1260" t="s">
        <v>1326</v>
      </c>
      <c r="S1260" t="s">
        <v>55</v>
      </c>
      <c r="T1260" t="s">
        <v>56</v>
      </c>
      <c r="U1260" t="s">
        <v>56</v>
      </c>
      <c r="V1260" t="s">
        <v>56</v>
      </c>
      <c r="W1260" t="s">
        <v>55</v>
      </c>
      <c r="X1260" t="s">
        <v>56</v>
      </c>
      <c r="Y1260" t="s">
        <v>56</v>
      </c>
      <c r="Z1260" t="s">
        <v>56</v>
      </c>
      <c r="AA1260" t="s">
        <v>57</v>
      </c>
      <c r="AB1260" t="s">
        <v>56</v>
      </c>
      <c r="AC1260" t="s">
        <v>56</v>
      </c>
      <c r="AD1260" t="s">
        <v>57</v>
      </c>
      <c r="AE1260">
        <v>0</v>
      </c>
      <c r="AF1260">
        <v>0</v>
      </c>
      <c r="AG1260">
        <v>0</v>
      </c>
      <c r="AH1260">
        <v>1</v>
      </c>
      <c r="AI1260" s="18" t="str">
        <f t="shared" si="77"/>
        <v>1</v>
      </c>
      <c r="AJ1260" s="18" t="str">
        <f t="shared" si="78"/>
        <v>1</v>
      </c>
      <c r="AK1260" s="18" t="str">
        <f t="shared" si="79"/>
        <v>1</v>
      </c>
      <c r="AL1260" s="18">
        <f t="shared" si="80"/>
        <v>1</v>
      </c>
      <c r="AM1260" t="s">
        <v>55</v>
      </c>
      <c r="AN1260" t="s">
        <v>55</v>
      </c>
      <c r="AO1260">
        <v>0</v>
      </c>
      <c r="AP1260">
        <v>0</v>
      </c>
      <c r="AQ1260">
        <v>0</v>
      </c>
      <c r="AR1260" t="s">
        <v>209</v>
      </c>
      <c r="AS1260" t="s">
        <v>141</v>
      </c>
      <c r="AT1260" t="s">
        <v>141</v>
      </c>
      <c r="AU1260" t="s">
        <v>1326</v>
      </c>
      <c r="AV1260" t="s">
        <v>7119</v>
      </c>
      <c r="AW1260" t="s">
        <v>1496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2016022814</v>
      </c>
      <c r="BM1260">
        <v>14</v>
      </c>
    </row>
    <row r="1261" spans="1:65">
      <c r="A1261" t="s">
        <v>7120</v>
      </c>
      <c r="B1261">
        <v>1260</v>
      </c>
      <c r="C1261" t="s">
        <v>57</v>
      </c>
      <c r="D1261" t="s">
        <v>55</v>
      </c>
      <c r="E1261">
        <v>14</v>
      </c>
      <c r="F1261">
        <v>2016022814</v>
      </c>
      <c r="G1261" t="s">
        <v>55</v>
      </c>
      <c r="H1261" t="s">
        <v>1497</v>
      </c>
      <c r="I1261" t="s">
        <v>55</v>
      </c>
      <c r="J1261" t="s">
        <v>55</v>
      </c>
      <c r="K1261" t="s">
        <v>55</v>
      </c>
      <c r="L1261" t="s">
        <v>55</v>
      </c>
      <c r="M1261" t="s">
        <v>55</v>
      </c>
      <c r="N1261" t="s">
        <v>57</v>
      </c>
      <c r="O1261" t="s">
        <v>57</v>
      </c>
      <c r="P1261" t="s">
        <v>57</v>
      </c>
      <c r="Q1261" t="s">
        <v>57</v>
      </c>
      <c r="R1261" t="s">
        <v>57</v>
      </c>
      <c r="S1261" t="s">
        <v>55</v>
      </c>
      <c r="T1261" t="s">
        <v>57</v>
      </c>
      <c r="U1261" t="s">
        <v>57</v>
      </c>
      <c r="V1261" t="s">
        <v>57</v>
      </c>
      <c r="W1261" t="s">
        <v>55</v>
      </c>
      <c r="X1261" t="s">
        <v>57</v>
      </c>
      <c r="Y1261" t="s">
        <v>57</v>
      </c>
      <c r="Z1261" t="s">
        <v>57</v>
      </c>
      <c r="AA1261" t="s">
        <v>57</v>
      </c>
      <c r="AB1261" t="s">
        <v>57</v>
      </c>
      <c r="AC1261" t="s">
        <v>57</v>
      </c>
      <c r="AD1261" t="s">
        <v>57</v>
      </c>
      <c r="AE1261">
        <v>0</v>
      </c>
      <c r="AF1261">
        <v>0</v>
      </c>
      <c r="AG1261">
        <v>0</v>
      </c>
      <c r="AH1261">
        <v>0</v>
      </c>
      <c r="AI1261" s="18" t="str">
        <f t="shared" si="77"/>
        <v>1</v>
      </c>
      <c r="AJ1261" s="18" t="str">
        <f t="shared" si="78"/>
        <v>1</v>
      </c>
      <c r="AK1261" s="18" t="str">
        <f t="shared" si="79"/>
        <v>1</v>
      </c>
      <c r="AL1261" s="18">
        <f t="shared" si="80"/>
        <v>0</v>
      </c>
      <c r="AM1261" t="s">
        <v>55</v>
      </c>
      <c r="AN1261" t="s">
        <v>55</v>
      </c>
      <c r="AO1261">
        <v>0</v>
      </c>
      <c r="AP1261">
        <v>1</v>
      </c>
      <c r="AQ1261">
        <v>0</v>
      </c>
      <c r="AR1261" t="s">
        <v>59</v>
      </c>
      <c r="AS1261" t="s">
        <v>80</v>
      </c>
      <c r="AT1261" t="s">
        <v>80</v>
      </c>
      <c r="AU1261" t="s">
        <v>80</v>
      </c>
      <c r="AV1261" t="s">
        <v>7120</v>
      </c>
      <c r="AW1261" t="s">
        <v>1497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0</v>
      </c>
      <c r="BL1261">
        <v>2016022814</v>
      </c>
      <c r="BM1261">
        <v>14</v>
      </c>
    </row>
    <row r="1262" spans="1:65">
      <c r="A1262" t="s">
        <v>7121</v>
      </c>
      <c r="B1262">
        <v>1261</v>
      </c>
      <c r="C1262" t="s">
        <v>57</v>
      </c>
      <c r="D1262" t="s">
        <v>55</v>
      </c>
      <c r="E1262">
        <v>14</v>
      </c>
      <c r="F1262">
        <v>2016022814</v>
      </c>
      <c r="G1262" t="s">
        <v>55</v>
      </c>
      <c r="H1262" t="s">
        <v>1498</v>
      </c>
      <c r="I1262" t="s">
        <v>55</v>
      </c>
      <c r="J1262" t="s">
        <v>55</v>
      </c>
      <c r="K1262" t="s">
        <v>55</v>
      </c>
      <c r="L1262" t="s">
        <v>55</v>
      </c>
      <c r="M1262" t="s">
        <v>55</v>
      </c>
      <c r="N1262" t="s">
        <v>57</v>
      </c>
      <c r="O1262" t="s">
        <v>57</v>
      </c>
      <c r="P1262" t="s">
        <v>57</v>
      </c>
      <c r="Q1262" t="s">
        <v>57</v>
      </c>
      <c r="R1262" t="s">
        <v>57</v>
      </c>
      <c r="S1262" t="s">
        <v>55</v>
      </c>
      <c r="T1262" t="s">
        <v>57</v>
      </c>
      <c r="U1262" t="s">
        <v>57</v>
      </c>
      <c r="V1262" t="s">
        <v>57</v>
      </c>
      <c r="W1262" t="s">
        <v>55</v>
      </c>
      <c r="X1262" t="s">
        <v>57</v>
      </c>
      <c r="Y1262" t="s">
        <v>57</v>
      </c>
      <c r="Z1262" t="s">
        <v>57</v>
      </c>
      <c r="AA1262" t="s">
        <v>57</v>
      </c>
      <c r="AB1262" t="s">
        <v>57</v>
      </c>
      <c r="AC1262" t="s">
        <v>57</v>
      </c>
      <c r="AD1262" t="s">
        <v>57</v>
      </c>
      <c r="AE1262">
        <v>0</v>
      </c>
      <c r="AF1262">
        <v>0</v>
      </c>
      <c r="AG1262">
        <v>0</v>
      </c>
      <c r="AH1262">
        <v>0</v>
      </c>
      <c r="AI1262" s="18" t="str">
        <f t="shared" si="77"/>
        <v>1</v>
      </c>
      <c r="AJ1262" s="18" t="str">
        <f t="shared" si="78"/>
        <v>1</v>
      </c>
      <c r="AK1262" s="18" t="str">
        <f t="shared" si="79"/>
        <v>1</v>
      </c>
      <c r="AL1262" s="18">
        <f t="shared" si="80"/>
        <v>0</v>
      </c>
      <c r="AM1262" t="s">
        <v>55</v>
      </c>
      <c r="AN1262" t="s">
        <v>55</v>
      </c>
      <c r="AO1262">
        <v>0</v>
      </c>
      <c r="AP1262">
        <v>1</v>
      </c>
      <c r="AQ1262">
        <v>0</v>
      </c>
      <c r="AR1262" t="s">
        <v>59</v>
      </c>
      <c r="AS1262" t="s">
        <v>80</v>
      </c>
      <c r="AT1262" t="s">
        <v>80</v>
      </c>
      <c r="AU1262" t="s">
        <v>80</v>
      </c>
      <c r="AV1262" t="s">
        <v>7121</v>
      </c>
      <c r="AW1262" t="s">
        <v>1498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2016022814</v>
      </c>
      <c r="BM1262">
        <v>14</v>
      </c>
    </row>
    <row r="1263" spans="1:65">
      <c r="A1263" t="s">
        <v>7122</v>
      </c>
      <c r="B1263">
        <v>1262</v>
      </c>
      <c r="C1263" t="s">
        <v>57</v>
      </c>
      <c r="D1263" t="s">
        <v>55</v>
      </c>
      <c r="E1263">
        <v>14</v>
      </c>
      <c r="F1263">
        <v>2016022814</v>
      </c>
      <c r="G1263" t="s">
        <v>55</v>
      </c>
      <c r="H1263" t="s">
        <v>1499</v>
      </c>
      <c r="I1263" t="s">
        <v>55</v>
      </c>
      <c r="J1263" t="s">
        <v>55</v>
      </c>
      <c r="K1263" t="s">
        <v>55</v>
      </c>
      <c r="L1263" t="s">
        <v>55</v>
      </c>
      <c r="M1263" t="s">
        <v>55</v>
      </c>
      <c r="N1263" t="s">
        <v>57</v>
      </c>
      <c r="O1263" t="s">
        <v>57</v>
      </c>
      <c r="P1263" t="s">
        <v>57</v>
      </c>
      <c r="Q1263" t="s">
        <v>57</v>
      </c>
      <c r="R1263" t="s">
        <v>57</v>
      </c>
      <c r="S1263" t="s">
        <v>55</v>
      </c>
      <c r="T1263" t="s">
        <v>57</v>
      </c>
      <c r="U1263" t="s">
        <v>57</v>
      </c>
      <c r="V1263" t="s">
        <v>57</v>
      </c>
      <c r="W1263" t="s">
        <v>55</v>
      </c>
      <c r="X1263" t="s">
        <v>57</v>
      </c>
      <c r="Y1263" t="s">
        <v>57</v>
      </c>
      <c r="Z1263" t="s">
        <v>57</v>
      </c>
      <c r="AA1263" t="s">
        <v>57</v>
      </c>
      <c r="AB1263" t="s">
        <v>57</v>
      </c>
      <c r="AC1263" t="s">
        <v>57</v>
      </c>
      <c r="AD1263" t="s">
        <v>57</v>
      </c>
      <c r="AE1263">
        <v>0</v>
      </c>
      <c r="AF1263">
        <v>0</v>
      </c>
      <c r="AG1263">
        <v>0</v>
      </c>
      <c r="AH1263">
        <v>0</v>
      </c>
      <c r="AI1263" s="18" t="str">
        <f t="shared" si="77"/>
        <v>1</v>
      </c>
      <c r="AJ1263" s="18" t="str">
        <f t="shared" si="78"/>
        <v>1</v>
      </c>
      <c r="AK1263" s="18" t="str">
        <f t="shared" si="79"/>
        <v>1</v>
      </c>
      <c r="AL1263" s="18">
        <f t="shared" si="80"/>
        <v>0</v>
      </c>
      <c r="AM1263" t="s">
        <v>55</v>
      </c>
      <c r="AN1263" t="s">
        <v>55</v>
      </c>
      <c r="AO1263">
        <v>1</v>
      </c>
      <c r="AP1263">
        <v>1</v>
      </c>
      <c r="AQ1263">
        <v>0</v>
      </c>
      <c r="AR1263" t="s">
        <v>59</v>
      </c>
      <c r="AS1263" t="s">
        <v>80</v>
      </c>
      <c r="AT1263" t="s">
        <v>80</v>
      </c>
      <c r="AU1263" t="s">
        <v>80</v>
      </c>
      <c r="AV1263" t="s">
        <v>7122</v>
      </c>
      <c r="AW1263" t="s">
        <v>1499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2016022814</v>
      </c>
      <c r="BM1263">
        <v>14</v>
      </c>
    </row>
    <row r="1264" spans="1:65">
      <c r="A1264" t="s">
        <v>7123</v>
      </c>
      <c r="B1264">
        <v>1263</v>
      </c>
      <c r="C1264" t="s">
        <v>57</v>
      </c>
      <c r="D1264" t="s">
        <v>55</v>
      </c>
      <c r="E1264">
        <v>14</v>
      </c>
      <c r="F1264">
        <v>2016022814</v>
      </c>
      <c r="G1264" t="s">
        <v>55</v>
      </c>
      <c r="H1264" t="s">
        <v>1500</v>
      </c>
      <c r="I1264" t="s">
        <v>55</v>
      </c>
      <c r="J1264" t="s">
        <v>55</v>
      </c>
      <c r="K1264" t="s">
        <v>55</v>
      </c>
      <c r="L1264" t="s">
        <v>55</v>
      </c>
      <c r="M1264" t="s">
        <v>55</v>
      </c>
      <c r="N1264" t="s">
        <v>57</v>
      </c>
      <c r="O1264" t="s">
        <v>57</v>
      </c>
      <c r="P1264" t="s">
        <v>57</v>
      </c>
      <c r="Q1264" t="s">
        <v>57</v>
      </c>
      <c r="R1264" t="s">
        <v>57</v>
      </c>
      <c r="S1264" t="s">
        <v>55</v>
      </c>
      <c r="T1264" t="s">
        <v>57</v>
      </c>
      <c r="U1264" t="s">
        <v>57</v>
      </c>
      <c r="V1264" t="s">
        <v>57</v>
      </c>
      <c r="W1264" t="s">
        <v>55</v>
      </c>
      <c r="X1264" t="s">
        <v>57</v>
      </c>
      <c r="Y1264" t="s">
        <v>57</v>
      </c>
      <c r="Z1264" t="s">
        <v>57</v>
      </c>
      <c r="AA1264" t="s">
        <v>57</v>
      </c>
      <c r="AB1264" t="s">
        <v>57</v>
      </c>
      <c r="AC1264" t="s">
        <v>57</v>
      </c>
      <c r="AD1264" t="s">
        <v>57</v>
      </c>
      <c r="AE1264">
        <v>0</v>
      </c>
      <c r="AF1264">
        <v>0</v>
      </c>
      <c r="AG1264">
        <v>0</v>
      </c>
      <c r="AH1264">
        <v>0</v>
      </c>
      <c r="AI1264" s="18" t="str">
        <f t="shared" si="77"/>
        <v>1</v>
      </c>
      <c r="AJ1264" s="18" t="str">
        <f t="shared" si="78"/>
        <v>1</v>
      </c>
      <c r="AK1264" s="18" t="str">
        <f t="shared" si="79"/>
        <v>1</v>
      </c>
      <c r="AL1264" s="18">
        <f t="shared" si="80"/>
        <v>0</v>
      </c>
      <c r="AM1264" t="s">
        <v>55</v>
      </c>
      <c r="AN1264" t="s">
        <v>55</v>
      </c>
      <c r="AO1264">
        <v>0</v>
      </c>
      <c r="AP1264">
        <v>1</v>
      </c>
      <c r="AQ1264">
        <v>0</v>
      </c>
      <c r="AR1264" t="s">
        <v>59</v>
      </c>
      <c r="AS1264" t="s">
        <v>80</v>
      </c>
      <c r="AT1264" t="s">
        <v>80</v>
      </c>
      <c r="AU1264" t="s">
        <v>80</v>
      </c>
      <c r="AV1264" t="s">
        <v>7123</v>
      </c>
      <c r="AW1264" t="s">
        <v>1500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0</v>
      </c>
      <c r="BK1264">
        <v>0</v>
      </c>
      <c r="BL1264">
        <v>2016022814</v>
      </c>
      <c r="BM1264">
        <v>14</v>
      </c>
    </row>
    <row r="1265" spans="1:65">
      <c r="A1265" t="s">
        <v>7124</v>
      </c>
      <c r="B1265">
        <v>1264</v>
      </c>
      <c r="C1265" t="s">
        <v>57</v>
      </c>
      <c r="D1265" t="s">
        <v>55</v>
      </c>
      <c r="E1265">
        <v>14</v>
      </c>
      <c r="F1265">
        <v>2016022814</v>
      </c>
      <c r="G1265" t="s">
        <v>55</v>
      </c>
      <c r="H1265" t="s">
        <v>1501</v>
      </c>
      <c r="I1265" t="s">
        <v>55</v>
      </c>
      <c r="J1265" t="s">
        <v>55</v>
      </c>
      <c r="K1265" t="s">
        <v>55</v>
      </c>
      <c r="L1265" t="s">
        <v>55</v>
      </c>
      <c r="M1265" t="s">
        <v>55</v>
      </c>
      <c r="N1265" t="s">
        <v>57</v>
      </c>
      <c r="O1265" t="s">
        <v>57</v>
      </c>
      <c r="P1265" t="s">
        <v>57</v>
      </c>
      <c r="Q1265" t="s">
        <v>57</v>
      </c>
      <c r="R1265" t="s">
        <v>57</v>
      </c>
      <c r="S1265" t="s">
        <v>55</v>
      </c>
      <c r="T1265" t="s">
        <v>57</v>
      </c>
      <c r="U1265" t="s">
        <v>57</v>
      </c>
      <c r="V1265" t="s">
        <v>57</v>
      </c>
      <c r="W1265" t="s">
        <v>55</v>
      </c>
      <c r="X1265" t="s">
        <v>57</v>
      </c>
      <c r="Y1265" t="s">
        <v>57</v>
      </c>
      <c r="Z1265" t="s">
        <v>57</v>
      </c>
      <c r="AA1265" t="s">
        <v>57</v>
      </c>
      <c r="AB1265" t="s">
        <v>57</v>
      </c>
      <c r="AC1265" t="s">
        <v>57</v>
      </c>
      <c r="AD1265" t="s">
        <v>57</v>
      </c>
      <c r="AE1265">
        <v>0</v>
      </c>
      <c r="AF1265">
        <v>0</v>
      </c>
      <c r="AG1265">
        <v>0</v>
      </c>
      <c r="AH1265">
        <v>0</v>
      </c>
      <c r="AI1265" s="18" t="str">
        <f t="shared" si="77"/>
        <v>1</v>
      </c>
      <c r="AJ1265" s="18" t="str">
        <f t="shared" si="78"/>
        <v>1</v>
      </c>
      <c r="AK1265" s="18" t="str">
        <f t="shared" si="79"/>
        <v>1</v>
      </c>
      <c r="AL1265" s="18">
        <f t="shared" si="80"/>
        <v>0</v>
      </c>
      <c r="AM1265" t="s">
        <v>55</v>
      </c>
      <c r="AN1265" t="s">
        <v>55</v>
      </c>
      <c r="AO1265">
        <v>0</v>
      </c>
      <c r="AP1265">
        <v>1</v>
      </c>
      <c r="AQ1265">
        <v>0</v>
      </c>
      <c r="AR1265" t="s">
        <v>59</v>
      </c>
      <c r="AS1265" t="s">
        <v>80</v>
      </c>
      <c r="AT1265" t="s">
        <v>80</v>
      </c>
      <c r="AU1265" t="s">
        <v>80</v>
      </c>
      <c r="AV1265" t="s">
        <v>7124</v>
      </c>
      <c r="AW1265" t="s">
        <v>1501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0</v>
      </c>
      <c r="BK1265">
        <v>0</v>
      </c>
      <c r="BL1265">
        <v>2016022814</v>
      </c>
      <c r="BM1265">
        <v>14</v>
      </c>
    </row>
    <row r="1266" spans="1:65">
      <c r="A1266" t="s">
        <v>7125</v>
      </c>
      <c r="B1266">
        <v>1265</v>
      </c>
      <c r="C1266" t="s">
        <v>57</v>
      </c>
      <c r="D1266" t="s">
        <v>55</v>
      </c>
      <c r="E1266">
        <v>14</v>
      </c>
      <c r="F1266">
        <v>2016022814</v>
      </c>
      <c r="G1266" t="s">
        <v>55</v>
      </c>
      <c r="H1266" t="s">
        <v>1502</v>
      </c>
      <c r="I1266" t="s">
        <v>55</v>
      </c>
      <c r="J1266" t="s">
        <v>55</v>
      </c>
      <c r="K1266" t="s">
        <v>55</v>
      </c>
      <c r="L1266" t="s">
        <v>55</v>
      </c>
      <c r="M1266" t="s">
        <v>55</v>
      </c>
      <c r="N1266" t="s">
        <v>57</v>
      </c>
      <c r="O1266" t="s">
        <v>57</v>
      </c>
      <c r="P1266" t="s">
        <v>57</v>
      </c>
      <c r="Q1266" t="s">
        <v>57</v>
      </c>
      <c r="R1266" t="s">
        <v>57</v>
      </c>
      <c r="S1266" t="s">
        <v>55</v>
      </c>
      <c r="T1266" t="s">
        <v>57</v>
      </c>
      <c r="U1266" t="s">
        <v>57</v>
      </c>
      <c r="V1266" t="s">
        <v>57</v>
      </c>
      <c r="W1266" t="s">
        <v>55</v>
      </c>
      <c r="X1266" t="s">
        <v>57</v>
      </c>
      <c r="Y1266" t="s">
        <v>57</v>
      </c>
      <c r="Z1266" t="s">
        <v>57</v>
      </c>
      <c r="AA1266" t="s">
        <v>57</v>
      </c>
      <c r="AB1266" t="s">
        <v>57</v>
      </c>
      <c r="AC1266" t="s">
        <v>57</v>
      </c>
      <c r="AD1266" t="s">
        <v>57</v>
      </c>
      <c r="AE1266">
        <v>0</v>
      </c>
      <c r="AF1266">
        <v>0</v>
      </c>
      <c r="AG1266">
        <v>0</v>
      </c>
      <c r="AH1266">
        <v>0</v>
      </c>
      <c r="AI1266" s="18" t="str">
        <f t="shared" si="77"/>
        <v>1</v>
      </c>
      <c r="AJ1266" s="18" t="str">
        <f t="shared" si="78"/>
        <v>1</v>
      </c>
      <c r="AK1266" s="18" t="str">
        <f t="shared" si="79"/>
        <v>1</v>
      </c>
      <c r="AL1266" s="18">
        <f t="shared" si="80"/>
        <v>0</v>
      </c>
      <c r="AM1266" t="s">
        <v>55</v>
      </c>
      <c r="AN1266" t="s">
        <v>55</v>
      </c>
      <c r="AO1266">
        <v>0</v>
      </c>
      <c r="AP1266">
        <v>1</v>
      </c>
      <c r="AQ1266">
        <v>0</v>
      </c>
      <c r="AR1266" t="s">
        <v>59</v>
      </c>
      <c r="AS1266" t="s">
        <v>80</v>
      </c>
      <c r="AT1266" t="s">
        <v>80</v>
      </c>
      <c r="AU1266" t="s">
        <v>80</v>
      </c>
      <c r="AV1266" t="s">
        <v>7125</v>
      </c>
      <c r="AW1266" t="s">
        <v>1502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0</v>
      </c>
      <c r="BK1266">
        <v>0</v>
      </c>
      <c r="BL1266">
        <v>2016022814</v>
      </c>
      <c r="BM1266">
        <v>14</v>
      </c>
    </row>
    <row r="1267" spans="1:65">
      <c r="A1267" t="s">
        <v>7126</v>
      </c>
      <c r="B1267">
        <v>1266</v>
      </c>
      <c r="C1267" t="s">
        <v>57</v>
      </c>
      <c r="D1267" t="s">
        <v>55</v>
      </c>
      <c r="E1267">
        <v>14</v>
      </c>
      <c r="F1267">
        <v>2016022814</v>
      </c>
      <c r="G1267" t="s">
        <v>55</v>
      </c>
      <c r="H1267" t="s">
        <v>1503</v>
      </c>
      <c r="I1267" t="s">
        <v>55</v>
      </c>
      <c r="J1267" t="s">
        <v>55</v>
      </c>
      <c r="K1267" t="s">
        <v>55</v>
      </c>
      <c r="L1267" t="s">
        <v>55</v>
      </c>
      <c r="M1267" t="s">
        <v>55</v>
      </c>
      <c r="N1267" t="s">
        <v>57</v>
      </c>
      <c r="O1267" t="s">
        <v>57</v>
      </c>
      <c r="P1267" t="s">
        <v>57</v>
      </c>
      <c r="Q1267" t="s">
        <v>57</v>
      </c>
      <c r="R1267" t="s">
        <v>57</v>
      </c>
      <c r="S1267" t="s">
        <v>55</v>
      </c>
      <c r="T1267" t="s">
        <v>57</v>
      </c>
      <c r="U1267" t="s">
        <v>57</v>
      </c>
      <c r="V1267" t="s">
        <v>57</v>
      </c>
      <c r="W1267" t="s">
        <v>55</v>
      </c>
      <c r="X1267" t="s">
        <v>57</v>
      </c>
      <c r="Y1267" t="s">
        <v>57</v>
      </c>
      <c r="Z1267" t="s">
        <v>57</v>
      </c>
      <c r="AA1267" t="s">
        <v>57</v>
      </c>
      <c r="AB1267" t="s">
        <v>57</v>
      </c>
      <c r="AC1267" t="s">
        <v>57</v>
      </c>
      <c r="AD1267" t="s">
        <v>57</v>
      </c>
      <c r="AE1267">
        <v>0</v>
      </c>
      <c r="AF1267">
        <v>0</v>
      </c>
      <c r="AG1267">
        <v>0</v>
      </c>
      <c r="AH1267">
        <v>0</v>
      </c>
      <c r="AI1267" s="18" t="str">
        <f t="shared" si="77"/>
        <v>1</v>
      </c>
      <c r="AJ1267" s="18" t="str">
        <f t="shared" si="78"/>
        <v>1</v>
      </c>
      <c r="AK1267" s="18" t="str">
        <f t="shared" si="79"/>
        <v>1</v>
      </c>
      <c r="AL1267" s="18">
        <f t="shared" si="80"/>
        <v>0</v>
      </c>
      <c r="AM1267" t="s">
        <v>55</v>
      </c>
      <c r="AN1267" t="s">
        <v>55</v>
      </c>
      <c r="AO1267">
        <v>1</v>
      </c>
      <c r="AP1267">
        <v>1</v>
      </c>
      <c r="AQ1267">
        <v>0</v>
      </c>
      <c r="AR1267" t="s">
        <v>59</v>
      </c>
      <c r="AS1267" t="s">
        <v>80</v>
      </c>
      <c r="AT1267" t="s">
        <v>80</v>
      </c>
      <c r="AU1267" t="s">
        <v>80</v>
      </c>
      <c r="AV1267" t="s">
        <v>7126</v>
      </c>
      <c r="AW1267" t="s">
        <v>1503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0</v>
      </c>
      <c r="BK1267">
        <v>0</v>
      </c>
      <c r="BL1267">
        <v>2016022814</v>
      </c>
      <c r="BM1267">
        <v>14</v>
      </c>
    </row>
    <row r="1268" spans="1:65">
      <c r="A1268" t="s">
        <v>7127</v>
      </c>
      <c r="B1268">
        <v>1267</v>
      </c>
      <c r="C1268" t="s">
        <v>57</v>
      </c>
      <c r="D1268" t="s">
        <v>55</v>
      </c>
      <c r="E1268">
        <v>14</v>
      </c>
      <c r="F1268">
        <v>2016022814</v>
      </c>
      <c r="G1268" t="s">
        <v>55</v>
      </c>
      <c r="H1268" t="s">
        <v>1504</v>
      </c>
      <c r="I1268" t="s">
        <v>55</v>
      </c>
      <c r="J1268" t="s">
        <v>55</v>
      </c>
      <c r="K1268" t="s">
        <v>55</v>
      </c>
      <c r="L1268" t="s">
        <v>55</v>
      </c>
      <c r="M1268" t="s">
        <v>55</v>
      </c>
      <c r="N1268" t="s">
        <v>57</v>
      </c>
      <c r="O1268" t="s">
        <v>57</v>
      </c>
      <c r="P1268" t="s">
        <v>57</v>
      </c>
      <c r="Q1268" t="s">
        <v>57</v>
      </c>
      <c r="R1268" t="s">
        <v>57</v>
      </c>
      <c r="S1268" t="s">
        <v>55</v>
      </c>
      <c r="T1268" t="s">
        <v>57</v>
      </c>
      <c r="U1268" t="s">
        <v>57</v>
      </c>
      <c r="V1268" t="s">
        <v>57</v>
      </c>
      <c r="W1268" t="s">
        <v>55</v>
      </c>
      <c r="X1268" t="s">
        <v>57</v>
      </c>
      <c r="Y1268" t="s">
        <v>57</v>
      </c>
      <c r="Z1268" t="s">
        <v>57</v>
      </c>
      <c r="AA1268" t="s">
        <v>57</v>
      </c>
      <c r="AB1268" t="s">
        <v>57</v>
      </c>
      <c r="AC1268" t="s">
        <v>57</v>
      </c>
      <c r="AD1268" t="s">
        <v>57</v>
      </c>
      <c r="AE1268">
        <v>0</v>
      </c>
      <c r="AF1268">
        <v>0</v>
      </c>
      <c r="AG1268">
        <v>0</v>
      </c>
      <c r="AH1268">
        <v>0</v>
      </c>
      <c r="AI1268" s="18" t="str">
        <f t="shared" si="77"/>
        <v>1</v>
      </c>
      <c r="AJ1268" s="18" t="str">
        <f t="shared" si="78"/>
        <v>1</v>
      </c>
      <c r="AK1268" s="18" t="str">
        <f t="shared" si="79"/>
        <v>1</v>
      </c>
      <c r="AL1268" s="18">
        <f t="shared" si="80"/>
        <v>0</v>
      </c>
      <c r="AM1268" t="s">
        <v>55</v>
      </c>
      <c r="AN1268" t="s">
        <v>55</v>
      </c>
      <c r="AO1268">
        <v>0</v>
      </c>
      <c r="AP1268">
        <v>1</v>
      </c>
      <c r="AQ1268">
        <v>0</v>
      </c>
      <c r="AR1268" t="s">
        <v>59</v>
      </c>
      <c r="AS1268" t="s">
        <v>80</v>
      </c>
      <c r="AT1268" t="s">
        <v>80</v>
      </c>
      <c r="AU1268" t="s">
        <v>80</v>
      </c>
      <c r="AV1268" t="s">
        <v>7127</v>
      </c>
      <c r="AW1268" t="s">
        <v>1504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  <c r="BL1268">
        <v>2016022814</v>
      </c>
      <c r="BM1268">
        <v>14</v>
      </c>
    </row>
    <row r="1269" spans="1:65">
      <c r="A1269" t="s">
        <v>7128</v>
      </c>
      <c r="B1269">
        <v>1268</v>
      </c>
      <c r="C1269" t="s">
        <v>57</v>
      </c>
      <c r="D1269" t="s">
        <v>55</v>
      </c>
      <c r="E1269">
        <v>14</v>
      </c>
      <c r="F1269">
        <v>2016022814</v>
      </c>
      <c r="G1269" t="s">
        <v>55</v>
      </c>
      <c r="H1269" t="s">
        <v>1505</v>
      </c>
      <c r="I1269" t="s">
        <v>55</v>
      </c>
      <c r="J1269" t="s">
        <v>55</v>
      </c>
      <c r="K1269" t="s">
        <v>55</v>
      </c>
      <c r="L1269" t="s">
        <v>55</v>
      </c>
      <c r="M1269" t="s">
        <v>55</v>
      </c>
      <c r="N1269" t="s">
        <v>57</v>
      </c>
      <c r="O1269" t="s">
        <v>57</v>
      </c>
      <c r="P1269" t="s">
        <v>57</v>
      </c>
      <c r="Q1269" t="s">
        <v>57</v>
      </c>
      <c r="R1269" t="s">
        <v>57</v>
      </c>
      <c r="S1269" t="s">
        <v>55</v>
      </c>
      <c r="T1269" t="s">
        <v>57</v>
      </c>
      <c r="U1269" t="s">
        <v>57</v>
      </c>
      <c r="V1269" t="s">
        <v>57</v>
      </c>
      <c r="W1269" t="s">
        <v>55</v>
      </c>
      <c r="X1269" t="s">
        <v>57</v>
      </c>
      <c r="Y1269" t="s">
        <v>57</v>
      </c>
      <c r="Z1269" t="s">
        <v>57</v>
      </c>
      <c r="AA1269" t="s">
        <v>57</v>
      </c>
      <c r="AB1269" t="s">
        <v>57</v>
      </c>
      <c r="AC1269" t="s">
        <v>57</v>
      </c>
      <c r="AD1269" t="s">
        <v>57</v>
      </c>
      <c r="AE1269">
        <v>0</v>
      </c>
      <c r="AF1269">
        <v>0</v>
      </c>
      <c r="AG1269">
        <v>0</v>
      </c>
      <c r="AH1269">
        <v>0</v>
      </c>
      <c r="AI1269" s="18" t="str">
        <f t="shared" si="77"/>
        <v>1</v>
      </c>
      <c r="AJ1269" s="18" t="str">
        <f t="shared" si="78"/>
        <v>1</v>
      </c>
      <c r="AK1269" s="18" t="str">
        <f t="shared" si="79"/>
        <v>1</v>
      </c>
      <c r="AL1269" s="18">
        <f t="shared" si="80"/>
        <v>0</v>
      </c>
      <c r="AM1269" t="s">
        <v>55</v>
      </c>
      <c r="AN1269" t="s">
        <v>55</v>
      </c>
      <c r="AO1269">
        <v>0</v>
      </c>
      <c r="AP1269">
        <v>1</v>
      </c>
      <c r="AQ1269">
        <v>0</v>
      </c>
      <c r="AR1269" t="s">
        <v>59</v>
      </c>
      <c r="AS1269" t="s">
        <v>80</v>
      </c>
      <c r="AT1269" t="s">
        <v>80</v>
      </c>
      <c r="AU1269" t="s">
        <v>80</v>
      </c>
      <c r="AV1269" t="s">
        <v>7128</v>
      </c>
      <c r="AW1269" t="s">
        <v>1505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2016022814</v>
      </c>
      <c r="BM1269">
        <v>14</v>
      </c>
    </row>
    <row r="1270" spans="1:65">
      <c r="A1270" t="s">
        <v>7129</v>
      </c>
      <c r="B1270">
        <v>1269</v>
      </c>
      <c r="C1270" t="s">
        <v>57</v>
      </c>
      <c r="D1270" t="s">
        <v>55</v>
      </c>
      <c r="E1270">
        <v>14</v>
      </c>
      <c r="F1270">
        <v>2016022814</v>
      </c>
      <c r="G1270" t="s">
        <v>55</v>
      </c>
      <c r="H1270" t="s">
        <v>253</v>
      </c>
      <c r="I1270" t="s">
        <v>55</v>
      </c>
      <c r="J1270" t="s">
        <v>55</v>
      </c>
      <c r="K1270" t="s">
        <v>55</v>
      </c>
      <c r="L1270" t="s">
        <v>55</v>
      </c>
      <c r="M1270" t="s">
        <v>55</v>
      </c>
      <c r="N1270" t="s">
        <v>57</v>
      </c>
      <c r="O1270" t="s">
        <v>57</v>
      </c>
      <c r="P1270" t="s">
        <v>57</v>
      </c>
      <c r="Q1270" t="s">
        <v>57</v>
      </c>
      <c r="R1270" t="s">
        <v>57</v>
      </c>
      <c r="S1270" t="s">
        <v>55</v>
      </c>
      <c r="T1270" t="s">
        <v>57</v>
      </c>
      <c r="U1270" t="s">
        <v>57</v>
      </c>
      <c r="V1270" t="s">
        <v>57</v>
      </c>
      <c r="W1270" t="s">
        <v>55</v>
      </c>
      <c r="X1270" t="s">
        <v>57</v>
      </c>
      <c r="Y1270" t="s">
        <v>57</v>
      </c>
      <c r="Z1270" t="s">
        <v>57</v>
      </c>
      <c r="AA1270" t="s">
        <v>57</v>
      </c>
      <c r="AB1270" t="s">
        <v>57</v>
      </c>
      <c r="AC1270" t="s">
        <v>57</v>
      </c>
      <c r="AD1270" t="s">
        <v>57</v>
      </c>
      <c r="AE1270">
        <v>0</v>
      </c>
      <c r="AF1270">
        <v>0</v>
      </c>
      <c r="AG1270">
        <v>0</v>
      </c>
      <c r="AH1270">
        <v>0</v>
      </c>
      <c r="AI1270" s="18" t="str">
        <f t="shared" si="77"/>
        <v>1</v>
      </c>
      <c r="AJ1270" s="18" t="str">
        <f t="shared" si="78"/>
        <v>1</v>
      </c>
      <c r="AK1270" s="18" t="str">
        <f t="shared" si="79"/>
        <v>1</v>
      </c>
      <c r="AL1270" s="18">
        <f t="shared" si="80"/>
        <v>0</v>
      </c>
      <c r="AM1270" t="s">
        <v>55</v>
      </c>
      <c r="AN1270" t="s">
        <v>55</v>
      </c>
      <c r="AO1270">
        <v>0</v>
      </c>
      <c r="AP1270">
        <v>1</v>
      </c>
      <c r="AQ1270">
        <v>0</v>
      </c>
      <c r="AR1270" t="s">
        <v>59</v>
      </c>
      <c r="AS1270" t="s">
        <v>80</v>
      </c>
      <c r="AT1270" t="s">
        <v>80</v>
      </c>
      <c r="AU1270" t="s">
        <v>80</v>
      </c>
      <c r="AV1270" t="s">
        <v>7129</v>
      </c>
      <c r="AW1270" t="s">
        <v>253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0</v>
      </c>
      <c r="BL1270">
        <v>2016022814</v>
      </c>
      <c r="BM1270">
        <v>14</v>
      </c>
    </row>
    <row r="1271" spans="1:65">
      <c r="A1271" t="s">
        <v>7130</v>
      </c>
      <c r="B1271">
        <v>1270</v>
      </c>
      <c r="C1271" t="s">
        <v>57</v>
      </c>
      <c r="D1271" t="s">
        <v>55</v>
      </c>
      <c r="E1271">
        <v>14</v>
      </c>
      <c r="F1271">
        <v>2016022814</v>
      </c>
      <c r="G1271" t="s">
        <v>55</v>
      </c>
      <c r="H1271" t="s">
        <v>1506</v>
      </c>
      <c r="I1271" t="s">
        <v>55</v>
      </c>
      <c r="J1271" t="s">
        <v>55</v>
      </c>
      <c r="K1271" t="s">
        <v>55</v>
      </c>
      <c r="L1271" t="s">
        <v>55</v>
      </c>
      <c r="M1271" t="s">
        <v>55</v>
      </c>
      <c r="N1271" t="s">
        <v>57</v>
      </c>
      <c r="O1271" t="s">
        <v>57</v>
      </c>
      <c r="P1271" t="s">
        <v>57</v>
      </c>
      <c r="Q1271" t="s">
        <v>57</v>
      </c>
      <c r="R1271" t="s">
        <v>57</v>
      </c>
      <c r="S1271" t="s">
        <v>55</v>
      </c>
      <c r="T1271" t="s">
        <v>57</v>
      </c>
      <c r="U1271" t="s">
        <v>57</v>
      </c>
      <c r="V1271" t="s">
        <v>57</v>
      </c>
      <c r="W1271" t="s">
        <v>55</v>
      </c>
      <c r="X1271" t="s">
        <v>57</v>
      </c>
      <c r="Y1271" t="s">
        <v>57</v>
      </c>
      <c r="Z1271" t="s">
        <v>57</v>
      </c>
      <c r="AA1271" t="s">
        <v>57</v>
      </c>
      <c r="AB1271" t="s">
        <v>57</v>
      </c>
      <c r="AC1271" t="s">
        <v>57</v>
      </c>
      <c r="AD1271" t="s">
        <v>57</v>
      </c>
      <c r="AE1271">
        <v>0</v>
      </c>
      <c r="AF1271">
        <v>0</v>
      </c>
      <c r="AG1271">
        <v>0</v>
      </c>
      <c r="AH1271">
        <v>0</v>
      </c>
      <c r="AI1271" s="18" t="str">
        <f t="shared" si="77"/>
        <v>1</v>
      </c>
      <c r="AJ1271" s="18" t="str">
        <f t="shared" si="78"/>
        <v>1</v>
      </c>
      <c r="AK1271" s="18" t="str">
        <f t="shared" si="79"/>
        <v>1</v>
      </c>
      <c r="AL1271" s="18">
        <f t="shared" si="80"/>
        <v>0</v>
      </c>
      <c r="AM1271" t="s">
        <v>55</v>
      </c>
      <c r="AN1271" t="s">
        <v>55</v>
      </c>
      <c r="AO1271">
        <v>1</v>
      </c>
      <c r="AP1271">
        <v>1</v>
      </c>
      <c r="AQ1271">
        <v>0</v>
      </c>
      <c r="AR1271" t="s">
        <v>59</v>
      </c>
      <c r="AS1271" t="s">
        <v>80</v>
      </c>
      <c r="AT1271" t="s">
        <v>80</v>
      </c>
      <c r="AU1271" t="s">
        <v>80</v>
      </c>
      <c r="AV1271" t="s">
        <v>7130</v>
      </c>
      <c r="AW1271" t="s">
        <v>1506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2016022814</v>
      </c>
      <c r="BM1271">
        <v>14</v>
      </c>
    </row>
    <row r="1272" spans="1:65">
      <c r="A1272" t="s">
        <v>7131</v>
      </c>
      <c r="B1272">
        <v>1271</v>
      </c>
      <c r="C1272" t="s">
        <v>57</v>
      </c>
      <c r="D1272" t="s">
        <v>55</v>
      </c>
      <c r="E1272">
        <v>14</v>
      </c>
      <c r="F1272">
        <v>2016022814</v>
      </c>
      <c r="G1272" t="s">
        <v>55</v>
      </c>
      <c r="H1272" t="s">
        <v>1507</v>
      </c>
      <c r="I1272" t="s">
        <v>55</v>
      </c>
      <c r="J1272" t="s">
        <v>55</v>
      </c>
      <c r="K1272" t="s">
        <v>55</v>
      </c>
      <c r="L1272" t="s">
        <v>55</v>
      </c>
      <c r="M1272" t="s">
        <v>55</v>
      </c>
      <c r="N1272" t="s">
        <v>57</v>
      </c>
      <c r="O1272" t="s">
        <v>57</v>
      </c>
      <c r="P1272" t="s">
        <v>57</v>
      </c>
      <c r="Q1272" t="s">
        <v>57</v>
      </c>
      <c r="R1272" t="s">
        <v>57</v>
      </c>
      <c r="S1272" t="s">
        <v>55</v>
      </c>
      <c r="T1272" t="s">
        <v>57</v>
      </c>
      <c r="U1272" t="s">
        <v>57</v>
      </c>
      <c r="V1272" t="s">
        <v>57</v>
      </c>
      <c r="W1272" t="s">
        <v>55</v>
      </c>
      <c r="X1272" t="s">
        <v>57</v>
      </c>
      <c r="Y1272" t="s">
        <v>57</v>
      </c>
      <c r="Z1272" t="s">
        <v>57</v>
      </c>
      <c r="AA1272" t="s">
        <v>57</v>
      </c>
      <c r="AB1272" t="s">
        <v>57</v>
      </c>
      <c r="AC1272" t="s">
        <v>57</v>
      </c>
      <c r="AD1272" t="s">
        <v>57</v>
      </c>
      <c r="AE1272">
        <v>0</v>
      </c>
      <c r="AF1272">
        <v>0</v>
      </c>
      <c r="AG1272">
        <v>0</v>
      </c>
      <c r="AH1272">
        <v>0</v>
      </c>
      <c r="AI1272" s="18" t="str">
        <f t="shared" si="77"/>
        <v>1</v>
      </c>
      <c r="AJ1272" s="18" t="str">
        <f t="shared" si="78"/>
        <v>1</v>
      </c>
      <c r="AK1272" s="18" t="str">
        <f t="shared" si="79"/>
        <v>1</v>
      </c>
      <c r="AL1272" s="18">
        <f t="shared" si="80"/>
        <v>0</v>
      </c>
      <c r="AM1272" t="s">
        <v>55</v>
      </c>
      <c r="AN1272" t="s">
        <v>55</v>
      </c>
      <c r="AO1272">
        <v>0</v>
      </c>
      <c r="AP1272">
        <v>1</v>
      </c>
      <c r="AQ1272">
        <v>0</v>
      </c>
      <c r="AR1272" t="s">
        <v>59</v>
      </c>
      <c r="AS1272" t="s">
        <v>80</v>
      </c>
      <c r="AT1272" t="s">
        <v>80</v>
      </c>
      <c r="AU1272" t="s">
        <v>80</v>
      </c>
      <c r="AV1272" t="s">
        <v>7131</v>
      </c>
      <c r="AW1272" t="s">
        <v>1507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2016022814</v>
      </c>
      <c r="BM1272">
        <v>14</v>
      </c>
    </row>
    <row r="1273" spans="1:65">
      <c r="A1273" t="s">
        <v>7132</v>
      </c>
      <c r="B1273">
        <v>1272</v>
      </c>
      <c r="C1273" t="s">
        <v>57</v>
      </c>
      <c r="D1273" t="s">
        <v>55</v>
      </c>
      <c r="E1273">
        <v>14</v>
      </c>
      <c r="F1273">
        <v>2016022814</v>
      </c>
      <c r="G1273" t="s">
        <v>55</v>
      </c>
      <c r="H1273" t="s">
        <v>1508</v>
      </c>
      <c r="I1273" t="s">
        <v>55</v>
      </c>
      <c r="J1273" t="s">
        <v>55</v>
      </c>
      <c r="K1273" t="s">
        <v>55</v>
      </c>
      <c r="L1273" t="s">
        <v>55</v>
      </c>
      <c r="M1273" t="s">
        <v>55</v>
      </c>
      <c r="N1273" t="s">
        <v>57</v>
      </c>
      <c r="O1273" t="s">
        <v>57</v>
      </c>
      <c r="P1273" t="s">
        <v>57</v>
      </c>
      <c r="Q1273" t="s">
        <v>57</v>
      </c>
      <c r="R1273" t="s">
        <v>57</v>
      </c>
      <c r="S1273" t="s">
        <v>55</v>
      </c>
      <c r="T1273" t="s">
        <v>57</v>
      </c>
      <c r="U1273" t="s">
        <v>57</v>
      </c>
      <c r="V1273" t="s">
        <v>57</v>
      </c>
      <c r="W1273" t="s">
        <v>55</v>
      </c>
      <c r="X1273" t="s">
        <v>57</v>
      </c>
      <c r="Y1273" t="s">
        <v>57</v>
      </c>
      <c r="Z1273" t="s">
        <v>57</v>
      </c>
      <c r="AA1273" t="s">
        <v>57</v>
      </c>
      <c r="AB1273" t="s">
        <v>57</v>
      </c>
      <c r="AC1273" t="s">
        <v>57</v>
      </c>
      <c r="AD1273" t="s">
        <v>57</v>
      </c>
      <c r="AE1273">
        <v>0</v>
      </c>
      <c r="AF1273">
        <v>0</v>
      </c>
      <c r="AG1273">
        <v>0</v>
      </c>
      <c r="AH1273">
        <v>0</v>
      </c>
      <c r="AI1273" s="18" t="str">
        <f t="shared" si="77"/>
        <v>1</v>
      </c>
      <c r="AJ1273" s="18" t="str">
        <f t="shared" si="78"/>
        <v>1</v>
      </c>
      <c r="AK1273" s="18" t="str">
        <f t="shared" si="79"/>
        <v>1</v>
      </c>
      <c r="AL1273" s="18">
        <f t="shared" si="80"/>
        <v>0</v>
      </c>
      <c r="AM1273" t="s">
        <v>55</v>
      </c>
      <c r="AN1273" t="s">
        <v>55</v>
      </c>
      <c r="AO1273">
        <v>0</v>
      </c>
      <c r="AP1273">
        <v>1</v>
      </c>
      <c r="AQ1273">
        <v>0</v>
      </c>
      <c r="AR1273" t="s">
        <v>59</v>
      </c>
      <c r="AS1273" t="s">
        <v>80</v>
      </c>
      <c r="AT1273" t="s">
        <v>80</v>
      </c>
      <c r="AU1273" t="s">
        <v>80</v>
      </c>
      <c r="AV1273" t="s">
        <v>7132</v>
      </c>
      <c r="AW1273" t="s">
        <v>1508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2016022814</v>
      </c>
      <c r="BM1273">
        <v>14</v>
      </c>
    </row>
    <row r="1274" spans="1:65">
      <c r="A1274" t="s">
        <v>7133</v>
      </c>
      <c r="B1274">
        <v>1273</v>
      </c>
      <c r="C1274" t="s">
        <v>57</v>
      </c>
      <c r="D1274" t="s">
        <v>55</v>
      </c>
      <c r="E1274">
        <v>14</v>
      </c>
      <c r="F1274">
        <v>2016022814</v>
      </c>
      <c r="G1274" t="s">
        <v>55</v>
      </c>
      <c r="H1274" t="s">
        <v>1509</v>
      </c>
      <c r="I1274" t="s">
        <v>55</v>
      </c>
      <c r="J1274" t="s">
        <v>55</v>
      </c>
      <c r="K1274" t="s">
        <v>55</v>
      </c>
      <c r="L1274" t="s">
        <v>55</v>
      </c>
      <c r="M1274" t="s">
        <v>55</v>
      </c>
      <c r="N1274" t="s">
        <v>57</v>
      </c>
      <c r="O1274" t="s">
        <v>57</v>
      </c>
      <c r="P1274" t="s">
        <v>57</v>
      </c>
      <c r="Q1274" t="s">
        <v>57</v>
      </c>
      <c r="R1274" t="s">
        <v>57</v>
      </c>
      <c r="S1274" t="s">
        <v>55</v>
      </c>
      <c r="T1274" t="s">
        <v>57</v>
      </c>
      <c r="U1274" t="s">
        <v>57</v>
      </c>
      <c r="V1274" t="s">
        <v>57</v>
      </c>
      <c r="W1274" t="s">
        <v>55</v>
      </c>
      <c r="X1274" t="s">
        <v>57</v>
      </c>
      <c r="Y1274" t="s">
        <v>57</v>
      </c>
      <c r="Z1274" t="s">
        <v>57</v>
      </c>
      <c r="AA1274" t="s">
        <v>57</v>
      </c>
      <c r="AB1274" t="s">
        <v>57</v>
      </c>
      <c r="AC1274" t="s">
        <v>57</v>
      </c>
      <c r="AD1274" t="s">
        <v>57</v>
      </c>
      <c r="AE1274">
        <v>0</v>
      </c>
      <c r="AF1274">
        <v>0</v>
      </c>
      <c r="AG1274">
        <v>0</v>
      </c>
      <c r="AH1274">
        <v>0</v>
      </c>
      <c r="AI1274" s="18" t="str">
        <f t="shared" si="77"/>
        <v>1</v>
      </c>
      <c r="AJ1274" s="18" t="str">
        <f t="shared" si="78"/>
        <v>1</v>
      </c>
      <c r="AK1274" s="18" t="str">
        <f t="shared" si="79"/>
        <v>1</v>
      </c>
      <c r="AL1274" s="18">
        <f t="shared" si="80"/>
        <v>0</v>
      </c>
      <c r="AM1274" t="s">
        <v>55</v>
      </c>
      <c r="AN1274" t="s">
        <v>55</v>
      </c>
      <c r="AO1274">
        <v>0</v>
      </c>
      <c r="AP1274">
        <v>1</v>
      </c>
      <c r="AQ1274">
        <v>0</v>
      </c>
      <c r="AR1274" t="s">
        <v>59</v>
      </c>
      <c r="AS1274" t="s">
        <v>80</v>
      </c>
      <c r="AT1274" t="s">
        <v>80</v>
      </c>
      <c r="AU1274" t="s">
        <v>80</v>
      </c>
      <c r="AV1274" t="s">
        <v>7133</v>
      </c>
      <c r="AW1274" t="s">
        <v>1509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0</v>
      </c>
      <c r="BK1274">
        <v>0</v>
      </c>
      <c r="BL1274">
        <v>2016022814</v>
      </c>
      <c r="BM1274">
        <v>14</v>
      </c>
    </row>
    <row r="1275" spans="1:65">
      <c r="A1275" t="s">
        <v>7134</v>
      </c>
      <c r="B1275">
        <v>1274</v>
      </c>
      <c r="C1275" t="s">
        <v>57</v>
      </c>
      <c r="D1275" t="s">
        <v>55</v>
      </c>
      <c r="E1275">
        <v>14</v>
      </c>
      <c r="F1275">
        <v>2016022814</v>
      </c>
      <c r="G1275" t="s">
        <v>55</v>
      </c>
      <c r="H1275" t="s">
        <v>1510</v>
      </c>
      <c r="I1275" t="s">
        <v>55</v>
      </c>
      <c r="J1275" t="s">
        <v>55</v>
      </c>
      <c r="K1275" t="s">
        <v>55</v>
      </c>
      <c r="L1275" t="s">
        <v>55</v>
      </c>
      <c r="M1275" t="s">
        <v>55</v>
      </c>
      <c r="N1275" t="s">
        <v>57</v>
      </c>
      <c r="O1275" t="s">
        <v>57</v>
      </c>
      <c r="P1275" t="s">
        <v>57</v>
      </c>
      <c r="Q1275" t="s">
        <v>57</v>
      </c>
      <c r="R1275" t="s">
        <v>57</v>
      </c>
      <c r="S1275" t="s">
        <v>55</v>
      </c>
      <c r="T1275" t="s">
        <v>57</v>
      </c>
      <c r="U1275" t="s">
        <v>57</v>
      </c>
      <c r="V1275" t="s">
        <v>57</v>
      </c>
      <c r="W1275" t="s">
        <v>55</v>
      </c>
      <c r="X1275" t="s">
        <v>57</v>
      </c>
      <c r="Y1275" t="s">
        <v>57</v>
      </c>
      <c r="Z1275" t="s">
        <v>57</v>
      </c>
      <c r="AA1275" t="s">
        <v>57</v>
      </c>
      <c r="AB1275" t="s">
        <v>57</v>
      </c>
      <c r="AC1275" t="s">
        <v>57</v>
      </c>
      <c r="AD1275" t="s">
        <v>57</v>
      </c>
      <c r="AE1275">
        <v>0</v>
      </c>
      <c r="AF1275">
        <v>0</v>
      </c>
      <c r="AG1275">
        <v>0</v>
      </c>
      <c r="AH1275">
        <v>0</v>
      </c>
      <c r="AI1275" s="18" t="str">
        <f t="shared" si="77"/>
        <v>1</v>
      </c>
      <c r="AJ1275" s="18" t="str">
        <f t="shared" si="78"/>
        <v>1</v>
      </c>
      <c r="AK1275" s="18" t="str">
        <f t="shared" si="79"/>
        <v>1</v>
      </c>
      <c r="AL1275" s="18">
        <f t="shared" si="80"/>
        <v>0</v>
      </c>
      <c r="AM1275" t="s">
        <v>55</v>
      </c>
      <c r="AN1275" t="s">
        <v>55</v>
      </c>
      <c r="AO1275">
        <v>1</v>
      </c>
      <c r="AP1275">
        <v>1</v>
      </c>
      <c r="AQ1275">
        <v>0</v>
      </c>
      <c r="AR1275" t="s">
        <v>59</v>
      </c>
      <c r="AS1275" t="s">
        <v>80</v>
      </c>
      <c r="AT1275" t="s">
        <v>80</v>
      </c>
      <c r="AU1275" t="s">
        <v>80</v>
      </c>
      <c r="AV1275" t="s">
        <v>7134</v>
      </c>
      <c r="AW1275" t="s">
        <v>1510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0</v>
      </c>
      <c r="BL1275">
        <v>2016022814</v>
      </c>
      <c r="BM1275">
        <v>14</v>
      </c>
    </row>
    <row r="1276" spans="1:65">
      <c r="A1276" t="s">
        <v>7135</v>
      </c>
      <c r="B1276">
        <v>1275</v>
      </c>
      <c r="C1276" t="s">
        <v>57</v>
      </c>
      <c r="D1276" t="s">
        <v>55</v>
      </c>
      <c r="E1276">
        <v>14</v>
      </c>
      <c r="F1276">
        <v>2016022814</v>
      </c>
      <c r="G1276" t="s">
        <v>55</v>
      </c>
      <c r="H1276" t="s">
        <v>1511</v>
      </c>
      <c r="I1276" t="s">
        <v>55</v>
      </c>
      <c r="J1276" t="s">
        <v>55</v>
      </c>
      <c r="K1276" t="s">
        <v>55</v>
      </c>
      <c r="L1276" t="s">
        <v>55</v>
      </c>
      <c r="M1276" t="s">
        <v>55</v>
      </c>
      <c r="N1276" t="s">
        <v>57</v>
      </c>
      <c r="O1276" t="s">
        <v>57</v>
      </c>
      <c r="P1276" t="s">
        <v>57</v>
      </c>
      <c r="Q1276" t="s">
        <v>57</v>
      </c>
      <c r="R1276" t="s">
        <v>57</v>
      </c>
      <c r="S1276" t="s">
        <v>55</v>
      </c>
      <c r="T1276" t="s">
        <v>57</v>
      </c>
      <c r="U1276" t="s">
        <v>57</v>
      </c>
      <c r="V1276" t="s">
        <v>57</v>
      </c>
      <c r="W1276" t="s">
        <v>55</v>
      </c>
      <c r="X1276" t="s">
        <v>57</v>
      </c>
      <c r="Y1276" t="s">
        <v>57</v>
      </c>
      <c r="Z1276" t="s">
        <v>57</v>
      </c>
      <c r="AA1276" t="s">
        <v>57</v>
      </c>
      <c r="AB1276" t="s">
        <v>57</v>
      </c>
      <c r="AC1276" t="s">
        <v>57</v>
      </c>
      <c r="AD1276" t="s">
        <v>57</v>
      </c>
      <c r="AE1276">
        <v>0</v>
      </c>
      <c r="AF1276">
        <v>0</v>
      </c>
      <c r="AG1276">
        <v>0</v>
      </c>
      <c r="AH1276">
        <v>0</v>
      </c>
      <c r="AI1276" s="18" t="str">
        <f t="shared" si="77"/>
        <v>1</v>
      </c>
      <c r="AJ1276" s="18" t="str">
        <f t="shared" si="78"/>
        <v>1</v>
      </c>
      <c r="AK1276" s="18" t="str">
        <f t="shared" si="79"/>
        <v>1</v>
      </c>
      <c r="AL1276" s="18">
        <f t="shared" si="80"/>
        <v>0</v>
      </c>
      <c r="AM1276" t="s">
        <v>55</v>
      </c>
      <c r="AN1276" t="s">
        <v>55</v>
      </c>
      <c r="AO1276">
        <v>0</v>
      </c>
      <c r="AP1276">
        <v>1</v>
      </c>
      <c r="AQ1276">
        <v>0</v>
      </c>
      <c r="AR1276" t="s">
        <v>59</v>
      </c>
      <c r="AS1276" t="s">
        <v>80</v>
      </c>
      <c r="AT1276" t="s">
        <v>80</v>
      </c>
      <c r="AU1276" t="s">
        <v>80</v>
      </c>
      <c r="AV1276" t="s">
        <v>7135</v>
      </c>
      <c r="AW1276" t="s">
        <v>1511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2016022814</v>
      </c>
      <c r="BM1276">
        <v>14</v>
      </c>
    </row>
    <row r="1277" spans="1:65">
      <c r="A1277" t="s">
        <v>7136</v>
      </c>
      <c r="B1277">
        <v>1276</v>
      </c>
      <c r="C1277" t="s">
        <v>57</v>
      </c>
      <c r="D1277" t="s">
        <v>55</v>
      </c>
      <c r="E1277">
        <v>14</v>
      </c>
      <c r="F1277">
        <v>2016022814</v>
      </c>
      <c r="G1277" t="s">
        <v>55</v>
      </c>
      <c r="H1277" t="s">
        <v>1512</v>
      </c>
      <c r="I1277" t="s">
        <v>55</v>
      </c>
      <c r="J1277" t="s">
        <v>55</v>
      </c>
      <c r="K1277" t="s">
        <v>55</v>
      </c>
      <c r="L1277" t="s">
        <v>55</v>
      </c>
      <c r="M1277" t="s">
        <v>55</v>
      </c>
      <c r="N1277" t="s">
        <v>57</v>
      </c>
      <c r="O1277" t="s">
        <v>57</v>
      </c>
      <c r="P1277" t="s">
        <v>57</v>
      </c>
      <c r="Q1277" t="s">
        <v>57</v>
      </c>
      <c r="R1277" t="s">
        <v>57</v>
      </c>
      <c r="S1277" t="s">
        <v>55</v>
      </c>
      <c r="T1277" t="s">
        <v>57</v>
      </c>
      <c r="U1277" t="s">
        <v>57</v>
      </c>
      <c r="V1277" t="s">
        <v>57</v>
      </c>
      <c r="W1277" t="s">
        <v>55</v>
      </c>
      <c r="X1277" t="s">
        <v>57</v>
      </c>
      <c r="Y1277" t="s">
        <v>57</v>
      </c>
      <c r="Z1277" t="s">
        <v>57</v>
      </c>
      <c r="AA1277" t="s">
        <v>57</v>
      </c>
      <c r="AB1277" t="s">
        <v>57</v>
      </c>
      <c r="AC1277" t="s">
        <v>57</v>
      </c>
      <c r="AD1277" t="s">
        <v>57</v>
      </c>
      <c r="AE1277">
        <v>0</v>
      </c>
      <c r="AF1277">
        <v>0</v>
      </c>
      <c r="AG1277">
        <v>0</v>
      </c>
      <c r="AH1277">
        <v>0</v>
      </c>
      <c r="AI1277" s="18" t="str">
        <f t="shared" si="77"/>
        <v>1</v>
      </c>
      <c r="AJ1277" s="18" t="str">
        <f t="shared" si="78"/>
        <v>1</v>
      </c>
      <c r="AK1277" s="18" t="str">
        <f t="shared" si="79"/>
        <v>1</v>
      </c>
      <c r="AL1277" s="18">
        <f t="shared" si="80"/>
        <v>0</v>
      </c>
      <c r="AM1277" t="s">
        <v>55</v>
      </c>
      <c r="AN1277" t="s">
        <v>55</v>
      </c>
      <c r="AO1277">
        <v>0</v>
      </c>
      <c r="AP1277">
        <v>1</v>
      </c>
      <c r="AQ1277">
        <v>0</v>
      </c>
      <c r="AR1277" t="s">
        <v>59</v>
      </c>
      <c r="AS1277" t="s">
        <v>80</v>
      </c>
      <c r="AT1277" t="s">
        <v>80</v>
      </c>
      <c r="AU1277" t="s">
        <v>80</v>
      </c>
      <c r="AV1277" t="s">
        <v>7136</v>
      </c>
      <c r="AW1277" t="s">
        <v>1512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0</v>
      </c>
      <c r="BL1277">
        <v>2016022814</v>
      </c>
      <c r="BM1277">
        <v>14</v>
      </c>
    </row>
    <row r="1278" spans="1:65">
      <c r="A1278" t="s">
        <v>7137</v>
      </c>
      <c r="B1278">
        <v>1277</v>
      </c>
      <c r="C1278" t="s">
        <v>57</v>
      </c>
      <c r="D1278" t="s">
        <v>55</v>
      </c>
      <c r="E1278">
        <v>14</v>
      </c>
      <c r="F1278">
        <v>2016022814</v>
      </c>
      <c r="G1278" t="s">
        <v>55</v>
      </c>
      <c r="H1278" t="s">
        <v>1513</v>
      </c>
      <c r="I1278" t="s">
        <v>55</v>
      </c>
      <c r="J1278" t="s">
        <v>55</v>
      </c>
      <c r="K1278" t="s">
        <v>55</v>
      </c>
      <c r="L1278" t="s">
        <v>55</v>
      </c>
      <c r="M1278" t="s">
        <v>55</v>
      </c>
      <c r="N1278" t="s">
        <v>57</v>
      </c>
      <c r="O1278" t="s">
        <v>57</v>
      </c>
      <c r="P1278" t="s">
        <v>57</v>
      </c>
      <c r="Q1278" t="s">
        <v>57</v>
      </c>
      <c r="R1278" t="s">
        <v>57</v>
      </c>
      <c r="S1278" t="s">
        <v>55</v>
      </c>
      <c r="T1278" t="s">
        <v>57</v>
      </c>
      <c r="U1278" t="s">
        <v>57</v>
      </c>
      <c r="V1278" t="s">
        <v>57</v>
      </c>
      <c r="W1278" t="s">
        <v>55</v>
      </c>
      <c r="X1278" t="s">
        <v>57</v>
      </c>
      <c r="Y1278" t="s">
        <v>57</v>
      </c>
      <c r="Z1278" t="s">
        <v>57</v>
      </c>
      <c r="AA1278" t="s">
        <v>57</v>
      </c>
      <c r="AB1278" t="s">
        <v>57</v>
      </c>
      <c r="AC1278" t="s">
        <v>57</v>
      </c>
      <c r="AD1278" t="s">
        <v>57</v>
      </c>
      <c r="AE1278">
        <v>0</v>
      </c>
      <c r="AF1278">
        <v>0</v>
      </c>
      <c r="AG1278">
        <v>0</v>
      </c>
      <c r="AH1278">
        <v>0</v>
      </c>
      <c r="AI1278" s="18" t="str">
        <f t="shared" si="77"/>
        <v>1</v>
      </c>
      <c r="AJ1278" s="18" t="str">
        <f t="shared" si="78"/>
        <v>1</v>
      </c>
      <c r="AK1278" s="18" t="str">
        <f t="shared" si="79"/>
        <v>1</v>
      </c>
      <c r="AL1278" s="18">
        <f t="shared" si="80"/>
        <v>0</v>
      </c>
      <c r="AM1278" t="s">
        <v>55</v>
      </c>
      <c r="AN1278" t="s">
        <v>55</v>
      </c>
      <c r="AO1278">
        <v>0</v>
      </c>
      <c r="AP1278">
        <v>1</v>
      </c>
      <c r="AQ1278">
        <v>0</v>
      </c>
      <c r="AR1278" t="s">
        <v>59</v>
      </c>
      <c r="AS1278" t="s">
        <v>80</v>
      </c>
      <c r="AT1278" t="s">
        <v>80</v>
      </c>
      <c r="AU1278" t="s">
        <v>80</v>
      </c>
      <c r="AV1278" t="s">
        <v>7137</v>
      </c>
      <c r="AW1278" t="s">
        <v>1513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0</v>
      </c>
      <c r="BL1278">
        <v>2016022814</v>
      </c>
      <c r="BM1278">
        <v>14</v>
      </c>
    </row>
    <row r="1279" spans="1:65">
      <c r="A1279" t="s">
        <v>7138</v>
      </c>
      <c r="B1279">
        <v>1278</v>
      </c>
      <c r="C1279" t="s">
        <v>57</v>
      </c>
      <c r="D1279" t="s">
        <v>55</v>
      </c>
      <c r="E1279">
        <v>14</v>
      </c>
      <c r="F1279">
        <v>2016022814</v>
      </c>
      <c r="G1279" t="s">
        <v>55</v>
      </c>
      <c r="H1279" t="s">
        <v>1514</v>
      </c>
      <c r="I1279" t="s">
        <v>55</v>
      </c>
      <c r="J1279" t="s">
        <v>55</v>
      </c>
      <c r="K1279" t="s">
        <v>55</v>
      </c>
      <c r="L1279" t="s">
        <v>55</v>
      </c>
      <c r="M1279" t="s">
        <v>55</v>
      </c>
      <c r="N1279" t="s">
        <v>57</v>
      </c>
      <c r="O1279" t="s">
        <v>57</v>
      </c>
      <c r="P1279" t="s">
        <v>57</v>
      </c>
      <c r="Q1279" t="s">
        <v>57</v>
      </c>
      <c r="R1279" t="s">
        <v>57</v>
      </c>
      <c r="S1279" t="s">
        <v>55</v>
      </c>
      <c r="T1279" t="s">
        <v>57</v>
      </c>
      <c r="U1279" t="s">
        <v>57</v>
      </c>
      <c r="V1279" t="s">
        <v>57</v>
      </c>
      <c r="W1279" t="s">
        <v>55</v>
      </c>
      <c r="X1279" t="s">
        <v>57</v>
      </c>
      <c r="Y1279" t="s">
        <v>57</v>
      </c>
      <c r="Z1279" t="s">
        <v>57</v>
      </c>
      <c r="AA1279" t="s">
        <v>57</v>
      </c>
      <c r="AB1279" t="s">
        <v>57</v>
      </c>
      <c r="AC1279" t="s">
        <v>57</v>
      </c>
      <c r="AD1279" t="s">
        <v>57</v>
      </c>
      <c r="AE1279">
        <v>0</v>
      </c>
      <c r="AF1279">
        <v>0</v>
      </c>
      <c r="AG1279">
        <v>0</v>
      </c>
      <c r="AH1279">
        <v>0</v>
      </c>
      <c r="AI1279" s="18" t="str">
        <f t="shared" si="77"/>
        <v>1</v>
      </c>
      <c r="AJ1279" s="18" t="str">
        <f t="shared" si="78"/>
        <v>1</v>
      </c>
      <c r="AK1279" s="18" t="str">
        <f t="shared" si="79"/>
        <v>1</v>
      </c>
      <c r="AL1279" s="18">
        <f t="shared" si="80"/>
        <v>0</v>
      </c>
      <c r="AM1279" t="s">
        <v>55</v>
      </c>
      <c r="AN1279" t="s">
        <v>55</v>
      </c>
      <c r="AO1279">
        <v>1</v>
      </c>
      <c r="AP1279">
        <v>1</v>
      </c>
      <c r="AQ1279">
        <v>0</v>
      </c>
      <c r="AR1279" t="s">
        <v>59</v>
      </c>
      <c r="AS1279" t="s">
        <v>80</v>
      </c>
      <c r="AT1279" t="s">
        <v>80</v>
      </c>
      <c r="AU1279" t="s">
        <v>80</v>
      </c>
      <c r="AV1279" t="s">
        <v>7138</v>
      </c>
      <c r="AW1279" t="s">
        <v>1514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0</v>
      </c>
      <c r="BK1279">
        <v>0</v>
      </c>
      <c r="BL1279">
        <v>2016022814</v>
      </c>
      <c r="BM1279">
        <v>14</v>
      </c>
    </row>
    <row r="1280" spans="1:65">
      <c r="A1280" t="s">
        <v>7139</v>
      </c>
      <c r="B1280">
        <v>1279</v>
      </c>
      <c r="C1280" t="s">
        <v>57</v>
      </c>
      <c r="D1280" t="s">
        <v>55</v>
      </c>
      <c r="E1280">
        <v>14</v>
      </c>
      <c r="F1280">
        <v>2016022814</v>
      </c>
      <c r="G1280" t="s">
        <v>55</v>
      </c>
      <c r="H1280" t="s">
        <v>1515</v>
      </c>
      <c r="I1280" t="s">
        <v>55</v>
      </c>
      <c r="J1280" t="s">
        <v>55</v>
      </c>
      <c r="K1280" t="s">
        <v>55</v>
      </c>
      <c r="L1280" t="s">
        <v>55</v>
      </c>
      <c r="M1280" t="s">
        <v>55</v>
      </c>
      <c r="N1280" t="s">
        <v>57</v>
      </c>
      <c r="O1280" t="s">
        <v>57</v>
      </c>
      <c r="P1280" t="s">
        <v>57</v>
      </c>
      <c r="Q1280" t="s">
        <v>57</v>
      </c>
      <c r="R1280" t="s">
        <v>57</v>
      </c>
      <c r="S1280" t="s">
        <v>55</v>
      </c>
      <c r="T1280" t="s">
        <v>57</v>
      </c>
      <c r="U1280" t="s">
        <v>57</v>
      </c>
      <c r="V1280" t="s">
        <v>57</v>
      </c>
      <c r="W1280" t="s">
        <v>55</v>
      </c>
      <c r="X1280" t="s">
        <v>57</v>
      </c>
      <c r="Y1280" t="s">
        <v>57</v>
      </c>
      <c r="Z1280" t="s">
        <v>57</v>
      </c>
      <c r="AA1280" t="s">
        <v>57</v>
      </c>
      <c r="AB1280" t="s">
        <v>57</v>
      </c>
      <c r="AC1280" t="s">
        <v>57</v>
      </c>
      <c r="AD1280" t="s">
        <v>57</v>
      </c>
      <c r="AE1280">
        <v>0</v>
      </c>
      <c r="AF1280">
        <v>0</v>
      </c>
      <c r="AG1280">
        <v>0</v>
      </c>
      <c r="AH1280">
        <v>0</v>
      </c>
      <c r="AI1280" s="18" t="str">
        <f t="shared" si="77"/>
        <v>1</v>
      </c>
      <c r="AJ1280" s="18" t="str">
        <f t="shared" si="78"/>
        <v>1</v>
      </c>
      <c r="AK1280" s="18" t="str">
        <f t="shared" si="79"/>
        <v>1</v>
      </c>
      <c r="AL1280" s="18">
        <f t="shared" si="80"/>
        <v>0</v>
      </c>
      <c r="AM1280" t="s">
        <v>55</v>
      </c>
      <c r="AN1280" t="s">
        <v>55</v>
      </c>
      <c r="AO1280">
        <v>0</v>
      </c>
      <c r="AP1280">
        <v>1</v>
      </c>
      <c r="AQ1280">
        <v>0</v>
      </c>
      <c r="AR1280" t="s">
        <v>59</v>
      </c>
      <c r="AS1280" t="s">
        <v>80</v>
      </c>
      <c r="AT1280" t="s">
        <v>80</v>
      </c>
      <c r="AU1280" t="s">
        <v>80</v>
      </c>
      <c r="AV1280" t="s">
        <v>7139</v>
      </c>
      <c r="AW1280" t="s">
        <v>1515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0</v>
      </c>
      <c r="BL1280">
        <v>2016022814</v>
      </c>
      <c r="BM1280">
        <v>14</v>
      </c>
    </row>
    <row r="1281" spans="1:65">
      <c r="A1281" t="s">
        <v>7140</v>
      </c>
      <c r="B1281">
        <v>1280</v>
      </c>
      <c r="C1281" t="s">
        <v>57</v>
      </c>
      <c r="D1281" t="s">
        <v>55</v>
      </c>
      <c r="E1281">
        <v>14</v>
      </c>
      <c r="F1281">
        <v>2016022814</v>
      </c>
      <c r="G1281" t="s">
        <v>55</v>
      </c>
      <c r="H1281" t="s">
        <v>1516</v>
      </c>
      <c r="I1281" t="s">
        <v>55</v>
      </c>
      <c r="J1281" t="s">
        <v>55</v>
      </c>
      <c r="K1281" t="s">
        <v>55</v>
      </c>
      <c r="L1281" t="s">
        <v>55</v>
      </c>
      <c r="M1281" t="s">
        <v>55</v>
      </c>
      <c r="N1281" t="s">
        <v>57</v>
      </c>
      <c r="O1281" t="s">
        <v>57</v>
      </c>
      <c r="P1281" t="s">
        <v>57</v>
      </c>
      <c r="Q1281" t="s">
        <v>57</v>
      </c>
      <c r="R1281" t="s">
        <v>57</v>
      </c>
      <c r="S1281" t="s">
        <v>55</v>
      </c>
      <c r="T1281" t="s">
        <v>57</v>
      </c>
      <c r="U1281" t="s">
        <v>57</v>
      </c>
      <c r="V1281" t="s">
        <v>57</v>
      </c>
      <c r="W1281" t="s">
        <v>55</v>
      </c>
      <c r="X1281" t="s">
        <v>57</v>
      </c>
      <c r="Y1281" t="s">
        <v>57</v>
      </c>
      <c r="Z1281" t="s">
        <v>57</v>
      </c>
      <c r="AA1281" t="s">
        <v>57</v>
      </c>
      <c r="AB1281" t="s">
        <v>57</v>
      </c>
      <c r="AC1281" t="s">
        <v>57</v>
      </c>
      <c r="AD1281" t="s">
        <v>57</v>
      </c>
      <c r="AE1281">
        <v>0</v>
      </c>
      <c r="AF1281">
        <v>0</v>
      </c>
      <c r="AG1281">
        <v>0</v>
      </c>
      <c r="AH1281">
        <v>0</v>
      </c>
      <c r="AI1281" s="18" t="str">
        <f t="shared" si="77"/>
        <v>1</v>
      </c>
      <c r="AJ1281" s="18" t="str">
        <f t="shared" si="78"/>
        <v>1</v>
      </c>
      <c r="AK1281" s="18" t="str">
        <f t="shared" si="79"/>
        <v>1</v>
      </c>
      <c r="AL1281" s="18">
        <f t="shared" si="80"/>
        <v>0</v>
      </c>
      <c r="AM1281" t="s">
        <v>55</v>
      </c>
      <c r="AN1281" t="s">
        <v>55</v>
      </c>
      <c r="AO1281">
        <v>0</v>
      </c>
      <c r="AP1281">
        <v>1</v>
      </c>
      <c r="AQ1281">
        <v>0</v>
      </c>
      <c r="AR1281" t="s">
        <v>59</v>
      </c>
      <c r="AS1281" t="s">
        <v>80</v>
      </c>
      <c r="AT1281" t="s">
        <v>80</v>
      </c>
      <c r="AU1281" t="s">
        <v>80</v>
      </c>
      <c r="AV1281" t="s">
        <v>7140</v>
      </c>
      <c r="AW1281" t="s">
        <v>1516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0</v>
      </c>
      <c r="BL1281">
        <v>2016022814</v>
      </c>
      <c r="BM1281">
        <v>14</v>
      </c>
    </row>
    <row r="1282" spans="1:65">
      <c r="A1282" t="s">
        <v>7141</v>
      </c>
      <c r="B1282">
        <v>1281</v>
      </c>
      <c r="C1282" t="s">
        <v>57</v>
      </c>
      <c r="D1282" t="s">
        <v>55</v>
      </c>
      <c r="E1282">
        <v>14</v>
      </c>
      <c r="F1282">
        <v>2016022814</v>
      </c>
      <c r="G1282" t="s">
        <v>55</v>
      </c>
      <c r="H1282" t="s">
        <v>1517</v>
      </c>
      <c r="I1282" t="s">
        <v>55</v>
      </c>
      <c r="J1282" t="s">
        <v>55</v>
      </c>
      <c r="K1282" t="s">
        <v>55</v>
      </c>
      <c r="L1282" t="s">
        <v>55</v>
      </c>
      <c r="M1282" t="s">
        <v>55</v>
      </c>
      <c r="N1282" t="s">
        <v>57</v>
      </c>
      <c r="O1282" t="s">
        <v>57</v>
      </c>
      <c r="P1282" t="s">
        <v>57</v>
      </c>
      <c r="Q1282" t="s">
        <v>57</v>
      </c>
      <c r="R1282" t="s">
        <v>57</v>
      </c>
      <c r="S1282" t="s">
        <v>55</v>
      </c>
      <c r="T1282" t="s">
        <v>57</v>
      </c>
      <c r="U1282" t="s">
        <v>57</v>
      </c>
      <c r="V1282" t="s">
        <v>57</v>
      </c>
      <c r="W1282" t="s">
        <v>55</v>
      </c>
      <c r="X1282" t="s">
        <v>57</v>
      </c>
      <c r="Y1282" t="s">
        <v>57</v>
      </c>
      <c r="Z1282" t="s">
        <v>57</v>
      </c>
      <c r="AA1282" t="s">
        <v>57</v>
      </c>
      <c r="AB1282" t="s">
        <v>57</v>
      </c>
      <c r="AC1282" t="s">
        <v>57</v>
      </c>
      <c r="AD1282" t="s">
        <v>57</v>
      </c>
      <c r="AE1282">
        <v>0</v>
      </c>
      <c r="AF1282">
        <v>0</v>
      </c>
      <c r="AG1282">
        <v>0</v>
      </c>
      <c r="AH1282">
        <v>0</v>
      </c>
      <c r="AI1282" s="18" t="str">
        <f t="shared" si="77"/>
        <v>1</v>
      </c>
      <c r="AJ1282" s="18" t="str">
        <f t="shared" si="78"/>
        <v>1</v>
      </c>
      <c r="AK1282" s="18" t="str">
        <f t="shared" si="79"/>
        <v>1</v>
      </c>
      <c r="AL1282" s="18">
        <f t="shared" si="80"/>
        <v>0</v>
      </c>
      <c r="AM1282" t="s">
        <v>55</v>
      </c>
      <c r="AN1282" t="s">
        <v>55</v>
      </c>
      <c r="AO1282">
        <v>0</v>
      </c>
      <c r="AP1282">
        <v>1</v>
      </c>
      <c r="AQ1282">
        <v>0</v>
      </c>
      <c r="AR1282" t="s">
        <v>59</v>
      </c>
      <c r="AS1282" t="s">
        <v>80</v>
      </c>
      <c r="AT1282" t="s">
        <v>80</v>
      </c>
      <c r="AU1282" t="s">
        <v>80</v>
      </c>
      <c r="AV1282" t="s">
        <v>7141</v>
      </c>
      <c r="AW1282" t="s">
        <v>1517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2016022814</v>
      </c>
      <c r="BM1282">
        <v>14</v>
      </c>
    </row>
    <row r="1283" spans="1:65">
      <c r="A1283" t="s">
        <v>7142</v>
      </c>
      <c r="B1283">
        <v>1282</v>
      </c>
      <c r="C1283" t="s">
        <v>57</v>
      </c>
      <c r="D1283" t="s">
        <v>55</v>
      </c>
      <c r="E1283">
        <v>14</v>
      </c>
      <c r="F1283">
        <v>2016022814</v>
      </c>
      <c r="G1283" t="s">
        <v>55</v>
      </c>
      <c r="H1283" t="s">
        <v>1518</v>
      </c>
      <c r="I1283" t="s">
        <v>55</v>
      </c>
      <c r="J1283" t="s">
        <v>55</v>
      </c>
      <c r="K1283" t="s">
        <v>55</v>
      </c>
      <c r="L1283" t="s">
        <v>55</v>
      </c>
      <c r="M1283" t="s">
        <v>55</v>
      </c>
      <c r="N1283" t="s">
        <v>57</v>
      </c>
      <c r="O1283" t="s">
        <v>57</v>
      </c>
      <c r="P1283" t="s">
        <v>57</v>
      </c>
      <c r="Q1283" t="s">
        <v>57</v>
      </c>
      <c r="R1283" t="s">
        <v>57</v>
      </c>
      <c r="S1283" t="s">
        <v>55</v>
      </c>
      <c r="T1283" t="s">
        <v>57</v>
      </c>
      <c r="U1283" t="s">
        <v>57</v>
      </c>
      <c r="V1283" t="s">
        <v>57</v>
      </c>
      <c r="W1283" t="s">
        <v>55</v>
      </c>
      <c r="X1283" t="s">
        <v>57</v>
      </c>
      <c r="Y1283" t="s">
        <v>57</v>
      </c>
      <c r="Z1283" t="s">
        <v>57</v>
      </c>
      <c r="AA1283" t="s">
        <v>57</v>
      </c>
      <c r="AB1283" t="s">
        <v>57</v>
      </c>
      <c r="AC1283" t="s">
        <v>57</v>
      </c>
      <c r="AD1283" t="s">
        <v>57</v>
      </c>
      <c r="AE1283">
        <v>0</v>
      </c>
      <c r="AF1283">
        <v>0</v>
      </c>
      <c r="AG1283">
        <v>0</v>
      </c>
      <c r="AH1283">
        <v>0</v>
      </c>
      <c r="AI1283" s="18" t="str">
        <f t="shared" ref="AI1283:AI1346" si="81">IF(ISERROR(FIND("0",AE1283))=FALSE, "1", IF(ISERROR(FIND("1",AE1283))=FALSE, "0"))</f>
        <v>1</v>
      </c>
      <c r="AJ1283" s="18" t="str">
        <f t="shared" ref="AJ1283:AJ1346" si="82">IF(ISERROR(FIND("0",AF1283))=FALSE, "1", IF(ISERROR(FIND("1",AF1283))=FALSE, "0"))</f>
        <v>1</v>
      </c>
      <c r="AK1283" s="18" t="str">
        <f t="shared" ref="AK1283:AK1346" si="83">IF(ISERROR(FIND("0",AG1283))=FALSE, "1", IF(ISERROR(FIND("1",AG1283))=FALSE, "0"))</f>
        <v>1</v>
      </c>
      <c r="AL1283" s="18">
        <f t="shared" ref="AL1283:AL1346" si="84">AH1283</f>
        <v>0</v>
      </c>
      <c r="AM1283" t="s">
        <v>55</v>
      </c>
      <c r="AN1283" t="s">
        <v>55</v>
      </c>
      <c r="AO1283">
        <v>0</v>
      </c>
      <c r="AP1283">
        <v>1</v>
      </c>
      <c r="AQ1283">
        <v>0</v>
      </c>
      <c r="AR1283" t="s">
        <v>59</v>
      </c>
      <c r="AS1283" t="s">
        <v>80</v>
      </c>
      <c r="AT1283" t="s">
        <v>80</v>
      </c>
      <c r="AU1283" t="s">
        <v>80</v>
      </c>
      <c r="AV1283" t="s">
        <v>7142</v>
      </c>
      <c r="AW1283" t="s">
        <v>1518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0</v>
      </c>
      <c r="BK1283">
        <v>0</v>
      </c>
      <c r="BL1283">
        <v>2016022814</v>
      </c>
      <c r="BM1283">
        <v>14</v>
      </c>
    </row>
    <row r="1284" spans="1:65">
      <c r="A1284" t="s">
        <v>7143</v>
      </c>
      <c r="B1284">
        <v>1283</v>
      </c>
      <c r="C1284" t="s">
        <v>57</v>
      </c>
      <c r="D1284" t="s">
        <v>55</v>
      </c>
      <c r="E1284">
        <v>14</v>
      </c>
      <c r="F1284">
        <v>2016022814</v>
      </c>
      <c r="G1284" t="s">
        <v>55</v>
      </c>
      <c r="H1284" t="s">
        <v>1519</v>
      </c>
      <c r="I1284" t="s">
        <v>55</v>
      </c>
      <c r="J1284" t="s">
        <v>55</v>
      </c>
      <c r="K1284" t="s">
        <v>55</v>
      </c>
      <c r="L1284" t="s">
        <v>55</v>
      </c>
      <c r="M1284" t="s">
        <v>55</v>
      </c>
      <c r="N1284" t="s">
        <v>57</v>
      </c>
      <c r="O1284" t="s">
        <v>57</v>
      </c>
      <c r="P1284" t="s">
        <v>57</v>
      </c>
      <c r="Q1284" t="s">
        <v>57</v>
      </c>
      <c r="R1284" t="s">
        <v>57</v>
      </c>
      <c r="S1284" t="s">
        <v>55</v>
      </c>
      <c r="T1284" t="s">
        <v>57</v>
      </c>
      <c r="U1284" t="s">
        <v>57</v>
      </c>
      <c r="V1284" t="s">
        <v>57</v>
      </c>
      <c r="W1284" t="s">
        <v>55</v>
      </c>
      <c r="X1284" t="s">
        <v>57</v>
      </c>
      <c r="Y1284" t="s">
        <v>57</v>
      </c>
      <c r="Z1284" t="s">
        <v>57</v>
      </c>
      <c r="AA1284" t="s">
        <v>57</v>
      </c>
      <c r="AB1284" t="s">
        <v>57</v>
      </c>
      <c r="AC1284" t="s">
        <v>57</v>
      </c>
      <c r="AD1284" t="s">
        <v>57</v>
      </c>
      <c r="AE1284">
        <v>0</v>
      </c>
      <c r="AF1284">
        <v>0</v>
      </c>
      <c r="AG1284">
        <v>0</v>
      </c>
      <c r="AH1284">
        <v>0</v>
      </c>
      <c r="AI1284" s="18" t="str">
        <f t="shared" si="81"/>
        <v>1</v>
      </c>
      <c r="AJ1284" s="18" t="str">
        <f t="shared" si="82"/>
        <v>1</v>
      </c>
      <c r="AK1284" s="18" t="str">
        <f t="shared" si="83"/>
        <v>1</v>
      </c>
      <c r="AL1284" s="18">
        <f t="shared" si="84"/>
        <v>0</v>
      </c>
      <c r="AM1284" t="s">
        <v>55</v>
      </c>
      <c r="AN1284" t="s">
        <v>55</v>
      </c>
      <c r="AO1284">
        <v>1</v>
      </c>
      <c r="AP1284">
        <v>1</v>
      </c>
      <c r="AQ1284">
        <v>0</v>
      </c>
      <c r="AR1284" t="s">
        <v>59</v>
      </c>
      <c r="AS1284" t="s">
        <v>80</v>
      </c>
      <c r="AT1284" t="s">
        <v>80</v>
      </c>
      <c r="AU1284" t="s">
        <v>80</v>
      </c>
      <c r="AV1284" t="s">
        <v>7143</v>
      </c>
      <c r="AW1284" t="s">
        <v>1519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0</v>
      </c>
      <c r="BK1284">
        <v>0</v>
      </c>
      <c r="BL1284">
        <v>2016022814</v>
      </c>
      <c r="BM1284">
        <v>14</v>
      </c>
    </row>
    <row r="1285" spans="1:65">
      <c r="A1285" t="s">
        <v>7144</v>
      </c>
      <c r="B1285">
        <v>1284</v>
      </c>
      <c r="C1285" t="s">
        <v>1223</v>
      </c>
      <c r="D1285">
        <v>1</v>
      </c>
      <c r="E1285">
        <v>14</v>
      </c>
      <c r="F1285">
        <v>2016022814</v>
      </c>
      <c r="G1285">
        <v>20160228</v>
      </c>
      <c r="H1285" t="s">
        <v>1520</v>
      </c>
      <c r="I1285" t="s">
        <v>80</v>
      </c>
      <c r="J1285" t="s">
        <v>55</v>
      </c>
      <c r="K1285">
        <v>0</v>
      </c>
      <c r="L1285" t="s">
        <v>55</v>
      </c>
      <c r="M1285" t="s">
        <v>55</v>
      </c>
      <c r="N1285" t="s">
        <v>56</v>
      </c>
      <c r="O1285" t="s">
        <v>57</v>
      </c>
      <c r="P1285" t="s">
        <v>57</v>
      </c>
      <c r="Q1285" t="s">
        <v>3</v>
      </c>
      <c r="R1285" t="s">
        <v>80</v>
      </c>
      <c r="S1285" t="s">
        <v>55</v>
      </c>
      <c r="T1285" t="s">
        <v>56</v>
      </c>
      <c r="U1285" t="s">
        <v>56</v>
      </c>
      <c r="V1285" t="s">
        <v>68</v>
      </c>
      <c r="W1285" t="s">
        <v>55</v>
      </c>
      <c r="X1285" t="s">
        <v>56</v>
      </c>
      <c r="Y1285" t="s">
        <v>56</v>
      </c>
      <c r="Z1285" t="s">
        <v>56</v>
      </c>
      <c r="AA1285" t="s">
        <v>57</v>
      </c>
      <c r="AB1285" t="s">
        <v>56</v>
      </c>
      <c r="AC1285" t="s">
        <v>56</v>
      </c>
      <c r="AD1285" t="s">
        <v>57</v>
      </c>
      <c r="AE1285">
        <v>0</v>
      </c>
      <c r="AF1285">
        <v>0</v>
      </c>
      <c r="AG1285">
        <v>0</v>
      </c>
      <c r="AH1285">
        <v>1</v>
      </c>
      <c r="AI1285" s="18" t="str">
        <f t="shared" si="81"/>
        <v>1</v>
      </c>
      <c r="AJ1285" s="18" t="str">
        <f t="shared" si="82"/>
        <v>1</v>
      </c>
      <c r="AK1285" s="18" t="str">
        <f t="shared" si="83"/>
        <v>1</v>
      </c>
      <c r="AL1285" s="18">
        <f t="shared" si="84"/>
        <v>1</v>
      </c>
      <c r="AM1285" t="s">
        <v>55</v>
      </c>
      <c r="AN1285" t="s">
        <v>55</v>
      </c>
      <c r="AO1285">
        <v>0</v>
      </c>
      <c r="AP1285">
        <v>0</v>
      </c>
      <c r="AQ1285">
        <v>0</v>
      </c>
      <c r="AR1285" t="s">
        <v>59</v>
      </c>
      <c r="AS1285" t="s">
        <v>80</v>
      </c>
      <c r="AT1285" t="s">
        <v>80</v>
      </c>
      <c r="AU1285" t="s">
        <v>80</v>
      </c>
      <c r="AV1285" t="s">
        <v>7144</v>
      </c>
      <c r="AW1285" t="s">
        <v>1520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2016022814</v>
      </c>
      <c r="BM1285">
        <v>14</v>
      </c>
    </row>
    <row r="1286" spans="1:65">
      <c r="A1286" t="s">
        <v>7145</v>
      </c>
      <c r="B1286">
        <v>1285</v>
      </c>
      <c r="C1286" t="s">
        <v>1223</v>
      </c>
      <c r="D1286">
        <v>1</v>
      </c>
      <c r="E1286">
        <v>14</v>
      </c>
      <c r="F1286">
        <v>2016022814</v>
      </c>
      <c r="G1286">
        <v>20160228</v>
      </c>
      <c r="H1286" t="s">
        <v>1521</v>
      </c>
      <c r="I1286" t="s">
        <v>54</v>
      </c>
      <c r="J1286" t="s">
        <v>55</v>
      </c>
      <c r="K1286">
        <v>0</v>
      </c>
      <c r="L1286" t="s">
        <v>55</v>
      </c>
      <c r="M1286" t="s">
        <v>55</v>
      </c>
      <c r="N1286" t="s">
        <v>56</v>
      </c>
      <c r="O1286" t="s">
        <v>57</v>
      </c>
      <c r="P1286" t="s">
        <v>57</v>
      </c>
      <c r="Q1286" t="s">
        <v>3</v>
      </c>
      <c r="R1286" t="s">
        <v>1326</v>
      </c>
      <c r="S1286" t="s">
        <v>55</v>
      </c>
      <c r="T1286" t="s">
        <v>56</v>
      </c>
      <c r="U1286" t="s">
        <v>56</v>
      </c>
      <c r="V1286" t="s">
        <v>56</v>
      </c>
      <c r="W1286" t="s">
        <v>55</v>
      </c>
      <c r="X1286" t="s">
        <v>56</v>
      </c>
      <c r="Y1286" t="s">
        <v>56</v>
      </c>
      <c r="Z1286" t="s">
        <v>56</v>
      </c>
      <c r="AA1286" t="s">
        <v>57</v>
      </c>
      <c r="AB1286" t="s">
        <v>56</v>
      </c>
      <c r="AC1286" t="s">
        <v>56</v>
      </c>
      <c r="AD1286" t="s">
        <v>57</v>
      </c>
      <c r="AE1286">
        <v>0</v>
      </c>
      <c r="AF1286">
        <v>0</v>
      </c>
      <c r="AG1286">
        <v>0</v>
      </c>
      <c r="AH1286">
        <v>1</v>
      </c>
      <c r="AI1286" s="18" t="str">
        <f t="shared" si="81"/>
        <v>1</v>
      </c>
      <c r="AJ1286" s="18" t="str">
        <f t="shared" si="82"/>
        <v>1</v>
      </c>
      <c r="AK1286" s="18" t="str">
        <f t="shared" si="83"/>
        <v>1</v>
      </c>
      <c r="AL1286" s="18">
        <f t="shared" si="84"/>
        <v>1</v>
      </c>
      <c r="AM1286" t="s">
        <v>55</v>
      </c>
      <c r="AN1286" t="s">
        <v>55</v>
      </c>
      <c r="AO1286">
        <v>0</v>
      </c>
      <c r="AP1286">
        <v>0</v>
      </c>
      <c r="AQ1286">
        <v>0</v>
      </c>
      <c r="AR1286" t="s">
        <v>59</v>
      </c>
      <c r="AS1286" t="s">
        <v>141</v>
      </c>
      <c r="AT1286" t="s">
        <v>141</v>
      </c>
      <c r="AU1286" t="s">
        <v>1326</v>
      </c>
      <c r="AV1286" t="s">
        <v>7145</v>
      </c>
      <c r="AW1286" t="s">
        <v>1521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</v>
      </c>
      <c r="BL1286">
        <v>2016022814</v>
      </c>
      <c r="BM1286">
        <v>14</v>
      </c>
    </row>
    <row r="1287" spans="1:65">
      <c r="A1287" t="s">
        <v>7146</v>
      </c>
      <c r="B1287">
        <v>1286</v>
      </c>
      <c r="C1287" t="s">
        <v>1223</v>
      </c>
      <c r="D1287">
        <v>1</v>
      </c>
      <c r="E1287">
        <v>14</v>
      </c>
      <c r="F1287">
        <v>2016022814</v>
      </c>
      <c r="G1287">
        <v>20160228</v>
      </c>
      <c r="H1287" t="s">
        <v>1522</v>
      </c>
      <c r="I1287" t="s">
        <v>80</v>
      </c>
      <c r="J1287" t="s">
        <v>55</v>
      </c>
      <c r="K1287">
        <v>1</v>
      </c>
      <c r="L1287">
        <v>0</v>
      </c>
      <c r="M1287">
        <v>1</v>
      </c>
      <c r="N1287" t="s">
        <v>56</v>
      </c>
      <c r="O1287" t="s">
        <v>618</v>
      </c>
      <c r="P1287" t="s">
        <v>68</v>
      </c>
      <c r="Q1287" t="s">
        <v>3</v>
      </c>
      <c r="R1287" t="s">
        <v>140</v>
      </c>
      <c r="S1287" t="s">
        <v>55</v>
      </c>
      <c r="T1287" t="s">
        <v>56</v>
      </c>
      <c r="U1287" t="s">
        <v>56</v>
      </c>
      <c r="V1287" t="s">
        <v>56</v>
      </c>
      <c r="W1287" t="s">
        <v>55</v>
      </c>
      <c r="X1287" t="s">
        <v>56</v>
      </c>
      <c r="Y1287" t="s">
        <v>56</v>
      </c>
      <c r="Z1287" t="s">
        <v>56</v>
      </c>
      <c r="AA1287" t="s">
        <v>57</v>
      </c>
      <c r="AB1287" t="s">
        <v>56</v>
      </c>
      <c r="AC1287" t="s">
        <v>56</v>
      </c>
      <c r="AD1287" t="s">
        <v>57</v>
      </c>
      <c r="AE1287">
        <v>0</v>
      </c>
      <c r="AF1287">
        <v>1</v>
      </c>
      <c r="AG1287">
        <v>0</v>
      </c>
      <c r="AH1287">
        <v>0</v>
      </c>
      <c r="AI1287" s="18" t="str">
        <f t="shared" si="81"/>
        <v>1</v>
      </c>
      <c r="AJ1287" s="18" t="str">
        <f t="shared" si="82"/>
        <v>0</v>
      </c>
      <c r="AK1287" s="18" t="str">
        <f t="shared" si="83"/>
        <v>1</v>
      </c>
      <c r="AL1287" s="18">
        <f t="shared" si="84"/>
        <v>0</v>
      </c>
      <c r="AM1287">
        <v>3</v>
      </c>
      <c r="AN1287">
        <v>4</v>
      </c>
      <c r="AO1287">
        <v>0</v>
      </c>
      <c r="AP1287">
        <v>0</v>
      </c>
      <c r="AQ1287">
        <v>0</v>
      </c>
      <c r="AR1287" t="s">
        <v>59</v>
      </c>
      <c r="AS1287" t="s">
        <v>141</v>
      </c>
      <c r="AT1287" t="s">
        <v>141</v>
      </c>
      <c r="AU1287" t="s">
        <v>1326</v>
      </c>
      <c r="AV1287" t="s">
        <v>7146</v>
      </c>
      <c r="AW1287" t="s">
        <v>1522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2016022814</v>
      </c>
      <c r="BM1287">
        <v>14</v>
      </c>
    </row>
    <row r="1288" spans="1:65">
      <c r="A1288" t="s">
        <v>7147</v>
      </c>
      <c r="B1288">
        <v>1287</v>
      </c>
      <c r="C1288" t="s">
        <v>1223</v>
      </c>
      <c r="D1288">
        <v>1</v>
      </c>
      <c r="E1288">
        <v>14</v>
      </c>
      <c r="F1288">
        <v>2016022814</v>
      </c>
      <c r="G1288">
        <v>20160228</v>
      </c>
      <c r="H1288" t="s">
        <v>1523</v>
      </c>
      <c r="I1288" t="s">
        <v>80</v>
      </c>
      <c r="J1288" t="s">
        <v>55</v>
      </c>
      <c r="K1288">
        <v>0</v>
      </c>
      <c r="L1288" t="s">
        <v>55</v>
      </c>
      <c r="M1288" t="s">
        <v>55</v>
      </c>
      <c r="N1288" t="s">
        <v>56</v>
      </c>
      <c r="O1288" t="s">
        <v>57</v>
      </c>
      <c r="P1288" t="s">
        <v>57</v>
      </c>
      <c r="Q1288" t="s">
        <v>3</v>
      </c>
      <c r="R1288" t="s">
        <v>140</v>
      </c>
      <c r="S1288" t="s">
        <v>55</v>
      </c>
      <c r="T1288" t="s">
        <v>56</v>
      </c>
      <c r="U1288" t="s">
        <v>56</v>
      </c>
      <c r="V1288" t="s">
        <v>56</v>
      </c>
      <c r="W1288" t="s">
        <v>55</v>
      </c>
      <c r="X1288" t="s">
        <v>56</v>
      </c>
      <c r="Y1288" t="s">
        <v>56</v>
      </c>
      <c r="Z1288" t="s">
        <v>56</v>
      </c>
      <c r="AA1288" t="s">
        <v>57</v>
      </c>
      <c r="AB1288" t="s">
        <v>56</v>
      </c>
      <c r="AC1288" t="s">
        <v>68</v>
      </c>
      <c r="AD1288" t="s">
        <v>57</v>
      </c>
      <c r="AE1288">
        <v>0</v>
      </c>
      <c r="AF1288">
        <v>0</v>
      </c>
      <c r="AG1288">
        <v>0</v>
      </c>
      <c r="AH1288">
        <v>1</v>
      </c>
      <c r="AI1288" s="18" t="str">
        <f t="shared" si="81"/>
        <v>1</v>
      </c>
      <c r="AJ1288" s="18" t="str">
        <f t="shared" si="82"/>
        <v>1</v>
      </c>
      <c r="AK1288" s="18" t="str">
        <f t="shared" si="83"/>
        <v>1</v>
      </c>
      <c r="AL1288" s="18">
        <f t="shared" si="84"/>
        <v>1</v>
      </c>
      <c r="AM1288" t="s">
        <v>55</v>
      </c>
      <c r="AN1288" t="s">
        <v>55</v>
      </c>
      <c r="AO1288">
        <v>1</v>
      </c>
      <c r="AP1288">
        <v>0</v>
      </c>
      <c r="AQ1288">
        <v>0</v>
      </c>
      <c r="AR1288" t="s">
        <v>59</v>
      </c>
      <c r="AS1288" t="s">
        <v>141</v>
      </c>
      <c r="AT1288" t="s">
        <v>141</v>
      </c>
      <c r="AU1288" t="s">
        <v>1326</v>
      </c>
      <c r="AV1288" t="s">
        <v>7147</v>
      </c>
      <c r="AW1288" t="s">
        <v>1523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2016022814</v>
      </c>
      <c r="BM1288">
        <v>14</v>
      </c>
    </row>
    <row r="1289" spans="1:65">
      <c r="A1289" t="s">
        <v>7148</v>
      </c>
      <c r="B1289">
        <v>1288</v>
      </c>
      <c r="C1289" t="s">
        <v>1223</v>
      </c>
      <c r="D1289">
        <v>1</v>
      </c>
      <c r="E1289">
        <v>14</v>
      </c>
      <c r="F1289">
        <v>2016022814</v>
      </c>
      <c r="G1289">
        <v>20160228</v>
      </c>
      <c r="H1289" t="s">
        <v>1524</v>
      </c>
      <c r="I1289" t="s">
        <v>618</v>
      </c>
      <c r="J1289" t="s">
        <v>55</v>
      </c>
      <c r="K1289">
        <v>1</v>
      </c>
      <c r="L1289">
        <v>1</v>
      </c>
      <c r="M1289">
        <v>0</v>
      </c>
      <c r="N1289" t="s">
        <v>56</v>
      </c>
      <c r="O1289" t="s">
        <v>618</v>
      </c>
      <c r="P1289" t="s">
        <v>68</v>
      </c>
      <c r="Q1289" t="s">
        <v>3</v>
      </c>
      <c r="R1289" t="s">
        <v>140</v>
      </c>
      <c r="S1289" t="s">
        <v>55</v>
      </c>
      <c r="T1289" t="s">
        <v>56</v>
      </c>
      <c r="U1289" t="s">
        <v>56</v>
      </c>
      <c r="V1289" t="s">
        <v>56</v>
      </c>
      <c r="W1289" t="s">
        <v>55</v>
      </c>
      <c r="X1289" t="s">
        <v>56</v>
      </c>
      <c r="Y1289" t="s">
        <v>56</v>
      </c>
      <c r="Z1289" t="s">
        <v>56</v>
      </c>
      <c r="AA1289" t="s">
        <v>57</v>
      </c>
      <c r="AB1289" t="s">
        <v>56</v>
      </c>
      <c r="AC1289" t="s">
        <v>68</v>
      </c>
      <c r="AD1289" t="s">
        <v>57</v>
      </c>
      <c r="AE1289">
        <v>0</v>
      </c>
      <c r="AF1289">
        <v>0</v>
      </c>
      <c r="AG1289">
        <v>0</v>
      </c>
      <c r="AH1289">
        <v>1</v>
      </c>
      <c r="AI1289" s="18" t="str">
        <f t="shared" si="81"/>
        <v>1</v>
      </c>
      <c r="AJ1289" s="18" t="str">
        <f t="shared" si="82"/>
        <v>1</v>
      </c>
      <c r="AK1289" s="18" t="str">
        <f t="shared" si="83"/>
        <v>1</v>
      </c>
      <c r="AL1289" s="18">
        <f t="shared" si="84"/>
        <v>1</v>
      </c>
      <c r="AM1289" t="s">
        <v>55</v>
      </c>
      <c r="AN1289" t="s">
        <v>55</v>
      </c>
      <c r="AO1289">
        <v>0</v>
      </c>
      <c r="AP1289">
        <v>0</v>
      </c>
      <c r="AQ1289">
        <v>0</v>
      </c>
      <c r="AR1289" t="s">
        <v>379</v>
      </c>
      <c r="AS1289" t="s">
        <v>141</v>
      </c>
      <c r="AT1289" t="s">
        <v>141</v>
      </c>
      <c r="AU1289" t="s">
        <v>1326</v>
      </c>
      <c r="AV1289" t="s">
        <v>7148</v>
      </c>
      <c r="AW1289" t="s">
        <v>1524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2016022814</v>
      </c>
      <c r="BM1289">
        <v>14</v>
      </c>
    </row>
    <row r="1290" spans="1:65">
      <c r="A1290" t="s">
        <v>7149</v>
      </c>
      <c r="B1290">
        <v>1289</v>
      </c>
      <c r="C1290" t="s">
        <v>1223</v>
      </c>
      <c r="D1290">
        <v>1</v>
      </c>
      <c r="E1290">
        <v>14</v>
      </c>
      <c r="F1290">
        <v>2016022814</v>
      </c>
      <c r="G1290">
        <v>20160228</v>
      </c>
      <c r="H1290" t="s">
        <v>1525</v>
      </c>
      <c r="I1290" t="s">
        <v>80</v>
      </c>
      <c r="J1290" t="s">
        <v>55</v>
      </c>
      <c r="K1290">
        <v>0</v>
      </c>
      <c r="L1290" t="s">
        <v>55</v>
      </c>
      <c r="M1290" t="s">
        <v>55</v>
      </c>
      <c r="N1290" t="s">
        <v>56</v>
      </c>
      <c r="O1290" t="s">
        <v>57</v>
      </c>
      <c r="P1290" t="s">
        <v>57</v>
      </c>
      <c r="Q1290" t="s">
        <v>3</v>
      </c>
      <c r="R1290" t="s">
        <v>140</v>
      </c>
      <c r="S1290" t="s">
        <v>55</v>
      </c>
      <c r="T1290" t="s">
        <v>56</v>
      </c>
      <c r="U1290" t="s">
        <v>56</v>
      </c>
      <c r="V1290" t="s">
        <v>56</v>
      </c>
      <c r="W1290" t="s">
        <v>55</v>
      </c>
      <c r="X1290" t="s">
        <v>56</v>
      </c>
      <c r="Y1290" t="s">
        <v>56</v>
      </c>
      <c r="Z1290" t="s">
        <v>56</v>
      </c>
      <c r="AA1290" t="s">
        <v>57</v>
      </c>
      <c r="AB1290" t="s">
        <v>56</v>
      </c>
      <c r="AC1290" t="s">
        <v>68</v>
      </c>
      <c r="AD1290" t="s">
        <v>57</v>
      </c>
      <c r="AE1290">
        <v>0</v>
      </c>
      <c r="AF1290">
        <v>0</v>
      </c>
      <c r="AG1290">
        <v>0</v>
      </c>
      <c r="AH1290">
        <v>1</v>
      </c>
      <c r="AI1290" s="18" t="str">
        <f t="shared" si="81"/>
        <v>1</v>
      </c>
      <c r="AJ1290" s="18" t="str">
        <f t="shared" si="82"/>
        <v>1</v>
      </c>
      <c r="AK1290" s="18" t="str">
        <f t="shared" si="83"/>
        <v>1</v>
      </c>
      <c r="AL1290" s="18">
        <f t="shared" si="84"/>
        <v>1</v>
      </c>
      <c r="AM1290" t="s">
        <v>55</v>
      </c>
      <c r="AN1290" t="s">
        <v>55</v>
      </c>
      <c r="AO1290">
        <v>0</v>
      </c>
      <c r="AP1290">
        <v>0</v>
      </c>
      <c r="AQ1290">
        <v>0</v>
      </c>
      <c r="AR1290" t="s">
        <v>59</v>
      </c>
      <c r="AS1290" t="s">
        <v>141</v>
      </c>
      <c r="AT1290" t="s">
        <v>141</v>
      </c>
      <c r="AU1290" t="s">
        <v>1326</v>
      </c>
      <c r="AV1290" t="s">
        <v>7149</v>
      </c>
      <c r="AW1290" t="s">
        <v>1525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</v>
      </c>
      <c r="BL1290">
        <v>2016022814</v>
      </c>
      <c r="BM1290">
        <v>14</v>
      </c>
    </row>
    <row r="1291" spans="1:65">
      <c r="A1291" t="s">
        <v>7150</v>
      </c>
      <c r="B1291">
        <v>1290</v>
      </c>
      <c r="C1291" t="s">
        <v>57</v>
      </c>
      <c r="D1291" t="s">
        <v>55</v>
      </c>
      <c r="E1291">
        <v>14</v>
      </c>
      <c r="F1291">
        <v>2016022814</v>
      </c>
      <c r="G1291" t="s">
        <v>55</v>
      </c>
      <c r="H1291" t="s">
        <v>1526</v>
      </c>
      <c r="I1291" t="s">
        <v>55</v>
      </c>
      <c r="J1291" t="s">
        <v>55</v>
      </c>
      <c r="K1291" t="s">
        <v>55</v>
      </c>
      <c r="L1291" t="s">
        <v>55</v>
      </c>
      <c r="M1291" t="s">
        <v>55</v>
      </c>
      <c r="N1291" t="s">
        <v>57</v>
      </c>
      <c r="O1291" t="s">
        <v>57</v>
      </c>
      <c r="P1291" t="s">
        <v>57</v>
      </c>
      <c r="Q1291" t="s">
        <v>57</v>
      </c>
      <c r="R1291" t="s">
        <v>57</v>
      </c>
      <c r="S1291" t="s">
        <v>55</v>
      </c>
      <c r="T1291" t="s">
        <v>57</v>
      </c>
      <c r="U1291" t="s">
        <v>57</v>
      </c>
      <c r="V1291" t="s">
        <v>57</v>
      </c>
      <c r="W1291" t="s">
        <v>55</v>
      </c>
      <c r="X1291" t="s">
        <v>57</v>
      </c>
      <c r="Y1291" t="s">
        <v>57</v>
      </c>
      <c r="Z1291" t="s">
        <v>57</v>
      </c>
      <c r="AA1291" t="s">
        <v>57</v>
      </c>
      <c r="AB1291" t="s">
        <v>57</v>
      </c>
      <c r="AC1291" t="s">
        <v>57</v>
      </c>
      <c r="AD1291" t="s">
        <v>57</v>
      </c>
      <c r="AE1291">
        <v>0</v>
      </c>
      <c r="AF1291">
        <v>0</v>
      </c>
      <c r="AG1291">
        <v>0</v>
      </c>
      <c r="AH1291">
        <v>0</v>
      </c>
      <c r="AI1291" s="18" t="str">
        <f t="shared" si="81"/>
        <v>1</v>
      </c>
      <c r="AJ1291" s="18" t="str">
        <f t="shared" si="82"/>
        <v>1</v>
      </c>
      <c r="AK1291" s="18" t="str">
        <f t="shared" si="83"/>
        <v>1</v>
      </c>
      <c r="AL1291" s="18">
        <f t="shared" si="84"/>
        <v>0</v>
      </c>
      <c r="AM1291" t="s">
        <v>55</v>
      </c>
      <c r="AN1291" t="s">
        <v>55</v>
      </c>
      <c r="AO1291">
        <v>0</v>
      </c>
      <c r="AP1291">
        <v>1</v>
      </c>
      <c r="AQ1291">
        <v>0</v>
      </c>
      <c r="AR1291" t="s">
        <v>59</v>
      </c>
      <c r="AS1291" t="s">
        <v>80</v>
      </c>
      <c r="AT1291" t="s">
        <v>80</v>
      </c>
      <c r="AU1291" t="s">
        <v>80</v>
      </c>
      <c r="AV1291" t="s">
        <v>7150</v>
      </c>
      <c r="AW1291" t="s">
        <v>1526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0</v>
      </c>
      <c r="BL1291">
        <v>2016022814</v>
      </c>
      <c r="BM1291">
        <v>14</v>
      </c>
    </row>
    <row r="1292" spans="1:65">
      <c r="A1292" t="s">
        <v>7151</v>
      </c>
      <c r="B1292">
        <v>1291</v>
      </c>
      <c r="C1292" t="s">
        <v>57</v>
      </c>
      <c r="D1292" t="s">
        <v>55</v>
      </c>
      <c r="E1292">
        <v>14</v>
      </c>
      <c r="F1292">
        <v>2016022814</v>
      </c>
      <c r="G1292" t="s">
        <v>55</v>
      </c>
      <c r="H1292" t="s">
        <v>1527</v>
      </c>
      <c r="I1292" t="s">
        <v>55</v>
      </c>
      <c r="J1292" t="s">
        <v>55</v>
      </c>
      <c r="K1292" t="s">
        <v>55</v>
      </c>
      <c r="L1292" t="s">
        <v>55</v>
      </c>
      <c r="M1292" t="s">
        <v>55</v>
      </c>
      <c r="N1292" t="s">
        <v>57</v>
      </c>
      <c r="O1292" t="s">
        <v>57</v>
      </c>
      <c r="P1292" t="s">
        <v>57</v>
      </c>
      <c r="Q1292" t="s">
        <v>57</v>
      </c>
      <c r="R1292" t="s">
        <v>57</v>
      </c>
      <c r="S1292" t="s">
        <v>55</v>
      </c>
      <c r="T1292" t="s">
        <v>57</v>
      </c>
      <c r="U1292" t="s">
        <v>57</v>
      </c>
      <c r="V1292" t="s">
        <v>57</v>
      </c>
      <c r="W1292" t="s">
        <v>55</v>
      </c>
      <c r="X1292" t="s">
        <v>57</v>
      </c>
      <c r="Y1292" t="s">
        <v>57</v>
      </c>
      <c r="Z1292" t="s">
        <v>57</v>
      </c>
      <c r="AA1292" t="s">
        <v>57</v>
      </c>
      <c r="AB1292" t="s">
        <v>57</v>
      </c>
      <c r="AC1292" t="s">
        <v>57</v>
      </c>
      <c r="AD1292" t="s">
        <v>57</v>
      </c>
      <c r="AE1292">
        <v>0</v>
      </c>
      <c r="AF1292">
        <v>0</v>
      </c>
      <c r="AG1292">
        <v>0</v>
      </c>
      <c r="AH1292">
        <v>0</v>
      </c>
      <c r="AI1292" s="18" t="str">
        <f t="shared" si="81"/>
        <v>1</v>
      </c>
      <c r="AJ1292" s="18" t="str">
        <f t="shared" si="82"/>
        <v>1</v>
      </c>
      <c r="AK1292" s="18" t="str">
        <f t="shared" si="83"/>
        <v>1</v>
      </c>
      <c r="AL1292" s="18">
        <f t="shared" si="84"/>
        <v>0</v>
      </c>
      <c r="AM1292" t="s">
        <v>55</v>
      </c>
      <c r="AN1292" t="s">
        <v>55</v>
      </c>
      <c r="AO1292">
        <v>1</v>
      </c>
      <c r="AP1292">
        <v>1</v>
      </c>
      <c r="AQ1292">
        <v>0</v>
      </c>
      <c r="AR1292" t="s">
        <v>59</v>
      </c>
      <c r="AS1292" t="s">
        <v>80</v>
      </c>
      <c r="AT1292" t="s">
        <v>80</v>
      </c>
      <c r="AU1292" t="s">
        <v>80</v>
      </c>
      <c r="AV1292" t="s">
        <v>7151</v>
      </c>
      <c r="AW1292" t="s">
        <v>1527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2016022814</v>
      </c>
      <c r="BM1292">
        <v>14</v>
      </c>
    </row>
    <row r="1293" spans="1:65">
      <c r="A1293" t="s">
        <v>7152</v>
      </c>
      <c r="B1293">
        <v>1292</v>
      </c>
      <c r="C1293" t="s">
        <v>57</v>
      </c>
      <c r="D1293" t="s">
        <v>55</v>
      </c>
      <c r="E1293">
        <v>14</v>
      </c>
      <c r="F1293">
        <v>2016022914</v>
      </c>
      <c r="G1293" t="s">
        <v>55</v>
      </c>
      <c r="H1293" t="s">
        <v>1528</v>
      </c>
      <c r="I1293" t="s">
        <v>55</v>
      </c>
      <c r="J1293" t="s">
        <v>55</v>
      </c>
      <c r="K1293" t="s">
        <v>55</v>
      </c>
      <c r="L1293" t="s">
        <v>55</v>
      </c>
      <c r="M1293" t="s">
        <v>55</v>
      </c>
      <c r="N1293" t="s">
        <v>57</v>
      </c>
      <c r="O1293" t="s">
        <v>57</v>
      </c>
      <c r="P1293" t="s">
        <v>57</v>
      </c>
      <c r="Q1293" t="s">
        <v>57</v>
      </c>
      <c r="R1293" t="s">
        <v>57</v>
      </c>
      <c r="S1293" t="s">
        <v>55</v>
      </c>
      <c r="T1293" t="s">
        <v>57</v>
      </c>
      <c r="U1293" t="s">
        <v>57</v>
      </c>
      <c r="V1293" t="s">
        <v>57</v>
      </c>
      <c r="W1293" t="s">
        <v>55</v>
      </c>
      <c r="X1293" t="s">
        <v>57</v>
      </c>
      <c r="Y1293" t="s">
        <v>57</v>
      </c>
      <c r="Z1293" t="s">
        <v>57</v>
      </c>
      <c r="AA1293" t="s">
        <v>57</v>
      </c>
      <c r="AB1293" t="s">
        <v>57</v>
      </c>
      <c r="AC1293" t="s">
        <v>57</v>
      </c>
      <c r="AD1293" t="s">
        <v>57</v>
      </c>
      <c r="AE1293">
        <v>0</v>
      </c>
      <c r="AF1293">
        <v>0</v>
      </c>
      <c r="AG1293">
        <v>0</v>
      </c>
      <c r="AH1293">
        <v>0</v>
      </c>
      <c r="AI1293" s="18" t="str">
        <f t="shared" si="81"/>
        <v>1</v>
      </c>
      <c r="AJ1293" s="18" t="str">
        <f t="shared" si="82"/>
        <v>1</v>
      </c>
      <c r="AK1293" s="18" t="str">
        <f t="shared" si="83"/>
        <v>1</v>
      </c>
      <c r="AL1293" s="18">
        <f t="shared" si="84"/>
        <v>0</v>
      </c>
      <c r="AM1293" t="s">
        <v>55</v>
      </c>
      <c r="AN1293" t="s">
        <v>55</v>
      </c>
      <c r="AO1293">
        <v>0</v>
      </c>
      <c r="AP1293">
        <v>1</v>
      </c>
      <c r="AQ1293">
        <v>0</v>
      </c>
      <c r="AR1293" t="s">
        <v>59</v>
      </c>
      <c r="AS1293" t="s">
        <v>80</v>
      </c>
      <c r="AT1293" t="s">
        <v>80</v>
      </c>
      <c r="AU1293" t="s">
        <v>80</v>
      </c>
      <c r="AV1293" t="s">
        <v>7152</v>
      </c>
      <c r="AW1293" t="s">
        <v>1528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1</v>
      </c>
      <c r="BJ1293">
        <v>0</v>
      </c>
      <c r="BK1293">
        <v>0</v>
      </c>
      <c r="BL1293">
        <v>2016022914</v>
      </c>
      <c r="BM1293">
        <v>14</v>
      </c>
    </row>
    <row r="1294" spans="1:65">
      <c r="A1294" t="s">
        <v>7153</v>
      </c>
      <c r="B1294">
        <v>1293</v>
      </c>
      <c r="C1294" t="s">
        <v>57</v>
      </c>
      <c r="D1294" t="s">
        <v>55</v>
      </c>
      <c r="E1294">
        <v>14</v>
      </c>
      <c r="F1294">
        <v>2016022914</v>
      </c>
      <c r="G1294" t="s">
        <v>55</v>
      </c>
      <c r="H1294" t="s">
        <v>1529</v>
      </c>
      <c r="I1294" t="s">
        <v>55</v>
      </c>
      <c r="J1294" t="s">
        <v>55</v>
      </c>
      <c r="K1294" t="s">
        <v>55</v>
      </c>
      <c r="L1294" t="s">
        <v>55</v>
      </c>
      <c r="M1294" t="s">
        <v>55</v>
      </c>
      <c r="N1294" t="s">
        <v>57</v>
      </c>
      <c r="O1294" t="s">
        <v>57</v>
      </c>
      <c r="P1294" t="s">
        <v>57</v>
      </c>
      <c r="Q1294" t="s">
        <v>57</v>
      </c>
      <c r="R1294" t="s">
        <v>57</v>
      </c>
      <c r="S1294" t="s">
        <v>55</v>
      </c>
      <c r="T1294" t="s">
        <v>57</v>
      </c>
      <c r="U1294" t="s">
        <v>57</v>
      </c>
      <c r="V1294" t="s">
        <v>57</v>
      </c>
      <c r="W1294" t="s">
        <v>55</v>
      </c>
      <c r="X1294" t="s">
        <v>57</v>
      </c>
      <c r="Y1294" t="s">
        <v>57</v>
      </c>
      <c r="Z1294" t="s">
        <v>57</v>
      </c>
      <c r="AA1294" t="s">
        <v>57</v>
      </c>
      <c r="AB1294" t="s">
        <v>57</v>
      </c>
      <c r="AC1294" t="s">
        <v>57</v>
      </c>
      <c r="AD1294" t="s">
        <v>57</v>
      </c>
      <c r="AE1294">
        <v>0</v>
      </c>
      <c r="AF1294">
        <v>0</v>
      </c>
      <c r="AG1294">
        <v>0</v>
      </c>
      <c r="AH1294">
        <v>0</v>
      </c>
      <c r="AI1294" s="18" t="str">
        <f t="shared" si="81"/>
        <v>1</v>
      </c>
      <c r="AJ1294" s="18" t="str">
        <f t="shared" si="82"/>
        <v>1</v>
      </c>
      <c r="AK1294" s="18" t="str">
        <f t="shared" si="83"/>
        <v>1</v>
      </c>
      <c r="AL1294" s="18">
        <f t="shared" si="84"/>
        <v>0</v>
      </c>
      <c r="AM1294" t="s">
        <v>55</v>
      </c>
      <c r="AN1294" t="s">
        <v>55</v>
      </c>
      <c r="AO1294">
        <v>0</v>
      </c>
      <c r="AP1294">
        <v>1</v>
      </c>
      <c r="AQ1294">
        <v>0</v>
      </c>
      <c r="AR1294" t="s">
        <v>59</v>
      </c>
      <c r="AS1294" t="s">
        <v>80</v>
      </c>
      <c r="AT1294" t="s">
        <v>80</v>
      </c>
      <c r="AU1294" t="s">
        <v>80</v>
      </c>
      <c r="AV1294" t="s">
        <v>7153</v>
      </c>
      <c r="AW1294" t="s">
        <v>1529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0</v>
      </c>
      <c r="BL1294">
        <v>2016022914</v>
      </c>
      <c r="BM1294">
        <v>14</v>
      </c>
    </row>
    <row r="1295" spans="1:65">
      <c r="A1295" t="s">
        <v>7154</v>
      </c>
      <c r="B1295">
        <v>1294</v>
      </c>
      <c r="C1295" t="s">
        <v>57</v>
      </c>
      <c r="D1295" t="s">
        <v>55</v>
      </c>
      <c r="E1295">
        <v>14</v>
      </c>
      <c r="F1295">
        <v>2016022914</v>
      </c>
      <c r="G1295" t="s">
        <v>55</v>
      </c>
      <c r="H1295" t="s">
        <v>1530</v>
      </c>
      <c r="I1295" t="s">
        <v>55</v>
      </c>
      <c r="J1295" t="s">
        <v>55</v>
      </c>
      <c r="K1295" t="s">
        <v>55</v>
      </c>
      <c r="L1295" t="s">
        <v>55</v>
      </c>
      <c r="M1295" t="s">
        <v>55</v>
      </c>
      <c r="N1295" t="s">
        <v>57</v>
      </c>
      <c r="O1295" t="s">
        <v>57</v>
      </c>
      <c r="P1295" t="s">
        <v>57</v>
      </c>
      <c r="Q1295" t="s">
        <v>57</v>
      </c>
      <c r="R1295" t="s">
        <v>57</v>
      </c>
      <c r="S1295" t="s">
        <v>55</v>
      </c>
      <c r="T1295" t="s">
        <v>57</v>
      </c>
      <c r="U1295" t="s">
        <v>57</v>
      </c>
      <c r="V1295" t="s">
        <v>57</v>
      </c>
      <c r="W1295" t="s">
        <v>55</v>
      </c>
      <c r="X1295" t="s">
        <v>57</v>
      </c>
      <c r="Y1295" t="s">
        <v>57</v>
      </c>
      <c r="Z1295" t="s">
        <v>57</v>
      </c>
      <c r="AA1295" t="s">
        <v>57</v>
      </c>
      <c r="AB1295" t="s">
        <v>57</v>
      </c>
      <c r="AC1295" t="s">
        <v>57</v>
      </c>
      <c r="AD1295" t="s">
        <v>57</v>
      </c>
      <c r="AE1295">
        <v>0</v>
      </c>
      <c r="AF1295">
        <v>0</v>
      </c>
      <c r="AG1295">
        <v>0</v>
      </c>
      <c r="AH1295">
        <v>0</v>
      </c>
      <c r="AI1295" s="18" t="str">
        <f t="shared" si="81"/>
        <v>1</v>
      </c>
      <c r="AJ1295" s="18" t="str">
        <f t="shared" si="82"/>
        <v>1</v>
      </c>
      <c r="AK1295" s="18" t="str">
        <f t="shared" si="83"/>
        <v>1</v>
      </c>
      <c r="AL1295" s="18">
        <f t="shared" si="84"/>
        <v>0</v>
      </c>
      <c r="AM1295" t="s">
        <v>55</v>
      </c>
      <c r="AN1295" t="s">
        <v>55</v>
      </c>
      <c r="AO1295">
        <v>0</v>
      </c>
      <c r="AP1295">
        <v>1</v>
      </c>
      <c r="AQ1295">
        <v>0</v>
      </c>
      <c r="AR1295" t="s">
        <v>59</v>
      </c>
      <c r="AS1295" t="s">
        <v>80</v>
      </c>
      <c r="AT1295" t="s">
        <v>80</v>
      </c>
      <c r="AU1295" t="s">
        <v>80</v>
      </c>
      <c r="AV1295" t="s">
        <v>7154</v>
      </c>
      <c r="AW1295" t="s">
        <v>1530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0</v>
      </c>
      <c r="BK1295">
        <v>0</v>
      </c>
      <c r="BL1295">
        <v>2016022914</v>
      </c>
      <c r="BM1295">
        <v>14</v>
      </c>
    </row>
    <row r="1296" spans="1:65">
      <c r="A1296" t="s">
        <v>7155</v>
      </c>
      <c r="B1296">
        <v>1295</v>
      </c>
      <c r="C1296" t="s">
        <v>57</v>
      </c>
      <c r="D1296" t="s">
        <v>55</v>
      </c>
      <c r="E1296">
        <v>14</v>
      </c>
      <c r="F1296">
        <v>2016022914</v>
      </c>
      <c r="G1296" t="s">
        <v>55</v>
      </c>
      <c r="H1296" t="s">
        <v>1531</v>
      </c>
      <c r="I1296" t="s">
        <v>55</v>
      </c>
      <c r="J1296" t="s">
        <v>55</v>
      </c>
      <c r="K1296" t="s">
        <v>55</v>
      </c>
      <c r="L1296" t="s">
        <v>55</v>
      </c>
      <c r="M1296" t="s">
        <v>55</v>
      </c>
      <c r="N1296" t="s">
        <v>57</v>
      </c>
      <c r="O1296" t="s">
        <v>57</v>
      </c>
      <c r="P1296" t="s">
        <v>57</v>
      </c>
      <c r="Q1296" t="s">
        <v>57</v>
      </c>
      <c r="R1296" t="s">
        <v>57</v>
      </c>
      <c r="S1296" t="s">
        <v>55</v>
      </c>
      <c r="T1296" t="s">
        <v>57</v>
      </c>
      <c r="U1296" t="s">
        <v>57</v>
      </c>
      <c r="V1296" t="s">
        <v>57</v>
      </c>
      <c r="W1296" t="s">
        <v>55</v>
      </c>
      <c r="X1296" t="s">
        <v>57</v>
      </c>
      <c r="Y1296" t="s">
        <v>57</v>
      </c>
      <c r="Z1296" t="s">
        <v>57</v>
      </c>
      <c r="AA1296" t="s">
        <v>57</v>
      </c>
      <c r="AB1296" t="s">
        <v>57</v>
      </c>
      <c r="AC1296" t="s">
        <v>57</v>
      </c>
      <c r="AD1296" t="s">
        <v>57</v>
      </c>
      <c r="AE1296">
        <v>0</v>
      </c>
      <c r="AF1296">
        <v>0</v>
      </c>
      <c r="AG1296">
        <v>0</v>
      </c>
      <c r="AH1296">
        <v>0</v>
      </c>
      <c r="AI1296" s="18" t="str">
        <f t="shared" si="81"/>
        <v>1</v>
      </c>
      <c r="AJ1296" s="18" t="str">
        <f t="shared" si="82"/>
        <v>1</v>
      </c>
      <c r="AK1296" s="18" t="str">
        <f t="shared" si="83"/>
        <v>1</v>
      </c>
      <c r="AL1296" s="18">
        <f t="shared" si="84"/>
        <v>0</v>
      </c>
      <c r="AM1296" t="s">
        <v>55</v>
      </c>
      <c r="AN1296" t="s">
        <v>55</v>
      </c>
      <c r="AO1296">
        <v>0</v>
      </c>
      <c r="AP1296">
        <v>1</v>
      </c>
      <c r="AQ1296">
        <v>0</v>
      </c>
      <c r="AR1296" t="s">
        <v>59</v>
      </c>
      <c r="AS1296" t="s">
        <v>80</v>
      </c>
      <c r="AT1296" t="s">
        <v>80</v>
      </c>
      <c r="AU1296" t="s">
        <v>80</v>
      </c>
      <c r="AV1296" t="s">
        <v>7155</v>
      </c>
      <c r="AW1296" t="s">
        <v>1531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2016022914</v>
      </c>
      <c r="BM1296">
        <v>14</v>
      </c>
    </row>
    <row r="1297" spans="1:65">
      <c r="A1297" t="s">
        <v>7156</v>
      </c>
      <c r="B1297">
        <v>1296</v>
      </c>
      <c r="C1297" t="s">
        <v>57</v>
      </c>
      <c r="D1297" t="s">
        <v>55</v>
      </c>
      <c r="E1297">
        <v>14</v>
      </c>
      <c r="F1297">
        <v>2016022914</v>
      </c>
      <c r="G1297" t="s">
        <v>55</v>
      </c>
      <c r="H1297" t="s">
        <v>1532</v>
      </c>
      <c r="I1297" t="s">
        <v>55</v>
      </c>
      <c r="J1297" t="s">
        <v>55</v>
      </c>
      <c r="K1297" t="s">
        <v>55</v>
      </c>
      <c r="L1297" t="s">
        <v>55</v>
      </c>
      <c r="M1297" t="s">
        <v>55</v>
      </c>
      <c r="N1297" t="s">
        <v>57</v>
      </c>
      <c r="O1297" t="s">
        <v>57</v>
      </c>
      <c r="P1297" t="s">
        <v>57</v>
      </c>
      <c r="Q1297" t="s">
        <v>57</v>
      </c>
      <c r="R1297" t="s">
        <v>57</v>
      </c>
      <c r="S1297" t="s">
        <v>55</v>
      </c>
      <c r="T1297" t="s">
        <v>57</v>
      </c>
      <c r="U1297" t="s">
        <v>57</v>
      </c>
      <c r="V1297" t="s">
        <v>57</v>
      </c>
      <c r="W1297" t="s">
        <v>55</v>
      </c>
      <c r="X1297" t="s">
        <v>57</v>
      </c>
      <c r="Y1297" t="s">
        <v>57</v>
      </c>
      <c r="Z1297" t="s">
        <v>57</v>
      </c>
      <c r="AA1297" t="s">
        <v>57</v>
      </c>
      <c r="AB1297" t="s">
        <v>57</v>
      </c>
      <c r="AC1297" t="s">
        <v>57</v>
      </c>
      <c r="AD1297" t="s">
        <v>57</v>
      </c>
      <c r="AE1297">
        <v>0</v>
      </c>
      <c r="AF1297">
        <v>0</v>
      </c>
      <c r="AG1297">
        <v>0</v>
      </c>
      <c r="AH1297">
        <v>0</v>
      </c>
      <c r="AI1297" s="18" t="str">
        <f t="shared" si="81"/>
        <v>1</v>
      </c>
      <c r="AJ1297" s="18" t="str">
        <f t="shared" si="82"/>
        <v>1</v>
      </c>
      <c r="AK1297" s="18" t="str">
        <f t="shared" si="83"/>
        <v>1</v>
      </c>
      <c r="AL1297" s="18">
        <f t="shared" si="84"/>
        <v>0</v>
      </c>
      <c r="AM1297" t="s">
        <v>55</v>
      </c>
      <c r="AN1297" t="s">
        <v>55</v>
      </c>
      <c r="AO1297">
        <v>1</v>
      </c>
      <c r="AP1297">
        <v>1</v>
      </c>
      <c r="AQ1297">
        <v>0</v>
      </c>
      <c r="AR1297" t="s">
        <v>59</v>
      </c>
      <c r="AS1297" t="s">
        <v>80</v>
      </c>
      <c r="AT1297" t="s">
        <v>80</v>
      </c>
      <c r="AU1297" t="s">
        <v>80</v>
      </c>
      <c r="AV1297" t="s">
        <v>7156</v>
      </c>
      <c r="AW1297" t="s">
        <v>1532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0</v>
      </c>
      <c r="BK1297">
        <v>0</v>
      </c>
      <c r="BL1297">
        <v>2016022914</v>
      </c>
      <c r="BM1297">
        <v>14</v>
      </c>
    </row>
    <row r="1298" spans="1:65">
      <c r="A1298" t="s">
        <v>7157</v>
      </c>
      <c r="B1298">
        <v>1297</v>
      </c>
      <c r="C1298" t="s">
        <v>57</v>
      </c>
      <c r="D1298" t="s">
        <v>55</v>
      </c>
      <c r="E1298">
        <v>14</v>
      </c>
      <c r="F1298">
        <v>2016022914</v>
      </c>
      <c r="G1298" t="s">
        <v>55</v>
      </c>
      <c r="H1298" t="s">
        <v>1533</v>
      </c>
      <c r="I1298" t="s">
        <v>55</v>
      </c>
      <c r="J1298" t="s">
        <v>55</v>
      </c>
      <c r="K1298" t="s">
        <v>55</v>
      </c>
      <c r="L1298" t="s">
        <v>55</v>
      </c>
      <c r="M1298" t="s">
        <v>55</v>
      </c>
      <c r="N1298" t="s">
        <v>57</v>
      </c>
      <c r="O1298" t="s">
        <v>57</v>
      </c>
      <c r="P1298" t="s">
        <v>57</v>
      </c>
      <c r="Q1298" t="s">
        <v>57</v>
      </c>
      <c r="R1298" t="s">
        <v>57</v>
      </c>
      <c r="S1298" t="s">
        <v>55</v>
      </c>
      <c r="T1298" t="s">
        <v>57</v>
      </c>
      <c r="U1298" t="s">
        <v>57</v>
      </c>
      <c r="V1298" t="s">
        <v>57</v>
      </c>
      <c r="W1298" t="s">
        <v>55</v>
      </c>
      <c r="X1298" t="s">
        <v>57</v>
      </c>
      <c r="Y1298" t="s">
        <v>57</v>
      </c>
      <c r="Z1298" t="s">
        <v>57</v>
      </c>
      <c r="AA1298" t="s">
        <v>57</v>
      </c>
      <c r="AB1298" t="s">
        <v>57</v>
      </c>
      <c r="AC1298" t="s">
        <v>57</v>
      </c>
      <c r="AD1298" t="s">
        <v>57</v>
      </c>
      <c r="AE1298">
        <v>0</v>
      </c>
      <c r="AF1298">
        <v>0</v>
      </c>
      <c r="AG1298">
        <v>0</v>
      </c>
      <c r="AH1298">
        <v>0</v>
      </c>
      <c r="AI1298" s="18" t="str">
        <f t="shared" si="81"/>
        <v>1</v>
      </c>
      <c r="AJ1298" s="18" t="str">
        <f t="shared" si="82"/>
        <v>1</v>
      </c>
      <c r="AK1298" s="18" t="str">
        <f t="shared" si="83"/>
        <v>1</v>
      </c>
      <c r="AL1298" s="18">
        <f t="shared" si="84"/>
        <v>0</v>
      </c>
      <c r="AM1298" t="s">
        <v>55</v>
      </c>
      <c r="AN1298" t="s">
        <v>55</v>
      </c>
      <c r="AO1298">
        <v>0</v>
      </c>
      <c r="AP1298">
        <v>1</v>
      </c>
      <c r="AQ1298">
        <v>0</v>
      </c>
      <c r="AR1298" t="s">
        <v>59</v>
      </c>
      <c r="AS1298" t="s">
        <v>80</v>
      </c>
      <c r="AT1298" t="s">
        <v>80</v>
      </c>
      <c r="AU1298" t="s">
        <v>80</v>
      </c>
      <c r="AV1298" t="s">
        <v>7157</v>
      </c>
      <c r="AW1298" t="s">
        <v>1533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2016022914</v>
      </c>
      <c r="BM1298">
        <v>14</v>
      </c>
    </row>
    <row r="1299" spans="1:65">
      <c r="A1299" t="s">
        <v>7158</v>
      </c>
      <c r="B1299">
        <v>1298</v>
      </c>
      <c r="C1299" t="s">
        <v>57</v>
      </c>
      <c r="D1299" t="s">
        <v>55</v>
      </c>
      <c r="E1299">
        <v>14</v>
      </c>
      <c r="F1299">
        <v>2016022914</v>
      </c>
      <c r="G1299" t="s">
        <v>55</v>
      </c>
      <c r="H1299" t="s">
        <v>1534</v>
      </c>
      <c r="I1299" t="s">
        <v>55</v>
      </c>
      <c r="J1299" t="s">
        <v>55</v>
      </c>
      <c r="K1299" t="s">
        <v>55</v>
      </c>
      <c r="L1299" t="s">
        <v>55</v>
      </c>
      <c r="M1299" t="s">
        <v>55</v>
      </c>
      <c r="N1299" t="s">
        <v>57</v>
      </c>
      <c r="O1299" t="s">
        <v>57</v>
      </c>
      <c r="P1299" t="s">
        <v>57</v>
      </c>
      <c r="Q1299" t="s">
        <v>57</v>
      </c>
      <c r="R1299" t="s">
        <v>57</v>
      </c>
      <c r="S1299" t="s">
        <v>55</v>
      </c>
      <c r="T1299" t="s">
        <v>57</v>
      </c>
      <c r="U1299" t="s">
        <v>57</v>
      </c>
      <c r="V1299" t="s">
        <v>57</v>
      </c>
      <c r="W1299" t="s">
        <v>55</v>
      </c>
      <c r="X1299" t="s">
        <v>57</v>
      </c>
      <c r="Y1299" t="s">
        <v>57</v>
      </c>
      <c r="Z1299" t="s">
        <v>57</v>
      </c>
      <c r="AA1299" t="s">
        <v>57</v>
      </c>
      <c r="AB1299" t="s">
        <v>57</v>
      </c>
      <c r="AC1299" t="s">
        <v>57</v>
      </c>
      <c r="AD1299" t="s">
        <v>57</v>
      </c>
      <c r="AE1299">
        <v>0</v>
      </c>
      <c r="AF1299">
        <v>0</v>
      </c>
      <c r="AG1299">
        <v>0</v>
      </c>
      <c r="AH1299">
        <v>0</v>
      </c>
      <c r="AI1299" s="18" t="str">
        <f t="shared" si="81"/>
        <v>1</v>
      </c>
      <c r="AJ1299" s="18" t="str">
        <f t="shared" si="82"/>
        <v>1</v>
      </c>
      <c r="AK1299" s="18" t="str">
        <f t="shared" si="83"/>
        <v>1</v>
      </c>
      <c r="AL1299" s="18">
        <f t="shared" si="84"/>
        <v>0</v>
      </c>
      <c r="AM1299" t="s">
        <v>55</v>
      </c>
      <c r="AN1299" t="s">
        <v>55</v>
      </c>
      <c r="AO1299">
        <v>0</v>
      </c>
      <c r="AP1299">
        <v>1</v>
      </c>
      <c r="AQ1299">
        <v>0</v>
      </c>
      <c r="AR1299" t="s">
        <v>59</v>
      </c>
      <c r="AS1299" t="s">
        <v>80</v>
      </c>
      <c r="AT1299" t="s">
        <v>80</v>
      </c>
      <c r="AU1299" t="s">
        <v>80</v>
      </c>
      <c r="AV1299" t="s">
        <v>7158</v>
      </c>
      <c r="AW1299" t="s">
        <v>1534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2016022914</v>
      </c>
      <c r="BM1299">
        <v>14</v>
      </c>
    </row>
    <row r="1300" spans="1:65">
      <c r="A1300" t="s">
        <v>7159</v>
      </c>
      <c r="B1300">
        <v>1299</v>
      </c>
      <c r="C1300" t="s">
        <v>57</v>
      </c>
      <c r="D1300" t="s">
        <v>55</v>
      </c>
      <c r="E1300">
        <v>14</v>
      </c>
      <c r="F1300">
        <v>2016022914</v>
      </c>
      <c r="G1300" t="s">
        <v>55</v>
      </c>
      <c r="H1300" t="s">
        <v>1535</v>
      </c>
      <c r="I1300" t="s">
        <v>55</v>
      </c>
      <c r="J1300" t="s">
        <v>55</v>
      </c>
      <c r="K1300" t="s">
        <v>55</v>
      </c>
      <c r="L1300" t="s">
        <v>55</v>
      </c>
      <c r="M1300" t="s">
        <v>55</v>
      </c>
      <c r="N1300" t="s">
        <v>57</v>
      </c>
      <c r="O1300" t="s">
        <v>57</v>
      </c>
      <c r="P1300" t="s">
        <v>57</v>
      </c>
      <c r="Q1300" t="s">
        <v>57</v>
      </c>
      <c r="R1300" t="s">
        <v>57</v>
      </c>
      <c r="S1300" t="s">
        <v>55</v>
      </c>
      <c r="T1300" t="s">
        <v>57</v>
      </c>
      <c r="U1300" t="s">
        <v>57</v>
      </c>
      <c r="V1300" t="s">
        <v>57</v>
      </c>
      <c r="W1300" t="s">
        <v>55</v>
      </c>
      <c r="X1300" t="s">
        <v>57</v>
      </c>
      <c r="Y1300" t="s">
        <v>57</v>
      </c>
      <c r="Z1300" t="s">
        <v>57</v>
      </c>
      <c r="AA1300" t="s">
        <v>57</v>
      </c>
      <c r="AB1300" t="s">
        <v>57</v>
      </c>
      <c r="AC1300" t="s">
        <v>57</v>
      </c>
      <c r="AD1300" t="s">
        <v>57</v>
      </c>
      <c r="AE1300">
        <v>0</v>
      </c>
      <c r="AF1300">
        <v>0</v>
      </c>
      <c r="AG1300">
        <v>0</v>
      </c>
      <c r="AH1300">
        <v>0</v>
      </c>
      <c r="AI1300" s="18" t="str">
        <f t="shared" si="81"/>
        <v>1</v>
      </c>
      <c r="AJ1300" s="18" t="str">
        <f t="shared" si="82"/>
        <v>1</v>
      </c>
      <c r="AK1300" s="18" t="str">
        <f t="shared" si="83"/>
        <v>1</v>
      </c>
      <c r="AL1300" s="18">
        <f t="shared" si="84"/>
        <v>0</v>
      </c>
      <c r="AM1300" t="s">
        <v>55</v>
      </c>
      <c r="AN1300" t="s">
        <v>55</v>
      </c>
      <c r="AO1300">
        <v>0</v>
      </c>
      <c r="AP1300">
        <v>1</v>
      </c>
      <c r="AQ1300">
        <v>0</v>
      </c>
      <c r="AR1300" t="s">
        <v>59</v>
      </c>
      <c r="AS1300" t="s">
        <v>80</v>
      </c>
      <c r="AT1300" t="s">
        <v>80</v>
      </c>
      <c r="AU1300" t="s">
        <v>80</v>
      </c>
      <c r="AV1300" t="s">
        <v>7159</v>
      </c>
      <c r="AW1300" t="s">
        <v>1535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0</v>
      </c>
      <c r="BL1300">
        <v>2016022914</v>
      </c>
      <c r="BM1300">
        <v>14</v>
      </c>
    </row>
    <row r="1301" spans="1:65">
      <c r="A1301" t="s">
        <v>7160</v>
      </c>
      <c r="B1301">
        <v>1300</v>
      </c>
      <c r="C1301" t="s">
        <v>57</v>
      </c>
      <c r="D1301" t="s">
        <v>55</v>
      </c>
      <c r="E1301">
        <v>14</v>
      </c>
      <c r="F1301">
        <v>2016022914</v>
      </c>
      <c r="G1301" t="s">
        <v>55</v>
      </c>
      <c r="H1301" t="s">
        <v>1536</v>
      </c>
      <c r="I1301" t="s">
        <v>55</v>
      </c>
      <c r="J1301" t="s">
        <v>55</v>
      </c>
      <c r="K1301" t="s">
        <v>55</v>
      </c>
      <c r="L1301" t="s">
        <v>55</v>
      </c>
      <c r="M1301" t="s">
        <v>55</v>
      </c>
      <c r="N1301" t="s">
        <v>57</v>
      </c>
      <c r="O1301" t="s">
        <v>57</v>
      </c>
      <c r="P1301" t="s">
        <v>57</v>
      </c>
      <c r="Q1301" t="s">
        <v>57</v>
      </c>
      <c r="R1301" t="s">
        <v>57</v>
      </c>
      <c r="S1301" t="s">
        <v>55</v>
      </c>
      <c r="T1301" t="s">
        <v>57</v>
      </c>
      <c r="U1301" t="s">
        <v>57</v>
      </c>
      <c r="V1301" t="s">
        <v>57</v>
      </c>
      <c r="W1301" t="s">
        <v>55</v>
      </c>
      <c r="X1301" t="s">
        <v>57</v>
      </c>
      <c r="Y1301" t="s">
        <v>57</v>
      </c>
      <c r="Z1301" t="s">
        <v>57</v>
      </c>
      <c r="AA1301" t="s">
        <v>57</v>
      </c>
      <c r="AB1301" t="s">
        <v>57</v>
      </c>
      <c r="AC1301" t="s">
        <v>57</v>
      </c>
      <c r="AD1301" t="s">
        <v>57</v>
      </c>
      <c r="AE1301">
        <v>0</v>
      </c>
      <c r="AF1301">
        <v>0</v>
      </c>
      <c r="AG1301">
        <v>0</v>
      </c>
      <c r="AH1301">
        <v>0</v>
      </c>
      <c r="AI1301" s="18" t="str">
        <f t="shared" si="81"/>
        <v>1</v>
      </c>
      <c r="AJ1301" s="18" t="str">
        <f t="shared" si="82"/>
        <v>1</v>
      </c>
      <c r="AK1301" s="18" t="str">
        <f t="shared" si="83"/>
        <v>1</v>
      </c>
      <c r="AL1301" s="18">
        <f t="shared" si="84"/>
        <v>0</v>
      </c>
      <c r="AM1301" t="s">
        <v>55</v>
      </c>
      <c r="AN1301" t="s">
        <v>55</v>
      </c>
      <c r="AO1301">
        <v>0</v>
      </c>
      <c r="AP1301">
        <v>1</v>
      </c>
      <c r="AQ1301">
        <v>0</v>
      </c>
      <c r="AR1301" t="s">
        <v>59</v>
      </c>
      <c r="AS1301" t="s">
        <v>80</v>
      </c>
      <c r="AT1301" t="s">
        <v>80</v>
      </c>
      <c r="AU1301" t="s">
        <v>80</v>
      </c>
      <c r="AV1301" t="s">
        <v>7160</v>
      </c>
      <c r="AW1301" t="s">
        <v>1536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2016022914</v>
      </c>
      <c r="BM1301">
        <v>14</v>
      </c>
    </row>
    <row r="1302" spans="1:65">
      <c r="A1302" t="s">
        <v>7161</v>
      </c>
      <c r="B1302">
        <v>1301</v>
      </c>
      <c r="C1302" t="s">
        <v>57</v>
      </c>
      <c r="D1302" t="s">
        <v>55</v>
      </c>
      <c r="E1302">
        <v>14</v>
      </c>
      <c r="F1302">
        <v>2016022914</v>
      </c>
      <c r="G1302" t="s">
        <v>55</v>
      </c>
      <c r="H1302" t="s">
        <v>1537</v>
      </c>
      <c r="I1302" t="s">
        <v>55</v>
      </c>
      <c r="J1302" t="s">
        <v>55</v>
      </c>
      <c r="K1302" t="s">
        <v>55</v>
      </c>
      <c r="L1302" t="s">
        <v>55</v>
      </c>
      <c r="M1302" t="s">
        <v>55</v>
      </c>
      <c r="N1302" t="s">
        <v>57</v>
      </c>
      <c r="O1302" t="s">
        <v>57</v>
      </c>
      <c r="P1302" t="s">
        <v>57</v>
      </c>
      <c r="Q1302" t="s">
        <v>57</v>
      </c>
      <c r="R1302" t="s">
        <v>57</v>
      </c>
      <c r="S1302" t="s">
        <v>55</v>
      </c>
      <c r="T1302" t="s">
        <v>57</v>
      </c>
      <c r="U1302" t="s">
        <v>57</v>
      </c>
      <c r="V1302" t="s">
        <v>57</v>
      </c>
      <c r="W1302" t="s">
        <v>55</v>
      </c>
      <c r="X1302" t="s">
        <v>57</v>
      </c>
      <c r="Y1302" t="s">
        <v>57</v>
      </c>
      <c r="Z1302" t="s">
        <v>57</v>
      </c>
      <c r="AA1302" t="s">
        <v>57</v>
      </c>
      <c r="AB1302" t="s">
        <v>57</v>
      </c>
      <c r="AC1302" t="s">
        <v>57</v>
      </c>
      <c r="AD1302" t="s">
        <v>57</v>
      </c>
      <c r="AE1302">
        <v>0</v>
      </c>
      <c r="AF1302">
        <v>0</v>
      </c>
      <c r="AG1302">
        <v>0</v>
      </c>
      <c r="AH1302">
        <v>0</v>
      </c>
      <c r="AI1302" s="18" t="str">
        <f t="shared" si="81"/>
        <v>1</v>
      </c>
      <c r="AJ1302" s="18" t="str">
        <f t="shared" si="82"/>
        <v>1</v>
      </c>
      <c r="AK1302" s="18" t="str">
        <f t="shared" si="83"/>
        <v>1</v>
      </c>
      <c r="AL1302" s="18">
        <f t="shared" si="84"/>
        <v>0</v>
      </c>
      <c r="AM1302" t="s">
        <v>55</v>
      </c>
      <c r="AN1302" t="s">
        <v>55</v>
      </c>
      <c r="AO1302">
        <v>1</v>
      </c>
      <c r="AP1302">
        <v>1</v>
      </c>
      <c r="AQ1302">
        <v>0</v>
      </c>
      <c r="AR1302" t="s">
        <v>59</v>
      </c>
      <c r="AS1302" t="s">
        <v>80</v>
      </c>
      <c r="AT1302" t="s">
        <v>80</v>
      </c>
      <c r="AU1302" t="s">
        <v>80</v>
      </c>
      <c r="AV1302" t="s">
        <v>7161</v>
      </c>
      <c r="AW1302" t="s">
        <v>1537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0</v>
      </c>
      <c r="BK1302">
        <v>0</v>
      </c>
      <c r="BL1302">
        <v>2016022914</v>
      </c>
      <c r="BM1302">
        <v>14</v>
      </c>
    </row>
    <row r="1303" spans="1:65">
      <c r="A1303" t="s">
        <v>7162</v>
      </c>
      <c r="B1303">
        <v>1302</v>
      </c>
      <c r="C1303" t="s">
        <v>57</v>
      </c>
      <c r="D1303" t="s">
        <v>55</v>
      </c>
      <c r="E1303">
        <v>14</v>
      </c>
      <c r="F1303">
        <v>2016022914</v>
      </c>
      <c r="G1303" t="s">
        <v>55</v>
      </c>
      <c r="H1303" t="s">
        <v>1538</v>
      </c>
      <c r="I1303" t="s">
        <v>55</v>
      </c>
      <c r="J1303" t="s">
        <v>55</v>
      </c>
      <c r="K1303" t="s">
        <v>55</v>
      </c>
      <c r="L1303" t="s">
        <v>55</v>
      </c>
      <c r="M1303" t="s">
        <v>55</v>
      </c>
      <c r="N1303" t="s">
        <v>57</v>
      </c>
      <c r="O1303" t="s">
        <v>57</v>
      </c>
      <c r="P1303" t="s">
        <v>57</v>
      </c>
      <c r="Q1303" t="s">
        <v>57</v>
      </c>
      <c r="R1303" t="s">
        <v>57</v>
      </c>
      <c r="S1303" t="s">
        <v>55</v>
      </c>
      <c r="T1303" t="s">
        <v>57</v>
      </c>
      <c r="U1303" t="s">
        <v>57</v>
      </c>
      <c r="V1303" t="s">
        <v>57</v>
      </c>
      <c r="W1303" t="s">
        <v>55</v>
      </c>
      <c r="X1303" t="s">
        <v>57</v>
      </c>
      <c r="Y1303" t="s">
        <v>57</v>
      </c>
      <c r="Z1303" t="s">
        <v>57</v>
      </c>
      <c r="AA1303" t="s">
        <v>57</v>
      </c>
      <c r="AB1303" t="s">
        <v>57</v>
      </c>
      <c r="AC1303" t="s">
        <v>57</v>
      </c>
      <c r="AD1303" t="s">
        <v>57</v>
      </c>
      <c r="AE1303">
        <v>0</v>
      </c>
      <c r="AF1303">
        <v>0</v>
      </c>
      <c r="AG1303">
        <v>0</v>
      </c>
      <c r="AH1303">
        <v>0</v>
      </c>
      <c r="AI1303" s="18" t="str">
        <f t="shared" si="81"/>
        <v>1</v>
      </c>
      <c r="AJ1303" s="18" t="str">
        <f t="shared" si="82"/>
        <v>1</v>
      </c>
      <c r="AK1303" s="18" t="str">
        <f t="shared" si="83"/>
        <v>1</v>
      </c>
      <c r="AL1303" s="18">
        <f t="shared" si="84"/>
        <v>0</v>
      </c>
      <c r="AM1303" t="s">
        <v>55</v>
      </c>
      <c r="AN1303" t="s">
        <v>55</v>
      </c>
      <c r="AO1303">
        <v>0</v>
      </c>
      <c r="AP1303">
        <v>1</v>
      </c>
      <c r="AQ1303">
        <v>0</v>
      </c>
      <c r="AR1303" t="s">
        <v>59</v>
      </c>
      <c r="AS1303" t="s">
        <v>80</v>
      </c>
      <c r="AT1303" t="s">
        <v>80</v>
      </c>
      <c r="AU1303" t="s">
        <v>80</v>
      </c>
      <c r="AV1303" t="s">
        <v>7162</v>
      </c>
      <c r="AW1303" t="s">
        <v>1538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0</v>
      </c>
      <c r="BK1303">
        <v>0</v>
      </c>
      <c r="BL1303">
        <v>2016022914</v>
      </c>
      <c r="BM1303">
        <v>14</v>
      </c>
    </row>
    <row r="1304" spans="1:65">
      <c r="A1304" t="s">
        <v>7163</v>
      </c>
      <c r="B1304">
        <v>1303</v>
      </c>
      <c r="C1304" t="s">
        <v>57</v>
      </c>
      <c r="D1304" t="s">
        <v>55</v>
      </c>
      <c r="E1304">
        <v>14</v>
      </c>
      <c r="F1304">
        <v>2016022914</v>
      </c>
      <c r="G1304" t="s">
        <v>55</v>
      </c>
      <c r="H1304" t="s">
        <v>1539</v>
      </c>
      <c r="I1304" t="s">
        <v>55</v>
      </c>
      <c r="J1304" t="s">
        <v>55</v>
      </c>
      <c r="K1304" t="s">
        <v>55</v>
      </c>
      <c r="L1304" t="s">
        <v>55</v>
      </c>
      <c r="M1304" t="s">
        <v>55</v>
      </c>
      <c r="N1304" t="s">
        <v>57</v>
      </c>
      <c r="O1304" t="s">
        <v>57</v>
      </c>
      <c r="P1304" t="s">
        <v>57</v>
      </c>
      <c r="Q1304" t="s">
        <v>57</v>
      </c>
      <c r="R1304" t="s">
        <v>57</v>
      </c>
      <c r="S1304" t="s">
        <v>55</v>
      </c>
      <c r="T1304" t="s">
        <v>57</v>
      </c>
      <c r="U1304" t="s">
        <v>57</v>
      </c>
      <c r="V1304" t="s">
        <v>57</v>
      </c>
      <c r="W1304" t="s">
        <v>55</v>
      </c>
      <c r="X1304" t="s">
        <v>57</v>
      </c>
      <c r="Y1304" t="s">
        <v>57</v>
      </c>
      <c r="Z1304" t="s">
        <v>57</v>
      </c>
      <c r="AA1304" t="s">
        <v>57</v>
      </c>
      <c r="AB1304" t="s">
        <v>57</v>
      </c>
      <c r="AC1304" t="s">
        <v>57</v>
      </c>
      <c r="AD1304" t="s">
        <v>57</v>
      </c>
      <c r="AE1304">
        <v>0</v>
      </c>
      <c r="AF1304">
        <v>0</v>
      </c>
      <c r="AG1304">
        <v>0</v>
      </c>
      <c r="AH1304">
        <v>0</v>
      </c>
      <c r="AI1304" s="18" t="str">
        <f t="shared" si="81"/>
        <v>1</v>
      </c>
      <c r="AJ1304" s="18" t="str">
        <f t="shared" si="82"/>
        <v>1</v>
      </c>
      <c r="AK1304" s="18" t="str">
        <f t="shared" si="83"/>
        <v>1</v>
      </c>
      <c r="AL1304" s="18">
        <f t="shared" si="84"/>
        <v>0</v>
      </c>
      <c r="AM1304" t="s">
        <v>55</v>
      </c>
      <c r="AN1304" t="s">
        <v>55</v>
      </c>
      <c r="AO1304">
        <v>0</v>
      </c>
      <c r="AP1304">
        <v>1</v>
      </c>
      <c r="AQ1304">
        <v>0</v>
      </c>
      <c r="AR1304" t="s">
        <v>59</v>
      </c>
      <c r="AS1304" t="s">
        <v>80</v>
      </c>
      <c r="AT1304" t="s">
        <v>80</v>
      </c>
      <c r="AU1304" t="s">
        <v>80</v>
      </c>
      <c r="AV1304" t="s">
        <v>7163</v>
      </c>
      <c r="AW1304" t="s">
        <v>1539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2016022914</v>
      </c>
      <c r="BM1304">
        <v>14</v>
      </c>
    </row>
    <row r="1305" spans="1:65">
      <c r="A1305" t="s">
        <v>7164</v>
      </c>
      <c r="B1305">
        <v>1304</v>
      </c>
      <c r="C1305" t="s">
        <v>57</v>
      </c>
      <c r="D1305" t="s">
        <v>55</v>
      </c>
      <c r="E1305">
        <v>14</v>
      </c>
      <c r="F1305">
        <v>2016022914</v>
      </c>
      <c r="G1305" t="s">
        <v>55</v>
      </c>
      <c r="H1305" t="s">
        <v>1540</v>
      </c>
      <c r="I1305" t="s">
        <v>55</v>
      </c>
      <c r="J1305" t="s">
        <v>55</v>
      </c>
      <c r="K1305" t="s">
        <v>55</v>
      </c>
      <c r="L1305" t="s">
        <v>55</v>
      </c>
      <c r="M1305" t="s">
        <v>55</v>
      </c>
      <c r="N1305" t="s">
        <v>57</v>
      </c>
      <c r="O1305" t="s">
        <v>57</v>
      </c>
      <c r="P1305" t="s">
        <v>57</v>
      </c>
      <c r="Q1305" t="s">
        <v>57</v>
      </c>
      <c r="R1305" t="s">
        <v>57</v>
      </c>
      <c r="S1305" t="s">
        <v>55</v>
      </c>
      <c r="T1305" t="s">
        <v>57</v>
      </c>
      <c r="U1305" t="s">
        <v>57</v>
      </c>
      <c r="V1305" t="s">
        <v>57</v>
      </c>
      <c r="W1305" t="s">
        <v>55</v>
      </c>
      <c r="X1305" t="s">
        <v>57</v>
      </c>
      <c r="Y1305" t="s">
        <v>57</v>
      </c>
      <c r="Z1305" t="s">
        <v>57</v>
      </c>
      <c r="AA1305" t="s">
        <v>57</v>
      </c>
      <c r="AB1305" t="s">
        <v>57</v>
      </c>
      <c r="AC1305" t="s">
        <v>57</v>
      </c>
      <c r="AD1305" t="s">
        <v>57</v>
      </c>
      <c r="AE1305">
        <v>0</v>
      </c>
      <c r="AF1305">
        <v>0</v>
      </c>
      <c r="AG1305">
        <v>0</v>
      </c>
      <c r="AH1305">
        <v>0</v>
      </c>
      <c r="AI1305" s="18" t="str">
        <f t="shared" si="81"/>
        <v>1</v>
      </c>
      <c r="AJ1305" s="18" t="str">
        <f t="shared" si="82"/>
        <v>1</v>
      </c>
      <c r="AK1305" s="18" t="str">
        <f t="shared" si="83"/>
        <v>1</v>
      </c>
      <c r="AL1305" s="18">
        <f t="shared" si="84"/>
        <v>0</v>
      </c>
      <c r="AM1305" t="s">
        <v>55</v>
      </c>
      <c r="AN1305" t="s">
        <v>55</v>
      </c>
      <c r="AO1305">
        <v>0</v>
      </c>
      <c r="AP1305">
        <v>1</v>
      </c>
      <c r="AQ1305">
        <v>0</v>
      </c>
      <c r="AR1305" t="s">
        <v>59</v>
      </c>
      <c r="AS1305" t="s">
        <v>80</v>
      </c>
      <c r="AT1305" t="s">
        <v>80</v>
      </c>
      <c r="AU1305" t="s">
        <v>80</v>
      </c>
      <c r="AV1305" t="s">
        <v>7164</v>
      </c>
      <c r="AW1305" t="s">
        <v>1540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0</v>
      </c>
      <c r="BL1305">
        <v>2016022914</v>
      </c>
      <c r="BM1305">
        <v>14</v>
      </c>
    </row>
    <row r="1306" spans="1:65">
      <c r="A1306" t="s">
        <v>7165</v>
      </c>
      <c r="B1306">
        <v>1305</v>
      </c>
      <c r="C1306" t="s">
        <v>57</v>
      </c>
      <c r="D1306" t="s">
        <v>55</v>
      </c>
      <c r="E1306">
        <v>14</v>
      </c>
      <c r="F1306">
        <v>2016022914</v>
      </c>
      <c r="G1306" t="s">
        <v>55</v>
      </c>
      <c r="H1306" t="s">
        <v>1541</v>
      </c>
      <c r="I1306" t="s">
        <v>55</v>
      </c>
      <c r="J1306" t="s">
        <v>55</v>
      </c>
      <c r="K1306" t="s">
        <v>55</v>
      </c>
      <c r="L1306" t="s">
        <v>55</v>
      </c>
      <c r="M1306" t="s">
        <v>55</v>
      </c>
      <c r="N1306" t="s">
        <v>57</v>
      </c>
      <c r="O1306" t="s">
        <v>57</v>
      </c>
      <c r="P1306" t="s">
        <v>57</v>
      </c>
      <c r="Q1306" t="s">
        <v>57</v>
      </c>
      <c r="R1306" t="s">
        <v>57</v>
      </c>
      <c r="S1306" t="s">
        <v>55</v>
      </c>
      <c r="T1306" t="s">
        <v>57</v>
      </c>
      <c r="U1306" t="s">
        <v>57</v>
      </c>
      <c r="V1306" t="s">
        <v>57</v>
      </c>
      <c r="W1306" t="s">
        <v>55</v>
      </c>
      <c r="X1306" t="s">
        <v>57</v>
      </c>
      <c r="Y1306" t="s">
        <v>57</v>
      </c>
      <c r="Z1306" t="s">
        <v>57</v>
      </c>
      <c r="AA1306" t="s">
        <v>57</v>
      </c>
      <c r="AB1306" t="s">
        <v>57</v>
      </c>
      <c r="AC1306" t="s">
        <v>57</v>
      </c>
      <c r="AD1306" t="s">
        <v>57</v>
      </c>
      <c r="AE1306">
        <v>0</v>
      </c>
      <c r="AF1306">
        <v>0</v>
      </c>
      <c r="AG1306">
        <v>0</v>
      </c>
      <c r="AH1306">
        <v>0</v>
      </c>
      <c r="AI1306" s="18" t="str">
        <f t="shared" si="81"/>
        <v>1</v>
      </c>
      <c r="AJ1306" s="18" t="str">
        <f t="shared" si="82"/>
        <v>1</v>
      </c>
      <c r="AK1306" s="18" t="str">
        <f t="shared" si="83"/>
        <v>1</v>
      </c>
      <c r="AL1306" s="18">
        <f t="shared" si="84"/>
        <v>0</v>
      </c>
      <c r="AM1306" t="s">
        <v>55</v>
      </c>
      <c r="AN1306" t="s">
        <v>55</v>
      </c>
      <c r="AO1306">
        <v>0</v>
      </c>
      <c r="AP1306">
        <v>1</v>
      </c>
      <c r="AQ1306">
        <v>0</v>
      </c>
      <c r="AR1306" t="s">
        <v>59</v>
      </c>
      <c r="AS1306" t="s">
        <v>80</v>
      </c>
      <c r="AT1306" t="s">
        <v>80</v>
      </c>
      <c r="AU1306" t="s">
        <v>80</v>
      </c>
      <c r="AV1306" t="s">
        <v>7165</v>
      </c>
      <c r="AW1306" t="s">
        <v>1541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0</v>
      </c>
      <c r="BK1306">
        <v>0</v>
      </c>
      <c r="BL1306">
        <v>2016022914</v>
      </c>
      <c r="BM1306">
        <v>14</v>
      </c>
    </row>
    <row r="1307" spans="1:65">
      <c r="A1307" t="s">
        <v>7166</v>
      </c>
      <c r="B1307">
        <v>1306</v>
      </c>
      <c r="C1307" t="s">
        <v>57</v>
      </c>
      <c r="D1307" t="s">
        <v>55</v>
      </c>
      <c r="E1307">
        <v>14</v>
      </c>
      <c r="F1307">
        <v>2016022914</v>
      </c>
      <c r="G1307" t="s">
        <v>55</v>
      </c>
      <c r="H1307" t="s">
        <v>1542</v>
      </c>
      <c r="I1307" t="s">
        <v>55</v>
      </c>
      <c r="J1307" t="s">
        <v>55</v>
      </c>
      <c r="K1307" t="s">
        <v>55</v>
      </c>
      <c r="L1307" t="s">
        <v>55</v>
      </c>
      <c r="M1307" t="s">
        <v>55</v>
      </c>
      <c r="N1307" t="s">
        <v>57</v>
      </c>
      <c r="O1307" t="s">
        <v>57</v>
      </c>
      <c r="P1307" t="s">
        <v>57</v>
      </c>
      <c r="Q1307" t="s">
        <v>57</v>
      </c>
      <c r="R1307" t="s">
        <v>57</v>
      </c>
      <c r="S1307" t="s">
        <v>55</v>
      </c>
      <c r="T1307" t="s">
        <v>57</v>
      </c>
      <c r="U1307" t="s">
        <v>57</v>
      </c>
      <c r="V1307" t="s">
        <v>57</v>
      </c>
      <c r="W1307" t="s">
        <v>55</v>
      </c>
      <c r="X1307" t="s">
        <v>57</v>
      </c>
      <c r="Y1307" t="s">
        <v>57</v>
      </c>
      <c r="Z1307" t="s">
        <v>57</v>
      </c>
      <c r="AA1307" t="s">
        <v>57</v>
      </c>
      <c r="AB1307" t="s">
        <v>57</v>
      </c>
      <c r="AC1307" t="s">
        <v>57</v>
      </c>
      <c r="AD1307" t="s">
        <v>57</v>
      </c>
      <c r="AE1307">
        <v>0</v>
      </c>
      <c r="AF1307">
        <v>0</v>
      </c>
      <c r="AG1307">
        <v>0</v>
      </c>
      <c r="AH1307">
        <v>0</v>
      </c>
      <c r="AI1307" s="18" t="str">
        <f t="shared" si="81"/>
        <v>1</v>
      </c>
      <c r="AJ1307" s="18" t="str">
        <f t="shared" si="82"/>
        <v>1</v>
      </c>
      <c r="AK1307" s="18" t="str">
        <f t="shared" si="83"/>
        <v>1</v>
      </c>
      <c r="AL1307" s="18">
        <f t="shared" si="84"/>
        <v>0</v>
      </c>
      <c r="AM1307" t="s">
        <v>55</v>
      </c>
      <c r="AN1307" t="s">
        <v>55</v>
      </c>
      <c r="AO1307">
        <v>1</v>
      </c>
      <c r="AP1307">
        <v>1</v>
      </c>
      <c r="AQ1307">
        <v>0</v>
      </c>
      <c r="AR1307" t="s">
        <v>59</v>
      </c>
      <c r="AS1307" t="s">
        <v>80</v>
      </c>
      <c r="AT1307" t="s">
        <v>80</v>
      </c>
      <c r="AU1307" t="s">
        <v>80</v>
      </c>
      <c r="AV1307" t="s">
        <v>7166</v>
      </c>
      <c r="AW1307" t="s">
        <v>1542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0</v>
      </c>
      <c r="BK1307">
        <v>0</v>
      </c>
      <c r="BL1307">
        <v>2016022914</v>
      </c>
      <c r="BM1307">
        <v>14</v>
      </c>
    </row>
    <row r="1308" spans="1:65">
      <c r="A1308" t="s">
        <v>7167</v>
      </c>
      <c r="B1308">
        <v>1307</v>
      </c>
      <c r="C1308" t="s">
        <v>57</v>
      </c>
      <c r="D1308" t="s">
        <v>55</v>
      </c>
      <c r="E1308">
        <v>14</v>
      </c>
      <c r="F1308">
        <v>2016022914</v>
      </c>
      <c r="G1308" t="s">
        <v>55</v>
      </c>
      <c r="H1308" t="s">
        <v>1543</v>
      </c>
      <c r="I1308" t="s">
        <v>55</v>
      </c>
      <c r="J1308" t="s">
        <v>55</v>
      </c>
      <c r="K1308" t="s">
        <v>55</v>
      </c>
      <c r="L1308" t="s">
        <v>55</v>
      </c>
      <c r="M1308" t="s">
        <v>55</v>
      </c>
      <c r="N1308" t="s">
        <v>57</v>
      </c>
      <c r="O1308" t="s">
        <v>57</v>
      </c>
      <c r="P1308" t="s">
        <v>57</v>
      </c>
      <c r="Q1308" t="s">
        <v>57</v>
      </c>
      <c r="R1308" t="s">
        <v>57</v>
      </c>
      <c r="S1308" t="s">
        <v>55</v>
      </c>
      <c r="T1308" t="s">
        <v>57</v>
      </c>
      <c r="U1308" t="s">
        <v>57</v>
      </c>
      <c r="V1308" t="s">
        <v>57</v>
      </c>
      <c r="W1308" t="s">
        <v>55</v>
      </c>
      <c r="X1308" t="s">
        <v>57</v>
      </c>
      <c r="Y1308" t="s">
        <v>57</v>
      </c>
      <c r="Z1308" t="s">
        <v>57</v>
      </c>
      <c r="AA1308" t="s">
        <v>57</v>
      </c>
      <c r="AB1308" t="s">
        <v>57</v>
      </c>
      <c r="AC1308" t="s">
        <v>57</v>
      </c>
      <c r="AD1308" t="s">
        <v>57</v>
      </c>
      <c r="AE1308">
        <v>0</v>
      </c>
      <c r="AF1308">
        <v>0</v>
      </c>
      <c r="AG1308">
        <v>0</v>
      </c>
      <c r="AH1308">
        <v>0</v>
      </c>
      <c r="AI1308" s="18" t="str">
        <f t="shared" si="81"/>
        <v>1</v>
      </c>
      <c r="AJ1308" s="18" t="str">
        <f t="shared" si="82"/>
        <v>1</v>
      </c>
      <c r="AK1308" s="18" t="str">
        <f t="shared" si="83"/>
        <v>1</v>
      </c>
      <c r="AL1308" s="18">
        <f t="shared" si="84"/>
        <v>0</v>
      </c>
      <c r="AM1308" t="s">
        <v>55</v>
      </c>
      <c r="AN1308" t="s">
        <v>55</v>
      </c>
      <c r="AO1308">
        <v>0</v>
      </c>
      <c r="AP1308">
        <v>1</v>
      </c>
      <c r="AQ1308">
        <v>0</v>
      </c>
      <c r="AR1308" t="s">
        <v>59</v>
      </c>
      <c r="AS1308" t="s">
        <v>80</v>
      </c>
      <c r="AT1308" t="s">
        <v>80</v>
      </c>
      <c r="AU1308" t="s">
        <v>80</v>
      </c>
      <c r="AV1308" t="s">
        <v>7167</v>
      </c>
      <c r="AW1308" t="s">
        <v>1543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0</v>
      </c>
      <c r="BK1308">
        <v>0</v>
      </c>
      <c r="BL1308">
        <v>2016022914</v>
      </c>
      <c r="BM1308">
        <v>14</v>
      </c>
    </row>
    <row r="1309" spans="1:65">
      <c r="A1309" t="s">
        <v>7168</v>
      </c>
      <c r="B1309">
        <v>1308</v>
      </c>
      <c r="C1309" t="s">
        <v>57</v>
      </c>
      <c r="D1309" t="s">
        <v>55</v>
      </c>
      <c r="E1309">
        <v>14</v>
      </c>
      <c r="F1309">
        <v>2016022914</v>
      </c>
      <c r="G1309" t="s">
        <v>55</v>
      </c>
      <c r="H1309" t="s">
        <v>1544</v>
      </c>
      <c r="I1309" t="s">
        <v>55</v>
      </c>
      <c r="J1309" t="s">
        <v>55</v>
      </c>
      <c r="K1309" t="s">
        <v>55</v>
      </c>
      <c r="L1309" t="s">
        <v>55</v>
      </c>
      <c r="M1309" t="s">
        <v>55</v>
      </c>
      <c r="N1309" t="s">
        <v>57</v>
      </c>
      <c r="O1309" t="s">
        <v>57</v>
      </c>
      <c r="P1309" t="s">
        <v>57</v>
      </c>
      <c r="Q1309" t="s">
        <v>57</v>
      </c>
      <c r="R1309" t="s">
        <v>57</v>
      </c>
      <c r="S1309" t="s">
        <v>55</v>
      </c>
      <c r="T1309" t="s">
        <v>57</v>
      </c>
      <c r="U1309" t="s">
        <v>57</v>
      </c>
      <c r="V1309" t="s">
        <v>57</v>
      </c>
      <c r="W1309" t="s">
        <v>55</v>
      </c>
      <c r="X1309" t="s">
        <v>57</v>
      </c>
      <c r="Y1309" t="s">
        <v>57</v>
      </c>
      <c r="Z1309" t="s">
        <v>57</v>
      </c>
      <c r="AA1309" t="s">
        <v>57</v>
      </c>
      <c r="AB1309" t="s">
        <v>57</v>
      </c>
      <c r="AC1309" t="s">
        <v>57</v>
      </c>
      <c r="AD1309" t="s">
        <v>57</v>
      </c>
      <c r="AE1309">
        <v>0</v>
      </c>
      <c r="AF1309">
        <v>0</v>
      </c>
      <c r="AG1309">
        <v>0</v>
      </c>
      <c r="AH1309">
        <v>0</v>
      </c>
      <c r="AI1309" s="18" t="str">
        <f t="shared" si="81"/>
        <v>1</v>
      </c>
      <c r="AJ1309" s="18" t="str">
        <f t="shared" si="82"/>
        <v>1</v>
      </c>
      <c r="AK1309" s="18" t="str">
        <f t="shared" si="83"/>
        <v>1</v>
      </c>
      <c r="AL1309" s="18">
        <f t="shared" si="84"/>
        <v>0</v>
      </c>
      <c r="AM1309" t="s">
        <v>55</v>
      </c>
      <c r="AN1309" t="s">
        <v>55</v>
      </c>
      <c r="AO1309">
        <v>0</v>
      </c>
      <c r="AP1309">
        <v>1</v>
      </c>
      <c r="AQ1309">
        <v>0</v>
      </c>
      <c r="AR1309" t="s">
        <v>59</v>
      </c>
      <c r="AS1309" t="s">
        <v>80</v>
      </c>
      <c r="AT1309" t="s">
        <v>80</v>
      </c>
      <c r="AU1309" t="s">
        <v>80</v>
      </c>
      <c r="AV1309" t="s">
        <v>7168</v>
      </c>
      <c r="AW1309" t="s">
        <v>1544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0</v>
      </c>
      <c r="BK1309">
        <v>0</v>
      </c>
      <c r="BL1309">
        <v>2016022914</v>
      </c>
      <c r="BM1309">
        <v>14</v>
      </c>
    </row>
    <row r="1310" spans="1:65">
      <c r="A1310" t="s">
        <v>7169</v>
      </c>
      <c r="B1310">
        <v>1309</v>
      </c>
      <c r="C1310" t="s">
        <v>1223</v>
      </c>
      <c r="D1310">
        <v>1</v>
      </c>
      <c r="E1310">
        <v>14</v>
      </c>
      <c r="F1310">
        <v>2016022914</v>
      </c>
      <c r="G1310">
        <v>20160229</v>
      </c>
      <c r="H1310" t="s">
        <v>1545</v>
      </c>
      <c r="I1310" t="s">
        <v>89</v>
      </c>
      <c r="J1310" t="s">
        <v>55</v>
      </c>
      <c r="K1310">
        <v>1</v>
      </c>
      <c r="L1310">
        <v>0</v>
      </c>
      <c r="M1310">
        <v>1</v>
      </c>
      <c r="N1310" t="s">
        <v>56</v>
      </c>
      <c r="O1310" t="s">
        <v>89</v>
      </c>
      <c r="P1310" t="s">
        <v>68</v>
      </c>
      <c r="Q1310" t="s">
        <v>3</v>
      </c>
      <c r="R1310" t="s">
        <v>1285</v>
      </c>
      <c r="S1310" t="s">
        <v>55</v>
      </c>
      <c r="T1310" t="s">
        <v>68</v>
      </c>
      <c r="U1310" t="s">
        <v>68</v>
      </c>
      <c r="V1310" t="s">
        <v>56</v>
      </c>
      <c r="W1310" t="s">
        <v>55</v>
      </c>
      <c r="X1310" t="s">
        <v>56</v>
      </c>
      <c r="Y1310" t="s">
        <v>56</v>
      </c>
      <c r="Z1310" t="s">
        <v>56</v>
      </c>
      <c r="AA1310" t="s">
        <v>57</v>
      </c>
      <c r="AB1310" t="s">
        <v>56</v>
      </c>
      <c r="AC1310" t="s">
        <v>56</v>
      </c>
      <c r="AD1310" t="s">
        <v>57</v>
      </c>
      <c r="AE1310">
        <v>0</v>
      </c>
      <c r="AF1310">
        <v>0</v>
      </c>
      <c r="AG1310">
        <v>0</v>
      </c>
      <c r="AH1310">
        <v>1</v>
      </c>
      <c r="AI1310" s="18" t="str">
        <f t="shared" si="81"/>
        <v>1</v>
      </c>
      <c r="AJ1310" s="18" t="str">
        <f t="shared" si="82"/>
        <v>1</v>
      </c>
      <c r="AK1310" s="18" t="str">
        <f t="shared" si="83"/>
        <v>1</v>
      </c>
      <c r="AL1310" s="18">
        <f t="shared" si="84"/>
        <v>1</v>
      </c>
      <c r="AM1310" t="s">
        <v>55</v>
      </c>
      <c r="AN1310" t="s">
        <v>55</v>
      </c>
      <c r="AO1310">
        <v>1</v>
      </c>
      <c r="AP1310">
        <v>0</v>
      </c>
      <c r="AQ1310">
        <v>0</v>
      </c>
      <c r="AR1310" t="s">
        <v>89</v>
      </c>
      <c r="AS1310" t="s">
        <v>356</v>
      </c>
      <c r="AT1310" t="s">
        <v>356</v>
      </c>
      <c r="AU1310" t="s">
        <v>4450</v>
      </c>
      <c r="AV1310" t="s">
        <v>7169</v>
      </c>
      <c r="AW1310" t="s">
        <v>1545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2016022914</v>
      </c>
      <c r="BM1310">
        <v>14</v>
      </c>
    </row>
    <row r="1311" spans="1:65">
      <c r="A1311" t="s">
        <v>7170</v>
      </c>
      <c r="B1311">
        <v>1310</v>
      </c>
      <c r="C1311" t="s">
        <v>57</v>
      </c>
      <c r="D1311" t="s">
        <v>55</v>
      </c>
      <c r="E1311">
        <v>14</v>
      </c>
      <c r="F1311">
        <v>2016022914</v>
      </c>
      <c r="G1311" t="s">
        <v>55</v>
      </c>
      <c r="H1311" t="s">
        <v>1546</v>
      </c>
      <c r="I1311" t="s">
        <v>55</v>
      </c>
      <c r="J1311" t="s">
        <v>55</v>
      </c>
      <c r="K1311" t="s">
        <v>55</v>
      </c>
      <c r="L1311" t="s">
        <v>55</v>
      </c>
      <c r="M1311" t="s">
        <v>55</v>
      </c>
      <c r="N1311" t="s">
        <v>57</v>
      </c>
      <c r="O1311" t="s">
        <v>57</v>
      </c>
      <c r="P1311" t="s">
        <v>57</v>
      </c>
      <c r="Q1311" t="s">
        <v>57</v>
      </c>
      <c r="R1311" t="s">
        <v>57</v>
      </c>
      <c r="S1311" t="s">
        <v>55</v>
      </c>
      <c r="T1311" t="s">
        <v>57</v>
      </c>
      <c r="U1311" t="s">
        <v>57</v>
      </c>
      <c r="V1311" t="s">
        <v>57</v>
      </c>
      <c r="W1311" t="s">
        <v>55</v>
      </c>
      <c r="X1311" t="s">
        <v>57</v>
      </c>
      <c r="Y1311" t="s">
        <v>57</v>
      </c>
      <c r="Z1311" t="s">
        <v>57</v>
      </c>
      <c r="AA1311" t="s">
        <v>57</v>
      </c>
      <c r="AB1311" t="s">
        <v>57</v>
      </c>
      <c r="AC1311" t="s">
        <v>57</v>
      </c>
      <c r="AD1311" t="s">
        <v>57</v>
      </c>
      <c r="AE1311">
        <v>0</v>
      </c>
      <c r="AF1311">
        <v>0</v>
      </c>
      <c r="AG1311">
        <v>0</v>
      </c>
      <c r="AH1311">
        <v>0</v>
      </c>
      <c r="AI1311" s="18" t="str">
        <f t="shared" si="81"/>
        <v>1</v>
      </c>
      <c r="AJ1311" s="18" t="str">
        <f t="shared" si="82"/>
        <v>1</v>
      </c>
      <c r="AK1311" s="18" t="str">
        <f t="shared" si="83"/>
        <v>1</v>
      </c>
      <c r="AL1311" s="18">
        <f t="shared" si="84"/>
        <v>0</v>
      </c>
      <c r="AM1311" t="s">
        <v>55</v>
      </c>
      <c r="AN1311" t="s">
        <v>55</v>
      </c>
      <c r="AO1311">
        <v>0</v>
      </c>
      <c r="AP1311">
        <v>1</v>
      </c>
      <c r="AQ1311">
        <v>0</v>
      </c>
      <c r="AR1311" t="s">
        <v>59</v>
      </c>
      <c r="AS1311" t="s">
        <v>80</v>
      </c>
      <c r="AT1311" t="s">
        <v>80</v>
      </c>
      <c r="AU1311" t="s">
        <v>80</v>
      </c>
      <c r="AV1311" t="s">
        <v>7170</v>
      </c>
      <c r="AW1311" t="s">
        <v>1546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0</v>
      </c>
      <c r="BL1311">
        <v>2016022914</v>
      </c>
      <c r="BM1311">
        <v>14</v>
      </c>
    </row>
    <row r="1312" spans="1:65">
      <c r="A1312" t="s">
        <v>7171</v>
      </c>
      <c r="B1312">
        <v>1311</v>
      </c>
      <c r="C1312" t="s">
        <v>57</v>
      </c>
      <c r="D1312" t="s">
        <v>55</v>
      </c>
      <c r="E1312">
        <v>14</v>
      </c>
      <c r="F1312">
        <v>2016022914</v>
      </c>
      <c r="G1312" t="s">
        <v>55</v>
      </c>
      <c r="H1312" t="s">
        <v>1547</v>
      </c>
      <c r="I1312" t="s">
        <v>55</v>
      </c>
      <c r="J1312" t="s">
        <v>55</v>
      </c>
      <c r="K1312" t="s">
        <v>55</v>
      </c>
      <c r="L1312" t="s">
        <v>55</v>
      </c>
      <c r="M1312" t="s">
        <v>55</v>
      </c>
      <c r="N1312" t="s">
        <v>57</v>
      </c>
      <c r="O1312" t="s">
        <v>57</v>
      </c>
      <c r="P1312" t="s">
        <v>57</v>
      </c>
      <c r="Q1312" t="s">
        <v>57</v>
      </c>
      <c r="R1312" t="s">
        <v>57</v>
      </c>
      <c r="S1312" t="s">
        <v>55</v>
      </c>
      <c r="T1312" t="s">
        <v>57</v>
      </c>
      <c r="U1312" t="s">
        <v>57</v>
      </c>
      <c r="V1312" t="s">
        <v>57</v>
      </c>
      <c r="W1312" t="s">
        <v>55</v>
      </c>
      <c r="X1312" t="s">
        <v>57</v>
      </c>
      <c r="Y1312" t="s">
        <v>57</v>
      </c>
      <c r="Z1312" t="s">
        <v>57</v>
      </c>
      <c r="AA1312" t="s">
        <v>57</v>
      </c>
      <c r="AB1312" t="s">
        <v>57</v>
      </c>
      <c r="AC1312" t="s">
        <v>57</v>
      </c>
      <c r="AD1312" t="s">
        <v>57</v>
      </c>
      <c r="AE1312">
        <v>0</v>
      </c>
      <c r="AF1312">
        <v>0</v>
      </c>
      <c r="AG1312">
        <v>0</v>
      </c>
      <c r="AH1312">
        <v>0</v>
      </c>
      <c r="AI1312" s="18" t="str">
        <f t="shared" si="81"/>
        <v>1</v>
      </c>
      <c r="AJ1312" s="18" t="str">
        <f t="shared" si="82"/>
        <v>1</v>
      </c>
      <c r="AK1312" s="18" t="str">
        <f t="shared" si="83"/>
        <v>1</v>
      </c>
      <c r="AL1312" s="18">
        <f t="shared" si="84"/>
        <v>0</v>
      </c>
      <c r="AM1312" t="s">
        <v>55</v>
      </c>
      <c r="AN1312" t="s">
        <v>55</v>
      </c>
      <c r="AO1312">
        <v>0</v>
      </c>
      <c r="AP1312">
        <v>1</v>
      </c>
      <c r="AQ1312">
        <v>0</v>
      </c>
      <c r="AR1312" t="s">
        <v>59</v>
      </c>
      <c r="AS1312" t="s">
        <v>80</v>
      </c>
      <c r="AT1312" t="s">
        <v>80</v>
      </c>
      <c r="AU1312" t="s">
        <v>80</v>
      </c>
      <c r="AV1312" t="s">
        <v>7171</v>
      </c>
      <c r="AW1312" t="s">
        <v>1547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0</v>
      </c>
      <c r="BL1312">
        <v>2016022914</v>
      </c>
      <c r="BM1312">
        <v>14</v>
      </c>
    </row>
    <row r="1313" spans="1:65">
      <c r="A1313" t="s">
        <v>7172</v>
      </c>
      <c r="B1313">
        <v>1312</v>
      </c>
      <c r="C1313" t="s">
        <v>57</v>
      </c>
      <c r="D1313" t="s">
        <v>55</v>
      </c>
      <c r="E1313">
        <v>14</v>
      </c>
      <c r="F1313">
        <v>2016022914</v>
      </c>
      <c r="G1313" t="s">
        <v>55</v>
      </c>
      <c r="H1313" t="s">
        <v>1548</v>
      </c>
      <c r="I1313" t="s">
        <v>55</v>
      </c>
      <c r="J1313" t="s">
        <v>55</v>
      </c>
      <c r="K1313" t="s">
        <v>55</v>
      </c>
      <c r="L1313" t="s">
        <v>55</v>
      </c>
      <c r="M1313" t="s">
        <v>55</v>
      </c>
      <c r="N1313" t="s">
        <v>57</v>
      </c>
      <c r="O1313" t="s">
        <v>57</v>
      </c>
      <c r="P1313" t="s">
        <v>57</v>
      </c>
      <c r="Q1313" t="s">
        <v>57</v>
      </c>
      <c r="R1313" t="s">
        <v>57</v>
      </c>
      <c r="S1313" t="s">
        <v>55</v>
      </c>
      <c r="T1313" t="s">
        <v>57</v>
      </c>
      <c r="U1313" t="s">
        <v>57</v>
      </c>
      <c r="V1313" t="s">
        <v>57</v>
      </c>
      <c r="W1313" t="s">
        <v>55</v>
      </c>
      <c r="X1313" t="s">
        <v>57</v>
      </c>
      <c r="Y1313" t="s">
        <v>57</v>
      </c>
      <c r="Z1313" t="s">
        <v>57</v>
      </c>
      <c r="AA1313" t="s">
        <v>57</v>
      </c>
      <c r="AB1313" t="s">
        <v>57</v>
      </c>
      <c r="AC1313" t="s">
        <v>57</v>
      </c>
      <c r="AD1313" t="s">
        <v>57</v>
      </c>
      <c r="AE1313">
        <v>0</v>
      </c>
      <c r="AF1313">
        <v>0</v>
      </c>
      <c r="AG1313">
        <v>0</v>
      </c>
      <c r="AH1313">
        <v>0</v>
      </c>
      <c r="AI1313" s="18" t="str">
        <f t="shared" si="81"/>
        <v>1</v>
      </c>
      <c r="AJ1313" s="18" t="str">
        <f t="shared" si="82"/>
        <v>1</v>
      </c>
      <c r="AK1313" s="18" t="str">
        <f t="shared" si="83"/>
        <v>1</v>
      </c>
      <c r="AL1313" s="18">
        <f t="shared" si="84"/>
        <v>0</v>
      </c>
      <c r="AM1313" t="s">
        <v>55</v>
      </c>
      <c r="AN1313" t="s">
        <v>55</v>
      </c>
      <c r="AO1313">
        <v>0</v>
      </c>
      <c r="AP1313">
        <v>1</v>
      </c>
      <c r="AQ1313">
        <v>0</v>
      </c>
      <c r="AR1313" t="s">
        <v>59</v>
      </c>
      <c r="AS1313" t="s">
        <v>80</v>
      </c>
      <c r="AT1313" t="s">
        <v>80</v>
      </c>
      <c r="AU1313" t="s">
        <v>80</v>
      </c>
      <c r="AV1313" t="s">
        <v>7172</v>
      </c>
      <c r="AW1313" t="s">
        <v>1548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2016022914</v>
      </c>
      <c r="BM1313">
        <v>14</v>
      </c>
    </row>
    <row r="1314" spans="1:65">
      <c r="A1314" t="s">
        <v>7173</v>
      </c>
      <c r="B1314">
        <v>1313</v>
      </c>
      <c r="C1314" t="s">
        <v>1223</v>
      </c>
      <c r="D1314">
        <v>1</v>
      </c>
      <c r="E1314">
        <v>14</v>
      </c>
      <c r="F1314">
        <v>2016022914</v>
      </c>
      <c r="G1314">
        <v>20160229</v>
      </c>
      <c r="H1314" t="s">
        <v>1549</v>
      </c>
      <c r="I1314" t="s">
        <v>1296</v>
      </c>
      <c r="J1314" t="s">
        <v>55</v>
      </c>
      <c r="K1314">
        <v>1</v>
      </c>
      <c r="L1314">
        <v>0</v>
      </c>
      <c r="M1314">
        <v>1</v>
      </c>
      <c r="N1314" t="s">
        <v>56</v>
      </c>
      <c r="O1314" t="s">
        <v>1296</v>
      </c>
      <c r="P1314" t="s">
        <v>56</v>
      </c>
      <c r="Q1314" t="s">
        <v>3</v>
      </c>
      <c r="R1314" t="s">
        <v>1293</v>
      </c>
      <c r="S1314" t="s">
        <v>55</v>
      </c>
      <c r="T1314" t="s">
        <v>56</v>
      </c>
      <c r="U1314" t="s">
        <v>56</v>
      </c>
      <c r="V1314" t="s">
        <v>68</v>
      </c>
      <c r="W1314" t="s">
        <v>55</v>
      </c>
      <c r="X1314" t="s">
        <v>56</v>
      </c>
      <c r="Y1314" t="s">
        <v>56</v>
      </c>
      <c r="Z1314" t="s">
        <v>56</v>
      </c>
      <c r="AA1314" t="s">
        <v>57</v>
      </c>
      <c r="AB1314" t="s">
        <v>56</v>
      </c>
      <c r="AC1314" t="s">
        <v>56</v>
      </c>
      <c r="AD1314" t="s">
        <v>57</v>
      </c>
      <c r="AE1314">
        <v>0</v>
      </c>
      <c r="AF1314">
        <v>0</v>
      </c>
      <c r="AG1314">
        <v>0</v>
      </c>
      <c r="AH1314">
        <v>1</v>
      </c>
      <c r="AI1314" s="18" t="str">
        <f t="shared" si="81"/>
        <v>1</v>
      </c>
      <c r="AJ1314" s="18" t="str">
        <f t="shared" si="82"/>
        <v>1</v>
      </c>
      <c r="AK1314" s="18" t="str">
        <f t="shared" si="83"/>
        <v>1</v>
      </c>
      <c r="AL1314" s="18">
        <f t="shared" si="84"/>
        <v>1</v>
      </c>
      <c r="AM1314" t="s">
        <v>55</v>
      </c>
      <c r="AN1314" t="s">
        <v>55</v>
      </c>
      <c r="AO1314">
        <v>0</v>
      </c>
      <c r="AP1314">
        <v>0</v>
      </c>
      <c r="AQ1314">
        <v>0</v>
      </c>
      <c r="AR1314" t="s">
        <v>86</v>
      </c>
      <c r="AS1314" t="s">
        <v>356</v>
      </c>
      <c r="AT1314" t="s">
        <v>356</v>
      </c>
      <c r="AU1314" t="s">
        <v>4450</v>
      </c>
      <c r="AV1314" t="s">
        <v>7173</v>
      </c>
      <c r="AW1314" t="s">
        <v>1549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1</v>
      </c>
      <c r="BL1314">
        <v>2016022914</v>
      </c>
      <c r="BM1314">
        <v>14</v>
      </c>
    </row>
    <row r="1315" spans="1:65">
      <c r="A1315" t="s">
        <v>7174</v>
      </c>
      <c r="B1315">
        <v>1314</v>
      </c>
      <c r="C1315" t="s">
        <v>1223</v>
      </c>
      <c r="D1315">
        <v>1</v>
      </c>
      <c r="E1315">
        <v>14</v>
      </c>
      <c r="F1315">
        <v>2016022914</v>
      </c>
      <c r="G1315">
        <v>20160229</v>
      </c>
      <c r="H1315" t="s">
        <v>1550</v>
      </c>
      <c r="I1315" t="s">
        <v>1296</v>
      </c>
      <c r="J1315" t="s">
        <v>55</v>
      </c>
      <c r="K1315">
        <v>1</v>
      </c>
      <c r="L1315">
        <v>0</v>
      </c>
      <c r="M1315">
        <v>1</v>
      </c>
      <c r="N1315" t="s">
        <v>56</v>
      </c>
      <c r="O1315" t="s">
        <v>1296</v>
      </c>
      <c r="P1315" t="s">
        <v>56</v>
      </c>
      <c r="Q1315" t="s">
        <v>3</v>
      </c>
      <c r="R1315" t="s">
        <v>1293</v>
      </c>
      <c r="S1315" t="s">
        <v>55</v>
      </c>
      <c r="T1315" t="s">
        <v>56</v>
      </c>
      <c r="U1315" t="s">
        <v>56</v>
      </c>
      <c r="V1315" t="s">
        <v>68</v>
      </c>
      <c r="W1315" t="s">
        <v>55</v>
      </c>
      <c r="X1315" t="s">
        <v>56</v>
      </c>
      <c r="Y1315" t="s">
        <v>56</v>
      </c>
      <c r="Z1315" t="s">
        <v>56</v>
      </c>
      <c r="AA1315" t="s">
        <v>57</v>
      </c>
      <c r="AB1315" t="s">
        <v>56</v>
      </c>
      <c r="AC1315" t="s">
        <v>56</v>
      </c>
      <c r="AD1315" t="s">
        <v>57</v>
      </c>
      <c r="AE1315">
        <v>0</v>
      </c>
      <c r="AF1315">
        <v>0</v>
      </c>
      <c r="AG1315">
        <v>0</v>
      </c>
      <c r="AH1315">
        <v>1</v>
      </c>
      <c r="AI1315" s="18" t="str">
        <f t="shared" si="81"/>
        <v>1</v>
      </c>
      <c r="AJ1315" s="18" t="str">
        <f t="shared" si="82"/>
        <v>1</v>
      </c>
      <c r="AK1315" s="18" t="str">
        <f t="shared" si="83"/>
        <v>1</v>
      </c>
      <c r="AL1315" s="18">
        <f t="shared" si="84"/>
        <v>1</v>
      </c>
      <c r="AM1315" t="s">
        <v>55</v>
      </c>
      <c r="AN1315" t="s">
        <v>55</v>
      </c>
      <c r="AO1315">
        <v>1</v>
      </c>
      <c r="AP1315">
        <v>0</v>
      </c>
      <c r="AQ1315">
        <v>0</v>
      </c>
      <c r="AR1315" t="s">
        <v>86</v>
      </c>
      <c r="AS1315" t="s">
        <v>356</v>
      </c>
      <c r="AT1315" t="s">
        <v>356</v>
      </c>
      <c r="AU1315" t="s">
        <v>4450</v>
      </c>
      <c r="AV1315" t="s">
        <v>7174</v>
      </c>
      <c r="AW1315" t="s">
        <v>1550</v>
      </c>
      <c r="AX1315">
        <v>0</v>
      </c>
      <c r="AY1315">
        <v>0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2016022914</v>
      </c>
      <c r="BM1315">
        <v>14</v>
      </c>
    </row>
    <row r="1316" spans="1:65">
      <c r="A1316" t="s">
        <v>7175</v>
      </c>
      <c r="B1316">
        <v>1315</v>
      </c>
      <c r="C1316" t="s">
        <v>57</v>
      </c>
      <c r="D1316" t="s">
        <v>55</v>
      </c>
      <c r="E1316">
        <v>14</v>
      </c>
      <c r="F1316">
        <v>2016022914</v>
      </c>
      <c r="G1316" t="s">
        <v>55</v>
      </c>
      <c r="H1316" t="s">
        <v>1551</v>
      </c>
      <c r="I1316" t="s">
        <v>55</v>
      </c>
      <c r="J1316" t="s">
        <v>55</v>
      </c>
      <c r="K1316" t="s">
        <v>55</v>
      </c>
      <c r="L1316" t="s">
        <v>55</v>
      </c>
      <c r="M1316" t="s">
        <v>55</v>
      </c>
      <c r="N1316" t="s">
        <v>57</v>
      </c>
      <c r="O1316" t="s">
        <v>57</v>
      </c>
      <c r="P1316" t="s">
        <v>57</v>
      </c>
      <c r="Q1316" t="s">
        <v>57</v>
      </c>
      <c r="R1316" t="s">
        <v>57</v>
      </c>
      <c r="S1316" t="s">
        <v>55</v>
      </c>
      <c r="T1316" t="s">
        <v>57</v>
      </c>
      <c r="U1316" t="s">
        <v>57</v>
      </c>
      <c r="V1316" t="s">
        <v>57</v>
      </c>
      <c r="W1316" t="s">
        <v>55</v>
      </c>
      <c r="X1316" t="s">
        <v>57</v>
      </c>
      <c r="Y1316" t="s">
        <v>57</v>
      </c>
      <c r="Z1316" t="s">
        <v>57</v>
      </c>
      <c r="AA1316" t="s">
        <v>57</v>
      </c>
      <c r="AB1316" t="s">
        <v>57</v>
      </c>
      <c r="AC1316" t="s">
        <v>57</v>
      </c>
      <c r="AD1316" t="s">
        <v>57</v>
      </c>
      <c r="AE1316">
        <v>0</v>
      </c>
      <c r="AF1316">
        <v>0</v>
      </c>
      <c r="AG1316">
        <v>0</v>
      </c>
      <c r="AH1316">
        <v>0</v>
      </c>
      <c r="AI1316" s="18" t="str">
        <f t="shared" si="81"/>
        <v>1</v>
      </c>
      <c r="AJ1316" s="18" t="str">
        <f t="shared" si="82"/>
        <v>1</v>
      </c>
      <c r="AK1316" s="18" t="str">
        <f t="shared" si="83"/>
        <v>1</v>
      </c>
      <c r="AL1316" s="18">
        <f t="shared" si="84"/>
        <v>0</v>
      </c>
      <c r="AM1316" t="s">
        <v>55</v>
      </c>
      <c r="AN1316" t="s">
        <v>55</v>
      </c>
      <c r="AO1316">
        <v>0</v>
      </c>
      <c r="AP1316">
        <v>1</v>
      </c>
      <c r="AQ1316">
        <v>0</v>
      </c>
      <c r="AR1316" t="s">
        <v>59</v>
      </c>
      <c r="AS1316" t="s">
        <v>80</v>
      </c>
      <c r="AT1316" t="s">
        <v>80</v>
      </c>
      <c r="AU1316" t="s">
        <v>80</v>
      </c>
      <c r="AV1316" t="s">
        <v>7175</v>
      </c>
      <c r="AW1316" t="s">
        <v>1551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2016022914</v>
      </c>
      <c r="BM1316">
        <v>14</v>
      </c>
    </row>
    <row r="1317" spans="1:65">
      <c r="A1317" t="s">
        <v>7176</v>
      </c>
      <c r="B1317">
        <v>1316</v>
      </c>
      <c r="C1317" t="s">
        <v>1223</v>
      </c>
      <c r="D1317">
        <v>1</v>
      </c>
      <c r="E1317">
        <v>14</v>
      </c>
      <c r="F1317">
        <v>2016022914</v>
      </c>
      <c r="G1317">
        <v>20160229</v>
      </c>
      <c r="H1317" t="s">
        <v>1552</v>
      </c>
      <c r="I1317" t="s">
        <v>1296</v>
      </c>
      <c r="J1317" t="s">
        <v>55</v>
      </c>
      <c r="K1317">
        <v>1</v>
      </c>
      <c r="L1317">
        <v>0</v>
      </c>
      <c r="M1317">
        <v>1</v>
      </c>
      <c r="N1317" t="s">
        <v>56</v>
      </c>
      <c r="O1317" t="s">
        <v>1296</v>
      </c>
      <c r="P1317" t="s">
        <v>56</v>
      </c>
      <c r="Q1317" t="s">
        <v>3</v>
      </c>
      <c r="R1317" t="s">
        <v>1293</v>
      </c>
      <c r="S1317" t="s">
        <v>55</v>
      </c>
      <c r="T1317" t="s">
        <v>56</v>
      </c>
      <c r="U1317" t="s">
        <v>56</v>
      </c>
      <c r="V1317" t="s">
        <v>56</v>
      </c>
      <c r="W1317" t="s">
        <v>55</v>
      </c>
      <c r="X1317" t="s">
        <v>56</v>
      </c>
      <c r="Y1317" t="s">
        <v>56</v>
      </c>
      <c r="Z1317" t="s">
        <v>56</v>
      </c>
      <c r="AA1317" t="s">
        <v>57</v>
      </c>
      <c r="AB1317" t="s">
        <v>56</v>
      </c>
      <c r="AC1317" t="s">
        <v>56</v>
      </c>
      <c r="AD1317" t="s">
        <v>57</v>
      </c>
      <c r="AE1317">
        <v>0</v>
      </c>
      <c r="AF1317">
        <v>0</v>
      </c>
      <c r="AG1317">
        <v>0</v>
      </c>
      <c r="AH1317">
        <v>1</v>
      </c>
      <c r="AI1317" s="18" t="str">
        <f t="shared" si="81"/>
        <v>1</v>
      </c>
      <c r="AJ1317" s="18" t="str">
        <f t="shared" si="82"/>
        <v>1</v>
      </c>
      <c r="AK1317" s="18" t="str">
        <f t="shared" si="83"/>
        <v>1</v>
      </c>
      <c r="AL1317" s="18">
        <f t="shared" si="84"/>
        <v>1</v>
      </c>
      <c r="AM1317" t="s">
        <v>55</v>
      </c>
      <c r="AN1317" t="s">
        <v>55</v>
      </c>
      <c r="AO1317">
        <v>0</v>
      </c>
      <c r="AP1317">
        <v>0</v>
      </c>
      <c r="AQ1317">
        <v>0</v>
      </c>
      <c r="AR1317" t="s">
        <v>86</v>
      </c>
      <c r="AS1317" t="s">
        <v>356</v>
      </c>
      <c r="AT1317" t="s">
        <v>356</v>
      </c>
      <c r="AU1317" t="s">
        <v>4450</v>
      </c>
      <c r="AV1317" t="s">
        <v>7176</v>
      </c>
      <c r="AW1317" t="s">
        <v>1552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</v>
      </c>
      <c r="BL1317">
        <v>2016022914</v>
      </c>
      <c r="BM1317">
        <v>14</v>
      </c>
    </row>
    <row r="1318" spans="1:65">
      <c r="A1318" t="s">
        <v>7177</v>
      </c>
      <c r="B1318">
        <v>1317</v>
      </c>
      <c r="C1318" t="s">
        <v>1223</v>
      </c>
      <c r="D1318">
        <v>1</v>
      </c>
      <c r="E1318">
        <v>14</v>
      </c>
      <c r="F1318">
        <v>2016022914</v>
      </c>
      <c r="G1318">
        <v>20160229</v>
      </c>
      <c r="H1318" t="s">
        <v>1553</v>
      </c>
      <c r="I1318" t="s">
        <v>1296</v>
      </c>
      <c r="J1318" t="s">
        <v>55</v>
      </c>
      <c r="K1318">
        <v>1</v>
      </c>
      <c r="L1318">
        <v>0</v>
      </c>
      <c r="M1318">
        <v>1</v>
      </c>
      <c r="N1318" t="s">
        <v>56</v>
      </c>
      <c r="O1318" t="s">
        <v>1296</v>
      </c>
      <c r="P1318" t="s">
        <v>56</v>
      </c>
      <c r="Q1318" t="s">
        <v>3</v>
      </c>
      <c r="R1318" t="s">
        <v>1293</v>
      </c>
      <c r="S1318" t="s">
        <v>55</v>
      </c>
      <c r="T1318" t="s">
        <v>56</v>
      </c>
      <c r="U1318" t="s">
        <v>56</v>
      </c>
      <c r="V1318" t="s">
        <v>56</v>
      </c>
      <c r="W1318" t="s">
        <v>55</v>
      </c>
      <c r="X1318" t="s">
        <v>56</v>
      </c>
      <c r="Y1318" t="s">
        <v>56</v>
      </c>
      <c r="Z1318" t="s">
        <v>56</v>
      </c>
      <c r="AA1318" t="s">
        <v>57</v>
      </c>
      <c r="AB1318" t="s">
        <v>56</v>
      </c>
      <c r="AC1318" t="s">
        <v>56</v>
      </c>
      <c r="AD1318" t="s">
        <v>57</v>
      </c>
      <c r="AE1318">
        <v>0</v>
      </c>
      <c r="AF1318">
        <v>0</v>
      </c>
      <c r="AG1318">
        <v>0</v>
      </c>
      <c r="AH1318">
        <v>1</v>
      </c>
      <c r="AI1318" s="18" t="str">
        <f t="shared" si="81"/>
        <v>1</v>
      </c>
      <c r="AJ1318" s="18" t="str">
        <f t="shared" si="82"/>
        <v>1</v>
      </c>
      <c r="AK1318" s="18" t="str">
        <f t="shared" si="83"/>
        <v>1</v>
      </c>
      <c r="AL1318" s="18">
        <f t="shared" si="84"/>
        <v>1</v>
      </c>
      <c r="AM1318" t="s">
        <v>55</v>
      </c>
      <c r="AN1318" t="s">
        <v>55</v>
      </c>
      <c r="AO1318">
        <v>0</v>
      </c>
      <c r="AP1318">
        <v>0</v>
      </c>
      <c r="AQ1318">
        <v>0</v>
      </c>
      <c r="AR1318" t="s">
        <v>86</v>
      </c>
      <c r="AS1318" t="s">
        <v>356</v>
      </c>
      <c r="AT1318" t="s">
        <v>356</v>
      </c>
      <c r="AU1318" t="s">
        <v>4450</v>
      </c>
      <c r="AV1318" t="s">
        <v>7177</v>
      </c>
      <c r="AW1318" t="s">
        <v>1553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2016022914</v>
      </c>
      <c r="BM1318">
        <v>14</v>
      </c>
    </row>
    <row r="1319" spans="1:65">
      <c r="A1319" t="s">
        <v>7178</v>
      </c>
      <c r="B1319">
        <v>1318</v>
      </c>
      <c r="C1319" t="s">
        <v>1223</v>
      </c>
      <c r="D1319">
        <v>1</v>
      </c>
      <c r="E1319">
        <v>14</v>
      </c>
      <c r="F1319">
        <v>2016022914</v>
      </c>
      <c r="G1319">
        <v>20160229</v>
      </c>
      <c r="H1319" t="s">
        <v>1554</v>
      </c>
      <c r="I1319" t="s">
        <v>1296</v>
      </c>
      <c r="J1319" t="s">
        <v>55</v>
      </c>
      <c r="K1319">
        <v>1</v>
      </c>
      <c r="L1319">
        <v>0</v>
      </c>
      <c r="M1319">
        <v>1</v>
      </c>
      <c r="N1319" t="s">
        <v>56</v>
      </c>
      <c r="O1319" t="s">
        <v>1296</v>
      </c>
      <c r="P1319" t="s">
        <v>56</v>
      </c>
      <c r="Q1319" t="s">
        <v>3</v>
      </c>
      <c r="R1319" t="s">
        <v>1293</v>
      </c>
      <c r="S1319" t="s">
        <v>55</v>
      </c>
      <c r="T1319" t="s">
        <v>56</v>
      </c>
      <c r="U1319" t="s">
        <v>56</v>
      </c>
      <c r="V1319" t="s">
        <v>56</v>
      </c>
      <c r="W1319" t="s">
        <v>55</v>
      </c>
      <c r="X1319" t="s">
        <v>56</v>
      </c>
      <c r="Y1319" t="s">
        <v>56</v>
      </c>
      <c r="Z1319" t="s">
        <v>56</v>
      </c>
      <c r="AA1319" t="s">
        <v>57</v>
      </c>
      <c r="AB1319" t="s">
        <v>56</v>
      </c>
      <c r="AC1319" t="s">
        <v>56</v>
      </c>
      <c r="AD1319" t="s">
        <v>57</v>
      </c>
      <c r="AE1319">
        <v>0</v>
      </c>
      <c r="AF1319">
        <v>0</v>
      </c>
      <c r="AG1319">
        <v>0</v>
      </c>
      <c r="AH1319">
        <v>1</v>
      </c>
      <c r="AI1319" s="18" t="str">
        <f t="shared" si="81"/>
        <v>1</v>
      </c>
      <c r="AJ1319" s="18" t="str">
        <f t="shared" si="82"/>
        <v>1</v>
      </c>
      <c r="AK1319" s="18" t="str">
        <f t="shared" si="83"/>
        <v>1</v>
      </c>
      <c r="AL1319" s="18">
        <f t="shared" si="84"/>
        <v>1</v>
      </c>
      <c r="AM1319" t="s">
        <v>55</v>
      </c>
      <c r="AN1319" t="s">
        <v>55</v>
      </c>
      <c r="AO1319">
        <v>0</v>
      </c>
      <c r="AP1319">
        <v>0</v>
      </c>
      <c r="AQ1319">
        <v>0</v>
      </c>
      <c r="AR1319" t="s">
        <v>86</v>
      </c>
      <c r="AS1319" t="s">
        <v>356</v>
      </c>
      <c r="AT1319" t="s">
        <v>356</v>
      </c>
      <c r="AU1319" t="s">
        <v>4450</v>
      </c>
      <c r="AV1319" t="s">
        <v>7178</v>
      </c>
      <c r="AW1319" t="s">
        <v>1554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2016022914</v>
      </c>
      <c r="BM1319">
        <v>14</v>
      </c>
    </row>
    <row r="1320" spans="1:65">
      <c r="A1320" t="s">
        <v>7179</v>
      </c>
      <c r="B1320">
        <v>1319</v>
      </c>
      <c r="C1320" t="s">
        <v>1223</v>
      </c>
      <c r="D1320">
        <v>1</v>
      </c>
      <c r="E1320">
        <v>14</v>
      </c>
      <c r="F1320">
        <v>2016022914</v>
      </c>
      <c r="G1320">
        <v>20160229</v>
      </c>
      <c r="H1320" t="s">
        <v>1555</v>
      </c>
      <c r="I1320" t="s">
        <v>1296</v>
      </c>
      <c r="J1320" t="s">
        <v>55</v>
      </c>
      <c r="K1320">
        <v>1</v>
      </c>
      <c r="L1320">
        <v>0</v>
      </c>
      <c r="M1320">
        <v>1</v>
      </c>
      <c r="N1320" t="s">
        <v>56</v>
      </c>
      <c r="O1320" t="s">
        <v>1296</v>
      </c>
      <c r="P1320" t="s">
        <v>56</v>
      </c>
      <c r="Q1320" t="s">
        <v>3</v>
      </c>
      <c r="R1320" t="s">
        <v>1293</v>
      </c>
      <c r="S1320" t="s">
        <v>55</v>
      </c>
      <c r="T1320" t="s">
        <v>56</v>
      </c>
      <c r="U1320" t="s">
        <v>56</v>
      </c>
      <c r="V1320" t="s">
        <v>56</v>
      </c>
      <c r="W1320" t="s">
        <v>55</v>
      </c>
      <c r="X1320" t="s">
        <v>56</v>
      </c>
      <c r="Y1320" t="s">
        <v>56</v>
      </c>
      <c r="Z1320" t="s">
        <v>56</v>
      </c>
      <c r="AA1320" t="s">
        <v>57</v>
      </c>
      <c r="AB1320" t="s">
        <v>56</v>
      </c>
      <c r="AC1320" t="s">
        <v>56</v>
      </c>
      <c r="AD1320" t="s">
        <v>57</v>
      </c>
      <c r="AE1320">
        <v>0</v>
      </c>
      <c r="AF1320">
        <v>0</v>
      </c>
      <c r="AG1320">
        <v>0</v>
      </c>
      <c r="AH1320">
        <v>1</v>
      </c>
      <c r="AI1320" s="18" t="str">
        <f t="shared" si="81"/>
        <v>1</v>
      </c>
      <c r="AJ1320" s="18" t="str">
        <f t="shared" si="82"/>
        <v>1</v>
      </c>
      <c r="AK1320" s="18" t="str">
        <f t="shared" si="83"/>
        <v>1</v>
      </c>
      <c r="AL1320" s="18">
        <f t="shared" si="84"/>
        <v>1</v>
      </c>
      <c r="AM1320" t="s">
        <v>55</v>
      </c>
      <c r="AN1320" t="s">
        <v>55</v>
      </c>
      <c r="AO1320">
        <v>1</v>
      </c>
      <c r="AP1320">
        <v>0</v>
      </c>
      <c r="AQ1320">
        <v>0</v>
      </c>
      <c r="AR1320" t="s">
        <v>86</v>
      </c>
      <c r="AS1320" t="s">
        <v>356</v>
      </c>
      <c r="AT1320" t="s">
        <v>356</v>
      </c>
      <c r="AU1320" t="s">
        <v>4450</v>
      </c>
      <c r="AV1320" t="s">
        <v>7179</v>
      </c>
      <c r="AW1320" t="s">
        <v>1555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2016022914</v>
      </c>
      <c r="BM1320">
        <v>14</v>
      </c>
    </row>
    <row r="1321" spans="1:65">
      <c r="A1321" t="s">
        <v>7180</v>
      </c>
      <c r="B1321">
        <v>1320</v>
      </c>
      <c r="C1321" t="s">
        <v>1223</v>
      </c>
      <c r="D1321">
        <v>1</v>
      </c>
      <c r="E1321">
        <v>14</v>
      </c>
      <c r="F1321">
        <v>2016022914</v>
      </c>
      <c r="G1321">
        <v>20160229</v>
      </c>
      <c r="H1321" t="s">
        <v>1556</v>
      </c>
      <c r="I1321" t="s">
        <v>1296</v>
      </c>
      <c r="J1321" t="s">
        <v>55</v>
      </c>
      <c r="K1321">
        <v>2</v>
      </c>
      <c r="L1321">
        <v>0</v>
      </c>
      <c r="M1321">
        <v>2</v>
      </c>
      <c r="N1321" t="s">
        <v>56</v>
      </c>
      <c r="O1321" t="s">
        <v>1296</v>
      </c>
      <c r="P1321" t="s">
        <v>56</v>
      </c>
      <c r="Q1321" t="s">
        <v>3</v>
      </c>
      <c r="R1321" t="s">
        <v>1293</v>
      </c>
      <c r="S1321" t="s">
        <v>55</v>
      </c>
      <c r="T1321" t="s">
        <v>56</v>
      </c>
      <c r="U1321" t="s">
        <v>56</v>
      </c>
      <c r="V1321" t="s">
        <v>56</v>
      </c>
      <c r="W1321" t="s">
        <v>55</v>
      </c>
      <c r="X1321" t="s">
        <v>56</v>
      </c>
      <c r="Y1321" t="s">
        <v>56</v>
      </c>
      <c r="Z1321" t="s">
        <v>56</v>
      </c>
      <c r="AA1321" t="s">
        <v>57</v>
      </c>
      <c r="AB1321" t="s">
        <v>56</v>
      </c>
      <c r="AC1321" t="s">
        <v>56</v>
      </c>
      <c r="AD1321" t="s">
        <v>57</v>
      </c>
      <c r="AE1321">
        <v>0</v>
      </c>
      <c r="AF1321">
        <v>0</v>
      </c>
      <c r="AG1321">
        <v>0</v>
      </c>
      <c r="AH1321">
        <v>1</v>
      </c>
      <c r="AI1321" s="18" t="str">
        <f t="shared" si="81"/>
        <v>1</v>
      </c>
      <c r="AJ1321" s="18" t="str">
        <f t="shared" si="82"/>
        <v>1</v>
      </c>
      <c r="AK1321" s="18" t="str">
        <f t="shared" si="83"/>
        <v>1</v>
      </c>
      <c r="AL1321" s="18">
        <f t="shared" si="84"/>
        <v>1</v>
      </c>
      <c r="AM1321" t="s">
        <v>55</v>
      </c>
      <c r="AN1321" t="s">
        <v>55</v>
      </c>
      <c r="AO1321">
        <v>0</v>
      </c>
      <c r="AP1321">
        <v>0</v>
      </c>
      <c r="AQ1321">
        <v>0</v>
      </c>
      <c r="AR1321" t="s">
        <v>86</v>
      </c>
      <c r="AS1321" t="s">
        <v>356</v>
      </c>
      <c r="AT1321" t="s">
        <v>356</v>
      </c>
      <c r="AU1321" t="s">
        <v>4450</v>
      </c>
      <c r="AV1321" t="s">
        <v>7180</v>
      </c>
      <c r="AW1321" t="s">
        <v>1556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2016022914</v>
      </c>
      <c r="BM1321">
        <v>14</v>
      </c>
    </row>
    <row r="1322" spans="1:65">
      <c r="A1322" t="s">
        <v>7181</v>
      </c>
      <c r="B1322">
        <v>1321</v>
      </c>
      <c r="C1322" t="s">
        <v>1223</v>
      </c>
      <c r="D1322">
        <v>1</v>
      </c>
      <c r="E1322">
        <v>14</v>
      </c>
      <c r="F1322">
        <v>2016022914</v>
      </c>
      <c r="G1322">
        <v>20160229</v>
      </c>
      <c r="H1322" t="s">
        <v>1557</v>
      </c>
      <c r="I1322" t="s">
        <v>1296</v>
      </c>
      <c r="J1322" t="s">
        <v>55</v>
      </c>
      <c r="K1322">
        <v>2</v>
      </c>
      <c r="L1322">
        <v>0</v>
      </c>
      <c r="M1322">
        <v>2</v>
      </c>
      <c r="N1322" t="s">
        <v>56</v>
      </c>
      <c r="O1322" t="s">
        <v>1296</v>
      </c>
      <c r="P1322" t="s">
        <v>56</v>
      </c>
      <c r="Q1322" t="s">
        <v>3</v>
      </c>
      <c r="R1322" t="s">
        <v>1293</v>
      </c>
      <c r="S1322" t="s">
        <v>55</v>
      </c>
      <c r="T1322" t="s">
        <v>56</v>
      </c>
      <c r="U1322" t="s">
        <v>56</v>
      </c>
      <c r="V1322" t="s">
        <v>56</v>
      </c>
      <c r="W1322" t="s">
        <v>55</v>
      </c>
      <c r="X1322" t="s">
        <v>56</v>
      </c>
      <c r="Y1322" t="s">
        <v>56</v>
      </c>
      <c r="Z1322" t="s">
        <v>56</v>
      </c>
      <c r="AA1322" t="s">
        <v>57</v>
      </c>
      <c r="AB1322" t="s">
        <v>56</v>
      </c>
      <c r="AC1322" t="s">
        <v>56</v>
      </c>
      <c r="AD1322" t="s">
        <v>57</v>
      </c>
      <c r="AE1322">
        <v>0</v>
      </c>
      <c r="AF1322">
        <v>0</v>
      </c>
      <c r="AG1322">
        <v>0</v>
      </c>
      <c r="AH1322">
        <v>1</v>
      </c>
      <c r="AI1322" s="18" t="str">
        <f t="shared" si="81"/>
        <v>1</v>
      </c>
      <c r="AJ1322" s="18" t="str">
        <f t="shared" si="82"/>
        <v>1</v>
      </c>
      <c r="AK1322" s="18" t="str">
        <f t="shared" si="83"/>
        <v>1</v>
      </c>
      <c r="AL1322" s="18">
        <f t="shared" si="84"/>
        <v>1</v>
      </c>
      <c r="AM1322" t="s">
        <v>55</v>
      </c>
      <c r="AN1322" t="s">
        <v>55</v>
      </c>
      <c r="AO1322">
        <v>0</v>
      </c>
      <c r="AP1322">
        <v>0</v>
      </c>
      <c r="AQ1322">
        <v>0</v>
      </c>
      <c r="AR1322" t="s">
        <v>86</v>
      </c>
      <c r="AS1322" t="s">
        <v>356</v>
      </c>
      <c r="AT1322" t="s">
        <v>356</v>
      </c>
      <c r="AU1322" t="s">
        <v>4450</v>
      </c>
      <c r="AV1322" t="s">
        <v>7181</v>
      </c>
      <c r="AW1322" t="s">
        <v>1557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</v>
      </c>
      <c r="BL1322">
        <v>2016022914</v>
      </c>
      <c r="BM1322">
        <v>14</v>
      </c>
    </row>
    <row r="1323" spans="1:65">
      <c r="A1323" t="s">
        <v>7182</v>
      </c>
      <c r="B1323">
        <v>1322</v>
      </c>
      <c r="C1323" t="s">
        <v>1223</v>
      </c>
      <c r="D1323">
        <v>1</v>
      </c>
      <c r="E1323">
        <v>14</v>
      </c>
      <c r="F1323">
        <v>2016022914</v>
      </c>
      <c r="G1323">
        <v>20160229</v>
      </c>
      <c r="H1323" t="s">
        <v>1558</v>
      </c>
      <c r="I1323" t="s">
        <v>1296</v>
      </c>
      <c r="J1323" t="s">
        <v>55</v>
      </c>
      <c r="K1323">
        <v>1</v>
      </c>
      <c r="L1323">
        <v>0</v>
      </c>
      <c r="M1323">
        <v>1</v>
      </c>
      <c r="N1323" t="s">
        <v>56</v>
      </c>
      <c r="O1323" t="s">
        <v>1296</v>
      </c>
      <c r="P1323" t="s">
        <v>56</v>
      </c>
      <c r="Q1323" t="s">
        <v>3</v>
      </c>
      <c r="R1323" t="s">
        <v>1293</v>
      </c>
      <c r="S1323" t="s">
        <v>55</v>
      </c>
      <c r="T1323" t="s">
        <v>56</v>
      </c>
      <c r="U1323" t="s">
        <v>56</v>
      </c>
      <c r="V1323" t="s">
        <v>56</v>
      </c>
      <c r="W1323" t="s">
        <v>55</v>
      </c>
      <c r="X1323" t="s">
        <v>56</v>
      </c>
      <c r="Y1323" t="s">
        <v>56</v>
      </c>
      <c r="Z1323" t="s">
        <v>56</v>
      </c>
      <c r="AA1323" t="s">
        <v>57</v>
      </c>
      <c r="AB1323" t="s">
        <v>56</v>
      </c>
      <c r="AC1323" t="s">
        <v>56</v>
      </c>
      <c r="AD1323" t="s">
        <v>57</v>
      </c>
      <c r="AE1323">
        <v>0</v>
      </c>
      <c r="AF1323">
        <v>0</v>
      </c>
      <c r="AG1323">
        <v>0</v>
      </c>
      <c r="AH1323">
        <v>1</v>
      </c>
      <c r="AI1323" s="18" t="str">
        <f t="shared" si="81"/>
        <v>1</v>
      </c>
      <c r="AJ1323" s="18" t="str">
        <f t="shared" si="82"/>
        <v>1</v>
      </c>
      <c r="AK1323" s="18" t="str">
        <f t="shared" si="83"/>
        <v>1</v>
      </c>
      <c r="AL1323" s="18">
        <f t="shared" si="84"/>
        <v>1</v>
      </c>
      <c r="AM1323" t="s">
        <v>55</v>
      </c>
      <c r="AN1323" t="s">
        <v>55</v>
      </c>
      <c r="AO1323">
        <v>0</v>
      </c>
      <c r="AP1323">
        <v>0</v>
      </c>
      <c r="AQ1323">
        <v>0</v>
      </c>
      <c r="AR1323" t="s">
        <v>86</v>
      </c>
      <c r="AS1323" t="s">
        <v>356</v>
      </c>
      <c r="AT1323" t="s">
        <v>356</v>
      </c>
      <c r="AU1323" t="s">
        <v>4450</v>
      </c>
      <c r="AV1323" t="s">
        <v>7182</v>
      </c>
      <c r="AW1323" t="s">
        <v>1558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2016022914</v>
      </c>
      <c r="BM1323">
        <v>14</v>
      </c>
    </row>
    <row r="1324" spans="1:65">
      <c r="A1324" t="s">
        <v>7183</v>
      </c>
      <c r="B1324">
        <v>1323</v>
      </c>
      <c r="C1324" t="s">
        <v>1223</v>
      </c>
      <c r="D1324">
        <v>1</v>
      </c>
      <c r="E1324">
        <v>14</v>
      </c>
      <c r="F1324">
        <v>2016022914</v>
      </c>
      <c r="G1324">
        <v>20160229</v>
      </c>
      <c r="H1324" t="s">
        <v>1559</v>
      </c>
      <c r="I1324" t="s">
        <v>1296</v>
      </c>
      <c r="J1324" t="s">
        <v>55</v>
      </c>
      <c r="K1324">
        <v>1</v>
      </c>
      <c r="L1324">
        <v>0</v>
      </c>
      <c r="M1324">
        <v>1</v>
      </c>
      <c r="N1324" t="s">
        <v>56</v>
      </c>
      <c r="O1324" t="s">
        <v>1296</v>
      </c>
      <c r="P1324" t="s">
        <v>56</v>
      </c>
      <c r="Q1324" t="s">
        <v>3</v>
      </c>
      <c r="R1324" t="s">
        <v>1293</v>
      </c>
      <c r="S1324" t="s">
        <v>55</v>
      </c>
      <c r="T1324" t="s">
        <v>56</v>
      </c>
      <c r="U1324" t="s">
        <v>56</v>
      </c>
      <c r="V1324" t="s">
        <v>56</v>
      </c>
      <c r="W1324" t="s">
        <v>55</v>
      </c>
      <c r="X1324" t="s">
        <v>56</v>
      </c>
      <c r="Y1324" t="s">
        <v>56</v>
      </c>
      <c r="Z1324" t="s">
        <v>56</v>
      </c>
      <c r="AA1324" t="s">
        <v>57</v>
      </c>
      <c r="AB1324" t="s">
        <v>56</v>
      </c>
      <c r="AC1324" t="s">
        <v>56</v>
      </c>
      <c r="AD1324" t="s">
        <v>57</v>
      </c>
      <c r="AE1324">
        <v>0</v>
      </c>
      <c r="AF1324">
        <v>0</v>
      </c>
      <c r="AG1324">
        <v>0</v>
      </c>
      <c r="AH1324">
        <v>1</v>
      </c>
      <c r="AI1324" s="18" t="str">
        <f t="shared" si="81"/>
        <v>1</v>
      </c>
      <c r="AJ1324" s="18" t="str">
        <f t="shared" si="82"/>
        <v>1</v>
      </c>
      <c r="AK1324" s="18" t="str">
        <f t="shared" si="83"/>
        <v>1</v>
      </c>
      <c r="AL1324" s="18">
        <f t="shared" si="84"/>
        <v>1</v>
      </c>
      <c r="AM1324" t="s">
        <v>55</v>
      </c>
      <c r="AN1324" t="s">
        <v>55</v>
      </c>
      <c r="AO1324">
        <v>0</v>
      </c>
      <c r="AP1324">
        <v>0</v>
      </c>
      <c r="AQ1324">
        <v>0</v>
      </c>
      <c r="AR1324" t="s">
        <v>86</v>
      </c>
      <c r="AS1324" t="s">
        <v>356</v>
      </c>
      <c r="AT1324" t="s">
        <v>356</v>
      </c>
      <c r="AU1324" t="s">
        <v>4450</v>
      </c>
      <c r="AV1324" t="s">
        <v>7183</v>
      </c>
      <c r="AW1324" t="s">
        <v>1559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2016022914</v>
      </c>
      <c r="BM1324">
        <v>14</v>
      </c>
    </row>
    <row r="1325" spans="1:65">
      <c r="A1325" t="s">
        <v>7184</v>
      </c>
      <c r="B1325">
        <v>1324</v>
      </c>
      <c r="C1325" t="s">
        <v>1223</v>
      </c>
      <c r="D1325">
        <v>1</v>
      </c>
      <c r="E1325">
        <v>14</v>
      </c>
      <c r="F1325">
        <v>2016022914</v>
      </c>
      <c r="G1325">
        <v>20160229</v>
      </c>
      <c r="H1325" t="s">
        <v>1560</v>
      </c>
      <c r="I1325" t="s">
        <v>1296</v>
      </c>
      <c r="J1325" t="s">
        <v>55</v>
      </c>
      <c r="K1325">
        <v>1</v>
      </c>
      <c r="L1325">
        <v>0</v>
      </c>
      <c r="M1325">
        <v>1</v>
      </c>
      <c r="N1325" t="s">
        <v>56</v>
      </c>
      <c r="O1325" t="s">
        <v>1296</v>
      </c>
      <c r="P1325" t="s">
        <v>56</v>
      </c>
      <c r="Q1325" t="s">
        <v>3</v>
      </c>
      <c r="R1325" t="s">
        <v>1293</v>
      </c>
      <c r="S1325" t="s">
        <v>55</v>
      </c>
      <c r="T1325" t="s">
        <v>56</v>
      </c>
      <c r="U1325" t="s">
        <v>56</v>
      </c>
      <c r="V1325" t="s">
        <v>56</v>
      </c>
      <c r="W1325" t="s">
        <v>55</v>
      </c>
      <c r="X1325" t="s">
        <v>56</v>
      </c>
      <c r="Y1325" t="s">
        <v>56</v>
      </c>
      <c r="Z1325" t="s">
        <v>56</v>
      </c>
      <c r="AA1325" t="s">
        <v>57</v>
      </c>
      <c r="AB1325" t="s">
        <v>56</v>
      </c>
      <c r="AC1325" t="s">
        <v>56</v>
      </c>
      <c r="AD1325" t="s">
        <v>57</v>
      </c>
      <c r="AE1325">
        <v>0</v>
      </c>
      <c r="AF1325">
        <v>0</v>
      </c>
      <c r="AG1325">
        <v>0</v>
      </c>
      <c r="AH1325">
        <v>1</v>
      </c>
      <c r="AI1325" s="18" t="str">
        <f t="shared" si="81"/>
        <v>1</v>
      </c>
      <c r="AJ1325" s="18" t="str">
        <f t="shared" si="82"/>
        <v>1</v>
      </c>
      <c r="AK1325" s="18" t="str">
        <f t="shared" si="83"/>
        <v>1</v>
      </c>
      <c r="AL1325" s="18">
        <f t="shared" si="84"/>
        <v>1</v>
      </c>
      <c r="AM1325" t="s">
        <v>55</v>
      </c>
      <c r="AN1325" t="s">
        <v>55</v>
      </c>
      <c r="AO1325">
        <v>1</v>
      </c>
      <c r="AP1325">
        <v>0</v>
      </c>
      <c r="AQ1325">
        <v>0</v>
      </c>
      <c r="AR1325" t="s">
        <v>86</v>
      </c>
      <c r="AS1325" t="s">
        <v>356</v>
      </c>
      <c r="AT1325" t="s">
        <v>356</v>
      </c>
      <c r="AU1325" t="s">
        <v>4450</v>
      </c>
      <c r="AV1325" t="s">
        <v>7184</v>
      </c>
      <c r="AW1325" t="s">
        <v>1560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</v>
      </c>
      <c r="BL1325">
        <v>2016022914</v>
      </c>
      <c r="BM1325">
        <v>14</v>
      </c>
    </row>
    <row r="1326" spans="1:65">
      <c r="A1326" t="s">
        <v>7185</v>
      </c>
      <c r="B1326">
        <v>1325</v>
      </c>
      <c r="C1326" t="s">
        <v>1223</v>
      </c>
      <c r="D1326">
        <v>1</v>
      </c>
      <c r="E1326">
        <v>14</v>
      </c>
      <c r="F1326">
        <v>2016022914</v>
      </c>
      <c r="G1326">
        <v>20160229</v>
      </c>
      <c r="H1326" t="s">
        <v>1561</v>
      </c>
      <c r="I1326" t="s">
        <v>1296</v>
      </c>
      <c r="J1326" t="s">
        <v>55</v>
      </c>
      <c r="K1326">
        <v>3</v>
      </c>
      <c r="L1326">
        <v>0</v>
      </c>
      <c r="M1326">
        <v>3</v>
      </c>
      <c r="N1326" t="s">
        <v>56</v>
      </c>
      <c r="O1326" t="s">
        <v>1296</v>
      </c>
      <c r="P1326" t="s">
        <v>56</v>
      </c>
      <c r="Q1326" t="s">
        <v>3</v>
      </c>
      <c r="R1326" t="s">
        <v>1293</v>
      </c>
      <c r="S1326" t="s">
        <v>55</v>
      </c>
      <c r="T1326" t="s">
        <v>56</v>
      </c>
      <c r="U1326" t="s">
        <v>56</v>
      </c>
      <c r="V1326" t="s">
        <v>56</v>
      </c>
      <c r="W1326" t="s">
        <v>55</v>
      </c>
      <c r="X1326" t="s">
        <v>56</v>
      </c>
      <c r="Y1326" t="s">
        <v>56</v>
      </c>
      <c r="Z1326" t="s">
        <v>56</v>
      </c>
      <c r="AA1326" t="s">
        <v>57</v>
      </c>
      <c r="AB1326" t="s">
        <v>56</v>
      </c>
      <c r="AC1326" t="s">
        <v>56</v>
      </c>
      <c r="AD1326" t="s">
        <v>57</v>
      </c>
      <c r="AE1326">
        <v>0</v>
      </c>
      <c r="AF1326">
        <v>0</v>
      </c>
      <c r="AG1326">
        <v>0</v>
      </c>
      <c r="AH1326">
        <v>1</v>
      </c>
      <c r="AI1326" s="18" t="str">
        <f t="shared" si="81"/>
        <v>1</v>
      </c>
      <c r="AJ1326" s="18" t="str">
        <f t="shared" si="82"/>
        <v>1</v>
      </c>
      <c r="AK1326" s="18" t="str">
        <f t="shared" si="83"/>
        <v>1</v>
      </c>
      <c r="AL1326" s="18">
        <f t="shared" si="84"/>
        <v>1</v>
      </c>
      <c r="AM1326" t="s">
        <v>55</v>
      </c>
      <c r="AN1326" t="s">
        <v>55</v>
      </c>
      <c r="AO1326">
        <v>0</v>
      </c>
      <c r="AP1326">
        <v>0</v>
      </c>
      <c r="AQ1326">
        <v>0</v>
      </c>
      <c r="AR1326" t="s">
        <v>86</v>
      </c>
      <c r="AS1326" t="s">
        <v>356</v>
      </c>
      <c r="AT1326" t="s">
        <v>356</v>
      </c>
      <c r="AU1326" t="s">
        <v>4450</v>
      </c>
      <c r="AV1326" t="s">
        <v>7185</v>
      </c>
      <c r="AW1326" t="s">
        <v>1561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2016022914</v>
      </c>
      <c r="BM1326">
        <v>14</v>
      </c>
    </row>
    <row r="1327" spans="1:65">
      <c r="A1327" t="s">
        <v>7186</v>
      </c>
      <c r="B1327">
        <v>1326</v>
      </c>
      <c r="C1327" t="s">
        <v>1223</v>
      </c>
      <c r="D1327">
        <v>1</v>
      </c>
      <c r="E1327">
        <v>14</v>
      </c>
      <c r="F1327">
        <v>2016022914</v>
      </c>
      <c r="G1327">
        <v>20160229</v>
      </c>
      <c r="H1327" t="s">
        <v>1562</v>
      </c>
      <c r="I1327" t="s">
        <v>1296</v>
      </c>
      <c r="J1327" t="s">
        <v>55</v>
      </c>
      <c r="K1327">
        <v>1</v>
      </c>
      <c r="L1327">
        <v>0</v>
      </c>
      <c r="M1327">
        <v>1</v>
      </c>
      <c r="N1327" t="s">
        <v>56</v>
      </c>
      <c r="O1327" t="s">
        <v>1296</v>
      </c>
      <c r="P1327" t="s">
        <v>56</v>
      </c>
      <c r="Q1327" t="s">
        <v>3</v>
      </c>
      <c r="R1327" t="s">
        <v>1293</v>
      </c>
      <c r="S1327" t="s">
        <v>55</v>
      </c>
      <c r="T1327" t="s">
        <v>56</v>
      </c>
      <c r="U1327" t="s">
        <v>56</v>
      </c>
      <c r="V1327" t="s">
        <v>56</v>
      </c>
      <c r="W1327" t="s">
        <v>55</v>
      </c>
      <c r="X1327" t="s">
        <v>56</v>
      </c>
      <c r="Y1327" t="s">
        <v>56</v>
      </c>
      <c r="Z1327" t="s">
        <v>56</v>
      </c>
      <c r="AA1327" t="s">
        <v>57</v>
      </c>
      <c r="AB1327" t="s">
        <v>56</v>
      </c>
      <c r="AC1327" t="s">
        <v>56</v>
      </c>
      <c r="AD1327" t="s">
        <v>57</v>
      </c>
      <c r="AE1327">
        <v>0</v>
      </c>
      <c r="AF1327">
        <v>0</v>
      </c>
      <c r="AG1327">
        <v>0</v>
      </c>
      <c r="AH1327">
        <v>1</v>
      </c>
      <c r="AI1327" s="18" t="str">
        <f t="shared" si="81"/>
        <v>1</v>
      </c>
      <c r="AJ1327" s="18" t="str">
        <f t="shared" si="82"/>
        <v>1</v>
      </c>
      <c r="AK1327" s="18" t="str">
        <f t="shared" si="83"/>
        <v>1</v>
      </c>
      <c r="AL1327" s="18">
        <f t="shared" si="84"/>
        <v>1</v>
      </c>
      <c r="AM1327" t="s">
        <v>55</v>
      </c>
      <c r="AN1327" t="s">
        <v>55</v>
      </c>
      <c r="AO1327">
        <v>0</v>
      </c>
      <c r="AP1327">
        <v>0</v>
      </c>
      <c r="AQ1327">
        <v>0</v>
      </c>
      <c r="AR1327" t="s">
        <v>86</v>
      </c>
      <c r="AS1327" t="s">
        <v>356</v>
      </c>
      <c r="AT1327" t="s">
        <v>356</v>
      </c>
      <c r="AU1327" t="s">
        <v>4450</v>
      </c>
      <c r="AV1327" t="s">
        <v>7186</v>
      </c>
      <c r="AW1327" t="s">
        <v>1562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2016022914</v>
      </c>
      <c r="BM1327">
        <v>14</v>
      </c>
    </row>
    <row r="1328" spans="1:65">
      <c r="A1328" t="s">
        <v>7187</v>
      </c>
      <c r="B1328">
        <v>1327</v>
      </c>
      <c r="C1328" t="s">
        <v>57</v>
      </c>
      <c r="D1328" t="s">
        <v>55</v>
      </c>
      <c r="E1328">
        <v>14</v>
      </c>
      <c r="F1328">
        <v>2016022914</v>
      </c>
      <c r="G1328" t="s">
        <v>55</v>
      </c>
      <c r="H1328" t="s">
        <v>1563</v>
      </c>
      <c r="I1328" t="s">
        <v>55</v>
      </c>
      <c r="J1328" t="s">
        <v>55</v>
      </c>
      <c r="K1328" t="s">
        <v>55</v>
      </c>
      <c r="L1328" t="s">
        <v>55</v>
      </c>
      <c r="M1328" t="s">
        <v>55</v>
      </c>
      <c r="N1328" t="s">
        <v>57</v>
      </c>
      <c r="O1328" t="s">
        <v>57</v>
      </c>
      <c r="P1328" t="s">
        <v>57</v>
      </c>
      <c r="Q1328" t="s">
        <v>57</v>
      </c>
      <c r="R1328" t="s">
        <v>57</v>
      </c>
      <c r="S1328" t="s">
        <v>55</v>
      </c>
      <c r="T1328" t="s">
        <v>57</v>
      </c>
      <c r="U1328" t="s">
        <v>57</v>
      </c>
      <c r="V1328" t="s">
        <v>57</v>
      </c>
      <c r="W1328" t="s">
        <v>55</v>
      </c>
      <c r="X1328" t="s">
        <v>57</v>
      </c>
      <c r="Y1328" t="s">
        <v>57</v>
      </c>
      <c r="Z1328" t="s">
        <v>57</v>
      </c>
      <c r="AA1328" t="s">
        <v>57</v>
      </c>
      <c r="AB1328" t="s">
        <v>57</v>
      </c>
      <c r="AC1328" t="s">
        <v>57</v>
      </c>
      <c r="AD1328" t="s">
        <v>57</v>
      </c>
      <c r="AE1328">
        <v>0</v>
      </c>
      <c r="AF1328">
        <v>0</v>
      </c>
      <c r="AG1328">
        <v>0</v>
      </c>
      <c r="AH1328">
        <v>0</v>
      </c>
      <c r="AI1328" s="18" t="str">
        <f t="shared" si="81"/>
        <v>1</v>
      </c>
      <c r="AJ1328" s="18" t="str">
        <f t="shared" si="82"/>
        <v>1</v>
      </c>
      <c r="AK1328" s="18" t="str">
        <f t="shared" si="83"/>
        <v>1</v>
      </c>
      <c r="AL1328" s="18">
        <f t="shared" si="84"/>
        <v>0</v>
      </c>
      <c r="AM1328" t="s">
        <v>55</v>
      </c>
      <c r="AN1328" t="s">
        <v>55</v>
      </c>
      <c r="AO1328">
        <v>0</v>
      </c>
      <c r="AP1328">
        <v>1</v>
      </c>
      <c r="AQ1328">
        <v>0</v>
      </c>
      <c r="AR1328" t="s">
        <v>59</v>
      </c>
      <c r="AS1328" t="s">
        <v>80</v>
      </c>
      <c r="AT1328" t="s">
        <v>80</v>
      </c>
      <c r="AU1328" t="s">
        <v>80</v>
      </c>
      <c r="AV1328" t="s">
        <v>7187</v>
      </c>
      <c r="AW1328" t="s">
        <v>1563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0</v>
      </c>
      <c r="BL1328">
        <v>2016022914</v>
      </c>
      <c r="BM1328">
        <v>14</v>
      </c>
    </row>
    <row r="1329" spans="1:65">
      <c r="A1329" t="s">
        <v>7188</v>
      </c>
      <c r="B1329">
        <v>1328</v>
      </c>
      <c r="C1329" t="s">
        <v>1223</v>
      </c>
      <c r="D1329">
        <v>1</v>
      </c>
      <c r="E1329">
        <v>14</v>
      </c>
      <c r="F1329">
        <v>2016022914</v>
      </c>
      <c r="G1329">
        <v>20160229</v>
      </c>
      <c r="H1329" t="s">
        <v>1564</v>
      </c>
      <c r="I1329" t="s">
        <v>1296</v>
      </c>
      <c r="J1329" t="s">
        <v>55</v>
      </c>
      <c r="K1329">
        <v>1</v>
      </c>
      <c r="L1329">
        <v>0</v>
      </c>
      <c r="M1329">
        <v>1</v>
      </c>
      <c r="N1329" t="s">
        <v>56</v>
      </c>
      <c r="O1329" t="s">
        <v>1296</v>
      </c>
      <c r="P1329" t="s">
        <v>56</v>
      </c>
      <c r="Q1329" t="s">
        <v>3</v>
      </c>
      <c r="R1329" t="s">
        <v>1293</v>
      </c>
      <c r="S1329" t="s">
        <v>55</v>
      </c>
      <c r="T1329" t="s">
        <v>56</v>
      </c>
      <c r="U1329" t="s">
        <v>56</v>
      </c>
      <c r="V1329" t="s">
        <v>56</v>
      </c>
      <c r="W1329" t="s">
        <v>55</v>
      </c>
      <c r="X1329" t="s">
        <v>56</v>
      </c>
      <c r="Y1329" t="s">
        <v>56</v>
      </c>
      <c r="Z1329" t="s">
        <v>56</v>
      </c>
      <c r="AA1329" t="s">
        <v>57</v>
      </c>
      <c r="AB1329" t="s">
        <v>56</v>
      </c>
      <c r="AC1329" t="s">
        <v>56</v>
      </c>
      <c r="AD1329" t="s">
        <v>57</v>
      </c>
      <c r="AE1329">
        <v>0</v>
      </c>
      <c r="AF1329">
        <v>0</v>
      </c>
      <c r="AG1329">
        <v>0</v>
      </c>
      <c r="AH1329">
        <v>1</v>
      </c>
      <c r="AI1329" s="18" t="str">
        <f t="shared" si="81"/>
        <v>1</v>
      </c>
      <c r="AJ1329" s="18" t="str">
        <f t="shared" si="82"/>
        <v>1</v>
      </c>
      <c r="AK1329" s="18" t="str">
        <f t="shared" si="83"/>
        <v>1</v>
      </c>
      <c r="AL1329" s="18">
        <f t="shared" si="84"/>
        <v>1</v>
      </c>
      <c r="AM1329" t="s">
        <v>55</v>
      </c>
      <c r="AN1329" t="s">
        <v>55</v>
      </c>
      <c r="AO1329">
        <v>0</v>
      </c>
      <c r="AP1329">
        <v>0</v>
      </c>
      <c r="AQ1329">
        <v>0</v>
      </c>
      <c r="AR1329" t="s">
        <v>86</v>
      </c>
      <c r="AS1329" t="s">
        <v>356</v>
      </c>
      <c r="AT1329" t="s">
        <v>356</v>
      </c>
      <c r="AU1329" t="s">
        <v>4450</v>
      </c>
      <c r="AV1329" t="s">
        <v>7188</v>
      </c>
      <c r="AW1329" t="s">
        <v>1564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2016022914</v>
      </c>
      <c r="BM1329">
        <v>14</v>
      </c>
    </row>
    <row r="1330" spans="1:65">
      <c r="A1330" t="s">
        <v>7189</v>
      </c>
      <c r="B1330">
        <v>1329</v>
      </c>
      <c r="C1330" t="s">
        <v>1223</v>
      </c>
      <c r="D1330">
        <v>1</v>
      </c>
      <c r="E1330">
        <v>14</v>
      </c>
      <c r="F1330">
        <v>2016022914</v>
      </c>
      <c r="G1330">
        <v>20160229</v>
      </c>
      <c r="H1330" t="s">
        <v>1565</v>
      </c>
      <c r="I1330" t="s">
        <v>1296</v>
      </c>
      <c r="J1330" t="s">
        <v>55</v>
      </c>
      <c r="K1330">
        <v>1</v>
      </c>
      <c r="L1330">
        <v>0</v>
      </c>
      <c r="M1330">
        <v>1</v>
      </c>
      <c r="N1330" t="s">
        <v>56</v>
      </c>
      <c r="O1330" t="s">
        <v>1296</v>
      </c>
      <c r="P1330" t="s">
        <v>56</v>
      </c>
      <c r="Q1330" t="s">
        <v>3</v>
      </c>
      <c r="R1330" t="s">
        <v>1293</v>
      </c>
      <c r="S1330" t="s">
        <v>55</v>
      </c>
      <c r="T1330" t="s">
        <v>56</v>
      </c>
      <c r="U1330" t="s">
        <v>56</v>
      </c>
      <c r="V1330" t="s">
        <v>56</v>
      </c>
      <c r="W1330" t="s">
        <v>55</v>
      </c>
      <c r="X1330" t="s">
        <v>56</v>
      </c>
      <c r="Y1330" t="s">
        <v>56</v>
      </c>
      <c r="Z1330" t="s">
        <v>56</v>
      </c>
      <c r="AA1330" t="s">
        <v>57</v>
      </c>
      <c r="AB1330" t="s">
        <v>56</v>
      </c>
      <c r="AC1330" t="s">
        <v>56</v>
      </c>
      <c r="AD1330" t="s">
        <v>57</v>
      </c>
      <c r="AE1330">
        <v>0</v>
      </c>
      <c r="AF1330">
        <v>0</v>
      </c>
      <c r="AG1330">
        <v>0</v>
      </c>
      <c r="AH1330">
        <v>1</v>
      </c>
      <c r="AI1330" s="18" t="str">
        <f t="shared" si="81"/>
        <v>1</v>
      </c>
      <c r="AJ1330" s="18" t="str">
        <f t="shared" si="82"/>
        <v>1</v>
      </c>
      <c r="AK1330" s="18" t="str">
        <f t="shared" si="83"/>
        <v>1</v>
      </c>
      <c r="AL1330" s="18">
        <f t="shared" si="84"/>
        <v>1</v>
      </c>
      <c r="AM1330" t="s">
        <v>55</v>
      </c>
      <c r="AN1330" t="s">
        <v>55</v>
      </c>
      <c r="AO1330">
        <v>1</v>
      </c>
      <c r="AP1330">
        <v>0</v>
      </c>
      <c r="AQ1330">
        <v>0</v>
      </c>
      <c r="AR1330" t="s">
        <v>86</v>
      </c>
      <c r="AS1330" t="s">
        <v>356</v>
      </c>
      <c r="AT1330" t="s">
        <v>356</v>
      </c>
      <c r="AU1330" t="s">
        <v>4450</v>
      </c>
      <c r="AV1330" t="s">
        <v>7189</v>
      </c>
      <c r="AW1330" t="s">
        <v>1565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2016022914</v>
      </c>
      <c r="BM1330">
        <v>14</v>
      </c>
    </row>
    <row r="1331" spans="1:65">
      <c r="A1331" t="s">
        <v>7190</v>
      </c>
      <c r="B1331">
        <v>1330</v>
      </c>
      <c r="C1331" t="s">
        <v>57</v>
      </c>
      <c r="D1331" t="s">
        <v>55</v>
      </c>
      <c r="E1331">
        <v>14</v>
      </c>
      <c r="F1331">
        <v>2016022914</v>
      </c>
      <c r="G1331" t="s">
        <v>55</v>
      </c>
      <c r="H1331" t="s">
        <v>1566</v>
      </c>
      <c r="I1331" t="s">
        <v>55</v>
      </c>
      <c r="J1331" t="s">
        <v>55</v>
      </c>
      <c r="K1331" t="s">
        <v>55</v>
      </c>
      <c r="L1331" t="s">
        <v>55</v>
      </c>
      <c r="M1331" t="s">
        <v>55</v>
      </c>
      <c r="N1331" t="s">
        <v>57</v>
      </c>
      <c r="O1331" t="s">
        <v>57</v>
      </c>
      <c r="P1331" t="s">
        <v>57</v>
      </c>
      <c r="Q1331" t="s">
        <v>57</v>
      </c>
      <c r="R1331" t="s">
        <v>57</v>
      </c>
      <c r="S1331" t="s">
        <v>55</v>
      </c>
      <c r="T1331" t="s">
        <v>57</v>
      </c>
      <c r="U1331" t="s">
        <v>57</v>
      </c>
      <c r="V1331" t="s">
        <v>57</v>
      </c>
      <c r="W1331" t="s">
        <v>55</v>
      </c>
      <c r="X1331" t="s">
        <v>57</v>
      </c>
      <c r="Y1331" t="s">
        <v>57</v>
      </c>
      <c r="Z1331" t="s">
        <v>57</v>
      </c>
      <c r="AA1331" t="s">
        <v>57</v>
      </c>
      <c r="AB1331" t="s">
        <v>57</v>
      </c>
      <c r="AC1331" t="s">
        <v>57</v>
      </c>
      <c r="AD1331" t="s">
        <v>57</v>
      </c>
      <c r="AE1331">
        <v>0</v>
      </c>
      <c r="AF1331">
        <v>0</v>
      </c>
      <c r="AG1331">
        <v>0</v>
      </c>
      <c r="AH1331">
        <v>0</v>
      </c>
      <c r="AI1331" s="18" t="str">
        <f t="shared" si="81"/>
        <v>1</v>
      </c>
      <c r="AJ1331" s="18" t="str">
        <f t="shared" si="82"/>
        <v>1</v>
      </c>
      <c r="AK1331" s="18" t="str">
        <f t="shared" si="83"/>
        <v>1</v>
      </c>
      <c r="AL1331" s="18">
        <f t="shared" si="84"/>
        <v>0</v>
      </c>
      <c r="AM1331" t="s">
        <v>55</v>
      </c>
      <c r="AN1331" t="s">
        <v>55</v>
      </c>
      <c r="AO1331">
        <v>0</v>
      </c>
      <c r="AP1331">
        <v>1</v>
      </c>
      <c r="AQ1331">
        <v>0</v>
      </c>
      <c r="AR1331" t="s">
        <v>59</v>
      </c>
      <c r="AS1331" t="s">
        <v>80</v>
      </c>
      <c r="AT1331" t="s">
        <v>80</v>
      </c>
      <c r="AU1331" t="s">
        <v>80</v>
      </c>
      <c r="AV1331" t="s">
        <v>7190</v>
      </c>
      <c r="AW1331" t="s">
        <v>1566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2016022914</v>
      </c>
      <c r="BM1331">
        <v>14</v>
      </c>
    </row>
    <row r="1332" spans="1:65">
      <c r="A1332" t="s">
        <v>7191</v>
      </c>
      <c r="B1332">
        <v>1331</v>
      </c>
      <c r="C1332" t="s">
        <v>57</v>
      </c>
      <c r="D1332" t="s">
        <v>55</v>
      </c>
      <c r="E1332">
        <v>14</v>
      </c>
      <c r="F1332">
        <v>2016022914</v>
      </c>
      <c r="G1332" t="s">
        <v>55</v>
      </c>
      <c r="H1332" t="s">
        <v>1567</v>
      </c>
      <c r="I1332" t="s">
        <v>55</v>
      </c>
      <c r="J1332" t="s">
        <v>55</v>
      </c>
      <c r="K1332" t="s">
        <v>55</v>
      </c>
      <c r="L1332" t="s">
        <v>55</v>
      </c>
      <c r="M1332" t="s">
        <v>55</v>
      </c>
      <c r="N1332" t="s">
        <v>57</v>
      </c>
      <c r="O1332" t="s">
        <v>57</v>
      </c>
      <c r="P1332" t="s">
        <v>57</v>
      </c>
      <c r="Q1332" t="s">
        <v>57</v>
      </c>
      <c r="R1332" t="s">
        <v>57</v>
      </c>
      <c r="S1332" t="s">
        <v>55</v>
      </c>
      <c r="T1332" t="s">
        <v>57</v>
      </c>
      <c r="U1332" t="s">
        <v>57</v>
      </c>
      <c r="V1332" t="s">
        <v>57</v>
      </c>
      <c r="W1332" t="s">
        <v>55</v>
      </c>
      <c r="X1332" t="s">
        <v>57</v>
      </c>
      <c r="Y1332" t="s">
        <v>57</v>
      </c>
      <c r="Z1332" t="s">
        <v>57</v>
      </c>
      <c r="AA1332" t="s">
        <v>57</v>
      </c>
      <c r="AB1332" t="s">
        <v>57</v>
      </c>
      <c r="AC1332" t="s">
        <v>57</v>
      </c>
      <c r="AD1332" t="s">
        <v>57</v>
      </c>
      <c r="AE1332">
        <v>0</v>
      </c>
      <c r="AF1332">
        <v>0</v>
      </c>
      <c r="AG1332">
        <v>0</v>
      </c>
      <c r="AH1332">
        <v>0</v>
      </c>
      <c r="AI1332" s="18" t="str">
        <f t="shared" si="81"/>
        <v>1</v>
      </c>
      <c r="AJ1332" s="18" t="str">
        <f t="shared" si="82"/>
        <v>1</v>
      </c>
      <c r="AK1332" s="18" t="str">
        <f t="shared" si="83"/>
        <v>1</v>
      </c>
      <c r="AL1332" s="18">
        <f t="shared" si="84"/>
        <v>0</v>
      </c>
      <c r="AM1332" t="s">
        <v>55</v>
      </c>
      <c r="AN1332" t="s">
        <v>55</v>
      </c>
      <c r="AO1332">
        <v>0</v>
      </c>
      <c r="AP1332">
        <v>1</v>
      </c>
      <c r="AQ1332">
        <v>0</v>
      </c>
      <c r="AR1332" t="s">
        <v>59</v>
      </c>
      <c r="AS1332" t="s">
        <v>80</v>
      </c>
      <c r="AT1332" t="s">
        <v>80</v>
      </c>
      <c r="AU1332" t="s">
        <v>80</v>
      </c>
      <c r="AV1332" t="s">
        <v>7191</v>
      </c>
      <c r="AW1332" t="s">
        <v>1567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0</v>
      </c>
      <c r="BK1332">
        <v>0</v>
      </c>
      <c r="BL1332">
        <v>2016022914</v>
      </c>
      <c r="BM1332">
        <v>14</v>
      </c>
    </row>
    <row r="1333" spans="1:65">
      <c r="A1333" t="s">
        <v>7192</v>
      </c>
      <c r="B1333">
        <v>1332</v>
      </c>
      <c r="C1333" t="s">
        <v>57</v>
      </c>
      <c r="D1333" t="s">
        <v>55</v>
      </c>
      <c r="E1333">
        <v>14</v>
      </c>
      <c r="F1333">
        <v>2016022914</v>
      </c>
      <c r="G1333" t="s">
        <v>55</v>
      </c>
      <c r="H1333" t="s">
        <v>1568</v>
      </c>
      <c r="I1333" t="s">
        <v>55</v>
      </c>
      <c r="J1333" t="s">
        <v>55</v>
      </c>
      <c r="K1333" t="s">
        <v>55</v>
      </c>
      <c r="L1333" t="s">
        <v>55</v>
      </c>
      <c r="M1333" t="s">
        <v>55</v>
      </c>
      <c r="N1333" t="s">
        <v>57</v>
      </c>
      <c r="O1333" t="s">
        <v>57</v>
      </c>
      <c r="P1333" t="s">
        <v>57</v>
      </c>
      <c r="Q1333" t="s">
        <v>57</v>
      </c>
      <c r="R1333" t="s">
        <v>57</v>
      </c>
      <c r="S1333" t="s">
        <v>55</v>
      </c>
      <c r="T1333" t="s">
        <v>57</v>
      </c>
      <c r="U1333" t="s">
        <v>57</v>
      </c>
      <c r="V1333" t="s">
        <v>57</v>
      </c>
      <c r="W1333" t="s">
        <v>55</v>
      </c>
      <c r="X1333" t="s">
        <v>57</v>
      </c>
      <c r="Y1333" t="s">
        <v>57</v>
      </c>
      <c r="Z1333" t="s">
        <v>57</v>
      </c>
      <c r="AA1333" t="s">
        <v>57</v>
      </c>
      <c r="AB1333" t="s">
        <v>57</v>
      </c>
      <c r="AC1333" t="s">
        <v>57</v>
      </c>
      <c r="AD1333" t="s">
        <v>57</v>
      </c>
      <c r="AE1333">
        <v>0</v>
      </c>
      <c r="AF1333">
        <v>0</v>
      </c>
      <c r="AG1333">
        <v>0</v>
      </c>
      <c r="AH1333">
        <v>0</v>
      </c>
      <c r="AI1333" s="18" t="str">
        <f t="shared" si="81"/>
        <v>1</v>
      </c>
      <c r="AJ1333" s="18" t="str">
        <f t="shared" si="82"/>
        <v>1</v>
      </c>
      <c r="AK1333" s="18" t="str">
        <f t="shared" si="83"/>
        <v>1</v>
      </c>
      <c r="AL1333" s="18">
        <f t="shared" si="84"/>
        <v>0</v>
      </c>
      <c r="AM1333" t="s">
        <v>55</v>
      </c>
      <c r="AN1333" t="s">
        <v>55</v>
      </c>
      <c r="AO1333">
        <v>0</v>
      </c>
      <c r="AP1333">
        <v>1</v>
      </c>
      <c r="AQ1333">
        <v>0</v>
      </c>
      <c r="AR1333" t="s">
        <v>59</v>
      </c>
      <c r="AS1333" t="s">
        <v>80</v>
      </c>
      <c r="AT1333" t="s">
        <v>80</v>
      </c>
      <c r="AU1333" t="s">
        <v>80</v>
      </c>
      <c r="AV1333" t="s">
        <v>7192</v>
      </c>
      <c r="AW1333" t="s">
        <v>1568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2016022914</v>
      </c>
      <c r="BM1333">
        <v>14</v>
      </c>
    </row>
    <row r="1334" spans="1:65">
      <c r="A1334" t="s">
        <v>7193</v>
      </c>
      <c r="B1334">
        <v>1333</v>
      </c>
      <c r="C1334" t="s">
        <v>57</v>
      </c>
      <c r="D1334" t="s">
        <v>55</v>
      </c>
      <c r="E1334">
        <v>14</v>
      </c>
      <c r="F1334">
        <v>2016022914</v>
      </c>
      <c r="G1334" t="s">
        <v>55</v>
      </c>
      <c r="H1334" t="s">
        <v>1569</v>
      </c>
      <c r="I1334" t="s">
        <v>55</v>
      </c>
      <c r="J1334" t="s">
        <v>55</v>
      </c>
      <c r="K1334" t="s">
        <v>55</v>
      </c>
      <c r="L1334" t="s">
        <v>55</v>
      </c>
      <c r="M1334" t="s">
        <v>55</v>
      </c>
      <c r="N1334" t="s">
        <v>57</v>
      </c>
      <c r="O1334" t="s">
        <v>57</v>
      </c>
      <c r="P1334" t="s">
        <v>57</v>
      </c>
      <c r="Q1334" t="s">
        <v>57</v>
      </c>
      <c r="R1334" t="s">
        <v>57</v>
      </c>
      <c r="S1334" t="s">
        <v>55</v>
      </c>
      <c r="T1334" t="s">
        <v>57</v>
      </c>
      <c r="U1334" t="s">
        <v>57</v>
      </c>
      <c r="V1334" t="s">
        <v>57</v>
      </c>
      <c r="W1334" t="s">
        <v>55</v>
      </c>
      <c r="X1334" t="s">
        <v>57</v>
      </c>
      <c r="Y1334" t="s">
        <v>57</v>
      </c>
      <c r="Z1334" t="s">
        <v>57</v>
      </c>
      <c r="AA1334" t="s">
        <v>57</v>
      </c>
      <c r="AB1334" t="s">
        <v>57</v>
      </c>
      <c r="AC1334" t="s">
        <v>57</v>
      </c>
      <c r="AD1334" t="s">
        <v>57</v>
      </c>
      <c r="AE1334">
        <v>0</v>
      </c>
      <c r="AF1334">
        <v>0</v>
      </c>
      <c r="AG1334">
        <v>0</v>
      </c>
      <c r="AH1334">
        <v>0</v>
      </c>
      <c r="AI1334" s="18" t="str">
        <f t="shared" si="81"/>
        <v>1</v>
      </c>
      <c r="AJ1334" s="18" t="str">
        <f t="shared" si="82"/>
        <v>1</v>
      </c>
      <c r="AK1334" s="18" t="str">
        <f t="shared" si="83"/>
        <v>1</v>
      </c>
      <c r="AL1334" s="18">
        <f t="shared" si="84"/>
        <v>0</v>
      </c>
      <c r="AM1334" t="s">
        <v>55</v>
      </c>
      <c r="AN1334" t="s">
        <v>55</v>
      </c>
      <c r="AO1334">
        <v>1</v>
      </c>
      <c r="AP1334">
        <v>1</v>
      </c>
      <c r="AQ1334">
        <v>0</v>
      </c>
      <c r="AR1334" t="s">
        <v>59</v>
      </c>
      <c r="AS1334" t="s">
        <v>80</v>
      </c>
      <c r="AT1334" t="s">
        <v>80</v>
      </c>
      <c r="AU1334" t="s">
        <v>80</v>
      </c>
      <c r="AV1334" t="s">
        <v>7193</v>
      </c>
      <c r="AW1334" t="s">
        <v>1569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0</v>
      </c>
      <c r="BK1334">
        <v>0</v>
      </c>
      <c r="BL1334">
        <v>2016022914</v>
      </c>
      <c r="BM1334">
        <v>14</v>
      </c>
    </row>
    <row r="1335" spans="1:65">
      <c r="A1335" t="s">
        <v>7194</v>
      </c>
      <c r="B1335">
        <v>1334</v>
      </c>
      <c r="C1335" t="s">
        <v>57</v>
      </c>
      <c r="D1335" t="s">
        <v>55</v>
      </c>
      <c r="E1335">
        <v>14</v>
      </c>
      <c r="F1335">
        <v>2016022914</v>
      </c>
      <c r="G1335" t="s">
        <v>55</v>
      </c>
      <c r="H1335" t="s">
        <v>1570</v>
      </c>
      <c r="I1335" t="s">
        <v>55</v>
      </c>
      <c r="J1335" t="s">
        <v>55</v>
      </c>
      <c r="K1335" t="s">
        <v>55</v>
      </c>
      <c r="L1335" t="s">
        <v>55</v>
      </c>
      <c r="M1335" t="s">
        <v>55</v>
      </c>
      <c r="N1335" t="s">
        <v>57</v>
      </c>
      <c r="O1335" t="s">
        <v>57</v>
      </c>
      <c r="P1335" t="s">
        <v>57</v>
      </c>
      <c r="Q1335" t="s">
        <v>57</v>
      </c>
      <c r="R1335" t="s">
        <v>57</v>
      </c>
      <c r="S1335" t="s">
        <v>55</v>
      </c>
      <c r="T1335" t="s">
        <v>57</v>
      </c>
      <c r="U1335" t="s">
        <v>57</v>
      </c>
      <c r="V1335" t="s">
        <v>57</v>
      </c>
      <c r="W1335" t="s">
        <v>55</v>
      </c>
      <c r="X1335" t="s">
        <v>57</v>
      </c>
      <c r="Y1335" t="s">
        <v>57</v>
      </c>
      <c r="Z1335" t="s">
        <v>57</v>
      </c>
      <c r="AA1335" t="s">
        <v>57</v>
      </c>
      <c r="AB1335" t="s">
        <v>57</v>
      </c>
      <c r="AC1335" t="s">
        <v>57</v>
      </c>
      <c r="AD1335" t="s">
        <v>57</v>
      </c>
      <c r="AE1335">
        <v>0</v>
      </c>
      <c r="AF1335">
        <v>0</v>
      </c>
      <c r="AG1335">
        <v>0</v>
      </c>
      <c r="AH1335">
        <v>0</v>
      </c>
      <c r="AI1335" s="18" t="str">
        <f t="shared" si="81"/>
        <v>1</v>
      </c>
      <c r="AJ1335" s="18" t="str">
        <f t="shared" si="82"/>
        <v>1</v>
      </c>
      <c r="AK1335" s="18" t="str">
        <f t="shared" si="83"/>
        <v>1</v>
      </c>
      <c r="AL1335" s="18">
        <f t="shared" si="84"/>
        <v>0</v>
      </c>
      <c r="AM1335" t="s">
        <v>55</v>
      </c>
      <c r="AN1335" t="s">
        <v>55</v>
      </c>
      <c r="AO1335">
        <v>0</v>
      </c>
      <c r="AP1335">
        <v>1</v>
      </c>
      <c r="AQ1335">
        <v>0</v>
      </c>
      <c r="AR1335" t="s">
        <v>59</v>
      </c>
      <c r="AS1335" t="s">
        <v>80</v>
      </c>
      <c r="AT1335" t="s">
        <v>80</v>
      </c>
      <c r="AU1335" t="s">
        <v>80</v>
      </c>
      <c r="AV1335" t="s">
        <v>7194</v>
      </c>
      <c r="AW1335" t="s">
        <v>1570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0</v>
      </c>
      <c r="BL1335">
        <v>2016022914</v>
      </c>
      <c r="BM1335">
        <v>14</v>
      </c>
    </row>
    <row r="1336" spans="1:65">
      <c r="A1336" t="s">
        <v>7195</v>
      </c>
      <c r="B1336">
        <v>1335</v>
      </c>
      <c r="C1336" t="s">
        <v>57</v>
      </c>
      <c r="D1336" t="s">
        <v>55</v>
      </c>
      <c r="E1336">
        <v>14</v>
      </c>
      <c r="F1336">
        <v>2016022914</v>
      </c>
      <c r="G1336" t="s">
        <v>55</v>
      </c>
      <c r="H1336" t="s">
        <v>1571</v>
      </c>
      <c r="I1336" t="s">
        <v>55</v>
      </c>
      <c r="J1336" t="s">
        <v>55</v>
      </c>
      <c r="K1336" t="s">
        <v>55</v>
      </c>
      <c r="L1336" t="s">
        <v>55</v>
      </c>
      <c r="M1336" t="s">
        <v>55</v>
      </c>
      <c r="N1336" t="s">
        <v>57</v>
      </c>
      <c r="O1336" t="s">
        <v>57</v>
      </c>
      <c r="P1336" t="s">
        <v>57</v>
      </c>
      <c r="Q1336" t="s">
        <v>57</v>
      </c>
      <c r="R1336" t="s">
        <v>57</v>
      </c>
      <c r="S1336" t="s">
        <v>55</v>
      </c>
      <c r="T1336" t="s">
        <v>57</v>
      </c>
      <c r="U1336" t="s">
        <v>57</v>
      </c>
      <c r="V1336" t="s">
        <v>57</v>
      </c>
      <c r="W1336" t="s">
        <v>55</v>
      </c>
      <c r="X1336" t="s">
        <v>57</v>
      </c>
      <c r="Y1336" t="s">
        <v>57</v>
      </c>
      <c r="Z1336" t="s">
        <v>57</v>
      </c>
      <c r="AA1336" t="s">
        <v>57</v>
      </c>
      <c r="AB1336" t="s">
        <v>57</v>
      </c>
      <c r="AC1336" t="s">
        <v>57</v>
      </c>
      <c r="AD1336" t="s">
        <v>57</v>
      </c>
      <c r="AE1336">
        <v>0</v>
      </c>
      <c r="AF1336">
        <v>0</v>
      </c>
      <c r="AG1336">
        <v>0</v>
      </c>
      <c r="AH1336">
        <v>0</v>
      </c>
      <c r="AI1336" s="18" t="str">
        <f t="shared" si="81"/>
        <v>1</v>
      </c>
      <c r="AJ1336" s="18" t="str">
        <f t="shared" si="82"/>
        <v>1</v>
      </c>
      <c r="AK1336" s="18" t="str">
        <f t="shared" si="83"/>
        <v>1</v>
      </c>
      <c r="AL1336" s="18">
        <f t="shared" si="84"/>
        <v>0</v>
      </c>
      <c r="AM1336" t="s">
        <v>55</v>
      </c>
      <c r="AN1336" t="s">
        <v>55</v>
      </c>
      <c r="AO1336">
        <v>0</v>
      </c>
      <c r="AP1336">
        <v>1</v>
      </c>
      <c r="AQ1336">
        <v>0</v>
      </c>
      <c r="AR1336" t="s">
        <v>59</v>
      </c>
      <c r="AS1336" t="s">
        <v>80</v>
      </c>
      <c r="AT1336" t="s">
        <v>80</v>
      </c>
      <c r="AU1336" t="s">
        <v>80</v>
      </c>
      <c r="AV1336" t="s">
        <v>7195</v>
      </c>
      <c r="AW1336" t="s">
        <v>1571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0</v>
      </c>
      <c r="BK1336">
        <v>0</v>
      </c>
      <c r="BL1336">
        <v>2016022914</v>
      </c>
      <c r="BM1336">
        <v>14</v>
      </c>
    </row>
    <row r="1337" spans="1:65">
      <c r="A1337" t="s">
        <v>7196</v>
      </c>
      <c r="B1337">
        <v>1336</v>
      </c>
      <c r="C1337" t="s">
        <v>57</v>
      </c>
      <c r="D1337" t="s">
        <v>55</v>
      </c>
      <c r="E1337">
        <v>14</v>
      </c>
      <c r="F1337">
        <v>2016022914</v>
      </c>
      <c r="G1337" t="s">
        <v>55</v>
      </c>
      <c r="H1337" t="s">
        <v>1572</v>
      </c>
      <c r="I1337" t="s">
        <v>55</v>
      </c>
      <c r="J1337" t="s">
        <v>55</v>
      </c>
      <c r="K1337" t="s">
        <v>55</v>
      </c>
      <c r="L1337" t="s">
        <v>55</v>
      </c>
      <c r="M1337" t="s">
        <v>55</v>
      </c>
      <c r="N1337" t="s">
        <v>57</v>
      </c>
      <c r="O1337" t="s">
        <v>57</v>
      </c>
      <c r="P1337" t="s">
        <v>57</v>
      </c>
      <c r="Q1337" t="s">
        <v>57</v>
      </c>
      <c r="R1337" t="s">
        <v>57</v>
      </c>
      <c r="S1337" t="s">
        <v>55</v>
      </c>
      <c r="T1337" t="s">
        <v>57</v>
      </c>
      <c r="U1337" t="s">
        <v>57</v>
      </c>
      <c r="V1337" t="s">
        <v>57</v>
      </c>
      <c r="W1337" t="s">
        <v>55</v>
      </c>
      <c r="X1337" t="s">
        <v>57</v>
      </c>
      <c r="Y1337" t="s">
        <v>57</v>
      </c>
      <c r="Z1337" t="s">
        <v>57</v>
      </c>
      <c r="AA1337" t="s">
        <v>57</v>
      </c>
      <c r="AB1337" t="s">
        <v>57</v>
      </c>
      <c r="AC1337" t="s">
        <v>57</v>
      </c>
      <c r="AD1337" t="s">
        <v>57</v>
      </c>
      <c r="AE1337">
        <v>0</v>
      </c>
      <c r="AF1337">
        <v>0</v>
      </c>
      <c r="AG1337">
        <v>0</v>
      </c>
      <c r="AH1337">
        <v>0</v>
      </c>
      <c r="AI1337" s="18" t="str">
        <f t="shared" si="81"/>
        <v>1</v>
      </c>
      <c r="AJ1337" s="18" t="str">
        <f t="shared" si="82"/>
        <v>1</v>
      </c>
      <c r="AK1337" s="18" t="str">
        <f t="shared" si="83"/>
        <v>1</v>
      </c>
      <c r="AL1337" s="18">
        <f t="shared" si="84"/>
        <v>0</v>
      </c>
      <c r="AM1337" t="s">
        <v>55</v>
      </c>
      <c r="AN1337" t="s">
        <v>55</v>
      </c>
      <c r="AO1337">
        <v>0</v>
      </c>
      <c r="AP1337">
        <v>1</v>
      </c>
      <c r="AQ1337">
        <v>0</v>
      </c>
      <c r="AR1337" t="s">
        <v>59</v>
      </c>
      <c r="AS1337" t="s">
        <v>80</v>
      </c>
      <c r="AT1337" t="s">
        <v>80</v>
      </c>
      <c r="AU1337" t="s">
        <v>80</v>
      </c>
      <c r="AV1337" t="s">
        <v>7196</v>
      </c>
      <c r="AW1337" t="s">
        <v>1572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2016022914</v>
      </c>
      <c r="BM1337">
        <v>14</v>
      </c>
    </row>
    <row r="1338" spans="1:65">
      <c r="A1338" t="s">
        <v>7197</v>
      </c>
      <c r="B1338">
        <v>1337</v>
      </c>
      <c r="C1338" t="s">
        <v>57</v>
      </c>
      <c r="D1338" t="s">
        <v>55</v>
      </c>
      <c r="E1338">
        <v>14</v>
      </c>
      <c r="F1338">
        <v>2016022914</v>
      </c>
      <c r="G1338" t="s">
        <v>55</v>
      </c>
      <c r="H1338" t="s">
        <v>1573</v>
      </c>
      <c r="I1338" t="s">
        <v>55</v>
      </c>
      <c r="J1338" t="s">
        <v>55</v>
      </c>
      <c r="K1338" t="s">
        <v>55</v>
      </c>
      <c r="L1338" t="s">
        <v>55</v>
      </c>
      <c r="M1338" t="s">
        <v>55</v>
      </c>
      <c r="N1338" t="s">
        <v>57</v>
      </c>
      <c r="O1338" t="s">
        <v>57</v>
      </c>
      <c r="P1338" t="s">
        <v>57</v>
      </c>
      <c r="Q1338" t="s">
        <v>57</v>
      </c>
      <c r="R1338" t="s">
        <v>57</v>
      </c>
      <c r="S1338" t="s">
        <v>55</v>
      </c>
      <c r="T1338" t="s">
        <v>57</v>
      </c>
      <c r="U1338" t="s">
        <v>57</v>
      </c>
      <c r="V1338" t="s">
        <v>57</v>
      </c>
      <c r="W1338" t="s">
        <v>55</v>
      </c>
      <c r="X1338" t="s">
        <v>57</v>
      </c>
      <c r="Y1338" t="s">
        <v>57</v>
      </c>
      <c r="Z1338" t="s">
        <v>57</v>
      </c>
      <c r="AA1338" t="s">
        <v>57</v>
      </c>
      <c r="AB1338" t="s">
        <v>57</v>
      </c>
      <c r="AC1338" t="s">
        <v>57</v>
      </c>
      <c r="AD1338" t="s">
        <v>57</v>
      </c>
      <c r="AE1338">
        <v>0</v>
      </c>
      <c r="AF1338">
        <v>0</v>
      </c>
      <c r="AG1338">
        <v>0</v>
      </c>
      <c r="AH1338">
        <v>0</v>
      </c>
      <c r="AI1338" s="18" t="str">
        <f t="shared" si="81"/>
        <v>1</v>
      </c>
      <c r="AJ1338" s="18" t="str">
        <f t="shared" si="82"/>
        <v>1</v>
      </c>
      <c r="AK1338" s="18" t="str">
        <f t="shared" si="83"/>
        <v>1</v>
      </c>
      <c r="AL1338" s="18">
        <f t="shared" si="84"/>
        <v>0</v>
      </c>
      <c r="AM1338" t="s">
        <v>55</v>
      </c>
      <c r="AN1338" t="s">
        <v>55</v>
      </c>
      <c r="AO1338">
        <v>1</v>
      </c>
      <c r="AP1338">
        <v>1</v>
      </c>
      <c r="AQ1338">
        <v>0</v>
      </c>
      <c r="AR1338" t="s">
        <v>59</v>
      </c>
      <c r="AS1338" t="s">
        <v>80</v>
      </c>
      <c r="AT1338" t="s">
        <v>80</v>
      </c>
      <c r="AU1338" t="s">
        <v>80</v>
      </c>
      <c r="AV1338" t="s">
        <v>7197</v>
      </c>
      <c r="AW1338" t="s">
        <v>1573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0</v>
      </c>
      <c r="BK1338">
        <v>0</v>
      </c>
      <c r="BL1338">
        <v>2016022914</v>
      </c>
      <c r="BM1338">
        <v>14</v>
      </c>
    </row>
    <row r="1339" spans="1:65">
      <c r="A1339" t="s">
        <v>7198</v>
      </c>
      <c r="B1339">
        <v>1338</v>
      </c>
      <c r="C1339" t="s">
        <v>57</v>
      </c>
      <c r="D1339" t="s">
        <v>55</v>
      </c>
      <c r="E1339">
        <v>14</v>
      </c>
      <c r="F1339">
        <v>2016022914</v>
      </c>
      <c r="G1339" t="s">
        <v>55</v>
      </c>
      <c r="H1339" t="s">
        <v>1574</v>
      </c>
      <c r="I1339" t="s">
        <v>55</v>
      </c>
      <c r="J1339" t="s">
        <v>55</v>
      </c>
      <c r="K1339" t="s">
        <v>55</v>
      </c>
      <c r="L1339" t="s">
        <v>55</v>
      </c>
      <c r="M1339" t="s">
        <v>55</v>
      </c>
      <c r="N1339" t="s">
        <v>57</v>
      </c>
      <c r="O1339" t="s">
        <v>57</v>
      </c>
      <c r="P1339" t="s">
        <v>57</v>
      </c>
      <c r="Q1339" t="s">
        <v>57</v>
      </c>
      <c r="R1339" t="s">
        <v>57</v>
      </c>
      <c r="S1339" t="s">
        <v>55</v>
      </c>
      <c r="T1339" t="s">
        <v>57</v>
      </c>
      <c r="U1339" t="s">
        <v>57</v>
      </c>
      <c r="V1339" t="s">
        <v>57</v>
      </c>
      <c r="W1339" t="s">
        <v>55</v>
      </c>
      <c r="X1339" t="s">
        <v>57</v>
      </c>
      <c r="Y1339" t="s">
        <v>57</v>
      </c>
      <c r="Z1339" t="s">
        <v>57</v>
      </c>
      <c r="AA1339" t="s">
        <v>57</v>
      </c>
      <c r="AB1339" t="s">
        <v>57</v>
      </c>
      <c r="AC1339" t="s">
        <v>57</v>
      </c>
      <c r="AD1339" t="s">
        <v>57</v>
      </c>
      <c r="AE1339">
        <v>0</v>
      </c>
      <c r="AF1339">
        <v>0</v>
      </c>
      <c r="AG1339">
        <v>0</v>
      </c>
      <c r="AH1339">
        <v>0</v>
      </c>
      <c r="AI1339" s="18" t="str">
        <f t="shared" si="81"/>
        <v>1</v>
      </c>
      <c r="AJ1339" s="18" t="str">
        <f t="shared" si="82"/>
        <v>1</v>
      </c>
      <c r="AK1339" s="18" t="str">
        <f t="shared" si="83"/>
        <v>1</v>
      </c>
      <c r="AL1339" s="18">
        <f t="shared" si="84"/>
        <v>0</v>
      </c>
      <c r="AM1339" t="s">
        <v>55</v>
      </c>
      <c r="AN1339" t="s">
        <v>55</v>
      </c>
      <c r="AO1339">
        <v>0</v>
      </c>
      <c r="AP1339">
        <v>1</v>
      </c>
      <c r="AQ1339">
        <v>0</v>
      </c>
      <c r="AR1339" t="s">
        <v>59</v>
      </c>
      <c r="AS1339" t="s">
        <v>80</v>
      </c>
      <c r="AT1339" t="s">
        <v>80</v>
      </c>
      <c r="AU1339" t="s">
        <v>80</v>
      </c>
      <c r="AV1339" t="s">
        <v>7198</v>
      </c>
      <c r="AW1339" t="s">
        <v>1574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0</v>
      </c>
      <c r="BK1339">
        <v>0</v>
      </c>
      <c r="BL1339">
        <v>2016022914</v>
      </c>
      <c r="BM1339">
        <v>14</v>
      </c>
    </row>
    <row r="1340" spans="1:65">
      <c r="A1340" t="s">
        <v>7199</v>
      </c>
      <c r="B1340">
        <v>1339</v>
      </c>
      <c r="C1340" t="s">
        <v>57</v>
      </c>
      <c r="D1340" t="s">
        <v>55</v>
      </c>
      <c r="E1340">
        <v>14</v>
      </c>
      <c r="F1340">
        <v>2016022914</v>
      </c>
      <c r="G1340" t="s">
        <v>55</v>
      </c>
      <c r="H1340" t="s">
        <v>1575</v>
      </c>
      <c r="I1340" t="s">
        <v>55</v>
      </c>
      <c r="J1340" t="s">
        <v>55</v>
      </c>
      <c r="K1340" t="s">
        <v>55</v>
      </c>
      <c r="L1340" t="s">
        <v>55</v>
      </c>
      <c r="M1340" t="s">
        <v>55</v>
      </c>
      <c r="N1340" t="s">
        <v>57</v>
      </c>
      <c r="O1340" t="s">
        <v>57</v>
      </c>
      <c r="P1340" t="s">
        <v>57</v>
      </c>
      <c r="Q1340" t="s">
        <v>57</v>
      </c>
      <c r="R1340" t="s">
        <v>57</v>
      </c>
      <c r="S1340" t="s">
        <v>55</v>
      </c>
      <c r="T1340" t="s">
        <v>57</v>
      </c>
      <c r="U1340" t="s">
        <v>57</v>
      </c>
      <c r="V1340" t="s">
        <v>57</v>
      </c>
      <c r="W1340" t="s">
        <v>55</v>
      </c>
      <c r="X1340" t="s">
        <v>57</v>
      </c>
      <c r="Y1340" t="s">
        <v>57</v>
      </c>
      <c r="Z1340" t="s">
        <v>57</v>
      </c>
      <c r="AA1340" t="s">
        <v>57</v>
      </c>
      <c r="AB1340" t="s">
        <v>57</v>
      </c>
      <c r="AC1340" t="s">
        <v>57</v>
      </c>
      <c r="AD1340" t="s">
        <v>57</v>
      </c>
      <c r="AE1340">
        <v>0</v>
      </c>
      <c r="AF1340">
        <v>0</v>
      </c>
      <c r="AG1340">
        <v>0</v>
      </c>
      <c r="AH1340">
        <v>0</v>
      </c>
      <c r="AI1340" s="18" t="str">
        <f t="shared" si="81"/>
        <v>1</v>
      </c>
      <c r="AJ1340" s="18" t="str">
        <f t="shared" si="82"/>
        <v>1</v>
      </c>
      <c r="AK1340" s="18" t="str">
        <f t="shared" si="83"/>
        <v>1</v>
      </c>
      <c r="AL1340" s="18">
        <f t="shared" si="84"/>
        <v>0</v>
      </c>
      <c r="AM1340" t="s">
        <v>55</v>
      </c>
      <c r="AN1340" t="s">
        <v>55</v>
      </c>
      <c r="AO1340">
        <v>0</v>
      </c>
      <c r="AP1340">
        <v>1</v>
      </c>
      <c r="AQ1340">
        <v>0</v>
      </c>
      <c r="AR1340" t="s">
        <v>59</v>
      </c>
      <c r="AS1340" t="s">
        <v>80</v>
      </c>
      <c r="AT1340" t="s">
        <v>80</v>
      </c>
      <c r="AU1340" t="s">
        <v>80</v>
      </c>
      <c r="AV1340" t="s">
        <v>7199</v>
      </c>
      <c r="AW1340" t="s">
        <v>1575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0</v>
      </c>
      <c r="BK1340">
        <v>0</v>
      </c>
      <c r="BL1340">
        <v>2016022914</v>
      </c>
      <c r="BM1340">
        <v>14</v>
      </c>
    </row>
    <row r="1341" spans="1:65">
      <c r="A1341" t="s">
        <v>7200</v>
      </c>
      <c r="B1341">
        <v>1340</v>
      </c>
      <c r="C1341" t="s">
        <v>57</v>
      </c>
      <c r="D1341" t="s">
        <v>55</v>
      </c>
      <c r="E1341">
        <v>14</v>
      </c>
      <c r="F1341">
        <v>2016022914</v>
      </c>
      <c r="G1341" t="s">
        <v>55</v>
      </c>
      <c r="H1341" t="s">
        <v>1576</v>
      </c>
      <c r="I1341" t="s">
        <v>55</v>
      </c>
      <c r="J1341" t="s">
        <v>55</v>
      </c>
      <c r="K1341" t="s">
        <v>55</v>
      </c>
      <c r="L1341" t="s">
        <v>55</v>
      </c>
      <c r="M1341" t="s">
        <v>55</v>
      </c>
      <c r="N1341" t="s">
        <v>57</v>
      </c>
      <c r="O1341" t="s">
        <v>57</v>
      </c>
      <c r="P1341" t="s">
        <v>57</v>
      </c>
      <c r="Q1341" t="s">
        <v>57</v>
      </c>
      <c r="R1341" t="s">
        <v>57</v>
      </c>
      <c r="S1341" t="s">
        <v>55</v>
      </c>
      <c r="T1341" t="s">
        <v>57</v>
      </c>
      <c r="U1341" t="s">
        <v>57</v>
      </c>
      <c r="V1341" t="s">
        <v>57</v>
      </c>
      <c r="W1341" t="s">
        <v>55</v>
      </c>
      <c r="X1341" t="s">
        <v>57</v>
      </c>
      <c r="Y1341" t="s">
        <v>57</v>
      </c>
      <c r="Z1341" t="s">
        <v>57</v>
      </c>
      <c r="AA1341" t="s">
        <v>57</v>
      </c>
      <c r="AB1341" t="s">
        <v>57</v>
      </c>
      <c r="AC1341" t="s">
        <v>57</v>
      </c>
      <c r="AD1341" t="s">
        <v>57</v>
      </c>
      <c r="AE1341">
        <v>0</v>
      </c>
      <c r="AF1341">
        <v>0</v>
      </c>
      <c r="AG1341">
        <v>0</v>
      </c>
      <c r="AH1341">
        <v>0</v>
      </c>
      <c r="AI1341" s="18" t="str">
        <f t="shared" si="81"/>
        <v>1</v>
      </c>
      <c r="AJ1341" s="18" t="str">
        <f t="shared" si="82"/>
        <v>1</v>
      </c>
      <c r="AK1341" s="18" t="str">
        <f t="shared" si="83"/>
        <v>1</v>
      </c>
      <c r="AL1341" s="18">
        <f t="shared" si="84"/>
        <v>0</v>
      </c>
      <c r="AM1341" t="s">
        <v>55</v>
      </c>
      <c r="AN1341" t="s">
        <v>55</v>
      </c>
      <c r="AO1341">
        <v>0</v>
      </c>
      <c r="AP1341">
        <v>1</v>
      </c>
      <c r="AQ1341">
        <v>0</v>
      </c>
      <c r="AR1341" t="s">
        <v>59</v>
      </c>
      <c r="AS1341" t="s">
        <v>80</v>
      </c>
      <c r="AT1341" t="s">
        <v>80</v>
      </c>
      <c r="AU1341" t="s">
        <v>80</v>
      </c>
      <c r="AV1341" t="s">
        <v>7200</v>
      </c>
      <c r="AW1341" t="s">
        <v>1576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0</v>
      </c>
      <c r="BK1341">
        <v>0</v>
      </c>
      <c r="BL1341">
        <v>2016022914</v>
      </c>
      <c r="BM1341">
        <v>14</v>
      </c>
    </row>
    <row r="1342" spans="1:65">
      <c r="A1342" t="s">
        <v>7201</v>
      </c>
      <c r="B1342">
        <v>1341</v>
      </c>
      <c r="C1342" t="s">
        <v>57</v>
      </c>
      <c r="D1342" t="s">
        <v>55</v>
      </c>
      <c r="E1342">
        <v>14</v>
      </c>
      <c r="F1342">
        <v>2016022914</v>
      </c>
      <c r="G1342" t="s">
        <v>55</v>
      </c>
      <c r="H1342" t="s">
        <v>501</v>
      </c>
      <c r="I1342" t="s">
        <v>55</v>
      </c>
      <c r="J1342" t="s">
        <v>55</v>
      </c>
      <c r="K1342" t="s">
        <v>55</v>
      </c>
      <c r="L1342" t="s">
        <v>55</v>
      </c>
      <c r="M1342" t="s">
        <v>55</v>
      </c>
      <c r="N1342" t="s">
        <v>57</v>
      </c>
      <c r="O1342" t="s">
        <v>57</v>
      </c>
      <c r="P1342" t="s">
        <v>57</v>
      </c>
      <c r="Q1342" t="s">
        <v>57</v>
      </c>
      <c r="R1342" t="s">
        <v>57</v>
      </c>
      <c r="S1342" t="s">
        <v>55</v>
      </c>
      <c r="T1342" t="s">
        <v>57</v>
      </c>
      <c r="U1342" t="s">
        <v>57</v>
      </c>
      <c r="V1342" t="s">
        <v>57</v>
      </c>
      <c r="W1342" t="s">
        <v>55</v>
      </c>
      <c r="X1342" t="s">
        <v>57</v>
      </c>
      <c r="Y1342" t="s">
        <v>57</v>
      </c>
      <c r="Z1342" t="s">
        <v>57</v>
      </c>
      <c r="AA1342" t="s">
        <v>57</v>
      </c>
      <c r="AB1342" t="s">
        <v>57</v>
      </c>
      <c r="AC1342" t="s">
        <v>57</v>
      </c>
      <c r="AD1342" t="s">
        <v>57</v>
      </c>
      <c r="AE1342">
        <v>0</v>
      </c>
      <c r="AF1342">
        <v>0</v>
      </c>
      <c r="AG1342">
        <v>0</v>
      </c>
      <c r="AH1342">
        <v>0</v>
      </c>
      <c r="AI1342" s="18" t="str">
        <f t="shared" si="81"/>
        <v>1</v>
      </c>
      <c r="AJ1342" s="18" t="str">
        <f t="shared" si="82"/>
        <v>1</v>
      </c>
      <c r="AK1342" s="18" t="str">
        <f t="shared" si="83"/>
        <v>1</v>
      </c>
      <c r="AL1342" s="18">
        <f t="shared" si="84"/>
        <v>0</v>
      </c>
      <c r="AM1342" t="s">
        <v>55</v>
      </c>
      <c r="AN1342" t="s">
        <v>55</v>
      </c>
      <c r="AO1342">
        <v>1</v>
      </c>
      <c r="AP1342">
        <v>1</v>
      </c>
      <c r="AQ1342">
        <v>0</v>
      </c>
      <c r="AR1342" t="s">
        <v>59</v>
      </c>
      <c r="AS1342" t="s">
        <v>80</v>
      </c>
      <c r="AT1342" t="s">
        <v>80</v>
      </c>
      <c r="AU1342" t="s">
        <v>80</v>
      </c>
      <c r="AV1342" t="s">
        <v>7201</v>
      </c>
      <c r="AW1342" t="s">
        <v>501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0</v>
      </c>
      <c r="BL1342">
        <v>2016022914</v>
      </c>
      <c r="BM1342">
        <v>14</v>
      </c>
    </row>
    <row r="1343" spans="1:65">
      <c r="A1343" t="s">
        <v>7202</v>
      </c>
      <c r="B1343">
        <v>1342</v>
      </c>
      <c r="C1343" t="s">
        <v>57</v>
      </c>
      <c r="D1343" t="s">
        <v>55</v>
      </c>
      <c r="E1343">
        <v>14</v>
      </c>
      <c r="F1343">
        <v>2016022914</v>
      </c>
      <c r="G1343" t="s">
        <v>55</v>
      </c>
      <c r="H1343" t="s">
        <v>1577</v>
      </c>
      <c r="I1343" t="s">
        <v>55</v>
      </c>
      <c r="J1343" t="s">
        <v>55</v>
      </c>
      <c r="K1343" t="s">
        <v>55</v>
      </c>
      <c r="L1343" t="s">
        <v>55</v>
      </c>
      <c r="M1343" t="s">
        <v>55</v>
      </c>
      <c r="N1343" t="s">
        <v>57</v>
      </c>
      <c r="O1343" t="s">
        <v>57</v>
      </c>
      <c r="P1343" t="s">
        <v>57</v>
      </c>
      <c r="Q1343" t="s">
        <v>57</v>
      </c>
      <c r="R1343" t="s">
        <v>57</v>
      </c>
      <c r="S1343" t="s">
        <v>55</v>
      </c>
      <c r="T1343" t="s">
        <v>57</v>
      </c>
      <c r="U1343" t="s">
        <v>57</v>
      </c>
      <c r="V1343" t="s">
        <v>57</v>
      </c>
      <c r="W1343" t="s">
        <v>55</v>
      </c>
      <c r="X1343" t="s">
        <v>57</v>
      </c>
      <c r="Y1343" t="s">
        <v>57</v>
      </c>
      <c r="Z1343" t="s">
        <v>57</v>
      </c>
      <c r="AA1343" t="s">
        <v>57</v>
      </c>
      <c r="AB1343" t="s">
        <v>57</v>
      </c>
      <c r="AC1343" t="s">
        <v>57</v>
      </c>
      <c r="AD1343" t="s">
        <v>57</v>
      </c>
      <c r="AE1343">
        <v>0</v>
      </c>
      <c r="AF1343">
        <v>0</v>
      </c>
      <c r="AG1343">
        <v>0</v>
      </c>
      <c r="AH1343">
        <v>0</v>
      </c>
      <c r="AI1343" s="18" t="str">
        <f t="shared" si="81"/>
        <v>1</v>
      </c>
      <c r="AJ1343" s="18" t="str">
        <f t="shared" si="82"/>
        <v>1</v>
      </c>
      <c r="AK1343" s="18" t="str">
        <f t="shared" si="83"/>
        <v>1</v>
      </c>
      <c r="AL1343" s="18">
        <f t="shared" si="84"/>
        <v>0</v>
      </c>
      <c r="AM1343" t="s">
        <v>55</v>
      </c>
      <c r="AN1343" t="s">
        <v>55</v>
      </c>
      <c r="AO1343">
        <v>0</v>
      </c>
      <c r="AP1343">
        <v>1</v>
      </c>
      <c r="AQ1343">
        <v>0</v>
      </c>
      <c r="AR1343" t="s">
        <v>59</v>
      </c>
      <c r="AS1343" t="s">
        <v>80</v>
      </c>
      <c r="AT1343" t="s">
        <v>80</v>
      </c>
      <c r="AU1343" t="s">
        <v>80</v>
      </c>
      <c r="AV1343" t="s">
        <v>7202</v>
      </c>
      <c r="AW1343" t="s">
        <v>1577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0</v>
      </c>
      <c r="BK1343">
        <v>0</v>
      </c>
      <c r="BL1343">
        <v>2016022914</v>
      </c>
      <c r="BM1343">
        <v>14</v>
      </c>
    </row>
    <row r="1344" spans="1:65">
      <c r="A1344" t="s">
        <v>7203</v>
      </c>
      <c r="B1344">
        <v>1343</v>
      </c>
      <c r="C1344" t="s">
        <v>1223</v>
      </c>
      <c r="D1344">
        <v>1</v>
      </c>
      <c r="E1344">
        <v>14</v>
      </c>
      <c r="F1344">
        <v>2016022914</v>
      </c>
      <c r="G1344">
        <v>20160229</v>
      </c>
      <c r="H1344" t="s">
        <v>1578</v>
      </c>
      <c r="I1344" t="s">
        <v>1296</v>
      </c>
      <c r="J1344" t="s">
        <v>55</v>
      </c>
      <c r="K1344">
        <v>0</v>
      </c>
      <c r="L1344" t="s">
        <v>55</v>
      </c>
      <c r="M1344" t="s">
        <v>55</v>
      </c>
      <c r="N1344" t="s">
        <v>56</v>
      </c>
      <c r="O1344" t="s">
        <v>57</v>
      </c>
      <c r="P1344" t="s">
        <v>57</v>
      </c>
      <c r="Q1344" t="s">
        <v>3</v>
      </c>
      <c r="R1344" t="s">
        <v>1293</v>
      </c>
      <c r="S1344" t="s">
        <v>55</v>
      </c>
      <c r="T1344" t="s">
        <v>56</v>
      </c>
      <c r="U1344" t="s">
        <v>56</v>
      </c>
      <c r="V1344" t="s">
        <v>68</v>
      </c>
      <c r="W1344" t="s">
        <v>55</v>
      </c>
      <c r="X1344" t="s">
        <v>56</v>
      </c>
      <c r="Y1344" t="s">
        <v>56</v>
      </c>
      <c r="Z1344" t="s">
        <v>56</v>
      </c>
      <c r="AA1344" t="s">
        <v>57</v>
      </c>
      <c r="AB1344" t="s">
        <v>56</v>
      </c>
      <c r="AC1344" t="s">
        <v>56</v>
      </c>
      <c r="AD1344" t="s">
        <v>57</v>
      </c>
      <c r="AE1344">
        <v>0</v>
      </c>
      <c r="AF1344">
        <v>0</v>
      </c>
      <c r="AG1344">
        <v>0</v>
      </c>
      <c r="AH1344">
        <v>1</v>
      </c>
      <c r="AI1344" s="18" t="str">
        <f t="shared" si="81"/>
        <v>1</v>
      </c>
      <c r="AJ1344" s="18" t="str">
        <f t="shared" si="82"/>
        <v>1</v>
      </c>
      <c r="AK1344" s="18" t="str">
        <f t="shared" si="83"/>
        <v>1</v>
      </c>
      <c r="AL1344" s="18">
        <f t="shared" si="84"/>
        <v>1</v>
      </c>
      <c r="AM1344" t="s">
        <v>55</v>
      </c>
      <c r="AN1344" t="s">
        <v>55</v>
      </c>
      <c r="AO1344">
        <v>0</v>
      </c>
      <c r="AP1344">
        <v>0</v>
      </c>
      <c r="AQ1344">
        <v>0</v>
      </c>
      <c r="AR1344" t="s">
        <v>86</v>
      </c>
      <c r="AS1344" t="s">
        <v>356</v>
      </c>
      <c r="AT1344" t="s">
        <v>356</v>
      </c>
      <c r="AU1344" t="s">
        <v>4450</v>
      </c>
      <c r="AV1344" t="s">
        <v>7203</v>
      </c>
      <c r="AW1344" t="s">
        <v>1578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2016022914</v>
      </c>
      <c r="BM1344">
        <v>14</v>
      </c>
    </row>
    <row r="1345" spans="1:65">
      <c r="A1345" t="s">
        <v>7204</v>
      </c>
      <c r="B1345">
        <v>1344</v>
      </c>
      <c r="C1345" t="s">
        <v>57</v>
      </c>
      <c r="D1345" t="s">
        <v>55</v>
      </c>
      <c r="E1345">
        <v>14</v>
      </c>
      <c r="F1345">
        <v>2016022914</v>
      </c>
      <c r="G1345" t="s">
        <v>55</v>
      </c>
      <c r="H1345" t="s">
        <v>1579</v>
      </c>
      <c r="I1345" t="s">
        <v>55</v>
      </c>
      <c r="J1345" t="s">
        <v>55</v>
      </c>
      <c r="K1345" t="s">
        <v>55</v>
      </c>
      <c r="L1345" t="s">
        <v>55</v>
      </c>
      <c r="M1345" t="s">
        <v>55</v>
      </c>
      <c r="N1345" t="s">
        <v>57</v>
      </c>
      <c r="O1345" t="s">
        <v>57</v>
      </c>
      <c r="P1345" t="s">
        <v>57</v>
      </c>
      <c r="Q1345" t="s">
        <v>57</v>
      </c>
      <c r="R1345" t="s">
        <v>57</v>
      </c>
      <c r="S1345" t="s">
        <v>55</v>
      </c>
      <c r="T1345" t="s">
        <v>57</v>
      </c>
      <c r="U1345" t="s">
        <v>57</v>
      </c>
      <c r="V1345" t="s">
        <v>57</v>
      </c>
      <c r="W1345" t="s">
        <v>55</v>
      </c>
      <c r="X1345" t="s">
        <v>57</v>
      </c>
      <c r="Y1345" t="s">
        <v>57</v>
      </c>
      <c r="Z1345" t="s">
        <v>57</v>
      </c>
      <c r="AA1345" t="s">
        <v>57</v>
      </c>
      <c r="AB1345" t="s">
        <v>57</v>
      </c>
      <c r="AC1345" t="s">
        <v>57</v>
      </c>
      <c r="AD1345" t="s">
        <v>57</v>
      </c>
      <c r="AE1345">
        <v>0</v>
      </c>
      <c r="AF1345">
        <v>0</v>
      </c>
      <c r="AG1345">
        <v>0</v>
      </c>
      <c r="AH1345">
        <v>0</v>
      </c>
      <c r="AI1345" s="18" t="str">
        <f t="shared" si="81"/>
        <v>1</v>
      </c>
      <c r="AJ1345" s="18" t="str">
        <f t="shared" si="82"/>
        <v>1</v>
      </c>
      <c r="AK1345" s="18" t="str">
        <f t="shared" si="83"/>
        <v>1</v>
      </c>
      <c r="AL1345" s="18">
        <f t="shared" si="84"/>
        <v>0</v>
      </c>
      <c r="AM1345" t="s">
        <v>55</v>
      </c>
      <c r="AN1345" t="s">
        <v>55</v>
      </c>
      <c r="AO1345">
        <v>0</v>
      </c>
      <c r="AP1345">
        <v>1</v>
      </c>
      <c r="AQ1345">
        <v>0</v>
      </c>
      <c r="AR1345" t="s">
        <v>59</v>
      </c>
      <c r="AS1345" t="s">
        <v>80</v>
      </c>
      <c r="AT1345" t="s">
        <v>80</v>
      </c>
      <c r="AU1345" t="s">
        <v>80</v>
      </c>
      <c r="AV1345" t="s">
        <v>7204</v>
      </c>
      <c r="AW1345" t="s">
        <v>1579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0</v>
      </c>
      <c r="BL1345">
        <v>2016022914</v>
      </c>
      <c r="BM1345">
        <v>14</v>
      </c>
    </row>
    <row r="1346" spans="1:65">
      <c r="A1346" t="s">
        <v>7205</v>
      </c>
      <c r="B1346">
        <v>1345</v>
      </c>
      <c r="C1346" t="s">
        <v>1223</v>
      </c>
      <c r="D1346">
        <v>1</v>
      </c>
      <c r="E1346">
        <v>14</v>
      </c>
      <c r="F1346">
        <v>2016022914</v>
      </c>
      <c r="G1346">
        <v>20160229</v>
      </c>
      <c r="H1346" t="s">
        <v>1580</v>
      </c>
      <c r="I1346" t="s">
        <v>76</v>
      </c>
      <c r="J1346" t="s">
        <v>55</v>
      </c>
      <c r="K1346">
        <v>1</v>
      </c>
      <c r="L1346">
        <v>0</v>
      </c>
      <c r="M1346">
        <v>1</v>
      </c>
      <c r="N1346" t="s">
        <v>56</v>
      </c>
      <c r="O1346" t="s">
        <v>76</v>
      </c>
      <c r="P1346" t="s">
        <v>56</v>
      </c>
      <c r="Q1346" t="s">
        <v>4</v>
      </c>
      <c r="R1346" t="s">
        <v>90</v>
      </c>
      <c r="S1346" t="s">
        <v>55</v>
      </c>
      <c r="T1346" t="s">
        <v>56</v>
      </c>
      <c r="U1346" t="s">
        <v>56</v>
      </c>
      <c r="V1346" t="s">
        <v>56</v>
      </c>
      <c r="W1346" t="s">
        <v>55</v>
      </c>
      <c r="X1346" t="s">
        <v>56</v>
      </c>
      <c r="Y1346" t="s">
        <v>56</v>
      </c>
      <c r="Z1346" t="s">
        <v>56</v>
      </c>
      <c r="AA1346" t="s">
        <v>57</v>
      </c>
      <c r="AB1346" t="s">
        <v>56</v>
      </c>
      <c r="AC1346" t="s">
        <v>56</v>
      </c>
      <c r="AD1346" t="s">
        <v>57</v>
      </c>
      <c r="AE1346">
        <v>0</v>
      </c>
      <c r="AF1346">
        <v>0</v>
      </c>
      <c r="AG1346">
        <v>0</v>
      </c>
      <c r="AH1346">
        <v>1</v>
      </c>
      <c r="AI1346" s="18" t="str">
        <f t="shared" si="81"/>
        <v>1</v>
      </c>
      <c r="AJ1346" s="18" t="str">
        <f t="shared" si="82"/>
        <v>1</v>
      </c>
      <c r="AK1346" s="18" t="str">
        <f t="shared" si="83"/>
        <v>1</v>
      </c>
      <c r="AL1346" s="18">
        <f t="shared" si="84"/>
        <v>1</v>
      </c>
      <c r="AM1346" t="s">
        <v>55</v>
      </c>
      <c r="AN1346" t="s">
        <v>55</v>
      </c>
      <c r="AO1346">
        <v>1</v>
      </c>
      <c r="AP1346">
        <v>0</v>
      </c>
      <c r="AQ1346">
        <v>0</v>
      </c>
      <c r="AR1346" t="s">
        <v>76</v>
      </c>
      <c r="AS1346" t="s">
        <v>91</v>
      </c>
      <c r="AT1346" t="s">
        <v>91</v>
      </c>
      <c r="AU1346" t="s">
        <v>4449</v>
      </c>
      <c r="AV1346" t="s">
        <v>7205</v>
      </c>
      <c r="AW1346" t="s">
        <v>1580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2016022914</v>
      </c>
      <c r="BM1346">
        <v>14</v>
      </c>
    </row>
    <row r="1347" spans="1:65">
      <c r="A1347" t="s">
        <v>7206</v>
      </c>
      <c r="B1347">
        <v>1346</v>
      </c>
      <c r="C1347" t="s">
        <v>1223</v>
      </c>
      <c r="D1347">
        <v>1</v>
      </c>
      <c r="E1347">
        <v>14</v>
      </c>
      <c r="F1347">
        <v>2016022914</v>
      </c>
      <c r="G1347">
        <v>20160229</v>
      </c>
      <c r="H1347" t="s">
        <v>1581</v>
      </c>
      <c r="I1347" t="s">
        <v>76</v>
      </c>
      <c r="J1347" t="s">
        <v>55</v>
      </c>
      <c r="K1347">
        <v>0</v>
      </c>
      <c r="L1347" t="s">
        <v>55</v>
      </c>
      <c r="M1347" t="s">
        <v>55</v>
      </c>
      <c r="N1347" t="s">
        <v>56</v>
      </c>
      <c r="O1347" t="s">
        <v>57</v>
      </c>
      <c r="P1347" t="s">
        <v>57</v>
      </c>
      <c r="Q1347" t="s">
        <v>4</v>
      </c>
      <c r="R1347" t="s">
        <v>78</v>
      </c>
      <c r="S1347" t="s">
        <v>55</v>
      </c>
      <c r="T1347" t="s">
        <v>56</v>
      </c>
      <c r="U1347" t="s">
        <v>56</v>
      </c>
      <c r="V1347" t="s">
        <v>56</v>
      </c>
      <c r="W1347" t="s">
        <v>55</v>
      </c>
      <c r="X1347" t="s">
        <v>56</v>
      </c>
      <c r="Y1347" t="s">
        <v>56</v>
      </c>
      <c r="Z1347" t="s">
        <v>56</v>
      </c>
      <c r="AA1347" t="s">
        <v>57</v>
      </c>
      <c r="AB1347" t="s">
        <v>56</v>
      </c>
      <c r="AC1347" t="s">
        <v>56</v>
      </c>
      <c r="AD1347" t="s">
        <v>57</v>
      </c>
      <c r="AE1347">
        <v>0</v>
      </c>
      <c r="AF1347">
        <v>0</v>
      </c>
      <c r="AG1347">
        <v>0</v>
      </c>
      <c r="AH1347">
        <v>1</v>
      </c>
      <c r="AI1347" s="18" t="str">
        <f t="shared" ref="AI1347:AI1410" si="85">IF(ISERROR(FIND("0",AE1347))=FALSE, "1", IF(ISERROR(FIND("1",AE1347))=FALSE, "0"))</f>
        <v>1</v>
      </c>
      <c r="AJ1347" s="18" t="str">
        <f t="shared" ref="AJ1347:AJ1410" si="86">IF(ISERROR(FIND("0",AF1347))=FALSE, "1", IF(ISERROR(FIND("1",AF1347))=FALSE, "0"))</f>
        <v>1</v>
      </c>
      <c r="AK1347" s="18" t="str">
        <f t="shared" ref="AK1347:AK1410" si="87">IF(ISERROR(FIND("0",AG1347))=FALSE, "1", IF(ISERROR(FIND("1",AG1347))=FALSE, "0"))</f>
        <v>1</v>
      </c>
      <c r="AL1347" s="18">
        <f t="shared" ref="AL1347:AL1410" si="88">AH1347</f>
        <v>1</v>
      </c>
      <c r="AM1347" t="s">
        <v>55</v>
      </c>
      <c r="AN1347" t="s">
        <v>55</v>
      </c>
      <c r="AO1347">
        <v>0</v>
      </c>
      <c r="AP1347">
        <v>0</v>
      </c>
      <c r="AQ1347">
        <v>0</v>
      </c>
      <c r="AR1347" t="s">
        <v>76</v>
      </c>
      <c r="AS1347" t="s">
        <v>78</v>
      </c>
      <c r="AT1347" t="s">
        <v>78</v>
      </c>
      <c r="AU1347" t="s">
        <v>4449</v>
      </c>
      <c r="AV1347" t="s">
        <v>7206</v>
      </c>
      <c r="AW1347" t="s">
        <v>1581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2016022914</v>
      </c>
      <c r="BM1347">
        <v>14</v>
      </c>
    </row>
    <row r="1348" spans="1:65">
      <c r="A1348" t="s">
        <v>7207</v>
      </c>
      <c r="B1348">
        <v>1347</v>
      </c>
      <c r="C1348" t="s">
        <v>1223</v>
      </c>
      <c r="D1348">
        <v>1</v>
      </c>
      <c r="E1348">
        <v>14</v>
      </c>
      <c r="F1348">
        <v>2016022914</v>
      </c>
      <c r="G1348">
        <v>20160229</v>
      </c>
      <c r="H1348" t="s">
        <v>1582</v>
      </c>
      <c r="I1348" t="s">
        <v>89</v>
      </c>
      <c r="J1348" t="s">
        <v>55</v>
      </c>
      <c r="K1348">
        <v>5</v>
      </c>
      <c r="L1348">
        <v>1</v>
      </c>
      <c r="M1348">
        <v>4</v>
      </c>
      <c r="N1348" t="s">
        <v>56</v>
      </c>
      <c r="O1348" t="s">
        <v>1338</v>
      </c>
      <c r="P1348" t="s">
        <v>56</v>
      </c>
      <c r="Q1348" t="s">
        <v>3</v>
      </c>
      <c r="R1348" t="s">
        <v>1028</v>
      </c>
      <c r="S1348" t="s">
        <v>55</v>
      </c>
      <c r="T1348" t="s">
        <v>56</v>
      </c>
      <c r="U1348" t="s">
        <v>56</v>
      </c>
      <c r="V1348" t="s">
        <v>56</v>
      </c>
      <c r="W1348" t="s">
        <v>55</v>
      </c>
      <c r="X1348" t="s">
        <v>56</v>
      </c>
      <c r="Y1348" t="s">
        <v>56</v>
      </c>
      <c r="Z1348" t="s">
        <v>56</v>
      </c>
      <c r="AA1348" t="s">
        <v>57</v>
      </c>
      <c r="AB1348" t="s">
        <v>56</v>
      </c>
      <c r="AC1348" t="s">
        <v>68</v>
      </c>
      <c r="AD1348" t="s">
        <v>57</v>
      </c>
      <c r="AE1348">
        <v>0</v>
      </c>
      <c r="AF1348">
        <v>0</v>
      </c>
      <c r="AG1348">
        <v>0</v>
      </c>
      <c r="AH1348">
        <v>1</v>
      </c>
      <c r="AI1348" s="18" t="str">
        <f t="shared" si="85"/>
        <v>1</v>
      </c>
      <c r="AJ1348" s="18" t="str">
        <f t="shared" si="86"/>
        <v>1</v>
      </c>
      <c r="AK1348" s="18" t="str">
        <f t="shared" si="87"/>
        <v>1</v>
      </c>
      <c r="AL1348" s="18">
        <f t="shared" si="88"/>
        <v>1</v>
      </c>
      <c r="AM1348" t="s">
        <v>55</v>
      </c>
      <c r="AN1348" t="s">
        <v>55</v>
      </c>
      <c r="AO1348">
        <v>0</v>
      </c>
      <c r="AP1348">
        <v>0</v>
      </c>
      <c r="AQ1348">
        <v>0</v>
      </c>
      <c r="AR1348" t="s">
        <v>89</v>
      </c>
      <c r="AS1348" t="s">
        <v>384</v>
      </c>
      <c r="AT1348" t="s">
        <v>384</v>
      </c>
      <c r="AU1348" t="s">
        <v>4450</v>
      </c>
      <c r="AV1348" t="s">
        <v>7207</v>
      </c>
      <c r="AW1348" t="s">
        <v>1582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</v>
      </c>
      <c r="BL1348">
        <v>2016022914</v>
      </c>
      <c r="BM1348">
        <v>14</v>
      </c>
    </row>
    <row r="1349" spans="1:65">
      <c r="A1349" t="s">
        <v>7208</v>
      </c>
      <c r="B1349">
        <v>1348</v>
      </c>
      <c r="C1349" t="s">
        <v>1223</v>
      </c>
      <c r="D1349">
        <v>1</v>
      </c>
      <c r="E1349">
        <v>14</v>
      </c>
      <c r="F1349">
        <v>2016022914</v>
      </c>
      <c r="G1349">
        <v>20160229</v>
      </c>
      <c r="H1349" t="s">
        <v>1583</v>
      </c>
      <c r="I1349" t="s">
        <v>76</v>
      </c>
      <c r="J1349" t="s">
        <v>55</v>
      </c>
      <c r="K1349">
        <v>0</v>
      </c>
      <c r="L1349" t="s">
        <v>55</v>
      </c>
      <c r="M1349" t="s">
        <v>55</v>
      </c>
      <c r="N1349" t="s">
        <v>56</v>
      </c>
      <c r="O1349" t="s">
        <v>57</v>
      </c>
      <c r="P1349" t="s">
        <v>57</v>
      </c>
      <c r="Q1349" t="s">
        <v>3</v>
      </c>
      <c r="R1349" t="s">
        <v>1236</v>
      </c>
      <c r="S1349" t="s">
        <v>55</v>
      </c>
      <c r="T1349" t="s">
        <v>56</v>
      </c>
      <c r="U1349" t="s">
        <v>56</v>
      </c>
      <c r="V1349" t="s">
        <v>56</v>
      </c>
      <c r="W1349" t="s">
        <v>55</v>
      </c>
      <c r="X1349" t="s">
        <v>56</v>
      </c>
      <c r="Y1349" t="s">
        <v>56</v>
      </c>
      <c r="Z1349" t="s">
        <v>56</v>
      </c>
      <c r="AA1349" t="s">
        <v>57</v>
      </c>
      <c r="AB1349" t="s">
        <v>56</v>
      </c>
      <c r="AC1349" t="s">
        <v>56</v>
      </c>
      <c r="AD1349" t="s">
        <v>57</v>
      </c>
      <c r="AE1349">
        <v>0</v>
      </c>
      <c r="AF1349">
        <v>0</v>
      </c>
      <c r="AG1349">
        <v>0</v>
      </c>
      <c r="AH1349">
        <v>1</v>
      </c>
      <c r="AI1349" s="18" t="str">
        <f t="shared" si="85"/>
        <v>1</v>
      </c>
      <c r="AJ1349" s="18" t="str">
        <f t="shared" si="86"/>
        <v>1</v>
      </c>
      <c r="AK1349" s="18" t="str">
        <f t="shared" si="87"/>
        <v>1</v>
      </c>
      <c r="AL1349" s="18">
        <f t="shared" si="88"/>
        <v>1</v>
      </c>
      <c r="AM1349" t="s">
        <v>55</v>
      </c>
      <c r="AN1349" t="s">
        <v>55</v>
      </c>
      <c r="AO1349">
        <v>0</v>
      </c>
      <c r="AP1349">
        <v>0</v>
      </c>
      <c r="AQ1349">
        <v>0</v>
      </c>
      <c r="AR1349" t="s">
        <v>76</v>
      </c>
      <c r="AS1349" t="s">
        <v>78</v>
      </c>
      <c r="AT1349" t="s">
        <v>78</v>
      </c>
      <c r="AU1349" t="s">
        <v>4449</v>
      </c>
      <c r="AV1349" t="s">
        <v>7208</v>
      </c>
      <c r="AW1349" t="s">
        <v>1583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2016022914</v>
      </c>
      <c r="BM1349">
        <v>14</v>
      </c>
    </row>
    <row r="1350" spans="1:65">
      <c r="A1350" t="s">
        <v>7209</v>
      </c>
      <c r="B1350">
        <v>1349</v>
      </c>
      <c r="C1350" t="s">
        <v>1223</v>
      </c>
      <c r="D1350">
        <v>1</v>
      </c>
      <c r="E1350">
        <v>14</v>
      </c>
      <c r="F1350">
        <v>2016022914</v>
      </c>
      <c r="G1350">
        <v>20160229</v>
      </c>
      <c r="H1350" t="s">
        <v>1584</v>
      </c>
      <c r="I1350" t="s">
        <v>426</v>
      </c>
      <c r="J1350" t="s">
        <v>55</v>
      </c>
      <c r="K1350">
        <v>0</v>
      </c>
      <c r="L1350" t="s">
        <v>55</v>
      </c>
      <c r="M1350" t="s">
        <v>55</v>
      </c>
      <c r="N1350" t="s">
        <v>56</v>
      </c>
      <c r="O1350" t="s">
        <v>57</v>
      </c>
      <c r="P1350" t="s">
        <v>57</v>
      </c>
      <c r="Q1350" t="s">
        <v>3</v>
      </c>
      <c r="R1350" t="s">
        <v>1236</v>
      </c>
      <c r="S1350" t="s">
        <v>55</v>
      </c>
      <c r="T1350" t="s">
        <v>68</v>
      </c>
      <c r="U1350" t="s">
        <v>68</v>
      </c>
      <c r="V1350" t="s">
        <v>68</v>
      </c>
      <c r="W1350" t="s">
        <v>55</v>
      </c>
      <c r="X1350" t="s">
        <v>56</v>
      </c>
      <c r="Y1350" t="s">
        <v>56</v>
      </c>
      <c r="Z1350" t="s">
        <v>56</v>
      </c>
      <c r="AA1350" t="s">
        <v>57</v>
      </c>
      <c r="AB1350" t="s">
        <v>56</v>
      </c>
      <c r="AC1350" t="s">
        <v>56</v>
      </c>
      <c r="AD1350" t="s">
        <v>57</v>
      </c>
      <c r="AE1350">
        <v>0</v>
      </c>
      <c r="AF1350">
        <v>0</v>
      </c>
      <c r="AG1350">
        <v>0</v>
      </c>
      <c r="AH1350">
        <v>1</v>
      </c>
      <c r="AI1350" s="18" t="str">
        <f t="shared" si="85"/>
        <v>1</v>
      </c>
      <c r="AJ1350" s="18" t="str">
        <f t="shared" si="86"/>
        <v>1</v>
      </c>
      <c r="AK1350" s="18" t="str">
        <f t="shared" si="87"/>
        <v>1</v>
      </c>
      <c r="AL1350" s="18">
        <f t="shared" si="88"/>
        <v>1</v>
      </c>
      <c r="AM1350" t="s">
        <v>55</v>
      </c>
      <c r="AN1350" t="s">
        <v>55</v>
      </c>
      <c r="AO1350">
        <v>0</v>
      </c>
      <c r="AP1350">
        <v>0</v>
      </c>
      <c r="AQ1350">
        <v>0</v>
      </c>
      <c r="AR1350" t="s">
        <v>426</v>
      </c>
      <c r="AS1350" t="s">
        <v>78</v>
      </c>
      <c r="AT1350" t="s">
        <v>78</v>
      </c>
      <c r="AU1350" t="s">
        <v>4449</v>
      </c>
      <c r="AV1350" t="s">
        <v>7209</v>
      </c>
      <c r="AW1350" t="s">
        <v>1584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2016022914</v>
      </c>
      <c r="BM1350">
        <v>14</v>
      </c>
    </row>
    <row r="1351" spans="1:65">
      <c r="A1351" t="s">
        <v>7210</v>
      </c>
      <c r="B1351">
        <v>1350</v>
      </c>
      <c r="C1351" t="s">
        <v>1223</v>
      </c>
      <c r="D1351">
        <v>1</v>
      </c>
      <c r="E1351">
        <v>14</v>
      </c>
      <c r="F1351">
        <v>2016022914</v>
      </c>
      <c r="G1351">
        <v>20160229</v>
      </c>
      <c r="H1351" t="s">
        <v>1585</v>
      </c>
      <c r="I1351" t="s">
        <v>612</v>
      </c>
      <c r="J1351" t="s">
        <v>55</v>
      </c>
      <c r="K1351">
        <v>0</v>
      </c>
      <c r="L1351" t="s">
        <v>55</v>
      </c>
      <c r="M1351" t="s">
        <v>55</v>
      </c>
      <c r="N1351" t="s">
        <v>56</v>
      </c>
      <c r="O1351" t="s">
        <v>57</v>
      </c>
      <c r="P1351" t="s">
        <v>57</v>
      </c>
      <c r="Q1351" t="s">
        <v>3</v>
      </c>
      <c r="R1351" t="s">
        <v>1236</v>
      </c>
      <c r="S1351" t="s">
        <v>55</v>
      </c>
      <c r="T1351" t="s">
        <v>56</v>
      </c>
      <c r="U1351" t="s">
        <v>56</v>
      </c>
      <c r="V1351" t="s">
        <v>68</v>
      </c>
      <c r="W1351" t="s">
        <v>55</v>
      </c>
      <c r="X1351" t="s">
        <v>56</v>
      </c>
      <c r="Y1351" t="s">
        <v>56</v>
      </c>
      <c r="Z1351" t="s">
        <v>56</v>
      </c>
      <c r="AA1351" t="s">
        <v>57</v>
      </c>
      <c r="AB1351" t="s">
        <v>56</v>
      </c>
      <c r="AC1351" t="s">
        <v>68</v>
      </c>
      <c r="AD1351" t="s">
        <v>57</v>
      </c>
      <c r="AE1351">
        <v>0</v>
      </c>
      <c r="AF1351">
        <v>0</v>
      </c>
      <c r="AG1351">
        <v>0</v>
      </c>
      <c r="AH1351">
        <v>1</v>
      </c>
      <c r="AI1351" s="18" t="str">
        <f t="shared" si="85"/>
        <v>1</v>
      </c>
      <c r="AJ1351" s="18" t="str">
        <f t="shared" si="86"/>
        <v>1</v>
      </c>
      <c r="AK1351" s="18" t="str">
        <f t="shared" si="87"/>
        <v>1</v>
      </c>
      <c r="AL1351" s="18">
        <f t="shared" si="88"/>
        <v>1</v>
      </c>
      <c r="AM1351" t="s">
        <v>55</v>
      </c>
      <c r="AN1351" t="s">
        <v>55</v>
      </c>
      <c r="AO1351">
        <v>1</v>
      </c>
      <c r="AP1351">
        <v>0</v>
      </c>
      <c r="AQ1351">
        <v>0</v>
      </c>
      <c r="AR1351" t="s">
        <v>298</v>
      </c>
      <c r="AS1351" t="s">
        <v>78</v>
      </c>
      <c r="AT1351" t="s">
        <v>78</v>
      </c>
      <c r="AU1351" t="s">
        <v>4449</v>
      </c>
      <c r="AV1351" t="s">
        <v>7210</v>
      </c>
      <c r="AW1351" t="s">
        <v>1585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2016022914</v>
      </c>
      <c r="BM1351">
        <v>14</v>
      </c>
    </row>
    <row r="1352" spans="1:65">
      <c r="A1352" t="s">
        <v>7211</v>
      </c>
      <c r="B1352">
        <v>1351</v>
      </c>
      <c r="C1352" t="s">
        <v>1223</v>
      </c>
      <c r="D1352">
        <v>1</v>
      </c>
      <c r="E1352">
        <v>14</v>
      </c>
      <c r="F1352">
        <v>2016022914</v>
      </c>
      <c r="G1352">
        <v>20160229</v>
      </c>
      <c r="H1352" t="s">
        <v>1586</v>
      </c>
      <c r="I1352" t="s">
        <v>371</v>
      </c>
      <c r="J1352" t="s">
        <v>55</v>
      </c>
      <c r="K1352">
        <v>0</v>
      </c>
      <c r="L1352" t="s">
        <v>55</v>
      </c>
      <c r="M1352" t="s">
        <v>55</v>
      </c>
      <c r="N1352" t="s">
        <v>56</v>
      </c>
      <c r="O1352" t="s">
        <v>57</v>
      </c>
      <c r="P1352" t="s">
        <v>57</v>
      </c>
      <c r="Q1352" t="s">
        <v>3</v>
      </c>
      <c r="R1352" t="s">
        <v>1236</v>
      </c>
      <c r="S1352" t="s">
        <v>55</v>
      </c>
      <c r="T1352" t="s">
        <v>56</v>
      </c>
      <c r="U1352" t="s">
        <v>56</v>
      </c>
      <c r="V1352" t="s">
        <v>56</v>
      </c>
      <c r="W1352" t="s">
        <v>55</v>
      </c>
      <c r="X1352" t="s">
        <v>56</v>
      </c>
      <c r="Y1352" t="s">
        <v>56</v>
      </c>
      <c r="Z1352" t="s">
        <v>68</v>
      </c>
      <c r="AA1352" t="s">
        <v>57</v>
      </c>
      <c r="AB1352" t="s">
        <v>56</v>
      </c>
      <c r="AC1352" t="s">
        <v>56</v>
      </c>
      <c r="AD1352" t="s">
        <v>57</v>
      </c>
      <c r="AE1352">
        <v>0</v>
      </c>
      <c r="AF1352">
        <v>0</v>
      </c>
      <c r="AG1352">
        <v>0</v>
      </c>
      <c r="AH1352">
        <v>1</v>
      </c>
      <c r="AI1352" s="18" t="str">
        <f t="shared" si="85"/>
        <v>1</v>
      </c>
      <c r="AJ1352" s="18" t="str">
        <f t="shared" si="86"/>
        <v>1</v>
      </c>
      <c r="AK1352" s="18" t="str">
        <f t="shared" si="87"/>
        <v>1</v>
      </c>
      <c r="AL1352" s="18">
        <f t="shared" si="88"/>
        <v>1</v>
      </c>
      <c r="AM1352" t="s">
        <v>55</v>
      </c>
      <c r="AN1352" t="s">
        <v>55</v>
      </c>
      <c r="AO1352">
        <v>0</v>
      </c>
      <c r="AP1352">
        <v>0</v>
      </c>
      <c r="AQ1352">
        <v>0</v>
      </c>
      <c r="AR1352" t="s">
        <v>343</v>
      </c>
      <c r="AS1352" t="s">
        <v>78</v>
      </c>
      <c r="AT1352" t="s">
        <v>78</v>
      </c>
      <c r="AU1352" t="s">
        <v>4449</v>
      </c>
      <c r="AV1352" t="s">
        <v>7211</v>
      </c>
      <c r="AW1352" t="s">
        <v>1586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2016022914</v>
      </c>
      <c r="BM1352">
        <v>14</v>
      </c>
    </row>
    <row r="1353" spans="1:65">
      <c r="A1353" t="s">
        <v>7212</v>
      </c>
      <c r="B1353">
        <v>1352</v>
      </c>
      <c r="C1353" t="s">
        <v>1223</v>
      </c>
      <c r="D1353">
        <v>1</v>
      </c>
      <c r="E1353">
        <v>14</v>
      </c>
      <c r="F1353">
        <v>2016022914</v>
      </c>
      <c r="G1353">
        <v>20160229</v>
      </c>
      <c r="H1353" t="s">
        <v>1587</v>
      </c>
      <c r="I1353" t="s">
        <v>217</v>
      </c>
      <c r="J1353" t="s">
        <v>55</v>
      </c>
      <c r="K1353">
        <v>0</v>
      </c>
      <c r="L1353" t="s">
        <v>55</v>
      </c>
      <c r="M1353" t="s">
        <v>55</v>
      </c>
      <c r="N1353" t="s">
        <v>56</v>
      </c>
      <c r="O1353" t="s">
        <v>57</v>
      </c>
      <c r="P1353" t="s">
        <v>57</v>
      </c>
      <c r="Q1353" t="s">
        <v>3</v>
      </c>
      <c r="R1353" t="s">
        <v>1236</v>
      </c>
      <c r="S1353" t="s">
        <v>55</v>
      </c>
      <c r="T1353" t="s">
        <v>56</v>
      </c>
      <c r="U1353" t="s">
        <v>56</v>
      </c>
      <c r="V1353" t="s">
        <v>56</v>
      </c>
      <c r="W1353" t="s">
        <v>55</v>
      </c>
      <c r="X1353" t="s">
        <v>56</v>
      </c>
      <c r="Y1353" t="s">
        <v>56</v>
      </c>
      <c r="Z1353" t="s">
        <v>56</v>
      </c>
      <c r="AA1353" t="s">
        <v>57</v>
      </c>
      <c r="AB1353" t="s">
        <v>56</v>
      </c>
      <c r="AC1353" t="s">
        <v>56</v>
      </c>
      <c r="AD1353" t="s">
        <v>57</v>
      </c>
      <c r="AE1353">
        <v>0</v>
      </c>
      <c r="AF1353">
        <v>0</v>
      </c>
      <c r="AG1353">
        <v>0</v>
      </c>
      <c r="AH1353">
        <v>1</v>
      </c>
      <c r="AI1353" s="18" t="str">
        <f t="shared" si="85"/>
        <v>1</v>
      </c>
      <c r="AJ1353" s="18" t="str">
        <f t="shared" si="86"/>
        <v>1</v>
      </c>
      <c r="AK1353" s="18" t="str">
        <f t="shared" si="87"/>
        <v>1</v>
      </c>
      <c r="AL1353" s="18">
        <f t="shared" si="88"/>
        <v>1</v>
      </c>
      <c r="AM1353" t="s">
        <v>55</v>
      </c>
      <c r="AN1353" t="s">
        <v>55</v>
      </c>
      <c r="AO1353">
        <v>0</v>
      </c>
      <c r="AP1353">
        <v>0</v>
      </c>
      <c r="AQ1353">
        <v>0</v>
      </c>
      <c r="AR1353" t="s">
        <v>147</v>
      </c>
      <c r="AS1353" t="s">
        <v>78</v>
      </c>
      <c r="AT1353" t="s">
        <v>78</v>
      </c>
      <c r="AU1353" t="s">
        <v>4449</v>
      </c>
      <c r="AV1353" t="s">
        <v>7212</v>
      </c>
      <c r="AW1353" t="s">
        <v>1587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2016022914</v>
      </c>
      <c r="BM1353">
        <v>14</v>
      </c>
    </row>
    <row r="1354" spans="1:65">
      <c r="A1354" t="s">
        <v>7213</v>
      </c>
      <c r="B1354">
        <v>1353</v>
      </c>
      <c r="C1354" t="s">
        <v>1223</v>
      </c>
      <c r="D1354">
        <v>1</v>
      </c>
      <c r="E1354">
        <v>14</v>
      </c>
      <c r="F1354">
        <v>2016022914</v>
      </c>
      <c r="G1354">
        <v>20160229</v>
      </c>
      <c r="H1354" t="s">
        <v>1588</v>
      </c>
      <c r="I1354" t="s">
        <v>371</v>
      </c>
      <c r="J1354" t="s">
        <v>55</v>
      </c>
      <c r="K1354">
        <v>1</v>
      </c>
      <c r="L1354">
        <v>0</v>
      </c>
      <c r="M1354">
        <v>1</v>
      </c>
      <c r="N1354" t="s">
        <v>56</v>
      </c>
      <c r="O1354" t="s">
        <v>426</v>
      </c>
      <c r="P1354" t="s">
        <v>56</v>
      </c>
      <c r="Q1354" t="s">
        <v>3</v>
      </c>
      <c r="R1354" t="s">
        <v>1236</v>
      </c>
      <c r="S1354" t="s">
        <v>55</v>
      </c>
      <c r="T1354" t="s">
        <v>68</v>
      </c>
      <c r="U1354" t="s">
        <v>68</v>
      </c>
      <c r="V1354" t="s">
        <v>56</v>
      </c>
      <c r="W1354" t="s">
        <v>55</v>
      </c>
      <c r="X1354" t="s">
        <v>56</v>
      </c>
      <c r="Y1354" t="s">
        <v>56</v>
      </c>
      <c r="Z1354" t="s">
        <v>68</v>
      </c>
      <c r="AA1354" t="s">
        <v>57</v>
      </c>
      <c r="AB1354" t="s">
        <v>56</v>
      </c>
      <c r="AC1354" t="s">
        <v>68</v>
      </c>
      <c r="AD1354" t="s">
        <v>57</v>
      </c>
      <c r="AE1354">
        <v>0</v>
      </c>
      <c r="AF1354">
        <v>0</v>
      </c>
      <c r="AG1354">
        <v>0</v>
      </c>
      <c r="AH1354">
        <v>1</v>
      </c>
      <c r="AI1354" s="18" t="str">
        <f t="shared" si="85"/>
        <v>1</v>
      </c>
      <c r="AJ1354" s="18" t="str">
        <f t="shared" si="86"/>
        <v>1</v>
      </c>
      <c r="AK1354" s="18" t="str">
        <f t="shared" si="87"/>
        <v>1</v>
      </c>
      <c r="AL1354" s="18">
        <f t="shared" si="88"/>
        <v>1</v>
      </c>
      <c r="AM1354" t="s">
        <v>55</v>
      </c>
      <c r="AN1354" t="s">
        <v>55</v>
      </c>
      <c r="AO1354">
        <v>0</v>
      </c>
      <c r="AP1354">
        <v>0</v>
      </c>
      <c r="AQ1354">
        <v>0</v>
      </c>
      <c r="AR1354" t="s">
        <v>343</v>
      </c>
      <c r="AS1354" t="s">
        <v>78</v>
      </c>
      <c r="AT1354" t="s">
        <v>78</v>
      </c>
      <c r="AU1354" t="s">
        <v>4449</v>
      </c>
      <c r="AV1354" t="s">
        <v>7213</v>
      </c>
      <c r="AW1354" t="s">
        <v>1588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</v>
      </c>
      <c r="BL1354">
        <v>2016022914</v>
      </c>
      <c r="BM1354">
        <v>14</v>
      </c>
    </row>
    <row r="1355" spans="1:65">
      <c r="A1355" t="s">
        <v>7214</v>
      </c>
      <c r="B1355">
        <v>1354</v>
      </c>
      <c r="C1355" t="s">
        <v>1223</v>
      </c>
      <c r="D1355">
        <v>1</v>
      </c>
      <c r="E1355">
        <v>14</v>
      </c>
      <c r="F1355">
        <v>2016022914</v>
      </c>
      <c r="G1355">
        <v>20160229</v>
      </c>
      <c r="H1355" t="s">
        <v>1589</v>
      </c>
      <c r="I1355" t="s">
        <v>296</v>
      </c>
      <c r="J1355" t="s">
        <v>55</v>
      </c>
      <c r="K1355">
        <v>1</v>
      </c>
      <c r="L1355">
        <v>1</v>
      </c>
      <c r="M1355">
        <v>0</v>
      </c>
      <c r="N1355" t="s">
        <v>56</v>
      </c>
      <c r="O1355" t="s">
        <v>296</v>
      </c>
      <c r="P1355" t="s">
        <v>68</v>
      </c>
      <c r="Q1355" t="s">
        <v>3</v>
      </c>
      <c r="R1355" t="s">
        <v>1236</v>
      </c>
      <c r="S1355" t="s">
        <v>55</v>
      </c>
      <c r="T1355" t="s">
        <v>56</v>
      </c>
      <c r="U1355" t="s">
        <v>56</v>
      </c>
      <c r="V1355" t="s">
        <v>56</v>
      </c>
      <c r="W1355" t="s">
        <v>55</v>
      </c>
      <c r="X1355" t="s">
        <v>56</v>
      </c>
      <c r="Y1355" t="s">
        <v>56</v>
      </c>
      <c r="Z1355" t="s">
        <v>68</v>
      </c>
      <c r="AA1355" t="s">
        <v>57</v>
      </c>
      <c r="AB1355" t="s">
        <v>56</v>
      </c>
      <c r="AC1355" t="s">
        <v>56</v>
      </c>
      <c r="AD1355" t="s">
        <v>57</v>
      </c>
      <c r="AE1355">
        <v>0</v>
      </c>
      <c r="AF1355">
        <v>0</v>
      </c>
      <c r="AG1355">
        <v>0</v>
      </c>
      <c r="AH1355">
        <v>1</v>
      </c>
      <c r="AI1355" s="18" t="str">
        <f t="shared" si="85"/>
        <v>1</v>
      </c>
      <c r="AJ1355" s="18" t="str">
        <f t="shared" si="86"/>
        <v>1</v>
      </c>
      <c r="AK1355" s="18" t="str">
        <f t="shared" si="87"/>
        <v>1</v>
      </c>
      <c r="AL1355" s="18">
        <f t="shared" si="88"/>
        <v>1</v>
      </c>
      <c r="AM1355" t="s">
        <v>55</v>
      </c>
      <c r="AN1355" t="s">
        <v>55</v>
      </c>
      <c r="AO1355">
        <v>0</v>
      </c>
      <c r="AP1355">
        <v>0</v>
      </c>
      <c r="AQ1355">
        <v>0</v>
      </c>
      <c r="AR1355" t="s">
        <v>300</v>
      </c>
      <c r="AS1355" t="s">
        <v>78</v>
      </c>
      <c r="AT1355" t="s">
        <v>78</v>
      </c>
      <c r="AU1355" t="s">
        <v>4449</v>
      </c>
      <c r="AV1355" t="s">
        <v>7214</v>
      </c>
      <c r="AW1355" t="s">
        <v>1589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2016022914</v>
      </c>
      <c r="BM1355">
        <v>14</v>
      </c>
    </row>
    <row r="1356" spans="1:65">
      <c r="A1356" t="s">
        <v>7215</v>
      </c>
      <c r="B1356">
        <v>1355</v>
      </c>
      <c r="C1356" t="s">
        <v>1223</v>
      </c>
      <c r="D1356">
        <v>1</v>
      </c>
      <c r="E1356">
        <v>14</v>
      </c>
      <c r="F1356">
        <v>2016022914</v>
      </c>
      <c r="G1356">
        <v>20160229</v>
      </c>
      <c r="H1356" t="s">
        <v>1590</v>
      </c>
      <c r="I1356" t="s">
        <v>1250</v>
      </c>
      <c r="J1356" t="s">
        <v>55</v>
      </c>
      <c r="K1356">
        <v>3</v>
      </c>
      <c r="L1356">
        <v>0</v>
      </c>
      <c r="M1356">
        <v>3</v>
      </c>
      <c r="N1356" t="s">
        <v>56</v>
      </c>
      <c r="O1356" t="s">
        <v>1250</v>
      </c>
      <c r="P1356" t="s">
        <v>68</v>
      </c>
      <c r="Q1356" t="s">
        <v>3</v>
      </c>
      <c r="R1356" t="s">
        <v>1236</v>
      </c>
      <c r="S1356" t="s">
        <v>55</v>
      </c>
      <c r="T1356" t="s">
        <v>56</v>
      </c>
      <c r="U1356" t="s">
        <v>56</v>
      </c>
      <c r="V1356" t="s">
        <v>56</v>
      </c>
      <c r="W1356" t="s">
        <v>55</v>
      </c>
      <c r="X1356" t="s">
        <v>56</v>
      </c>
      <c r="Y1356" t="s">
        <v>56</v>
      </c>
      <c r="Z1356" t="s">
        <v>68</v>
      </c>
      <c r="AA1356" t="s">
        <v>57</v>
      </c>
      <c r="AB1356" t="s">
        <v>56</v>
      </c>
      <c r="AC1356" t="s">
        <v>68</v>
      </c>
      <c r="AD1356" t="s">
        <v>57</v>
      </c>
      <c r="AE1356">
        <v>0</v>
      </c>
      <c r="AF1356">
        <v>0</v>
      </c>
      <c r="AG1356">
        <v>0</v>
      </c>
      <c r="AH1356">
        <v>1</v>
      </c>
      <c r="AI1356" s="18" t="str">
        <f t="shared" si="85"/>
        <v>1</v>
      </c>
      <c r="AJ1356" s="18" t="str">
        <f t="shared" si="86"/>
        <v>1</v>
      </c>
      <c r="AK1356" s="18" t="str">
        <f t="shared" si="87"/>
        <v>1</v>
      </c>
      <c r="AL1356" s="18">
        <f t="shared" si="88"/>
        <v>1</v>
      </c>
      <c r="AM1356" t="s">
        <v>55</v>
      </c>
      <c r="AN1356" t="s">
        <v>55</v>
      </c>
      <c r="AO1356">
        <v>1</v>
      </c>
      <c r="AP1356">
        <v>0</v>
      </c>
      <c r="AQ1356">
        <v>0</v>
      </c>
      <c r="AR1356" t="s">
        <v>379</v>
      </c>
      <c r="AS1356" t="s">
        <v>78</v>
      </c>
      <c r="AT1356" t="s">
        <v>78</v>
      </c>
      <c r="AU1356" t="s">
        <v>4449</v>
      </c>
      <c r="AV1356" t="s">
        <v>7215</v>
      </c>
      <c r="AW1356" t="s">
        <v>1590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1</v>
      </c>
      <c r="BL1356">
        <v>2016022914</v>
      </c>
      <c r="BM1356">
        <v>14</v>
      </c>
    </row>
    <row r="1357" spans="1:65">
      <c r="A1357" t="s">
        <v>7216</v>
      </c>
      <c r="B1357">
        <v>1356</v>
      </c>
      <c r="C1357" t="s">
        <v>1223</v>
      </c>
      <c r="D1357">
        <v>1</v>
      </c>
      <c r="E1357">
        <v>14</v>
      </c>
      <c r="F1357">
        <v>2016022914</v>
      </c>
      <c r="G1357">
        <v>20160229</v>
      </c>
      <c r="H1357" t="s">
        <v>1591</v>
      </c>
      <c r="I1357" t="s">
        <v>1234</v>
      </c>
      <c r="J1357" t="s">
        <v>55</v>
      </c>
      <c r="K1357">
        <v>0</v>
      </c>
      <c r="L1357" t="s">
        <v>55</v>
      </c>
      <c r="M1357" t="s">
        <v>55</v>
      </c>
      <c r="N1357" t="s">
        <v>56</v>
      </c>
      <c r="O1357" t="s">
        <v>57</v>
      </c>
      <c r="P1357" t="s">
        <v>57</v>
      </c>
      <c r="Q1357" t="s">
        <v>3</v>
      </c>
      <c r="R1357" t="s">
        <v>1229</v>
      </c>
      <c r="S1357" t="s">
        <v>55</v>
      </c>
      <c r="T1357" t="s">
        <v>68</v>
      </c>
      <c r="U1357" t="s">
        <v>68</v>
      </c>
      <c r="V1357" t="s">
        <v>56</v>
      </c>
      <c r="W1357" t="s">
        <v>55</v>
      </c>
      <c r="X1357" t="s">
        <v>56</v>
      </c>
      <c r="Y1357" t="s">
        <v>56</v>
      </c>
      <c r="Z1357" t="s">
        <v>56</v>
      </c>
      <c r="AA1357" t="s">
        <v>57</v>
      </c>
      <c r="AB1357" t="s">
        <v>56</v>
      </c>
      <c r="AC1357" t="s">
        <v>56</v>
      </c>
      <c r="AD1357" t="s">
        <v>57</v>
      </c>
      <c r="AE1357">
        <v>0</v>
      </c>
      <c r="AF1357">
        <v>0</v>
      </c>
      <c r="AG1357">
        <v>0</v>
      </c>
      <c r="AH1357">
        <v>1</v>
      </c>
      <c r="AI1357" s="18" t="str">
        <f t="shared" si="85"/>
        <v>1</v>
      </c>
      <c r="AJ1357" s="18" t="str">
        <f t="shared" si="86"/>
        <v>1</v>
      </c>
      <c r="AK1357" s="18" t="str">
        <f t="shared" si="87"/>
        <v>1</v>
      </c>
      <c r="AL1357" s="18">
        <f t="shared" si="88"/>
        <v>1</v>
      </c>
      <c r="AM1357" t="s">
        <v>55</v>
      </c>
      <c r="AN1357" t="s">
        <v>55</v>
      </c>
      <c r="AO1357">
        <v>0</v>
      </c>
      <c r="AP1357">
        <v>0</v>
      </c>
      <c r="AQ1357">
        <v>0</v>
      </c>
      <c r="AR1357" t="s">
        <v>74</v>
      </c>
      <c r="AS1357" t="s">
        <v>1230</v>
      </c>
      <c r="AT1357" t="s">
        <v>1230</v>
      </c>
      <c r="AU1357" t="s">
        <v>4450</v>
      </c>
      <c r="AV1357" t="s">
        <v>7216</v>
      </c>
      <c r="AW1357" t="s">
        <v>1591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2016022914</v>
      </c>
      <c r="BM1357">
        <v>14</v>
      </c>
    </row>
    <row r="1358" spans="1:65">
      <c r="A1358" t="s">
        <v>7217</v>
      </c>
      <c r="B1358">
        <v>1357</v>
      </c>
      <c r="C1358" t="s">
        <v>1223</v>
      </c>
      <c r="D1358">
        <v>1</v>
      </c>
      <c r="E1358">
        <v>14</v>
      </c>
      <c r="F1358">
        <v>2016022914</v>
      </c>
      <c r="G1358">
        <v>20160229</v>
      </c>
      <c r="H1358" t="s">
        <v>1592</v>
      </c>
      <c r="I1358" t="s">
        <v>1234</v>
      </c>
      <c r="J1358" t="s">
        <v>55</v>
      </c>
      <c r="K1358">
        <v>0</v>
      </c>
      <c r="L1358" t="s">
        <v>55</v>
      </c>
      <c r="M1358" t="s">
        <v>55</v>
      </c>
      <c r="N1358" t="s">
        <v>56</v>
      </c>
      <c r="O1358" t="s">
        <v>57</v>
      </c>
      <c r="P1358" t="s">
        <v>57</v>
      </c>
      <c r="Q1358" t="s">
        <v>3</v>
      </c>
      <c r="R1358" t="s">
        <v>1229</v>
      </c>
      <c r="S1358" t="s">
        <v>55</v>
      </c>
      <c r="T1358" t="s">
        <v>68</v>
      </c>
      <c r="U1358" t="s">
        <v>68</v>
      </c>
      <c r="V1358" t="s">
        <v>56</v>
      </c>
      <c r="W1358" t="s">
        <v>55</v>
      </c>
      <c r="X1358" t="s">
        <v>56</v>
      </c>
      <c r="Y1358" t="s">
        <v>56</v>
      </c>
      <c r="Z1358" t="s">
        <v>56</v>
      </c>
      <c r="AA1358" t="s">
        <v>57</v>
      </c>
      <c r="AB1358" t="s">
        <v>56</v>
      </c>
      <c r="AC1358" t="s">
        <v>56</v>
      </c>
      <c r="AD1358" t="s">
        <v>57</v>
      </c>
      <c r="AE1358">
        <v>0</v>
      </c>
      <c r="AF1358">
        <v>0</v>
      </c>
      <c r="AG1358">
        <v>0</v>
      </c>
      <c r="AH1358">
        <v>1</v>
      </c>
      <c r="AI1358" s="18" t="str">
        <f t="shared" si="85"/>
        <v>1</v>
      </c>
      <c r="AJ1358" s="18" t="str">
        <f t="shared" si="86"/>
        <v>1</v>
      </c>
      <c r="AK1358" s="18" t="str">
        <f t="shared" si="87"/>
        <v>1</v>
      </c>
      <c r="AL1358" s="18">
        <f t="shared" si="88"/>
        <v>1</v>
      </c>
      <c r="AM1358" t="s">
        <v>55</v>
      </c>
      <c r="AN1358" t="s">
        <v>55</v>
      </c>
      <c r="AO1358">
        <v>0</v>
      </c>
      <c r="AP1358">
        <v>0</v>
      </c>
      <c r="AQ1358">
        <v>0</v>
      </c>
      <c r="AR1358" t="s">
        <v>74</v>
      </c>
      <c r="AS1358" t="s">
        <v>1230</v>
      </c>
      <c r="AT1358" t="s">
        <v>1230</v>
      </c>
      <c r="AU1358" t="s">
        <v>4450</v>
      </c>
      <c r="AV1358" t="s">
        <v>7217</v>
      </c>
      <c r="AW1358" t="s">
        <v>1592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2016022914</v>
      </c>
      <c r="BM1358">
        <v>14</v>
      </c>
    </row>
    <row r="1359" spans="1:65">
      <c r="A1359" t="s">
        <v>7218</v>
      </c>
      <c r="B1359">
        <v>1358</v>
      </c>
      <c r="C1359" t="s">
        <v>1223</v>
      </c>
      <c r="D1359">
        <v>1</v>
      </c>
      <c r="E1359">
        <v>14</v>
      </c>
      <c r="F1359">
        <v>2016022914</v>
      </c>
      <c r="G1359">
        <v>20160229</v>
      </c>
      <c r="H1359" t="s">
        <v>1593</v>
      </c>
      <c r="I1359" t="s">
        <v>1234</v>
      </c>
      <c r="J1359" t="s">
        <v>55</v>
      </c>
      <c r="K1359">
        <v>0</v>
      </c>
      <c r="L1359" t="s">
        <v>55</v>
      </c>
      <c r="M1359" t="s">
        <v>55</v>
      </c>
      <c r="N1359" t="s">
        <v>56</v>
      </c>
      <c r="O1359" t="s">
        <v>57</v>
      </c>
      <c r="P1359" t="s">
        <v>57</v>
      </c>
      <c r="Q1359" t="s">
        <v>3</v>
      </c>
      <c r="R1359" t="s">
        <v>1229</v>
      </c>
      <c r="S1359" t="s">
        <v>55</v>
      </c>
      <c r="T1359" t="s">
        <v>68</v>
      </c>
      <c r="U1359" t="s">
        <v>68</v>
      </c>
      <c r="V1359" t="s">
        <v>56</v>
      </c>
      <c r="W1359" t="s">
        <v>55</v>
      </c>
      <c r="X1359" t="s">
        <v>56</v>
      </c>
      <c r="Y1359" t="s">
        <v>56</v>
      </c>
      <c r="Z1359" t="s">
        <v>56</v>
      </c>
      <c r="AA1359" t="s">
        <v>57</v>
      </c>
      <c r="AB1359" t="s">
        <v>56</v>
      </c>
      <c r="AC1359" t="s">
        <v>56</v>
      </c>
      <c r="AD1359" t="s">
        <v>57</v>
      </c>
      <c r="AE1359">
        <v>0</v>
      </c>
      <c r="AF1359">
        <v>0</v>
      </c>
      <c r="AG1359">
        <v>0</v>
      </c>
      <c r="AH1359">
        <v>1</v>
      </c>
      <c r="AI1359" s="18" t="str">
        <f t="shared" si="85"/>
        <v>1</v>
      </c>
      <c r="AJ1359" s="18" t="str">
        <f t="shared" si="86"/>
        <v>1</v>
      </c>
      <c r="AK1359" s="18" t="str">
        <f t="shared" si="87"/>
        <v>1</v>
      </c>
      <c r="AL1359" s="18">
        <f t="shared" si="88"/>
        <v>1</v>
      </c>
      <c r="AM1359" t="s">
        <v>55</v>
      </c>
      <c r="AN1359" t="s">
        <v>55</v>
      </c>
      <c r="AO1359">
        <v>0</v>
      </c>
      <c r="AP1359">
        <v>0</v>
      </c>
      <c r="AQ1359">
        <v>0</v>
      </c>
      <c r="AR1359" t="s">
        <v>74</v>
      </c>
      <c r="AS1359" t="s">
        <v>1230</v>
      </c>
      <c r="AT1359" t="s">
        <v>1230</v>
      </c>
      <c r="AU1359" t="s">
        <v>4450</v>
      </c>
      <c r="AV1359" t="s">
        <v>7218</v>
      </c>
      <c r="AW1359" t="s">
        <v>1593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2016022914</v>
      </c>
      <c r="BM1359">
        <v>14</v>
      </c>
    </row>
    <row r="1360" spans="1:65">
      <c r="A1360" t="s">
        <v>7219</v>
      </c>
      <c r="B1360">
        <v>1359</v>
      </c>
      <c r="C1360" t="s">
        <v>1223</v>
      </c>
      <c r="D1360">
        <v>1</v>
      </c>
      <c r="E1360">
        <v>14</v>
      </c>
      <c r="F1360">
        <v>2016022914</v>
      </c>
      <c r="G1360">
        <v>20160229</v>
      </c>
      <c r="H1360" t="s">
        <v>1594</v>
      </c>
      <c r="I1360" t="s">
        <v>1234</v>
      </c>
      <c r="J1360" t="s">
        <v>55</v>
      </c>
      <c r="K1360">
        <v>0</v>
      </c>
      <c r="L1360" t="s">
        <v>55</v>
      </c>
      <c r="M1360" t="s">
        <v>55</v>
      </c>
      <c r="N1360" t="s">
        <v>56</v>
      </c>
      <c r="O1360" t="s">
        <v>57</v>
      </c>
      <c r="P1360" t="s">
        <v>57</v>
      </c>
      <c r="Q1360" t="s">
        <v>3</v>
      </c>
      <c r="R1360" t="s">
        <v>1229</v>
      </c>
      <c r="S1360" t="s">
        <v>55</v>
      </c>
      <c r="T1360" t="s">
        <v>68</v>
      </c>
      <c r="U1360" t="s">
        <v>68</v>
      </c>
      <c r="V1360" t="s">
        <v>56</v>
      </c>
      <c r="W1360" t="s">
        <v>55</v>
      </c>
      <c r="X1360" t="s">
        <v>56</v>
      </c>
      <c r="Y1360" t="s">
        <v>56</v>
      </c>
      <c r="Z1360" t="s">
        <v>56</v>
      </c>
      <c r="AA1360" t="s">
        <v>57</v>
      </c>
      <c r="AB1360" t="s">
        <v>56</v>
      </c>
      <c r="AC1360" t="s">
        <v>56</v>
      </c>
      <c r="AD1360" t="s">
        <v>57</v>
      </c>
      <c r="AE1360">
        <v>0</v>
      </c>
      <c r="AF1360">
        <v>0</v>
      </c>
      <c r="AG1360">
        <v>0</v>
      </c>
      <c r="AH1360">
        <v>1</v>
      </c>
      <c r="AI1360" s="18" t="str">
        <f t="shared" si="85"/>
        <v>1</v>
      </c>
      <c r="AJ1360" s="18" t="str">
        <f t="shared" si="86"/>
        <v>1</v>
      </c>
      <c r="AK1360" s="18" t="str">
        <f t="shared" si="87"/>
        <v>1</v>
      </c>
      <c r="AL1360" s="18">
        <f t="shared" si="88"/>
        <v>1</v>
      </c>
      <c r="AM1360" t="s">
        <v>55</v>
      </c>
      <c r="AN1360" t="s">
        <v>55</v>
      </c>
      <c r="AO1360">
        <v>1</v>
      </c>
      <c r="AP1360">
        <v>0</v>
      </c>
      <c r="AQ1360">
        <v>0</v>
      </c>
      <c r="AR1360" t="s">
        <v>74</v>
      </c>
      <c r="AS1360" t="s">
        <v>1230</v>
      </c>
      <c r="AT1360" t="s">
        <v>1230</v>
      </c>
      <c r="AU1360" t="s">
        <v>4450</v>
      </c>
      <c r="AV1360" t="s">
        <v>7219</v>
      </c>
      <c r="AW1360" t="s">
        <v>1594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1</v>
      </c>
      <c r="BL1360">
        <v>2016022914</v>
      </c>
      <c r="BM1360">
        <v>14</v>
      </c>
    </row>
    <row r="1361" spans="1:65">
      <c r="A1361" t="s">
        <v>7220</v>
      </c>
      <c r="B1361">
        <v>1360</v>
      </c>
      <c r="C1361" t="s">
        <v>1223</v>
      </c>
      <c r="D1361">
        <v>1</v>
      </c>
      <c r="E1361">
        <v>14</v>
      </c>
      <c r="F1361">
        <v>2016022914</v>
      </c>
      <c r="G1361">
        <v>20160229</v>
      </c>
      <c r="H1361" t="s">
        <v>1595</v>
      </c>
      <c r="I1361" t="s">
        <v>1234</v>
      </c>
      <c r="J1361" t="s">
        <v>55</v>
      </c>
      <c r="K1361">
        <v>0</v>
      </c>
      <c r="L1361" t="s">
        <v>55</v>
      </c>
      <c r="M1361" t="s">
        <v>55</v>
      </c>
      <c r="N1361" t="s">
        <v>56</v>
      </c>
      <c r="O1361" t="s">
        <v>57</v>
      </c>
      <c r="P1361" t="s">
        <v>57</v>
      </c>
      <c r="Q1361" t="s">
        <v>3</v>
      </c>
      <c r="R1361" t="s">
        <v>1229</v>
      </c>
      <c r="S1361" t="s">
        <v>55</v>
      </c>
      <c r="T1361" t="s">
        <v>68</v>
      </c>
      <c r="U1361" t="s">
        <v>68</v>
      </c>
      <c r="V1361" t="s">
        <v>68</v>
      </c>
      <c r="W1361" t="s">
        <v>55</v>
      </c>
      <c r="X1361" t="s">
        <v>56</v>
      </c>
      <c r="Y1361" t="s">
        <v>56</v>
      </c>
      <c r="Z1361" t="s">
        <v>56</v>
      </c>
      <c r="AA1361" t="s">
        <v>57</v>
      </c>
      <c r="AB1361" t="s">
        <v>56</v>
      </c>
      <c r="AC1361" t="s">
        <v>56</v>
      </c>
      <c r="AD1361" t="s">
        <v>57</v>
      </c>
      <c r="AE1361">
        <v>0</v>
      </c>
      <c r="AF1361">
        <v>0</v>
      </c>
      <c r="AG1361">
        <v>0</v>
      </c>
      <c r="AH1361">
        <v>1</v>
      </c>
      <c r="AI1361" s="18" t="str">
        <f t="shared" si="85"/>
        <v>1</v>
      </c>
      <c r="AJ1361" s="18" t="str">
        <f t="shared" si="86"/>
        <v>1</v>
      </c>
      <c r="AK1361" s="18" t="str">
        <f t="shared" si="87"/>
        <v>1</v>
      </c>
      <c r="AL1361" s="18">
        <f t="shared" si="88"/>
        <v>1</v>
      </c>
      <c r="AM1361" t="s">
        <v>55</v>
      </c>
      <c r="AN1361" t="s">
        <v>55</v>
      </c>
      <c r="AO1361">
        <v>0</v>
      </c>
      <c r="AP1361">
        <v>0</v>
      </c>
      <c r="AQ1361">
        <v>0</v>
      </c>
      <c r="AR1361" t="s">
        <v>74</v>
      </c>
      <c r="AS1361" t="s">
        <v>1230</v>
      </c>
      <c r="AT1361" t="s">
        <v>1230</v>
      </c>
      <c r="AU1361" t="s">
        <v>4450</v>
      </c>
      <c r="AV1361" t="s">
        <v>7220</v>
      </c>
      <c r="AW1361" t="s">
        <v>1595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2016022914</v>
      </c>
      <c r="BM1361">
        <v>14</v>
      </c>
    </row>
    <row r="1362" spans="1:65">
      <c r="A1362" t="s">
        <v>7221</v>
      </c>
      <c r="B1362">
        <v>1361</v>
      </c>
      <c r="C1362" t="s">
        <v>1223</v>
      </c>
      <c r="D1362">
        <v>1</v>
      </c>
      <c r="E1362">
        <v>14</v>
      </c>
      <c r="F1362">
        <v>2016022914</v>
      </c>
      <c r="G1362">
        <v>20160229</v>
      </c>
      <c r="H1362" t="s">
        <v>1596</v>
      </c>
      <c r="I1362" t="s">
        <v>1234</v>
      </c>
      <c r="J1362" t="s">
        <v>55</v>
      </c>
      <c r="K1362">
        <v>0</v>
      </c>
      <c r="L1362" t="s">
        <v>55</v>
      </c>
      <c r="M1362" t="s">
        <v>55</v>
      </c>
      <c r="N1362" t="s">
        <v>56</v>
      </c>
      <c r="O1362" t="s">
        <v>57</v>
      </c>
      <c r="P1362" t="s">
        <v>57</v>
      </c>
      <c r="Q1362" t="s">
        <v>3</v>
      </c>
      <c r="R1362" t="s">
        <v>1229</v>
      </c>
      <c r="S1362" t="s">
        <v>55</v>
      </c>
      <c r="T1362" t="s">
        <v>68</v>
      </c>
      <c r="U1362" t="s">
        <v>68</v>
      </c>
      <c r="V1362" t="s">
        <v>56</v>
      </c>
      <c r="W1362" t="s">
        <v>55</v>
      </c>
      <c r="X1362" t="s">
        <v>56</v>
      </c>
      <c r="Y1362" t="s">
        <v>56</v>
      </c>
      <c r="Z1362" t="s">
        <v>56</v>
      </c>
      <c r="AA1362" t="s">
        <v>57</v>
      </c>
      <c r="AB1362" t="s">
        <v>56</v>
      </c>
      <c r="AC1362" t="s">
        <v>56</v>
      </c>
      <c r="AD1362" t="s">
        <v>57</v>
      </c>
      <c r="AE1362">
        <v>0</v>
      </c>
      <c r="AF1362">
        <v>0</v>
      </c>
      <c r="AG1362">
        <v>0</v>
      </c>
      <c r="AH1362">
        <v>1</v>
      </c>
      <c r="AI1362" s="18" t="str">
        <f t="shared" si="85"/>
        <v>1</v>
      </c>
      <c r="AJ1362" s="18" t="str">
        <f t="shared" si="86"/>
        <v>1</v>
      </c>
      <c r="AK1362" s="18" t="str">
        <f t="shared" si="87"/>
        <v>1</v>
      </c>
      <c r="AL1362" s="18">
        <f t="shared" si="88"/>
        <v>1</v>
      </c>
      <c r="AM1362" t="s">
        <v>55</v>
      </c>
      <c r="AN1362" t="s">
        <v>55</v>
      </c>
      <c r="AO1362">
        <v>0</v>
      </c>
      <c r="AP1362">
        <v>0</v>
      </c>
      <c r="AQ1362">
        <v>0</v>
      </c>
      <c r="AR1362" t="s">
        <v>74</v>
      </c>
      <c r="AS1362" t="s">
        <v>1230</v>
      </c>
      <c r="AT1362" t="s">
        <v>1230</v>
      </c>
      <c r="AU1362" t="s">
        <v>4450</v>
      </c>
      <c r="AV1362" t="s">
        <v>7221</v>
      </c>
      <c r="AW1362" t="s">
        <v>1596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2016022914</v>
      </c>
      <c r="BM1362">
        <v>14</v>
      </c>
    </row>
    <row r="1363" spans="1:65">
      <c r="A1363" t="s">
        <v>7222</v>
      </c>
      <c r="B1363">
        <v>1362</v>
      </c>
      <c r="C1363" t="s">
        <v>1223</v>
      </c>
      <c r="D1363">
        <v>1</v>
      </c>
      <c r="E1363">
        <v>14</v>
      </c>
      <c r="F1363">
        <v>2016022914</v>
      </c>
      <c r="G1363">
        <v>20160229</v>
      </c>
      <c r="H1363" t="s">
        <v>1597</v>
      </c>
      <c r="I1363" t="s">
        <v>1234</v>
      </c>
      <c r="J1363" t="s">
        <v>55</v>
      </c>
      <c r="K1363">
        <v>0</v>
      </c>
      <c r="L1363" t="s">
        <v>55</v>
      </c>
      <c r="M1363" t="s">
        <v>55</v>
      </c>
      <c r="N1363" t="s">
        <v>56</v>
      </c>
      <c r="O1363" t="s">
        <v>57</v>
      </c>
      <c r="P1363" t="s">
        <v>57</v>
      </c>
      <c r="Q1363" t="s">
        <v>3</v>
      </c>
      <c r="R1363" t="s">
        <v>1229</v>
      </c>
      <c r="S1363" t="s">
        <v>55</v>
      </c>
      <c r="T1363" t="s">
        <v>68</v>
      </c>
      <c r="U1363" t="s">
        <v>68</v>
      </c>
      <c r="V1363" t="s">
        <v>56</v>
      </c>
      <c r="W1363" t="s">
        <v>55</v>
      </c>
      <c r="X1363" t="s">
        <v>56</v>
      </c>
      <c r="Y1363" t="s">
        <v>56</v>
      </c>
      <c r="Z1363" t="s">
        <v>56</v>
      </c>
      <c r="AA1363" t="s">
        <v>57</v>
      </c>
      <c r="AB1363" t="s">
        <v>56</v>
      </c>
      <c r="AC1363" t="s">
        <v>56</v>
      </c>
      <c r="AD1363" t="s">
        <v>57</v>
      </c>
      <c r="AE1363">
        <v>0</v>
      </c>
      <c r="AF1363">
        <v>0</v>
      </c>
      <c r="AG1363">
        <v>0</v>
      </c>
      <c r="AH1363">
        <v>1</v>
      </c>
      <c r="AI1363" s="18" t="str">
        <f t="shared" si="85"/>
        <v>1</v>
      </c>
      <c r="AJ1363" s="18" t="str">
        <f t="shared" si="86"/>
        <v>1</v>
      </c>
      <c r="AK1363" s="18" t="str">
        <f t="shared" si="87"/>
        <v>1</v>
      </c>
      <c r="AL1363" s="18">
        <f t="shared" si="88"/>
        <v>1</v>
      </c>
      <c r="AM1363" t="s">
        <v>55</v>
      </c>
      <c r="AN1363" t="s">
        <v>55</v>
      </c>
      <c r="AO1363">
        <v>0</v>
      </c>
      <c r="AP1363">
        <v>0</v>
      </c>
      <c r="AQ1363">
        <v>0</v>
      </c>
      <c r="AR1363" t="s">
        <v>74</v>
      </c>
      <c r="AS1363" t="s">
        <v>1230</v>
      </c>
      <c r="AT1363" t="s">
        <v>1230</v>
      </c>
      <c r="AU1363" t="s">
        <v>4450</v>
      </c>
      <c r="AV1363" t="s">
        <v>7222</v>
      </c>
      <c r="AW1363" t="s">
        <v>1597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2016022914</v>
      </c>
      <c r="BM1363">
        <v>14</v>
      </c>
    </row>
    <row r="1364" spans="1:65">
      <c r="A1364" t="s">
        <v>7223</v>
      </c>
      <c r="B1364">
        <v>1363</v>
      </c>
      <c r="C1364" t="s">
        <v>1223</v>
      </c>
      <c r="D1364">
        <v>1</v>
      </c>
      <c r="E1364">
        <v>14</v>
      </c>
      <c r="F1364">
        <v>2016022914</v>
      </c>
      <c r="G1364">
        <v>20160229</v>
      </c>
      <c r="H1364" t="s">
        <v>1598</v>
      </c>
      <c r="I1364" t="s">
        <v>1234</v>
      </c>
      <c r="J1364" t="s">
        <v>55</v>
      </c>
      <c r="K1364">
        <v>0</v>
      </c>
      <c r="L1364" t="s">
        <v>55</v>
      </c>
      <c r="M1364" t="s">
        <v>55</v>
      </c>
      <c r="N1364" t="s">
        <v>56</v>
      </c>
      <c r="O1364" t="s">
        <v>57</v>
      </c>
      <c r="P1364" t="s">
        <v>57</v>
      </c>
      <c r="Q1364" t="s">
        <v>3</v>
      </c>
      <c r="R1364" t="s">
        <v>1229</v>
      </c>
      <c r="S1364" t="s">
        <v>55</v>
      </c>
      <c r="T1364" t="s">
        <v>68</v>
      </c>
      <c r="U1364" t="s">
        <v>68</v>
      </c>
      <c r="V1364" t="s">
        <v>56</v>
      </c>
      <c r="W1364" t="s">
        <v>55</v>
      </c>
      <c r="X1364" t="s">
        <v>56</v>
      </c>
      <c r="Y1364" t="s">
        <v>56</v>
      </c>
      <c r="Z1364" t="s">
        <v>56</v>
      </c>
      <c r="AA1364" t="s">
        <v>57</v>
      </c>
      <c r="AB1364" t="s">
        <v>56</v>
      </c>
      <c r="AC1364" t="s">
        <v>56</v>
      </c>
      <c r="AD1364" t="s">
        <v>57</v>
      </c>
      <c r="AE1364">
        <v>0</v>
      </c>
      <c r="AF1364">
        <v>0</v>
      </c>
      <c r="AG1364">
        <v>0</v>
      </c>
      <c r="AH1364">
        <v>1</v>
      </c>
      <c r="AI1364" s="18" t="str">
        <f t="shared" si="85"/>
        <v>1</v>
      </c>
      <c r="AJ1364" s="18" t="str">
        <f t="shared" si="86"/>
        <v>1</v>
      </c>
      <c r="AK1364" s="18" t="str">
        <f t="shared" si="87"/>
        <v>1</v>
      </c>
      <c r="AL1364" s="18">
        <f t="shared" si="88"/>
        <v>1</v>
      </c>
      <c r="AM1364" t="s">
        <v>55</v>
      </c>
      <c r="AN1364" t="s">
        <v>55</v>
      </c>
      <c r="AO1364">
        <v>1</v>
      </c>
      <c r="AP1364">
        <v>0</v>
      </c>
      <c r="AQ1364">
        <v>0</v>
      </c>
      <c r="AR1364" t="s">
        <v>74</v>
      </c>
      <c r="AS1364" t="s">
        <v>1230</v>
      </c>
      <c r="AT1364" t="s">
        <v>1230</v>
      </c>
      <c r="AU1364" t="s">
        <v>4450</v>
      </c>
      <c r="AV1364" t="s">
        <v>7223</v>
      </c>
      <c r="AW1364" t="s">
        <v>1598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2016022914</v>
      </c>
      <c r="BM1364">
        <v>14</v>
      </c>
    </row>
    <row r="1365" spans="1:65">
      <c r="A1365" t="s">
        <v>7224</v>
      </c>
      <c r="B1365">
        <v>1364</v>
      </c>
      <c r="C1365" t="s">
        <v>1223</v>
      </c>
      <c r="D1365">
        <v>1</v>
      </c>
      <c r="E1365">
        <v>14</v>
      </c>
      <c r="F1365">
        <v>2016022914</v>
      </c>
      <c r="G1365">
        <v>20160229</v>
      </c>
      <c r="H1365" t="s">
        <v>1599</v>
      </c>
      <c r="I1365" t="s">
        <v>1234</v>
      </c>
      <c r="J1365" t="s">
        <v>55</v>
      </c>
      <c r="K1365">
        <v>0</v>
      </c>
      <c r="L1365" t="s">
        <v>55</v>
      </c>
      <c r="M1365" t="s">
        <v>55</v>
      </c>
      <c r="N1365" t="s">
        <v>56</v>
      </c>
      <c r="O1365" t="s">
        <v>57</v>
      </c>
      <c r="P1365" t="s">
        <v>57</v>
      </c>
      <c r="Q1365" t="s">
        <v>3</v>
      </c>
      <c r="R1365" t="s">
        <v>1229</v>
      </c>
      <c r="S1365" t="s">
        <v>55</v>
      </c>
      <c r="T1365" t="s">
        <v>68</v>
      </c>
      <c r="U1365" t="s">
        <v>68</v>
      </c>
      <c r="V1365" t="s">
        <v>56</v>
      </c>
      <c r="W1365" t="s">
        <v>55</v>
      </c>
      <c r="X1365" t="s">
        <v>56</v>
      </c>
      <c r="Y1365" t="s">
        <v>56</v>
      </c>
      <c r="Z1365" t="s">
        <v>56</v>
      </c>
      <c r="AA1365" t="s">
        <v>57</v>
      </c>
      <c r="AB1365" t="s">
        <v>56</v>
      </c>
      <c r="AC1365" t="s">
        <v>56</v>
      </c>
      <c r="AD1365" t="s">
        <v>57</v>
      </c>
      <c r="AE1365">
        <v>0</v>
      </c>
      <c r="AF1365">
        <v>0</v>
      </c>
      <c r="AG1365">
        <v>0</v>
      </c>
      <c r="AH1365">
        <v>1</v>
      </c>
      <c r="AI1365" s="18" t="str">
        <f t="shared" si="85"/>
        <v>1</v>
      </c>
      <c r="AJ1365" s="18" t="str">
        <f t="shared" si="86"/>
        <v>1</v>
      </c>
      <c r="AK1365" s="18" t="str">
        <f t="shared" si="87"/>
        <v>1</v>
      </c>
      <c r="AL1365" s="18">
        <f t="shared" si="88"/>
        <v>1</v>
      </c>
      <c r="AM1365" t="s">
        <v>55</v>
      </c>
      <c r="AN1365" t="s">
        <v>55</v>
      </c>
      <c r="AO1365">
        <v>0</v>
      </c>
      <c r="AP1365">
        <v>0</v>
      </c>
      <c r="AQ1365">
        <v>0</v>
      </c>
      <c r="AR1365" t="s">
        <v>74</v>
      </c>
      <c r="AS1365" t="s">
        <v>1230</v>
      </c>
      <c r="AT1365" t="s">
        <v>1230</v>
      </c>
      <c r="AU1365" t="s">
        <v>4450</v>
      </c>
      <c r="AV1365" t="s">
        <v>7224</v>
      </c>
      <c r="AW1365" t="s">
        <v>1599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2016022914</v>
      </c>
      <c r="BM1365">
        <v>14</v>
      </c>
    </row>
    <row r="1366" spans="1:65">
      <c r="A1366" t="s">
        <v>7225</v>
      </c>
      <c r="B1366">
        <v>1365</v>
      </c>
      <c r="C1366" t="s">
        <v>1223</v>
      </c>
      <c r="D1366">
        <v>1</v>
      </c>
      <c r="E1366">
        <v>14</v>
      </c>
      <c r="F1366">
        <v>2016022914</v>
      </c>
      <c r="G1366">
        <v>20160229</v>
      </c>
      <c r="H1366" t="s">
        <v>1600</v>
      </c>
      <c r="I1366" t="s">
        <v>1234</v>
      </c>
      <c r="J1366" t="s">
        <v>55</v>
      </c>
      <c r="K1366">
        <v>0</v>
      </c>
      <c r="L1366" t="s">
        <v>55</v>
      </c>
      <c r="M1366" t="s">
        <v>55</v>
      </c>
      <c r="N1366" t="s">
        <v>56</v>
      </c>
      <c r="O1366" t="s">
        <v>57</v>
      </c>
      <c r="P1366" t="s">
        <v>57</v>
      </c>
      <c r="Q1366" t="s">
        <v>3</v>
      </c>
      <c r="R1366" t="s">
        <v>1229</v>
      </c>
      <c r="S1366" t="s">
        <v>55</v>
      </c>
      <c r="T1366" t="s">
        <v>68</v>
      </c>
      <c r="U1366" t="s">
        <v>68</v>
      </c>
      <c r="V1366" t="s">
        <v>56</v>
      </c>
      <c r="W1366" t="s">
        <v>55</v>
      </c>
      <c r="X1366" t="s">
        <v>56</v>
      </c>
      <c r="Y1366" t="s">
        <v>56</v>
      </c>
      <c r="Z1366" t="s">
        <v>56</v>
      </c>
      <c r="AA1366" t="s">
        <v>57</v>
      </c>
      <c r="AB1366" t="s">
        <v>56</v>
      </c>
      <c r="AC1366" t="s">
        <v>56</v>
      </c>
      <c r="AD1366" t="s">
        <v>57</v>
      </c>
      <c r="AE1366">
        <v>0</v>
      </c>
      <c r="AF1366">
        <v>0</v>
      </c>
      <c r="AG1366">
        <v>0</v>
      </c>
      <c r="AH1366">
        <v>1</v>
      </c>
      <c r="AI1366" s="18" t="str">
        <f t="shared" si="85"/>
        <v>1</v>
      </c>
      <c r="AJ1366" s="18" t="str">
        <f t="shared" si="86"/>
        <v>1</v>
      </c>
      <c r="AK1366" s="18" t="str">
        <f t="shared" si="87"/>
        <v>1</v>
      </c>
      <c r="AL1366" s="18">
        <f t="shared" si="88"/>
        <v>1</v>
      </c>
      <c r="AM1366" t="s">
        <v>55</v>
      </c>
      <c r="AN1366" t="s">
        <v>55</v>
      </c>
      <c r="AO1366">
        <v>0</v>
      </c>
      <c r="AP1366">
        <v>0</v>
      </c>
      <c r="AQ1366">
        <v>0</v>
      </c>
      <c r="AR1366" t="s">
        <v>74</v>
      </c>
      <c r="AS1366" t="s">
        <v>1230</v>
      </c>
      <c r="AT1366" t="s">
        <v>1230</v>
      </c>
      <c r="AU1366" t="s">
        <v>4450</v>
      </c>
      <c r="AV1366" t="s">
        <v>7225</v>
      </c>
      <c r="AW1366" t="s">
        <v>1600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2016022914</v>
      </c>
      <c r="BM1366">
        <v>14</v>
      </c>
    </row>
    <row r="1367" spans="1:65">
      <c r="A1367" t="s">
        <v>7226</v>
      </c>
      <c r="B1367">
        <v>1366</v>
      </c>
      <c r="C1367" t="s">
        <v>1223</v>
      </c>
      <c r="D1367">
        <v>1</v>
      </c>
      <c r="E1367">
        <v>14</v>
      </c>
      <c r="F1367">
        <v>2016022914</v>
      </c>
      <c r="G1367">
        <v>20160229</v>
      </c>
      <c r="H1367" t="s">
        <v>1601</v>
      </c>
      <c r="I1367" t="s">
        <v>1234</v>
      </c>
      <c r="J1367" t="s">
        <v>55</v>
      </c>
      <c r="K1367">
        <v>0</v>
      </c>
      <c r="L1367" t="s">
        <v>55</v>
      </c>
      <c r="M1367" t="s">
        <v>55</v>
      </c>
      <c r="N1367" t="s">
        <v>56</v>
      </c>
      <c r="O1367" t="s">
        <v>57</v>
      </c>
      <c r="P1367" t="s">
        <v>57</v>
      </c>
      <c r="Q1367" t="s">
        <v>3</v>
      </c>
      <c r="R1367" t="s">
        <v>1229</v>
      </c>
      <c r="S1367" t="s">
        <v>55</v>
      </c>
      <c r="T1367" t="s">
        <v>68</v>
      </c>
      <c r="U1367" t="s">
        <v>68</v>
      </c>
      <c r="V1367" t="s">
        <v>56</v>
      </c>
      <c r="W1367" t="s">
        <v>55</v>
      </c>
      <c r="X1367" t="s">
        <v>56</v>
      </c>
      <c r="Y1367" t="s">
        <v>56</v>
      </c>
      <c r="Z1367" t="s">
        <v>56</v>
      </c>
      <c r="AA1367" t="s">
        <v>57</v>
      </c>
      <c r="AB1367" t="s">
        <v>56</v>
      </c>
      <c r="AC1367" t="s">
        <v>56</v>
      </c>
      <c r="AD1367" t="s">
        <v>57</v>
      </c>
      <c r="AE1367">
        <v>0</v>
      </c>
      <c r="AF1367">
        <v>0</v>
      </c>
      <c r="AG1367">
        <v>0</v>
      </c>
      <c r="AH1367">
        <v>1</v>
      </c>
      <c r="AI1367" s="18" t="str">
        <f t="shared" si="85"/>
        <v>1</v>
      </c>
      <c r="AJ1367" s="18" t="str">
        <f t="shared" si="86"/>
        <v>1</v>
      </c>
      <c r="AK1367" s="18" t="str">
        <f t="shared" si="87"/>
        <v>1</v>
      </c>
      <c r="AL1367" s="18">
        <f t="shared" si="88"/>
        <v>1</v>
      </c>
      <c r="AM1367" t="s">
        <v>55</v>
      </c>
      <c r="AN1367" t="s">
        <v>55</v>
      </c>
      <c r="AO1367">
        <v>0</v>
      </c>
      <c r="AP1367">
        <v>0</v>
      </c>
      <c r="AQ1367">
        <v>0</v>
      </c>
      <c r="AR1367" t="s">
        <v>74</v>
      </c>
      <c r="AS1367" t="s">
        <v>1230</v>
      </c>
      <c r="AT1367" t="s">
        <v>1230</v>
      </c>
      <c r="AU1367" t="s">
        <v>4450</v>
      </c>
      <c r="AV1367" t="s">
        <v>7226</v>
      </c>
      <c r="AW1367" t="s">
        <v>1601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2016022914</v>
      </c>
      <c r="BM1367">
        <v>14</v>
      </c>
    </row>
    <row r="1368" spans="1:65">
      <c r="A1368" t="s">
        <v>7227</v>
      </c>
      <c r="B1368">
        <v>1367</v>
      </c>
      <c r="C1368" t="s">
        <v>1223</v>
      </c>
      <c r="D1368">
        <v>1</v>
      </c>
      <c r="E1368">
        <v>14</v>
      </c>
      <c r="F1368">
        <v>2016022914</v>
      </c>
      <c r="G1368">
        <v>20160229</v>
      </c>
      <c r="H1368" t="s">
        <v>1602</v>
      </c>
      <c r="I1368" t="s">
        <v>1234</v>
      </c>
      <c r="J1368" t="s">
        <v>55</v>
      </c>
      <c r="K1368">
        <v>0</v>
      </c>
      <c r="L1368" t="s">
        <v>55</v>
      </c>
      <c r="M1368" t="s">
        <v>55</v>
      </c>
      <c r="N1368" t="s">
        <v>56</v>
      </c>
      <c r="O1368" t="s">
        <v>57</v>
      </c>
      <c r="P1368" t="s">
        <v>57</v>
      </c>
      <c r="Q1368" t="s">
        <v>3</v>
      </c>
      <c r="R1368" t="s">
        <v>1229</v>
      </c>
      <c r="S1368" t="s">
        <v>55</v>
      </c>
      <c r="T1368" t="s">
        <v>68</v>
      </c>
      <c r="U1368" t="s">
        <v>68</v>
      </c>
      <c r="V1368" t="s">
        <v>68</v>
      </c>
      <c r="W1368" t="s">
        <v>55</v>
      </c>
      <c r="X1368" t="s">
        <v>56</v>
      </c>
      <c r="Y1368" t="s">
        <v>56</v>
      </c>
      <c r="Z1368" t="s">
        <v>56</v>
      </c>
      <c r="AA1368" t="s">
        <v>57</v>
      </c>
      <c r="AB1368" t="s">
        <v>56</v>
      </c>
      <c r="AC1368" t="s">
        <v>56</v>
      </c>
      <c r="AD1368" t="s">
        <v>57</v>
      </c>
      <c r="AE1368">
        <v>0</v>
      </c>
      <c r="AF1368">
        <v>0</v>
      </c>
      <c r="AG1368">
        <v>0</v>
      </c>
      <c r="AH1368">
        <v>1</v>
      </c>
      <c r="AI1368" s="18" t="str">
        <f t="shared" si="85"/>
        <v>1</v>
      </c>
      <c r="AJ1368" s="18" t="str">
        <f t="shared" si="86"/>
        <v>1</v>
      </c>
      <c r="AK1368" s="18" t="str">
        <f t="shared" si="87"/>
        <v>1</v>
      </c>
      <c r="AL1368" s="18">
        <f t="shared" si="88"/>
        <v>1</v>
      </c>
      <c r="AM1368" t="s">
        <v>55</v>
      </c>
      <c r="AN1368" t="s">
        <v>55</v>
      </c>
      <c r="AO1368">
        <v>1</v>
      </c>
      <c r="AP1368">
        <v>0</v>
      </c>
      <c r="AQ1368">
        <v>0</v>
      </c>
      <c r="AR1368" t="s">
        <v>74</v>
      </c>
      <c r="AS1368" t="s">
        <v>1230</v>
      </c>
      <c r="AT1368" t="s">
        <v>1230</v>
      </c>
      <c r="AU1368" t="s">
        <v>4450</v>
      </c>
      <c r="AV1368" t="s">
        <v>7227</v>
      </c>
      <c r="AW1368" t="s">
        <v>1602</v>
      </c>
      <c r="AX1368">
        <v>0</v>
      </c>
      <c r="AY1368">
        <v>0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2016022914</v>
      </c>
      <c r="BM1368">
        <v>14</v>
      </c>
    </row>
    <row r="1369" spans="1:65">
      <c r="A1369" t="s">
        <v>7228</v>
      </c>
      <c r="B1369">
        <v>1368</v>
      </c>
      <c r="C1369" t="s">
        <v>1223</v>
      </c>
      <c r="D1369">
        <v>1</v>
      </c>
      <c r="E1369">
        <v>14</v>
      </c>
      <c r="F1369">
        <v>2016022914</v>
      </c>
      <c r="G1369">
        <v>20160229</v>
      </c>
      <c r="H1369" t="s">
        <v>1603</v>
      </c>
      <c r="I1369" t="s">
        <v>76</v>
      </c>
      <c r="J1369" t="s">
        <v>55</v>
      </c>
      <c r="K1369">
        <v>15</v>
      </c>
      <c r="L1369">
        <v>0</v>
      </c>
      <c r="M1369">
        <v>15</v>
      </c>
      <c r="N1369" t="s">
        <v>56</v>
      </c>
      <c r="O1369" t="s">
        <v>1604</v>
      </c>
      <c r="P1369" t="s">
        <v>56</v>
      </c>
      <c r="Q1369" t="s">
        <v>4</v>
      </c>
      <c r="R1369" t="s">
        <v>78</v>
      </c>
      <c r="S1369" t="s">
        <v>55</v>
      </c>
      <c r="T1369" t="s">
        <v>56</v>
      </c>
      <c r="U1369" t="s">
        <v>56</v>
      </c>
      <c r="V1369" t="s">
        <v>56</v>
      </c>
      <c r="W1369" t="s">
        <v>55</v>
      </c>
      <c r="X1369" t="s">
        <v>56</v>
      </c>
      <c r="Y1369" t="s">
        <v>56</v>
      </c>
      <c r="Z1369" t="s">
        <v>56</v>
      </c>
      <c r="AA1369" t="s">
        <v>57</v>
      </c>
      <c r="AB1369" t="s">
        <v>56</v>
      </c>
      <c r="AC1369" t="s">
        <v>56</v>
      </c>
      <c r="AD1369" t="s">
        <v>57</v>
      </c>
      <c r="AE1369">
        <v>0</v>
      </c>
      <c r="AF1369">
        <v>0</v>
      </c>
      <c r="AG1369">
        <v>0</v>
      </c>
      <c r="AH1369">
        <v>1</v>
      </c>
      <c r="AI1369" s="18" t="str">
        <f t="shared" si="85"/>
        <v>1</v>
      </c>
      <c r="AJ1369" s="18" t="str">
        <f t="shared" si="86"/>
        <v>1</v>
      </c>
      <c r="AK1369" s="18" t="str">
        <f t="shared" si="87"/>
        <v>1</v>
      </c>
      <c r="AL1369" s="18">
        <f t="shared" si="88"/>
        <v>1</v>
      </c>
      <c r="AM1369" t="s">
        <v>55</v>
      </c>
      <c r="AN1369" t="s">
        <v>55</v>
      </c>
      <c r="AO1369">
        <v>0</v>
      </c>
      <c r="AP1369">
        <v>0</v>
      </c>
      <c r="AQ1369">
        <v>0</v>
      </c>
      <c r="AR1369" t="s">
        <v>76</v>
      </c>
      <c r="AS1369" t="s">
        <v>78</v>
      </c>
      <c r="AT1369" t="s">
        <v>78</v>
      </c>
      <c r="AU1369" t="s">
        <v>4449</v>
      </c>
      <c r="AV1369" t="s">
        <v>7228</v>
      </c>
      <c r="AW1369" t="s">
        <v>1603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</v>
      </c>
      <c r="BL1369">
        <v>2016022914</v>
      </c>
      <c r="BM1369">
        <v>14</v>
      </c>
    </row>
    <row r="1370" spans="1:65">
      <c r="A1370" t="s">
        <v>7229</v>
      </c>
      <c r="B1370">
        <v>1369</v>
      </c>
      <c r="C1370" t="s">
        <v>1223</v>
      </c>
      <c r="D1370">
        <v>1</v>
      </c>
      <c r="E1370">
        <v>14</v>
      </c>
      <c r="F1370">
        <v>2016022914</v>
      </c>
      <c r="G1370">
        <v>20160229</v>
      </c>
      <c r="H1370" t="s">
        <v>1605</v>
      </c>
      <c r="I1370" t="s">
        <v>1338</v>
      </c>
      <c r="J1370" t="s">
        <v>55</v>
      </c>
      <c r="K1370">
        <v>6</v>
      </c>
      <c r="L1370">
        <v>1</v>
      </c>
      <c r="M1370">
        <v>5</v>
      </c>
      <c r="N1370" t="s">
        <v>56</v>
      </c>
      <c r="O1370" t="s">
        <v>1338</v>
      </c>
      <c r="P1370" t="s">
        <v>56</v>
      </c>
      <c r="Q1370" t="s">
        <v>3</v>
      </c>
      <c r="R1370" t="s">
        <v>102</v>
      </c>
      <c r="S1370" t="s">
        <v>55</v>
      </c>
      <c r="T1370" t="s">
        <v>56</v>
      </c>
      <c r="U1370" t="s">
        <v>56</v>
      </c>
      <c r="V1370" t="s">
        <v>56</v>
      </c>
      <c r="W1370" t="s">
        <v>55</v>
      </c>
      <c r="X1370" t="s">
        <v>56</v>
      </c>
      <c r="Y1370" t="s">
        <v>56</v>
      </c>
      <c r="Z1370" t="s">
        <v>56</v>
      </c>
      <c r="AA1370" t="s">
        <v>57</v>
      </c>
      <c r="AB1370" t="s">
        <v>56</v>
      </c>
      <c r="AC1370" t="s">
        <v>68</v>
      </c>
      <c r="AD1370" t="s">
        <v>57</v>
      </c>
      <c r="AE1370">
        <v>0</v>
      </c>
      <c r="AF1370">
        <v>0</v>
      </c>
      <c r="AG1370">
        <v>0</v>
      </c>
      <c r="AH1370">
        <v>1</v>
      </c>
      <c r="AI1370" s="18" t="str">
        <f t="shared" si="85"/>
        <v>1</v>
      </c>
      <c r="AJ1370" s="18" t="str">
        <f t="shared" si="86"/>
        <v>1</v>
      </c>
      <c r="AK1370" s="18" t="str">
        <f t="shared" si="87"/>
        <v>1</v>
      </c>
      <c r="AL1370" s="18">
        <f t="shared" si="88"/>
        <v>1</v>
      </c>
      <c r="AM1370" t="s">
        <v>55</v>
      </c>
      <c r="AN1370" t="s">
        <v>55</v>
      </c>
      <c r="AO1370">
        <v>0</v>
      </c>
      <c r="AP1370">
        <v>0</v>
      </c>
      <c r="AQ1370">
        <v>0</v>
      </c>
      <c r="AR1370" t="s">
        <v>101</v>
      </c>
      <c r="AS1370" t="s">
        <v>102</v>
      </c>
      <c r="AT1370" t="s">
        <v>102</v>
      </c>
      <c r="AU1370" t="s">
        <v>4450</v>
      </c>
      <c r="AV1370" t="s">
        <v>7229</v>
      </c>
      <c r="AW1370" t="s">
        <v>1605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2016022914</v>
      </c>
      <c r="BM1370">
        <v>14</v>
      </c>
    </row>
    <row r="1371" spans="1:65">
      <c r="A1371" t="s">
        <v>7230</v>
      </c>
      <c r="B1371">
        <v>1370</v>
      </c>
      <c r="C1371" t="s">
        <v>1223</v>
      </c>
      <c r="D1371">
        <v>1</v>
      </c>
      <c r="E1371">
        <v>14</v>
      </c>
      <c r="F1371">
        <v>2016022914</v>
      </c>
      <c r="G1371">
        <v>20160229</v>
      </c>
      <c r="H1371" t="s">
        <v>1606</v>
      </c>
      <c r="I1371" t="s">
        <v>76</v>
      </c>
      <c r="J1371" t="s">
        <v>55</v>
      </c>
      <c r="K1371">
        <v>7</v>
      </c>
      <c r="L1371">
        <v>0</v>
      </c>
      <c r="M1371">
        <v>7</v>
      </c>
      <c r="N1371" t="s">
        <v>56</v>
      </c>
      <c r="O1371" t="s">
        <v>612</v>
      </c>
      <c r="P1371" t="s">
        <v>56</v>
      </c>
      <c r="Q1371" t="s">
        <v>3</v>
      </c>
      <c r="R1371" t="s">
        <v>1236</v>
      </c>
      <c r="S1371" t="s">
        <v>55</v>
      </c>
      <c r="T1371" t="s">
        <v>68</v>
      </c>
      <c r="U1371" t="s">
        <v>68</v>
      </c>
      <c r="V1371" t="s">
        <v>56</v>
      </c>
      <c r="W1371" t="s">
        <v>55</v>
      </c>
      <c r="X1371" t="s">
        <v>56</v>
      </c>
      <c r="Y1371" t="s">
        <v>56</v>
      </c>
      <c r="Z1371" t="s">
        <v>56</v>
      </c>
      <c r="AA1371" t="s">
        <v>57</v>
      </c>
      <c r="AB1371" t="s">
        <v>56</v>
      </c>
      <c r="AC1371" t="s">
        <v>68</v>
      </c>
      <c r="AD1371" t="s">
        <v>57</v>
      </c>
      <c r="AE1371">
        <v>0</v>
      </c>
      <c r="AF1371">
        <v>0</v>
      </c>
      <c r="AG1371">
        <v>0</v>
      </c>
      <c r="AH1371">
        <v>1</v>
      </c>
      <c r="AI1371" s="18" t="str">
        <f t="shared" si="85"/>
        <v>1</v>
      </c>
      <c r="AJ1371" s="18" t="str">
        <f t="shared" si="86"/>
        <v>1</v>
      </c>
      <c r="AK1371" s="18" t="str">
        <f t="shared" si="87"/>
        <v>1</v>
      </c>
      <c r="AL1371" s="18">
        <f t="shared" si="88"/>
        <v>1</v>
      </c>
      <c r="AM1371" t="s">
        <v>55</v>
      </c>
      <c r="AN1371" t="s">
        <v>55</v>
      </c>
      <c r="AO1371">
        <v>0</v>
      </c>
      <c r="AP1371">
        <v>0</v>
      </c>
      <c r="AQ1371">
        <v>0</v>
      </c>
      <c r="AR1371" t="s">
        <v>76</v>
      </c>
      <c r="AS1371" t="s">
        <v>78</v>
      </c>
      <c r="AT1371" t="s">
        <v>78</v>
      </c>
      <c r="AU1371" t="s">
        <v>4449</v>
      </c>
      <c r="AV1371" t="s">
        <v>7230</v>
      </c>
      <c r="AW1371" t="s">
        <v>1606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2016022914</v>
      </c>
      <c r="BM1371">
        <v>14</v>
      </c>
    </row>
    <row r="1372" spans="1:65">
      <c r="A1372" t="s">
        <v>7231</v>
      </c>
      <c r="B1372">
        <v>1371</v>
      </c>
      <c r="C1372" t="s">
        <v>1223</v>
      </c>
      <c r="D1372">
        <v>1</v>
      </c>
      <c r="E1372">
        <v>14</v>
      </c>
      <c r="F1372">
        <v>2016022914</v>
      </c>
      <c r="G1372">
        <v>20160229</v>
      </c>
      <c r="H1372" t="s">
        <v>1607</v>
      </c>
      <c r="I1372" t="s">
        <v>1250</v>
      </c>
      <c r="J1372" t="s">
        <v>55</v>
      </c>
      <c r="K1372">
        <v>1</v>
      </c>
      <c r="L1372">
        <v>1</v>
      </c>
      <c r="M1372">
        <v>0</v>
      </c>
      <c r="N1372" t="s">
        <v>56</v>
      </c>
      <c r="O1372" t="s">
        <v>1250</v>
      </c>
      <c r="P1372" t="s">
        <v>68</v>
      </c>
      <c r="Q1372" t="s">
        <v>3</v>
      </c>
      <c r="R1372" t="s">
        <v>1236</v>
      </c>
      <c r="S1372" t="s">
        <v>55</v>
      </c>
      <c r="T1372" t="s">
        <v>56</v>
      </c>
      <c r="U1372" t="s">
        <v>56</v>
      </c>
      <c r="V1372" t="s">
        <v>56</v>
      </c>
      <c r="W1372" t="s">
        <v>55</v>
      </c>
      <c r="X1372" t="s">
        <v>56</v>
      </c>
      <c r="Y1372" t="s">
        <v>56</v>
      </c>
      <c r="Z1372" t="s">
        <v>68</v>
      </c>
      <c r="AA1372" t="s">
        <v>57</v>
      </c>
      <c r="AB1372" t="s">
        <v>56</v>
      </c>
      <c r="AC1372" t="s">
        <v>56</v>
      </c>
      <c r="AD1372" t="s">
        <v>57</v>
      </c>
      <c r="AE1372">
        <v>0</v>
      </c>
      <c r="AF1372">
        <v>0</v>
      </c>
      <c r="AG1372">
        <v>0</v>
      </c>
      <c r="AH1372">
        <v>1</v>
      </c>
      <c r="AI1372" s="18" t="str">
        <f t="shared" si="85"/>
        <v>1</v>
      </c>
      <c r="AJ1372" s="18" t="str">
        <f t="shared" si="86"/>
        <v>1</v>
      </c>
      <c r="AK1372" s="18" t="str">
        <f t="shared" si="87"/>
        <v>1</v>
      </c>
      <c r="AL1372" s="18">
        <f t="shared" si="88"/>
        <v>1</v>
      </c>
      <c r="AM1372" t="s">
        <v>55</v>
      </c>
      <c r="AN1372" t="s">
        <v>55</v>
      </c>
      <c r="AO1372">
        <v>1</v>
      </c>
      <c r="AP1372">
        <v>0</v>
      </c>
      <c r="AQ1372">
        <v>0</v>
      </c>
      <c r="AR1372" t="s">
        <v>379</v>
      </c>
      <c r="AS1372" t="s">
        <v>78</v>
      </c>
      <c r="AT1372" t="s">
        <v>78</v>
      </c>
      <c r="AU1372" t="s">
        <v>4449</v>
      </c>
      <c r="AV1372" t="s">
        <v>7231</v>
      </c>
      <c r="AW1372" t="s">
        <v>1607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2016022914</v>
      </c>
      <c r="BM1372">
        <v>14</v>
      </c>
    </row>
    <row r="1373" spans="1:65">
      <c r="A1373" t="s">
        <v>7232</v>
      </c>
      <c r="B1373">
        <v>1372</v>
      </c>
      <c r="C1373" t="s">
        <v>1223</v>
      </c>
      <c r="D1373">
        <v>1</v>
      </c>
      <c r="E1373">
        <v>14</v>
      </c>
      <c r="F1373">
        <v>2016022914</v>
      </c>
      <c r="G1373">
        <v>20160229</v>
      </c>
      <c r="H1373" t="s">
        <v>1608</v>
      </c>
      <c r="I1373" t="s">
        <v>76</v>
      </c>
      <c r="J1373" t="s">
        <v>55</v>
      </c>
      <c r="K1373">
        <v>2</v>
      </c>
      <c r="L1373">
        <v>0</v>
      </c>
      <c r="M1373">
        <v>2</v>
      </c>
      <c r="N1373" t="s">
        <v>56</v>
      </c>
      <c r="O1373" t="s">
        <v>76</v>
      </c>
      <c r="P1373" t="s">
        <v>68</v>
      </c>
      <c r="Q1373" t="s">
        <v>3</v>
      </c>
      <c r="R1373" t="s">
        <v>1236</v>
      </c>
      <c r="S1373" t="s">
        <v>55</v>
      </c>
      <c r="T1373" t="s">
        <v>56</v>
      </c>
      <c r="U1373" t="s">
        <v>56</v>
      </c>
      <c r="V1373" t="s">
        <v>56</v>
      </c>
      <c r="W1373" t="s">
        <v>55</v>
      </c>
      <c r="X1373" t="s">
        <v>56</v>
      </c>
      <c r="Y1373" t="s">
        <v>56</v>
      </c>
      <c r="Z1373" t="s">
        <v>56</v>
      </c>
      <c r="AA1373" t="s">
        <v>57</v>
      </c>
      <c r="AB1373" t="s">
        <v>56</v>
      </c>
      <c r="AC1373" t="s">
        <v>68</v>
      </c>
      <c r="AD1373" t="s">
        <v>57</v>
      </c>
      <c r="AE1373">
        <v>0</v>
      </c>
      <c r="AF1373">
        <v>0</v>
      </c>
      <c r="AG1373">
        <v>0</v>
      </c>
      <c r="AH1373">
        <v>1</v>
      </c>
      <c r="AI1373" s="18" t="str">
        <f t="shared" si="85"/>
        <v>1</v>
      </c>
      <c r="AJ1373" s="18" t="str">
        <f t="shared" si="86"/>
        <v>1</v>
      </c>
      <c r="AK1373" s="18" t="str">
        <f t="shared" si="87"/>
        <v>1</v>
      </c>
      <c r="AL1373" s="18">
        <f t="shared" si="88"/>
        <v>1</v>
      </c>
      <c r="AM1373" t="s">
        <v>55</v>
      </c>
      <c r="AN1373" t="s">
        <v>55</v>
      </c>
      <c r="AO1373">
        <v>0</v>
      </c>
      <c r="AP1373">
        <v>0</v>
      </c>
      <c r="AQ1373">
        <v>0</v>
      </c>
      <c r="AR1373" t="s">
        <v>76</v>
      </c>
      <c r="AS1373" t="s">
        <v>78</v>
      </c>
      <c r="AT1373" t="s">
        <v>78</v>
      </c>
      <c r="AU1373" t="s">
        <v>4449</v>
      </c>
      <c r="AV1373" t="s">
        <v>7232</v>
      </c>
      <c r="AW1373" t="s">
        <v>1608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1</v>
      </c>
      <c r="BL1373">
        <v>2016022914</v>
      </c>
      <c r="BM1373">
        <v>14</v>
      </c>
    </row>
    <row r="1374" spans="1:65">
      <c r="A1374" t="s">
        <v>7233</v>
      </c>
      <c r="B1374">
        <v>1373</v>
      </c>
      <c r="C1374" t="s">
        <v>1223</v>
      </c>
      <c r="D1374">
        <v>1</v>
      </c>
      <c r="E1374">
        <v>14</v>
      </c>
      <c r="F1374">
        <v>2016022914</v>
      </c>
      <c r="G1374">
        <v>20160229</v>
      </c>
      <c r="H1374" t="s">
        <v>1609</v>
      </c>
      <c r="I1374" t="s">
        <v>76</v>
      </c>
      <c r="J1374" t="s">
        <v>55</v>
      </c>
      <c r="K1374">
        <v>1</v>
      </c>
      <c r="L1374">
        <v>0</v>
      </c>
      <c r="M1374">
        <v>1</v>
      </c>
      <c r="N1374" t="s">
        <v>56</v>
      </c>
      <c r="O1374" t="s">
        <v>76</v>
      </c>
      <c r="P1374" t="s">
        <v>68</v>
      </c>
      <c r="Q1374" t="s">
        <v>3</v>
      </c>
      <c r="R1374" t="s">
        <v>1236</v>
      </c>
      <c r="S1374" t="s">
        <v>55</v>
      </c>
      <c r="T1374" t="s">
        <v>56</v>
      </c>
      <c r="U1374" t="s">
        <v>56</v>
      </c>
      <c r="V1374" t="s">
        <v>56</v>
      </c>
      <c r="W1374" t="s">
        <v>55</v>
      </c>
      <c r="X1374" t="s">
        <v>56</v>
      </c>
      <c r="Y1374" t="s">
        <v>56</v>
      </c>
      <c r="Z1374" t="s">
        <v>56</v>
      </c>
      <c r="AA1374" t="s">
        <v>57</v>
      </c>
      <c r="AB1374" t="s">
        <v>56</v>
      </c>
      <c r="AC1374" t="s">
        <v>68</v>
      </c>
      <c r="AD1374" t="s">
        <v>57</v>
      </c>
      <c r="AE1374">
        <v>0</v>
      </c>
      <c r="AF1374">
        <v>0</v>
      </c>
      <c r="AG1374">
        <v>0</v>
      </c>
      <c r="AH1374">
        <v>1</v>
      </c>
      <c r="AI1374" s="18" t="str">
        <f t="shared" si="85"/>
        <v>1</v>
      </c>
      <c r="AJ1374" s="18" t="str">
        <f t="shared" si="86"/>
        <v>1</v>
      </c>
      <c r="AK1374" s="18" t="str">
        <f t="shared" si="87"/>
        <v>1</v>
      </c>
      <c r="AL1374" s="18">
        <f t="shared" si="88"/>
        <v>1</v>
      </c>
      <c r="AM1374" t="s">
        <v>55</v>
      </c>
      <c r="AN1374" t="s">
        <v>55</v>
      </c>
      <c r="AO1374">
        <v>0</v>
      </c>
      <c r="AP1374">
        <v>0</v>
      </c>
      <c r="AQ1374">
        <v>0</v>
      </c>
      <c r="AR1374" t="s">
        <v>76</v>
      </c>
      <c r="AS1374" t="s">
        <v>78</v>
      </c>
      <c r="AT1374" t="s">
        <v>78</v>
      </c>
      <c r="AU1374" t="s">
        <v>4449</v>
      </c>
      <c r="AV1374" t="s">
        <v>7233</v>
      </c>
      <c r="AW1374" t="s">
        <v>1609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2016022914</v>
      </c>
      <c r="BM1374">
        <v>14</v>
      </c>
    </row>
    <row r="1375" spans="1:65">
      <c r="A1375" t="s">
        <v>7234</v>
      </c>
      <c r="B1375">
        <v>1374</v>
      </c>
      <c r="C1375" t="s">
        <v>1223</v>
      </c>
      <c r="D1375">
        <v>1</v>
      </c>
      <c r="E1375">
        <v>14</v>
      </c>
      <c r="F1375">
        <v>2016022914</v>
      </c>
      <c r="G1375">
        <v>20160229</v>
      </c>
      <c r="H1375" t="s">
        <v>1610</v>
      </c>
      <c r="I1375" t="s">
        <v>217</v>
      </c>
      <c r="J1375" t="s">
        <v>55</v>
      </c>
      <c r="K1375">
        <v>1</v>
      </c>
      <c r="L1375">
        <v>0</v>
      </c>
      <c r="M1375">
        <v>1</v>
      </c>
      <c r="N1375" t="s">
        <v>56</v>
      </c>
      <c r="O1375" t="s">
        <v>217</v>
      </c>
      <c r="P1375" t="s">
        <v>68</v>
      </c>
      <c r="Q1375" t="s">
        <v>3</v>
      </c>
      <c r="R1375" t="s">
        <v>1236</v>
      </c>
      <c r="S1375" t="s">
        <v>55</v>
      </c>
      <c r="T1375" t="s">
        <v>56</v>
      </c>
      <c r="U1375" t="s">
        <v>56</v>
      </c>
      <c r="V1375" t="s">
        <v>68</v>
      </c>
      <c r="W1375" t="s">
        <v>55</v>
      </c>
      <c r="X1375" t="s">
        <v>56</v>
      </c>
      <c r="Y1375" t="s">
        <v>56</v>
      </c>
      <c r="Z1375" t="s">
        <v>56</v>
      </c>
      <c r="AA1375" t="s">
        <v>57</v>
      </c>
      <c r="AB1375" t="s">
        <v>56</v>
      </c>
      <c r="AC1375" t="s">
        <v>68</v>
      </c>
      <c r="AD1375" t="s">
        <v>57</v>
      </c>
      <c r="AE1375">
        <v>0</v>
      </c>
      <c r="AF1375">
        <v>0</v>
      </c>
      <c r="AG1375">
        <v>0</v>
      </c>
      <c r="AH1375">
        <v>1</v>
      </c>
      <c r="AI1375" s="18" t="str">
        <f t="shared" si="85"/>
        <v>1</v>
      </c>
      <c r="AJ1375" s="18" t="str">
        <f t="shared" si="86"/>
        <v>1</v>
      </c>
      <c r="AK1375" s="18" t="str">
        <f t="shared" si="87"/>
        <v>1</v>
      </c>
      <c r="AL1375" s="18">
        <f t="shared" si="88"/>
        <v>1</v>
      </c>
      <c r="AM1375" t="s">
        <v>55</v>
      </c>
      <c r="AN1375" t="s">
        <v>55</v>
      </c>
      <c r="AO1375">
        <v>0</v>
      </c>
      <c r="AP1375">
        <v>0</v>
      </c>
      <c r="AQ1375">
        <v>0</v>
      </c>
      <c r="AR1375" t="s">
        <v>147</v>
      </c>
      <c r="AS1375" t="s">
        <v>78</v>
      </c>
      <c r="AT1375" t="s">
        <v>78</v>
      </c>
      <c r="AU1375" t="s">
        <v>4449</v>
      </c>
      <c r="AV1375" t="s">
        <v>7234</v>
      </c>
      <c r="AW1375" t="s">
        <v>1610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2016022914</v>
      </c>
      <c r="BM1375">
        <v>14</v>
      </c>
    </row>
    <row r="1376" spans="1:65">
      <c r="A1376" t="s">
        <v>7235</v>
      </c>
      <c r="B1376">
        <v>1375</v>
      </c>
      <c r="C1376" t="s">
        <v>1223</v>
      </c>
      <c r="D1376">
        <v>1</v>
      </c>
      <c r="E1376">
        <v>14</v>
      </c>
      <c r="F1376">
        <v>2016022914</v>
      </c>
      <c r="G1376">
        <v>20160229</v>
      </c>
      <c r="H1376" t="s">
        <v>1611</v>
      </c>
      <c r="I1376" t="s">
        <v>1612</v>
      </c>
      <c r="J1376" t="s">
        <v>55</v>
      </c>
      <c r="K1376">
        <v>1</v>
      </c>
      <c r="L1376">
        <v>0</v>
      </c>
      <c r="M1376">
        <v>1</v>
      </c>
      <c r="N1376" t="s">
        <v>56</v>
      </c>
      <c r="O1376" t="s">
        <v>1612</v>
      </c>
      <c r="P1376" t="s">
        <v>68</v>
      </c>
      <c r="Q1376" t="s">
        <v>3</v>
      </c>
      <c r="R1376" t="s">
        <v>1236</v>
      </c>
      <c r="S1376" t="s">
        <v>55</v>
      </c>
      <c r="T1376" t="s">
        <v>56</v>
      </c>
      <c r="U1376" t="s">
        <v>56</v>
      </c>
      <c r="V1376" t="s">
        <v>68</v>
      </c>
      <c r="W1376" t="s">
        <v>55</v>
      </c>
      <c r="X1376" t="s">
        <v>56</v>
      </c>
      <c r="Y1376" t="s">
        <v>56</v>
      </c>
      <c r="Z1376" t="s">
        <v>56</v>
      </c>
      <c r="AA1376" t="s">
        <v>57</v>
      </c>
      <c r="AB1376" t="s">
        <v>56</v>
      </c>
      <c r="AC1376" t="s">
        <v>56</v>
      </c>
      <c r="AD1376" t="s">
        <v>57</v>
      </c>
      <c r="AE1376">
        <v>0</v>
      </c>
      <c r="AF1376">
        <v>0</v>
      </c>
      <c r="AG1376">
        <v>0</v>
      </c>
      <c r="AH1376">
        <v>1</v>
      </c>
      <c r="AI1376" s="18" t="str">
        <f t="shared" si="85"/>
        <v>1</v>
      </c>
      <c r="AJ1376" s="18" t="str">
        <f t="shared" si="86"/>
        <v>1</v>
      </c>
      <c r="AK1376" s="18" t="str">
        <f t="shared" si="87"/>
        <v>1</v>
      </c>
      <c r="AL1376" s="18">
        <f t="shared" si="88"/>
        <v>1</v>
      </c>
      <c r="AM1376" t="s">
        <v>55</v>
      </c>
      <c r="AN1376" t="s">
        <v>55</v>
      </c>
      <c r="AO1376">
        <v>1</v>
      </c>
      <c r="AP1376">
        <v>0</v>
      </c>
      <c r="AQ1376">
        <v>0</v>
      </c>
      <c r="AR1376" t="s">
        <v>89</v>
      </c>
      <c r="AS1376" t="s">
        <v>78</v>
      </c>
      <c r="AT1376" t="s">
        <v>78</v>
      </c>
      <c r="AU1376" t="s">
        <v>4449</v>
      </c>
      <c r="AV1376" t="s">
        <v>7235</v>
      </c>
      <c r="AW1376" t="s">
        <v>1611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</v>
      </c>
      <c r="BL1376">
        <v>2016022914</v>
      </c>
      <c r="BM1376">
        <v>14</v>
      </c>
    </row>
    <row r="1377" spans="1:65">
      <c r="A1377" t="s">
        <v>7236</v>
      </c>
      <c r="B1377">
        <v>1376</v>
      </c>
      <c r="C1377" t="s">
        <v>57</v>
      </c>
      <c r="D1377" t="s">
        <v>55</v>
      </c>
      <c r="E1377">
        <v>14</v>
      </c>
      <c r="F1377">
        <v>2016022914</v>
      </c>
      <c r="G1377" t="s">
        <v>55</v>
      </c>
      <c r="H1377" t="s">
        <v>1613</v>
      </c>
      <c r="I1377" t="s">
        <v>55</v>
      </c>
      <c r="J1377" t="s">
        <v>55</v>
      </c>
      <c r="K1377" t="s">
        <v>55</v>
      </c>
      <c r="L1377" t="s">
        <v>55</v>
      </c>
      <c r="M1377" t="s">
        <v>55</v>
      </c>
      <c r="N1377" t="s">
        <v>57</v>
      </c>
      <c r="O1377" t="s">
        <v>57</v>
      </c>
      <c r="P1377" t="s">
        <v>57</v>
      </c>
      <c r="Q1377" t="s">
        <v>57</v>
      </c>
      <c r="R1377" t="s">
        <v>57</v>
      </c>
      <c r="S1377" t="s">
        <v>55</v>
      </c>
      <c r="T1377" t="s">
        <v>57</v>
      </c>
      <c r="U1377" t="s">
        <v>57</v>
      </c>
      <c r="V1377" t="s">
        <v>57</v>
      </c>
      <c r="W1377" t="s">
        <v>55</v>
      </c>
      <c r="X1377" t="s">
        <v>57</v>
      </c>
      <c r="Y1377" t="s">
        <v>57</v>
      </c>
      <c r="Z1377" t="s">
        <v>57</v>
      </c>
      <c r="AA1377" t="s">
        <v>57</v>
      </c>
      <c r="AB1377" t="s">
        <v>57</v>
      </c>
      <c r="AC1377" t="s">
        <v>57</v>
      </c>
      <c r="AD1377" t="s">
        <v>57</v>
      </c>
      <c r="AE1377">
        <v>0</v>
      </c>
      <c r="AF1377">
        <v>0</v>
      </c>
      <c r="AG1377">
        <v>0</v>
      </c>
      <c r="AH1377">
        <v>0</v>
      </c>
      <c r="AI1377" s="18" t="str">
        <f t="shared" si="85"/>
        <v>1</v>
      </c>
      <c r="AJ1377" s="18" t="str">
        <f t="shared" si="86"/>
        <v>1</v>
      </c>
      <c r="AK1377" s="18" t="str">
        <f t="shared" si="87"/>
        <v>1</v>
      </c>
      <c r="AL1377" s="18">
        <f t="shared" si="88"/>
        <v>0</v>
      </c>
      <c r="AM1377" t="s">
        <v>55</v>
      </c>
      <c r="AN1377" t="s">
        <v>55</v>
      </c>
      <c r="AO1377">
        <v>0</v>
      </c>
      <c r="AP1377">
        <v>1</v>
      </c>
      <c r="AQ1377">
        <v>0</v>
      </c>
      <c r="AR1377" t="s">
        <v>59</v>
      </c>
      <c r="AS1377" t="s">
        <v>80</v>
      </c>
      <c r="AT1377" t="s">
        <v>80</v>
      </c>
      <c r="AU1377" t="s">
        <v>80</v>
      </c>
      <c r="AV1377" t="s">
        <v>7236</v>
      </c>
      <c r="AW1377" t="s">
        <v>1613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0</v>
      </c>
      <c r="BK1377">
        <v>0</v>
      </c>
      <c r="BL1377">
        <v>2016022914</v>
      </c>
      <c r="BM1377">
        <v>14</v>
      </c>
    </row>
    <row r="1378" spans="1:65">
      <c r="A1378" t="s">
        <v>7237</v>
      </c>
      <c r="B1378">
        <v>1377</v>
      </c>
      <c r="C1378" t="s">
        <v>57</v>
      </c>
      <c r="D1378" t="s">
        <v>55</v>
      </c>
      <c r="E1378">
        <v>14</v>
      </c>
      <c r="F1378">
        <v>2016022914</v>
      </c>
      <c r="G1378" t="s">
        <v>55</v>
      </c>
      <c r="H1378" t="s">
        <v>1614</v>
      </c>
      <c r="I1378" t="s">
        <v>55</v>
      </c>
      <c r="J1378" t="s">
        <v>55</v>
      </c>
      <c r="K1378" t="s">
        <v>55</v>
      </c>
      <c r="L1378" t="s">
        <v>55</v>
      </c>
      <c r="M1378" t="s">
        <v>55</v>
      </c>
      <c r="N1378" t="s">
        <v>57</v>
      </c>
      <c r="O1378" t="s">
        <v>57</v>
      </c>
      <c r="P1378" t="s">
        <v>57</v>
      </c>
      <c r="Q1378" t="s">
        <v>57</v>
      </c>
      <c r="R1378" t="s">
        <v>57</v>
      </c>
      <c r="S1378" t="s">
        <v>55</v>
      </c>
      <c r="T1378" t="s">
        <v>57</v>
      </c>
      <c r="U1378" t="s">
        <v>57</v>
      </c>
      <c r="V1378" t="s">
        <v>57</v>
      </c>
      <c r="W1378" t="s">
        <v>55</v>
      </c>
      <c r="X1378" t="s">
        <v>57</v>
      </c>
      <c r="Y1378" t="s">
        <v>57</v>
      </c>
      <c r="Z1378" t="s">
        <v>57</v>
      </c>
      <c r="AA1378" t="s">
        <v>57</v>
      </c>
      <c r="AB1378" t="s">
        <v>57</v>
      </c>
      <c r="AC1378" t="s">
        <v>57</v>
      </c>
      <c r="AD1378" t="s">
        <v>57</v>
      </c>
      <c r="AE1378">
        <v>0</v>
      </c>
      <c r="AF1378">
        <v>0</v>
      </c>
      <c r="AG1378">
        <v>0</v>
      </c>
      <c r="AH1378">
        <v>0</v>
      </c>
      <c r="AI1378" s="18" t="str">
        <f t="shared" si="85"/>
        <v>1</v>
      </c>
      <c r="AJ1378" s="18" t="str">
        <f t="shared" si="86"/>
        <v>1</v>
      </c>
      <c r="AK1378" s="18" t="str">
        <f t="shared" si="87"/>
        <v>1</v>
      </c>
      <c r="AL1378" s="18">
        <f t="shared" si="88"/>
        <v>0</v>
      </c>
      <c r="AM1378" t="s">
        <v>55</v>
      </c>
      <c r="AN1378" t="s">
        <v>55</v>
      </c>
      <c r="AO1378">
        <v>0</v>
      </c>
      <c r="AP1378">
        <v>1</v>
      </c>
      <c r="AQ1378">
        <v>0</v>
      </c>
      <c r="AR1378" t="s">
        <v>59</v>
      </c>
      <c r="AS1378" t="s">
        <v>80</v>
      </c>
      <c r="AT1378" t="s">
        <v>80</v>
      </c>
      <c r="AU1378" t="s">
        <v>80</v>
      </c>
      <c r="AV1378" t="s">
        <v>7237</v>
      </c>
      <c r="AW1378" t="s">
        <v>1614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0</v>
      </c>
      <c r="BK1378">
        <v>0</v>
      </c>
      <c r="BL1378">
        <v>2016022914</v>
      </c>
      <c r="BM1378">
        <v>14</v>
      </c>
    </row>
    <row r="1379" spans="1:65">
      <c r="A1379" t="s">
        <v>7238</v>
      </c>
      <c r="B1379">
        <v>1378</v>
      </c>
      <c r="C1379" t="s">
        <v>57</v>
      </c>
      <c r="D1379" t="s">
        <v>55</v>
      </c>
      <c r="E1379">
        <v>14</v>
      </c>
      <c r="F1379">
        <v>2016022914</v>
      </c>
      <c r="G1379" t="s">
        <v>55</v>
      </c>
      <c r="H1379" t="s">
        <v>1615</v>
      </c>
      <c r="I1379" t="s">
        <v>55</v>
      </c>
      <c r="J1379" t="s">
        <v>55</v>
      </c>
      <c r="K1379" t="s">
        <v>55</v>
      </c>
      <c r="L1379" t="s">
        <v>55</v>
      </c>
      <c r="M1379" t="s">
        <v>55</v>
      </c>
      <c r="N1379" t="s">
        <v>57</v>
      </c>
      <c r="O1379" t="s">
        <v>57</v>
      </c>
      <c r="P1379" t="s">
        <v>57</v>
      </c>
      <c r="Q1379" t="s">
        <v>57</v>
      </c>
      <c r="R1379" t="s">
        <v>57</v>
      </c>
      <c r="S1379" t="s">
        <v>55</v>
      </c>
      <c r="T1379" t="s">
        <v>57</v>
      </c>
      <c r="U1379" t="s">
        <v>57</v>
      </c>
      <c r="V1379" t="s">
        <v>57</v>
      </c>
      <c r="W1379" t="s">
        <v>55</v>
      </c>
      <c r="X1379" t="s">
        <v>57</v>
      </c>
      <c r="Y1379" t="s">
        <v>57</v>
      </c>
      <c r="Z1379" t="s">
        <v>57</v>
      </c>
      <c r="AA1379" t="s">
        <v>57</v>
      </c>
      <c r="AB1379" t="s">
        <v>57</v>
      </c>
      <c r="AC1379" t="s">
        <v>57</v>
      </c>
      <c r="AD1379" t="s">
        <v>57</v>
      </c>
      <c r="AE1379">
        <v>0</v>
      </c>
      <c r="AF1379">
        <v>0</v>
      </c>
      <c r="AG1379">
        <v>0</v>
      </c>
      <c r="AH1379">
        <v>0</v>
      </c>
      <c r="AI1379" s="18" t="str">
        <f t="shared" si="85"/>
        <v>1</v>
      </c>
      <c r="AJ1379" s="18" t="str">
        <f t="shared" si="86"/>
        <v>1</v>
      </c>
      <c r="AK1379" s="18" t="str">
        <f t="shared" si="87"/>
        <v>1</v>
      </c>
      <c r="AL1379" s="18">
        <f t="shared" si="88"/>
        <v>0</v>
      </c>
      <c r="AM1379" t="s">
        <v>55</v>
      </c>
      <c r="AN1379" t="s">
        <v>55</v>
      </c>
      <c r="AO1379">
        <v>0</v>
      </c>
      <c r="AP1379">
        <v>1</v>
      </c>
      <c r="AQ1379">
        <v>0</v>
      </c>
      <c r="AR1379" t="s">
        <v>59</v>
      </c>
      <c r="AS1379" t="s">
        <v>80</v>
      </c>
      <c r="AT1379" t="s">
        <v>80</v>
      </c>
      <c r="AU1379" t="s">
        <v>80</v>
      </c>
      <c r="AV1379" t="s">
        <v>7238</v>
      </c>
      <c r="AW1379" t="s">
        <v>1615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0</v>
      </c>
      <c r="BK1379">
        <v>0</v>
      </c>
      <c r="BL1379">
        <v>2016022914</v>
      </c>
      <c r="BM1379">
        <v>14</v>
      </c>
    </row>
    <row r="1380" spans="1:65">
      <c r="A1380" t="s">
        <v>7239</v>
      </c>
      <c r="B1380">
        <v>1379</v>
      </c>
      <c r="C1380" t="s">
        <v>57</v>
      </c>
      <c r="D1380" t="s">
        <v>55</v>
      </c>
      <c r="E1380">
        <v>14</v>
      </c>
      <c r="F1380">
        <v>2016022914</v>
      </c>
      <c r="G1380" t="s">
        <v>55</v>
      </c>
      <c r="H1380" t="s">
        <v>1616</v>
      </c>
      <c r="I1380" t="s">
        <v>55</v>
      </c>
      <c r="J1380" t="s">
        <v>55</v>
      </c>
      <c r="K1380" t="s">
        <v>55</v>
      </c>
      <c r="L1380" t="s">
        <v>55</v>
      </c>
      <c r="M1380" t="s">
        <v>55</v>
      </c>
      <c r="N1380" t="s">
        <v>57</v>
      </c>
      <c r="O1380" t="s">
        <v>57</v>
      </c>
      <c r="P1380" t="s">
        <v>57</v>
      </c>
      <c r="Q1380" t="s">
        <v>57</v>
      </c>
      <c r="R1380" t="s">
        <v>57</v>
      </c>
      <c r="S1380" t="s">
        <v>55</v>
      </c>
      <c r="T1380" t="s">
        <v>57</v>
      </c>
      <c r="U1380" t="s">
        <v>57</v>
      </c>
      <c r="V1380" t="s">
        <v>57</v>
      </c>
      <c r="W1380" t="s">
        <v>55</v>
      </c>
      <c r="X1380" t="s">
        <v>57</v>
      </c>
      <c r="Y1380" t="s">
        <v>57</v>
      </c>
      <c r="Z1380" t="s">
        <v>57</v>
      </c>
      <c r="AA1380" t="s">
        <v>57</v>
      </c>
      <c r="AB1380" t="s">
        <v>57</v>
      </c>
      <c r="AC1380" t="s">
        <v>57</v>
      </c>
      <c r="AD1380" t="s">
        <v>57</v>
      </c>
      <c r="AE1380">
        <v>0</v>
      </c>
      <c r="AF1380">
        <v>0</v>
      </c>
      <c r="AG1380">
        <v>0</v>
      </c>
      <c r="AH1380">
        <v>0</v>
      </c>
      <c r="AI1380" s="18" t="str">
        <f t="shared" si="85"/>
        <v>1</v>
      </c>
      <c r="AJ1380" s="18" t="str">
        <f t="shared" si="86"/>
        <v>1</v>
      </c>
      <c r="AK1380" s="18" t="str">
        <f t="shared" si="87"/>
        <v>1</v>
      </c>
      <c r="AL1380" s="18">
        <f t="shared" si="88"/>
        <v>0</v>
      </c>
      <c r="AM1380" t="s">
        <v>55</v>
      </c>
      <c r="AN1380" t="s">
        <v>55</v>
      </c>
      <c r="AO1380">
        <v>1</v>
      </c>
      <c r="AP1380">
        <v>1</v>
      </c>
      <c r="AQ1380">
        <v>0</v>
      </c>
      <c r="AR1380" t="s">
        <v>59</v>
      </c>
      <c r="AS1380" t="s">
        <v>80</v>
      </c>
      <c r="AT1380" t="s">
        <v>80</v>
      </c>
      <c r="AU1380" t="s">
        <v>80</v>
      </c>
      <c r="AV1380" t="s">
        <v>7239</v>
      </c>
      <c r="AW1380" t="s">
        <v>1616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2016022914</v>
      </c>
      <c r="BM1380">
        <v>14</v>
      </c>
    </row>
    <row r="1381" spans="1:65">
      <c r="A1381" t="s">
        <v>7240</v>
      </c>
      <c r="B1381">
        <v>1380</v>
      </c>
      <c r="C1381" t="s">
        <v>1223</v>
      </c>
      <c r="D1381">
        <v>1</v>
      </c>
      <c r="E1381">
        <v>14</v>
      </c>
      <c r="F1381">
        <v>2016022914</v>
      </c>
      <c r="G1381">
        <v>20160229</v>
      </c>
      <c r="H1381" t="s">
        <v>1617</v>
      </c>
      <c r="I1381" t="s">
        <v>1612</v>
      </c>
      <c r="J1381" t="s">
        <v>55</v>
      </c>
      <c r="K1381">
        <v>2</v>
      </c>
      <c r="L1381">
        <v>0</v>
      </c>
      <c r="M1381">
        <v>2</v>
      </c>
      <c r="N1381" t="s">
        <v>56</v>
      </c>
      <c r="O1381" t="s">
        <v>1612</v>
      </c>
      <c r="P1381" t="s">
        <v>56</v>
      </c>
      <c r="Q1381" t="s">
        <v>3</v>
      </c>
      <c r="R1381" t="s">
        <v>1236</v>
      </c>
      <c r="S1381" t="s">
        <v>55</v>
      </c>
      <c r="T1381" t="s">
        <v>56</v>
      </c>
      <c r="U1381" t="s">
        <v>56</v>
      </c>
      <c r="V1381" t="s">
        <v>56</v>
      </c>
      <c r="W1381" t="s">
        <v>55</v>
      </c>
      <c r="X1381" t="s">
        <v>56</v>
      </c>
      <c r="Y1381" t="s">
        <v>56</v>
      </c>
      <c r="Z1381" t="s">
        <v>56</v>
      </c>
      <c r="AA1381" t="s">
        <v>57</v>
      </c>
      <c r="AB1381" t="s">
        <v>56</v>
      </c>
      <c r="AC1381" t="s">
        <v>56</v>
      </c>
      <c r="AD1381" t="s">
        <v>57</v>
      </c>
      <c r="AE1381">
        <v>0</v>
      </c>
      <c r="AF1381">
        <v>0</v>
      </c>
      <c r="AG1381">
        <v>0</v>
      </c>
      <c r="AH1381">
        <v>1</v>
      </c>
      <c r="AI1381" s="18" t="str">
        <f t="shared" si="85"/>
        <v>1</v>
      </c>
      <c r="AJ1381" s="18" t="str">
        <f t="shared" si="86"/>
        <v>1</v>
      </c>
      <c r="AK1381" s="18" t="str">
        <f t="shared" si="87"/>
        <v>1</v>
      </c>
      <c r="AL1381" s="18">
        <f t="shared" si="88"/>
        <v>1</v>
      </c>
      <c r="AM1381" t="s">
        <v>55</v>
      </c>
      <c r="AN1381" t="s">
        <v>55</v>
      </c>
      <c r="AO1381">
        <v>0</v>
      </c>
      <c r="AP1381">
        <v>0</v>
      </c>
      <c r="AQ1381">
        <v>0</v>
      </c>
      <c r="AR1381" t="s">
        <v>89</v>
      </c>
      <c r="AS1381" t="s">
        <v>78</v>
      </c>
      <c r="AT1381" t="s">
        <v>78</v>
      </c>
      <c r="AU1381" t="s">
        <v>4449</v>
      </c>
      <c r="AV1381" t="s">
        <v>7240</v>
      </c>
      <c r="AW1381" t="s">
        <v>1617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1</v>
      </c>
      <c r="BL1381">
        <v>2016022914</v>
      </c>
      <c r="BM1381">
        <v>14</v>
      </c>
    </row>
    <row r="1382" spans="1:65">
      <c r="A1382" t="s">
        <v>7241</v>
      </c>
      <c r="B1382">
        <v>1381</v>
      </c>
      <c r="C1382" t="s">
        <v>1223</v>
      </c>
      <c r="D1382">
        <v>1</v>
      </c>
      <c r="E1382">
        <v>14</v>
      </c>
      <c r="F1382">
        <v>2016022914</v>
      </c>
      <c r="G1382">
        <v>20160229</v>
      </c>
      <c r="H1382" t="s">
        <v>1618</v>
      </c>
      <c r="I1382" t="s">
        <v>426</v>
      </c>
      <c r="J1382" t="s">
        <v>55</v>
      </c>
      <c r="K1382">
        <v>1</v>
      </c>
      <c r="L1382">
        <v>0</v>
      </c>
      <c r="M1382">
        <v>1</v>
      </c>
      <c r="N1382" t="s">
        <v>56</v>
      </c>
      <c r="O1382" t="s">
        <v>426</v>
      </c>
      <c r="P1382" t="s">
        <v>56</v>
      </c>
      <c r="Q1382" t="s">
        <v>3</v>
      </c>
      <c r="R1382" t="s">
        <v>1236</v>
      </c>
      <c r="S1382" t="s">
        <v>55</v>
      </c>
      <c r="T1382" t="s">
        <v>68</v>
      </c>
      <c r="U1382" t="s">
        <v>68</v>
      </c>
      <c r="V1382" t="s">
        <v>68</v>
      </c>
      <c r="W1382" t="s">
        <v>55</v>
      </c>
      <c r="X1382" t="s">
        <v>56</v>
      </c>
      <c r="Y1382" t="s">
        <v>56</v>
      </c>
      <c r="Z1382" t="s">
        <v>56</v>
      </c>
      <c r="AA1382" t="s">
        <v>57</v>
      </c>
      <c r="AB1382" t="s">
        <v>56</v>
      </c>
      <c r="AC1382" t="s">
        <v>56</v>
      </c>
      <c r="AD1382" t="s">
        <v>57</v>
      </c>
      <c r="AE1382">
        <v>0</v>
      </c>
      <c r="AF1382">
        <v>0</v>
      </c>
      <c r="AG1382">
        <v>0</v>
      </c>
      <c r="AH1382">
        <v>1</v>
      </c>
      <c r="AI1382" s="18" t="str">
        <f t="shared" si="85"/>
        <v>1</v>
      </c>
      <c r="AJ1382" s="18" t="str">
        <f t="shared" si="86"/>
        <v>1</v>
      </c>
      <c r="AK1382" s="18" t="str">
        <f t="shared" si="87"/>
        <v>1</v>
      </c>
      <c r="AL1382" s="18">
        <f t="shared" si="88"/>
        <v>1</v>
      </c>
      <c r="AM1382" t="s">
        <v>55</v>
      </c>
      <c r="AN1382" t="s">
        <v>55</v>
      </c>
      <c r="AO1382">
        <v>0</v>
      </c>
      <c r="AP1382">
        <v>0</v>
      </c>
      <c r="AQ1382">
        <v>0</v>
      </c>
      <c r="AR1382" t="s">
        <v>426</v>
      </c>
      <c r="AS1382" t="s">
        <v>78</v>
      </c>
      <c r="AT1382" t="s">
        <v>78</v>
      </c>
      <c r="AU1382" t="s">
        <v>4449</v>
      </c>
      <c r="AV1382" t="s">
        <v>7241</v>
      </c>
      <c r="AW1382" t="s">
        <v>1618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2016022914</v>
      </c>
      <c r="BM1382">
        <v>14</v>
      </c>
    </row>
    <row r="1383" spans="1:65">
      <c r="A1383" t="s">
        <v>7242</v>
      </c>
      <c r="B1383">
        <v>1382</v>
      </c>
      <c r="C1383" t="s">
        <v>1223</v>
      </c>
      <c r="D1383">
        <v>1</v>
      </c>
      <c r="E1383">
        <v>14</v>
      </c>
      <c r="F1383">
        <v>2016022914</v>
      </c>
      <c r="G1383">
        <v>20160229</v>
      </c>
      <c r="H1383" t="s">
        <v>1619</v>
      </c>
      <c r="I1383" t="s">
        <v>1612</v>
      </c>
      <c r="J1383" t="s">
        <v>55</v>
      </c>
      <c r="K1383">
        <v>2</v>
      </c>
      <c r="L1383">
        <v>0</v>
      </c>
      <c r="M1383">
        <v>2</v>
      </c>
      <c r="N1383" t="s">
        <v>56</v>
      </c>
      <c r="O1383" t="s">
        <v>1612</v>
      </c>
      <c r="P1383" t="s">
        <v>68</v>
      </c>
      <c r="Q1383" t="s">
        <v>3</v>
      </c>
      <c r="R1383" t="s">
        <v>1236</v>
      </c>
      <c r="S1383" t="s">
        <v>55</v>
      </c>
      <c r="T1383" t="s">
        <v>56</v>
      </c>
      <c r="U1383" t="s">
        <v>56</v>
      </c>
      <c r="V1383" t="s">
        <v>56</v>
      </c>
      <c r="W1383" t="s">
        <v>55</v>
      </c>
      <c r="X1383" t="s">
        <v>56</v>
      </c>
      <c r="Y1383" t="s">
        <v>56</v>
      </c>
      <c r="Z1383" t="s">
        <v>56</v>
      </c>
      <c r="AA1383" t="s">
        <v>57</v>
      </c>
      <c r="AB1383" t="s">
        <v>56</v>
      </c>
      <c r="AC1383" t="s">
        <v>56</v>
      </c>
      <c r="AD1383" t="s">
        <v>57</v>
      </c>
      <c r="AE1383">
        <v>0</v>
      </c>
      <c r="AF1383">
        <v>0</v>
      </c>
      <c r="AG1383">
        <v>0</v>
      </c>
      <c r="AH1383">
        <v>1</v>
      </c>
      <c r="AI1383" s="18" t="str">
        <f t="shared" si="85"/>
        <v>1</v>
      </c>
      <c r="AJ1383" s="18" t="str">
        <f t="shared" si="86"/>
        <v>1</v>
      </c>
      <c r="AK1383" s="18" t="str">
        <f t="shared" si="87"/>
        <v>1</v>
      </c>
      <c r="AL1383" s="18">
        <f t="shared" si="88"/>
        <v>1</v>
      </c>
      <c r="AM1383" t="s">
        <v>55</v>
      </c>
      <c r="AN1383" t="s">
        <v>55</v>
      </c>
      <c r="AO1383">
        <v>0</v>
      </c>
      <c r="AP1383">
        <v>0</v>
      </c>
      <c r="AQ1383">
        <v>0</v>
      </c>
      <c r="AR1383" t="s">
        <v>89</v>
      </c>
      <c r="AS1383" t="s">
        <v>78</v>
      </c>
      <c r="AT1383" t="s">
        <v>78</v>
      </c>
      <c r="AU1383" t="s">
        <v>4449</v>
      </c>
      <c r="AV1383" t="s">
        <v>7242</v>
      </c>
      <c r="AW1383" t="s">
        <v>1619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2016022914</v>
      </c>
      <c r="BM1383">
        <v>14</v>
      </c>
    </row>
    <row r="1384" spans="1:65">
      <c r="A1384" t="s">
        <v>7243</v>
      </c>
      <c r="B1384">
        <v>1383</v>
      </c>
      <c r="C1384" t="s">
        <v>1223</v>
      </c>
      <c r="D1384">
        <v>1</v>
      </c>
      <c r="E1384">
        <v>14</v>
      </c>
      <c r="F1384">
        <v>2016022914</v>
      </c>
      <c r="G1384">
        <v>20160229</v>
      </c>
      <c r="H1384" t="s">
        <v>1620</v>
      </c>
      <c r="I1384" t="s">
        <v>1250</v>
      </c>
      <c r="J1384" t="s">
        <v>55</v>
      </c>
      <c r="K1384">
        <v>1</v>
      </c>
      <c r="L1384">
        <v>1</v>
      </c>
      <c r="M1384">
        <v>0</v>
      </c>
      <c r="N1384" t="s">
        <v>56</v>
      </c>
      <c r="O1384" t="s">
        <v>1250</v>
      </c>
      <c r="P1384" t="s">
        <v>68</v>
      </c>
      <c r="Q1384" t="s">
        <v>3</v>
      </c>
      <c r="R1384" t="s">
        <v>1236</v>
      </c>
      <c r="S1384" t="s">
        <v>55</v>
      </c>
      <c r="T1384" t="s">
        <v>56</v>
      </c>
      <c r="U1384" t="s">
        <v>56</v>
      </c>
      <c r="V1384" t="s">
        <v>56</v>
      </c>
      <c r="W1384" t="s">
        <v>55</v>
      </c>
      <c r="X1384" t="s">
        <v>56</v>
      </c>
      <c r="Y1384" t="s">
        <v>56</v>
      </c>
      <c r="Z1384" t="s">
        <v>56</v>
      </c>
      <c r="AA1384" t="s">
        <v>57</v>
      </c>
      <c r="AB1384" t="s">
        <v>56</v>
      </c>
      <c r="AC1384" t="s">
        <v>56</v>
      </c>
      <c r="AD1384" t="s">
        <v>57</v>
      </c>
      <c r="AE1384">
        <v>0</v>
      </c>
      <c r="AF1384">
        <v>0</v>
      </c>
      <c r="AG1384">
        <v>0</v>
      </c>
      <c r="AH1384">
        <v>1</v>
      </c>
      <c r="AI1384" s="18" t="str">
        <f t="shared" si="85"/>
        <v>1</v>
      </c>
      <c r="AJ1384" s="18" t="str">
        <f t="shared" si="86"/>
        <v>1</v>
      </c>
      <c r="AK1384" s="18" t="str">
        <f t="shared" si="87"/>
        <v>1</v>
      </c>
      <c r="AL1384" s="18">
        <f t="shared" si="88"/>
        <v>1</v>
      </c>
      <c r="AM1384" t="s">
        <v>55</v>
      </c>
      <c r="AN1384" t="s">
        <v>55</v>
      </c>
      <c r="AO1384">
        <v>1</v>
      </c>
      <c r="AP1384">
        <v>0</v>
      </c>
      <c r="AQ1384">
        <v>0</v>
      </c>
      <c r="AR1384" t="s">
        <v>379</v>
      </c>
      <c r="AS1384" t="s">
        <v>78</v>
      </c>
      <c r="AT1384" t="s">
        <v>78</v>
      </c>
      <c r="AU1384" t="s">
        <v>4449</v>
      </c>
      <c r="AV1384" t="s">
        <v>7243</v>
      </c>
      <c r="AW1384" t="s">
        <v>1620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2016022914</v>
      </c>
      <c r="BM1384">
        <v>14</v>
      </c>
    </row>
    <row r="1385" spans="1:65">
      <c r="A1385" t="s">
        <v>7244</v>
      </c>
      <c r="B1385">
        <v>1384</v>
      </c>
      <c r="C1385" t="s">
        <v>57</v>
      </c>
      <c r="D1385" t="s">
        <v>55</v>
      </c>
      <c r="E1385">
        <v>14</v>
      </c>
      <c r="F1385">
        <v>2016022914</v>
      </c>
      <c r="G1385" t="s">
        <v>55</v>
      </c>
      <c r="H1385" t="s">
        <v>1621</v>
      </c>
      <c r="I1385" t="s">
        <v>55</v>
      </c>
      <c r="J1385" t="s">
        <v>55</v>
      </c>
      <c r="K1385" t="s">
        <v>55</v>
      </c>
      <c r="L1385" t="s">
        <v>55</v>
      </c>
      <c r="M1385" t="s">
        <v>55</v>
      </c>
      <c r="N1385" t="s">
        <v>57</v>
      </c>
      <c r="O1385" t="s">
        <v>57</v>
      </c>
      <c r="P1385" t="s">
        <v>57</v>
      </c>
      <c r="Q1385" t="s">
        <v>57</v>
      </c>
      <c r="R1385" t="s">
        <v>57</v>
      </c>
      <c r="S1385" t="s">
        <v>55</v>
      </c>
      <c r="T1385" t="s">
        <v>57</v>
      </c>
      <c r="U1385" t="s">
        <v>57</v>
      </c>
      <c r="V1385" t="s">
        <v>57</v>
      </c>
      <c r="W1385" t="s">
        <v>55</v>
      </c>
      <c r="X1385" t="s">
        <v>57</v>
      </c>
      <c r="Y1385" t="s">
        <v>57</v>
      </c>
      <c r="Z1385" t="s">
        <v>57</v>
      </c>
      <c r="AA1385" t="s">
        <v>57</v>
      </c>
      <c r="AB1385" t="s">
        <v>57</v>
      </c>
      <c r="AC1385" t="s">
        <v>57</v>
      </c>
      <c r="AD1385" t="s">
        <v>57</v>
      </c>
      <c r="AE1385">
        <v>0</v>
      </c>
      <c r="AF1385">
        <v>0</v>
      </c>
      <c r="AG1385">
        <v>0</v>
      </c>
      <c r="AH1385">
        <v>0</v>
      </c>
      <c r="AI1385" s="18" t="str">
        <f t="shared" si="85"/>
        <v>1</v>
      </c>
      <c r="AJ1385" s="18" t="str">
        <f t="shared" si="86"/>
        <v>1</v>
      </c>
      <c r="AK1385" s="18" t="str">
        <f t="shared" si="87"/>
        <v>1</v>
      </c>
      <c r="AL1385" s="18">
        <f t="shared" si="88"/>
        <v>0</v>
      </c>
      <c r="AM1385" t="s">
        <v>55</v>
      </c>
      <c r="AN1385" t="s">
        <v>55</v>
      </c>
      <c r="AO1385">
        <v>0</v>
      </c>
      <c r="AP1385">
        <v>1</v>
      </c>
      <c r="AQ1385">
        <v>0</v>
      </c>
      <c r="AR1385" t="s">
        <v>59</v>
      </c>
      <c r="AS1385" t="s">
        <v>80</v>
      </c>
      <c r="AT1385" t="s">
        <v>80</v>
      </c>
      <c r="AU1385" t="s">
        <v>80</v>
      </c>
      <c r="AV1385" t="s">
        <v>7244</v>
      </c>
      <c r="AW1385" t="s">
        <v>1621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0</v>
      </c>
      <c r="BK1385">
        <v>0</v>
      </c>
      <c r="BL1385">
        <v>2016022914</v>
      </c>
      <c r="BM1385">
        <v>14</v>
      </c>
    </row>
    <row r="1386" spans="1:65">
      <c r="A1386" t="s">
        <v>7245</v>
      </c>
      <c r="B1386">
        <v>1385</v>
      </c>
      <c r="C1386" t="s">
        <v>57</v>
      </c>
      <c r="D1386" t="s">
        <v>55</v>
      </c>
      <c r="E1386">
        <v>14</v>
      </c>
      <c r="F1386">
        <v>2016022914</v>
      </c>
      <c r="G1386" t="s">
        <v>55</v>
      </c>
      <c r="H1386" t="s">
        <v>1622</v>
      </c>
      <c r="I1386" t="s">
        <v>55</v>
      </c>
      <c r="J1386" t="s">
        <v>55</v>
      </c>
      <c r="K1386" t="s">
        <v>55</v>
      </c>
      <c r="L1386" t="s">
        <v>55</v>
      </c>
      <c r="M1386" t="s">
        <v>55</v>
      </c>
      <c r="N1386" t="s">
        <v>57</v>
      </c>
      <c r="O1386" t="s">
        <v>57</v>
      </c>
      <c r="P1386" t="s">
        <v>57</v>
      </c>
      <c r="Q1386" t="s">
        <v>57</v>
      </c>
      <c r="R1386" t="s">
        <v>57</v>
      </c>
      <c r="S1386" t="s">
        <v>55</v>
      </c>
      <c r="T1386" t="s">
        <v>57</v>
      </c>
      <c r="U1386" t="s">
        <v>57</v>
      </c>
      <c r="V1386" t="s">
        <v>57</v>
      </c>
      <c r="W1386" t="s">
        <v>55</v>
      </c>
      <c r="X1386" t="s">
        <v>57</v>
      </c>
      <c r="Y1386" t="s">
        <v>57</v>
      </c>
      <c r="Z1386" t="s">
        <v>57</v>
      </c>
      <c r="AA1386" t="s">
        <v>57</v>
      </c>
      <c r="AB1386" t="s">
        <v>57</v>
      </c>
      <c r="AC1386" t="s">
        <v>57</v>
      </c>
      <c r="AD1386" t="s">
        <v>57</v>
      </c>
      <c r="AE1386">
        <v>0</v>
      </c>
      <c r="AF1386">
        <v>0</v>
      </c>
      <c r="AG1386">
        <v>0</v>
      </c>
      <c r="AH1386">
        <v>0</v>
      </c>
      <c r="AI1386" s="18" t="str">
        <f t="shared" si="85"/>
        <v>1</v>
      </c>
      <c r="AJ1386" s="18" t="str">
        <f t="shared" si="86"/>
        <v>1</v>
      </c>
      <c r="AK1386" s="18" t="str">
        <f t="shared" si="87"/>
        <v>1</v>
      </c>
      <c r="AL1386" s="18">
        <f t="shared" si="88"/>
        <v>0</v>
      </c>
      <c r="AM1386" t="s">
        <v>55</v>
      </c>
      <c r="AN1386" t="s">
        <v>55</v>
      </c>
      <c r="AO1386">
        <v>0</v>
      </c>
      <c r="AP1386">
        <v>1</v>
      </c>
      <c r="AQ1386">
        <v>0</v>
      </c>
      <c r="AR1386" t="s">
        <v>59</v>
      </c>
      <c r="AS1386" t="s">
        <v>80</v>
      </c>
      <c r="AT1386" t="s">
        <v>80</v>
      </c>
      <c r="AU1386" t="s">
        <v>80</v>
      </c>
      <c r="AV1386" t="s">
        <v>7245</v>
      </c>
      <c r="AW1386" t="s">
        <v>1622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0</v>
      </c>
      <c r="BK1386">
        <v>0</v>
      </c>
      <c r="BL1386">
        <v>2016022914</v>
      </c>
      <c r="BM1386">
        <v>14</v>
      </c>
    </row>
    <row r="1387" spans="1:65">
      <c r="A1387" t="s">
        <v>7246</v>
      </c>
      <c r="B1387">
        <v>1386</v>
      </c>
      <c r="C1387" t="s">
        <v>1223</v>
      </c>
      <c r="D1387">
        <v>1</v>
      </c>
      <c r="E1387">
        <v>14</v>
      </c>
      <c r="F1387">
        <v>2016022914</v>
      </c>
      <c r="G1387">
        <v>20160229</v>
      </c>
      <c r="H1387" t="s">
        <v>1623</v>
      </c>
      <c r="I1387" t="s">
        <v>426</v>
      </c>
      <c r="J1387" t="s">
        <v>55</v>
      </c>
      <c r="K1387">
        <v>0</v>
      </c>
      <c r="L1387" t="s">
        <v>55</v>
      </c>
      <c r="M1387" t="s">
        <v>55</v>
      </c>
      <c r="N1387" t="s">
        <v>56</v>
      </c>
      <c r="O1387" t="s">
        <v>57</v>
      </c>
      <c r="P1387" t="s">
        <v>57</v>
      </c>
      <c r="Q1387" t="s">
        <v>3</v>
      </c>
      <c r="R1387" t="s">
        <v>1236</v>
      </c>
      <c r="S1387" t="s">
        <v>55</v>
      </c>
      <c r="T1387" t="s">
        <v>68</v>
      </c>
      <c r="U1387" t="s">
        <v>68</v>
      </c>
      <c r="V1387" t="s">
        <v>68</v>
      </c>
      <c r="W1387" t="s">
        <v>55</v>
      </c>
      <c r="X1387" t="s">
        <v>56</v>
      </c>
      <c r="Y1387" t="s">
        <v>56</v>
      </c>
      <c r="Z1387" t="s">
        <v>56</v>
      </c>
      <c r="AA1387" t="s">
        <v>57</v>
      </c>
      <c r="AB1387" t="s">
        <v>56</v>
      </c>
      <c r="AC1387" t="s">
        <v>56</v>
      </c>
      <c r="AD1387" t="s">
        <v>57</v>
      </c>
      <c r="AE1387">
        <v>0</v>
      </c>
      <c r="AF1387">
        <v>0</v>
      </c>
      <c r="AG1387">
        <v>0</v>
      </c>
      <c r="AH1387">
        <v>1</v>
      </c>
      <c r="AI1387" s="18" t="str">
        <f t="shared" si="85"/>
        <v>1</v>
      </c>
      <c r="AJ1387" s="18" t="str">
        <f t="shared" si="86"/>
        <v>1</v>
      </c>
      <c r="AK1387" s="18" t="str">
        <f t="shared" si="87"/>
        <v>1</v>
      </c>
      <c r="AL1387" s="18">
        <f t="shared" si="88"/>
        <v>1</v>
      </c>
      <c r="AM1387" t="s">
        <v>55</v>
      </c>
      <c r="AN1387" t="s">
        <v>55</v>
      </c>
      <c r="AO1387">
        <v>0</v>
      </c>
      <c r="AP1387">
        <v>0</v>
      </c>
      <c r="AQ1387">
        <v>0</v>
      </c>
      <c r="AR1387" t="s">
        <v>426</v>
      </c>
      <c r="AS1387" t="s">
        <v>78</v>
      </c>
      <c r="AT1387" t="s">
        <v>78</v>
      </c>
      <c r="AU1387" t="s">
        <v>4449</v>
      </c>
      <c r="AV1387" t="s">
        <v>7246</v>
      </c>
      <c r="AW1387" t="s">
        <v>1623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2016022914</v>
      </c>
      <c r="BM1387">
        <v>14</v>
      </c>
    </row>
    <row r="1388" spans="1:65">
      <c r="A1388" t="s">
        <v>7247</v>
      </c>
      <c r="B1388">
        <v>1387</v>
      </c>
      <c r="C1388" t="s">
        <v>57</v>
      </c>
      <c r="D1388" t="s">
        <v>55</v>
      </c>
      <c r="E1388">
        <v>14</v>
      </c>
      <c r="F1388">
        <v>2016022914</v>
      </c>
      <c r="G1388" t="s">
        <v>55</v>
      </c>
      <c r="H1388" t="s">
        <v>1624</v>
      </c>
      <c r="I1388" t="s">
        <v>55</v>
      </c>
      <c r="J1388" t="s">
        <v>55</v>
      </c>
      <c r="K1388" t="s">
        <v>55</v>
      </c>
      <c r="L1388" t="s">
        <v>55</v>
      </c>
      <c r="M1388" t="s">
        <v>55</v>
      </c>
      <c r="N1388" t="s">
        <v>57</v>
      </c>
      <c r="O1388" t="s">
        <v>57</v>
      </c>
      <c r="P1388" t="s">
        <v>57</v>
      </c>
      <c r="Q1388" t="s">
        <v>57</v>
      </c>
      <c r="R1388" t="s">
        <v>57</v>
      </c>
      <c r="S1388" t="s">
        <v>55</v>
      </c>
      <c r="T1388" t="s">
        <v>57</v>
      </c>
      <c r="U1388" t="s">
        <v>57</v>
      </c>
      <c r="V1388" t="s">
        <v>57</v>
      </c>
      <c r="W1388" t="s">
        <v>55</v>
      </c>
      <c r="X1388" t="s">
        <v>57</v>
      </c>
      <c r="Y1388" t="s">
        <v>57</v>
      </c>
      <c r="Z1388" t="s">
        <v>57</v>
      </c>
      <c r="AA1388" t="s">
        <v>57</v>
      </c>
      <c r="AB1388" t="s">
        <v>57</v>
      </c>
      <c r="AC1388" t="s">
        <v>57</v>
      </c>
      <c r="AD1388" t="s">
        <v>57</v>
      </c>
      <c r="AE1388">
        <v>0</v>
      </c>
      <c r="AF1388">
        <v>0</v>
      </c>
      <c r="AG1388">
        <v>0</v>
      </c>
      <c r="AH1388">
        <v>0</v>
      </c>
      <c r="AI1388" s="18" t="str">
        <f t="shared" si="85"/>
        <v>1</v>
      </c>
      <c r="AJ1388" s="18" t="str">
        <f t="shared" si="86"/>
        <v>1</v>
      </c>
      <c r="AK1388" s="18" t="str">
        <f t="shared" si="87"/>
        <v>1</v>
      </c>
      <c r="AL1388" s="18">
        <f t="shared" si="88"/>
        <v>0</v>
      </c>
      <c r="AM1388" t="s">
        <v>55</v>
      </c>
      <c r="AN1388" t="s">
        <v>55</v>
      </c>
      <c r="AO1388">
        <v>1</v>
      </c>
      <c r="AP1388">
        <v>1</v>
      </c>
      <c r="AQ1388">
        <v>0</v>
      </c>
      <c r="AR1388" t="s">
        <v>59</v>
      </c>
      <c r="AS1388" t="s">
        <v>80</v>
      </c>
      <c r="AT1388" t="s">
        <v>80</v>
      </c>
      <c r="AU1388" t="s">
        <v>80</v>
      </c>
      <c r="AV1388" t="s">
        <v>7247</v>
      </c>
      <c r="AW1388" t="s">
        <v>1624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2016022914</v>
      </c>
      <c r="BM1388">
        <v>14</v>
      </c>
    </row>
    <row r="1389" spans="1:65">
      <c r="A1389" t="s">
        <v>7248</v>
      </c>
      <c r="B1389">
        <v>1388</v>
      </c>
      <c r="C1389" t="s">
        <v>57</v>
      </c>
      <c r="D1389" t="s">
        <v>55</v>
      </c>
      <c r="E1389">
        <v>14</v>
      </c>
      <c r="F1389">
        <v>2016022914</v>
      </c>
      <c r="G1389" t="s">
        <v>55</v>
      </c>
      <c r="H1389" t="s">
        <v>1625</v>
      </c>
      <c r="I1389" t="s">
        <v>55</v>
      </c>
      <c r="J1389" t="s">
        <v>55</v>
      </c>
      <c r="K1389" t="s">
        <v>55</v>
      </c>
      <c r="L1389" t="s">
        <v>55</v>
      </c>
      <c r="M1389" t="s">
        <v>55</v>
      </c>
      <c r="N1389" t="s">
        <v>57</v>
      </c>
      <c r="O1389" t="s">
        <v>57</v>
      </c>
      <c r="P1389" t="s">
        <v>57</v>
      </c>
      <c r="Q1389" t="s">
        <v>57</v>
      </c>
      <c r="R1389" t="s">
        <v>57</v>
      </c>
      <c r="S1389" t="s">
        <v>55</v>
      </c>
      <c r="T1389" t="s">
        <v>57</v>
      </c>
      <c r="U1389" t="s">
        <v>57</v>
      </c>
      <c r="V1389" t="s">
        <v>57</v>
      </c>
      <c r="W1389" t="s">
        <v>55</v>
      </c>
      <c r="X1389" t="s">
        <v>57</v>
      </c>
      <c r="Y1389" t="s">
        <v>57</v>
      </c>
      <c r="Z1389" t="s">
        <v>57</v>
      </c>
      <c r="AA1389" t="s">
        <v>57</v>
      </c>
      <c r="AB1389" t="s">
        <v>57</v>
      </c>
      <c r="AC1389" t="s">
        <v>57</v>
      </c>
      <c r="AD1389" t="s">
        <v>57</v>
      </c>
      <c r="AE1389">
        <v>0</v>
      </c>
      <c r="AF1389">
        <v>0</v>
      </c>
      <c r="AG1389">
        <v>0</v>
      </c>
      <c r="AH1389">
        <v>0</v>
      </c>
      <c r="AI1389" s="18" t="str">
        <f t="shared" si="85"/>
        <v>1</v>
      </c>
      <c r="AJ1389" s="18" t="str">
        <f t="shared" si="86"/>
        <v>1</v>
      </c>
      <c r="AK1389" s="18" t="str">
        <f t="shared" si="87"/>
        <v>1</v>
      </c>
      <c r="AL1389" s="18">
        <f t="shared" si="88"/>
        <v>0</v>
      </c>
      <c r="AM1389" t="s">
        <v>55</v>
      </c>
      <c r="AN1389" t="s">
        <v>55</v>
      </c>
      <c r="AO1389">
        <v>0</v>
      </c>
      <c r="AP1389">
        <v>1</v>
      </c>
      <c r="AQ1389">
        <v>0</v>
      </c>
      <c r="AR1389" t="s">
        <v>59</v>
      </c>
      <c r="AS1389" t="s">
        <v>80</v>
      </c>
      <c r="AT1389" t="s">
        <v>80</v>
      </c>
      <c r="AU1389" t="s">
        <v>80</v>
      </c>
      <c r="AV1389" t="s">
        <v>7248</v>
      </c>
      <c r="AW1389" t="s">
        <v>1625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2016022914</v>
      </c>
      <c r="BM1389">
        <v>14</v>
      </c>
    </row>
    <row r="1390" spans="1:65">
      <c r="A1390" t="s">
        <v>7249</v>
      </c>
      <c r="B1390">
        <v>1389</v>
      </c>
      <c r="C1390" t="s">
        <v>1223</v>
      </c>
      <c r="D1390">
        <v>1</v>
      </c>
      <c r="E1390">
        <v>14</v>
      </c>
      <c r="F1390">
        <v>2016022914</v>
      </c>
      <c r="G1390">
        <v>20160229</v>
      </c>
      <c r="H1390" t="s">
        <v>1626</v>
      </c>
      <c r="I1390" t="s">
        <v>426</v>
      </c>
      <c r="J1390" t="s">
        <v>55</v>
      </c>
      <c r="K1390">
        <v>0</v>
      </c>
      <c r="L1390" t="s">
        <v>55</v>
      </c>
      <c r="M1390" t="s">
        <v>55</v>
      </c>
      <c r="N1390" t="s">
        <v>56</v>
      </c>
      <c r="O1390" t="s">
        <v>57</v>
      </c>
      <c r="P1390" t="s">
        <v>57</v>
      </c>
      <c r="Q1390" t="s">
        <v>3</v>
      </c>
      <c r="R1390" t="s">
        <v>1236</v>
      </c>
      <c r="S1390" t="s">
        <v>55</v>
      </c>
      <c r="T1390" t="s">
        <v>68</v>
      </c>
      <c r="U1390" t="s">
        <v>68</v>
      </c>
      <c r="V1390" t="s">
        <v>68</v>
      </c>
      <c r="W1390" t="s">
        <v>55</v>
      </c>
      <c r="X1390" t="s">
        <v>56</v>
      </c>
      <c r="Y1390" t="s">
        <v>56</v>
      </c>
      <c r="Z1390" t="s">
        <v>56</v>
      </c>
      <c r="AA1390" t="s">
        <v>57</v>
      </c>
      <c r="AB1390" t="s">
        <v>56</v>
      </c>
      <c r="AC1390" t="s">
        <v>56</v>
      </c>
      <c r="AD1390" t="s">
        <v>57</v>
      </c>
      <c r="AE1390">
        <v>0</v>
      </c>
      <c r="AF1390">
        <v>0</v>
      </c>
      <c r="AG1390">
        <v>0</v>
      </c>
      <c r="AH1390">
        <v>1</v>
      </c>
      <c r="AI1390" s="18" t="str">
        <f t="shared" si="85"/>
        <v>1</v>
      </c>
      <c r="AJ1390" s="18" t="str">
        <f t="shared" si="86"/>
        <v>1</v>
      </c>
      <c r="AK1390" s="18" t="str">
        <f t="shared" si="87"/>
        <v>1</v>
      </c>
      <c r="AL1390" s="18">
        <f t="shared" si="88"/>
        <v>1</v>
      </c>
      <c r="AM1390" t="s">
        <v>55</v>
      </c>
      <c r="AN1390" t="s">
        <v>55</v>
      </c>
      <c r="AO1390">
        <v>0</v>
      </c>
      <c r="AP1390">
        <v>0</v>
      </c>
      <c r="AQ1390">
        <v>0</v>
      </c>
      <c r="AR1390" t="s">
        <v>426</v>
      </c>
      <c r="AS1390" t="s">
        <v>78</v>
      </c>
      <c r="AT1390" t="s">
        <v>78</v>
      </c>
      <c r="AU1390" t="s">
        <v>4449</v>
      </c>
      <c r="AV1390" t="s">
        <v>7249</v>
      </c>
      <c r="AW1390" t="s">
        <v>1626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2016022914</v>
      </c>
      <c r="BM1390">
        <v>14</v>
      </c>
    </row>
    <row r="1391" spans="1:65">
      <c r="A1391" t="s">
        <v>7250</v>
      </c>
      <c r="B1391">
        <v>1390</v>
      </c>
      <c r="C1391" t="s">
        <v>57</v>
      </c>
      <c r="D1391" t="s">
        <v>55</v>
      </c>
      <c r="E1391">
        <v>14</v>
      </c>
      <c r="F1391">
        <v>2016022914</v>
      </c>
      <c r="G1391" t="s">
        <v>55</v>
      </c>
      <c r="H1391" t="s">
        <v>1627</v>
      </c>
      <c r="I1391" t="s">
        <v>55</v>
      </c>
      <c r="J1391" t="s">
        <v>55</v>
      </c>
      <c r="K1391" t="s">
        <v>55</v>
      </c>
      <c r="L1391" t="s">
        <v>55</v>
      </c>
      <c r="M1391" t="s">
        <v>55</v>
      </c>
      <c r="N1391" t="s">
        <v>57</v>
      </c>
      <c r="O1391" t="s">
        <v>57</v>
      </c>
      <c r="P1391" t="s">
        <v>57</v>
      </c>
      <c r="Q1391" t="s">
        <v>57</v>
      </c>
      <c r="R1391" t="s">
        <v>57</v>
      </c>
      <c r="S1391" t="s">
        <v>55</v>
      </c>
      <c r="T1391" t="s">
        <v>57</v>
      </c>
      <c r="U1391" t="s">
        <v>57</v>
      </c>
      <c r="V1391" t="s">
        <v>57</v>
      </c>
      <c r="W1391" t="s">
        <v>55</v>
      </c>
      <c r="X1391" t="s">
        <v>57</v>
      </c>
      <c r="Y1391" t="s">
        <v>57</v>
      </c>
      <c r="Z1391" t="s">
        <v>57</v>
      </c>
      <c r="AA1391" t="s">
        <v>57</v>
      </c>
      <c r="AB1391" t="s">
        <v>57</v>
      </c>
      <c r="AC1391" t="s">
        <v>57</v>
      </c>
      <c r="AD1391" t="s">
        <v>57</v>
      </c>
      <c r="AE1391">
        <v>0</v>
      </c>
      <c r="AF1391">
        <v>0</v>
      </c>
      <c r="AG1391">
        <v>0</v>
      </c>
      <c r="AH1391">
        <v>0</v>
      </c>
      <c r="AI1391" s="18" t="str">
        <f t="shared" si="85"/>
        <v>1</v>
      </c>
      <c r="AJ1391" s="18" t="str">
        <f t="shared" si="86"/>
        <v>1</v>
      </c>
      <c r="AK1391" s="18" t="str">
        <f t="shared" si="87"/>
        <v>1</v>
      </c>
      <c r="AL1391" s="18">
        <f t="shared" si="88"/>
        <v>0</v>
      </c>
      <c r="AM1391" t="s">
        <v>55</v>
      </c>
      <c r="AN1391" t="s">
        <v>55</v>
      </c>
      <c r="AO1391">
        <v>0</v>
      </c>
      <c r="AP1391">
        <v>1</v>
      </c>
      <c r="AQ1391">
        <v>0</v>
      </c>
      <c r="AR1391" t="s">
        <v>59</v>
      </c>
      <c r="AS1391" t="s">
        <v>80</v>
      </c>
      <c r="AT1391" t="s">
        <v>80</v>
      </c>
      <c r="AU1391" t="s">
        <v>80</v>
      </c>
      <c r="AV1391" t="s">
        <v>7250</v>
      </c>
      <c r="AW1391" t="s">
        <v>1627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2016022914</v>
      </c>
      <c r="BM1391">
        <v>14</v>
      </c>
    </row>
    <row r="1392" spans="1:65">
      <c r="A1392" t="s">
        <v>7251</v>
      </c>
      <c r="B1392">
        <v>1391</v>
      </c>
      <c r="C1392" t="s">
        <v>1223</v>
      </c>
      <c r="D1392">
        <v>1</v>
      </c>
      <c r="E1392">
        <v>14</v>
      </c>
      <c r="F1392">
        <v>2016022914</v>
      </c>
      <c r="G1392">
        <v>20160229</v>
      </c>
      <c r="H1392" t="s">
        <v>1628</v>
      </c>
      <c r="I1392" t="s">
        <v>76</v>
      </c>
      <c r="J1392" t="s">
        <v>55</v>
      </c>
      <c r="K1392">
        <v>0</v>
      </c>
      <c r="L1392" t="s">
        <v>55</v>
      </c>
      <c r="M1392" t="s">
        <v>55</v>
      </c>
      <c r="N1392" t="s">
        <v>56</v>
      </c>
      <c r="O1392" t="s">
        <v>57</v>
      </c>
      <c r="P1392" t="s">
        <v>57</v>
      </c>
      <c r="Q1392" t="s">
        <v>4</v>
      </c>
      <c r="R1392" t="s">
        <v>78</v>
      </c>
      <c r="S1392" t="s">
        <v>55</v>
      </c>
      <c r="T1392" t="s">
        <v>56</v>
      </c>
      <c r="U1392" t="s">
        <v>56</v>
      </c>
      <c r="V1392" t="s">
        <v>56</v>
      </c>
      <c r="W1392" t="s">
        <v>55</v>
      </c>
      <c r="X1392" t="s">
        <v>56</v>
      </c>
      <c r="Y1392" t="s">
        <v>56</v>
      </c>
      <c r="Z1392" t="s">
        <v>56</v>
      </c>
      <c r="AA1392" t="s">
        <v>57</v>
      </c>
      <c r="AB1392" t="s">
        <v>56</v>
      </c>
      <c r="AC1392" t="s">
        <v>56</v>
      </c>
      <c r="AD1392" t="s">
        <v>57</v>
      </c>
      <c r="AE1392">
        <v>0</v>
      </c>
      <c r="AF1392">
        <v>0</v>
      </c>
      <c r="AG1392">
        <v>0</v>
      </c>
      <c r="AH1392">
        <v>1</v>
      </c>
      <c r="AI1392" s="18" t="str">
        <f t="shared" si="85"/>
        <v>1</v>
      </c>
      <c r="AJ1392" s="18" t="str">
        <f t="shared" si="86"/>
        <v>1</v>
      </c>
      <c r="AK1392" s="18" t="str">
        <f t="shared" si="87"/>
        <v>1</v>
      </c>
      <c r="AL1392" s="18">
        <f t="shared" si="88"/>
        <v>1</v>
      </c>
      <c r="AM1392" t="s">
        <v>55</v>
      </c>
      <c r="AN1392" t="s">
        <v>55</v>
      </c>
      <c r="AO1392">
        <v>0</v>
      </c>
      <c r="AP1392">
        <v>0</v>
      </c>
      <c r="AQ1392">
        <v>0</v>
      </c>
      <c r="AR1392" t="s">
        <v>76</v>
      </c>
      <c r="AS1392" t="s">
        <v>78</v>
      </c>
      <c r="AT1392" t="s">
        <v>78</v>
      </c>
      <c r="AU1392" t="s">
        <v>4449</v>
      </c>
      <c r="AV1392" t="s">
        <v>7251</v>
      </c>
      <c r="AW1392" t="s">
        <v>1628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2016022914</v>
      </c>
      <c r="BM1392">
        <v>14</v>
      </c>
    </row>
    <row r="1393" spans="1:65">
      <c r="A1393" t="s">
        <v>7252</v>
      </c>
      <c r="B1393">
        <v>1392</v>
      </c>
      <c r="C1393" t="s">
        <v>1223</v>
      </c>
      <c r="D1393">
        <v>1</v>
      </c>
      <c r="E1393">
        <v>14</v>
      </c>
      <c r="F1393">
        <v>2016022914</v>
      </c>
      <c r="G1393">
        <v>20160229</v>
      </c>
      <c r="H1393" t="s">
        <v>1629</v>
      </c>
      <c r="I1393" t="s">
        <v>1338</v>
      </c>
      <c r="J1393" t="s">
        <v>55</v>
      </c>
      <c r="K1393">
        <v>2</v>
      </c>
      <c r="L1393">
        <v>0</v>
      </c>
      <c r="M1393">
        <v>2</v>
      </c>
      <c r="N1393" t="s">
        <v>56</v>
      </c>
      <c r="O1393" t="s">
        <v>1243</v>
      </c>
      <c r="P1393" t="s">
        <v>68</v>
      </c>
      <c r="Q1393" t="s">
        <v>3</v>
      </c>
      <c r="R1393" t="s">
        <v>1028</v>
      </c>
      <c r="S1393" t="s">
        <v>55</v>
      </c>
      <c r="T1393" t="s">
        <v>56</v>
      </c>
      <c r="U1393" t="s">
        <v>56</v>
      </c>
      <c r="V1393" t="s">
        <v>56</v>
      </c>
      <c r="W1393" t="s">
        <v>55</v>
      </c>
      <c r="X1393" t="s">
        <v>56</v>
      </c>
      <c r="Y1393" t="s">
        <v>56</v>
      </c>
      <c r="Z1393" t="s">
        <v>56</v>
      </c>
      <c r="AA1393" t="s">
        <v>57</v>
      </c>
      <c r="AB1393" t="s">
        <v>56</v>
      </c>
      <c r="AC1393" t="s">
        <v>68</v>
      </c>
      <c r="AD1393" t="s">
        <v>57</v>
      </c>
      <c r="AE1393">
        <v>0</v>
      </c>
      <c r="AF1393">
        <v>0</v>
      </c>
      <c r="AG1393">
        <v>0</v>
      </c>
      <c r="AH1393">
        <v>1</v>
      </c>
      <c r="AI1393" s="18" t="str">
        <f t="shared" si="85"/>
        <v>1</v>
      </c>
      <c r="AJ1393" s="18" t="str">
        <f t="shared" si="86"/>
        <v>1</v>
      </c>
      <c r="AK1393" s="18" t="str">
        <f t="shared" si="87"/>
        <v>1</v>
      </c>
      <c r="AL1393" s="18">
        <f t="shared" si="88"/>
        <v>1</v>
      </c>
      <c r="AM1393" t="s">
        <v>55</v>
      </c>
      <c r="AN1393" t="s">
        <v>55</v>
      </c>
      <c r="AO1393">
        <v>1</v>
      </c>
      <c r="AP1393">
        <v>0</v>
      </c>
      <c r="AQ1393">
        <v>0</v>
      </c>
      <c r="AR1393" t="s">
        <v>101</v>
      </c>
      <c r="AS1393" t="s">
        <v>384</v>
      </c>
      <c r="AT1393" t="s">
        <v>384</v>
      </c>
      <c r="AU1393" t="s">
        <v>4450</v>
      </c>
      <c r="AV1393" t="s">
        <v>7252</v>
      </c>
      <c r="AW1393" t="s">
        <v>1629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</v>
      </c>
      <c r="BL1393">
        <v>2016022914</v>
      </c>
      <c r="BM1393">
        <v>14</v>
      </c>
    </row>
    <row r="1394" spans="1:65">
      <c r="A1394" t="s">
        <v>7253</v>
      </c>
      <c r="B1394">
        <v>1393</v>
      </c>
      <c r="C1394" t="s">
        <v>1223</v>
      </c>
      <c r="D1394">
        <v>1</v>
      </c>
      <c r="E1394">
        <v>14</v>
      </c>
      <c r="F1394">
        <v>2016022914</v>
      </c>
      <c r="G1394">
        <v>20160229</v>
      </c>
      <c r="H1394" t="s">
        <v>1630</v>
      </c>
      <c r="I1394" t="s">
        <v>612</v>
      </c>
      <c r="J1394" t="s">
        <v>55</v>
      </c>
      <c r="K1394">
        <v>5</v>
      </c>
      <c r="L1394">
        <v>0</v>
      </c>
      <c r="M1394">
        <v>5</v>
      </c>
      <c r="N1394" t="s">
        <v>56</v>
      </c>
      <c r="O1394" t="s">
        <v>1387</v>
      </c>
      <c r="P1394" t="s">
        <v>56</v>
      </c>
      <c r="Q1394" t="s">
        <v>3</v>
      </c>
      <c r="R1394" t="s">
        <v>1028</v>
      </c>
      <c r="S1394" t="s">
        <v>55</v>
      </c>
      <c r="T1394" t="s">
        <v>56</v>
      </c>
      <c r="U1394" t="s">
        <v>56</v>
      </c>
      <c r="V1394" t="s">
        <v>68</v>
      </c>
      <c r="W1394" t="s">
        <v>55</v>
      </c>
      <c r="X1394" t="s">
        <v>56</v>
      </c>
      <c r="Y1394" t="s">
        <v>56</v>
      </c>
      <c r="Z1394" t="s">
        <v>56</v>
      </c>
      <c r="AA1394" t="s">
        <v>57</v>
      </c>
      <c r="AB1394" t="s">
        <v>56</v>
      </c>
      <c r="AC1394" t="s">
        <v>68</v>
      </c>
      <c r="AD1394" t="s">
        <v>57</v>
      </c>
      <c r="AE1394">
        <v>0</v>
      </c>
      <c r="AF1394">
        <v>0</v>
      </c>
      <c r="AG1394">
        <v>0</v>
      </c>
      <c r="AH1394">
        <v>1</v>
      </c>
      <c r="AI1394" s="18" t="str">
        <f t="shared" si="85"/>
        <v>1</v>
      </c>
      <c r="AJ1394" s="18" t="str">
        <f t="shared" si="86"/>
        <v>1</v>
      </c>
      <c r="AK1394" s="18" t="str">
        <f t="shared" si="87"/>
        <v>1</v>
      </c>
      <c r="AL1394" s="18">
        <f t="shared" si="88"/>
        <v>1</v>
      </c>
      <c r="AM1394" t="s">
        <v>55</v>
      </c>
      <c r="AN1394" t="s">
        <v>55</v>
      </c>
      <c r="AO1394">
        <v>0</v>
      </c>
      <c r="AP1394">
        <v>0</v>
      </c>
      <c r="AQ1394">
        <v>0</v>
      </c>
      <c r="AR1394" t="s">
        <v>298</v>
      </c>
      <c r="AS1394" t="s">
        <v>384</v>
      </c>
      <c r="AT1394" t="s">
        <v>384</v>
      </c>
      <c r="AU1394" t="s">
        <v>4450</v>
      </c>
      <c r="AV1394" t="s">
        <v>7253</v>
      </c>
      <c r="AW1394" t="s">
        <v>1630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2016022914</v>
      </c>
      <c r="BM1394">
        <v>14</v>
      </c>
    </row>
    <row r="1395" spans="1:65">
      <c r="A1395" t="s">
        <v>7254</v>
      </c>
      <c r="B1395">
        <v>1394</v>
      </c>
      <c r="C1395" t="s">
        <v>1223</v>
      </c>
      <c r="D1395">
        <v>1</v>
      </c>
      <c r="E1395">
        <v>14</v>
      </c>
      <c r="F1395">
        <v>2016022914</v>
      </c>
      <c r="G1395">
        <v>20160229</v>
      </c>
      <c r="H1395" t="s">
        <v>1631</v>
      </c>
      <c r="I1395" t="s">
        <v>977</v>
      </c>
      <c r="J1395" t="s">
        <v>55</v>
      </c>
      <c r="K1395">
        <v>4</v>
      </c>
      <c r="L1395">
        <v>2</v>
      </c>
      <c r="M1395">
        <v>2</v>
      </c>
      <c r="N1395" t="s">
        <v>56</v>
      </c>
      <c r="O1395" t="s">
        <v>1387</v>
      </c>
      <c r="P1395" t="s">
        <v>56</v>
      </c>
      <c r="Q1395" t="s">
        <v>3</v>
      </c>
      <c r="R1395" t="s">
        <v>1028</v>
      </c>
      <c r="S1395" t="s">
        <v>55</v>
      </c>
      <c r="T1395" t="s">
        <v>56</v>
      </c>
      <c r="U1395" t="s">
        <v>56</v>
      </c>
      <c r="V1395" t="s">
        <v>68</v>
      </c>
      <c r="W1395" t="s">
        <v>55</v>
      </c>
      <c r="X1395" t="s">
        <v>56</v>
      </c>
      <c r="Y1395" t="s">
        <v>56</v>
      </c>
      <c r="Z1395" t="s">
        <v>56</v>
      </c>
      <c r="AA1395" t="s">
        <v>57</v>
      </c>
      <c r="AB1395" t="s">
        <v>56</v>
      </c>
      <c r="AC1395" t="s">
        <v>68</v>
      </c>
      <c r="AD1395" t="s">
        <v>1632</v>
      </c>
      <c r="AE1395">
        <v>0</v>
      </c>
      <c r="AF1395">
        <v>0</v>
      </c>
      <c r="AG1395">
        <v>0</v>
      </c>
      <c r="AH1395">
        <v>1</v>
      </c>
      <c r="AI1395" s="18" t="str">
        <f t="shared" si="85"/>
        <v>1</v>
      </c>
      <c r="AJ1395" s="18" t="str">
        <f t="shared" si="86"/>
        <v>1</v>
      </c>
      <c r="AK1395" s="18" t="str">
        <f t="shared" si="87"/>
        <v>1</v>
      </c>
      <c r="AL1395" s="18">
        <f t="shared" si="88"/>
        <v>1</v>
      </c>
      <c r="AM1395" t="s">
        <v>55</v>
      </c>
      <c r="AN1395" t="s">
        <v>55</v>
      </c>
      <c r="AO1395">
        <v>0</v>
      </c>
      <c r="AP1395">
        <v>0</v>
      </c>
      <c r="AQ1395">
        <v>0</v>
      </c>
      <c r="AR1395" t="s">
        <v>298</v>
      </c>
      <c r="AS1395" t="s">
        <v>384</v>
      </c>
      <c r="AT1395" t="s">
        <v>384</v>
      </c>
      <c r="AU1395" t="s">
        <v>4450</v>
      </c>
      <c r="AV1395" t="s">
        <v>7254</v>
      </c>
      <c r="AW1395" t="s">
        <v>1631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</v>
      </c>
      <c r="BL1395">
        <v>2016022914</v>
      </c>
      <c r="BM1395">
        <v>14</v>
      </c>
    </row>
    <row r="1396" spans="1:65">
      <c r="A1396" t="s">
        <v>7255</v>
      </c>
      <c r="B1396">
        <v>1395</v>
      </c>
      <c r="C1396" t="s">
        <v>1223</v>
      </c>
      <c r="D1396">
        <v>1</v>
      </c>
      <c r="E1396">
        <v>14</v>
      </c>
      <c r="F1396">
        <v>2016022914</v>
      </c>
      <c r="G1396">
        <v>20160229</v>
      </c>
      <c r="H1396" t="s">
        <v>1633</v>
      </c>
      <c r="I1396" t="s">
        <v>977</v>
      </c>
      <c r="J1396" t="s">
        <v>55</v>
      </c>
      <c r="K1396">
        <v>5</v>
      </c>
      <c r="L1396">
        <v>1</v>
      </c>
      <c r="M1396">
        <v>4</v>
      </c>
      <c r="N1396" t="s">
        <v>56</v>
      </c>
      <c r="O1396" t="s">
        <v>1387</v>
      </c>
      <c r="P1396" t="s">
        <v>56</v>
      </c>
      <c r="Q1396" t="s">
        <v>3</v>
      </c>
      <c r="R1396" t="s">
        <v>1028</v>
      </c>
      <c r="S1396" t="s">
        <v>55</v>
      </c>
      <c r="T1396" t="s">
        <v>56</v>
      </c>
      <c r="U1396" t="s">
        <v>56</v>
      </c>
      <c r="V1396" t="s">
        <v>68</v>
      </c>
      <c r="W1396" t="s">
        <v>55</v>
      </c>
      <c r="X1396" t="s">
        <v>56</v>
      </c>
      <c r="Y1396" t="s">
        <v>56</v>
      </c>
      <c r="Z1396" t="s">
        <v>56</v>
      </c>
      <c r="AA1396" t="s">
        <v>57</v>
      </c>
      <c r="AB1396" t="s">
        <v>56</v>
      </c>
      <c r="AC1396" t="s">
        <v>68</v>
      </c>
      <c r="AD1396" t="s">
        <v>1634</v>
      </c>
      <c r="AE1396">
        <v>0</v>
      </c>
      <c r="AF1396">
        <v>0</v>
      </c>
      <c r="AG1396">
        <v>0</v>
      </c>
      <c r="AH1396">
        <v>1</v>
      </c>
      <c r="AI1396" s="18" t="str">
        <f t="shared" si="85"/>
        <v>1</v>
      </c>
      <c r="AJ1396" s="18" t="str">
        <f t="shared" si="86"/>
        <v>1</v>
      </c>
      <c r="AK1396" s="18" t="str">
        <f t="shared" si="87"/>
        <v>1</v>
      </c>
      <c r="AL1396" s="18">
        <f t="shared" si="88"/>
        <v>1</v>
      </c>
      <c r="AM1396" t="s">
        <v>55</v>
      </c>
      <c r="AN1396" t="s">
        <v>55</v>
      </c>
      <c r="AO1396">
        <v>0</v>
      </c>
      <c r="AP1396">
        <v>0</v>
      </c>
      <c r="AQ1396">
        <v>0</v>
      </c>
      <c r="AR1396" t="s">
        <v>298</v>
      </c>
      <c r="AS1396" t="s">
        <v>384</v>
      </c>
      <c r="AT1396" t="s">
        <v>384</v>
      </c>
      <c r="AU1396" t="s">
        <v>4450</v>
      </c>
      <c r="AV1396" t="s">
        <v>7255</v>
      </c>
      <c r="AW1396" t="s">
        <v>1633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2016022914</v>
      </c>
      <c r="BM1396">
        <v>14</v>
      </c>
    </row>
    <row r="1397" spans="1:65">
      <c r="A1397" t="s">
        <v>7256</v>
      </c>
      <c r="B1397">
        <v>1396</v>
      </c>
      <c r="C1397" t="s">
        <v>1223</v>
      </c>
      <c r="D1397">
        <v>1</v>
      </c>
      <c r="E1397">
        <v>14</v>
      </c>
      <c r="F1397">
        <v>2016022914</v>
      </c>
      <c r="G1397">
        <v>20160229</v>
      </c>
      <c r="H1397" t="s">
        <v>1635</v>
      </c>
      <c r="I1397" t="s">
        <v>977</v>
      </c>
      <c r="J1397" t="s">
        <v>55</v>
      </c>
      <c r="K1397">
        <v>4</v>
      </c>
      <c r="L1397">
        <v>1</v>
      </c>
      <c r="M1397">
        <v>3</v>
      </c>
      <c r="N1397" t="s">
        <v>56</v>
      </c>
      <c r="O1397" t="s">
        <v>1387</v>
      </c>
      <c r="P1397" t="s">
        <v>56</v>
      </c>
      <c r="Q1397" t="s">
        <v>3</v>
      </c>
      <c r="R1397" t="s">
        <v>1028</v>
      </c>
      <c r="S1397" t="s">
        <v>55</v>
      </c>
      <c r="T1397" t="s">
        <v>56</v>
      </c>
      <c r="U1397" t="s">
        <v>56</v>
      </c>
      <c r="V1397" t="s">
        <v>68</v>
      </c>
      <c r="W1397" t="s">
        <v>55</v>
      </c>
      <c r="X1397" t="s">
        <v>56</v>
      </c>
      <c r="Y1397" t="s">
        <v>56</v>
      </c>
      <c r="Z1397" t="s">
        <v>56</v>
      </c>
      <c r="AA1397" t="s">
        <v>57</v>
      </c>
      <c r="AB1397" t="s">
        <v>56</v>
      </c>
      <c r="AC1397" t="s">
        <v>68</v>
      </c>
      <c r="AD1397" t="s">
        <v>57</v>
      </c>
      <c r="AE1397">
        <v>0</v>
      </c>
      <c r="AF1397">
        <v>0</v>
      </c>
      <c r="AG1397">
        <v>0</v>
      </c>
      <c r="AH1397">
        <v>1</v>
      </c>
      <c r="AI1397" s="18" t="str">
        <f t="shared" si="85"/>
        <v>1</v>
      </c>
      <c r="AJ1397" s="18" t="str">
        <f t="shared" si="86"/>
        <v>1</v>
      </c>
      <c r="AK1397" s="18" t="str">
        <f t="shared" si="87"/>
        <v>1</v>
      </c>
      <c r="AL1397" s="18">
        <f t="shared" si="88"/>
        <v>1</v>
      </c>
      <c r="AM1397" t="s">
        <v>55</v>
      </c>
      <c r="AN1397" t="s">
        <v>55</v>
      </c>
      <c r="AO1397">
        <v>0</v>
      </c>
      <c r="AP1397">
        <v>0</v>
      </c>
      <c r="AQ1397">
        <v>0</v>
      </c>
      <c r="AR1397" t="s">
        <v>298</v>
      </c>
      <c r="AS1397" t="s">
        <v>384</v>
      </c>
      <c r="AT1397" t="s">
        <v>384</v>
      </c>
      <c r="AU1397" t="s">
        <v>4450</v>
      </c>
      <c r="AV1397" t="s">
        <v>7256</v>
      </c>
      <c r="AW1397" t="s">
        <v>1635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</v>
      </c>
      <c r="BL1397">
        <v>2016022914</v>
      </c>
      <c r="BM1397">
        <v>14</v>
      </c>
    </row>
    <row r="1398" spans="1:65">
      <c r="A1398" t="s">
        <v>7257</v>
      </c>
      <c r="B1398">
        <v>1397</v>
      </c>
      <c r="C1398" t="s">
        <v>1223</v>
      </c>
      <c r="D1398">
        <v>1</v>
      </c>
      <c r="E1398">
        <v>14</v>
      </c>
      <c r="F1398">
        <v>2016022914</v>
      </c>
      <c r="G1398">
        <v>20160229</v>
      </c>
      <c r="H1398" t="s">
        <v>1636</v>
      </c>
      <c r="I1398" t="s">
        <v>977</v>
      </c>
      <c r="J1398" t="s">
        <v>55</v>
      </c>
      <c r="K1398">
        <v>4</v>
      </c>
      <c r="L1398">
        <v>1</v>
      </c>
      <c r="M1398">
        <v>3</v>
      </c>
      <c r="N1398" t="s">
        <v>56</v>
      </c>
      <c r="O1398" t="s">
        <v>1387</v>
      </c>
      <c r="P1398" t="s">
        <v>56</v>
      </c>
      <c r="Q1398" t="s">
        <v>3</v>
      </c>
      <c r="R1398" t="s">
        <v>1028</v>
      </c>
      <c r="S1398" t="s">
        <v>55</v>
      </c>
      <c r="T1398" t="s">
        <v>56</v>
      </c>
      <c r="U1398" t="s">
        <v>56</v>
      </c>
      <c r="V1398" t="s">
        <v>68</v>
      </c>
      <c r="W1398" t="s">
        <v>55</v>
      </c>
      <c r="X1398" t="s">
        <v>56</v>
      </c>
      <c r="Y1398" t="s">
        <v>56</v>
      </c>
      <c r="Z1398" t="s">
        <v>56</v>
      </c>
      <c r="AA1398" t="s">
        <v>57</v>
      </c>
      <c r="AB1398" t="s">
        <v>56</v>
      </c>
      <c r="AC1398" t="s">
        <v>68</v>
      </c>
      <c r="AD1398" t="s">
        <v>1634</v>
      </c>
      <c r="AE1398">
        <v>0</v>
      </c>
      <c r="AF1398">
        <v>0</v>
      </c>
      <c r="AG1398">
        <v>0</v>
      </c>
      <c r="AH1398">
        <v>1</v>
      </c>
      <c r="AI1398" s="18" t="str">
        <f t="shared" si="85"/>
        <v>1</v>
      </c>
      <c r="AJ1398" s="18" t="str">
        <f t="shared" si="86"/>
        <v>1</v>
      </c>
      <c r="AK1398" s="18" t="str">
        <f t="shared" si="87"/>
        <v>1</v>
      </c>
      <c r="AL1398" s="18">
        <f t="shared" si="88"/>
        <v>1</v>
      </c>
      <c r="AM1398" t="s">
        <v>55</v>
      </c>
      <c r="AN1398" t="s">
        <v>55</v>
      </c>
      <c r="AO1398">
        <v>1</v>
      </c>
      <c r="AP1398">
        <v>0</v>
      </c>
      <c r="AQ1398">
        <v>0</v>
      </c>
      <c r="AR1398" t="s">
        <v>298</v>
      </c>
      <c r="AS1398" t="s">
        <v>384</v>
      </c>
      <c r="AT1398" t="s">
        <v>384</v>
      </c>
      <c r="AU1398" t="s">
        <v>4450</v>
      </c>
      <c r="AV1398" t="s">
        <v>7257</v>
      </c>
      <c r="AW1398" t="s">
        <v>1636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2016022914</v>
      </c>
      <c r="BM1398">
        <v>14</v>
      </c>
    </row>
    <row r="1399" spans="1:65">
      <c r="A1399" t="s">
        <v>7258</v>
      </c>
      <c r="B1399">
        <v>1398</v>
      </c>
      <c r="C1399" t="s">
        <v>1223</v>
      </c>
      <c r="D1399">
        <v>1</v>
      </c>
      <c r="E1399">
        <v>14</v>
      </c>
      <c r="F1399">
        <v>2016022914</v>
      </c>
      <c r="G1399">
        <v>20160229</v>
      </c>
      <c r="H1399" t="s">
        <v>1637</v>
      </c>
      <c r="I1399" t="s">
        <v>54</v>
      </c>
      <c r="J1399" t="s">
        <v>55</v>
      </c>
      <c r="K1399">
        <v>0</v>
      </c>
      <c r="L1399" t="s">
        <v>55</v>
      </c>
      <c r="M1399" t="s">
        <v>55</v>
      </c>
      <c r="N1399" t="s">
        <v>56</v>
      </c>
      <c r="O1399" t="s">
        <v>57</v>
      </c>
      <c r="P1399" t="s">
        <v>57</v>
      </c>
      <c r="Q1399" t="s">
        <v>3</v>
      </c>
      <c r="R1399" t="s">
        <v>80</v>
      </c>
      <c r="S1399" t="s">
        <v>55</v>
      </c>
      <c r="T1399" t="s">
        <v>56</v>
      </c>
      <c r="U1399" t="s">
        <v>56</v>
      </c>
      <c r="V1399" t="s">
        <v>56</v>
      </c>
      <c r="W1399" t="s">
        <v>55</v>
      </c>
      <c r="X1399" t="s">
        <v>56</v>
      </c>
      <c r="Y1399" t="s">
        <v>56</v>
      </c>
      <c r="Z1399" t="s">
        <v>56</v>
      </c>
      <c r="AA1399" t="s">
        <v>57</v>
      </c>
      <c r="AB1399" t="s">
        <v>56</v>
      </c>
      <c r="AC1399" t="s">
        <v>56</v>
      </c>
      <c r="AD1399" t="s">
        <v>57</v>
      </c>
      <c r="AE1399">
        <v>0</v>
      </c>
      <c r="AF1399">
        <v>0</v>
      </c>
      <c r="AG1399">
        <v>0</v>
      </c>
      <c r="AH1399">
        <v>1</v>
      </c>
      <c r="AI1399" s="18" t="str">
        <f t="shared" si="85"/>
        <v>1</v>
      </c>
      <c r="AJ1399" s="18" t="str">
        <f t="shared" si="86"/>
        <v>1</v>
      </c>
      <c r="AK1399" s="18" t="str">
        <f t="shared" si="87"/>
        <v>1</v>
      </c>
      <c r="AL1399" s="18">
        <f t="shared" si="88"/>
        <v>1</v>
      </c>
      <c r="AM1399" t="s">
        <v>55</v>
      </c>
      <c r="AN1399" t="s">
        <v>55</v>
      </c>
      <c r="AO1399">
        <v>0</v>
      </c>
      <c r="AP1399">
        <v>0</v>
      </c>
      <c r="AQ1399">
        <v>0</v>
      </c>
      <c r="AR1399" t="s">
        <v>59</v>
      </c>
      <c r="AS1399" t="s">
        <v>80</v>
      </c>
      <c r="AT1399" t="s">
        <v>80</v>
      </c>
      <c r="AU1399" t="s">
        <v>80</v>
      </c>
      <c r="AV1399" t="s">
        <v>7258</v>
      </c>
      <c r="AW1399" t="s">
        <v>1637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2016022914</v>
      </c>
      <c r="BM1399">
        <v>14</v>
      </c>
    </row>
    <row r="1400" spans="1:65">
      <c r="A1400" t="s">
        <v>7259</v>
      </c>
      <c r="B1400">
        <v>1399</v>
      </c>
      <c r="C1400" t="s">
        <v>1223</v>
      </c>
      <c r="D1400">
        <v>1</v>
      </c>
      <c r="E1400">
        <v>14</v>
      </c>
      <c r="F1400">
        <v>2016022914</v>
      </c>
      <c r="G1400">
        <v>20160229</v>
      </c>
      <c r="H1400" t="s">
        <v>1638</v>
      </c>
      <c r="I1400" t="s">
        <v>563</v>
      </c>
      <c r="J1400" t="s">
        <v>55</v>
      </c>
      <c r="K1400">
        <v>3</v>
      </c>
      <c r="L1400">
        <v>2</v>
      </c>
      <c r="M1400">
        <v>1</v>
      </c>
      <c r="N1400" t="s">
        <v>56</v>
      </c>
      <c r="O1400" t="s">
        <v>1387</v>
      </c>
      <c r="P1400" t="s">
        <v>56</v>
      </c>
      <c r="Q1400" t="s">
        <v>3</v>
      </c>
      <c r="R1400" t="s">
        <v>80</v>
      </c>
      <c r="S1400" t="s">
        <v>55</v>
      </c>
      <c r="T1400" t="s">
        <v>68</v>
      </c>
      <c r="U1400" t="s">
        <v>68</v>
      </c>
      <c r="V1400" t="s">
        <v>56</v>
      </c>
      <c r="W1400" t="s">
        <v>55</v>
      </c>
      <c r="X1400" t="s">
        <v>56</v>
      </c>
      <c r="Y1400" t="s">
        <v>56</v>
      </c>
      <c r="Z1400" t="s">
        <v>56</v>
      </c>
      <c r="AA1400" t="s">
        <v>57</v>
      </c>
      <c r="AB1400" t="s">
        <v>56</v>
      </c>
      <c r="AC1400" t="s">
        <v>56</v>
      </c>
      <c r="AD1400" t="s">
        <v>57</v>
      </c>
      <c r="AE1400">
        <v>0</v>
      </c>
      <c r="AF1400">
        <v>0</v>
      </c>
      <c r="AG1400">
        <v>0</v>
      </c>
      <c r="AH1400">
        <v>1</v>
      </c>
      <c r="AI1400" s="18" t="str">
        <f t="shared" si="85"/>
        <v>1</v>
      </c>
      <c r="AJ1400" s="18" t="str">
        <f t="shared" si="86"/>
        <v>1</v>
      </c>
      <c r="AK1400" s="18" t="str">
        <f t="shared" si="87"/>
        <v>1</v>
      </c>
      <c r="AL1400" s="18">
        <f t="shared" si="88"/>
        <v>1</v>
      </c>
      <c r="AM1400" t="s">
        <v>55</v>
      </c>
      <c r="AN1400" t="s">
        <v>55</v>
      </c>
      <c r="AO1400">
        <v>0</v>
      </c>
      <c r="AP1400">
        <v>0</v>
      </c>
      <c r="AQ1400">
        <v>0</v>
      </c>
      <c r="AR1400" t="s">
        <v>209</v>
      </c>
      <c r="AS1400" t="s">
        <v>80</v>
      </c>
      <c r="AT1400" t="s">
        <v>80</v>
      </c>
      <c r="AU1400" t="s">
        <v>80</v>
      </c>
      <c r="AV1400" t="s">
        <v>7259</v>
      </c>
      <c r="AW1400" t="s">
        <v>1638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2016022914</v>
      </c>
      <c r="BM1400">
        <v>14</v>
      </c>
    </row>
    <row r="1401" spans="1:65">
      <c r="A1401" t="s">
        <v>7260</v>
      </c>
      <c r="B1401">
        <v>1400</v>
      </c>
      <c r="C1401" t="s">
        <v>1223</v>
      </c>
      <c r="D1401">
        <v>1</v>
      </c>
      <c r="E1401">
        <v>14</v>
      </c>
      <c r="F1401">
        <v>2016022914</v>
      </c>
      <c r="G1401">
        <v>20160229</v>
      </c>
      <c r="H1401" t="s">
        <v>1639</v>
      </c>
      <c r="I1401" t="s">
        <v>563</v>
      </c>
      <c r="J1401" t="s">
        <v>55</v>
      </c>
      <c r="K1401">
        <v>1</v>
      </c>
      <c r="L1401">
        <v>0</v>
      </c>
      <c r="M1401">
        <v>1</v>
      </c>
      <c r="N1401" t="s">
        <v>56</v>
      </c>
      <c r="O1401" t="s">
        <v>80</v>
      </c>
      <c r="P1401" t="s">
        <v>56</v>
      </c>
      <c r="Q1401" t="s">
        <v>3</v>
      </c>
      <c r="R1401" t="s">
        <v>80</v>
      </c>
      <c r="S1401" t="s">
        <v>55</v>
      </c>
      <c r="T1401" t="s">
        <v>68</v>
      </c>
      <c r="U1401" t="s">
        <v>68</v>
      </c>
      <c r="V1401" t="s">
        <v>68</v>
      </c>
      <c r="W1401" t="s">
        <v>55</v>
      </c>
      <c r="X1401" t="s">
        <v>56</v>
      </c>
      <c r="Y1401" t="s">
        <v>56</v>
      </c>
      <c r="Z1401" t="s">
        <v>56</v>
      </c>
      <c r="AA1401" t="s">
        <v>57</v>
      </c>
      <c r="AB1401" t="s">
        <v>56</v>
      </c>
      <c r="AC1401" t="s">
        <v>56</v>
      </c>
      <c r="AD1401" t="s">
        <v>57</v>
      </c>
      <c r="AE1401">
        <v>0</v>
      </c>
      <c r="AF1401">
        <v>0</v>
      </c>
      <c r="AG1401">
        <v>0</v>
      </c>
      <c r="AH1401">
        <v>1</v>
      </c>
      <c r="AI1401" s="18" t="str">
        <f t="shared" si="85"/>
        <v>1</v>
      </c>
      <c r="AJ1401" s="18" t="str">
        <f t="shared" si="86"/>
        <v>1</v>
      </c>
      <c r="AK1401" s="18" t="str">
        <f t="shared" si="87"/>
        <v>1</v>
      </c>
      <c r="AL1401" s="18">
        <f t="shared" si="88"/>
        <v>1</v>
      </c>
      <c r="AM1401" t="s">
        <v>55</v>
      </c>
      <c r="AN1401" t="s">
        <v>55</v>
      </c>
      <c r="AO1401">
        <v>0</v>
      </c>
      <c r="AP1401">
        <v>0</v>
      </c>
      <c r="AQ1401">
        <v>0</v>
      </c>
      <c r="AR1401" t="s">
        <v>209</v>
      </c>
      <c r="AS1401" t="s">
        <v>80</v>
      </c>
      <c r="AT1401" t="s">
        <v>80</v>
      </c>
      <c r="AU1401" t="s">
        <v>80</v>
      </c>
      <c r="AV1401" t="s">
        <v>7260</v>
      </c>
      <c r="AW1401" t="s">
        <v>1639</v>
      </c>
      <c r="AX1401">
        <v>0</v>
      </c>
      <c r="AY1401">
        <v>0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2016022914</v>
      </c>
      <c r="BM1401">
        <v>14</v>
      </c>
    </row>
    <row r="1402" spans="1:65">
      <c r="A1402" t="s">
        <v>7261</v>
      </c>
      <c r="B1402">
        <v>1401</v>
      </c>
      <c r="C1402" t="s">
        <v>1223</v>
      </c>
      <c r="D1402">
        <v>1</v>
      </c>
      <c r="E1402">
        <v>14</v>
      </c>
      <c r="F1402">
        <v>2016022914</v>
      </c>
      <c r="G1402">
        <v>20160229</v>
      </c>
      <c r="H1402" t="s">
        <v>1640</v>
      </c>
      <c r="I1402" t="s">
        <v>563</v>
      </c>
      <c r="J1402" t="s">
        <v>55</v>
      </c>
      <c r="K1402">
        <v>5</v>
      </c>
      <c r="L1402">
        <v>1</v>
      </c>
      <c r="M1402">
        <v>4</v>
      </c>
      <c r="N1402" t="s">
        <v>56</v>
      </c>
      <c r="O1402" t="s">
        <v>1641</v>
      </c>
      <c r="P1402" t="s">
        <v>56</v>
      </c>
      <c r="Q1402" t="s">
        <v>3</v>
      </c>
      <c r="R1402" t="s">
        <v>1236</v>
      </c>
      <c r="S1402" t="s">
        <v>55</v>
      </c>
      <c r="T1402" t="s">
        <v>68</v>
      </c>
      <c r="U1402" t="s">
        <v>68</v>
      </c>
      <c r="V1402" t="s">
        <v>56</v>
      </c>
      <c r="W1402" t="s">
        <v>55</v>
      </c>
      <c r="X1402" t="s">
        <v>56</v>
      </c>
      <c r="Y1402" t="s">
        <v>56</v>
      </c>
      <c r="Z1402" t="s">
        <v>56</v>
      </c>
      <c r="AA1402" t="s">
        <v>57</v>
      </c>
      <c r="AB1402" t="s">
        <v>56</v>
      </c>
      <c r="AC1402" t="s">
        <v>56</v>
      </c>
      <c r="AD1402" t="s">
        <v>57</v>
      </c>
      <c r="AE1402">
        <v>0</v>
      </c>
      <c r="AF1402">
        <v>0</v>
      </c>
      <c r="AG1402">
        <v>0</v>
      </c>
      <c r="AH1402">
        <v>1</v>
      </c>
      <c r="AI1402" s="18" t="str">
        <f t="shared" si="85"/>
        <v>1</v>
      </c>
      <c r="AJ1402" s="18" t="str">
        <f t="shared" si="86"/>
        <v>1</v>
      </c>
      <c r="AK1402" s="18" t="str">
        <f t="shared" si="87"/>
        <v>1</v>
      </c>
      <c r="AL1402" s="18">
        <f t="shared" si="88"/>
        <v>1</v>
      </c>
      <c r="AM1402" t="s">
        <v>55</v>
      </c>
      <c r="AN1402" t="s">
        <v>55</v>
      </c>
      <c r="AO1402">
        <v>0</v>
      </c>
      <c r="AP1402">
        <v>0</v>
      </c>
      <c r="AQ1402">
        <v>0</v>
      </c>
      <c r="AR1402" t="s">
        <v>209</v>
      </c>
      <c r="AS1402" t="s">
        <v>78</v>
      </c>
      <c r="AT1402" t="s">
        <v>78</v>
      </c>
      <c r="AU1402" t="s">
        <v>4449</v>
      </c>
      <c r="AV1402" t="s">
        <v>7261</v>
      </c>
      <c r="AW1402" t="s">
        <v>1640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2016022914</v>
      </c>
      <c r="BM1402">
        <v>14</v>
      </c>
    </row>
    <row r="1403" spans="1:65">
      <c r="A1403" t="s">
        <v>7262</v>
      </c>
      <c r="B1403">
        <v>1402</v>
      </c>
      <c r="C1403" t="s">
        <v>1223</v>
      </c>
      <c r="D1403">
        <v>1</v>
      </c>
      <c r="E1403">
        <v>14</v>
      </c>
      <c r="F1403">
        <v>2016022914</v>
      </c>
      <c r="G1403">
        <v>20160229</v>
      </c>
      <c r="H1403" t="s">
        <v>1642</v>
      </c>
      <c r="I1403" t="s">
        <v>563</v>
      </c>
      <c r="J1403" t="s">
        <v>55</v>
      </c>
      <c r="K1403">
        <v>4</v>
      </c>
      <c r="L1403">
        <v>1</v>
      </c>
      <c r="M1403">
        <v>3</v>
      </c>
      <c r="N1403" t="s">
        <v>56</v>
      </c>
      <c r="O1403" t="s">
        <v>1641</v>
      </c>
      <c r="P1403" t="s">
        <v>56</v>
      </c>
      <c r="Q1403" t="s">
        <v>3</v>
      </c>
      <c r="R1403" t="s">
        <v>1236</v>
      </c>
      <c r="S1403" t="s">
        <v>55</v>
      </c>
      <c r="T1403" t="s">
        <v>68</v>
      </c>
      <c r="U1403" t="s">
        <v>68</v>
      </c>
      <c r="V1403" t="s">
        <v>68</v>
      </c>
      <c r="W1403" t="s">
        <v>55</v>
      </c>
      <c r="X1403" t="s">
        <v>56</v>
      </c>
      <c r="Y1403" t="s">
        <v>56</v>
      </c>
      <c r="Z1403" t="s">
        <v>56</v>
      </c>
      <c r="AA1403" t="s">
        <v>57</v>
      </c>
      <c r="AB1403" t="s">
        <v>56</v>
      </c>
      <c r="AC1403" t="s">
        <v>56</v>
      </c>
      <c r="AD1403" t="s">
        <v>57</v>
      </c>
      <c r="AE1403">
        <v>0</v>
      </c>
      <c r="AF1403">
        <v>0</v>
      </c>
      <c r="AG1403">
        <v>0</v>
      </c>
      <c r="AH1403">
        <v>1</v>
      </c>
      <c r="AI1403" s="18" t="str">
        <f t="shared" si="85"/>
        <v>1</v>
      </c>
      <c r="AJ1403" s="18" t="str">
        <f t="shared" si="86"/>
        <v>1</v>
      </c>
      <c r="AK1403" s="18" t="str">
        <f t="shared" si="87"/>
        <v>1</v>
      </c>
      <c r="AL1403" s="18">
        <f t="shared" si="88"/>
        <v>1</v>
      </c>
      <c r="AM1403" t="s">
        <v>55</v>
      </c>
      <c r="AN1403" t="s">
        <v>55</v>
      </c>
      <c r="AO1403">
        <v>1</v>
      </c>
      <c r="AP1403">
        <v>0</v>
      </c>
      <c r="AQ1403">
        <v>0</v>
      </c>
      <c r="AR1403" t="s">
        <v>209</v>
      </c>
      <c r="AS1403" t="s">
        <v>78</v>
      </c>
      <c r="AT1403" t="s">
        <v>78</v>
      </c>
      <c r="AU1403" t="s">
        <v>4449</v>
      </c>
      <c r="AV1403" t="s">
        <v>7262</v>
      </c>
      <c r="AW1403" t="s">
        <v>1642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</v>
      </c>
      <c r="BL1403">
        <v>2016022914</v>
      </c>
      <c r="BM1403">
        <v>14</v>
      </c>
    </row>
    <row r="1404" spans="1:65">
      <c r="A1404" t="s">
        <v>7263</v>
      </c>
      <c r="B1404">
        <v>1403</v>
      </c>
      <c r="C1404" t="s">
        <v>57</v>
      </c>
      <c r="D1404" t="s">
        <v>55</v>
      </c>
      <c r="E1404">
        <v>14</v>
      </c>
      <c r="F1404">
        <v>2016022914</v>
      </c>
      <c r="G1404" t="s">
        <v>55</v>
      </c>
      <c r="H1404" t="s">
        <v>1643</v>
      </c>
      <c r="I1404" t="s">
        <v>55</v>
      </c>
      <c r="J1404" t="s">
        <v>55</v>
      </c>
      <c r="K1404" t="s">
        <v>55</v>
      </c>
      <c r="L1404" t="s">
        <v>55</v>
      </c>
      <c r="M1404" t="s">
        <v>55</v>
      </c>
      <c r="N1404" t="s">
        <v>57</v>
      </c>
      <c r="O1404" t="s">
        <v>57</v>
      </c>
      <c r="P1404" t="s">
        <v>57</v>
      </c>
      <c r="Q1404" t="s">
        <v>57</v>
      </c>
      <c r="R1404" t="s">
        <v>57</v>
      </c>
      <c r="S1404" t="s">
        <v>55</v>
      </c>
      <c r="T1404" t="s">
        <v>57</v>
      </c>
      <c r="U1404" t="s">
        <v>57</v>
      </c>
      <c r="V1404" t="s">
        <v>57</v>
      </c>
      <c r="W1404" t="s">
        <v>55</v>
      </c>
      <c r="X1404" t="s">
        <v>57</v>
      </c>
      <c r="Y1404" t="s">
        <v>57</v>
      </c>
      <c r="Z1404" t="s">
        <v>57</v>
      </c>
      <c r="AA1404" t="s">
        <v>57</v>
      </c>
      <c r="AB1404" t="s">
        <v>57</v>
      </c>
      <c r="AC1404" t="s">
        <v>57</v>
      </c>
      <c r="AD1404" t="s">
        <v>57</v>
      </c>
      <c r="AE1404">
        <v>0</v>
      </c>
      <c r="AF1404">
        <v>0</v>
      </c>
      <c r="AG1404">
        <v>0</v>
      </c>
      <c r="AH1404">
        <v>0</v>
      </c>
      <c r="AI1404" s="18" t="str">
        <f t="shared" si="85"/>
        <v>1</v>
      </c>
      <c r="AJ1404" s="18" t="str">
        <f t="shared" si="86"/>
        <v>1</v>
      </c>
      <c r="AK1404" s="18" t="str">
        <f t="shared" si="87"/>
        <v>1</v>
      </c>
      <c r="AL1404" s="18">
        <f t="shared" si="88"/>
        <v>0</v>
      </c>
      <c r="AM1404" t="s">
        <v>55</v>
      </c>
      <c r="AN1404" t="s">
        <v>55</v>
      </c>
      <c r="AO1404">
        <v>0</v>
      </c>
      <c r="AP1404">
        <v>1</v>
      </c>
      <c r="AQ1404">
        <v>0</v>
      </c>
      <c r="AR1404" t="s">
        <v>59</v>
      </c>
      <c r="AS1404" t="s">
        <v>80</v>
      </c>
      <c r="AT1404" t="s">
        <v>80</v>
      </c>
      <c r="AU1404" t="s">
        <v>80</v>
      </c>
      <c r="AV1404" t="s">
        <v>7263</v>
      </c>
      <c r="AW1404" t="s">
        <v>1643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0</v>
      </c>
      <c r="BK1404">
        <v>0</v>
      </c>
      <c r="BL1404">
        <v>2016022914</v>
      </c>
      <c r="BM1404">
        <v>14</v>
      </c>
    </row>
    <row r="1405" spans="1:65">
      <c r="A1405" t="s">
        <v>7264</v>
      </c>
      <c r="B1405">
        <v>1404</v>
      </c>
      <c r="C1405" t="s">
        <v>57</v>
      </c>
      <c r="D1405" t="s">
        <v>55</v>
      </c>
      <c r="E1405">
        <v>14</v>
      </c>
      <c r="F1405">
        <v>2016022914</v>
      </c>
      <c r="G1405" t="s">
        <v>55</v>
      </c>
      <c r="H1405" t="s">
        <v>1644</v>
      </c>
      <c r="I1405" t="s">
        <v>55</v>
      </c>
      <c r="J1405" t="s">
        <v>55</v>
      </c>
      <c r="K1405" t="s">
        <v>55</v>
      </c>
      <c r="L1405" t="s">
        <v>55</v>
      </c>
      <c r="M1405" t="s">
        <v>55</v>
      </c>
      <c r="N1405" t="s">
        <v>57</v>
      </c>
      <c r="O1405" t="s">
        <v>57</v>
      </c>
      <c r="P1405" t="s">
        <v>57</v>
      </c>
      <c r="Q1405" t="s">
        <v>57</v>
      </c>
      <c r="R1405" t="s">
        <v>57</v>
      </c>
      <c r="S1405" t="s">
        <v>55</v>
      </c>
      <c r="T1405" t="s">
        <v>57</v>
      </c>
      <c r="U1405" t="s">
        <v>57</v>
      </c>
      <c r="V1405" t="s">
        <v>57</v>
      </c>
      <c r="W1405" t="s">
        <v>55</v>
      </c>
      <c r="X1405" t="s">
        <v>57</v>
      </c>
      <c r="Y1405" t="s">
        <v>57</v>
      </c>
      <c r="Z1405" t="s">
        <v>57</v>
      </c>
      <c r="AA1405" t="s">
        <v>57</v>
      </c>
      <c r="AB1405" t="s">
        <v>57</v>
      </c>
      <c r="AC1405" t="s">
        <v>57</v>
      </c>
      <c r="AD1405" t="s">
        <v>57</v>
      </c>
      <c r="AE1405">
        <v>0</v>
      </c>
      <c r="AF1405">
        <v>0</v>
      </c>
      <c r="AG1405">
        <v>0</v>
      </c>
      <c r="AH1405">
        <v>0</v>
      </c>
      <c r="AI1405" s="18" t="str">
        <f t="shared" si="85"/>
        <v>1</v>
      </c>
      <c r="AJ1405" s="18" t="str">
        <f t="shared" si="86"/>
        <v>1</v>
      </c>
      <c r="AK1405" s="18" t="str">
        <f t="shared" si="87"/>
        <v>1</v>
      </c>
      <c r="AL1405" s="18">
        <f t="shared" si="88"/>
        <v>0</v>
      </c>
      <c r="AM1405" t="s">
        <v>55</v>
      </c>
      <c r="AN1405" t="s">
        <v>55</v>
      </c>
      <c r="AO1405">
        <v>0</v>
      </c>
      <c r="AP1405">
        <v>1</v>
      </c>
      <c r="AQ1405">
        <v>0</v>
      </c>
      <c r="AR1405" t="s">
        <v>59</v>
      </c>
      <c r="AS1405" t="s">
        <v>80</v>
      </c>
      <c r="AT1405" t="s">
        <v>80</v>
      </c>
      <c r="AU1405" t="s">
        <v>80</v>
      </c>
      <c r="AV1405" t="s">
        <v>7264</v>
      </c>
      <c r="AW1405" t="s">
        <v>1644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0</v>
      </c>
      <c r="BK1405">
        <v>0</v>
      </c>
      <c r="BL1405">
        <v>2016022914</v>
      </c>
      <c r="BM1405">
        <v>14</v>
      </c>
    </row>
    <row r="1406" spans="1:65">
      <c r="A1406" t="s">
        <v>7265</v>
      </c>
      <c r="B1406">
        <v>1405</v>
      </c>
      <c r="C1406" t="s">
        <v>1223</v>
      </c>
      <c r="D1406">
        <v>1</v>
      </c>
      <c r="E1406">
        <v>14</v>
      </c>
      <c r="F1406">
        <v>2016022914</v>
      </c>
      <c r="G1406">
        <v>20160229</v>
      </c>
      <c r="H1406" t="s">
        <v>1645</v>
      </c>
      <c r="I1406" t="s">
        <v>217</v>
      </c>
      <c r="J1406" t="s">
        <v>55</v>
      </c>
      <c r="K1406">
        <v>1</v>
      </c>
      <c r="L1406">
        <v>0</v>
      </c>
      <c r="M1406">
        <v>1</v>
      </c>
      <c r="N1406" t="s">
        <v>56</v>
      </c>
      <c r="O1406" t="s">
        <v>217</v>
      </c>
      <c r="P1406" t="s">
        <v>68</v>
      </c>
      <c r="Q1406" t="s">
        <v>3</v>
      </c>
      <c r="R1406" t="s">
        <v>1236</v>
      </c>
      <c r="S1406" t="s">
        <v>55</v>
      </c>
      <c r="T1406" t="s">
        <v>56</v>
      </c>
      <c r="U1406" t="s">
        <v>56</v>
      </c>
      <c r="V1406" t="s">
        <v>56</v>
      </c>
      <c r="W1406" t="s">
        <v>55</v>
      </c>
      <c r="X1406" t="s">
        <v>56</v>
      </c>
      <c r="Y1406" t="s">
        <v>56</v>
      </c>
      <c r="Z1406" t="s">
        <v>56</v>
      </c>
      <c r="AA1406" t="s">
        <v>57</v>
      </c>
      <c r="AB1406" t="s">
        <v>56</v>
      </c>
      <c r="AC1406" t="s">
        <v>68</v>
      </c>
      <c r="AD1406" t="s">
        <v>57</v>
      </c>
      <c r="AE1406">
        <v>0</v>
      </c>
      <c r="AF1406">
        <v>0</v>
      </c>
      <c r="AG1406">
        <v>0</v>
      </c>
      <c r="AH1406">
        <v>1</v>
      </c>
      <c r="AI1406" s="18" t="str">
        <f t="shared" si="85"/>
        <v>1</v>
      </c>
      <c r="AJ1406" s="18" t="str">
        <f t="shared" si="86"/>
        <v>1</v>
      </c>
      <c r="AK1406" s="18" t="str">
        <f t="shared" si="87"/>
        <v>1</v>
      </c>
      <c r="AL1406" s="18">
        <f t="shared" si="88"/>
        <v>1</v>
      </c>
      <c r="AM1406" t="s">
        <v>55</v>
      </c>
      <c r="AN1406" t="s">
        <v>55</v>
      </c>
      <c r="AO1406">
        <v>0</v>
      </c>
      <c r="AP1406">
        <v>0</v>
      </c>
      <c r="AQ1406">
        <v>0</v>
      </c>
      <c r="AR1406" t="s">
        <v>147</v>
      </c>
      <c r="AS1406" t="s">
        <v>78</v>
      </c>
      <c r="AT1406" t="s">
        <v>78</v>
      </c>
      <c r="AU1406" t="s">
        <v>4449</v>
      </c>
      <c r="AV1406" t="s">
        <v>7265</v>
      </c>
      <c r="AW1406" t="s">
        <v>1645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2016022914</v>
      </c>
      <c r="BM1406">
        <v>14</v>
      </c>
    </row>
    <row r="1407" spans="1:65">
      <c r="A1407" t="s">
        <v>7266</v>
      </c>
      <c r="B1407">
        <v>1406</v>
      </c>
      <c r="C1407" t="s">
        <v>1223</v>
      </c>
      <c r="D1407">
        <v>1</v>
      </c>
      <c r="E1407">
        <v>14</v>
      </c>
      <c r="F1407">
        <v>2016022914</v>
      </c>
      <c r="G1407">
        <v>20160229</v>
      </c>
      <c r="H1407" t="s">
        <v>1646</v>
      </c>
      <c r="I1407" t="s">
        <v>80</v>
      </c>
      <c r="J1407" t="s">
        <v>55</v>
      </c>
      <c r="K1407">
        <v>3</v>
      </c>
      <c r="L1407">
        <v>0</v>
      </c>
      <c r="M1407">
        <v>2</v>
      </c>
      <c r="N1407" t="s">
        <v>56</v>
      </c>
      <c r="O1407" t="s">
        <v>296</v>
      </c>
      <c r="P1407" t="s">
        <v>56</v>
      </c>
      <c r="Q1407" t="s">
        <v>3</v>
      </c>
      <c r="R1407" t="s">
        <v>1236</v>
      </c>
      <c r="S1407" t="s">
        <v>55</v>
      </c>
      <c r="T1407" t="s">
        <v>68</v>
      </c>
      <c r="U1407" t="s">
        <v>68</v>
      </c>
      <c r="V1407" t="s">
        <v>56</v>
      </c>
      <c r="W1407" t="s">
        <v>55</v>
      </c>
      <c r="X1407" t="s">
        <v>56</v>
      </c>
      <c r="Y1407" t="s">
        <v>56</v>
      </c>
      <c r="Z1407" t="s">
        <v>56</v>
      </c>
      <c r="AA1407" t="s">
        <v>57</v>
      </c>
      <c r="AB1407" t="s">
        <v>56</v>
      </c>
      <c r="AC1407" t="s">
        <v>68</v>
      </c>
      <c r="AD1407" t="s">
        <v>57</v>
      </c>
      <c r="AE1407">
        <v>0</v>
      </c>
      <c r="AF1407">
        <v>0</v>
      </c>
      <c r="AG1407">
        <v>0</v>
      </c>
      <c r="AH1407">
        <v>1</v>
      </c>
      <c r="AI1407" s="18" t="str">
        <f t="shared" si="85"/>
        <v>1</v>
      </c>
      <c r="AJ1407" s="18" t="str">
        <f t="shared" si="86"/>
        <v>1</v>
      </c>
      <c r="AK1407" s="18" t="str">
        <f t="shared" si="87"/>
        <v>1</v>
      </c>
      <c r="AL1407" s="18">
        <f t="shared" si="88"/>
        <v>1</v>
      </c>
      <c r="AM1407" t="s">
        <v>55</v>
      </c>
      <c r="AN1407" t="s">
        <v>55</v>
      </c>
      <c r="AO1407">
        <v>1</v>
      </c>
      <c r="AP1407">
        <v>0</v>
      </c>
      <c r="AQ1407">
        <v>0</v>
      </c>
      <c r="AR1407" t="s">
        <v>59</v>
      </c>
      <c r="AS1407" t="s">
        <v>78</v>
      </c>
      <c r="AT1407" t="s">
        <v>78</v>
      </c>
      <c r="AU1407" t="s">
        <v>4449</v>
      </c>
      <c r="AV1407" t="s">
        <v>7266</v>
      </c>
      <c r="AW1407" t="s">
        <v>1646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</v>
      </c>
      <c r="BL1407">
        <v>2016022914</v>
      </c>
      <c r="BM1407">
        <v>14</v>
      </c>
    </row>
    <row r="1408" spans="1:65">
      <c r="A1408" t="s">
        <v>7267</v>
      </c>
      <c r="B1408">
        <v>1407</v>
      </c>
      <c r="C1408" t="s">
        <v>1223</v>
      </c>
      <c r="D1408">
        <v>1</v>
      </c>
      <c r="E1408">
        <v>14</v>
      </c>
      <c r="F1408">
        <v>2016022914</v>
      </c>
      <c r="G1408">
        <v>20160229</v>
      </c>
      <c r="H1408" t="s">
        <v>1647</v>
      </c>
      <c r="I1408" t="s">
        <v>1612</v>
      </c>
      <c r="J1408" t="s">
        <v>55</v>
      </c>
      <c r="K1408">
        <v>1</v>
      </c>
      <c r="L1408">
        <v>0</v>
      </c>
      <c r="M1408">
        <v>1</v>
      </c>
      <c r="N1408" t="s">
        <v>56</v>
      </c>
      <c r="O1408" t="s">
        <v>1612</v>
      </c>
      <c r="P1408" t="s">
        <v>68</v>
      </c>
      <c r="Q1408" t="s">
        <v>3</v>
      </c>
      <c r="R1408" t="s">
        <v>1236</v>
      </c>
      <c r="S1408" t="s">
        <v>55</v>
      </c>
      <c r="T1408" t="s">
        <v>56</v>
      </c>
      <c r="U1408" t="s">
        <v>56</v>
      </c>
      <c r="V1408" t="s">
        <v>56</v>
      </c>
      <c r="W1408" t="s">
        <v>55</v>
      </c>
      <c r="X1408" t="s">
        <v>56</v>
      </c>
      <c r="Y1408" t="s">
        <v>56</v>
      </c>
      <c r="Z1408" t="s">
        <v>56</v>
      </c>
      <c r="AA1408" t="s">
        <v>57</v>
      </c>
      <c r="AB1408" t="s">
        <v>56</v>
      </c>
      <c r="AC1408" t="s">
        <v>56</v>
      </c>
      <c r="AD1408" t="s">
        <v>57</v>
      </c>
      <c r="AE1408">
        <v>0</v>
      </c>
      <c r="AF1408">
        <v>0</v>
      </c>
      <c r="AG1408">
        <v>0</v>
      </c>
      <c r="AH1408">
        <v>1</v>
      </c>
      <c r="AI1408" s="18" t="str">
        <f t="shared" si="85"/>
        <v>1</v>
      </c>
      <c r="AJ1408" s="18" t="str">
        <f t="shared" si="86"/>
        <v>1</v>
      </c>
      <c r="AK1408" s="18" t="str">
        <f t="shared" si="87"/>
        <v>1</v>
      </c>
      <c r="AL1408" s="18">
        <f t="shared" si="88"/>
        <v>1</v>
      </c>
      <c r="AM1408" t="s">
        <v>55</v>
      </c>
      <c r="AN1408" t="s">
        <v>55</v>
      </c>
      <c r="AO1408">
        <v>0</v>
      </c>
      <c r="AP1408">
        <v>0</v>
      </c>
      <c r="AQ1408">
        <v>0</v>
      </c>
      <c r="AR1408" t="s">
        <v>89</v>
      </c>
      <c r="AS1408" t="s">
        <v>78</v>
      </c>
      <c r="AT1408" t="s">
        <v>78</v>
      </c>
      <c r="AU1408" t="s">
        <v>4449</v>
      </c>
      <c r="AV1408" t="s">
        <v>7267</v>
      </c>
      <c r="AW1408" t="s">
        <v>1647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2016022914</v>
      </c>
      <c r="BM1408">
        <v>14</v>
      </c>
    </row>
    <row r="1409" spans="1:65">
      <c r="A1409" t="s">
        <v>7268</v>
      </c>
      <c r="B1409">
        <v>1408</v>
      </c>
      <c r="C1409" t="s">
        <v>1223</v>
      </c>
      <c r="D1409">
        <v>1</v>
      </c>
      <c r="E1409">
        <v>14</v>
      </c>
      <c r="F1409">
        <v>2016022914</v>
      </c>
      <c r="G1409">
        <v>20160229</v>
      </c>
      <c r="H1409" t="s">
        <v>1648</v>
      </c>
      <c r="I1409" t="s">
        <v>426</v>
      </c>
      <c r="J1409" t="s">
        <v>55</v>
      </c>
      <c r="K1409">
        <v>0</v>
      </c>
      <c r="L1409" t="s">
        <v>55</v>
      </c>
      <c r="M1409" t="s">
        <v>55</v>
      </c>
      <c r="N1409" t="s">
        <v>56</v>
      </c>
      <c r="O1409" t="s">
        <v>57</v>
      </c>
      <c r="P1409" t="s">
        <v>57</v>
      </c>
      <c r="Q1409" t="s">
        <v>3</v>
      </c>
      <c r="R1409" t="s">
        <v>1236</v>
      </c>
      <c r="S1409" t="s">
        <v>55</v>
      </c>
      <c r="T1409" t="s">
        <v>68</v>
      </c>
      <c r="U1409" t="s">
        <v>68</v>
      </c>
      <c r="V1409" t="s">
        <v>68</v>
      </c>
      <c r="W1409" t="s">
        <v>55</v>
      </c>
      <c r="X1409" t="s">
        <v>56</v>
      </c>
      <c r="Y1409" t="s">
        <v>56</v>
      </c>
      <c r="Z1409" t="s">
        <v>56</v>
      </c>
      <c r="AA1409" t="s">
        <v>57</v>
      </c>
      <c r="AB1409" t="s">
        <v>56</v>
      </c>
      <c r="AC1409" t="s">
        <v>56</v>
      </c>
      <c r="AD1409" t="s">
        <v>57</v>
      </c>
      <c r="AE1409">
        <v>0</v>
      </c>
      <c r="AF1409">
        <v>0</v>
      </c>
      <c r="AG1409">
        <v>0</v>
      </c>
      <c r="AH1409">
        <v>1</v>
      </c>
      <c r="AI1409" s="18" t="str">
        <f t="shared" si="85"/>
        <v>1</v>
      </c>
      <c r="AJ1409" s="18" t="str">
        <f t="shared" si="86"/>
        <v>1</v>
      </c>
      <c r="AK1409" s="18" t="str">
        <f t="shared" si="87"/>
        <v>1</v>
      </c>
      <c r="AL1409" s="18">
        <f t="shared" si="88"/>
        <v>1</v>
      </c>
      <c r="AM1409" t="s">
        <v>55</v>
      </c>
      <c r="AN1409" t="s">
        <v>55</v>
      </c>
      <c r="AO1409">
        <v>0</v>
      </c>
      <c r="AP1409">
        <v>0</v>
      </c>
      <c r="AQ1409">
        <v>0</v>
      </c>
      <c r="AR1409" t="s">
        <v>426</v>
      </c>
      <c r="AS1409" t="s">
        <v>78</v>
      </c>
      <c r="AT1409" t="s">
        <v>78</v>
      </c>
      <c r="AU1409" t="s">
        <v>4449</v>
      </c>
      <c r="AV1409" t="s">
        <v>7268</v>
      </c>
      <c r="AW1409" t="s">
        <v>1648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2016022914</v>
      </c>
      <c r="BM1409">
        <v>14</v>
      </c>
    </row>
    <row r="1410" spans="1:65">
      <c r="A1410" t="s">
        <v>7269</v>
      </c>
      <c r="B1410">
        <v>1409</v>
      </c>
      <c r="C1410" t="s">
        <v>1223</v>
      </c>
      <c r="D1410">
        <v>1</v>
      </c>
      <c r="E1410">
        <v>14</v>
      </c>
      <c r="F1410">
        <v>2016022914</v>
      </c>
      <c r="G1410">
        <v>20160229</v>
      </c>
      <c r="H1410" t="s">
        <v>1649</v>
      </c>
      <c r="I1410" t="s">
        <v>426</v>
      </c>
      <c r="J1410" t="s">
        <v>55</v>
      </c>
      <c r="K1410">
        <v>15</v>
      </c>
      <c r="L1410">
        <v>1</v>
      </c>
      <c r="M1410">
        <v>15</v>
      </c>
      <c r="N1410" t="s">
        <v>56</v>
      </c>
      <c r="O1410" t="s">
        <v>1604</v>
      </c>
      <c r="P1410" t="s">
        <v>68</v>
      </c>
      <c r="Q1410" t="s">
        <v>3</v>
      </c>
      <c r="R1410" t="s">
        <v>1236</v>
      </c>
      <c r="S1410" t="s">
        <v>55</v>
      </c>
      <c r="T1410" t="s">
        <v>68</v>
      </c>
      <c r="U1410" t="s">
        <v>68</v>
      </c>
      <c r="V1410" t="s">
        <v>68</v>
      </c>
      <c r="W1410" t="s">
        <v>55</v>
      </c>
      <c r="X1410" t="s">
        <v>56</v>
      </c>
      <c r="Y1410" t="s">
        <v>56</v>
      </c>
      <c r="Z1410" t="s">
        <v>56</v>
      </c>
      <c r="AA1410" t="s">
        <v>57</v>
      </c>
      <c r="AB1410" t="s">
        <v>56</v>
      </c>
      <c r="AC1410" t="s">
        <v>56</v>
      </c>
      <c r="AD1410" t="s">
        <v>57</v>
      </c>
      <c r="AE1410">
        <v>0</v>
      </c>
      <c r="AF1410">
        <v>0</v>
      </c>
      <c r="AG1410">
        <v>0</v>
      </c>
      <c r="AH1410">
        <v>1</v>
      </c>
      <c r="AI1410" s="18" t="str">
        <f t="shared" si="85"/>
        <v>1</v>
      </c>
      <c r="AJ1410" s="18" t="str">
        <f t="shared" si="86"/>
        <v>1</v>
      </c>
      <c r="AK1410" s="18" t="str">
        <f t="shared" si="87"/>
        <v>1</v>
      </c>
      <c r="AL1410" s="18">
        <f t="shared" si="88"/>
        <v>1</v>
      </c>
      <c r="AM1410" t="s">
        <v>55</v>
      </c>
      <c r="AN1410" t="s">
        <v>55</v>
      </c>
      <c r="AO1410">
        <v>0</v>
      </c>
      <c r="AP1410">
        <v>0</v>
      </c>
      <c r="AQ1410">
        <v>0</v>
      </c>
      <c r="AR1410" t="s">
        <v>426</v>
      </c>
      <c r="AS1410" t="s">
        <v>78</v>
      </c>
      <c r="AT1410" t="s">
        <v>78</v>
      </c>
      <c r="AU1410" t="s">
        <v>4449</v>
      </c>
      <c r="AV1410" t="s">
        <v>7269</v>
      </c>
      <c r="AW1410" t="s">
        <v>1649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</v>
      </c>
      <c r="BL1410">
        <v>2016022914</v>
      </c>
      <c r="BM1410">
        <v>14</v>
      </c>
    </row>
    <row r="1411" spans="1:65">
      <c r="A1411" t="s">
        <v>7270</v>
      </c>
      <c r="B1411">
        <v>1410</v>
      </c>
      <c r="C1411" t="s">
        <v>1223</v>
      </c>
      <c r="D1411">
        <v>1</v>
      </c>
      <c r="E1411">
        <v>14</v>
      </c>
      <c r="F1411">
        <v>2016022914</v>
      </c>
      <c r="G1411">
        <v>20160229</v>
      </c>
      <c r="H1411" t="s">
        <v>1650</v>
      </c>
      <c r="I1411" t="s">
        <v>1234</v>
      </c>
      <c r="J1411" t="s">
        <v>55</v>
      </c>
      <c r="K1411">
        <v>0</v>
      </c>
      <c r="L1411" t="s">
        <v>55</v>
      </c>
      <c r="M1411" t="s">
        <v>55</v>
      </c>
      <c r="N1411" t="s">
        <v>56</v>
      </c>
      <c r="O1411" t="s">
        <v>57</v>
      </c>
      <c r="P1411" t="s">
        <v>57</v>
      </c>
      <c r="Q1411" t="s">
        <v>3</v>
      </c>
      <c r="R1411" t="s">
        <v>1229</v>
      </c>
      <c r="S1411" t="s">
        <v>55</v>
      </c>
      <c r="T1411" t="s">
        <v>68</v>
      </c>
      <c r="U1411" t="s">
        <v>68</v>
      </c>
      <c r="V1411" t="s">
        <v>68</v>
      </c>
      <c r="W1411" t="s">
        <v>55</v>
      </c>
      <c r="X1411" t="s">
        <v>56</v>
      </c>
      <c r="Y1411" t="s">
        <v>56</v>
      </c>
      <c r="Z1411" t="s">
        <v>56</v>
      </c>
      <c r="AA1411" t="s">
        <v>57</v>
      </c>
      <c r="AB1411" t="s">
        <v>56</v>
      </c>
      <c r="AC1411" t="s">
        <v>56</v>
      </c>
      <c r="AD1411" t="s">
        <v>57</v>
      </c>
      <c r="AE1411">
        <v>0</v>
      </c>
      <c r="AF1411">
        <v>0</v>
      </c>
      <c r="AG1411">
        <v>0</v>
      </c>
      <c r="AH1411">
        <v>1</v>
      </c>
      <c r="AI1411" s="18" t="str">
        <f t="shared" ref="AI1411:AI1474" si="89">IF(ISERROR(FIND("0",AE1411))=FALSE, "1", IF(ISERROR(FIND("1",AE1411))=FALSE, "0"))</f>
        <v>1</v>
      </c>
      <c r="AJ1411" s="18" t="str">
        <f t="shared" ref="AJ1411:AJ1474" si="90">IF(ISERROR(FIND("0",AF1411))=FALSE, "1", IF(ISERROR(FIND("1",AF1411))=FALSE, "0"))</f>
        <v>1</v>
      </c>
      <c r="AK1411" s="18" t="str">
        <f t="shared" ref="AK1411:AK1474" si="91">IF(ISERROR(FIND("0",AG1411))=FALSE, "1", IF(ISERROR(FIND("1",AG1411))=FALSE, "0"))</f>
        <v>1</v>
      </c>
      <c r="AL1411" s="18">
        <f t="shared" ref="AL1411:AL1474" si="92">AH1411</f>
        <v>1</v>
      </c>
      <c r="AM1411" t="s">
        <v>55</v>
      </c>
      <c r="AN1411" t="s">
        <v>55</v>
      </c>
      <c r="AO1411">
        <v>1</v>
      </c>
      <c r="AP1411">
        <v>0</v>
      </c>
      <c r="AQ1411">
        <v>0</v>
      </c>
      <c r="AR1411" t="s">
        <v>74</v>
      </c>
      <c r="AS1411" t="s">
        <v>1230</v>
      </c>
      <c r="AT1411" t="s">
        <v>1230</v>
      </c>
      <c r="AU1411" t="s">
        <v>4450</v>
      </c>
      <c r="AV1411" t="s">
        <v>7270</v>
      </c>
      <c r="AW1411" t="s">
        <v>1650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  <c r="BL1411">
        <v>2016022914</v>
      </c>
      <c r="BM1411">
        <v>14</v>
      </c>
    </row>
    <row r="1412" spans="1:65">
      <c r="A1412" t="s">
        <v>7271</v>
      </c>
      <c r="B1412">
        <v>1411</v>
      </c>
      <c r="C1412" t="s">
        <v>1223</v>
      </c>
      <c r="D1412">
        <v>1</v>
      </c>
      <c r="E1412">
        <v>14</v>
      </c>
      <c r="F1412">
        <v>2016022914</v>
      </c>
      <c r="G1412">
        <v>20160229</v>
      </c>
      <c r="H1412" t="s">
        <v>1651</v>
      </c>
      <c r="I1412" t="s">
        <v>1234</v>
      </c>
      <c r="J1412" t="s">
        <v>55</v>
      </c>
      <c r="K1412">
        <v>0</v>
      </c>
      <c r="L1412" t="s">
        <v>55</v>
      </c>
      <c r="M1412" t="s">
        <v>55</v>
      </c>
      <c r="N1412" t="s">
        <v>56</v>
      </c>
      <c r="O1412" t="s">
        <v>57</v>
      </c>
      <c r="P1412" t="s">
        <v>57</v>
      </c>
      <c r="Q1412" t="s">
        <v>3</v>
      </c>
      <c r="R1412" t="s">
        <v>1229</v>
      </c>
      <c r="S1412" t="s">
        <v>55</v>
      </c>
      <c r="T1412" t="s">
        <v>68</v>
      </c>
      <c r="U1412" t="s">
        <v>68</v>
      </c>
      <c r="V1412" t="s">
        <v>68</v>
      </c>
      <c r="W1412" t="s">
        <v>55</v>
      </c>
      <c r="X1412" t="s">
        <v>56</v>
      </c>
      <c r="Y1412" t="s">
        <v>56</v>
      </c>
      <c r="Z1412" t="s">
        <v>56</v>
      </c>
      <c r="AA1412" t="s">
        <v>57</v>
      </c>
      <c r="AB1412" t="s">
        <v>56</v>
      </c>
      <c r="AC1412" t="s">
        <v>56</v>
      </c>
      <c r="AD1412" t="s">
        <v>57</v>
      </c>
      <c r="AE1412">
        <v>0</v>
      </c>
      <c r="AF1412">
        <v>0</v>
      </c>
      <c r="AG1412">
        <v>0</v>
      </c>
      <c r="AH1412">
        <v>1</v>
      </c>
      <c r="AI1412" s="18" t="str">
        <f t="shared" si="89"/>
        <v>1</v>
      </c>
      <c r="AJ1412" s="18" t="str">
        <f t="shared" si="90"/>
        <v>1</v>
      </c>
      <c r="AK1412" s="18" t="str">
        <f t="shared" si="91"/>
        <v>1</v>
      </c>
      <c r="AL1412" s="18">
        <f t="shared" si="92"/>
        <v>1</v>
      </c>
      <c r="AM1412" t="s">
        <v>55</v>
      </c>
      <c r="AN1412" t="s">
        <v>55</v>
      </c>
      <c r="AO1412">
        <v>0</v>
      </c>
      <c r="AP1412">
        <v>0</v>
      </c>
      <c r="AQ1412">
        <v>0</v>
      </c>
      <c r="AR1412" t="s">
        <v>74</v>
      </c>
      <c r="AS1412" t="s">
        <v>1230</v>
      </c>
      <c r="AT1412" t="s">
        <v>1230</v>
      </c>
      <c r="AU1412" t="s">
        <v>4450</v>
      </c>
      <c r="AV1412" t="s">
        <v>7271</v>
      </c>
      <c r="AW1412" t="s">
        <v>1651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</v>
      </c>
      <c r="BL1412">
        <v>2016022914</v>
      </c>
      <c r="BM1412">
        <v>14</v>
      </c>
    </row>
    <row r="1413" spans="1:65">
      <c r="A1413" t="s">
        <v>7272</v>
      </c>
      <c r="B1413">
        <v>1412</v>
      </c>
      <c r="C1413" t="s">
        <v>1223</v>
      </c>
      <c r="D1413">
        <v>1</v>
      </c>
      <c r="E1413">
        <v>14</v>
      </c>
      <c r="F1413">
        <v>2016022914</v>
      </c>
      <c r="G1413">
        <v>20160229</v>
      </c>
      <c r="H1413" t="s">
        <v>1652</v>
      </c>
      <c r="I1413" t="s">
        <v>1234</v>
      </c>
      <c r="J1413" t="s">
        <v>55</v>
      </c>
      <c r="K1413">
        <v>1</v>
      </c>
      <c r="L1413">
        <v>1</v>
      </c>
      <c r="M1413">
        <v>0</v>
      </c>
      <c r="N1413" t="s">
        <v>56</v>
      </c>
      <c r="O1413" t="s">
        <v>221</v>
      </c>
      <c r="P1413" t="s">
        <v>56</v>
      </c>
      <c r="Q1413" t="s">
        <v>3</v>
      </c>
      <c r="R1413" t="s">
        <v>1229</v>
      </c>
      <c r="S1413" t="s">
        <v>55</v>
      </c>
      <c r="T1413" t="s">
        <v>68</v>
      </c>
      <c r="U1413" t="s">
        <v>68</v>
      </c>
      <c r="V1413" t="s">
        <v>68</v>
      </c>
      <c r="W1413" t="s">
        <v>55</v>
      </c>
      <c r="X1413" t="s">
        <v>56</v>
      </c>
      <c r="Y1413" t="s">
        <v>56</v>
      </c>
      <c r="Z1413" t="s">
        <v>56</v>
      </c>
      <c r="AA1413" t="s">
        <v>57</v>
      </c>
      <c r="AB1413" t="s">
        <v>56</v>
      </c>
      <c r="AC1413" t="s">
        <v>56</v>
      </c>
      <c r="AD1413" t="s">
        <v>1653</v>
      </c>
      <c r="AE1413">
        <v>0</v>
      </c>
      <c r="AF1413">
        <v>0</v>
      </c>
      <c r="AG1413">
        <v>0</v>
      </c>
      <c r="AH1413">
        <v>1</v>
      </c>
      <c r="AI1413" s="18" t="str">
        <f t="shared" si="89"/>
        <v>1</v>
      </c>
      <c r="AJ1413" s="18" t="str">
        <f t="shared" si="90"/>
        <v>1</v>
      </c>
      <c r="AK1413" s="18" t="str">
        <f t="shared" si="91"/>
        <v>1</v>
      </c>
      <c r="AL1413" s="18">
        <f t="shared" si="92"/>
        <v>1</v>
      </c>
      <c r="AM1413" t="s">
        <v>55</v>
      </c>
      <c r="AN1413" t="s">
        <v>55</v>
      </c>
      <c r="AO1413">
        <v>0</v>
      </c>
      <c r="AP1413">
        <v>0</v>
      </c>
      <c r="AQ1413">
        <v>0</v>
      </c>
      <c r="AR1413" t="s">
        <v>74</v>
      </c>
      <c r="AS1413" t="s">
        <v>1230</v>
      </c>
      <c r="AT1413" t="s">
        <v>1230</v>
      </c>
      <c r="AU1413" t="s">
        <v>4450</v>
      </c>
      <c r="AV1413" t="s">
        <v>7272</v>
      </c>
      <c r="AW1413" t="s">
        <v>1652</v>
      </c>
      <c r="AX1413">
        <v>0</v>
      </c>
      <c r="AY1413">
        <v>0</v>
      </c>
      <c r="AZ1413">
        <v>0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L1413">
        <v>2016022914</v>
      </c>
      <c r="BM1413">
        <v>14</v>
      </c>
    </row>
    <row r="1414" spans="1:65">
      <c r="A1414" t="s">
        <v>7273</v>
      </c>
      <c r="B1414">
        <v>1413</v>
      </c>
      <c r="C1414" t="s">
        <v>1223</v>
      </c>
      <c r="D1414">
        <v>1</v>
      </c>
      <c r="E1414">
        <v>14</v>
      </c>
      <c r="F1414">
        <v>2016022914</v>
      </c>
      <c r="G1414">
        <v>20160229</v>
      </c>
      <c r="H1414" t="s">
        <v>1654</v>
      </c>
      <c r="I1414" t="s">
        <v>1234</v>
      </c>
      <c r="J1414" t="s">
        <v>55</v>
      </c>
      <c r="K1414">
        <v>1</v>
      </c>
      <c r="L1414">
        <v>1</v>
      </c>
      <c r="M1414">
        <v>0</v>
      </c>
      <c r="N1414" t="s">
        <v>56</v>
      </c>
      <c r="O1414" t="s">
        <v>221</v>
      </c>
      <c r="P1414" t="s">
        <v>56</v>
      </c>
      <c r="Q1414" t="s">
        <v>3</v>
      </c>
      <c r="R1414" t="s">
        <v>1229</v>
      </c>
      <c r="S1414" t="s">
        <v>55</v>
      </c>
      <c r="T1414" t="s">
        <v>68</v>
      </c>
      <c r="U1414" t="s">
        <v>68</v>
      </c>
      <c r="V1414" t="s">
        <v>56</v>
      </c>
      <c r="W1414" t="s">
        <v>55</v>
      </c>
      <c r="X1414" t="s">
        <v>56</v>
      </c>
      <c r="Y1414" t="s">
        <v>56</v>
      </c>
      <c r="Z1414" t="s">
        <v>56</v>
      </c>
      <c r="AA1414" t="s">
        <v>57</v>
      </c>
      <c r="AB1414" t="s">
        <v>56</v>
      </c>
      <c r="AC1414" t="s">
        <v>56</v>
      </c>
      <c r="AD1414" t="s">
        <v>1653</v>
      </c>
      <c r="AE1414">
        <v>0</v>
      </c>
      <c r="AF1414">
        <v>0</v>
      </c>
      <c r="AG1414">
        <v>0</v>
      </c>
      <c r="AH1414">
        <v>1</v>
      </c>
      <c r="AI1414" s="18" t="str">
        <f t="shared" si="89"/>
        <v>1</v>
      </c>
      <c r="AJ1414" s="18" t="str">
        <f t="shared" si="90"/>
        <v>1</v>
      </c>
      <c r="AK1414" s="18" t="str">
        <f t="shared" si="91"/>
        <v>1</v>
      </c>
      <c r="AL1414" s="18">
        <f t="shared" si="92"/>
        <v>1</v>
      </c>
      <c r="AM1414" t="s">
        <v>55</v>
      </c>
      <c r="AN1414" t="s">
        <v>55</v>
      </c>
      <c r="AO1414">
        <v>0</v>
      </c>
      <c r="AP1414">
        <v>0</v>
      </c>
      <c r="AQ1414">
        <v>0</v>
      </c>
      <c r="AR1414" t="s">
        <v>74</v>
      </c>
      <c r="AS1414" t="s">
        <v>1230</v>
      </c>
      <c r="AT1414" t="s">
        <v>1230</v>
      </c>
      <c r="AU1414" t="s">
        <v>4450</v>
      </c>
      <c r="AV1414" t="s">
        <v>7273</v>
      </c>
      <c r="AW1414" t="s">
        <v>1654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2016022914</v>
      </c>
      <c r="BM1414">
        <v>14</v>
      </c>
    </row>
    <row r="1415" spans="1:65">
      <c r="A1415" t="s">
        <v>7274</v>
      </c>
      <c r="B1415">
        <v>1414</v>
      </c>
      <c r="C1415" t="s">
        <v>1223</v>
      </c>
      <c r="D1415">
        <v>1</v>
      </c>
      <c r="E1415">
        <v>14</v>
      </c>
      <c r="F1415">
        <v>2016022914</v>
      </c>
      <c r="G1415">
        <v>20160229</v>
      </c>
      <c r="H1415" t="s">
        <v>1655</v>
      </c>
      <c r="I1415" t="s">
        <v>1234</v>
      </c>
      <c r="J1415" t="s">
        <v>55</v>
      </c>
      <c r="K1415">
        <v>1</v>
      </c>
      <c r="L1415">
        <v>1</v>
      </c>
      <c r="M1415">
        <v>0</v>
      </c>
      <c r="N1415" t="s">
        <v>56</v>
      </c>
      <c r="O1415" t="s">
        <v>221</v>
      </c>
      <c r="P1415" t="s">
        <v>56</v>
      </c>
      <c r="Q1415" t="s">
        <v>3</v>
      </c>
      <c r="R1415" t="s">
        <v>1229</v>
      </c>
      <c r="S1415" t="s">
        <v>55</v>
      </c>
      <c r="T1415" t="s">
        <v>68</v>
      </c>
      <c r="U1415" t="s">
        <v>68</v>
      </c>
      <c r="V1415" t="s">
        <v>56</v>
      </c>
      <c r="W1415" t="s">
        <v>55</v>
      </c>
      <c r="X1415" t="s">
        <v>56</v>
      </c>
      <c r="Y1415" t="s">
        <v>56</v>
      </c>
      <c r="Z1415" t="s">
        <v>56</v>
      </c>
      <c r="AA1415" t="s">
        <v>57</v>
      </c>
      <c r="AB1415" t="s">
        <v>56</v>
      </c>
      <c r="AC1415" t="s">
        <v>56</v>
      </c>
      <c r="AD1415" t="s">
        <v>1653</v>
      </c>
      <c r="AE1415">
        <v>0</v>
      </c>
      <c r="AF1415">
        <v>0</v>
      </c>
      <c r="AG1415">
        <v>0</v>
      </c>
      <c r="AH1415">
        <v>1</v>
      </c>
      <c r="AI1415" s="18" t="str">
        <f t="shared" si="89"/>
        <v>1</v>
      </c>
      <c r="AJ1415" s="18" t="str">
        <f t="shared" si="90"/>
        <v>1</v>
      </c>
      <c r="AK1415" s="18" t="str">
        <f t="shared" si="91"/>
        <v>1</v>
      </c>
      <c r="AL1415" s="18">
        <f t="shared" si="92"/>
        <v>1</v>
      </c>
      <c r="AM1415" t="s">
        <v>55</v>
      </c>
      <c r="AN1415" t="s">
        <v>55</v>
      </c>
      <c r="AO1415">
        <v>1</v>
      </c>
      <c r="AP1415">
        <v>0</v>
      </c>
      <c r="AQ1415">
        <v>0</v>
      </c>
      <c r="AR1415" t="s">
        <v>74</v>
      </c>
      <c r="AS1415" t="s">
        <v>1230</v>
      </c>
      <c r="AT1415" t="s">
        <v>1230</v>
      </c>
      <c r="AU1415" t="s">
        <v>4450</v>
      </c>
      <c r="AV1415" t="s">
        <v>7274</v>
      </c>
      <c r="AW1415" t="s">
        <v>1655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2016022914</v>
      </c>
      <c r="BM1415">
        <v>14</v>
      </c>
    </row>
    <row r="1416" spans="1:65">
      <c r="A1416" t="s">
        <v>7275</v>
      </c>
      <c r="B1416">
        <v>1415</v>
      </c>
      <c r="C1416" t="s">
        <v>1223</v>
      </c>
      <c r="D1416">
        <v>1</v>
      </c>
      <c r="E1416">
        <v>14</v>
      </c>
      <c r="F1416">
        <v>2016022914</v>
      </c>
      <c r="G1416">
        <v>20160229</v>
      </c>
      <c r="H1416" t="s">
        <v>1656</v>
      </c>
      <c r="I1416" t="s">
        <v>1234</v>
      </c>
      <c r="J1416" t="s">
        <v>55</v>
      </c>
      <c r="K1416">
        <v>1</v>
      </c>
      <c r="L1416">
        <v>1</v>
      </c>
      <c r="M1416">
        <v>0</v>
      </c>
      <c r="N1416" t="s">
        <v>56</v>
      </c>
      <c r="O1416" t="s">
        <v>221</v>
      </c>
      <c r="P1416" t="s">
        <v>56</v>
      </c>
      <c r="Q1416" t="s">
        <v>3</v>
      </c>
      <c r="R1416" t="s">
        <v>1229</v>
      </c>
      <c r="S1416" t="s">
        <v>55</v>
      </c>
      <c r="T1416" t="s">
        <v>68</v>
      </c>
      <c r="U1416" t="s">
        <v>68</v>
      </c>
      <c r="V1416" t="s">
        <v>56</v>
      </c>
      <c r="W1416" t="s">
        <v>55</v>
      </c>
      <c r="X1416" t="s">
        <v>56</v>
      </c>
      <c r="Y1416" t="s">
        <v>56</v>
      </c>
      <c r="Z1416" t="s">
        <v>56</v>
      </c>
      <c r="AA1416" t="s">
        <v>57</v>
      </c>
      <c r="AB1416" t="s">
        <v>56</v>
      </c>
      <c r="AC1416" t="s">
        <v>56</v>
      </c>
      <c r="AD1416" t="s">
        <v>1653</v>
      </c>
      <c r="AE1416">
        <v>0</v>
      </c>
      <c r="AF1416">
        <v>0</v>
      </c>
      <c r="AG1416">
        <v>0</v>
      </c>
      <c r="AH1416">
        <v>1</v>
      </c>
      <c r="AI1416" s="18" t="str">
        <f t="shared" si="89"/>
        <v>1</v>
      </c>
      <c r="AJ1416" s="18" t="str">
        <f t="shared" si="90"/>
        <v>1</v>
      </c>
      <c r="AK1416" s="18" t="str">
        <f t="shared" si="91"/>
        <v>1</v>
      </c>
      <c r="AL1416" s="18">
        <f t="shared" si="92"/>
        <v>1</v>
      </c>
      <c r="AM1416" t="s">
        <v>55</v>
      </c>
      <c r="AN1416" t="s">
        <v>55</v>
      </c>
      <c r="AO1416">
        <v>0</v>
      </c>
      <c r="AP1416">
        <v>0</v>
      </c>
      <c r="AQ1416">
        <v>0</v>
      </c>
      <c r="AR1416" t="s">
        <v>74</v>
      </c>
      <c r="AS1416" t="s">
        <v>1230</v>
      </c>
      <c r="AT1416" t="s">
        <v>1230</v>
      </c>
      <c r="AU1416" t="s">
        <v>4450</v>
      </c>
      <c r="AV1416" t="s">
        <v>7275</v>
      </c>
      <c r="AW1416" t="s">
        <v>1656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1</v>
      </c>
      <c r="BL1416">
        <v>2016022914</v>
      </c>
      <c r="BM1416">
        <v>14</v>
      </c>
    </row>
    <row r="1417" spans="1:65">
      <c r="A1417" t="s">
        <v>7276</v>
      </c>
      <c r="B1417">
        <v>1416</v>
      </c>
      <c r="C1417" t="s">
        <v>1223</v>
      </c>
      <c r="D1417">
        <v>1</v>
      </c>
      <c r="E1417">
        <v>14</v>
      </c>
      <c r="F1417">
        <v>2016022914</v>
      </c>
      <c r="G1417">
        <v>20160229</v>
      </c>
      <c r="H1417" t="s">
        <v>1657</v>
      </c>
      <c r="I1417" t="s">
        <v>1234</v>
      </c>
      <c r="J1417" t="s">
        <v>55</v>
      </c>
      <c r="K1417">
        <v>1</v>
      </c>
      <c r="L1417">
        <v>1</v>
      </c>
      <c r="M1417">
        <v>0</v>
      </c>
      <c r="N1417" t="s">
        <v>56</v>
      </c>
      <c r="O1417" t="s">
        <v>221</v>
      </c>
      <c r="P1417" t="s">
        <v>56</v>
      </c>
      <c r="Q1417" t="s">
        <v>3</v>
      </c>
      <c r="R1417" t="s">
        <v>1229</v>
      </c>
      <c r="S1417" t="s">
        <v>55</v>
      </c>
      <c r="T1417" t="s">
        <v>68</v>
      </c>
      <c r="U1417" t="s">
        <v>68</v>
      </c>
      <c r="V1417" t="s">
        <v>56</v>
      </c>
      <c r="W1417" t="s">
        <v>55</v>
      </c>
      <c r="X1417" t="s">
        <v>56</v>
      </c>
      <c r="Y1417" t="s">
        <v>56</v>
      </c>
      <c r="Z1417" t="s">
        <v>56</v>
      </c>
      <c r="AA1417" t="s">
        <v>57</v>
      </c>
      <c r="AB1417" t="s">
        <v>56</v>
      </c>
      <c r="AC1417" t="s">
        <v>56</v>
      </c>
      <c r="AD1417" t="s">
        <v>1653</v>
      </c>
      <c r="AE1417">
        <v>0</v>
      </c>
      <c r="AF1417">
        <v>0</v>
      </c>
      <c r="AG1417">
        <v>0</v>
      </c>
      <c r="AH1417">
        <v>1</v>
      </c>
      <c r="AI1417" s="18" t="str">
        <f t="shared" si="89"/>
        <v>1</v>
      </c>
      <c r="AJ1417" s="18" t="str">
        <f t="shared" si="90"/>
        <v>1</v>
      </c>
      <c r="AK1417" s="18" t="str">
        <f t="shared" si="91"/>
        <v>1</v>
      </c>
      <c r="AL1417" s="18">
        <f t="shared" si="92"/>
        <v>1</v>
      </c>
      <c r="AM1417" t="s">
        <v>55</v>
      </c>
      <c r="AN1417" t="s">
        <v>55</v>
      </c>
      <c r="AO1417">
        <v>0</v>
      </c>
      <c r="AP1417">
        <v>0</v>
      </c>
      <c r="AQ1417">
        <v>0</v>
      </c>
      <c r="AR1417" t="s">
        <v>74</v>
      </c>
      <c r="AS1417" t="s">
        <v>1230</v>
      </c>
      <c r="AT1417" t="s">
        <v>1230</v>
      </c>
      <c r="AU1417" t="s">
        <v>4450</v>
      </c>
      <c r="AV1417" t="s">
        <v>7276</v>
      </c>
      <c r="AW1417" t="s">
        <v>1657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2016022914</v>
      </c>
      <c r="BM1417">
        <v>14</v>
      </c>
    </row>
    <row r="1418" spans="1:65">
      <c r="A1418" t="s">
        <v>7277</v>
      </c>
      <c r="B1418">
        <v>1417</v>
      </c>
      <c r="C1418" t="s">
        <v>1223</v>
      </c>
      <c r="D1418">
        <v>1</v>
      </c>
      <c r="E1418">
        <v>14</v>
      </c>
      <c r="F1418">
        <v>2016022914</v>
      </c>
      <c r="G1418">
        <v>20160229</v>
      </c>
      <c r="H1418" t="s">
        <v>1658</v>
      </c>
      <c r="I1418" t="s">
        <v>1234</v>
      </c>
      <c r="J1418" t="s">
        <v>55</v>
      </c>
      <c r="K1418">
        <v>1</v>
      </c>
      <c r="L1418">
        <v>1</v>
      </c>
      <c r="M1418">
        <v>0</v>
      </c>
      <c r="N1418" t="s">
        <v>56</v>
      </c>
      <c r="O1418" t="s">
        <v>221</v>
      </c>
      <c r="P1418" t="s">
        <v>56</v>
      </c>
      <c r="Q1418" t="s">
        <v>3</v>
      </c>
      <c r="R1418" t="s">
        <v>1229</v>
      </c>
      <c r="S1418" t="s">
        <v>55</v>
      </c>
      <c r="T1418" t="s">
        <v>68</v>
      </c>
      <c r="U1418" t="s">
        <v>68</v>
      </c>
      <c r="V1418" t="s">
        <v>56</v>
      </c>
      <c r="W1418" t="s">
        <v>55</v>
      </c>
      <c r="X1418" t="s">
        <v>56</v>
      </c>
      <c r="Y1418" t="s">
        <v>56</v>
      </c>
      <c r="Z1418" t="s">
        <v>56</v>
      </c>
      <c r="AA1418" t="s">
        <v>57</v>
      </c>
      <c r="AB1418" t="s">
        <v>56</v>
      </c>
      <c r="AC1418" t="s">
        <v>56</v>
      </c>
      <c r="AD1418" t="s">
        <v>1653</v>
      </c>
      <c r="AE1418">
        <v>0</v>
      </c>
      <c r="AF1418">
        <v>0</v>
      </c>
      <c r="AG1418">
        <v>0</v>
      </c>
      <c r="AH1418">
        <v>1</v>
      </c>
      <c r="AI1418" s="18" t="str">
        <f t="shared" si="89"/>
        <v>1</v>
      </c>
      <c r="AJ1418" s="18" t="str">
        <f t="shared" si="90"/>
        <v>1</v>
      </c>
      <c r="AK1418" s="18" t="str">
        <f t="shared" si="91"/>
        <v>1</v>
      </c>
      <c r="AL1418" s="18">
        <f t="shared" si="92"/>
        <v>1</v>
      </c>
      <c r="AM1418" t="s">
        <v>55</v>
      </c>
      <c r="AN1418" t="s">
        <v>55</v>
      </c>
      <c r="AO1418">
        <v>0</v>
      </c>
      <c r="AP1418">
        <v>0</v>
      </c>
      <c r="AQ1418">
        <v>0</v>
      </c>
      <c r="AR1418" t="s">
        <v>74</v>
      </c>
      <c r="AS1418" t="s">
        <v>1230</v>
      </c>
      <c r="AT1418" t="s">
        <v>1230</v>
      </c>
      <c r="AU1418" t="s">
        <v>4450</v>
      </c>
      <c r="AV1418" t="s">
        <v>7277</v>
      </c>
      <c r="AW1418" t="s">
        <v>1658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2016022914</v>
      </c>
      <c r="BM1418">
        <v>14</v>
      </c>
    </row>
    <row r="1419" spans="1:65">
      <c r="A1419" t="s">
        <v>7278</v>
      </c>
      <c r="B1419">
        <v>1418</v>
      </c>
      <c r="C1419" t="s">
        <v>1223</v>
      </c>
      <c r="D1419">
        <v>1</v>
      </c>
      <c r="E1419">
        <v>14</v>
      </c>
      <c r="F1419">
        <v>2016022914</v>
      </c>
      <c r="G1419">
        <v>20160229</v>
      </c>
      <c r="H1419" t="s">
        <v>1659</v>
      </c>
      <c r="I1419" t="s">
        <v>1234</v>
      </c>
      <c r="J1419" t="s">
        <v>55</v>
      </c>
      <c r="K1419">
        <v>1</v>
      </c>
      <c r="L1419">
        <v>1</v>
      </c>
      <c r="M1419">
        <v>0</v>
      </c>
      <c r="N1419" t="s">
        <v>56</v>
      </c>
      <c r="O1419" t="s">
        <v>221</v>
      </c>
      <c r="P1419" t="s">
        <v>56</v>
      </c>
      <c r="Q1419" t="s">
        <v>3</v>
      </c>
      <c r="R1419" t="s">
        <v>1229</v>
      </c>
      <c r="S1419" t="s">
        <v>55</v>
      </c>
      <c r="T1419" t="s">
        <v>68</v>
      </c>
      <c r="U1419" t="s">
        <v>68</v>
      </c>
      <c r="V1419" t="s">
        <v>56</v>
      </c>
      <c r="W1419" t="s">
        <v>55</v>
      </c>
      <c r="X1419" t="s">
        <v>56</v>
      </c>
      <c r="Y1419" t="s">
        <v>56</v>
      </c>
      <c r="Z1419" t="s">
        <v>56</v>
      </c>
      <c r="AA1419" t="s">
        <v>57</v>
      </c>
      <c r="AB1419" t="s">
        <v>56</v>
      </c>
      <c r="AC1419" t="s">
        <v>56</v>
      </c>
      <c r="AD1419" t="s">
        <v>1653</v>
      </c>
      <c r="AE1419">
        <v>0</v>
      </c>
      <c r="AF1419">
        <v>0</v>
      </c>
      <c r="AG1419">
        <v>0</v>
      </c>
      <c r="AH1419">
        <v>1</v>
      </c>
      <c r="AI1419" s="18" t="str">
        <f t="shared" si="89"/>
        <v>1</v>
      </c>
      <c r="AJ1419" s="18" t="str">
        <f t="shared" si="90"/>
        <v>1</v>
      </c>
      <c r="AK1419" s="18" t="str">
        <f t="shared" si="91"/>
        <v>1</v>
      </c>
      <c r="AL1419" s="18">
        <f t="shared" si="92"/>
        <v>1</v>
      </c>
      <c r="AM1419" t="s">
        <v>55</v>
      </c>
      <c r="AN1419" t="s">
        <v>55</v>
      </c>
      <c r="AO1419">
        <v>1</v>
      </c>
      <c r="AP1419">
        <v>0</v>
      </c>
      <c r="AQ1419">
        <v>0</v>
      </c>
      <c r="AR1419" t="s">
        <v>74</v>
      </c>
      <c r="AS1419" t="s">
        <v>1230</v>
      </c>
      <c r="AT1419" t="s">
        <v>1230</v>
      </c>
      <c r="AU1419" t="s">
        <v>4450</v>
      </c>
      <c r="AV1419" t="s">
        <v>7278</v>
      </c>
      <c r="AW1419" t="s">
        <v>1659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2016022914</v>
      </c>
      <c r="BM1419">
        <v>14</v>
      </c>
    </row>
    <row r="1420" spans="1:65">
      <c r="A1420" t="s">
        <v>7279</v>
      </c>
      <c r="B1420">
        <v>1419</v>
      </c>
      <c r="C1420" t="s">
        <v>1223</v>
      </c>
      <c r="D1420">
        <v>1</v>
      </c>
      <c r="E1420">
        <v>14</v>
      </c>
      <c r="F1420">
        <v>2016022914</v>
      </c>
      <c r="G1420">
        <v>20160229</v>
      </c>
      <c r="H1420" t="s">
        <v>1660</v>
      </c>
      <c r="I1420" t="s">
        <v>1234</v>
      </c>
      <c r="J1420" t="s">
        <v>55</v>
      </c>
      <c r="K1420">
        <v>0</v>
      </c>
      <c r="L1420" t="s">
        <v>55</v>
      </c>
      <c r="M1420" t="s">
        <v>55</v>
      </c>
      <c r="N1420" t="s">
        <v>56</v>
      </c>
      <c r="O1420" t="s">
        <v>57</v>
      </c>
      <c r="P1420" t="s">
        <v>57</v>
      </c>
      <c r="Q1420" t="s">
        <v>3</v>
      </c>
      <c r="R1420" t="s">
        <v>1229</v>
      </c>
      <c r="S1420" t="s">
        <v>55</v>
      </c>
      <c r="T1420" t="s">
        <v>68</v>
      </c>
      <c r="U1420" t="s">
        <v>68</v>
      </c>
      <c r="V1420" t="s">
        <v>56</v>
      </c>
      <c r="W1420" t="s">
        <v>55</v>
      </c>
      <c r="X1420" t="s">
        <v>56</v>
      </c>
      <c r="Y1420" t="s">
        <v>56</v>
      </c>
      <c r="Z1420" t="s">
        <v>56</v>
      </c>
      <c r="AA1420" t="s">
        <v>57</v>
      </c>
      <c r="AB1420" t="s">
        <v>56</v>
      </c>
      <c r="AC1420" t="s">
        <v>56</v>
      </c>
      <c r="AD1420" t="s">
        <v>57</v>
      </c>
      <c r="AE1420">
        <v>0</v>
      </c>
      <c r="AF1420">
        <v>0</v>
      </c>
      <c r="AG1420">
        <v>0</v>
      </c>
      <c r="AH1420">
        <v>1</v>
      </c>
      <c r="AI1420" s="18" t="str">
        <f t="shared" si="89"/>
        <v>1</v>
      </c>
      <c r="AJ1420" s="18" t="str">
        <f t="shared" si="90"/>
        <v>1</v>
      </c>
      <c r="AK1420" s="18" t="str">
        <f t="shared" si="91"/>
        <v>1</v>
      </c>
      <c r="AL1420" s="18">
        <f t="shared" si="92"/>
        <v>1</v>
      </c>
      <c r="AM1420" t="s">
        <v>55</v>
      </c>
      <c r="AN1420" t="s">
        <v>55</v>
      </c>
      <c r="AO1420">
        <v>0</v>
      </c>
      <c r="AP1420">
        <v>0</v>
      </c>
      <c r="AQ1420">
        <v>0</v>
      </c>
      <c r="AR1420" t="s">
        <v>74</v>
      </c>
      <c r="AS1420" t="s">
        <v>1230</v>
      </c>
      <c r="AT1420" t="s">
        <v>1230</v>
      </c>
      <c r="AU1420" t="s">
        <v>4450</v>
      </c>
      <c r="AV1420" t="s">
        <v>7279</v>
      </c>
      <c r="AW1420" t="s">
        <v>1660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2016022914</v>
      </c>
      <c r="BM1420">
        <v>14</v>
      </c>
    </row>
    <row r="1421" spans="1:65">
      <c r="A1421" t="s">
        <v>7280</v>
      </c>
      <c r="B1421">
        <v>1420</v>
      </c>
      <c r="C1421" t="s">
        <v>1223</v>
      </c>
      <c r="D1421">
        <v>1</v>
      </c>
      <c r="E1421">
        <v>14</v>
      </c>
      <c r="F1421">
        <v>2016022914</v>
      </c>
      <c r="G1421">
        <v>20160229</v>
      </c>
      <c r="H1421" t="s">
        <v>1661</v>
      </c>
      <c r="I1421" t="s">
        <v>1234</v>
      </c>
      <c r="J1421" t="s">
        <v>55</v>
      </c>
      <c r="K1421">
        <v>0</v>
      </c>
      <c r="L1421" t="s">
        <v>55</v>
      </c>
      <c r="M1421" t="s">
        <v>55</v>
      </c>
      <c r="N1421" t="s">
        <v>56</v>
      </c>
      <c r="O1421" t="s">
        <v>57</v>
      </c>
      <c r="P1421" t="s">
        <v>57</v>
      </c>
      <c r="Q1421" t="s">
        <v>3</v>
      </c>
      <c r="R1421" t="s">
        <v>1229</v>
      </c>
      <c r="S1421" t="s">
        <v>55</v>
      </c>
      <c r="T1421" t="s">
        <v>68</v>
      </c>
      <c r="U1421" t="s">
        <v>68</v>
      </c>
      <c r="V1421" t="s">
        <v>56</v>
      </c>
      <c r="W1421" t="s">
        <v>55</v>
      </c>
      <c r="X1421" t="s">
        <v>56</v>
      </c>
      <c r="Y1421" t="s">
        <v>56</v>
      </c>
      <c r="Z1421" t="s">
        <v>56</v>
      </c>
      <c r="AA1421" t="s">
        <v>57</v>
      </c>
      <c r="AB1421" t="s">
        <v>56</v>
      </c>
      <c r="AC1421" t="s">
        <v>56</v>
      </c>
      <c r="AD1421" t="s">
        <v>57</v>
      </c>
      <c r="AE1421">
        <v>0</v>
      </c>
      <c r="AF1421">
        <v>0</v>
      </c>
      <c r="AG1421">
        <v>0</v>
      </c>
      <c r="AH1421">
        <v>1</v>
      </c>
      <c r="AI1421" s="18" t="str">
        <f t="shared" si="89"/>
        <v>1</v>
      </c>
      <c r="AJ1421" s="18" t="str">
        <f t="shared" si="90"/>
        <v>1</v>
      </c>
      <c r="AK1421" s="18" t="str">
        <f t="shared" si="91"/>
        <v>1</v>
      </c>
      <c r="AL1421" s="18">
        <f t="shared" si="92"/>
        <v>1</v>
      </c>
      <c r="AM1421" t="s">
        <v>55</v>
      </c>
      <c r="AN1421" t="s">
        <v>55</v>
      </c>
      <c r="AO1421">
        <v>0</v>
      </c>
      <c r="AP1421">
        <v>0</v>
      </c>
      <c r="AQ1421">
        <v>0</v>
      </c>
      <c r="AR1421" t="s">
        <v>74</v>
      </c>
      <c r="AS1421" t="s">
        <v>1230</v>
      </c>
      <c r="AT1421" t="s">
        <v>1230</v>
      </c>
      <c r="AU1421" t="s">
        <v>4450</v>
      </c>
      <c r="AV1421" t="s">
        <v>7280</v>
      </c>
      <c r="AW1421" t="s">
        <v>1661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2016022914</v>
      </c>
      <c r="BM1421">
        <v>14</v>
      </c>
    </row>
    <row r="1422" spans="1:65">
      <c r="A1422" t="s">
        <v>7281</v>
      </c>
      <c r="B1422">
        <v>1421</v>
      </c>
      <c r="C1422" t="s">
        <v>1223</v>
      </c>
      <c r="D1422">
        <v>1</v>
      </c>
      <c r="E1422">
        <v>14</v>
      </c>
      <c r="F1422">
        <v>2016022914</v>
      </c>
      <c r="G1422">
        <v>20160229</v>
      </c>
      <c r="H1422" t="s">
        <v>1662</v>
      </c>
      <c r="I1422" t="s">
        <v>1234</v>
      </c>
      <c r="J1422" t="s">
        <v>55</v>
      </c>
      <c r="K1422">
        <v>1</v>
      </c>
      <c r="L1422">
        <v>1</v>
      </c>
      <c r="M1422">
        <v>0</v>
      </c>
      <c r="N1422" t="s">
        <v>56</v>
      </c>
      <c r="O1422" t="s">
        <v>221</v>
      </c>
      <c r="P1422" t="s">
        <v>56</v>
      </c>
      <c r="Q1422" t="s">
        <v>3</v>
      </c>
      <c r="R1422" t="s">
        <v>1229</v>
      </c>
      <c r="S1422" t="s">
        <v>55</v>
      </c>
      <c r="T1422" t="s">
        <v>68</v>
      </c>
      <c r="U1422" t="s">
        <v>68</v>
      </c>
      <c r="V1422" t="s">
        <v>56</v>
      </c>
      <c r="W1422" t="s">
        <v>55</v>
      </c>
      <c r="X1422" t="s">
        <v>56</v>
      </c>
      <c r="Y1422" t="s">
        <v>56</v>
      </c>
      <c r="Z1422" t="s">
        <v>56</v>
      </c>
      <c r="AA1422" t="s">
        <v>57</v>
      </c>
      <c r="AB1422" t="s">
        <v>56</v>
      </c>
      <c r="AC1422" t="s">
        <v>56</v>
      </c>
      <c r="AD1422" t="s">
        <v>1653</v>
      </c>
      <c r="AE1422">
        <v>0</v>
      </c>
      <c r="AF1422">
        <v>0</v>
      </c>
      <c r="AG1422">
        <v>0</v>
      </c>
      <c r="AH1422">
        <v>1</v>
      </c>
      <c r="AI1422" s="18" t="str">
        <f t="shared" si="89"/>
        <v>1</v>
      </c>
      <c r="AJ1422" s="18" t="str">
        <f t="shared" si="90"/>
        <v>1</v>
      </c>
      <c r="AK1422" s="18" t="str">
        <f t="shared" si="91"/>
        <v>1</v>
      </c>
      <c r="AL1422" s="18">
        <f t="shared" si="92"/>
        <v>1</v>
      </c>
      <c r="AM1422" t="s">
        <v>55</v>
      </c>
      <c r="AN1422" t="s">
        <v>55</v>
      </c>
      <c r="AO1422">
        <v>0</v>
      </c>
      <c r="AP1422">
        <v>0</v>
      </c>
      <c r="AQ1422">
        <v>0</v>
      </c>
      <c r="AR1422" t="s">
        <v>74</v>
      </c>
      <c r="AS1422" t="s">
        <v>1230</v>
      </c>
      <c r="AT1422" t="s">
        <v>1230</v>
      </c>
      <c r="AU1422" t="s">
        <v>4450</v>
      </c>
      <c r="AV1422" t="s">
        <v>7281</v>
      </c>
      <c r="AW1422" t="s">
        <v>1662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2016022914</v>
      </c>
      <c r="BM1422">
        <v>14</v>
      </c>
    </row>
    <row r="1423" spans="1:65">
      <c r="A1423" t="s">
        <v>7282</v>
      </c>
      <c r="B1423">
        <v>1422</v>
      </c>
      <c r="C1423" t="s">
        <v>1223</v>
      </c>
      <c r="D1423">
        <v>1</v>
      </c>
      <c r="E1423">
        <v>14</v>
      </c>
      <c r="F1423">
        <v>2016022914</v>
      </c>
      <c r="G1423">
        <v>20160229</v>
      </c>
      <c r="H1423" t="s">
        <v>1663</v>
      </c>
      <c r="I1423" t="s">
        <v>76</v>
      </c>
      <c r="J1423" t="s">
        <v>55</v>
      </c>
      <c r="K1423">
        <v>2</v>
      </c>
      <c r="L1423">
        <v>0</v>
      </c>
      <c r="M1423">
        <v>2</v>
      </c>
      <c r="N1423" t="s">
        <v>56</v>
      </c>
      <c r="O1423" t="s">
        <v>76</v>
      </c>
      <c r="P1423" t="s">
        <v>56</v>
      </c>
      <c r="Q1423" t="s">
        <v>4</v>
      </c>
      <c r="R1423" t="s">
        <v>90</v>
      </c>
      <c r="S1423" t="s">
        <v>55</v>
      </c>
      <c r="T1423" t="s">
        <v>56</v>
      </c>
      <c r="U1423" t="s">
        <v>56</v>
      </c>
      <c r="V1423" t="s">
        <v>56</v>
      </c>
      <c r="W1423" t="s">
        <v>55</v>
      </c>
      <c r="X1423" t="s">
        <v>56</v>
      </c>
      <c r="Y1423" t="s">
        <v>56</v>
      </c>
      <c r="Z1423" t="s">
        <v>56</v>
      </c>
      <c r="AA1423" t="s">
        <v>57</v>
      </c>
      <c r="AB1423" t="s">
        <v>56</v>
      </c>
      <c r="AC1423" t="s">
        <v>56</v>
      </c>
      <c r="AD1423" t="s">
        <v>57</v>
      </c>
      <c r="AE1423">
        <v>0</v>
      </c>
      <c r="AF1423">
        <v>0</v>
      </c>
      <c r="AG1423">
        <v>0</v>
      </c>
      <c r="AH1423">
        <v>1</v>
      </c>
      <c r="AI1423" s="18" t="str">
        <f t="shared" si="89"/>
        <v>1</v>
      </c>
      <c r="AJ1423" s="18" t="str">
        <f t="shared" si="90"/>
        <v>1</v>
      </c>
      <c r="AK1423" s="18" t="str">
        <f t="shared" si="91"/>
        <v>1</v>
      </c>
      <c r="AL1423" s="18">
        <f t="shared" si="92"/>
        <v>1</v>
      </c>
      <c r="AM1423" t="s">
        <v>55</v>
      </c>
      <c r="AN1423" t="s">
        <v>55</v>
      </c>
      <c r="AO1423">
        <v>1</v>
      </c>
      <c r="AP1423">
        <v>0</v>
      </c>
      <c r="AQ1423">
        <v>0</v>
      </c>
      <c r="AR1423" t="s">
        <v>76</v>
      </c>
      <c r="AS1423" t="s">
        <v>91</v>
      </c>
      <c r="AT1423" t="s">
        <v>91</v>
      </c>
      <c r="AU1423" t="s">
        <v>4449</v>
      </c>
      <c r="AV1423" t="s">
        <v>7282</v>
      </c>
      <c r="AW1423" t="s">
        <v>1663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2016022914</v>
      </c>
      <c r="BM1423">
        <v>14</v>
      </c>
    </row>
    <row r="1424" spans="1:65">
      <c r="A1424" t="s">
        <v>7283</v>
      </c>
      <c r="B1424">
        <v>1423</v>
      </c>
      <c r="C1424" t="s">
        <v>1223</v>
      </c>
      <c r="D1424">
        <v>1</v>
      </c>
      <c r="E1424">
        <v>14</v>
      </c>
      <c r="F1424">
        <v>2016022914</v>
      </c>
      <c r="G1424">
        <v>20160229</v>
      </c>
      <c r="H1424" t="s">
        <v>1664</v>
      </c>
      <c r="I1424" t="s">
        <v>76</v>
      </c>
      <c r="J1424" t="s">
        <v>55</v>
      </c>
      <c r="K1424">
        <v>0</v>
      </c>
      <c r="L1424" t="s">
        <v>55</v>
      </c>
      <c r="M1424" t="s">
        <v>55</v>
      </c>
      <c r="N1424" t="s">
        <v>56</v>
      </c>
      <c r="O1424" t="s">
        <v>57</v>
      </c>
      <c r="P1424" t="s">
        <v>57</v>
      </c>
      <c r="Q1424" t="s">
        <v>4</v>
      </c>
      <c r="R1424" t="s">
        <v>90</v>
      </c>
      <c r="S1424" t="s">
        <v>55</v>
      </c>
      <c r="T1424" t="s">
        <v>56</v>
      </c>
      <c r="U1424" t="s">
        <v>56</v>
      </c>
      <c r="V1424" t="s">
        <v>56</v>
      </c>
      <c r="W1424" t="s">
        <v>55</v>
      </c>
      <c r="X1424" t="s">
        <v>56</v>
      </c>
      <c r="Y1424" t="s">
        <v>56</v>
      </c>
      <c r="Z1424" t="s">
        <v>56</v>
      </c>
      <c r="AA1424" t="s">
        <v>57</v>
      </c>
      <c r="AB1424" t="s">
        <v>56</v>
      </c>
      <c r="AC1424" t="s">
        <v>56</v>
      </c>
      <c r="AD1424" t="s">
        <v>57</v>
      </c>
      <c r="AE1424">
        <v>0</v>
      </c>
      <c r="AF1424">
        <v>0</v>
      </c>
      <c r="AG1424">
        <v>0</v>
      </c>
      <c r="AH1424">
        <v>1</v>
      </c>
      <c r="AI1424" s="18" t="str">
        <f t="shared" si="89"/>
        <v>1</v>
      </c>
      <c r="AJ1424" s="18" t="str">
        <f t="shared" si="90"/>
        <v>1</v>
      </c>
      <c r="AK1424" s="18" t="str">
        <f t="shared" si="91"/>
        <v>1</v>
      </c>
      <c r="AL1424" s="18">
        <f t="shared" si="92"/>
        <v>1</v>
      </c>
      <c r="AM1424" t="s">
        <v>55</v>
      </c>
      <c r="AN1424" t="s">
        <v>55</v>
      </c>
      <c r="AO1424">
        <v>0</v>
      </c>
      <c r="AP1424">
        <v>0</v>
      </c>
      <c r="AQ1424">
        <v>0</v>
      </c>
      <c r="AR1424" t="s">
        <v>76</v>
      </c>
      <c r="AS1424" t="s">
        <v>91</v>
      </c>
      <c r="AT1424" t="s">
        <v>91</v>
      </c>
      <c r="AU1424" t="s">
        <v>4449</v>
      </c>
      <c r="AV1424" t="s">
        <v>7283</v>
      </c>
      <c r="AW1424" t="s">
        <v>1664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2016022914</v>
      </c>
      <c r="BM1424">
        <v>14</v>
      </c>
    </row>
    <row r="1425" spans="1:65">
      <c r="A1425" t="s">
        <v>7284</v>
      </c>
      <c r="B1425">
        <v>1424</v>
      </c>
      <c r="C1425" t="s">
        <v>1223</v>
      </c>
      <c r="D1425">
        <v>1</v>
      </c>
      <c r="E1425">
        <v>14</v>
      </c>
      <c r="F1425">
        <v>2016022914</v>
      </c>
      <c r="G1425">
        <v>20160229</v>
      </c>
      <c r="H1425" t="s">
        <v>1665</v>
      </c>
      <c r="I1425" t="s">
        <v>80</v>
      </c>
      <c r="J1425" t="s">
        <v>55</v>
      </c>
      <c r="K1425">
        <v>0</v>
      </c>
      <c r="L1425" t="s">
        <v>55</v>
      </c>
      <c r="M1425" t="s">
        <v>55</v>
      </c>
      <c r="N1425" t="s">
        <v>56</v>
      </c>
      <c r="O1425" t="s">
        <v>57</v>
      </c>
      <c r="P1425" t="s">
        <v>57</v>
      </c>
      <c r="Q1425" t="s">
        <v>3</v>
      </c>
      <c r="R1425" t="s">
        <v>1326</v>
      </c>
      <c r="S1425" t="s">
        <v>55</v>
      </c>
      <c r="T1425" t="s">
        <v>56</v>
      </c>
      <c r="U1425" t="s">
        <v>56</v>
      </c>
      <c r="V1425" t="s">
        <v>68</v>
      </c>
      <c r="W1425" t="s">
        <v>55</v>
      </c>
      <c r="X1425" t="s">
        <v>56</v>
      </c>
      <c r="Y1425" t="s">
        <v>56</v>
      </c>
      <c r="Z1425" t="s">
        <v>68</v>
      </c>
      <c r="AA1425" t="s">
        <v>57</v>
      </c>
      <c r="AB1425" t="s">
        <v>56</v>
      </c>
      <c r="AC1425" t="s">
        <v>56</v>
      </c>
      <c r="AD1425" t="s">
        <v>57</v>
      </c>
      <c r="AE1425">
        <v>0</v>
      </c>
      <c r="AF1425">
        <v>0</v>
      </c>
      <c r="AG1425">
        <v>0</v>
      </c>
      <c r="AH1425">
        <v>1</v>
      </c>
      <c r="AI1425" s="18" t="str">
        <f t="shared" si="89"/>
        <v>1</v>
      </c>
      <c r="AJ1425" s="18" t="str">
        <f t="shared" si="90"/>
        <v>1</v>
      </c>
      <c r="AK1425" s="18" t="str">
        <f t="shared" si="91"/>
        <v>1</v>
      </c>
      <c r="AL1425" s="18">
        <f t="shared" si="92"/>
        <v>1</v>
      </c>
      <c r="AM1425" t="s">
        <v>55</v>
      </c>
      <c r="AN1425" t="s">
        <v>55</v>
      </c>
      <c r="AO1425">
        <v>0</v>
      </c>
      <c r="AP1425">
        <v>0</v>
      </c>
      <c r="AQ1425">
        <v>0</v>
      </c>
      <c r="AR1425" t="s">
        <v>59</v>
      </c>
      <c r="AS1425" t="s">
        <v>141</v>
      </c>
      <c r="AT1425" t="s">
        <v>141</v>
      </c>
      <c r="AU1425" t="s">
        <v>1326</v>
      </c>
      <c r="AV1425" t="s">
        <v>7284</v>
      </c>
      <c r="AW1425" t="s">
        <v>1665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2016022914</v>
      </c>
      <c r="BM1425">
        <v>14</v>
      </c>
    </row>
    <row r="1426" spans="1:65">
      <c r="A1426" t="s">
        <v>7285</v>
      </c>
      <c r="B1426">
        <v>1425</v>
      </c>
      <c r="C1426" t="s">
        <v>1223</v>
      </c>
      <c r="D1426">
        <v>1</v>
      </c>
      <c r="E1426">
        <v>14</v>
      </c>
      <c r="F1426">
        <v>2016022914</v>
      </c>
      <c r="G1426">
        <v>20160229</v>
      </c>
      <c r="H1426" t="s">
        <v>1666</v>
      </c>
      <c r="I1426" t="s">
        <v>426</v>
      </c>
      <c r="J1426" t="s">
        <v>55</v>
      </c>
      <c r="K1426">
        <v>0</v>
      </c>
      <c r="L1426" t="s">
        <v>55</v>
      </c>
      <c r="M1426" t="s">
        <v>55</v>
      </c>
      <c r="N1426" t="s">
        <v>56</v>
      </c>
      <c r="O1426" t="s">
        <v>57</v>
      </c>
      <c r="P1426" t="s">
        <v>57</v>
      </c>
      <c r="Q1426" t="s">
        <v>3</v>
      </c>
      <c r="R1426" t="s">
        <v>1326</v>
      </c>
      <c r="S1426" t="s">
        <v>55</v>
      </c>
      <c r="T1426" t="s">
        <v>68</v>
      </c>
      <c r="U1426" t="s">
        <v>68</v>
      </c>
      <c r="V1426" t="s">
        <v>68</v>
      </c>
      <c r="W1426" t="s">
        <v>55</v>
      </c>
      <c r="X1426" t="s">
        <v>56</v>
      </c>
      <c r="Y1426" t="s">
        <v>56</v>
      </c>
      <c r="Z1426" t="s">
        <v>56</v>
      </c>
      <c r="AA1426" t="s">
        <v>57</v>
      </c>
      <c r="AB1426" t="s">
        <v>56</v>
      </c>
      <c r="AC1426" t="s">
        <v>56</v>
      </c>
      <c r="AD1426" t="s">
        <v>57</v>
      </c>
      <c r="AE1426">
        <v>0</v>
      </c>
      <c r="AF1426">
        <v>0</v>
      </c>
      <c r="AG1426">
        <v>0</v>
      </c>
      <c r="AH1426">
        <v>1</v>
      </c>
      <c r="AI1426" s="18" t="str">
        <f t="shared" si="89"/>
        <v>1</v>
      </c>
      <c r="AJ1426" s="18" t="str">
        <f t="shared" si="90"/>
        <v>1</v>
      </c>
      <c r="AK1426" s="18" t="str">
        <f t="shared" si="91"/>
        <v>1</v>
      </c>
      <c r="AL1426" s="18">
        <f t="shared" si="92"/>
        <v>1</v>
      </c>
      <c r="AM1426" t="s">
        <v>55</v>
      </c>
      <c r="AN1426" t="s">
        <v>55</v>
      </c>
      <c r="AO1426">
        <v>0</v>
      </c>
      <c r="AP1426">
        <v>0</v>
      </c>
      <c r="AQ1426">
        <v>0</v>
      </c>
      <c r="AR1426" t="s">
        <v>426</v>
      </c>
      <c r="AS1426" t="s">
        <v>141</v>
      </c>
      <c r="AT1426" t="s">
        <v>141</v>
      </c>
      <c r="AU1426" t="s">
        <v>1326</v>
      </c>
      <c r="AV1426" t="s">
        <v>7285</v>
      </c>
      <c r="AW1426" t="s">
        <v>1666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2016022914</v>
      </c>
      <c r="BM1426">
        <v>14</v>
      </c>
    </row>
    <row r="1427" spans="1:65">
      <c r="A1427" t="s">
        <v>7286</v>
      </c>
      <c r="B1427">
        <v>1426</v>
      </c>
      <c r="C1427" t="s">
        <v>57</v>
      </c>
      <c r="D1427" t="s">
        <v>55</v>
      </c>
      <c r="E1427">
        <v>14</v>
      </c>
      <c r="F1427">
        <v>2016022914</v>
      </c>
      <c r="G1427" t="s">
        <v>55</v>
      </c>
      <c r="H1427" t="s">
        <v>1667</v>
      </c>
      <c r="I1427" t="s">
        <v>55</v>
      </c>
      <c r="J1427" t="s">
        <v>55</v>
      </c>
      <c r="K1427" t="s">
        <v>55</v>
      </c>
      <c r="L1427" t="s">
        <v>55</v>
      </c>
      <c r="M1427" t="s">
        <v>55</v>
      </c>
      <c r="N1427" t="s">
        <v>57</v>
      </c>
      <c r="O1427" t="s">
        <v>57</v>
      </c>
      <c r="P1427" t="s">
        <v>57</v>
      </c>
      <c r="Q1427" t="s">
        <v>57</v>
      </c>
      <c r="R1427" t="s">
        <v>57</v>
      </c>
      <c r="S1427" t="s">
        <v>55</v>
      </c>
      <c r="T1427" t="s">
        <v>57</v>
      </c>
      <c r="U1427" t="s">
        <v>57</v>
      </c>
      <c r="V1427" t="s">
        <v>57</v>
      </c>
      <c r="W1427" t="s">
        <v>55</v>
      </c>
      <c r="X1427" t="s">
        <v>57</v>
      </c>
      <c r="Y1427" t="s">
        <v>57</v>
      </c>
      <c r="Z1427" t="s">
        <v>57</v>
      </c>
      <c r="AA1427" t="s">
        <v>57</v>
      </c>
      <c r="AB1427" t="s">
        <v>57</v>
      </c>
      <c r="AC1427" t="s">
        <v>57</v>
      </c>
      <c r="AD1427" t="s">
        <v>57</v>
      </c>
      <c r="AE1427">
        <v>0</v>
      </c>
      <c r="AF1427">
        <v>0</v>
      </c>
      <c r="AG1427">
        <v>0</v>
      </c>
      <c r="AH1427">
        <v>0</v>
      </c>
      <c r="AI1427" s="18" t="str">
        <f t="shared" si="89"/>
        <v>1</v>
      </c>
      <c r="AJ1427" s="18" t="str">
        <f t="shared" si="90"/>
        <v>1</v>
      </c>
      <c r="AK1427" s="18" t="str">
        <f t="shared" si="91"/>
        <v>1</v>
      </c>
      <c r="AL1427" s="18">
        <f t="shared" si="92"/>
        <v>0</v>
      </c>
      <c r="AM1427" t="s">
        <v>55</v>
      </c>
      <c r="AN1427" t="s">
        <v>55</v>
      </c>
      <c r="AO1427">
        <v>0</v>
      </c>
      <c r="AP1427">
        <v>1</v>
      </c>
      <c r="AQ1427">
        <v>0</v>
      </c>
      <c r="AR1427" t="s">
        <v>59</v>
      </c>
      <c r="AS1427" t="s">
        <v>80</v>
      </c>
      <c r="AT1427" t="s">
        <v>80</v>
      </c>
      <c r="AU1427" t="s">
        <v>80</v>
      </c>
      <c r="AV1427" t="s">
        <v>7286</v>
      </c>
      <c r="AW1427" t="s">
        <v>1667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0</v>
      </c>
      <c r="BK1427">
        <v>0</v>
      </c>
      <c r="BL1427">
        <v>2016022914</v>
      </c>
      <c r="BM1427">
        <v>14</v>
      </c>
    </row>
    <row r="1428" spans="1:65">
      <c r="A1428" t="s">
        <v>7287</v>
      </c>
      <c r="B1428">
        <v>1427</v>
      </c>
      <c r="C1428" t="s">
        <v>57</v>
      </c>
      <c r="D1428" t="s">
        <v>55</v>
      </c>
      <c r="E1428">
        <v>14</v>
      </c>
      <c r="F1428">
        <v>2016022914</v>
      </c>
      <c r="G1428" t="s">
        <v>55</v>
      </c>
      <c r="H1428" t="s">
        <v>1668</v>
      </c>
      <c r="I1428" t="s">
        <v>55</v>
      </c>
      <c r="J1428" t="s">
        <v>55</v>
      </c>
      <c r="K1428" t="s">
        <v>55</v>
      </c>
      <c r="L1428" t="s">
        <v>55</v>
      </c>
      <c r="M1428" t="s">
        <v>55</v>
      </c>
      <c r="N1428" t="s">
        <v>57</v>
      </c>
      <c r="O1428" t="s">
        <v>57</v>
      </c>
      <c r="P1428" t="s">
        <v>57</v>
      </c>
      <c r="Q1428" t="s">
        <v>57</v>
      </c>
      <c r="R1428" t="s">
        <v>57</v>
      </c>
      <c r="S1428" t="s">
        <v>55</v>
      </c>
      <c r="T1428" t="s">
        <v>57</v>
      </c>
      <c r="U1428" t="s">
        <v>57</v>
      </c>
      <c r="V1428" t="s">
        <v>57</v>
      </c>
      <c r="W1428" t="s">
        <v>55</v>
      </c>
      <c r="X1428" t="s">
        <v>57</v>
      </c>
      <c r="Y1428" t="s">
        <v>57</v>
      </c>
      <c r="Z1428" t="s">
        <v>57</v>
      </c>
      <c r="AA1428" t="s">
        <v>57</v>
      </c>
      <c r="AB1428" t="s">
        <v>57</v>
      </c>
      <c r="AC1428" t="s">
        <v>57</v>
      </c>
      <c r="AD1428" t="s">
        <v>57</v>
      </c>
      <c r="AE1428">
        <v>0</v>
      </c>
      <c r="AF1428">
        <v>0</v>
      </c>
      <c r="AG1428">
        <v>0</v>
      </c>
      <c r="AH1428">
        <v>0</v>
      </c>
      <c r="AI1428" s="18" t="str">
        <f t="shared" si="89"/>
        <v>1</v>
      </c>
      <c r="AJ1428" s="18" t="str">
        <f t="shared" si="90"/>
        <v>1</v>
      </c>
      <c r="AK1428" s="18" t="str">
        <f t="shared" si="91"/>
        <v>1</v>
      </c>
      <c r="AL1428" s="18">
        <f t="shared" si="92"/>
        <v>0</v>
      </c>
      <c r="AM1428" t="s">
        <v>55</v>
      </c>
      <c r="AN1428" t="s">
        <v>55</v>
      </c>
      <c r="AO1428">
        <v>1</v>
      </c>
      <c r="AP1428">
        <v>1</v>
      </c>
      <c r="AQ1428">
        <v>0</v>
      </c>
      <c r="AR1428" t="s">
        <v>59</v>
      </c>
      <c r="AS1428" t="s">
        <v>80</v>
      </c>
      <c r="AT1428" t="s">
        <v>80</v>
      </c>
      <c r="AU1428" t="s">
        <v>80</v>
      </c>
      <c r="AV1428" t="s">
        <v>7287</v>
      </c>
      <c r="AW1428" t="s">
        <v>1668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0</v>
      </c>
      <c r="BK1428">
        <v>0</v>
      </c>
      <c r="BL1428">
        <v>2016022914</v>
      </c>
      <c r="BM1428">
        <v>14</v>
      </c>
    </row>
    <row r="1429" spans="1:65">
      <c r="A1429" t="s">
        <v>7288</v>
      </c>
      <c r="B1429">
        <v>1428</v>
      </c>
      <c r="C1429" t="s">
        <v>57</v>
      </c>
      <c r="D1429" t="s">
        <v>55</v>
      </c>
      <c r="E1429">
        <v>14</v>
      </c>
      <c r="F1429">
        <v>2016022914</v>
      </c>
      <c r="G1429" t="s">
        <v>55</v>
      </c>
      <c r="H1429" t="s">
        <v>1669</v>
      </c>
      <c r="I1429" t="s">
        <v>55</v>
      </c>
      <c r="J1429" t="s">
        <v>55</v>
      </c>
      <c r="K1429" t="s">
        <v>55</v>
      </c>
      <c r="L1429" t="s">
        <v>55</v>
      </c>
      <c r="M1429" t="s">
        <v>55</v>
      </c>
      <c r="N1429" t="s">
        <v>57</v>
      </c>
      <c r="O1429" t="s">
        <v>57</v>
      </c>
      <c r="P1429" t="s">
        <v>57</v>
      </c>
      <c r="Q1429" t="s">
        <v>57</v>
      </c>
      <c r="R1429" t="s">
        <v>57</v>
      </c>
      <c r="S1429" t="s">
        <v>55</v>
      </c>
      <c r="T1429" t="s">
        <v>57</v>
      </c>
      <c r="U1429" t="s">
        <v>57</v>
      </c>
      <c r="V1429" t="s">
        <v>57</v>
      </c>
      <c r="W1429" t="s">
        <v>55</v>
      </c>
      <c r="X1429" t="s">
        <v>57</v>
      </c>
      <c r="Y1429" t="s">
        <v>57</v>
      </c>
      <c r="Z1429" t="s">
        <v>57</v>
      </c>
      <c r="AA1429" t="s">
        <v>57</v>
      </c>
      <c r="AB1429" t="s">
        <v>57</v>
      </c>
      <c r="AC1429" t="s">
        <v>57</v>
      </c>
      <c r="AD1429" t="s">
        <v>57</v>
      </c>
      <c r="AE1429">
        <v>0</v>
      </c>
      <c r="AF1429">
        <v>0</v>
      </c>
      <c r="AG1429">
        <v>0</v>
      </c>
      <c r="AH1429">
        <v>0</v>
      </c>
      <c r="AI1429" s="18" t="str">
        <f t="shared" si="89"/>
        <v>1</v>
      </c>
      <c r="AJ1429" s="18" t="str">
        <f t="shared" si="90"/>
        <v>1</v>
      </c>
      <c r="AK1429" s="18" t="str">
        <f t="shared" si="91"/>
        <v>1</v>
      </c>
      <c r="AL1429" s="18">
        <f t="shared" si="92"/>
        <v>0</v>
      </c>
      <c r="AM1429" t="s">
        <v>55</v>
      </c>
      <c r="AN1429" t="s">
        <v>55</v>
      </c>
      <c r="AO1429">
        <v>0</v>
      </c>
      <c r="AP1429">
        <v>1</v>
      </c>
      <c r="AQ1429">
        <v>0</v>
      </c>
      <c r="AR1429" t="s">
        <v>59</v>
      </c>
      <c r="AS1429" t="s">
        <v>80</v>
      </c>
      <c r="AT1429" t="s">
        <v>80</v>
      </c>
      <c r="AU1429" t="s">
        <v>80</v>
      </c>
      <c r="AV1429" t="s">
        <v>7288</v>
      </c>
      <c r="AW1429" t="s">
        <v>1669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2016022914</v>
      </c>
      <c r="BM1429">
        <v>14</v>
      </c>
    </row>
    <row r="1430" spans="1:65">
      <c r="A1430" t="s">
        <v>7289</v>
      </c>
      <c r="B1430">
        <v>1429</v>
      </c>
      <c r="C1430" t="s">
        <v>57</v>
      </c>
      <c r="D1430" t="s">
        <v>55</v>
      </c>
      <c r="E1430">
        <v>14</v>
      </c>
      <c r="F1430">
        <v>2016022914</v>
      </c>
      <c r="G1430" t="s">
        <v>55</v>
      </c>
      <c r="H1430" t="s">
        <v>1670</v>
      </c>
      <c r="I1430" t="s">
        <v>55</v>
      </c>
      <c r="J1430" t="s">
        <v>55</v>
      </c>
      <c r="K1430" t="s">
        <v>55</v>
      </c>
      <c r="L1430" t="s">
        <v>55</v>
      </c>
      <c r="M1430" t="s">
        <v>55</v>
      </c>
      <c r="N1430" t="s">
        <v>57</v>
      </c>
      <c r="O1430" t="s">
        <v>57</v>
      </c>
      <c r="P1430" t="s">
        <v>57</v>
      </c>
      <c r="Q1430" t="s">
        <v>57</v>
      </c>
      <c r="R1430" t="s">
        <v>57</v>
      </c>
      <c r="S1430" t="s">
        <v>55</v>
      </c>
      <c r="T1430" t="s">
        <v>57</v>
      </c>
      <c r="U1430" t="s">
        <v>57</v>
      </c>
      <c r="V1430" t="s">
        <v>57</v>
      </c>
      <c r="W1430" t="s">
        <v>55</v>
      </c>
      <c r="X1430" t="s">
        <v>57</v>
      </c>
      <c r="Y1430" t="s">
        <v>57</v>
      </c>
      <c r="Z1430" t="s">
        <v>57</v>
      </c>
      <c r="AA1430" t="s">
        <v>57</v>
      </c>
      <c r="AB1430" t="s">
        <v>57</v>
      </c>
      <c r="AC1430" t="s">
        <v>57</v>
      </c>
      <c r="AD1430" t="s">
        <v>57</v>
      </c>
      <c r="AE1430">
        <v>0</v>
      </c>
      <c r="AF1430">
        <v>0</v>
      </c>
      <c r="AG1430">
        <v>0</v>
      </c>
      <c r="AH1430">
        <v>0</v>
      </c>
      <c r="AI1430" s="18" t="str">
        <f t="shared" si="89"/>
        <v>1</v>
      </c>
      <c r="AJ1430" s="18" t="str">
        <f t="shared" si="90"/>
        <v>1</v>
      </c>
      <c r="AK1430" s="18" t="str">
        <f t="shared" si="91"/>
        <v>1</v>
      </c>
      <c r="AL1430" s="18">
        <f t="shared" si="92"/>
        <v>0</v>
      </c>
      <c r="AM1430" t="s">
        <v>55</v>
      </c>
      <c r="AN1430" t="s">
        <v>55</v>
      </c>
      <c r="AO1430">
        <v>0</v>
      </c>
      <c r="AP1430">
        <v>1</v>
      </c>
      <c r="AQ1430">
        <v>0</v>
      </c>
      <c r="AR1430" t="s">
        <v>59</v>
      </c>
      <c r="AS1430" t="s">
        <v>80</v>
      </c>
      <c r="AT1430" t="s">
        <v>80</v>
      </c>
      <c r="AU1430" t="s">
        <v>80</v>
      </c>
      <c r="AV1430" t="s">
        <v>7289</v>
      </c>
      <c r="AW1430" t="s">
        <v>1670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2016022914</v>
      </c>
      <c r="BM1430">
        <v>14</v>
      </c>
    </row>
    <row r="1431" spans="1:65">
      <c r="A1431" t="s">
        <v>7290</v>
      </c>
      <c r="B1431">
        <v>1430</v>
      </c>
      <c r="C1431" t="s">
        <v>57</v>
      </c>
      <c r="D1431" t="s">
        <v>55</v>
      </c>
      <c r="E1431">
        <v>14</v>
      </c>
      <c r="F1431">
        <v>2016022914</v>
      </c>
      <c r="G1431" t="s">
        <v>55</v>
      </c>
      <c r="H1431" t="s">
        <v>1671</v>
      </c>
      <c r="I1431" t="s">
        <v>55</v>
      </c>
      <c r="J1431" t="s">
        <v>55</v>
      </c>
      <c r="K1431" t="s">
        <v>55</v>
      </c>
      <c r="L1431" t="s">
        <v>55</v>
      </c>
      <c r="M1431" t="s">
        <v>55</v>
      </c>
      <c r="N1431" t="s">
        <v>57</v>
      </c>
      <c r="O1431" t="s">
        <v>57</v>
      </c>
      <c r="P1431" t="s">
        <v>57</v>
      </c>
      <c r="Q1431" t="s">
        <v>57</v>
      </c>
      <c r="R1431" t="s">
        <v>57</v>
      </c>
      <c r="S1431" t="s">
        <v>55</v>
      </c>
      <c r="T1431" t="s">
        <v>57</v>
      </c>
      <c r="U1431" t="s">
        <v>57</v>
      </c>
      <c r="V1431" t="s">
        <v>57</v>
      </c>
      <c r="W1431" t="s">
        <v>55</v>
      </c>
      <c r="X1431" t="s">
        <v>57</v>
      </c>
      <c r="Y1431" t="s">
        <v>57</v>
      </c>
      <c r="Z1431" t="s">
        <v>57</v>
      </c>
      <c r="AA1431" t="s">
        <v>57</v>
      </c>
      <c r="AB1431" t="s">
        <v>57</v>
      </c>
      <c r="AC1431" t="s">
        <v>57</v>
      </c>
      <c r="AD1431" t="s">
        <v>57</v>
      </c>
      <c r="AE1431">
        <v>0</v>
      </c>
      <c r="AF1431">
        <v>0</v>
      </c>
      <c r="AG1431">
        <v>0</v>
      </c>
      <c r="AH1431">
        <v>0</v>
      </c>
      <c r="AI1431" s="18" t="str">
        <f t="shared" si="89"/>
        <v>1</v>
      </c>
      <c r="AJ1431" s="18" t="str">
        <f t="shared" si="90"/>
        <v>1</v>
      </c>
      <c r="AK1431" s="18" t="str">
        <f t="shared" si="91"/>
        <v>1</v>
      </c>
      <c r="AL1431" s="18">
        <f t="shared" si="92"/>
        <v>0</v>
      </c>
      <c r="AM1431" t="s">
        <v>55</v>
      </c>
      <c r="AN1431" t="s">
        <v>55</v>
      </c>
      <c r="AO1431">
        <v>0</v>
      </c>
      <c r="AP1431">
        <v>1</v>
      </c>
      <c r="AQ1431">
        <v>0</v>
      </c>
      <c r="AR1431" t="s">
        <v>59</v>
      </c>
      <c r="AS1431" t="s">
        <v>80</v>
      </c>
      <c r="AT1431" t="s">
        <v>80</v>
      </c>
      <c r="AU1431" t="s">
        <v>80</v>
      </c>
      <c r="AV1431" t="s">
        <v>7290</v>
      </c>
      <c r="AW1431" t="s">
        <v>1671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2016022914</v>
      </c>
      <c r="BM1431">
        <v>14</v>
      </c>
    </row>
    <row r="1432" spans="1:65">
      <c r="A1432" t="s">
        <v>7291</v>
      </c>
      <c r="B1432">
        <v>1431</v>
      </c>
      <c r="C1432" t="s">
        <v>57</v>
      </c>
      <c r="D1432" t="s">
        <v>55</v>
      </c>
      <c r="E1432">
        <v>14</v>
      </c>
      <c r="F1432">
        <v>2016022914</v>
      </c>
      <c r="G1432" t="s">
        <v>55</v>
      </c>
      <c r="H1432" t="s">
        <v>1672</v>
      </c>
      <c r="I1432" t="s">
        <v>55</v>
      </c>
      <c r="J1432" t="s">
        <v>55</v>
      </c>
      <c r="K1432" t="s">
        <v>55</v>
      </c>
      <c r="L1432" t="s">
        <v>55</v>
      </c>
      <c r="M1432" t="s">
        <v>55</v>
      </c>
      <c r="N1432" t="s">
        <v>57</v>
      </c>
      <c r="O1432" t="s">
        <v>57</v>
      </c>
      <c r="P1432" t="s">
        <v>57</v>
      </c>
      <c r="Q1432" t="s">
        <v>57</v>
      </c>
      <c r="R1432" t="s">
        <v>57</v>
      </c>
      <c r="S1432" t="s">
        <v>55</v>
      </c>
      <c r="T1432" t="s">
        <v>57</v>
      </c>
      <c r="U1432" t="s">
        <v>57</v>
      </c>
      <c r="V1432" t="s">
        <v>57</v>
      </c>
      <c r="W1432" t="s">
        <v>55</v>
      </c>
      <c r="X1432" t="s">
        <v>57</v>
      </c>
      <c r="Y1432" t="s">
        <v>57</v>
      </c>
      <c r="Z1432" t="s">
        <v>57</v>
      </c>
      <c r="AA1432" t="s">
        <v>57</v>
      </c>
      <c r="AB1432" t="s">
        <v>57</v>
      </c>
      <c r="AC1432" t="s">
        <v>57</v>
      </c>
      <c r="AD1432" t="s">
        <v>57</v>
      </c>
      <c r="AE1432">
        <v>0</v>
      </c>
      <c r="AF1432">
        <v>0</v>
      </c>
      <c r="AG1432">
        <v>0</v>
      </c>
      <c r="AH1432">
        <v>0</v>
      </c>
      <c r="AI1432" s="18" t="str">
        <f t="shared" si="89"/>
        <v>1</v>
      </c>
      <c r="AJ1432" s="18" t="str">
        <f t="shared" si="90"/>
        <v>1</v>
      </c>
      <c r="AK1432" s="18" t="str">
        <f t="shared" si="91"/>
        <v>1</v>
      </c>
      <c r="AL1432" s="18">
        <f t="shared" si="92"/>
        <v>0</v>
      </c>
      <c r="AM1432" t="s">
        <v>55</v>
      </c>
      <c r="AN1432" t="s">
        <v>55</v>
      </c>
      <c r="AO1432">
        <v>0</v>
      </c>
      <c r="AP1432">
        <v>1</v>
      </c>
      <c r="AQ1432">
        <v>0</v>
      </c>
      <c r="AR1432" t="s">
        <v>59</v>
      </c>
      <c r="AS1432" t="s">
        <v>80</v>
      </c>
      <c r="AT1432" t="s">
        <v>80</v>
      </c>
      <c r="AU1432" t="s">
        <v>80</v>
      </c>
      <c r="AV1432" t="s">
        <v>7291</v>
      </c>
      <c r="AW1432" t="s">
        <v>1672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0</v>
      </c>
      <c r="BK1432">
        <v>0</v>
      </c>
      <c r="BL1432">
        <v>2016022914</v>
      </c>
      <c r="BM1432">
        <v>14</v>
      </c>
    </row>
    <row r="1433" spans="1:65">
      <c r="A1433" t="s">
        <v>7292</v>
      </c>
      <c r="B1433">
        <v>1432</v>
      </c>
      <c r="C1433" t="s">
        <v>57</v>
      </c>
      <c r="D1433" t="s">
        <v>55</v>
      </c>
      <c r="E1433">
        <v>14</v>
      </c>
      <c r="F1433">
        <v>2016022914</v>
      </c>
      <c r="G1433" t="s">
        <v>55</v>
      </c>
      <c r="H1433" t="s">
        <v>1673</v>
      </c>
      <c r="I1433" t="s">
        <v>55</v>
      </c>
      <c r="J1433" t="s">
        <v>55</v>
      </c>
      <c r="K1433" t="s">
        <v>55</v>
      </c>
      <c r="L1433" t="s">
        <v>55</v>
      </c>
      <c r="M1433" t="s">
        <v>55</v>
      </c>
      <c r="N1433" t="s">
        <v>57</v>
      </c>
      <c r="O1433" t="s">
        <v>57</v>
      </c>
      <c r="P1433" t="s">
        <v>57</v>
      </c>
      <c r="Q1433" t="s">
        <v>57</v>
      </c>
      <c r="R1433" t="s">
        <v>57</v>
      </c>
      <c r="S1433" t="s">
        <v>55</v>
      </c>
      <c r="T1433" t="s">
        <v>57</v>
      </c>
      <c r="U1433" t="s">
        <v>57</v>
      </c>
      <c r="V1433" t="s">
        <v>57</v>
      </c>
      <c r="W1433" t="s">
        <v>55</v>
      </c>
      <c r="X1433" t="s">
        <v>57</v>
      </c>
      <c r="Y1433" t="s">
        <v>57</v>
      </c>
      <c r="Z1433" t="s">
        <v>57</v>
      </c>
      <c r="AA1433" t="s">
        <v>57</v>
      </c>
      <c r="AB1433" t="s">
        <v>57</v>
      </c>
      <c r="AC1433" t="s">
        <v>57</v>
      </c>
      <c r="AD1433" t="s">
        <v>57</v>
      </c>
      <c r="AE1433">
        <v>0</v>
      </c>
      <c r="AF1433">
        <v>0</v>
      </c>
      <c r="AG1433">
        <v>0</v>
      </c>
      <c r="AH1433">
        <v>0</v>
      </c>
      <c r="AI1433" s="18" t="str">
        <f t="shared" si="89"/>
        <v>1</v>
      </c>
      <c r="AJ1433" s="18" t="str">
        <f t="shared" si="90"/>
        <v>1</v>
      </c>
      <c r="AK1433" s="18" t="str">
        <f t="shared" si="91"/>
        <v>1</v>
      </c>
      <c r="AL1433" s="18">
        <f t="shared" si="92"/>
        <v>0</v>
      </c>
      <c r="AM1433" t="s">
        <v>55</v>
      </c>
      <c r="AN1433" t="s">
        <v>55</v>
      </c>
      <c r="AO1433">
        <v>1</v>
      </c>
      <c r="AP1433">
        <v>1</v>
      </c>
      <c r="AQ1433">
        <v>0</v>
      </c>
      <c r="AR1433" t="s">
        <v>59</v>
      </c>
      <c r="AS1433" t="s">
        <v>80</v>
      </c>
      <c r="AT1433" t="s">
        <v>80</v>
      </c>
      <c r="AU1433" t="s">
        <v>80</v>
      </c>
      <c r="AV1433" t="s">
        <v>7292</v>
      </c>
      <c r="AW1433" t="s">
        <v>1673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0</v>
      </c>
      <c r="BL1433">
        <v>2016022914</v>
      </c>
      <c r="BM1433">
        <v>14</v>
      </c>
    </row>
    <row r="1434" spans="1:65">
      <c r="A1434" t="s">
        <v>7293</v>
      </c>
      <c r="B1434">
        <v>1433</v>
      </c>
      <c r="C1434" t="s">
        <v>1223</v>
      </c>
      <c r="D1434">
        <v>1</v>
      </c>
      <c r="E1434">
        <v>14</v>
      </c>
      <c r="F1434">
        <v>2016030114</v>
      </c>
      <c r="G1434">
        <v>20160301</v>
      </c>
      <c r="H1434" t="s">
        <v>1674</v>
      </c>
      <c r="I1434" t="s">
        <v>563</v>
      </c>
      <c r="J1434" t="s">
        <v>55</v>
      </c>
      <c r="K1434">
        <v>0</v>
      </c>
      <c r="L1434" t="s">
        <v>55</v>
      </c>
      <c r="M1434" t="s">
        <v>55</v>
      </c>
      <c r="N1434" t="s">
        <v>56</v>
      </c>
      <c r="O1434" t="s">
        <v>57</v>
      </c>
      <c r="P1434" t="s">
        <v>57</v>
      </c>
      <c r="Q1434" t="s">
        <v>3</v>
      </c>
      <c r="R1434" t="s">
        <v>1326</v>
      </c>
      <c r="S1434" t="s">
        <v>55</v>
      </c>
      <c r="T1434" t="s">
        <v>68</v>
      </c>
      <c r="U1434" t="s">
        <v>68</v>
      </c>
      <c r="V1434" t="s">
        <v>68</v>
      </c>
      <c r="W1434" t="s">
        <v>55</v>
      </c>
      <c r="X1434" t="s">
        <v>56</v>
      </c>
      <c r="Y1434" t="s">
        <v>56</v>
      </c>
      <c r="Z1434" t="s">
        <v>68</v>
      </c>
      <c r="AA1434" t="s">
        <v>57</v>
      </c>
      <c r="AB1434" t="s">
        <v>56</v>
      </c>
      <c r="AC1434" t="s">
        <v>56</v>
      </c>
      <c r="AD1434" t="s">
        <v>57</v>
      </c>
      <c r="AE1434">
        <v>0</v>
      </c>
      <c r="AF1434">
        <v>1</v>
      </c>
      <c r="AG1434">
        <v>0</v>
      </c>
      <c r="AH1434">
        <v>0</v>
      </c>
      <c r="AI1434" s="18" t="str">
        <f t="shared" si="89"/>
        <v>1</v>
      </c>
      <c r="AJ1434" s="18" t="str">
        <f t="shared" si="90"/>
        <v>0</v>
      </c>
      <c r="AK1434" s="18" t="str">
        <f t="shared" si="91"/>
        <v>1</v>
      </c>
      <c r="AL1434" s="18">
        <f t="shared" si="92"/>
        <v>0</v>
      </c>
      <c r="AM1434">
        <v>3</v>
      </c>
      <c r="AN1434">
        <v>5</v>
      </c>
      <c r="AO1434">
        <v>0</v>
      </c>
      <c r="AP1434">
        <v>0</v>
      </c>
      <c r="AQ1434">
        <v>0</v>
      </c>
      <c r="AR1434" t="s">
        <v>209</v>
      </c>
      <c r="AS1434" t="s">
        <v>141</v>
      </c>
      <c r="AT1434" t="s">
        <v>141</v>
      </c>
      <c r="AU1434" t="s">
        <v>1326</v>
      </c>
      <c r="AV1434" t="s">
        <v>7293</v>
      </c>
      <c r="AW1434" t="s">
        <v>1674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2016030114</v>
      </c>
      <c r="BM1434">
        <v>14</v>
      </c>
    </row>
    <row r="1435" spans="1:65">
      <c r="A1435" t="s">
        <v>7294</v>
      </c>
      <c r="B1435">
        <v>1434</v>
      </c>
      <c r="C1435" t="s">
        <v>57</v>
      </c>
      <c r="D1435" t="s">
        <v>55</v>
      </c>
      <c r="E1435">
        <v>14</v>
      </c>
      <c r="F1435">
        <v>2016030114</v>
      </c>
      <c r="G1435" t="s">
        <v>55</v>
      </c>
      <c r="H1435" t="s">
        <v>1675</v>
      </c>
      <c r="I1435" t="s">
        <v>55</v>
      </c>
      <c r="J1435" t="s">
        <v>55</v>
      </c>
      <c r="K1435" t="s">
        <v>55</v>
      </c>
      <c r="L1435" t="s">
        <v>55</v>
      </c>
      <c r="M1435" t="s">
        <v>55</v>
      </c>
      <c r="N1435" t="s">
        <v>57</v>
      </c>
      <c r="O1435" t="s">
        <v>57</v>
      </c>
      <c r="P1435" t="s">
        <v>57</v>
      </c>
      <c r="Q1435" t="s">
        <v>57</v>
      </c>
      <c r="R1435" t="s">
        <v>57</v>
      </c>
      <c r="S1435" t="s">
        <v>55</v>
      </c>
      <c r="T1435" t="s">
        <v>57</v>
      </c>
      <c r="U1435" t="s">
        <v>57</v>
      </c>
      <c r="V1435" t="s">
        <v>57</v>
      </c>
      <c r="W1435" t="s">
        <v>55</v>
      </c>
      <c r="X1435" t="s">
        <v>57</v>
      </c>
      <c r="Y1435" t="s">
        <v>57</v>
      </c>
      <c r="Z1435" t="s">
        <v>57</v>
      </c>
      <c r="AA1435" t="s">
        <v>57</v>
      </c>
      <c r="AB1435" t="s">
        <v>57</v>
      </c>
      <c r="AC1435" t="s">
        <v>57</v>
      </c>
      <c r="AD1435" t="s">
        <v>57</v>
      </c>
      <c r="AE1435">
        <v>0</v>
      </c>
      <c r="AF1435">
        <v>0</v>
      </c>
      <c r="AG1435">
        <v>0</v>
      </c>
      <c r="AH1435">
        <v>0</v>
      </c>
      <c r="AI1435" s="18" t="str">
        <f t="shared" si="89"/>
        <v>1</v>
      </c>
      <c r="AJ1435" s="18" t="str">
        <f t="shared" si="90"/>
        <v>1</v>
      </c>
      <c r="AK1435" s="18" t="str">
        <f t="shared" si="91"/>
        <v>1</v>
      </c>
      <c r="AL1435" s="18">
        <f t="shared" si="92"/>
        <v>0</v>
      </c>
      <c r="AM1435" t="s">
        <v>55</v>
      </c>
      <c r="AN1435" t="s">
        <v>55</v>
      </c>
      <c r="AO1435">
        <v>1</v>
      </c>
      <c r="AP1435">
        <v>1</v>
      </c>
      <c r="AQ1435">
        <v>0</v>
      </c>
      <c r="AR1435" t="s">
        <v>59</v>
      </c>
      <c r="AS1435" t="s">
        <v>80</v>
      </c>
      <c r="AT1435" t="s">
        <v>80</v>
      </c>
      <c r="AU1435" t="s">
        <v>80</v>
      </c>
      <c r="AV1435" t="s">
        <v>7294</v>
      </c>
      <c r="AW1435" t="s">
        <v>1675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0</v>
      </c>
      <c r="BK1435">
        <v>0</v>
      </c>
      <c r="BL1435">
        <v>2016030114</v>
      </c>
      <c r="BM1435">
        <v>14</v>
      </c>
    </row>
    <row r="1436" spans="1:65">
      <c r="A1436" t="s">
        <v>7295</v>
      </c>
      <c r="B1436">
        <v>1435</v>
      </c>
      <c r="C1436" t="s">
        <v>57</v>
      </c>
      <c r="D1436" t="s">
        <v>55</v>
      </c>
      <c r="E1436">
        <v>14</v>
      </c>
      <c r="F1436">
        <v>2016030114</v>
      </c>
      <c r="G1436" t="s">
        <v>55</v>
      </c>
      <c r="H1436" t="s">
        <v>1676</v>
      </c>
      <c r="I1436" t="s">
        <v>55</v>
      </c>
      <c r="J1436" t="s">
        <v>55</v>
      </c>
      <c r="K1436" t="s">
        <v>55</v>
      </c>
      <c r="L1436" t="s">
        <v>55</v>
      </c>
      <c r="M1436" t="s">
        <v>55</v>
      </c>
      <c r="N1436" t="s">
        <v>57</v>
      </c>
      <c r="O1436" t="s">
        <v>57</v>
      </c>
      <c r="P1436" t="s">
        <v>57</v>
      </c>
      <c r="Q1436" t="s">
        <v>57</v>
      </c>
      <c r="R1436" t="s">
        <v>57</v>
      </c>
      <c r="S1436" t="s">
        <v>55</v>
      </c>
      <c r="T1436" t="s">
        <v>57</v>
      </c>
      <c r="U1436" t="s">
        <v>57</v>
      </c>
      <c r="V1436" t="s">
        <v>57</v>
      </c>
      <c r="W1436" t="s">
        <v>55</v>
      </c>
      <c r="X1436" t="s">
        <v>57</v>
      </c>
      <c r="Y1436" t="s">
        <v>57</v>
      </c>
      <c r="Z1436" t="s">
        <v>57</v>
      </c>
      <c r="AA1436" t="s">
        <v>57</v>
      </c>
      <c r="AB1436" t="s">
        <v>57</v>
      </c>
      <c r="AC1436" t="s">
        <v>57</v>
      </c>
      <c r="AD1436" t="s">
        <v>57</v>
      </c>
      <c r="AE1436">
        <v>0</v>
      </c>
      <c r="AF1436">
        <v>0</v>
      </c>
      <c r="AG1436">
        <v>0</v>
      </c>
      <c r="AH1436">
        <v>0</v>
      </c>
      <c r="AI1436" s="18" t="str">
        <f t="shared" si="89"/>
        <v>1</v>
      </c>
      <c r="AJ1436" s="18" t="str">
        <f t="shared" si="90"/>
        <v>1</v>
      </c>
      <c r="AK1436" s="18" t="str">
        <f t="shared" si="91"/>
        <v>1</v>
      </c>
      <c r="AL1436" s="18">
        <f t="shared" si="92"/>
        <v>0</v>
      </c>
      <c r="AM1436" t="s">
        <v>55</v>
      </c>
      <c r="AN1436" t="s">
        <v>55</v>
      </c>
      <c r="AO1436">
        <v>0</v>
      </c>
      <c r="AP1436">
        <v>1</v>
      </c>
      <c r="AQ1436">
        <v>0</v>
      </c>
      <c r="AR1436" t="s">
        <v>59</v>
      </c>
      <c r="AS1436" t="s">
        <v>80</v>
      </c>
      <c r="AT1436" t="s">
        <v>80</v>
      </c>
      <c r="AU1436" t="s">
        <v>80</v>
      </c>
      <c r="AV1436" t="s">
        <v>7295</v>
      </c>
      <c r="AW1436" t="s">
        <v>1676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0</v>
      </c>
      <c r="BK1436">
        <v>0</v>
      </c>
      <c r="BL1436">
        <v>2016030114</v>
      </c>
      <c r="BM1436">
        <v>14</v>
      </c>
    </row>
    <row r="1437" spans="1:65">
      <c r="A1437" t="s">
        <v>7296</v>
      </c>
      <c r="B1437">
        <v>1436</v>
      </c>
      <c r="C1437" t="s">
        <v>57</v>
      </c>
      <c r="D1437" t="s">
        <v>55</v>
      </c>
      <c r="E1437">
        <v>14</v>
      </c>
      <c r="F1437">
        <v>2016030114</v>
      </c>
      <c r="G1437" t="s">
        <v>55</v>
      </c>
      <c r="H1437" t="s">
        <v>1677</v>
      </c>
      <c r="I1437" t="s">
        <v>55</v>
      </c>
      <c r="J1437" t="s">
        <v>55</v>
      </c>
      <c r="K1437" t="s">
        <v>55</v>
      </c>
      <c r="L1437" t="s">
        <v>55</v>
      </c>
      <c r="M1437" t="s">
        <v>55</v>
      </c>
      <c r="N1437" t="s">
        <v>57</v>
      </c>
      <c r="O1437" t="s">
        <v>57</v>
      </c>
      <c r="P1437" t="s">
        <v>57</v>
      </c>
      <c r="Q1437" t="s">
        <v>57</v>
      </c>
      <c r="R1437" t="s">
        <v>57</v>
      </c>
      <c r="S1437" t="s">
        <v>55</v>
      </c>
      <c r="T1437" t="s">
        <v>57</v>
      </c>
      <c r="U1437" t="s">
        <v>57</v>
      </c>
      <c r="V1437" t="s">
        <v>57</v>
      </c>
      <c r="W1437" t="s">
        <v>55</v>
      </c>
      <c r="X1437" t="s">
        <v>57</v>
      </c>
      <c r="Y1437" t="s">
        <v>57</v>
      </c>
      <c r="Z1437" t="s">
        <v>57</v>
      </c>
      <c r="AA1437" t="s">
        <v>57</v>
      </c>
      <c r="AB1437" t="s">
        <v>57</v>
      </c>
      <c r="AC1437" t="s">
        <v>57</v>
      </c>
      <c r="AD1437" t="s">
        <v>57</v>
      </c>
      <c r="AE1437">
        <v>0</v>
      </c>
      <c r="AF1437">
        <v>0</v>
      </c>
      <c r="AG1437">
        <v>0</v>
      </c>
      <c r="AH1437">
        <v>0</v>
      </c>
      <c r="AI1437" s="18" t="str">
        <f t="shared" si="89"/>
        <v>1</v>
      </c>
      <c r="AJ1437" s="18" t="str">
        <f t="shared" si="90"/>
        <v>1</v>
      </c>
      <c r="AK1437" s="18" t="str">
        <f t="shared" si="91"/>
        <v>1</v>
      </c>
      <c r="AL1437" s="18">
        <f t="shared" si="92"/>
        <v>0</v>
      </c>
      <c r="AM1437" t="s">
        <v>55</v>
      </c>
      <c r="AN1437" t="s">
        <v>55</v>
      </c>
      <c r="AO1437">
        <v>0</v>
      </c>
      <c r="AP1437">
        <v>1</v>
      </c>
      <c r="AQ1437">
        <v>0</v>
      </c>
      <c r="AR1437" t="s">
        <v>59</v>
      </c>
      <c r="AS1437" t="s">
        <v>80</v>
      </c>
      <c r="AT1437" t="s">
        <v>80</v>
      </c>
      <c r="AU1437" t="s">
        <v>80</v>
      </c>
      <c r="AV1437" t="s">
        <v>7296</v>
      </c>
      <c r="AW1437" t="s">
        <v>1677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0</v>
      </c>
      <c r="BK1437">
        <v>0</v>
      </c>
      <c r="BL1437">
        <v>2016030114</v>
      </c>
      <c r="BM1437">
        <v>14</v>
      </c>
    </row>
    <row r="1438" spans="1:65">
      <c r="A1438" t="s">
        <v>7297</v>
      </c>
      <c r="B1438">
        <v>1437</v>
      </c>
      <c r="C1438" t="s">
        <v>1223</v>
      </c>
      <c r="D1438">
        <v>1</v>
      </c>
      <c r="E1438">
        <v>14</v>
      </c>
      <c r="F1438">
        <v>2016030114</v>
      </c>
      <c r="G1438">
        <v>20160301</v>
      </c>
      <c r="H1438" t="s">
        <v>1678</v>
      </c>
      <c r="I1438" t="s">
        <v>1234</v>
      </c>
      <c r="J1438" t="s">
        <v>55</v>
      </c>
      <c r="K1438">
        <v>0</v>
      </c>
      <c r="L1438" t="s">
        <v>55</v>
      </c>
      <c r="M1438" t="s">
        <v>55</v>
      </c>
      <c r="N1438" t="s">
        <v>56</v>
      </c>
      <c r="O1438" t="s">
        <v>57</v>
      </c>
      <c r="P1438" t="s">
        <v>57</v>
      </c>
      <c r="Q1438" t="s">
        <v>3</v>
      </c>
      <c r="R1438" t="s">
        <v>1326</v>
      </c>
      <c r="S1438" t="s">
        <v>55</v>
      </c>
      <c r="T1438" t="s">
        <v>68</v>
      </c>
      <c r="U1438" t="s">
        <v>68</v>
      </c>
      <c r="V1438" t="s">
        <v>56</v>
      </c>
      <c r="W1438" t="s">
        <v>55</v>
      </c>
      <c r="X1438" t="s">
        <v>56</v>
      </c>
      <c r="Y1438" t="s">
        <v>56</v>
      </c>
      <c r="Z1438" t="s">
        <v>56</v>
      </c>
      <c r="AA1438" t="s">
        <v>57</v>
      </c>
      <c r="AB1438" t="s">
        <v>56</v>
      </c>
      <c r="AC1438" t="s">
        <v>56</v>
      </c>
      <c r="AD1438" t="s">
        <v>57</v>
      </c>
      <c r="AE1438">
        <v>0</v>
      </c>
      <c r="AF1438">
        <v>0</v>
      </c>
      <c r="AG1438">
        <v>0</v>
      </c>
      <c r="AH1438">
        <v>1</v>
      </c>
      <c r="AI1438" s="18" t="str">
        <f t="shared" si="89"/>
        <v>1</v>
      </c>
      <c r="AJ1438" s="18" t="str">
        <f t="shared" si="90"/>
        <v>1</v>
      </c>
      <c r="AK1438" s="18" t="str">
        <f t="shared" si="91"/>
        <v>1</v>
      </c>
      <c r="AL1438" s="18">
        <f t="shared" si="92"/>
        <v>1</v>
      </c>
      <c r="AM1438" t="s">
        <v>55</v>
      </c>
      <c r="AN1438" t="s">
        <v>55</v>
      </c>
      <c r="AO1438">
        <v>0</v>
      </c>
      <c r="AP1438">
        <v>0</v>
      </c>
      <c r="AQ1438">
        <v>0</v>
      </c>
      <c r="AR1438" t="s">
        <v>74</v>
      </c>
      <c r="AS1438" t="s">
        <v>141</v>
      </c>
      <c r="AT1438" t="s">
        <v>141</v>
      </c>
      <c r="AU1438" t="s">
        <v>1326</v>
      </c>
      <c r="AV1438" t="s">
        <v>7297</v>
      </c>
      <c r="AW1438" t="s">
        <v>1678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</v>
      </c>
      <c r="BL1438">
        <v>2016030114</v>
      </c>
      <c r="BM1438">
        <v>14</v>
      </c>
    </row>
    <row r="1439" spans="1:65">
      <c r="A1439" t="s">
        <v>7298</v>
      </c>
      <c r="B1439">
        <v>1438</v>
      </c>
      <c r="C1439" t="s">
        <v>1223</v>
      </c>
      <c r="D1439">
        <v>1</v>
      </c>
      <c r="E1439">
        <v>14</v>
      </c>
      <c r="F1439">
        <v>2016030114</v>
      </c>
      <c r="G1439">
        <v>20160301</v>
      </c>
      <c r="H1439" t="s">
        <v>1679</v>
      </c>
      <c r="I1439" t="s">
        <v>1234</v>
      </c>
      <c r="J1439" t="s">
        <v>55</v>
      </c>
      <c r="K1439">
        <v>0</v>
      </c>
      <c r="L1439" t="s">
        <v>55</v>
      </c>
      <c r="M1439" t="s">
        <v>55</v>
      </c>
      <c r="N1439" t="s">
        <v>56</v>
      </c>
      <c r="O1439" t="s">
        <v>57</v>
      </c>
      <c r="P1439" t="s">
        <v>57</v>
      </c>
      <c r="Q1439" t="s">
        <v>3</v>
      </c>
      <c r="R1439" t="s">
        <v>1326</v>
      </c>
      <c r="S1439" t="s">
        <v>55</v>
      </c>
      <c r="T1439" t="s">
        <v>68</v>
      </c>
      <c r="U1439" t="s">
        <v>68</v>
      </c>
      <c r="V1439" t="s">
        <v>56</v>
      </c>
      <c r="W1439" t="s">
        <v>55</v>
      </c>
      <c r="X1439" t="s">
        <v>56</v>
      </c>
      <c r="Y1439" t="s">
        <v>56</v>
      </c>
      <c r="Z1439" t="s">
        <v>56</v>
      </c>
      <c r="AA1439" t="s">
        <v>57</v>
      </c>
      <c r="AB1439" t="s">
        <v>56</v>
      </c>
      <c r="AC1439" t="s">
        <v>56</v>
      </c>
      <c r="AD1439" t="s">
        <v>57</v>
      </c>
      <c r="AE1439">
        <v>0</v>
      </c>
      <c r="AF1439">
        <v>0</v>
      </c>
      <c r="AG1439">
        <v>0</v>
      </c>
      <c r="AH1439">
        <v>1</v>
      </c>
      <c r="AI1439" s="18" t="str">
        <f t="shared" si="89"/>
        <v>1</v>
      </c>
      <c r="AJ1439" s="18" t="str">
        <f t="shared" si="90"/>
        <v>1</v>
      </c>
      <c r="AK1439" s="18" t="str">
        <f t="shared" si="91"/>
        <v>1</v>
      </c>
      <c r="AL1439" s="18">
        <f t="shared" si="92"/>
        <v>1</v>
      </c>
      <c r="AM1439" t="s">
        <v>55</v>
      </c>
      <c r="AN1439" t="s">
        <v>55</v>
      </c>
      <c r="AO1439">
        <v>0</v>
      </c>
      <c r="AP1439">
        <v>0</v>
      </c>
      <c r="AQ1439">
        <v>0</v>
      </c>
      <c r="AR1439" t="s">
        <v>74</v>
      </c>
      <c r="AS1439" t="s">
        <v>141</v>
      </c>
      <c r="AT1439" t="s">
        <v>141</v>
      </c>
      <c r="AU1439" t="s">
        <v>1326</v>
      </c>
      <c r="AV1439" t="s">
        <v>7298</v>
      </c>
      <c r="AW1439" t="s">
        <v>1679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2016030114</v>
      </c>
      <c r="BM1439">
        <v>14</v>
      </c>
    </row>
    <row r="1440" spans="1:65">
      <c r="A1440" t="s">
        <v>7299</v>
      </c>
      <c r="B1440">
        <v>1439</v>
      </c>
      <c r="C1440" t="s">
        <v>1223</v>
      </c>
      <c r="D1440">
        <v>1</v>
      </c>
      <c r="E1440">
        <v>14</v>
      </c>
      <c r="F1440">
        <v>2016030114</v>
      </c>
      <c r="G1440">
        <v>20160301</v>
      </c>
      <c r="H1440" t="s">
        <v>1680</v>
      </c>
      <c r="I1440" t="s">
        <v>1234</v>
      </c>
      <c r="J1440" t="s">
        <v>55</v>
      </c>
      <c r="K1440">
        <v>0</v>
      </c>
      <c r="L1440" t="s">
        <v>55</v>
      </c>
      <c r="M1440" t="s">
        <v>55</v>
      </c>
      <c r="N1440" t="s">
        <v>56</v>
      </c>
      <c r="O1440" t="s">
        <v>57</v>
      </c>
      <c r="P1440" t="s">
        <v>57</v>
      </c>
      <c r="Q1440" t="s">
        <v>3</v>
      </c>
      <c r="R1440" t="s">
        <v>1326</v>
      </c>
      <c r="S1440" t="s">
        <v>55</v>
      </c>
      <c r="T1440" t="s">
        <v>68</v>
      </c>
      <c r="U1440" t="s">
        <v>68</v>
      </c>
      <c r="V1440" t="s">
        <v>56</v>
      </c>
      <c r="W1440" t="s">
        <v>55</v>
      </c>
      <c r="X1440" t="s">
        <v>56</v>
      </c>
      <c r="Y1440" t="s">
        <v>56</v>
      </c>
      <c r="Z1440" t="s">
        <v>56</v>
      </c>
      <c r="AA1440" t="s">
        <v>57</v>
      </c>
      <c r="AB1440" t="s">
        <v>56</v>
      </c>
      <c r="AC1440" t="s">
        <v>56</v>
      </c>
      <c r="AD1440" t="s">
        <v>57</v>
      </c>
      <c r="AE1440">
        <v>0</v>
      </c>
      <c r="AF1440">
        <v>0</v>
      </c>
      <c r="AG1440">
        <v>0</v>
      </c>
      <c r="AH1440">
        <v>1</v>
      </c>
      <c r="AI1440" s="18" t="str">
        <f t="shared" si="89"/>
        <v>1</v>
      </c>
      <c r="AJ1440" s="18" t="str">
        <f t="shared" si="90"/>
        <v>1</v>
      </c>
      <c r="AK1440" s="18" t="str">
        <f t="shared" si="91"/>
        <v>1</v>
      </c>
      <c r="AL1440" s="18">
        <f t="shared" si="92"/>
        <v>1</v>
      </c>
      <c r="AM1440" t="s">
        <v>55</v>
      </c>
      <c r="AN1440" t="s">
        <v>55</v>
      </c>
      <c r="AO1440">
        <v>1</v>
      </c>
      <c r="AP1440">
        <v>0</v>
      </c>
      <c r="AQ1440">
        <v>0</v>
      </c>
      <c r="AR1440" t="s">
        <v>74</v>
      </c>
      <c r="AS1440" t="s">
        <v>141</v>
      </c>
      <c r="AT1440" t="s">
        <v>141</v>
      </c>
      <c r="AU1440" t="s">
        <v>1326</v>
      </c>
      <c r="AV1440" t="s">
        <v>7299</v>
      </c>
      <c r="AW1440" t="s">
        <v>1680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2016030114</v>
      </c>
      <c r="BM1440">
        <v>14</v>
      </c>
    </row>
    <row r="1441" spans="1:65">
      <c r="A1441" t="s">
        <v>7300</v>
      </c>
      <c r="B1441">
        <v>1440</v>
      </c>
      <c r="C1441" t="s">
        <v>1223</v>
      </c>
      <c r="D1441">
        <v>1</v>
      </c>
      <c r="E1441">
        <v>14</v>
      </c>
      <c r="F1441">
        <v>2016030114</v>
      </c>
      <c r="G1441">
        <v>20160301</v>
      </c>
      <c r="H1441" t="s">
        <v>1681</v>
      </c>
      <c r="I1441" t="s">
        <v>1234</v>
      </c>
      <c r="J1441" t="s">
        <v>55</v>
      </c>
      <c r="K1441">
        <v>0</v>
      </c>
      <c r="L1441" t="s">
        <v>55</v>
      </c>
      <c r="M1441" t="s">
        <v>55</v>
      </c>
      <c r="N1441" t="s">
        <v>56</v>
      </c>
      <c r="O1441" t="s">
        <v>57</v>
      </c>
      <c r="P1441" t="s">
        <v>57</v>
      </c>
      <c r="Q1441" t="s">
        <v>3</v>
      </c>
      <c r="R1441" t="s">
        <v>1326</v>
      </c>
      <c r="S1441" t="s">
        <v>55</v>
      </c>
      <c r="T1441" t="s">
        <v>68</v>
      </c>
      <c r="U1441" t="s">
        <v>68</v>
      </c>
      <c r="V1441" t="s">
        <v>56</v>
      </c>
      <c r="W1441" t="s">
        <v>55</v>
      </c>
      <c r="X1441" t="s">
        <v>56</v>
      </c>
      <c r="Y1441" t="s">
        <v>56</v>
      </c>
      <c r="Z1441" t="s">
        <v>56</v>
      </c>
      <c r="AA1441" t="s">
        <v>57</v>
      </c>
      <c r="AB1441" t="s">
        <v>56</v>
      </c>
      <c r="AC1441" t="s">
        <v>56</v>
      </c>
      <c r="AD1441" t="s">
        <v>57</v>
      </c>
      <c r="AE1441">
        <v>0</v>
      </c>
      <c r="AF1441">
        <v>0</v>
      </c>
      <c r="AG1441">
        <v>0</v>
      </c>
      <c r="AH1441">
        <v>1</v>
      </c>
      <c r="AI1441" s="18" t="str">
        <f t="shared" si="89"/>
        <v>1</v>
      </c>
      <c r="AJ1441" s="18" t="str">
        <f t="shared" si="90"/>
        <v>1</v>
      </c>
      <c r="AK1441" s="18" t="str">
        <f t="shared" si="91"/>
        <v>1</v>
      </c>
      <c r="AL1441" s="18">
        <f t="shared" si="92"/>
        <v>1</v>
      </c>
      <c r="AM1441" t="s">
        <v>55</v>
      </c>
      <c r="AN1441" t="s">
        <v>55</v>
      </c>
      <c r="AO1441">
        <v>0</v>
      </c>
      <c r="AP1441">
        <v>0</v>
      </c>
      <c r="AQ1441">
        <v>0</v>
      </c>
      <c r="AR1441" t="s">
        <v>74</v>
      </c>
      <c r="AS1441" t="s">
        <v>141</v>
      </c>
      <c r="AT1441" t="s">
        <v>141</v>
      </c>
      <c r="AU1441" t="s">
        <v>1326</v>
      </c>
      <c r="AV1441" t="s">
        <v>7300</v>
      </c>
      <c r="AW1441" t="s">
        <v>1681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2016030114</v>
      </c>
      <c r="BM1441">
        <v>14</v>
      </c>
    </row>
    <row r="1442" spans="1:65">
      <c r="A1442" t="s">
        <v>7301</v>
      </c>
      <c r="B1442">
        <v>1441</v>
      </c>
      <c r="C1442" t="s">
        <v>1223</v>
      </c>
      <c r="D1442">
        <v>1</v>
      </c>
      <c r="E1442">
        <v>14</v>
      </c>
      <c r="F1442">
        <v>2016030114</v>
      </c>
      <c r="G1442">
        <v>20160301</v>
      </c>
      <c r="H1442" t="s">
        <v>1682</v>
      </c>
      <c r="I1442" t="s">
        <v>1234</v>
      </c>
      <c r="J1442" t="s">
        <v>55</v>
      </c>
      <c r="K1442">
        <v>0</v>
      </c>
      <c r="L1442" t="s">
        <v>55</v>
      </c>
      <c r="M1442" t="s">
        <v>55</v>
      </c>
      <c r="N1442" t="s">
        <v>56</v>
      </c>
      <c r="O1442" t="s">
        <v>57</v>
      </c>
      <c r="P1442" t="s">
        <v>57</v>
      </c>
      <c r="Q1442" t="s">
        <v>3</v>
      </c>
      <c r="R1442" t="s">
        <v>1326</v>
      </c>
      <c r="S1442" t="s">
        <v>55</v>
      </c>
      <c r="T1442" t="s">
        <v>68</v>
      </c>
      <c r="U1442" t="s">
        <v>68</v>
      </c>
      <c r="V1442" t="s">
        <v>56</v>
      </c>
      <c r="W1442" t="s">
        <v>55</v>
      </c>
      <c r="X1442" t="s">
        <v>56</v>
      </c>
      <c r="Y1442" t="s">
        <v>56</v>
      </c>
      <c r="Z1442" t="s">
        <v>56</v>
      </c>
      <c r="AA1442" t="s">
        <v>57</v>
      </c>
      <c r="AB1442" t="s">
        <v>56</v>
      </c>
      <c r="AC1442" t="s">
        <v>56</v>
      </c>
      <c r="AD1442" t="s">
        <v>57</v>
      </c>
      <c r="AE1442">
        <v>0</v>
      </c>
      <c r="AF1442">
        <v>0</v>
      </c>
      <c r="AG1442">
        <v>0</v>
      </c>
      <c r="AH1442">
        <v>1</v>
      </c>
      <c r="AI1442" s="18" t="str">
        <f t="shared" si="89"/>
        <v>1</v>
      </c>
      <c r="AJ1442" s="18" t="str">
        <f t="shared" si="90"/>
        <v>1</v>
      </c>
      <c r="AK1442" s="18" t="str">
        <f t="shared" si="91"/>
        <v>1</v>
      </c>
      <c r="AL1442" s="18">
        <f t="shared" si="92"/>
        <v>1</v>
      </c>
      <c r="AM1442" t="s">
        <v>55</v>
      </c>
      <c r="AN1442" t="s">
        <v>55</v>
      </c>
      <c r="AO1442">
        <v>0</v>
      </c>
      <c r="AP1442">
        <v>0</v>
      </c>
      <c r="AQ1442">
        <v>0</v>
      </c>
      <c r="AR1442" t="s">
        <v>74</v>
      </c>
      <c r="AS1442" t="s">
        <v>141</v>
      </c>
      <c r="AT1442" t="s">
        <v>141</v>
      </c>
      <c r="AU1442" t="s">
        <v>1326</v>
      </c>
      <c r="AV1442" t="s">
        <v>7301</v>
      </c>
      <c r="AW1442" t="s">
        <v>1682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2016030114</v>
      </c>
      <c r="BM1442">
        <v>14</v>
      </c>
    </row>
    <row r="1443" spans="1:65">
      <c r="A1443" t="s">
        <v>7302</v>
      </c>
      <c r="B1443">
        <v>1442</v>
      </c>
      <c r="C1443" t="s">
        <v>1223</v>
      </c>
      <c r="D1443">
        <v>1</v>
      </c>
      <c r="E1443">
        <v>14</v>
      </c>
      <c r="F1443">
        <v>2016030114</v>
      </c>
      <c r="G1443">
        <v>20160301</v>
      </c>
      <c r="H1443" t="s">
        <v>1683</v>
      </c>
      <c r="I1443" t="s">
        <v>1234</v>
      </c>
      <c r="J1443" t="s">
        <v>55</v>
      </c>
      <c r="K1443">
        <v>0</v>
      </c>
      <c r="L1443" t="s">
        <v>55</v>
      </c>
      <c r="M1443" t="s">
        <v>55</v>
      </c>
      <c r="N1443" t="s">
        <v>56</v>
      </c>
      <c r="O1443" t="s">
        <v>57</v>
      </c>
      <c r="P1443" t="s">
        <v>57</v>
      </c>
      <c r="Q1443" t="s">
        <v>3</v>
      </c>
      <c r="R1443" t="s">
        <v>1326</v>
      </c>
      <c r="S1443" t="s">
        <v>55</v>
      </c>
      <c r="T1443" t="s">
        <v>68</v>
      </c>
      <c r="U1443" t="s">
        <v>68</v>
      </c>
      <c r="V1443" t="s">
        <v>56</v>
      </c>
      <c r="W1443" t="s">
        <v>55</v>
      </c>
      <c r="X1443" t="s">
        <v>56</v>
      </c>
      <c r="Y1443" t="s">
        <v>56</v>
      </c>
      <c r="Z1443" t="s">
        <v>56</v>
      </c>
      <c r="AA1443" t="s">
        <v>57</v>
      </c>
      <c r="AB1443" t="s">
        <v>56</v>
      </c>
      <c r="AC1443" t="s">
        <v>56</v>
      </c>
      <c r="AD1443" t="s">
        <v>57</v>
      </c>
      <c r="AE1443">
        <v>0</v>
      </c>
      <c r="AF1443">
        <v>0</v>
      </c>
      <c r="AG1443">
        <v>0</v>
      </c>
      <c r="AH1443">
        <v>1</v>
      </c>
      <c r="AI1443" s="18" t="str">
        <f t="shared" si="89"/>
        <v>1</v>
      </c>
      <c r="AJ1443" s="18" t="str">
        <f t="shared" si="90"/>
        <v>1</v>
      </c>
      <c r="AK1443" s="18" t="str">
        <f t="shared" si="91"/>
        <v>1</v>
      </c>
      <c r="AL1443" s="18">
        <f t="shared" si="92"/>
        <v>1</v>
      </c>
      <c r="AM1443" t="s">
        <v>55</v>
      </c>
      <c r="AN1443" t="s">
        <v>55</v>
      </c>
      <c r="AO1443">
        <v>0</v>
      </c>
      <c r="AP1443">
        <v>0</v>
      </c>
      <c r="AQ1443">
        <v>0</v>
      </c>
      <c r="AR1443" t="s">
        <v>74</v>
      </c>
      <c r="AS1443" t="s">
        <v>141</v>
      </c>
      <c r="AT1443" t="s">
        <v>141</v>
      </c>
      <c r="AU1443" t="s">
        <v>1326</v>
      </c>
      <c r="AV1443" t="s">
        <v>7302</v>
      </c>
      <c r="AW1443" t="s">
        <v>1683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2016030114</v>
      </c>
      <c r="BM1443">
        <v>14</v>
      </c>
    </row>
    <row r="1444" spans="1:65">
      <c r="A1444" t="s">
        <v>7303</v>
      </c>
      <c r="B1444">
        <v>1443</v>
      </c>
      <c r="C1444" t="s">
        <v>1223</v>
      </c>
      <c r="D1444">
        <v>1</v>
      </c>
      <c r="E1444">
        <v>14</v>
      </c>
      <c r="F1444">
        <v>2016030114</v>
      </c>
      <c r="G1444">
        <v>20160301</v>
      </c>
      <c r="H1444" t="s">
        <v>1684</v>
      </c>
      <c r="I1444" t="s">
        <v>1234</v>
      </c>
      <c r="J1444" t="s">
        <v>55</v>
      </c>
      <c r="K1444">
        <v>0</v>
      </c>
      <c r="L1444" t="s">
        <v>55</v>
      </c>
      <c r="M1444" t="s">
        <v>55</v>
      </c>
      <c r="N1444" t="s">
        <v>56</v>
      </c>
      <c r="O1444" t="s">
        <v>57</v>
      </c>
      <c r="P1444" t="s">
        <v>57</v>
      </c>
      <c r="Q1444" t="s">
        <v>3</v>
      </c>
      <c r="R1444" t="s">
        <v>1326</v>
      </c>
      <c r="S1444" t="s">
        <v>55</v>
      </c>
      <c r="T1444" t="s">
        <v>68</v>
      </c>
      <c r="U1444" t="s">
        <v>68</v>
      </c>
      <c r="V1444" t="s">
        <v>56</v>
      </c>
      <c r="W1444" t="s">
        <v>55</v>
      </c>
      <c r="X1444" t="s">
        <v>56</v>
      </c>
      <c r="Y1444" t="s">
        <v>56</v>
      </c>
      <c r="Z1444" t="s">
        <v>56</v>
      </c>
      <c r="AA1444" t="s">
        <v>57</v>
      </c>
      <c r="AB1444" t="s">
        <v>56</v>
      </c>
      <c r="AC1444" t="s">
        <v>56</v>
      </c>
      <c r="AD1444" t="s">
        <v>57</v>
      </c>
      <c r="AE1444">
        <v>0</v>
      </c>
      <c r="AF1444">
        <v>0</v>
      </c>
      <c r="AG1444">
        <v>0</v>
      </c>
      <c r="AH1444">
        <v>1</v>
      </c>
      <c r="AI1444" s="18" t="str">
        <f t="shared" si="89"/>
        <v>1</v>
      </c>
      <c r="AJ1444" s="18" t="str">
        <f t="shared" si="90"/>
        <v>1</v>
      </c>
      <c r="AK1444" s="18" t="str">
        <f t="shared" si="91"/>
        <v>1</v>
      </c>
      <c r="AL1444" s="18">
        <f t="shared" si="92"/>
        <v>1</v>
      </c>
      <c r="AM1444" t="s">
        <v>55</v>
      </c>
      <c r="AN1444" t="s">
        <v>55</v>
      </c>
      <c r="AO1444">
        <v>1</v>
      </c>
      <c r="AP1444">
        <v>0</v>
      </c>
      <c r="AQ1444">
        <v>0</v>
      </c>
      <c r="AR1444" t="s">
        <v>74</v>
      </c>
      <c r="AS1444" t="s">
        <v>141</v>
      </c>
      <c r="AT1444" t="s">
        <v>141</v>
      </c>
      <c r="AU1444" t="s">
        <v>1326</v>
      </c>
      <c r="AV1444" t="s">
        <v>7303</v>
      </c>
      <c r="AW1444" t="s">
        <v>1684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2016030114</v>
      </c>
      <c r="BM1444">
        <v>14</v>
      </c>
    </row>
    <row r="1445" spans="1:65">
      <c r="A1445" t="s">
        <v>7304</v>
      </c>
      <c r="B1445">
        <v>1444</v>
      </c>
      <c r="C1445" t="s">
        <v>1223</v>
      </c>
      <c r="D1445">
        <v>1</v>
      </c>
      <c r="E1445">
        <v>14</v>
      </c>
      <c r="F1445">
        <v>2016030114</v>
      </c>
      <c r="G1445">
        <v>20160301</v>
      </c>
      <c r="H1445" t="s">
        <v>1685</v>
      </c>
      <c r="I1445" t="s">
        <v>1234</v>
      </c>
      <c r="J1445" t="s">
        <v>55</v>
      </c>
      <c r="K1445">
        <v>0</v>
      </c>
      <c r="L1445" t="s">
        <v>55</v>
      </c>
      <c r="M1445" t="s">
        <v>55</v>
      </c>
      <c r="N1445" t="s">
        <v>56</v>
      </c>
      <c r="O1445" t="s">
        <v>57</v>
      </c>
      <c r="P1445" t="s">
        <v>57</v>
      </c>
      <c r="Q1445" t="s">
        <v>3</v>
      </c>
      <c r="R1445" t="s">
        <v>1326</v>
      </c>
      <c r="S1445" t="s">
        <v>55</v>
      </c>
      <c r="T1445" t="s">
        <v>68</v>
      </c>
      <c r="U1445" t="s">
        <v>68</v>
      </c>
      <c r="V1445" t="s">
        <v>56</v>
      </c>
      <c r="W1445" t="s">
        <v>55</v>
      </c>
      <c r="X1445" t="s">
        <v>56</v>
      </c>
      <c r="Y1445" t="s">
        <v>56</v>
      </c>
      <c r="Z1445" t="s">
        <v>56</v>
      </c>
      <c r="AA1445" t="s">
        <v>57</v>
      </c>
      <c r="AB1445" t="s">
        <v>56</v>
      </c>
      <c r="AC1445" t="s">
        <v>56</v>
      </c>
      <c r="AD1445" t="s">
        <v>57</v>
      </c>
      <c r="AE1445">
        <v>0</v>
      </c>
      <c r="AF1445">
        <v>0</v>
      </c>
      <c r="AG1445">
        <v>0</v>
      </c>
      <c r="AH1445">
        <v>1</v>
      </c>
      <c r="AI1445" s="18" t="str">
        <f t="shared" si="89"/>
        <v>1</v>
      </c>
      <c r="AJ1445" s="18" t="str">
        <f t="shared" si="90"/>
        <v>1</v>
      </c>
      <c r="AK1445" s="18" t="str">
        <f t="shared" si="91"/>
        <v>1</v>
      </c>
      <c r="AL1445" s="18">
        <f t="shared" si="92"/>
        <v>1</v>
      </c>
      <c r="AM1445" t="s">
        <v>55</v>
      </c>
      <c r="AN1445" t="s">
        <v>55</v>
      </c>
      <c r="AO1445">
        <v>0</v>
      </c>
      <c r="AP1445">
        <v>0</v>
      </c>
      <c r="AQ1445">
        <v>0</v>
      </c>
      <c r="AR1445" t="s">
        <v>74</v>
      </c>
      <c r="AS1445" t="s">
        <v>141</v>
      </c>
      <c r="AT1445" t="s">
        <v>141</v>
      </c>
      <c r="AU1445" t="s">
        <v>1326</v>
      </c>
      <c r="AV1445" t="s">
        <v>7304</v>
      </c>
      <c r="AW1445" t="s">
        <v>1685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2016030114</v>
      </c>
      <c r="BM1445">
        <v>14</v>
      </c>
    </row>
    <row r="1446" spans="1:65">
      <c r="A1446" t="s">
        <v>7305</v>
      </c>
      <c r="B1446">
        <v>1445</v>
      </c>
      <c r="C1446" t="s">
        <v>1223</v>
      </c>
      <c r="D1446">
        <v>1</v>
      </c>
      <c r="E1446">
        <v>14</v>
      </c>
      <c r="F1446">
        <v>2016030114</v>
      </c>
      <c r="G1446">
        <v>20160301</v>
      </c>
      <c r="H1446" t="s">
        <v>1686</v>
      </c>
      <c r="I1446" t="s">
        <v>1234</v>
      </c>
      <c r="J1446" t="s">
        <v>55</v>
      </c>
      <c r="K1446">
        <v>0</v>
      </c>
      <c r="L1446" t="s">
        <v>55</v>
      </c>
      <c r="M1446" t="s">
        <v>55</v>
      </c>
      <c r="N1446" t="s">
        <v>56</v>
      </c>
      <c r="O1446" t="s">
        <v>57</v>
      </c>
      <c r="P1446" t="s">
        <v>57</v>
      </c>
      <c r="Q1446" t="s">
        <v>3</v>
      </c>
      <c r="R1446" t="s">
        <v>1326</v>
      </c>
      <c r="S1446" t="s">
        <v>55</v>
      </c>
      <c r="T1446" t="s">
        <v>68</v>
      </c>
      <c r="U1446" t="s">
        <v>68</v>
      </c>
      <c r="V1446" t="s">
        <v>56</v>
      </c>
      <c r="W1446" t="s">
        <v>55</v>
      </c>
      <c r="X1446" t="s">
        <v>56</v>
      </c>
      <c r="Y1446" t="s">
        <v>56</v>
      </c>
      <c r="Z1446" t="s">
        <v>56</v>
      </c>
      <c r="AA1446" t="s">
        <v>57</v>
      </c>
      <c r="AB1446" t="s">
        <v>56</v>
      </c>
      <c r="AC1446" t="s">
        <v>56</v>
      </c>
      <c r="AD1446" t="s">
        <v>57</v>
      </c>
      <c r="AE1446">
        <v>0</v>
      </c>
      <c r="AF1446">
        <v>0</v>
      </c>
      <c r="AG1446">
        <v>0</v>
      </c>
      <c r="AH1446">
        <v>1</v>
      </c>
      <c r="AI1446" s="18" t="str">
        <f t="shared" si="89"/>
        <v>1</v>
      </c>
      <c r="AJ1446" s="18" t="str">
        <f t="shared" si="90"/>
        <v>1</v>
      </c>
      <c r="AK1446" s="18" t="str">
        <f t="shared" si="91"/>
        <v>1</v>
      </c>
      <c r="AL1446" s="18">
        <f t="shared" si="92"/>
        <v>1</v>
      </c>
      <c r="AM1446" t="s">
        <v>55</v>
      </c>
      <c r="AN1446" t="s">
        <v>55</v>
      </c>
      <c r="AO1446">
        <v>0</v>
      </c>
      <c r="AP1446">
        <v>0</v>
      </c>
      <c r="AQ1446">
        <v>0</v>
      </c>
      <c r="AR1446" t="s">
        <v>74</v>
      </c>
      <c r="AS1446" t="s">
        <v>141</v>
      </c>
      <c r="AT1446" t="s">
        <v>141</v>
      </c>
      <c r="AU1446" t="s">
        <v>1326</v>
      </c>
      <c r="AV1446" t="s">
        <v>7305</v>
      </c>
      <c r="AW1446" t="s">
        <v>1686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2016030114</v>
      </c>
      <c r="BM1446">
        <v>14</v>
      </c>
    </row>
    <row r="1447" spans="1:65">
      <c r="A1447" t="s">
        <v>7306</v>
      </c>
      <c r="B1447">
        <v>1446</v>
      </c>
      <c r="C1447" t="s">
        <v>1223</v>
      </c>
      <c r="D1447">
        <v>1</v>
      </c>
      <c r="E1447">
        <v>14</v>
      </c>
      <c r="F1447">
        <v>2016030114</v>
      </c>
      <c r="G1447">
        <v>20160301</v>
      </c>
      <c r="H1447" t="s">
        <v>1687</v>
      </c>
      <c r="I1447" t="s">
        <v>1234</v>
      </c>
      <c r="J1447" t="s">
        <v>55</v>
      </c>
      <c r="K1447">
        <v>0</v>
      </c>
      <c r="L1447" t="s">
        <v>55</v>
      </c>
      <c r="M1447" t="s">
        <v>55</v>
      </c>
      <c r="N1447" t="s">
        <v>56</v>
      </c>
      <c r="O1447" t="s">
        <v>57</v>
      </c>
      <c r="P1447" t="s">
        <v>57</v>
      </c>
      <c r="Q1447" t="s">
        <v>3</v>
      </c>
      <c r="R1447" t="s">
        <v>1326</v>
      </c>
      <c r="S1447" t="s">
        <v>55</v>
      </c>
      <c r="T1447" t="s">
        <v>68</v>
      </c>
      <c r="U1447" t="s">
        <v>68</v>
      </c>
      <c r="V1447" t="s">
        <v>56</v>
      </c>
      <c r="W1447" t="s">
        <v>55</v>
      </c>
      <c r="X1447" t="s">
        <v>56</v>
      </c>
      <c r="Y1447" t="s">
        <v>56</v>
      </c>
      <c r="Z1447" t="s">
        <v>56</v>
      </c>
      <c r="AA1447" t="s">
        <v>57</v>
      </c>
      <c r="AB1447" t="s">
        <v>56</v>
      </c>
      <c r="AC1447" t="s">
        <v>56</v>
      </c>
      <c r="AD1447" t="s">
        <v>57</v>
      </c>
      <c r="AE1447">
        <v>0</v>
      </c>
      <c r="AF1447">
        <v>0</v>
      </c>
      <c r="AG1447">
        <v>0</v>
      </c>
      <c r="AH1447">
        <v>1</v>
      </c>
      <c r="AI1447" s="18" t="str">
        <f t="shared" si="89"/>
        <v>1</v>
      </c>
      <c r="AJ1447" s="18" t="str">
        <f t="shared" si="90"/>
        <v>1</v>
      </c>
      <c r="AK1447" s="18" t="str">
        <f t="shared" si="91"/>
        <v>1</v>
      </c>
      <c r="AL1447" s="18">
        <f t="shared" si="92"/>
        <v>1</v>
      </c>
      <c r="AM1447" t="s">
        <v>55</v>
      </c>
      <c r="AN1447" t="s">
        <v>55</v>
      </c>
      <c r="AO1447">
        <v>0</v>
      </c>
      <c r="AP1447">
        <v>0</v>
      </c>
      <c r="AQ1447">
        <v>0</v>
      </c>
      <c r="AR1447" t="s">
        <v>74</v>
      </c>
      <c r="AS1447" t="s">
        <v>141</v>
      </c>
      <c r="AT1447" t="s">
        <v>141</v>
      </c>
      <c r="AU1447" t="s">
        <v>1326</v>
      </c>
      <c r="AV1447" t="s">
        <v>7306</v>
      </c>
      <c r="AW1447" t="s">
        <v>1687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2016030114</v>
      </c>
      <c r="BM1447">
        <v>14</v>
      </c>
    </row>
    <row r="1448" spans="1:65">
      <c r="A1448" t="s">
        <v>7307</v>
      </c>
      <c r="B1448">
        <v>1447</v>
      </c>
      <c r="C1448" t="s">
        <v>1223</v>
      </c>
      <c r="D1448">
        <v>1</v>
      </c>
      <c r="E1448">
        <v>14</v>
      </c>
      <c r="F1448">
        <v>2016030114</v>
      </c>
      <c r="G1448">
        <v>20160301</v>
      </c>
      <c r="H1448" t="s">
        <v>1688</v>
      </c>
      <c r="I1448" t="s">
        <v>1234</v>
      </c>
      <c r="J1448" t="s">
        <v>55</v>
      </c>
      <c r="K1448">
        <v>0</v>
      </c>
      <c r="L1448" t="s">
        <v>55</v>
      </c>
      <c r="M1448" t="s">
        <v>55</v>
      </c>
      <c r="N1448" t="s">
        <v>56</v>
      </c>
      <c r="O1448" t="s">
        <v>57</v>
      </c>
      <c r="P1448" t="s">
        <v>57</v>
      </c>
      <c r="Q1448" t="s">
        <v>3</v>
      </c>
      <c r="R1448" t="s">
        <v>1326</v>
      </c>
      <c r="S1448" t="s">
        <v>55</v>
      </c>
      <c r="T1448" t="s">
        <v>68</v>
      </c>
      <c r="U1448" t="s">
        <v>68</v>
      </c>
      <c r="V1448" t="s">
        <v>56</v>
      </c>
      <c r="W1448" t="s">
        <v>55</v>
      </c>
      <c r="X1448" t="s">
        <v>56</v>
      </c>
      <c r="Y1448" t="s">
        <v>56</v>
      </c>
      <c r="Z1448" t="s">
        <v>68</v>
      </c>
      <c r="AA1448" t="s">
        <v>57</v>
      </c>
      <c r="AB1448" t="s">
        <v>56</v>
      </c>
      <c r="AC1448" t="s">
        <v>56</v>
      </c>
      <c r="AD1448" t="s">
        <v>57</v>
      </c>
      <c r="AE1448">
        <v>0</v>
      </c>
      <c r="AF1448">
        <v>0</v>
      </c>
      <c r="AG1448">
        <v>0</v>
      </c>
      <c r="AH1448">
        <v>1</v>
      </c>
      <c r="AI1448" s="18" t="str">
        <f t="shared" si="89"/>
        <v>1</v>
      </c>
      <c r="AJ1448" s="18" t="str">
        <f t="shared" si="90"/>
        <v>1</v>
      </c>
      <c r="AK1448" s="18" t="str">
        <f t="shared" si="91"/>
        <v>1</v>
      </c>
      <c r="AL1448" s="18">
        <f t="shared" si="92"/>
        <v>1</v>
      </c>
      <c r="AM1448" t="s">
        <v>55</v>
      </c>
      <c r="AN1448" t="s">
        <v>55</v>
      </c>
      <c r="AO1448">
        <v>1</v>
      </c>
      <c r="AP1448">
        <v>0</v>
      </c>
      <c r="AQ1448">
        <v>0</v>
      </c>
      <c r="AR1448" t="s">
        <v>74</v>
      </c>
      <c r="AS1448" t="s">
        <v>141</v>
      </c>
      <c r="AT1448" t="s">
        <v>141</v>
      </c>
      <c r="AU1448" t="s">
        <v>1326</v>
      </c>
      <c r="AV1448" t="s">
        <v>7307</v>
      </c>
      <c r="AW1448" t="s">
        <v>1688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1</v>
      </c>
      <c r="BL1448">
        <v>2016030114</v>
      </c>
      <c r="BM1448">
        <v>14</v>
      </c>
    </row>
    <row r="1449" spans="1:65">
      <c r="A1449" t="s">
        <v>7308</v>
      </c>
      <c r="B1449">
        <v>1448</v>
      </c>
      <c r="C1449" t="s">
        <v>1223</v>
      </c>
      <c r="D1449">
        <v>1</v>
      </c>
      <c r="E1449">
        <v>14</v>
      </c>
      <c r="F1449">
        <v>2016030114</v>
      </c>
      <c r="G1449">
        <v>20160301</v>
      </c>
      <c r="H1449" t="s">
        <v>1689</v>
      </c>
      <c r="I1449" t="s">
        <v>1234</v>
      </c>
      <c r="J1449" t="s">
        <v>55</v>
      </c>
      <c r="K1449">
        <v>0</v>
      </c>
      <c r="L1449" t="s">
        <v>55</v>
      </c>
      <c r="M1449" t="s">
        <v>55</v>
      </c>
      <c r="N1449" t="s">
        <v>56</v>
      </c>
      <c r="O1449" t="s">
        <v>57</v>
      </c>
      <c r="P1449" t="s">
        <v>57</v>
      </c>
      <c r="Q1449" t="s">
        <v>3</v>
      </c>
      <c r="R1449" t="s">
        <v>1326</v>
      </c>
      <c r="S1449" t="s">
        <v>55</v>
      </c>
      <c r="T1449" t="s">
        <v>68</v>
      </c>
      <c r="U1449" t="s">
        <v>68</v>
      </c>
      <c r="V1449" t="s">
        <v>56</v>
      </c>
      <c r="W1449" t="s">
        <v>55</v>
      </c>
      <c r="X1449" t="s">
        <v>56</v>
      </c>
      <c r="Y1449" t="s">
        <v>56</v>
      </c>
      <c r="Z1449" t="s">
        <v>56</v>
      </c>
      <c r="AA1449" t="s">
        <v>57</v>
      </c>
      <c r="AB1449" t="s">
        <v>56</v>
      </c>
      <c r="AC1449" t="s">
        <v>56</v>
      </c>
      <c r="AD1449" t="s">
        <v>57</v>
      </c>
      <c r="AE1449">
        <v>0</v>
      </c>
      <c r="AF1449">
        <v>0</v>
      </c>
      <c r="AG1449">
        <v>0</v>
      </c>
      <c r="AH1449">
        <v>1</v>
      </c>
      <c r="AI1449" s="18" t="str">
        <f t="shared" si="89"/>
        <v>1</v>
      </c>
      <c r="AJ1449" s="18" t="str">
        <f t="shared" si="90"/>
        <v>1</v>
      </c>
      <c r="AK1449" s="18" t="str">
        <f t="shared" si="91"/>
        <v>1</v>
      </c>
      <c r="AL1449" s="18">
        <f t="shared" si="92"/>
        <v>1</v>
      </c>
      <c r="AM1449" t="s">
        <v>55</v>
      </c>
      <c r="AN1449" t="s">
        <v>55</v>
      </c>
      <c r="AO1449">
        <v>0</v>
      </c>
      <c r="AP1449">
        <v>0</v>
      </c>
      <c r="AQ1449">
        <v>0</v>
      </c>
      <c r="AR1449" t="s">
        <v>74</v>
      </c>
      <c r="AS1449" t="s">
        <v>141</v>
      </c>
      <c r="AT1449" t="s">
        <v>141</v>
      </c>
      <c r="AU1449" t="s">
        <v>1326</v>
      </c>
      <c r="AV1449" t="s">
        <v>7308</v>
      </c>
      <c r="AW1449" t="s">
        <v>1689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2016030114</v>
      </c>
      <c r="BM1449">
        <v>14</v>
      </c>
    </row>
    <row r="1450" spans="1:65">
      <c r="A1450" t="s">
        <v>7309</v>
      </c>
      <c r="B1450">
        <v>1449</v>
      </c>
      <c r="C1450" t="s">
        <v>1223</v>
      </c>
      <c r="D1450">
        <v>1</v>
      </c>
      <c r="E1450">
        <v>14</v>
      </c>
      <c r="F1450">
        <v>2016030114</v>
      </c>
      <c r="G1450">
        <v>20160301</v>
      </c>
      <c r="H1450" t="s">
        <v>1690</v>
      </c>
      <c r="I1450" t="s">
        <v>1234</v>
      </c>
      <c r="J1450" t="s">
        <v>55</v>
      </c>
      <c r="K1450">
        <v>0</v>
      </c>
      <c r="L1450" t="s">
        <v>55</v>
      </c>
      <c r="M1450" t="s">
        <v>55</v>
      </c>
      <c r="N1450" t="s">
        <v>56</v>
      </c>
      <c r="O1450" t="s">
        <v>57</v>
      </c>
      <c r="P1450" t="s">
        <v>57</v>
      </c>
      <c r="Q1450" t="s">
        <v>3</v>
      </c>
      <c r="R1450" t="s">
        <v>1326</v>
      </c>
      <c r="S1450" t="s">
        <v>55</v>
      </c>
      <c r="T1450" t="s">
        <v>68</v>
      </c>
      <c r="U1450" t="s">
        <v>68</v>
      </c>
      <c r="V1450" t="s">
        <v>56</v>
      </c>
      <c r="W1450" t="s">
        <v>55</v>
      </c>
      <c r="X1450" t="s">
        <v>56</v>
      </c>
      <c r="Y1450" t="s">
        <v>56</v>
      </c>
      <c r="Z1450" t="s">
        <v>56</v>
      </c>
      <c r="AA1450" t="s">
        <v>57</v>
      </c>
      <c r="AB1450" t="s">
        <v>56</v>
      </c>
      <c r="AC1450" t="s">
        <v>56</v>
      </c>
      <c r="AD1450" t="s">
        <v>57</v>
      </c>
      <c r="AE1450">
        <v>0</v>
      </c>
      <c r="AF1450">
        <v>0</v>
      </c>
      <c r="AG1450">
        <v>0</v>
      </c>
      <c r="AH1450">
        <v>1</v>
      </c>
      <c r="AI1450" s="18" t="str">
        <f t="shared" si="89"/>
        <v>1</v>
      </c>
      <c r="AJ1450" s="18" t="str">
        <f t="shared" si="90"/>
        <v>1</v>
      </c>
      <c r="AK1450" s="18" t="str">
        <f t="shared" si="91"/>
        <v>1</v>
      </c>
      <c r="AL1450" s="18">
        <f t="shared" si="92"/>
        <v>1</v>
      </c>
      <c r="AM1450" t="s">
        <v>55</v>
      </c>
      <c r="AN1450" t="s">
        <v>55</v>
      </c>
      <c r="AO1450">
        <v>0</v>
      </c>
      <c r="AP1450">
        <v>0</v>
      </c>
      <c r="AQ1450">
        <v>0</v>
      </c>
      <c r="AR1450" t="s">
        <v>74</v>
      </c>
      <c r="AS1450" t="s">
        <v>141</v>
      </c>
      <c r="AT1450" t="s">
        <v>141</v>
      </c>
      <c r="AU1450" t="s">
        <v>1326</v>
      </c>
      <c r="AV1450" t="s">
        <v>7309</v>
      </c>
      <c r="AW1450" t="s">
        <v>1690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2016030114</v>
      </c>
      <c r="BM1450">
        <v>14</v>
      </c>
    </row>
    <row r="1451" spans="1:65">
      <c r="A1451" t="s">
        <v>7310</v>
      </c>
      <c r="B1451">
        <v>1450</v>
      </c>
      <c r="C1451" t="s">
        <v>1223</v>
      </c>
      <c r="D1451">
        <v>1</v>
      </c>
      <c r="E1451">
        <v>14</v>
      </c>
      <c r="F1451">
        <v>2016030114</v>
      </c>
      <c r="G1451">
        <v>20160301</v>
      </c>
      <c r="H1451" t="s">
        <v>1691</v>
      </c>
      <c r="I1451" t="s">
        <v>76</v>
      </c>
      <c r="J1451" t="s">
        <v>55</v>
      </c>
      <c r="K1451">
        <v>3</v>
      </c>
      <c r="L1451">
        <v>0</v>
      </c>
      <c r="M1451">
        <v>3</v>
      </c>
      <c r="N1451" t="s">
        <v>56</v>
      </c>
      <c r="O1451" t="s">
        <v>76</v>
      </c>
      <c r="P1451" t="s">
        <v>56</v>
      </c>
      <c r="Q1451" t="s">
        <v>4</v>
      </c>
      <c r="R1451" t="s">
        <v>78</v>
      </c>
      <c r="S1451" t="s">
        <v>55</v>
      </c>
      <c r="T1451" t="s">
        <v>56</v>
      </c>
      <c r="U1451" t="s">
        <v>56</v>
      </c>
      <c r="V1451" t="s">
        <v>56</v>
      </c>
      <c r="W1451" t="s">
        <v>55</v>
      </c>
      <c r="X1451" t="s">
        <v>56</v>
      </c>
      <c r="Y1451" t="s">
        <v>56</v>
      </c>
      <c r="Z1451" t="s">
        <v>56</v>
      </c>
      <c r="AA1451" t="s">
        <v>57</v>
      </c>
      <c r="AB1451" t="s">
        <v>56</v>
      </c>
      <c r="AC1451" t="s">
        <v>56</v>
      </c>
      <c r="AD1451" t="s">
        <v>57</v>
      </c>
      <c r="AE1451">
        <v>0</v>
      </c>
      <c r="AF1451">
        <v>0</v>
      </c>
      <c r="AG1451">
        <v>0</v>
      </c>
      <c r="AH1451">
        <v>1</v>
      </c>
      <c r="AI1451" s="18" t="str">
        <f t="shared" si="89"/>
        <v>1</v>
      </c>
      <c r="AJ1451" s="18" t="str">
        <f t="shared" si="90"/>
        <v>1</v>
      </c>
      <c r="AK1451" s="18" t="str">
        <f t="shared" si="91"/>
        <v>1</v>
      </c>
      <c r="AL1451" s="18">
        <f t="shared" si="92"/>
        <v>1</v>
      </c>
      <c r="AM1451" t="s">
        <v>55</v>
      </c>
      <c r="AN1451" t="s">
        <v>55</v>
      </c>
      <c r="AO1451">
        <v>0</v>
      </c>
      <c r="AP1451">
        <v>0</v>
      </c>
      <c r="AQ1451">
        <v>0</v>
      </c>
      <c r="AR1451" t="s">
        <v>76</v>
      </c>
      <c r="AS1451" t="s">
        <v>78</v>
      </c>
      <c r="AT1451" t="s">
        <v>78</v>
      </c>
      <c r="AU1451" t="s">
        <v>4449</v>
      </c>
      <c r="AV1451" t="s">
        <v>7310</v>
      </c>
      <c r="AW1451" t="s">
        <v>1691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2016030114</v>
      </c>
      <c r="BM1451">
        <v>14</v>
      </c>
    </row>
    <row r="1452" spans="1:65">
      <c r="A1452" t="s">
        <v>7311</v>
      </c>
      <c r="B1452">
        <v>1451</v>
      </c>
      <c r="C1452" t="s">
        <v>1223</v>
      </c>
      <c r="D1452">
        <v>1</v>
      </c>
      <c r="E1452">
        <v>14</v>
      </c>
      <c r="F1452">
        <v>2016030114</v>
      </c>
      <c r="G1452">
        <v>20160301</v>
      </c>
      <c r="H1452" t="s">
        <v>1692</v>
      </c>
      <c r="I1452" t="s">
        <v>217</v>
      </c>
      <c r="J1452" t="s">
        <v>55</v>
      </c>
      <c r="K1452">
        <v>4</v>
      </c>
      <c r="L1452">
        <v>1</v>
      </c>
      <c r="M1452">
        <v>3</v>
      </c>
      <c r="N1452" t="s">
        <v>56</v>
      </c>
      <c r="O1452" t="s">
        <v>217</v>
      </c>
      <c r="P1452" t="s">
        <v>68</v>
      </c>
      <c r="Q1452" t="s">
        <v>3</v>
      </c>
      <c r="R1452" t="s">
        <v>1693</v>
      </c>
      <c r="S1452" t="s">
        <v>55</v>
      </c>
      <c r="T1452" t="s">
        <v>56</v>
      </c>
      <c r="U1452" t="s">
        <v>56</v>
      </c>
      <c r="V1452" t="s">
        <v>56</v>
      </c>
      <c r="W1452" t="s">
        <v>55</v>
      </c>
      <c r="X1452" t="s">
        <v>56</v>
      </c>
      <c r="Y1452" t="s">
        <v>56</v>
      </c>
      <c r="Z1452" t="s">
        <v>56</v>
      </c>
      <c r="AA1452" t="s">
        <v>57</v>
      </c>
      <c r="AB1452" t="s">
        <v>56</v>
      </c>
      <c r="AC1452" t="s">
        <v>68</v>
      </c>
      <c r="AD1452" t="s">
        <v>57</v>
      </c>
      <c r="AE1452">
        <v>0</v>
      </c>
      <c r="AF1452">
        <v>0</v>
      </c>
      <c r="AG1452">
        <v>0</v>
      </c>
      <c r="AH1452">
        <v>1</v>
      </c>
      <c r="AI1452" s="18" t="str">
        <f t="shared" si="89"/>
        <v>1</v>
      </c>
      <c r="AJ1452" s="18" t="str">
        <f t="shared" si="90"/>
        <v>1</v>
      </c>
      <c r="AK1452" s="18" t="str">
        <f t="shared" si="91"/>
        <v>1</v>
      </c>
      <c r="AL1452" s="18">
        <f t="shared" si="92"/>
        <v>1</v>
      </c>
      <c r="AM1452" t="s">
        <v>55</v>
      </c>
      <c r="AN1452" t="s">
        <v>55</v>
      </c>
      <c r="AO1452">
        <v>1</v>
      </c>
      <c r="AP1452">
        <v>0</v>
      </c>
      <c r="AQ1452">
        <v>0</v>
      </c>
      <c r="AR1452" t="s">
        <v>147</v>
      </c>
      <c r="AS1452" t="s">
        <v>384</v>
      </c>
      <c r="AT1452" t="s">
        <v>384</v>
      </c>
      <c r="AU1452" t="s">
        <v>4450</v>
      </c>
      <c r="AV1452" t="s">
        <v>7311</v>
      </c>
      <c r="AW1452" t="s">
        <v>1692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2016030114</v>
      </c>
      <c r="BM1452">
        <v>14</v>
      </c>
    </row>
    <row r="1453" spans="1:65">
      <c r="A1453" t="s">
        <v>7312</v>
      </c>
      <c r="B1453">
        <v>1452</v>
      </c>
      <c r="C1453" t="s">
        <v>1223</v>
      </c>
      <c r="D1453">
        <v>1</v>
      </c>
      <c r="E1453">
        <v>14</v>
      </c>
      <c r="F1453">
        <v>2016030114</v>
      </c>
      <c r="G1453">
        <v>20160301</v>
      </c>
      <c r="H1453" t="s">
        <v>1694</v>
      </c>
      <c r="I1453" t="s">
        <v>76</v>
      </c>
      <c r="J1453" t="s">
        <v>55</v>
      </c>
      <c r="K1453">
        <v>15</v>
      </c>
      <c r="L1453">
        <v>0</v>
      </c>
      <c r="M1453">
        <v>15</v>
      </c>
      <c r="N1453" t="s">
        <v>56</v>
      </c>
      <c r="O1453" t="s">
        <v>1604</v>
      </c>
      <c r="P1453" t="s">
        <v>56</v>
      </c>
      <c r="Q1453" t="s">
        <v>3</v>
      </c>
      <c r="R1453" t="s">
        <v>1693</v>
      </c>
      <c r="S1453" t="s">
        <v>55</v>
      </c>
      <c r="T1453" t="s">
        <v>56</v>
      </c>
      <c r="U1453" t="s">
        <v>56</v>
      </c>
      <c r="V1453" t="s">
        <v>56</v>
      </c>
      <c r="W1453" t="s">
        <v>55</v>
      </c>
      <c r="X1453" t="s">
        <v>56</v>
      </c>
      <c r="Y1453" t="s">
        <v>56</v>
      </c>
      <c r="Z1453" t="s">
        <v>56</v>
      </c>
      <c r="AA1453" t="s">
        <v>57</v>
      </c>
      <c r="AB1453" t="s">
        <v>56</v>
      </c>
      <c r="AC1453" t="s">
        <v>68</v>
      </c>
      <c r="AD1453" t="s">
        <v>57</v>
      </c>
      <c r="AE1453">
        <v>0</v>
      </c>
      <c r="AF1453">
        <v>0</v>
      </c>
      <c r="AG1453">
        <v>0</v>
      </c>
      <c r="AH1453">
        <v>1</v>
      </c>
      <c r="AI1453" s="18" t="str">
        <f t="shared" si="89"/>
        <v>1</v>
      </c>
      <c r="AJ1453" s="18" t="str">
        <f t="shared" si="90"/>
        <v>1</v>
      </c>
      <c r="AK1453" s="18" t="str">
        <f t="shared" si="91"/>
        <v>1</v>
      </c>
      <c r="AL1453" s="18">
        <f t="shared" si="92"/>
        <v>1</v>
      </c>
      <c r="AM1453" t="s">
        <v>55</v>
      </c>
      <c r="AN1453" t="s">
        <v>55</v>
      </c>
      <c r="AO1453">
        <v>0</v>
      </c>
      <c r="AP1453">
        <v>0</v>
      </c>
      <c r="AQ1453">
        <v>0</v>
      </c>
      <c r="AR1453" t="s">
        <v>76</v>
      </c>
      <c r="AS1453" t="s">
        <v>384</v>
      </c>
      <c r="AT1453" t="s">
        <v>384</v>
      </c>
      <c r="AU1453" t="s">
        <v>4450</v>
      </c>
      <c r="AV1453" t="s">
        <v>7312</v>
      </c>
      <c r="AW1453" t="s">
        <v>1694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2016030114</v>
      </c>
      <c r="BM1453">
        <v>14</v>
      </c>
    </row>
    <row r="1454" spans="1:65">
      <c r="A1454" t="s">
        <v>7313</v>
      </c>
      <c r="B1454">
        <v>1453</v>
      </c>
      <c r="C1454" t="s">
        <v>1223</v>
      </c>
      <c r="D1454">
        <v>1</v>
      </c>
      <c r="E1454">
        <v>14</v>
      </c>
      <c r="F1454">
        <v>2016030114</v>
      </c>
      <c r="G1454">
        <v>20160301</v>
      </c>
      <c r="H1454" t="s">
        <v>1695</v>
      </c>
      <c r="I1454" t="s">
        <v>977</v>
      </c>
      <c r="J1454" t="s">
        <v>55</v>
      </c>
      <c r="K1454">
        <v>3</v>
      </c>
      <c r="L1454">
        <v>0</v>
      </c>
      <c r="M1454">
        <v>3</v>
      </c>
      <c r="N1454" t="s">
        <v>56</v>
      </c>
      <c r="O1454" t="s">
        <v>977</v>
      </c>
      <c r="P1454" t="s">
        <v>68</v>
      </c>
      <c r="Q1454" t="s">
        <v>3</v>
      </c>
      <c r="R1454" t="s">
        <v>1693</v>
      </c>
      <c r="S1454" t="s">
        <v>55</v>
      </c>
      <c r="T1454" t="s">
        <v>56</v>
      </c>
      <c r="U1454" t="s">
        <v>56</v>
      </c>
      <c r="V1454" t="s">
        <v>56</v>
      </c>
      <c r="W1454" t="s">
        <v>55</v>
      </c>
      <c r="X1454" t="s">
        <v>56</v>
      </c>
      <c r="Y1454" t="s">
        <v>56</v>
      </c>
      <c r="Z1454" t="s">
        <v>56</v>
      </c>
      <c r="AA1454" t="s">
        <v>57</v>
      </c>
      <c r="AB1454" t="s">
        <v>56</v>
      </c>
      <c r="AC1454" t="s">
        <v>68</v>
      </c>
      <c r="AD1454" t="s">
        <v>57</v>
      </c>
      <c r="AE1454">
        <v>0</v>
      </c>
      <c r="AF1454">
        <v>0</v>
      </c>
      <c r="AG1454">
        <v>0</v>
      </c>
      <c r="AH1454">
        <v>1</v>
      </c>
      <c r="AI1454" s="18" t="str">
        <f t="shared" si="89"/>
        <v>1</v>
      </c>
      <c r="AJ1454" s="18" t="str">
        <f t="shared" si="90"/>
        <v>1</v>
      </c>
      <c r="AK1454" s="18" t="str">
        <f t="shared" si="91"/>
        <v>1</v>
      </c>
      <c r="AL1454" s="18">
        <f t="shared" si="92"/>
        <v>1</v>
      </c>
      <c r="AM1454" t="s">
        <v>55</v>
      </c>
      <c r="AN1454" t="s">
        <v>55</v>
      </c>
      <c r="AO1454">
        <v>0</v>
      </c>
      <c r="AP1454">
        <v>0</v>
      </c>
      <c r="AQ1454">
        <v>0</v>
      </c>
      <c r="AR1454" t="s">
        <v>298</v>
      </c>
      <c r="AS1454" t="s">
        <v>384</v>
      </c>
      <c r="AT1454" t="s">
        <v>384</v>
      </c>
      <c r="AU1454" t="s">
        <v>4450</v>
      </c>
      <c r="AV1454" t="s">
        <v>7313</v>
      </c>
      <c r="AW1454" t="s">
        <v>1695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2016030114</v>
      </c>
      <c r="BM1454">
        <v>14</v>
      </c>
    </row>
    <row r="1455" spans="1:65">
      <c r="A1455" t="s">
        <v>7314</v>
      </c>
      <c r="B1455">
        <v>1454</v>
      </c>
      <c r="C1455" t="s">
        <v>1223</v>
      </c>
      <c r="D1455">
        <v>1</v>
      </c>
      <c r="E1455">
        <v>14</v>
      </c>
      <c r="F1455">
        <v>2016030114</v>
      </c>
      <c r="G1455">
        <v>20160301</v>
      </c>
      <c r="H1455" t="s">
        <v>1696</v>
      </c>
      <c r="I1455" t="s">
        <v>977</v>
      </c>
      <c r="J1455" t="s">
        <v>55</v>
      </c>
      <c r="K1455">
        <v>6</v>
      </c>
      <c r="L1455">
        <v>0</v>
      </c>
      <c r="M1455">
        <v>6</v>
      </c>
      <c r="N1455" t="s">
        <v>56</v>
      </c>
      <c r="O1455" t="s">
        <v>977</v>
      </c>
      <c r="P1455" t="s">
        <v>68</v>
      </c>
      <c r="Q1455" t="s">
        <v>3</v>
      </c>
      <c r="R1455" t="s">
        <v>1693</v>
      </c>
      <c r="S1455" t="s">
        <v>55</v>
      </c>
      <c r="T1455" t="s">
        <v>56</v>
      </c>
      <c r="U1455" t="s">
        <v>56</v>
      </c>
      <c r="V1455" t="s">
        <v>56</v>
      </c>
      <c r="W1455" t="s">
        <v>55</v>
      </c>
      <c r="X1455" t="s">
        <v>56</v>
      </c>
      <c r="Y1455" t="s">
        <v>56</v>
      </c>
      <c r="Z1455" t="s">
        <v>56</v>
      </c>
      <c r="AA1455" t="s">
        <v>57</v>
      </c>
      <c r="AB1455" t="s">
        <v>56</v>
      </c>
      <c r="AC1455" t="s">
        <v>68</v>
      </c>
      <c r="AD1455" t="s">
        <v>57</v>
      </c>
      <c r="AE1455">
        <v>0</v>
      </c>
      <c r="AF1455">
        <v>0</v>
      </c>
      <c r="AG1455">
        <v>0</v>
      </c>
      <c r="AH1455">
        <v>1</v>
      </c>
      <c r="AI1455" s="18" t="str">
        <f t="shared" si="89"/>
        <v>1</v>
      </c>
      <c r="AJ1455" s="18" t="str">
        <f t="shared" si="90"/>
        <v>1</v>
      </c>
      <c r="AK1455" s="18" t="str">
        <f t="shared" si="91"/>
        <v>1</v>
      </c>
      <c r="AL1455" s="18">
        <f t="shared" si="92"/>
        <v>1</v>
      </c>
      <c r="AM1455" t="s">
        <v>55</v>
      </c>
      <c r="AN1455" t="s">
        <v>55</v>
      </c>
      <c r="AO1455">
        <v>0</v>
      </c>
      <c r="AP1455">
        <v>0</v>
      </c>
      <c r="AQ1455">
        <v>0</v>
      </c>
      <c r="AR1455" t="s">
        <v>298</v>
      </c>
      <c r="AS1455" t="s">
        <v>384</v>
      </c>
      <c r="AT1455" t="s">
        <v>384</v>
      </c>
      <c r="AU1455" t="s">
        <v>4450</v>
      </c>
      <c r="AV1455" t="s">
        <v>7314</v>
      </c>
      <c r="AW1455" t="s">
        <v>1696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2016030114</v>
      </c>
      <c r="BM1455">
        <v>14</v>
      </c>
    </row>
    <row r="1456" spans="1:65">
      <c r="A1456" t="s">
        <v>7315</v>
      </c>
      <c r="B1456">
        <v>1455</v>
      </c>
      <c r="C1456" t="s">
        <v>1223</v>
      </c>
      <c r="D1456">
        <v>1</v>
      </c>
      <c r="E1456">
        <v>14</v>
      </c>
      <c r="F1456">
        <v>2016030114</v>
      </c>
      <c r="G1456">
        <v>20160301</v>
      </c>
      <c r="H1456" t="s">
        <v>1697</v>
      </c>
      <c r="I1456" t="s">
        <v>977</v>
      </c>
      <c r="J1456" t="s">
        <v>55</v>
      </c>
      <c r="K1456">
        <v>3</v>
      </c>
      <c r="L1456">
        <v>0</v>
      </c>
      <c r="M1456">
        <v>3</v>
      </c>
      <c r="N1456" t="s">
        <v>56</v>
      </c>
      <c r="O1456" t="s">
        <v>977</v>
      </c>
      <c r="P1456" t="s">
        <v>68</v>
      </c>
      <c r="Q1456" t="s">
        <v>3</v>
      </c>
      <c r="R1456" t="s">
        <v>1693</v>
      </c>
      <c r="S1456" t="s">
        <v>55</v>
      </c>
      <c r="T1456" t="s">
        <v>56</v>
      </c>
      <c r="U1456" t="s">
        <v>56</v>
      </c>
      <c r="V1456" t="s">
        <v>56</v>
      </c>
      <c r="W1456" t="s">
        <v>55</v>
      </c>
      <c r="X1456" t="s">
        <v>56</v>
      </c>
      <c r="Y1456" t="s">
        <v>56</v>
      </c>
      <c r="Z1456" t="s">
        <v>56</v>
      </c>
      <c r="AA1456" t="s">
        <v>57</v>
      </c>
      <c r="AB1456" t="s">
        <v>56</v>
      </c>
      <c r="AC1456" t="s">
        <v>68</v>
      </c>
      <c r="AD1456" t="s">
        <v>57</v>
      </c>
      <c r="AE1456">
        <v>0</v>
      </c>
      <c r="AF1456">
        <v>0</v>
      </c>
      <c r="AG1456">
        <v>0</v>
      </c>
      <c r="AH1456">
        <v>1</v>
      </c>
      <c r="AI1456" s="18" t="str">
        <f t="shared" si="89"/>
        <v>1</v>
      </c>
      <c r="AJ1456" s="18" t="str">
        <f t="shared" si="90"/>
        <v>1</v>
      </c>
      <c r="AK1456" s="18" t="str">
        <f t="shared" si="91"/>
        <v>1</v>
      </c>
      <c r="AL1456" s="18">
        <f t="shared" si="92"/>
        <v>1</v>
      </c>
      <c r="AM1456" t="s">
        <v>55</v>
      </c>
      <c r="AN1456" t="s">
        <v>55</v>
      </c>
      <c r="AO1456">
        <v>1</v>
      </c>
      <c r="AP1456">
        <v>0</v>
      </c>
      <c r="AQ1456">
        <v>0</v>
      </c>
      <c r="AR1456" t="s">
        <v>298</v>
      </c>
      <c r="AS1456" t="s">
        <v>384</v>
      </c>
      <c r="AT1456" t="s">
        <v>384</v>
      </c>
      <c r="AU1456" t="s">
        <v>4450</v>
      </c>
      <c r="AV1456" t="s">
        <v>7315</v>
      </c>
      <c r="AW1456" t="s">
        <v>1697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1</v>
      </c>
      <c r="BL1456">
        <v>2016030114</v>
      </c>
      <c r="BM1456">
        <v>14</v>
      </c>
    </row>
    <row r="1457" spans="1:65">
      <c r="A1457" t="s">
        <v>7316</v>
      </c>
      <c r="B1457">
        <v>1456</v>
      </c>
      <c r="C1457" t="s">
        <v>1223</v>
      </c>
      <c r="D1457">
        <v>1</v>
      </c>
      <c r="E1457">
        <v>14</v>
      </c>
      <c r="F1457">
        <v>2016030114</v>
      </c>
      <c r="G1457">
        <v>20160301</v>
      </c>
      <c r="H1457" t="s">
        <v>1698</v>
      </c>
      <c r="I1457" t="s">
        <v>977</v>
      </c>
      <c r="J1457" t="s">
        <v>55</v>
      </c>
      <c r="K1457">
        <v>3</v>
      </c>
      <c r="L1457">
        <v>0</v>
      </c>
      <c r="M1457">
        <v>3</v>
      </c>
      <c r="N1457" t="s">
        <v>56</v>
      </c>
      <c r="O1457" t="s">
        <v>977</v>
      </c>
      <c r="P1457" t="s">
        <v>68</v>
      </c>
      <c r="Q1457" t="s">
        <v>3</v>
      </c>
      <c r="R1457" t="s">
        <v>1693</v>
      </c>
      <c r="S1457" t="s">
        <v>55</v>
      </c>
      <c r="T1457" t="s">
        <v>56</v>
      </c>
      <c r="U1457" t="s">
        <v>56</v>
      </c>
      <c r="V1457" t="s">
        <v>68</v>
      </c>
      <c r="W1457" t="s">
        <v>55</v>
      </c>
      <c r="X1457" t="s">
        <v>56</v>
      </c>
      <c r="Y1457" t="s">
        <v>56</v>
      </c>
      <c r="Z1457" t="s">
        <v>56</v>
      </c>
      <c r="AA1457" t="s">
        <v>57</v>
      </c>
      <c r="AB1457" t="s">
        <v>56</v>
      </c>
      <c r="AC1457" t="s">
        <v>68</v>
      </c>
      <c r="AD1457" t="s">
        <v>57</v>
      </c>
      <c r="AE1457">
        <v>0</v>
      </c>
      <c r="AF1457">
        <v>0</v>
      </c>
      <c r="AG1457">
        <v>0</v>
      </c>
      <c r="AH1457">
        <v>1</v>
      </c>
      <c r="AI1457" s="18" t="str">
        <f t="shared" si="89"/>
        <v>1</v>
      </c>
      <c r="AJ1457" s="18" t="str">
        <f t="shared" si="90"/>
        <v>1</v>
      </c>
      <c r="AK1457" s="18" t="str">
        <f t="shared" si="91"/>
        <v>1</v>
      </c>
      <c r="AL1457" s="18">
        <f t="shared" si="92"/>
        <v>1</v>
      </c>
      <c r="AM1457" t="s">
        <v>55</v>
      </c>
      <c r="AN1457" t="s">
        <v>55</v>
      </c>
      <c r="AO1457">
        <v>0</v>
      </c>
      <c r="AP1457">
        <v>0</v>
      </c>
      <c r="AQ1457">
        <v>0</v>
      </c>
      <c r="AR1457" t="s">
        <v>298</v>
      </c>
      <c r="AS1457" t="s">
        <v>384</v>
      </c>
      <c r="AT1457" t="s">
        <v>384</v>
      </c>
      <c r="AU1457" t="s">
        <v>4450</v>
      </c>
      <c r="AV1457" t="s">
        <v>7316</v>
      </c>
      <c r="AW1457" t="s">
        <v>1698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2016030114</v>
      </c>
      <c r="BM1457">
        <v>14</v>
      </c>
    </row>
    <row r="1458" spans="1:65">
      <c r="A1458" t="s">
        <v>7317</v>
      </c>
      <c r="B1458">
        <v>1457</v>
      </c>
      <c r="C1458" t="s">
        <v>1223</v>
      </c>
      <c r="D1458">
        <v>1</v>
      </c>
      <c r="E1458">
        <v>14</v>
      </c>
      <c r="F1458">
        <v>2016030114</v>
      </c>
      <c r="G1458">
        <v>20160301</v>
      </c>
      <c r="H1458" t="s">
        <v>1699</v>
      </c>
      <c r="I1458" t="s">
        <v>977</v>
      </c>
      <c r="J1458" t="s">
        <v>55</v>
      </c>
      <c r="K1458">
        <v>2</v>
      </c>
      <c r="L1458">
        <v>2</v>
      </c>
      <c r="M1458">
        <v>0</v>
      </c>
      <c r="N1458" t="s">
        <v>56</v>
      </c>
      <c r="O1458" t="s">
        <v>977</v>
      </c>
      <c r="P1458" t="s">
        <v>68</v>
      </c>
      <c r="Q1458" t="s">
        <v>3</v>
      </c>
      <c r="R1458" t="s">
        <v>1693</v>
      </c>
      <c r="S1458" t="s">
        <v>55</v>
      </c>
      <c r="T1458" t="s">
        <v>56</v>
      </c>
      <c r="U1458" t="s">
        <v>56</v>
      </c>
      <c r="V1458" t="s">
        <v>56</v>
      </c>
      <c r="W1458" t="s">
        <v>55</v>
      </c>
      <c r="X1458" t="s">
        <v>56</v>
      </c>
      <c r="Y1458" t="s">
        <v>56</v>
      </c>
      <c r="Z1458" t="s">
        <v>56</v>
      </c>
      <c r="AA1458" t="s">
        <v>57</v>
      </c>
      <c r="AB1458" t="s">
        <v>56</v>
      </c>
      <c r="AC1458" t="s">
        <v>68</v>
      </c>
      <c r="AD1458" t="s">
        <v>57</v>
      </c>
      <c r="AE1458">
        <v>0</v>
      </c>
      <c r="AF1458">
        <v>0</v>
      </c>
      <c r="AG1458">
        <v>0</v>
      </c>
      <c r="AH1458">
        <v>1</v>
      </c>
      <c r="AI1458" s="18" t="str">
        <f t="shared" si="89"/>
        <v>1</v>
      </c>
      <c r="AJ1458" s="18" t="str">
        <f t="shared" si="90"/>
        <v>1</v>
      </c>
      <c r="AK1458" s="18" t="str">
        <f t="shared" si="91"/>
        <v>1</v>
      </c>
      <c r="AL1458" s="18">
        <f t="shared" si="92"/>
        <v>1</v>
      </c>
      <c r="AM1458" t="s">
        <v>55</v>
      </c>
      <c r="AN1458" t="s">
        <v>55</v>
      </c>
      <c r="AO1458">
        <v>0</v>
      </c>
      <c r="AP1458">
        <v>0</v>
      </c>
      <c r="AQ1458">
        <v>0</v>
      </c>
      <c r="AR1458" t="s">
        <v>298</v>
      </c>
      <c r="AS1458" t="s">
        <v>384</v>
      </c>
      <c r="AT1458" t="s">
        <v>384</v>
      </c>
      <c r="AU1458" t="s">
        <v>4450</v>
      </c>
      <c r="AV1458" t="s">
        <v>7317</v>
      </c>
      <c r="AW1458" t="s">
        <v>1699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1</v>
      </c>
      <c r="BL1458">
        <v>2016030114</v>
      </c>
      <c r="BM1458">
        <v>14</v>
      </c>
    </row>
    <row r="1459" spans="1:65">
      <c r="A1459" t="s">
        <v>7318</v>
      </c>
      <c r="B1459">
        <v>1458</v>
      </c>
      <c r="C1459" t="s">
        <v>1223</v>
      </c>
      <c r="D1459">
        <v>1</v>
      </c>
      <c r="E1459">
        <v>14</v>
      </c>
      <c r="F1459">
        <v>2016030114</v>
      </c>
      <c r="G1459">
        <v>20160301</v>
      </c>
      <c r="H1459" t="s">
        <v>1700</v>
      </c>
      <c r="I1459" t="s">
        <v>977</v>
      </c>
      <c r="J1459" t="s">
        <v>55</v>
      </c>
      <c r="K1459">
        <v>3</v>
      </c>
      <c r="L1459">
        <v>0</v>
      </c>
      <c r="M1459">
        <v>3</v>
      </c>
      <c r="N1459" t="s">
        <v>56</v>
      </c>
      <c r="O1459" t="s">
        <v>977</v>
      </c>
      <c r="P1459" t="s">
        <v>68</v>
      </c>
      <c r="Q1459" t="s">
        <v>3</v>
      </c>
      <c r="R1459" t="s">
        <v>1693</v>
      </c>
      <c r="S1459" t="s">
        <v>55</v>
      </c>
      <c r="T1459" t="s">
        <v>56</v>
      </c>
      <c r="U1459" t="s">
        <v>56</v>
      </c>
      <c r="V1459" t="s">
        <v>56</v>
      </c>
      <c r="W1459" t="s">
        <v>55</v>
      </c>
      <c r="X1459" t="s">
        <v>56</v>
      </c>
      <c r="Y1459" t="s">
        <v>56</v>
      </c>
      <c r="Z1459" t="s">
        <v>56</v>
      </c>
      <c r="AA1459" t="s">
        <v>57</v>
      </c>
      <c r="AB1459" t="s">
        <v>56</v>
      </c>
      <c r="AC1459" t="s">
        <v>68</v>
      </c>
      <c r="AD1459" t="s">
        <v>57</v>
      </c>
      <c r="AE1459">
        <v>0</v>
      </c>
      <c r="AF1459">
        <v>0</v>
      </c>
      <c r="AG1459">
        <v>0</v>
      </c>
      <c r="AH1459">
        <v>1</v>
      </c>
      <c r="AI1459" s="18" t="str">
        <f t="shared" si="89"/>
        <v>1</v>
      </c>
      <c r="AJ1459" s="18" t="str">
        <f t="shared" si="90"/>
        <v>1</v>
      </c>
      <c r="AK1459" s="18" t="str">
        <f t="shared" si="91"/>
        <v>1</v>
      </c>
      <c r="AL1459" s="18">
        <f t="shared" si="92"/>
        <v>1</v>
      </c>
      <c r="AM1459" t="s">
        <v>55</v>
      </c>
      <c r="AN1459" t="s">
        <v>55</v>
      </c>
      <c r="AO1459">
        <v>0</v>
      </c>
      <c r="AP1459">
        <v>0</v>
      </c>
      <c r="AQ1459">
        <v>0</v>
      </c>
      <c r="AR1459" t="s">
        <v>298</v>
      </c>
      <c r="AS1459" t="s">
        <v>384</v>
      </c>
      <c r="AT1459" t="s">
        <v>384</v>
      </c>
      <c r="AU1459" t="s">
        <v>4450</v>
      </c>
      <c r="AV1459" t="s">
        <v>7318</v>
      </c>
      <c r="AW1459" t="s">
        <v>1700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2016030114</v>
      </c>
      <c r="BM1459">
        <v>14</v>
      </c>
    </row>
    <row r="1460" spans="1:65">
      <c r="A1460" t="s">
        <v>7319</v>
      </c>
      <c r="B1460">
        <v>1459</v>
      </c>
      <c r="C1460" t="s">
        <v>57</v>
      </c>
      <c r="D1460" t="s">
        <v>55</v>
      </c>
      <c r="E1460">
        <v>14</v>
      </c>
      <c r="F1460">
        <v>2016030114</v>
      </c>
      <c r="G1460" t="s">
        <v>55</v>
      </c>
      <c r="H1460" t="s">
        <v>1701</v>
      </c>
      <c r="I1460" t="s">
        <v>55</v>
      </c>
      <c r="J1460" t="s">
        <v>55</v>
      </c>
      <c r="K1460" t="s">
        <v>55</v>
      </c>
      <c r="L1460" t="s">
        <v>55</v>
      </c>
      <c r="M1460" t="s">
        <v>55</v>
      </c>
      <c r="N1460" t="s">
        <v>57</v>
      </c>
      <c r="O1460" t="s">
        <v>57</v>
      </c>
      <c r="P1460" t="s">
        <v>57</v>
      </c>
      <c r="Q1460" t="s">
        <v>57</v>
      </c>
      <c r="R1460" t="s">
        <v>57</v>
      </c>
      <c r="S1460" t="s">
        <v>55</v>
      </c>
      <c r="T1460" t="s">
        <v>57</v>
      </c>
      <c r="U1460" t="s">
        <v>57</v>
      </c>
      <c r="V1460" t="s">
        <v>57</v>
      </c>
      <c r="W1460" t="s">
        <v>55</v>
      </c>
      <c r="X1460" t="s">
        <v>57</v>
      </c>
      <c r="Y1460" t="s">
        <v>57</v>
      </c>
      <c r="Z1460" t="s">
        <v>57</v>
      </c>
      <c r="AA1460" t="s">
        <v>57</v>
      </c>
      <c r="AB1460" t="s">
        <v>57</v>
      </c>
      <c r="AC1460" t="s">
        <v>57</v>
      </c>
      <c r="AD1460" t="s">
        <v>57</v>
      </c>
      <c r="AE1460">
        <v>0</v>
      </c>
      <c r="AF1460">
        <v>0</v>
      </c>
      <c r="AG1460">
        <v>0</v>
      </c>
      <c r="AH1460">
        <v>0</v>
      </c>
      <c r="AI1460" s="18" t="str">
        <f t="shared" si="89"/>
        <v>1</v>
      </c>
      <c r="AJ1460" s="18" t="str">
        <f t="shared" si="90"/>
        <v>1</v>
      </c>
      <c r="AK1460" s="18" t="str">
        <f t="shared" si="91"/>
        <v>1</v>
      </c>
      <c r="AL1460" s="18">
        <f t="shared" si="92"/>
        <v>0</v>
      </c>
      <c r="AM1460" t="s">
        <v>55</v>
      </c>
      <c r="AN1460" t="s">
        <v>55</v>
      </c>
      <c r="AO1460">
        <v>1</v>
      </c>
      <c r="AP1460">
        <v>1</v>
      </c>
      <c r="AQ1460">
        <v>0</v>
      </c>
      <c r="AR1460" t="s">
        <v>59</v>
      </c>
      <c r="AS1460" t="s">
        <v>80</v>
      </c>
      <c r="AT1460" t="s">
        <v>80</v>
      </c>
      <c r="AU1460" t="s">
        <v>80</v>
      </c>
      <c r="AV1460" t="s">
        <v>7319</v>
      </c>
      <c r="AW1460" t="s">
        <v>1701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2016030114</v>
      </c>
      <c r="BM1460">
        <v>14</v>
      </c>
    </row>
    <row r="1461" spans="1:65">
      <c r="A1461" t="s">
        <v>7320</v>
      </c>
      <c r="B1461">
        <v>1460</v>
      </c>
      <c r="C1461" t="s">
        <v>1223</v>
      </c>
      <c r="D1461">
        <v>1</v>
      </c>
      <c r="E1461">
        <v>14</v>
      </c>
      <c r="F1461">
        <v>2016030114</v>
      </c>
      <c r="G1461">
        <v>20160301</v>
      </c>
      <c r="H1461" t="s">
        <v>1702</v>
      </c>
      <c r="I1461" t="s">
        <v>563</v>
      </c>
      <c r="J1461" t="s">
        <v>55</v>
      </c>
      <c r="K1461">
        <v>0</v>
      </c>
      <c r="L1461" t="s">
        <v>55</v>
      </c>
      <c r="M1461" t="s">
        <v>55</v>
      </c>
      <c r="N1461" t="s">
        <v>56</v>
      </c>
      <c r="O1461" t="s">
        <v>57</v>
      </c>
      <c r="P1461" t="s">
        <v>57</v>
      </c>
      <c r="Q1461" t="s">
        <v>3</v>
      </c>
      <c r="R1461" t="s">
        <v>1236</v>
      </c>
      <c r="S1461" t="s">
        <v>55</v>
      </c>
      <c r="T1461" t="s">
        <v>68</v>
      </c>
      <c r="U1461" t="s">
        <v>68</v>
      </c>
      <c r="V1461" t="s">
        <v>68</v>
      </c>
      <c r="W1461" t="s">
        <v>55</v>
      </c>
      <c r="X1461" t="s">
        <v>56</v>
      </c>
      <c r="Y1461" t="s">
        <v>56</v>
      </c>
      <c r="Z1461" t="s">
        <v>56</v>
      </c>
      <c r="AA1461" t="s">
        <v>57</v>
      </c>
      <c r="AB1461" t="s">
        <v>56</v>
      </c>
      <c r="AC1461" t="s">
        <v>68</v>
      </c>
      <c r="AD1461" t="s">
        <v>57</v>
      </c>
      <c r="AE1461">
        <v>0</v>
      </c>
      <c r="AF1461">
        <v>0</v>
      </c>
      <c r="AG1461">
        <v>0</v>
      </c>
      <c r="AH1461">
        <v>1</v>
      </c>
      <c r="AI1461" s="18" t="str">
        <f t="shared" si="89"/>
        <v>1</v>
      </c>
      <c r="AJ1461" s="18" t="str">
        <f t="shared" si="90"/>
        <v>1</v>
      </c>
      <c r="AK1461" s="18" t="str">
        <f t="shared" si="91"/>
        <v>1</v>
      </c>
      <c r="AL1461" s="18">
        <f t="shared" si="92"/>
        <v>1</v>
      </c>
      <c r="AM1461" t="s">
        <v>55</v>
      </c>
      <c r="AN1461" t="s">
        <v>55</v>
      </c>
      <c r="AO1461">
        <v>0</v>
      </c>
      <c r="AP1461">
        <v>0</v>
      </c>
      <c r="AQ1461">
        <v>0</v>
      </c>
      <c r="AR1461" t="s">
        <v>209</v>
      </c>
      <c r="AS1461" t="s">
        <v>78</v>
      </c>
      <c r="AT1461" t="s">
        <v>78</v>
      </c>
      <c r="AU1461" t="s">
        <v>4449</v>
      </c>
      <c r="AV1461" t="s">
        <v>7320</v>
      </c>
      <c r="AW1461" t="s">
        <v>1702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1</v>
      </c>
      <c r="BL1461">
        <v>2016030114</v>
      </c>
      <c r="BM1461">
        <v>14</v>
      </c>
    </row>
    <row r="1462" spans="1:65">
      <c r="A1462" t="s">
        <v>7321</v>
      </c>
      <c r="B1462">
        <v>1461</v>
      </c>
      <c r="C1462" t="s">
        <v>1223</v>
      </c>
      <c r="D1462">
        <v>1</v>
      </c>
      <c r="E1462">
        <v>14</v>
      </c>
      <c r="F1462">
        <v>2016030114</v>
      </c>
      <c r="G1462">
        <v>20160301</v>
      </c>
      <c r="H1462" t="s">
        <v>1703</v>
      </c>
      <c r="I1462" t="s">
        <v>563</v>
      </c>
      <c r="J1462" t="s">
        <v>55</v>
      </c>
      <c r="K1462">
        <v>2</v>
      </c>
      <c r="L1462">
        <v>1</v>
      </c>
      <c r="M1462">
        <v>1</v>
      </c>
      <c r="N1462" t="s">
        <v>56</v>
      </c>
      <c r="O1462" t="s">
        <v>80</v>
      </c>
      <c r="P1462" t="s">
        <v>68</v>
      </c>
      <c r="Q1462" t="s">
        <v>3</v>
      </c>
      <c r="R1462" t="s">
        <v>1236</v>
      </c>
      <c r="S1462" t="s">
        <v>55</v>
      </c>
      <c r="T1462" t="s">
        <v>68</v>
      </c>
      <c r="U1462" t="s">
        <v>68</v>
      </c>
      <c r="V1462" t="s">
        <v>68</v>
      </c>
      <c r="W1462" t="s">
        <v>55</v>
      </c>
      <c r="X1462" t="s">
        <v>56</v>
      </c>
      <c r="Y1462" t="s">
        <v>68</v>
      </c>
      <c r="Z1462" t="s">
        <v>56</v>
      </c>
      <c r="AA1462" t="s">
        <v>57</v>
      </c>
      <c r="AB1462" t="s">
        <v>56</v>
      </c>
      <c r="AC1462" t="s">
        <v>56</v>
      </c>
      <c r="AD1462" t="s">
        <v>1704</v>
      </c>
      <c r="AE1462">
        <v>0</v>
      </c>
      <c r="AF1462">
        <v>0</v>
      </c>
      <c r="AG1462">
        <v>0</v>
      </c>
      <c r="AH1462">
        <v>1</v>
      </c>
      <c r="AI1462" s="18" t="str">
        <f t="shared" si="89"/>
        <v>1</v>
      </c>
      <c r="AJ1462" s="18" t="str">
        <f t="shared" si="90"/>
        <v>1</v>
      </c>
      <c r="AK1462" s="18" t="str">
        <f t="shared" si="91"/>
        <v>1</v>
      </c>
      <c r="AL1462" s="18">
        <f t="shared" si="92"/>
        <v>1</v>
      </c>
      <c r="AM1462" t="s">
        <v>55</v>
      </c>
      <c r="AN1462" t="s">
        <v>55</v>
      </c>
      <c r="AO1462">
        <v>0</v>
      </c>
      <c r="AP1462">
        <v>0</v>
      </c>
      <c r="AQ1462">
        <v>0</v>
      </c>
      <c r="AR1462" t="s">
        <v>209</v>
      </c>
      <c r="AS1462" t="s">
        <v>78</v>
      </c>
      <c r="AT1462" t="s">
        <v>78</v>
      </c>
      <c r="AU1462" t="s">
        <v>4449</v>
      </c>
      <c r="AV1462" t="s">
        <v>7321</v>
      </c>
      <c r="AW1462" t="s">
        <v>1703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</v>
      </c>
      <c r="BL1462">
        <v>2016030114</v>
      </c>
      <c r="BM1462">
        <v>14</v>
      </c>
    </row>
    <row r="1463" spans="1:65">
      <c r="A1463" t="s">
        <v>7322</v>
      </c>
      <c r="B1463">
        <v>1462</v>
      </c>
      <c r="C1463" t="s">
        <v>1223</v>
      </c>
      <c r="D1463">
        <v>1</v>
      </c>
      <c r="E1463">
        <v>14</v>
      </c>
      <c r="F1463">
        <v>2016030114</v>
      </c>
      <c r="G1463">
        <v>20160301</v>
      </c>
      <c r="H1463" t="s">
        <v>1705</v>
      </c>
      <c r="I1463" t="s">
        <v>563</v>
      </c>
      <c r="J1463" t="s">
        <v>55</v>
      </c>
      <c r="K1463">
        <v>1</v>
      </c>
      <c r="L1463">
        <v>1</v>
      </c>
      <c r="M1463">
        <v>0</v>
      </c>
      <c r="N1463" t="s">
        <v>56</v>
      </c>
      <c r="O1463" t="s">
        <v>563</v>
      </c>
      <c r="P1463" t="s">
        <v>68</v>
      </c>
      <c r="Q1463" t="s">
        <v>3</v>
      </c>
      <c r="R1463" t="s">
        <v>1236</v>
      </c>
      <c r="S1463" t="s">
        <v>55</v>
      </c>
      <c r="T1463" t="s">
        <v>68</v>
      </c>
      <c r="U1463" t="s">
        <v>68</v>
      </c>
      <c r="V1463" t="s">
        <v>68</v>
      </c>
      <c r="W1463" t="s">
        <v>55</v>
      </c>
      <c r="X1463" t="s">
        <v>56</v>
      </c>
      <c r="Y1463" t="s">
        <v>68</v>
      </c>
      <c r="Z1463" t="s">
        <v>56</v>
      </c>
      <c r="AA1463" t="s">
        <v>57</v>
      </c>
      <c r="AB1463" t="s">
        <v>56</v>
      </c>
      <c r="AC1463" t="s">
        <v>56</v>
      </c>
      <c r="AD1463" t="s">
        <v>1704</v>
      </c>
      <c r="AE1463">
        <v>0</v>
      </c>
      <c r="AF1463">
        <v>0</v>
      </c>
      <c r="AG1463">
        <v>0</v>
      </c>
      <c r="AH1463">
        <v>1</v>
      </c>
      <c r="AI1463" s="18" t="str">
        <f t="shared" si="89"/>
        <v>1</v>
      </c>
      <c r="AJ1463" s="18" t="str">
        <f t="shared" si="90"/>
        <v>1</v>
      </c>
      <c r="AK1463" s="18" t="str">
        <f t="shared" si="91"/>
        <v>1</v>
      </c>
      <c r="AL1463" s="18">
        <f t="shared" si="92"/>
        <v>1</v>
      </c>
      <c r="AM1463" t="s">
        <v>55</v>
      </c>
      <c r="AN1463" t="s">
        <v>55</v>
      </c>
      <c r="AO1463">
        <v>0</v>
      </c>
      <c r="AP1463">
        <v>0</v>
      </c>
      <c r="AQ1463">
        <v>0</v>
      </c>
      <c r="AR1463" t="s">
        <v>209</v>
      </c>
      <c r="AS1463" t="s">
        <v>78</v>
      </c>
      <c r="AT1463" t="s">
        <v>78</v>
      </c>
      <c r="AU1463" t="s">
        <v>4449</v>
      </c>
      <c r="AV1463" t="s">
        <v>7322</v>
      </c>
      <c r="AW1463" t="s">
        <v>1705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1</v>
      </c>
      <c r="BL1463">
        <v>2016030114</v>
      </c>
      <c r="BM1463">
        <v>14</v>
      </c>
    </row>
    <row r="1464" spans="1:65">
      <c r="A1464" t="s">
        <v>7323</v>
      </c>
      <c r="B1464">
        <v>1463</v>
      </c>
      <c r="C1464" t="s">
        <v>57</v>
      </c>
      <c r="D1464" t="s">
        <v>55</v>
      </c>
      <c r="E1464">
        <v>14</v>
      </c>
      <c r="F1464">
        <v>2016030114</v>
      </c>
      <c r="G1464" t="s">
        <v>55</v>
      </c>
      <c r="H1464" t="s">
        <v>1706</v>
      </c>
      <c r="I1464" t="s">
        <v>55</v>
      </c>
      <c r="J1464" t="s">
        <v>55</v>
      </c>
      <c r="K1464" t="s">
        <v>55</v>
      </c>
      <c r="L1464" t="s">
        <v>55</v>
      </c>
      <c r="M1464" t="s">
        <v>55</v>
      </c>
      <c r="N1464" t="s">
        <v>57</v>
      </c>
      <c r="O1464" t="s">
        <v>57</v>
      </c>
      <c r="P1464" t="s">
        <v>57</v>
      </c>
      <c r="Q1464" t="s">
        <v>57</v>
      </c>
      <c r="R1464" t="s">
        <v>57</v>
      </c>
      <c r="S1464" t="s">
        <v>55</v>
      </c>
      <c r="T1464" t="s">
        <v>57</v>
      </c>
      <c r="U1464" t="s">
        <v>57</v>
      </c>
      <c r="V1464" t="s">
        <v>57</v>
      </c>
      <c r="W1464" t="s">
        <v>55</v>
      </c>
      <c r="X1464" t="s">
        <v>57</v>
      </c>
      <c r="Y1464" t="s">
        <v>57</v>
      </c>
      <c r="Z1464" t="s">
        <v>57</v>
      </c>
      <c r="AA1464" t="s">
        <v>57</v>
      </c>
      <c r="AB1464" t="s">
        <v>57</v>
      </c>
      <c r="AC1464" t="s">
        <v>57</v>
      </c>
      <c r="AD1464" t="s">
        <v>57</v>
      </c>
      <c r="AE1464">
        <v>0</v>
      </c>
      <c r="AF1464">
        <v>0</v>
      </c>
      <c r="AG1464">
        <v>0</v>
      </c>
      <c r="AH1464">
        <v>0</v>
      </c>
      <c r="AI1464" s="18" t="str">
        <f t="shared" si="89"/>
        <v>1</v>
      </c>
      <c r="AJ1464" s="18" t="str">
        <f t="shared" si="90"/>
        <v>1</v>
      </c>
      <c r="AK1464" s="18" t="str">
        <f t="shared" si="91"/>
        <v>1</v>
      </c>
      <c r="AL1464" s="18">
        <f t="shared" si="92"/>
        <v>0</v>
      </c>
      <c r="AM1464" t="s">
        <v>55</v>
      </c>
      <c r="AN1464" t="s">
        <v>55</v>
      </c>
      <c r="AO1464">
        <v>0</v>
      </c>
      <c r="AP1464">
        <v>1</v>
      </c>
      <c r="AQ1464">
        <v>0</v>
      </c>
      <c r="AR1464" t="s">
        <v>59</v>
      </c>
      <c r="AS1464" t="s">
        <v>80</v>
      </c>
      <c r="AT1464" t="s">
        <v>80</v>
      </c>
      <c r="AU1464" t="s">
        <v>80</v>
      </c>
      <c r="AV1464" t="s">
        <v>7323</v>
      </c>
      <c r="AW1464" t="s">
        <v>1706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0</v>
      </c>
      <c r="BK1464">
        <v>0</v>
      </c>
      <c r="BL1464">
        <v>2016030114</v>
      </c>
      <c r="BM1464">
        <v>14</v>
      </c>
    </row>
    <row r="1465" spans="1:65">
      <c r="A1465" t="s">
        <v>7324</v>
      </c>
      <c r="B1465">
        <v>1464</v>
      </c>
      <c r="C1465" t="s">
        <v>1223</v>
      </c>
      <c r="D1465">
        <v>1</v>
      </c>
      <c r="E1465">
        <v>14</v>
      </c>
      <c r="F1465">
        <v>2016030114</v>
      </c>
      <c r="G1465">
        <v>20160301</v>
      </c>
      <c r="H1465" t="s">
        <v>1707</v>
      </c>
      <c r="I1465" t="s">
        <v>563</v>
      </c>
      <c r="J1465" t="s">
        <v>55</v>
      </c>
      <c r="K1465">
        <v>1</v>
      </c>
      <c r="L1465">
        <v>0</v>
      </c>
      <c r="M1465">
        <v>1</v>
      </c>
      <c r="N1465" t="s">
        <v>56</v>
      </c>
      <c r="O1465" t="s">
        <v>563</v>
      </c>
      <c r="P1465" t="s">
        <v>68</v>
      </c>
      <c r="Q1465" t="s">
        <v>3</v>
      </c>
      <c r="R1465" t="s">
        <v>1236</v>
      </c>
      <c r="S1465" t="s">
        <v>55</v>
      </c>
      <c r="T1465" t="s">
        <v>68</v>
      </c>
      <c r="U1465" t="s">
        <v>68</v>
      </c>
      <c r="V1465" t="s">
        <v>56</v>
      </c>
      <c r="W1465" t="s">
        <v>55</v>
      </c>
      <c r="X1465" t="s">
        <v>56</v>
      </c>
      <c r="Y1465" t="s">
        <v>56</v>
      </c>
      <c r="Z1465" t="s">
        <v>56</v>
      </c>
      <c r="AA1465" t="s">
        <v>57</v>
      </c>
      <c r="AB1465" t="s">
        <v>56</v>
      </c>
      <c r="AC1465" t="s">
        <v>56</v>
      </c>
      <c r="AD1465" t="s">
        <v>57</v>
      </c>
      <c r="AE1465">
        <v>0</v>
      </c>
      <c r="AF1465">
        <v>0</v>
      </c>
      <c r="AG1465">
        <v>0</v>
      </c>
      <c r="AH1465">
        <v>1</v>
      </c>
      <c r="AI1465" s="18" t="str">
        <f t="shared" si="89"/>
        <v>1</v>
      </c>
      <c r="AJ1465" s="18" t="str">
        <f t="shared" si="90"/>
        <v>1</v>
      </c>
      <c r="AK1465" s="18" t="str">
        <f t="shared" si="91"/>
        <v>1</v>
      </c>
      <c r="AL1465" s="18">
        <f t="shared" si="92"/>
        <v>1</v>
      </c>
      <c r="AM1465" t="s">
        <v>55</v>
      </c>
      <c r="AN1465" t="s">
        <v>55</v>
      </c>
      <c r="AO1465">
        <v>0</v>
      </c>
      <c r="AP1465">
        <v>0</v>
      </c>
      <c r="AQ1465">
        <v>0</v>
      </c>
      <c r="AR1465" t="s">
        <v>209</v>
      </c>
      <c r="AS1465" t="s">
        <v>78</v>
      </c>
      <c r="AT1465" t="s">
        <v>78</v>
      </c>
      <c r="AU1465" t="s">
        <v>4449</v>
      </c>
      <c r="AV1465" t="s">
        <v>7324</v>
      </c>
      <c r="AW1465" t="s">
        <v>1707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2016030114</v>
      </c>
      <c r="BM1465">
        <v>14</v>
      </c>
    </row>
    <row r="1466" spans="1:65">
      <c r="A1466" t="s">
        <v>7325</v>
      </c>
      <c r="B1466">
        <v>1465</v>
      </c>
      <c r="C1466" t="s">
        <v>1223</v>
      </c>
      <c r="D1466">
        <v>1</v>
      </c>
      <c r="E1466">
        <v>14</v>
      </c>
      <c r="F1466">
        <v>2016030114</v>
      </c>
      <c r="G1466">
        <v>20160301</v>
      </c>
      <c r="H1466" t="s">
        <v>1708</v>
      </c>
      <c r="I1466" t="s">
        <v>563</v>
      </c>
      <c r="J1466" t="s">
        <v>55</v>
      </c>
      <c r="K1466">
        <v>1</v>
      </c>
      <c r="L1466">
        <v>0</v>
      </c>
      <c r="M1466">
        <v>1</v>
      </c>
      <c r="N1466" t="s">
        <v>56</v>
      </c>
      <c r="O1466" t="s">
        <v>563</v>
      </c>
      <c r="P1466" t="s">
        <v>68</v>
      </c>
      <c r="Q1466" t="s">
        <v>3</v>
      </c>
      <c r="R1466" t="s">
        <v>1236</v>
      </c>
      <c r="S1466" t="s">
        <v>55</v>
      </c>
      <c r="T1466" t="s">
        <v>68</v>
      </c>
      <c r="U1466" t="s">
        <v>68</v>
      </c>
      <c r="V1466" t="s">
        <v>56</v>
      </c>
      <c r="W1466" t="s">
        <v>55</v>
      </c>
      <c r="X1466" t="s">
        <v>56</v>
      </c>
      <c r="Y1466" t="s">
        <v>56</v>
      </c>
      <c r="Z1466" t="s">
        <v>56</v>
      </c>
      <c r="AA1466" t="s">
        <v>57</v>
      </c>
      <c r="AB1466" t="s">
        <v>56</v>
      </c>
      <c r="AC1466" t="s">
        <v>56</v>
      </c>
      <c r="AD1466" t="s">
        <v>57</v>
      </c>
      <c r="AE1466">
        <v>0</v>
      </c>
      <c r="AF1466">
        <v>0</v>
      </c>
      <c r="AG1466">
        <v>0</v>
      </c>
      <c r="AH1466">
        <v>1</v>
      </c>
      <c r="AI1466" s="18" t="str">
        <f t="shared" si="89"/>
        <v>1</v>
      </c>
      <c r="AJ1466" s="18" t="str">
        <f t="shared" si="90"/>
        <v>1</v>
      </c>
      <c r="AK1466" s="18" t="str">
        <f t="shared" si="91"/>
        <v>1</v>
      </c>
      <c r="AL1466" s="18">
        <f t="shared" si="92"/>
        <v>1</v>
      </c>
      <c r="AM1466" t="s">
        <v>55</v>
      </c>
      <c r="AN1466" t="s">
        <v>55</v>
      </c>
      <c r="AO1466">
        <v>0</v>
      </c>
      <c r="AP1466">
        <v>0</v>
      </c>
      <c r="AQ1466">
        <v>0</v>
      </c>
      <c r="AR1466" t="s">
        <v>209</v>
      </c>
      <c r="AS1466" t="s">
        <v>78</v>
      </c>
      <c r="AT1466" t="s">
        <v>78</v>
      </c>
      <c r="AU1466" t="s">
        <v>4449</v>
      </c>
      <c r="AV1466" t="s">
        <v>7325</v>
      </c>
      <c r="AW1466" t="s">
        <v>1708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2016030114</v>
      </c>
      <c r="BM1466">
        <v>14</v>
      </c>
    </row>
    <row r="1467" spans="1:65">
      <c r="A1467" t="s">
        <v>7326</v>
      </c>
      <c r="B1467">
        <v>1466</v>
      </c>
      <c r="C1467" t="s">
        <v>1223</v>
      </c>
      <c r="D1467">
        <v>1</v>
      </c>
      <c r="E1467">
        <v>14</v>
      </c>
      <c r="F1467">
        <v>2016030114</v>
      </c>
      <c r="G1467">
        <v>20160301</v>
      </c>
      <c r="H1467" t="s">
        <v>1709</v>
      </c>
      <c r="I1467" t="s">
        <v>563</v>
      </c>
      <c r="J1467" t="s">
        <v>55</v>
      </c>
      <c r="K1467">
        <v>1</v>
      </c>
      <c r="L1467">
        <v>0</v>
      </c>
      <c r="M1467">
        <v>1</v>
      </c>
      <c r="N1467" t="s">
        <v>56</v>
      </c>
      <c r="O1467" t="s">
        <v>563</v>
      </c>
      <c r="P1467" t="s">
        <v>68</v>
      </c>
      <c r="Q1467" t="s">
        <v>3</v>
      </c>
      <c r="R1467" t="s">
        <v>1236</v>
      </c>
      <c r="S1467" t="s">
        <v>55</v>
      </c>
      <c r="T1467" t="s">
        <v>68</v>
      </c>
      <c r="U1467" t="s">
        <v>68</v>
      </c>
      <c r="V1467" t="s">
        <v>56</v>
      </c>
      <c r="W1467" t="s">
        <v>55</v>
      </c>
      <c r="X1467" t="s">
        <v>56</v>
      </c>
      <c r="Y1467" t="s">
        <v>56</v>
      </c>
      <c r="Z1467" t="s">
        <v>56</v>
      </c>
      <c r="AA1467" t="s">
        <v>57</v>
      </c>
      <c r="AB1467" t="s">
        <v>56</v>
      </c>
      <c r="AC1467" t="s">
        <v>56</v>
      </c>
      <c r="AD1467" t="s">
        <v>57</v>
      </c>
      <c r="AE1467">
        <v>0</v>
      </c>
      <c r="AF1467">
        <v>0</v>
      </c>
      <c r="AG1467">
        <v>0</v>
      </c>
      <c r="AH1467">
        <v>1</v>
      </c>
      <c r="AI1467" s="18" t="str">
        <f t="shared" si="89"/>
        <v>1</v>
      </c>
      <c r="AJ1467" s="18" t="str">
        <f t="shared" si="90"/>
        <v>1</v>
      </c>
      <c r="AK1467" s="18" t="str">
        <f t="shared" si="91"/>
        <v>1</v>
      </c>
      <c r="AL1467" s="18">
        <f t="shared" si="92"/>
        <v>1</v>
      </c>
      <c r="AM1467" t="s">
        <v>55</v>
      </c>
      <c r="AN1467" t="s">
        <v>55</v>
      </c>
      <c r="AO1467">
        <v>0</v>
      </c>
      <c r="AP1467">
        <v>0</v>
      </c>
      <c r="AQ1467">
        <v>0</v>
      </c>
      <c r="AR1467" t="s">
        <v>209</v>
      </c>
      <c r="AS1467" t="s">
        <v>78</v>
      </c>
      <c r="AT1467" t="s">
        <v>78</v>
      </c>
      <c r="AU1467" t="s">
        <v>4449</v>
      </c>
      <c r="AV1467" t="s">
        <v>7326</v>
      </c>
      <c r="AW1467" t="s">
        <v>1709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2016030114</v>
      </c>
      <c r="BM1467">
        <v>14</v>
      </c>
    </row>
    <row r="1468" spans="1:65">
      <c r="A1468" t="s">
        <v>7327</v>
      </c>
      <c r="B1468">
        <v>1467</v>
      </c>
      <c r="C1468" t="s">
        <v>1223</v>
      </c>
      <c r="D1468">
        <v>1</v>
      </c>
      <c r="E1468">
        <v>14</v>
      </c>
      <c r="F1468">
        <v>2016030114</v>
      </c>
      <c r="G1468">
        <v>20160301</v>
      </c>
      <c r="H1468" t="s">
        <v>1710</v>
      </c>
      <c r="I1468" t="s">
        <v>563</v>
      </c>
      <c r="J1468" t="s">
        <v>55</v>
      </c>
      <c r="K1468">
        <v>1</v>
      </c>
      <c r="L1468">
        <v>0</v>
      </c>
      <c r="M1468">
        <v>1</v>
      </c>
      <c r="N1468" t="s">
        <v>56</v>
      </c>
      <c r="O1468" t="s">
        <v>563</v>
      </c>
      <c r="P1468" t="s">
        <v>68</v>
      </c>
      <c r="Q1468" t="s">
        <v>3</v>
      </c>
      <c r="R1468" t="s">
        <v>1236</v>
      </c>
      <c r="S1468" t="s">
        <v>55</v>
      </c>
      <c r="T1468" t="s">
        <v>68</v>
      </c>
      <c r="U1468" t="s">
        <v>68</v>
      </c>
      <c r="V1468" t="s">
        <v>68</v>
      </c>
      <c r="W1468" t="s">
        <v>55</v>
      </c>
      <c r="X1468" t="s">
        <v>56</v>
      </c>
      <c r="Y1468" t="s">
        <v>56</v>
      </c>
      <c r="Z1468" t="s">
        <v>56</v>
      </c>
      <c r="AA1468" t="s">
        <v>57</v>
      </c>
      <c r="AB1468" t="s">
        <v>56</v>
      </c>
      <c r="AC1468" t="s">
        <v>56</v>
      </c>
      <c r="AD1468" t="s">
        <v>57</v>
      </c>
      <c r="AE1468">
        <v>0</v>
      </c>
      <c r="AF1468">
        <v>0</v>
      </c>
      <c r="AG1468">
        <v>0</v>
      </c>
      <c r="AH1468">
        <v>1</v>
      </c>
      <c r="AI1468" s="18" t="str">
        <f t="shared" si="89"/>
        <v>1</v>
      </c>
      <c r="AJ1468" s="18" t="str">
        <f t="shared" si="90"/>
        <v>1</v>
      </c>
      <c r="AK1468" s="18" t="str">
        <f t="shared" si="91"/>
        <v>1</v>
      </c>
      <c r="AL1468" s="18">
        <f t="shared" si="92"/>
        <v>1</v>
      </c>
      <c r="AM1468" t="s">
        <v>55</v>
      </c>
      <c r="AN1468" t="s">
        <v>55</v>
      </c>
      <c r="AO1468">
        <v>1</v>
      </c>
      <c r="AP1468">
        <v>0</v>
      </c>
      <c r="AQ1468">
        <v>0</v>
      </c>
      <c r="AR1468" t="s">
        <v>209</v>
      </c>
      <c r="AS1468" t="s">
        <v>78</v>
      </c>
      <c r="AT1468" t="s">
        <v>78</v>
      </c>
      <c r="AU1468" t="s">
        <v>4449</v>
      </c>
      <c r="AV1468" t="s">
        <v>7327</v>
      </c>
      <c r="AW1468" t="s">
        <v>1710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2016030114</v>
      </c>
      <c r="BM1468">
        <v>14</v>
      </c>
    </row>
    <row r="1469" spans="1:65">
      <c r="A1469" t="s">
        <v>7328</v>
      </c>
      <c r="B1469">
        <v>1468</v>
      </c>
      <c r="C1469" t="s">
        <v>1223</v>
      </c>
      <c r="D1469">
        <v>1</v>
      </c>
      <c r="E1469">
        <v>14</v>
      </c>
      <c r="F1469">
        <v>2016030114</v>
      </c>
      <c r="G1469">
        <v>20160301</v>
      </c>
      <c r="H1469" t="s">
        <v>1711</v>
      </c>
      <c r="I1469" t="s">
        <v>563</v>
      </c>
      <c r="J1469" t="s">
        <v>55</v>
      </c>
      <c r="K1469">
        <v>3</v>
      </c>
      <c r="L1469">
        <v>2</v>
      </c>
      <c r="M1469">
        <v>1</v>
      </c>
      <c r="N1469" t="s">
        <v>56</v>
      </c>
      <c r="O1469" t="s">
        <v>563</v>
      </c>
      <c r="P1469" t="s">
        <v>68</v>
      </c>
      <c r="Q1469" t="s">
        <v>3</v>
      </c>
      <c r="R1469" t="s">
        <v>1236</v>
      </c>
      <c r="S1469" t="s">
        <v>55</v>
      </c>
      <c r="T1469" t="s">
        <v>68</v>
      </c>
      <c r="U1469" t="s">
        <v>68</v>
      </c>
      <c r="V1469" t="s">
        <v>68</v>
      </c>
      <c r="W1469" t="s">
        <v>55</v>
      </c>
      <c r="X1469" t="s">
        <v>56</v>
      </c>
      <c r="Y1469" t="s">
        <v>56</v>
      </c>
      <c r="Z1469" t="s">
        <v>56</v>
      </c>
      <c r="AA1469" t="s">
        <v>57</v>
      </c>
      <c r="AB1469" t="s">
        <v>56</v>
      </c>
      <c r="AC1469" t="s">
        <v>68</v>
      </c>
      <c r="AD1469" t="s">
        <v>57</v>
      </c>
      <c r="AE1469">
        <v>0</v>
      </c>
      <c r="AF1469">
        <v>0</v>
      </c>
      <c r="AG1469">
        <v>0</v>
      </c>
      <c r="AH1469">
        <v>1</v>
      </c>
      <c r="AI1469" s="18" t="str">
        <f t="shared" si="89"/>
        <v>1</v>
      </c>
      <c r="AJ1469" s="18" t="str">
        <f t="shared" si="90"/>
        <v>1</v>
      </c>
      <c r="AK1469" s="18" t="str">
        <f t="shared" si="91"/>
        <v>1</v>
      </c>
      <c r="AL1469" s="18">
        <f t="shared" si="92"/>
        <v>1</v>
      </c>
      <c r="AM1469" t="s">
        <v>55</v>
      </c>
      <c r="AN1469" t="s">
        <v>55</v>
      </c>
      <c r="AO1469">
        <v>0</v>
      </c>
      <c r="AP1469">
        <v>0</v>
      </c>
      <c r="AQ1469">
        <v>0</v>
      </c>
      <c r="AR1469" t="s">
        <v>209</v>
      </c>
      <c r="AS1469" t="s">
        <v>78</v>
      </c>
      <c r="AT1469" t="s">
        <v>78</v>
      </c>
      <c r="AU1469" t="s">
        <v>4449</v>
      </c>
      <c r="AV1469" t="s">
        <v>7328</v>
      </c>
      <c r="AW1469" t="s">
        <v>1711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2016030114</v>
      </c>
      <c r="BM1469">
        <v>14</v>
      </c>
    </row>
    <row r="1470" spans="1:65">
      <c r="A1470" t="s">
        <v>7329</v>
      </c>
      <c r="B1470">
        <v>1469</v>
      </c>
      <c r="C1470" t="s">
        <v>1223</v>
      </c>
      <c r="D1470">
        <v>1</v>
      </c>
      <c r="E1470">
        <v>15</v>
      </c>
      <c r="F1470">
        <v>2016022615</v>
      </c>
      <c r="G1470">
        <v>20160226</v>
      </c>
      <c r="H1470" t="s">
        <v>1712</v>
      </c>
      <c r="I1470" t="s">
        <v>296</v>
      </c>
      <c r="J1470" t="s">
        <v>55</v>
      </c>
      <c r="K1470">
        <v>0</v>
      </c>
      <c r="L1470" t="s">
        <v>55</v>
      </c>
      <c r="M1470" t="s">
        <v>55</v>
      </c>
      <c r="N1470" t="s">
        <v>56</v>
      </c>
      <c r="O1470" t="s">
        <v>57</v>
      </c>
      <c r="P1470" t="s">
        <v>57</v>
      </c>
      <c r="Q1470" t="s">
        <v>3</v>
      </c>
      <c r="R1470" t="s">
        <v>1713</v>
      </c>
      <c r="S1470" t="s">
        <v>55</v>
      </c>
      <c r="T1470" t="s">
        <v>68</v>
      </c>
      <c r="U1470" t="s">
        <v>68</v>
      </c>
      <c r="V1470" t="s">
        <v>56</v>
      </c>
      <c r="W1470" t="s">
        <v>55</v>
      </c>
      <c r="X1470" t="s">
        <v>56</v>
      </c>
      <c r="Y1470" t="s">
        <v>56</v>
      </c>
      <c r="Z1470" t="s">
        <v>56</v>
      </c>
      <c r="AA1470" t="s">
        <v>57</v>
      </c>
      <c r="AB1470" t="s">
        <v>56</v>
      </c>
      <c r="AC1470" t="s">
        <v>56</v>
      </c>
      <c r="AD1470" t="s">
        <v>57</v>
      </c>
      <c r="AE1470">
        <v>0</v>
      </c>
      <c r="AF1470">
        <v>0</v>
      </c>
      <c r="AG1470">
        <v>0</v>
      </c>
      <c r="AH1470">
        <v>1</v>
      </c>
      <c r="AI1470" s="18" t="str">
        <f t="shared" si="89"/>
        <v>1</v>
      </c>
      <c r="AJ1470" s="18" t="str">
        <f t="shared" si="90"/>
        <v>1</v>
      </c>
      <c r="AK1470" s="18" t="str">
        <f t="shared" si="91"/>
        <v>1</v>
      </c>
      <c r="AL1470" s="18">
        <f t="shared" si="92"/>
        <v>1</v>
      </c>
      <c r="AM1470" t="s">
        <v>55</v>
      </c>
      <c r="AN1470" t="s">
        <v>55</v>
      </c>
      <c r="AO1470">
        <v>0</v>
      </c>
      <c r="AP1470">
        <v>0</v>
      </c>
      <c r="AQ1470">
        <v>0</v>
      </c>
      <c r="AR1470" t="s">
        <v>300</v>
      </c>
      <c r="AS1470" t="s">
        <v>67</v>
      </c>
      <c r="AT1470" t="s">
        <v>67</v>
      </c>
      <c r="AU1470" t="s">
        <v>4450</v>
      </c>
      <c r="AV1470" t="s">
        <v>7329</v>
      </c>
      <c r="AW1470" t="s">
        <v>1712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2016022615</v>
      </c>
      <c r="BM1470">
        <v>15</v>
      </c>
    </row>
    <row r="1471" spans="1:65">
      <c r="A1471" t="s">
        <v>7330</v>
      </c>
      <c r="B1471">
        <v>1470</v>
      </c>
      <c r="C1471" t="s">
        <v>1223</v>
      </c>
      <c r="D1471">
        <v>1</v>
      </c>
      <c r="E1471">
        <v>15</v>
      </c>
      <c r="F1471">
        <v>2016022615</v>
      </c>
      <c r="G1471">
        <v>20160226</v>
      </c>
      <c r="H1471" t="s">
        <v>1714</v>
      </c>
      <c r="I1471" t="s">
        <v>76</v>
      </c>
      <c r="J1471" t="s">
        <v>55</v>
      </c>
      <c r="K1471">
        <v>1</v>
      </c>
      <c r="L1471" t="s">
        <v>55</v>
      </c>
      <c r="M1471" t="s">
        <v>55</v>
      </c>
      <c r="N1471" t="s">
        <v>56</v>
      </c>
      <c r="O1471" t="s">
        <v>76</v>
      </c>
      <c r="P1471" t="s">
        <v>57</v>
      </c>
      <c r="Q1471" t="s">
        <v>4</v>
      </c>
      <c r="R1471" t="s">
        <v>78</v>
      </c>
      <c r="S1471" t="s">
        <v>55</v>
      </c>
      <c r="T1471" t="s">
        <v>56</v>
      </c>
      <c r="U1471" t="s">
        <v>56</v>
      </c>
      <c r="V1471" t="s">
        <v>56</v>
      </c>
      <c r="W1471" t="s">
        <v>55</v>
      </c>
      <c r="X1471" t="s">
        <v>56</v>
      </c>
      <c r="Y1471" t="s">
        <v>56</v>
      </c>
      <c r="Z1471" t="s">
        <v>56</v>
      </c>
      <c r="AA1471" t="s">
        <v>57</v>
      </c>
      <c r="AB1471" t="s">
        <v>56</v>
      </c>
      <c r="AC1471" t="s">
        <v>56</v>
      </c>
      <c r="AD1471" t="s">
        <v>57</v>
      </c>
      <c r="AE1471">
        <v>0</v>
      </c>
      <c r="AF1471">
        <v>0</v>
      </c>
      <c r="AG1471">
        <v>0</v>
      </c>
      <c r="AH1471">
        <v>1</v>
      </c>
      <c r="AI1471" s="18" t="str">
        <f t="shared" si="89"/>
        <v>1</v>
      </c>
      <c r="AJ1471" s="18" t="str">
        <f t="shared" si="90"/>
        <v>1</v>
      </c>
      <c r="AK1471" s="18" t="str">
        <f t="shared" si="91"/>
        <v>1</v>
      </c>
      <c r="AL1471" s="18">
        <f t="shared" si="92"/>
        <v>1</v>
      </c>
      <c r="AM1471" t="s">
        <v>55</v>
      </c>
      <c r="AN1471" t="s">
        <v>55</v>
      </c>
      <c r="AO1471">
        <v>0</v>
      </c>
      <c r="AP1471">
        <v>0</v>
      </c>
      <c r="AQ1471">
        <v>0</v>
      </c>
      <c r="AR1471" t="s">
        <v>76</v>
      </c>
      <c r="AS1471" t="s">
        <v>78</v>
      </c>
      <c r="AT1471" t="s">
        <v>78</v>
      </c>
      <c r="AU1471" t="s">
        <v>4449</v>
      </c>
      <c r="AV1471" t="s">
        <v>7330</v>
      </c>
      <c r="AW1471" t="s">
        <v>1714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2016022615</v>
      </c>
      <c r="BM1471">
        <v>15</v>
      </c>
    </row>
    <row r="1472" spans="1:65">
      <c r="A1472" t="s">
        <v>7331</v>
      </c>
      <c r="B1472">
        <v>1471</v>
      </c>
      <c r="C1472" t="s">
        <v>1223</v>
      </c>
      <c r="D1472">
        <v>1</v>
      </c>
      <c r="E1472">
        <v>15</v>
      </c>
      <c r="F1472">
        <v>2016022615</v>
      </c>
      <c r="G1472">
        <v>20160226</v>
      </c>
      <c r="H1472" t="s">
        <v>1715</v>
      </c>
      <c r="I1472" t="s">
        <v>1716</v>
      </c>
      <c r="J1472" t="s">
        <v>55</v>
      </c>
      <c r="K1472">
        <v>1</v>
      </c>
      <c r="L1472">
        <v>1</v>
      </c>
      <c r="M1472" t="s">
        <v>55</v>
      </c>
      <c r="N1472" t="s">
        <v>56</v>
      </c>
      <c r="O1472" t="s">
        <v>1717</v>
      </c>
      <c r="P1472" t="s">
        <v>56</v>
      </c>
      <c r="Q1472" t="s">
        <v>3</v>
      </c>
      <c r="R1472" t="s">
        <v>1236</v>
      </c>
      <c r="S1472" t="s">
        <v>55</v>
      </c>
      <c r="T1472" t="s">
        <v>68</v>
      </c>
      <c r="U1472" t="s">
        <v>68</v>
      </c>
      <c r="V1472" t="s">
        <v>68</v>
      </c>
      <c r="W1472" t="s">
        <v>55</v>
      </c>
      <c r="X1472" t="s">
        <v>56</v>
      </c>
      <c r="Y1472" t="s">
        <v>56</v>
      </c>
      <c r="Z1472" t="s">
        <v>56</v>
      </c>
      <c r="AA1472" t="s">
        <v>57</v>
      </c>
      <c r="AB1472" t="s">
        <v>56</v>
      </c>
      <c r="AC1472" t="s">
        <v>68</v>
      </c>
      <c r="AD1472" t="s">
        <v>1718</v>
      </c>
      <c r="AE1472">
        <v>0</v>
      </c>
      <c r="AF1472">
        <v>0</v>
      </c>
      <c r="AG1472">
        <v>1</v>
      </c>
      <c r="AH1472">
        <v>0</v>
      </c>
      <c r="AI1472" s="18" t="str">
        <f t="shared" si="89"/>
        <v>1</v>
      </c>
      <c r="AJ1472" s="18" t="str">
        <f t="shared" si="90"/>
        <v>1</v>
      </c>
      <c r="AK1472" s="18" t="str">
        <f t="shared" si="91"/>
        <v>0</v>
      </c>
      <c r="AL1472" s="18">
        <f t="shared" si="92"/>
        <v>0</v>
      </c>
      <c r="AM1472">
        <v>1</v>
      </c>
      <c r="AN1472">
        <v>5</v>
      </c>
      <c r="AO1472">
        <v>0</v>
      </c>
      <c r="AP1472">
        <v>0</v>
      </c>
      <c r="AQ1472">
        <v>0</v>
      </c>
      <c r="AR1472" t="s">
        <v>298</v>
      </c>
      <c r="AS1472" t="s">
        <v>78</v>
      </c>
      <c r="AT1472" t="s">
        <v>78</v>
      </c>
      <c r="AU1472" t="s">
        <v>4449</v>
      </c>
      <c r="AV1472" t="s">
        <v>7331</v>
      </c>
      <c r="AW1472" t="s">
        <v>1715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2016022615</v>
      </c>
      <c r="BM1472">
        <v>15</v>
      </c>
    </row>
    <row r="1473" spans="1:65">
      <c r="A1473" t="s">
        <v>7332</v>
      </c>
      <c r="B1473">
        <v>1472</v>
      </c>
      <c r="C1473" t="s">
        <v>1223</v>
      </c>
      <c r="D1473">
        <v>1</v>
      </c>
      <c r="E1473">
        <v>15</v>
      </c>
      <c r="F1473">
        <v>2016022615</v>
      </c>
      <c r="G1473">
        <v>20160226</v>
      </c>
      <c r="H1473" t="s">
        <v>1719</v>
      </c>
      <c r="I1473" t="s">
        <v>1720</v>
      </c>
      <c r="J1473" t="s">
        <v>55</v>
      </c>
      <c r="K1473">
        <v>0</v>
      </c>
      <c r="L1473" t="s">
        <v>55</v>
      </c>
      <c r="M1473" t="s">
        <v>55</v>
      </c>
      <c r="N1473" t="s">
        <v>56</v>
      </c>
      <c r="O1473" t="s">
        <v>57</v>
      </c>
      <c r="P1473" t="s">
        <v>57</v>
      </c>
      <c r="Q1473" t="s">
        <v>3</v>
      </c>
      <c r="R1473" t="s">
        <v>1236</v>
      </c>
      <c r="S1473" t="s">
        <v>55</v>
      </c>
      <c r="T1473" t="s">
        <v>68</v>
      </c>
      <c r="U1473" t="s">
        <v>68</v>
      </c>
      <c r="V1473" t="s">
        <v>56</v>
      </c>
      <c r="W1473" t="s">
        <v>55</v>
      </c>
      <c r="X1473" t="s">
        <v>56</v>
      </c>
      <c r="Y1473" t="s">
        <v>56</v>
      </c>
      <c r="Z1473" t="s">
        <v>56</v>
      </c>
      <c r="AA1473" t="s">
        <v>57</v>
      </c>
      <c r="AB1473" t="s">
        <v>56</v>
      </c>
      <c r="AC1473" t="s">
        <v>56</v>
      </c>
      <c r="AD1473" t="s">
        <v>57</v>
      </c>
      <c r="AE1473">
        <v>0</v>
      </c>
      <c r="AF1473">
        <v>0</v>
      </c>
      <c r="AG1473">
        <v>1</v>
      </c>
      <c r="AH1473">
        <v>0</v>
      </c>
      <c r="AI1473" s="18" t="str">
        <f t="shared" si="89"/>
        <v>1</v>
      </c>
      <c r="AJ1473" s="18" t="str">
        <f t="shared" si="90"/>
        <v>1</v>
      </c>
      <c r="AK1473" s="18" t="str">
        <f t="shared" si="91"/>
        <v>0</v>
      </c>
      <c r="AL1473" s="18">
        <f t="shared" si="92"/>
        <v>0</v>
      </c>
      <c r="AM1473">
        <v>2</v>
      </c>
      <c r="AN1473">
        <v>4</v>
      </c>
      <c r="AO1473">
        <v>0</v>
      </c>
      <c r="AP1473">
        <v>0</v>
      </c>
      <c r="AQ1473">
        <v>0</v>
      </c>
      <c r="AR1473" t="s">
        <v>426</v>
      </c>
      <c r="AS1473" t="s">
        <v>78</v>
      </c>
      <c r="AT1473" t="s">
        <v>78</v>
      </c>
      <c r="AU1473" t="s">
        <v>4449</v>
      </c>
      <c r="AV1473" t="s">
        <v>7332</v>
      </c>
      <c r="AW1473" t="s">
        <v>1719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2016022615</v>
      </c>
      <c r="BM1473">
        <v>15</v>
      </c>
    </row>
    <row r="1474" spans="1:65">
      <c r="A1474" t="s">
        <v>7333</v>
      </c>
      <c r="B1474">
        <v>1473</v>
      </c>
      <c r="C1474" t="s">
        <v>1223</v>
      </c>
      <c r="D1474">
        <v>1</v>
      </c>
      <c r="E1474">
        <v>15</v>
      </c>
      <c r="F1474">
        <v>2016022615</v>
      </c>
      <c r="G1474">
        <v>20160226</v>
      </c>
      <c r="H1474" t="s">
        <v>1721</v>
      </c>
      <c r="I1474" t="s">
        <v>1722</v>
      </c>
      <c r="J1474" t="s">
        <v>55</v>
      </c>
      <c r="K1474">
        <v>0</v>
      </c>
      <c r="L1474" t="s">
        <v>55</v>
      </c>
      <c r="M1474" t="s">
        <v>55</v>
      </c>
      <c r="N1474" t="s">
        <v>56</v>
      </c>
      <c r="O1474" t="s">
        <v>57</v>
      </c>
      <c r="P1474" t="s">
        <v>57</v>
      </c>
      <c r="Q1474" t="s">
        <v>97</v>
      </c>
      <c r="R1474" t="s">
        <v>80</v>
      </c>
      <c r="S1474" t="s">
        <v>55</v>
      </c>
      <c r="T1474" t="s">
        <v>68</v>
      </c>
      <c r="U1474" t="s">
        <v>68</v>
      </c>
      <c r="V1474" t="s">
        <v>68</v>
      </c>
      <c r="W1474" t="s">
        <v>55</v>
      </c>
      <c r="X1474" t="s">
        <v>56</v>
      </c>
      <c r="Y1474" t="s">
        <v>68</v>
      </c>
      <c r="Z1474" t="s">
        <v>56</v>
      </c>
      <c r="AA1474" t="s">
        <v>57</v>
      </c>
      <c r="AB1474" t="s">
        <v>56</v>
      </c>
      <c r="AC1474" t="s">
        <v>56</v>
      </c>
      <c r="AD1474" t="s">
        <v>1723</v>
      </c>
      <c r="AE1474">
        <v>0</v>
      </c>
      <c r="AF1474">
        <v>0</v>
      </c>
      <c r="AG1474">
        <v>0</v>
      </c>
      <c r="AH1474">
        <v>1</v>
      </c>
      <c r="AI1474" s="18" t="str">
        <f t="shared" si="89"/>
        <v>1</v>
      </c>
      <c r="AJ1474" s="18" t="str">
        <f t="shared" si="90"/>
        <v>1</v>
      </c>
      <c r="AK1474" s="18" t="str">
        <f t="shared" si="91"/>
        <v>1</v>
      </c>
      <c r="AL1474" s="18">
        <f t="shared" si="92"/>
        <v>1</v>
      </c>
      <c r="AM1474" t="s">
        <v>55</v>
      </c>
      <c r="AN1474" t="s">
        <v>55</v>
      </c>
      <c r="AO1474">
        <v>0</v>
      </c>
      <c r="AP1474">
        <v>0</v>
      </c>
      <c r="AQ1474">
        <v>0</v>
      </c>
      <c r="AR1474" t="s">
        <v>209</v>
      </c>
      <c r="AS1474" t="s">
        <v>80</v>
      </c>
      <c r="AT1474" t="s">
        <v>80</v>
      </c>
      <c r="AU1474" t="s">
        <v>80</v>
      </c>
      <c r="AV1474" t="s">
        <v>7333</v>
      </c>
      <c r="AW1474" t="s">
        <v>1721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</v>
      </c>
      <c r="BL1474">
        <v>2016022615</v>
      </c>
      <c r="BM1474">
        <v>15</v>
      </c>
    </row>
    <row r="1475" spans="1:65">
      <c r="A1475" t="s">
        <v>7334</v>
      </c>
      <c r="B1475">
        <v>1474</v>
      </c>
      <c r="C1475" t="s">
        <v>1223</v>
      </c>
      <c r="D1475">
        <v>1</v>
      </c>
      <c r="E1475">
        <v>15</v>
      </c>
      <c r="F1475">
        <v>2016022615</v>
      </c>
      <c r="G1475">
        <v>20160226</v>
      </c>
      <c r="H1475" t="s">
        <v>1724</v>
      </c>
      <c r="I1475" t="s">
        <v>1722</v>
      </c>
      <c r="J1475" t="s">
        <v>55</v>
      </c>
      <c r="K1475">
        <v>0</v>
      </c>
      <c r="L1475" t="s">
        <v>55</v>
      </c>
      <c r="M1475" t="s">
        <v>55</v>
      </c>
      <c r="N1475" t="s">
        <v>56</v>
      </c>
      <c r="O1475" t="s">
        <v>57</v>
      </c>
      <c r="P1475" t="s">
        <v>57</v>
      </c>
      <c r="Q1475" t="s">
        <v>3</v>
      </c>
      <c r="R1475" t="s">
        <v>80</v>
      </c>
      <c r="S1475" t="s">
        <v>55</v>
      </c>
      <c r="T1475" t="s">
        <v>68</v>
      </c>
      <c r="U1475" t="s">
        <v>68</v>
      </c>
      <c r="V1475" t="s">
        <v>68</v>
      </c>
      <c r="W1475" t="s">
        <v>55</v>
      </c>
      <c r="X1475" t="s">
        <v>56</v>
      </c>
      <c r="Y1475" t="s">
        <v>68</v>
      </c>
      <c r="Z1475" t="s">
        <v>56</v>
      </c>
      <c r="AA1475" t="s">
        <v>57</v>
      </c>
      <c r="AB1475" t="s">
        <v>56</v>
      </c>
      <c r="AC1475" t="s">
        <v>56</v>
      </c>
      <c r="AD1475" t="s">
        <v>1723</v>
      </c>
      <c r="AE1475">
        <v>0</v>
      </c>
      <c r="AF1475">
        <v>0</v>
      </c>
      <c r="AG1475">
        <v>0</v>
      </c>
      <c r="AH1475">
        <v>1</v>
      </c>
      <c r="AI1475" s="18" t="str">
        <f t="shared" ref="AI1475:AI1538" si="93">IF(ISERROR(FIND("0",AE1475))=FALSE, "1", IF(ISERROR(FIND("1",AE1475))=FALSE, "0"))</f>
        <v>1</v>
      </c>
      <c r="AJ1475" s="18" t="str">
        <f t="shared" ref="AJ1475:AJ1538" si="94">IF(ISERROR(FIND("0",AF1475))=FALSE, "1", IF(ISERROR(FIND("1",AF1475))=FALSE, "0"))</f>
        <v>1</v>
      </c>
      <c r="AK1475" s="18" t="str">
        <f t="shared" ref="AK1475:AK1538" si="95">IF(ISERROR(FIND("0",AG1475))=FALSE, "1", IF(ISERROR(FIND("1",AG1475))=FALSE, "0"))</f>
        <v>1</v>
      </c>
      <c r="AL1475" s="18">
        <f t="shared" ref="AL1475:AL1538" si="96">AH1475</f>
        <v>1</v>
      </c>
      <c r="AM1475" t="s">
        <v>55</v>
      </c>
      <c r="AN1475" t="s">
        <v>55</v>
      </c>
      <c r="AO1475">
        <v>1</v>
      </c>
      <c r="AP1475">
        <v>0</v>
      </c>
      <c r="AQ1475">
        <v>0</v>
      </c>
      <c r="AR1475" t="s">
        <v>209</v>
      </c>
      <c r="AS1475" t="s">
        <v>80</v>
      </c>
      <c r="AT1475" t="s">
        <v>80</v>
      </c>
      <c r="AU1475" t="s">
        <v>80</v>
      </c>
      <c r="AV1475" t="s">
        <v>7334</v>
      </c>
      <c r="AW1475" t="s">
        <v>1724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2016022615</v>
      </c>
      <c r="BM1475">
        <v>15</v>
      </c>
    </row>
    <row r="1476" spans="1:65">
      <c r="A1476" t="s">
        <v>7335</v>
      </c>
      <c r="B1476">
        <v>1475</v>
      </c>
      <c r="C1476" t="s">
        <v>1223</v>
      </c>
      <c r="D1476">
        <v>1</v>
      </c>
      <c r="E1476">
        <v>15</v>
      </c>
      <c r="F1476">
        <v>2016022615</v>
      </c>
      <c r="G1476">
        <v>20160226</v>
      </c>
      <c r="H1476" t="s">
        <v>1725</v>
      </c>
      <c r="I1476" t="s">
        <v>563</v>
      </c>
      <c r="J1476" t="s">
        <v>55</v>
      </c>
      <c r="K1476">
        <v>0</v>
      </c>
      <c r="L1476" t="s">
        <v>55</v>
      </c>
      <c r="M1476" t="s">
        <v>55</v>
      </c>
      <c r="N1476" t="s">
        <v>56</v>
      </c>
      <c r="O1476" t="s">
        <v>57</v>
      </c>
      <c r="P1476" t="s">
        <v>57</v>
      </c>
      <c r="Q1476" t="s">
        <v>3</v>
      </c>
      <c r="R1476" t="s">
        <v>80</v>
      </c>
      <c r="S1476" t="s">
        <v>55</v>
      </c>
      <c r="T1476" t="s">
        <v>68</v>
      </c>
      <c r="U1476" t="s">
        <v>68</v>
      </c>
      <c r="V1476" t="s">
        <v>68</v>
      </c>
      <c r="W1476" t="s">
        <v>55</v>
      </c>
      <c r="X1476" t="s">
        <v>56</v>
      </c>
      <c r="Y1476" t="s">
        <v>68</v>
      </c>
      <c r="Z1476" t="s">
        <v>56</v>
      </c>
      <c r="AA1476" t="s">
        <v>57</v>
      </c>
      <c r="AB1476" t="s">
        <v>56</v>
      </c>
      <c r="AC1476" t="s">
        <v>56</v>
      </c>
      <c r="AD1476" t="s">
        <v>1726</v>
      </c>
      <c r="AE1476">
        <v>0</v>
      </c>
      <c r="AF1476">
        <v>0</v>
      </c>
      <c r="AG1476">
        <v>0</v>
      </c>
      <c r="AH1476">
        <v>1</v>
      </c>
      <c r="AI1476" s="18" t="str">
        <f t="shared" si="93"/>
        <v>1</v>
      </c>
      <c r="AJ1476" s="18" t="str">
        <f t="shared" si="94"/>
        <v>1</v>
      </c>
      <c r="AK1476" s="18" t="str">
        <f t="shared" si="95"/>
        <v>1</v>
      </c>
      <c r="AL1476" s="18">
        <f t="shared" si="96"/>
        <v>1</v>
      </c>
      <c r="AM1476" t="s">
        <v>55</v>
      </c>
      <c r="AN1476" t="s">
        <v>55</v>
      </c>
      <c r="AO1476">
        <v>0</v>
      </c>
      <c r="AP1476">
        <v>0</v>
      </c>
      <c r="AQ1476">
        <v>0</v>
      </c>
      <c r="AR1476" t="s">
        <v>209</v>
      </c>
      <c r="AS1476" t="s">
        <v>80</v>
      </c>
      <c r="AT1476" t="s">
        <v>80</v>
      </c>
      <c r="AU1476" t="s">
        <v>80</v>
      </c>
      <c r="AV1476" t="s">
        <v>7335</v>
      </c>
      <c r="AW1476" t="s">
        <v>1725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2016022615</v>
      </c>
      <c r="BM1476">
        <v>15</v>
      </c>
    </row>
    <row r="1477" spans="1:65">
      <c r="A1477" t="s">
        <v>7336</v>
      </c>
      <c r="B1477">
        <v>1476</v>
      </c>
      <c r="C1477" t="s">
        <v>1223</v>
      </c>
      <c r="D1477">
        <v>1</v>
      </c>
      <c r="E1477">
        <v>15</v>
      </c>
      <c r="F1477">
        <v>2016022615</v>
      </c>
      <c r="G1477">
        <v>20160226</v>
      </c>
      <c r="H1477" t="s">
        <v>1727</v>
      </c>
      <c r="I1477" t="s">
        <v>1722</v>
      </c>
      <c r="J1477" t="s">
        <v>55</v>
      </c>
      <c r="K1477">
        <v>0</v>
      </c>
      <c r="L1477" t="s">
        <v>55</v>
      </c>
      <c r="M1477" t="s">
        <v>55</v>
      </c>
      <c r="N1477" t="s">
        <v>56</v>
      </c>
      <c r="O1477" t="s">
        <v>57</v>
      </c>
      <c r="P1477" t="s">
        <v>57</v>
      </c>
      <c r="Q1477" t="s">
        <v>3</v>
      </c>
      <c r="R1477" t="s">
        <v>1236</v>
      </c>
      <c r="S1477" t="s">
        <v>55</v>
      </c>
      <c r="T1477" t="s">
        <v>68</v>
      </c>
      <c r="U1477" t="s">
        <v>68</v>
      </c>
      <c r="V1477" t="s">
        <v>68</v>
      </c>
      <c r="W1477" t="s">
        <v>55</v>
      </c>
      <c r="X1477" t="s">
        <v>56</v>
      </c>
      <c r="Y1477" t="s">
        <v>68</v>
      </c>
      <c r="Z1477" t="s">
        <v>56</v>
      </c>
      <c r="AA1477" t="s">
        <v>57</v>
      </c>
      <c r="AB1477" t="s">
        <v>56</v>
      </c>
      <c r="AC1477" t="s">
        <v>56</v>
      </c>
      <c r="AD1477" t="s">
        <v>1723</v>
      </c>
      <c r="AE1477">
        <v>0</v>
      </c>
      <c r="AF1477">
        <v>0</v>
      </c>
      <c r="AG1477">
        <v>0</v>
      </c>
      <c r="AH1477">
        <v>1</v>
      </c>
      <c r="AI1477" s="18" t="str">
        <f t="shared" si="93"/>
        <v>1</v>
      </c>
      <c r="AJ1477" s="18" t="str">
        <f t="shared" si="94"/>
        <v>1</v>
      </c>
      <c r="AK1477" s="18" t="str">
        <f t="shared" si="95"/>
        <v>1</v>
      </c>
      <c r="AL1477" s="18">
        <f t="shared" si="96"/>
        <v>1</v>
      </c>
      <c r="AM1477" t="s">
        <v>55</v>
      </c>
      <c r="AN1477" t="s">
        <v>55</v>
      </c>
      <c r="AO1477">
        <v>0</v>
      </c>
      <c r="AP1477">
        <v>0</v>
      </c>
      <c r="AQ1477">
        <v>0</v>
      </c>
      <c r="AR1477" t="s">
        <v>209</v>
      </c>
      <c r="AS1477" t="s">
        <v>78</v>
      </c>
      <c r="AT1477" t="s">
        <v>78</v>
      </c>
      <c r="AU1477" t="s">
        <v>4449</v>
      </c>
      <c r="AV1477" t="s">
        <v>7336</v>
      </c>
      <c r="AW1477" t="s">
        <v>1727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2016022615</v>
      </c>
      <c r="BM1477">
        <v>15</v>
      </c>
    </row>
    <row r="1478" spans="1:65">
      <c r="A1478" t="s">
        <v>7337</v>
      </c>
      <c r="B1478">
        <v>1477</v>
      </c>
      <c r="C1478" t="s">
        <v>1223</v>
      </c>
      <c r="D1478">
        <v>1</v>
      </c>
      <c r="E1478">
        <v>15</v>
      </c>
      <c r="F1478">
        <v>2016022615</v>
      </c>
      <c r="G1478">
        <v>20160226</v>
      </c>
      <c r="H1478" t="s">
        <v>1728</v>
      </c>
      <c r="I1478" t="s">
        <v>1722</v>
      </c>
      <c r="J1478" t="s">
        <v>55</v>
      </c>
      <c r="K1478">
        <v>0</v>
      </c>
      <c r="L1478" t="s">
        <v>55</v>
      </c>
      <c r="M1478" t="s">
        <v>55</v>
      </c>
      <c r="N1478" t="s">
        <v>56</v>
      </c>
      <c r="O1478" t="s">
        <v>57</v>
      </c>
      <c r="P1478" t="s">
        <v>57</v>
      </c>
      <c r="Q1478" t="s">
        <v>3</v>
      </c>
      <c r="R1478" t="s">
        <v>80</v>
      </c>
      <c r="S1478" t="s">
        <v>55</v>
      </c>
      <c r="T1478" t="s">
        <v>68</v>
      </c>
      <c r="U1478" t="s">
        <v>68</v>
      </c>
      <c r="V1478" t="s">
        <v>68</v>
      </c>
      <c r="W1478" t="s">
        <v>55</v>
      </c>
      <c r="X1478" t="s">
        <v>56</v>
      </c>
      <c r="Y1478" t="s">
        <v>68</v>
      </c>
      <c r="Z1478" t="s">
        <v>56</v>
      </c>
      <c r="AA1478" t="s">
        <v>57</v>
      </c>
      <c r="AB1478" t="s">
        <v>56</v>
      </c>
      <c r="AC1478" t="s">
        <v>56</v>
      </c>
      <c r="AD1478" t="s">
        <v>1723</v>
      </c>
      <c r="AE1478">
        <v>0</v>
      </c>
      <c r="AF1478">
        <v>0</v>
      </c>
      <c r="AG1478">
        <v>0</v>
      </c>
      <c r="AH1478">
        <v>1</v>
      </c>
      <c r="AI1478" s="18" t="str">
        <f t="shared" si="93"/>
        <v>1</v>
      </c>
      <c r="AJ1478" s="18" t="str">
        <f t="shared" si="94"/>
        <v>1</v>
      </c>
      <c r="AK1478" s="18" t="str">
        <f t="shared" si="95"/>
        <v>1</v>
      </c>
      <c r="AL1478" s="18">
        <f t="shared" si="96"/>
        <v>1</v>
      </c>
      <c r="AM1478" t="s">
        <v>55</v>
      </c>
      <c r="AN1478" t="s">
        <v>55</v>
      </c>
      <c r="AO1478">
        <v>0</v>
      </c>
      <c r="AP1478">
        <v>0</v>
      </c>
      <c r="AQ1478">
        <v>0</v>
      </c>
      <c r="AR1478" t="s">
        <v>209</v>
      </c>
      <c r="AS1478" t="s">
        <v>80</v>
      </c>
      <c r="AT1478" t="s">
        <v>80</v>
      </c>
      <c r="AU1478" t="s">
        <v>80</v>
      </c>
      <c r="AV1478" t="s">
        <v>7337</v>
      </c>
      <c r="AW1478" t="s">
        <v>1728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2016022615</v>
      </c>
      <c r="BM1478">
        <v>15</v>
      </c>
    </row>
    <row r="1479" spans="1:65">
      <c r="A1479" t="s">
        <v>7338</v>
      </c>
      <c r="B1479">
        <v>1478</v>
      </c>
      <c r="C1479" t="s">
        <v>1223</v>
      </c>
      <c r="D1479">
        <v>1</v>
      </c>
      <c r="E1479">
        <v>15</v>
      </c>
      <c r="F1479">
        <v>2016022615</v>
      </c>
      <c r="G1479">
        <v>20160226</v>
      </c>
      <c r="H1479" t="s">
        <v>1729</v>
      </c>
      <c r="I1479" t="s">
        <v>1722</v>
      </c>
      <c r="J1479" t="s">
        <v>55</v>
      </c>
      <c r="K1479">
        <v>0</v>
      </c>
      <c r="L1479" t="s">
        <v>55</v>
      </c>
      <c r="M1479" t="s">
        <v>55</v>
      </c>
      <c r="N1479" t="s">
        <v>56</v>
      </c>
      <c r="O1479" t="s">
        <v>57</v>
      </c>
      <c r="P1479" t="s">
        <v>57</v>
      </c>
      <c r="Q1479" t="s">
        <v>3</v>
      </c>
      <c r="R1479" t="s">
        <v>80</v>
      </c>
      <c r="S1479" t="s">
        <v>55</v>
      </c>
      <c r="T1479" t="s">
        <v>68</v>
      </c>
      <c r="U1479" t="s">
        <v>68</v>
      </c>
      <c r="V1479" t="s">
        <v>56</v>
      </c>
      <c r="W1479" t="s">
        <v>55</v>
      </c>
      <c r="X1479" t="s">
        <v>56</v>
      </c>
      <c r="Y1479" t="s">
        <v>68</v>
      </c>
      <c r="Z1479" t="s">
        <v>56</v>
      </c>
      <c r="AA1479" t="s">
        <v>57</v>
      </c>
      <c r="AB1479" t="s">
        <v>56</v>
      </c>
      <c r="AC1479" t="s">
        <v>56</v>
      </c>
      <c r="AD1479" t="s">
        <v>1723</v>
      </c>
      <c r="AE1479">
        <v>0</v>
      </c>
      <c r="AF1479">
        <v>0</v>
      </c>
      <c r="AG1479">
        <v>0</v>
      </c>
      <c r="AH1479">
        <v>1</v>
      </c>
      <c r="AI1479" s="18" t="str">
        <f t="shared" si="93"/>
        <v>1</v>
      </c>
      <c r="AJ1479" s="18" t="str">
        <f t="shared" si="94"/>
        <v>1</v>
      </c>
      <c r="AK1479" s="18" t="str">
        <f t="shared" si="95"/>
        <v>1</v>
      </c>
      <c r="AL1479" s="18">
        <f t="shared" si="96"/>
        <v>1</v>
      </c>
      <c r="AM1479" t="s">
        <v>55</v>
      </c>
      <c r="AN1479" t="s">
        <v>55</v>
      </c>
      <c r="AO1479">
        <v>0</v>
      </c>
      <c r="AP1479">
        <v>0</v>
      </c>
      <c r="AQ1479">
        <v>0</v>
      </c>
      <c r="AR1479" t="s">
        <v>209</v>
      </c>
      <c r="AS1479" t="s">
        <v>80</v>
      </c>
      <c r="AT1479" t="s">
        <v>80</v>
      </c>
      <c r="AU1479" t="s">
        <v>80</v>
      </c>
      <c r="AV1479" t="s">
        <v>7338</v>
      </c>
      <c r="AW1479" t="s">
        <v>1729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2016022615</v>
      </c>
      <c r="BM1479">
        <v>15</v>
      </c>
    </row>
    <row r="1480" spans="1:65">
      <c r="A1480" t="s">
        <v>7339</v>
      </c>
      <c r="B1480">
        <v>1479</v>
      </c>
      <c r="C1480" t="s">
        <v>1223</v>
      </c>
      <c r="D1480">
        <v>1</v>
      </c>
      <c r="E1480">
        <v>15</v>
      </c>
      <c r="F1480">
        <v>2016022615</v>
      </c>
      <c r="G1480">
        <v>20160226</v>
      </c>
      <c r="H1480" t="s">
        <v>1730</v>
      </c>
      <c r="I1480" t="s">
        <v>1722</v>
      </c>
      <c r="J1480" t="s">
        <v>55</v>
      </c>
      <c r="K1480">
        <v>0</v>
      </c>
      <c r="L1480" t="s">
        <v>55</v>
      </c>
      <c r="M1480" t="s">
        <v>55</v>
      </c>
      <c r="N1480" t="s">
        <v>56</v>
      </c>
      <c r="O1480" t="s">
        <v>57</v>
      </c>
      <c r="P1480" t="s">
        <v>57</v>
      </c>
      <c r="Q1480" t="s">
        <v>3</v>
      </c>
      <c r="R1480" t="s">
        <v>80</v>
      </c>
      <c r="S1480" t="s">
        <v>55</v>
      </c>
      <c r="T1480" t="s">
        <v>68</v>
      </c>
      <c r="U1480" t="s">
        <v>68</v>
      </c>
      <c r="V1480" t="s">
        <v>56</v>
      </c>
      <c r="W1480" t="s">
        <v>55</v>
      </c>
      <c r="X1480" t="s">
        <v>56</v>
      </c>
      <c r="Y1480" t="s">
        <v>68</v>
      </c>
      <c r="Z1480" t="s">
        <v>56</v>
      </c>
      <c r="AA1480" t="s">
        <v>57</v>
      </c>
      <c r="AB1480" t="s">
        <v>56</v>
      </c>
      <c r="AC1480" t="s">
        <v>56</v>
      </c>
      <c r="AD1480" t="s">
        <v>1726</v>
      </c>
      <c r="AE1480">
        <v>0</v>
      </c>
      <c r="AF1480">
        <v>0</v>
      </c>
      <c r="AG1480">
        <v>0</v>
      </c>
      <c r="AH1480">
        <v>1</v>
      </c>
      <c r="AI1480" s="18" t="str">
        <f t="shared" si="93"/>
        <v>1</v>
      </c>
      <c r="AJ1480" s="18" t="str">
        <f t="shared" si="94"/>
        <v>1</v>
      </c>
      <c r="AK1480" s="18" t="str">
        <f t="shared" si="95"/>
        <v>1</v>
      </c>
      <c r="AL1480" s="18">
        <f t="shared" si="96"/>
        <v>1</v>
      </c>
      <c r="AM1480" t="s">
        <v>55</v>
      </c>
      <c r="AN1480" t="s">
        <v>55</v>
      </c>
      <c r="AO1480">
        <v>1</v>
      </c>
      <c r="AP1480">
        <v>0</v>
      </c>
      <c r="AQ1480">
        <v>0</v>
      </c>
      <c r="AR1480" t="s">
        <v>209</v>
      </c>
      <c r="AS1480" t="s">
        <v>80</v>
      </c>
      <c r="AT1480" t="s">
        <v>80</v>
      </c>
      <c r="AU1480" t="s">
        <v>80</v>
      </c>
      <c r="AV1480" t="s">
        <v>7339</v>
      </c>
      <c r="AW1480" t="s">
        <v>1730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2016022615</v>
      </c>
      <c r="BM1480">
        <v>15</v>
      </c>
    </row>
    <row r="1481" spans="1:65">
      <c r="A1481" t="s">
        <v>7340</v>
      </c>
      <c r="B1481">
        <v>1480</v>
      </c>
      <c r="C1481" t="s">
        <v>1223</v>
      </c>
      <c r="D1481">
        <v>1</v>
      </c>
      <c r="E1481">
        <v>15</v>
      </c>
      <c r="F1481">
        <v>2016022615</v>
      </c>
      <c r="G1481">
        <v>20160226</v>
      </c>
      <c r="H1481" t="s">
        <v>1731</v>
      </c>
      <c r="I1481" t="s">
        <v>1722</v>
      </c>
      <c r="J1481" t="s">
        <v>55</v>
      </c>
      <c r="K1481">
        <v>0</v>
      </c>
      <c r="L1481" t="s">
        <v>55</v>
      </c>
      <c r="M1481" t="s">
        <v>55</v>
      </c>
      <c r="N1481" t="s">
        <v>56</v>
      </c>
      <c r="O1481" t="s">
        <v>57</v>
      </c>
      <c r="P1481" t="s">
        <v>57</v>
      </c>
      <c r="Q1481" t="s">
        <v>3</v>
      </c>
      <c r="R1481" t="s">
        <v>80</v>
      </c>
      <c r="S1481" t="s">
        <v>55</v>
      </c>
      <c r="T1481" t="s">
        <v>68</v>
      </c>
      <c r="U1481" t="s">
        <v>68</v>
      </c>
      <c r="V1481" t="s">
        <v>68</v>
      </c>
      <c r="W1481" t="s">
        <v>55</v>
      </c>
      <c r="X1481" t="s">
        <v>56</v>
      </c>
      <c r="Y1481" t="s">
        <v>56</v>
      </c>
      <c r="Z1481" t="s">
        <v>56</v>
      </c>
      <c r="AA1481" t="s">
        <v>57</v>
      </c>
      <c r="AB1481" t="s">
        <v>56</v>
      </c>
      <c r="AC1481" t="s">
        <v>56</v>
      </c>
      <c r="AD1481" t="s">
        <v>57</v>
      </c>
      <c r="AE1481">
        <v>0</v>
      </c>
      <c r="AF1481">
        <v>0</v>
      </c>
      <c r="AG1481">
        <v>0</v>
      </c>
      <c r="AH1481">
        <v>1</v>
      </c>
      <c r="AI1481" s="18" t="str">
        <f t="shared" si="93"/>
        <v>1</v>
      </c>
      <c r="AJ1481" s="18" t="str">
        <f t="shared" si="94"/>
        <v>1</v>
      </c>
      <c r="AK1481" s="18" t="str">
        <f t="shared" si="95"/>
        <v>1</v>
      </c>
      <c r="AL1481" s="18">
        <f t="shared" si="96"/>
        <v>1</v>
      </c>
      <c r="AM1481" t="s">
        <v>55</v>
      </c>
      <c r="AN1481" t="s">
        <v>55</v>
      </c>
      <c r="AO1481">
        <v>0</v>
      </c>
      <c r="AP1481">
        <v>0</v>
      </c>
      <c r="AQ1481">
        <v>0</v>
      </c>
      <c r="AR1481" t="s">
        <v>209</v>
      </c>
      <c r="AS1481" t="s">
        <v>80</v>
      </c>
      <c r="AT1481" t="s">
        <v>80</v>
      </c>
      <c r="AU1481" t="s">
        <v>80</v>
      </c>
      <c r="AV1481" t="s">
        <v>7340</v>
      </c>
      <c r="AW1481" t="s">
        <v>1731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2016022615</v>
      </c>
      <c r="BM1481">
        <v>15</v>
      </c>
    </row>
    <row r="1482" spans="1:65">
      <c r="A1482" t="s">
        <v>7341</v>
      </c>
      <c r="B1482">
        <v>1481</v>
      </c>
      <c r="C1482" t="s">
        <v>57</v>
      </c>
      <c r="D1482" t="s">
        <v>55</v>
      </c>
      <c r="E1482">
        <v>15</v>
      </c>
      <c r="F1482">
        <v>2016022615</v>
      </c>
      <c r="G1482" t="s">
        <v>55</v>
      </c>
      <c r="H1482" t="s">
        <v>1732</v>
      </c>
      <c r="I1482" t="s">
        <v>55</v>
      </c>
      <c r="J1482" t="s">
        <v>55</v>
      </c>
      <c r="K1482" t="s">
        <v>55</v>
      </c>
      <c r="L1482" t="s">
        <v>55</v>
      </c>
      <c r="M1482" t="s">
        <v>55</v>
      </c>
      <c r="N1482" t="s">
        <v>57</v>
      </c>
      <c r="O1482" t="s">
        <v>57</v>
      </c>
      <c r="P1482" t="s">
        <v>57</v>
      </c>
      <c r="Q1482" t="s">
        <v>57</v>
      </c>
      <c r="R1482" t="s">
        <v>57</v>
      </c>
      <c r="S1482" t="s">
        <v>55</v>
      </c>
      <c r="T1482" t="s">
        <v>57</v>
      </c>
      <c r="U1482" t="s">
        <v>57</v>
      </c>
      <c r="V1482" t="s">
        <v>57</v>
      </c>
      <c r="W1482" t="s">
        <v>55</v>
      </c>
      <c r="X1482" t="s">
        <v>57</v>
      </c>
      <c r="Y1482" t="s">
        <v>57</v>
      </c>
      <c r="Z1482" t="s">
        <v>57</v>
      </c>
      <c r="AA1482" t="s">
        <v>57</v>
      </c>
      <c r="AB1482" t="s">
        <v>57</v>
      </c>
      <c r="AC1482" t="s">
        <v>57</v>
      </c>
      <c r="AD1482" t="s">
        <v>57</v>
      </c>
      <c r="AE1482">
        <v>0</v>
      </c>
      <c r="AF1482">
        <v>0</v>
      </c>
      <c r="AG1482">
        <v>0</v>
      </c>
      <c r="AH1482">
        <v>0</v>
      </c>
      <c r="AI1482" s="18" t="str">
        <f t="shared" si="93"/>
        <v>1</v>
      </c>
      <c r="AJ1482" s="18" t="str">
        <f t="shared" si="94"/>
        <v>1</v>
      </c>
      <c r="AK1482" s="18" t="str">
        <f t="shared" si="95"/>
        <v>1</v>
      </c>
      <c r="AL1482" s="18">
        <f t="shared" si="96"/>
        <v>0</v>
      </c>
      <c r="AM1482" t="s">
        <v>55</v>
      </c>
      <c r="AN1482" t="s">
        <v>55</v>
      </c>
      <c r="AO1482">
        <v>0</v>
      </c>
      <c r="AP1482">
        <v>1</v>
      </c>
      <c r="AQ1482">
        <v>0</v>
      </c>
      <c r="AR1482" t="s">
        <v>59</v>
      </c>
      <c r="AS1482" t="s">
        <v>80</v>
      </c>
      <c r="AT1482" t="s">
        <v>80</v>
      </c>
      <c r="AU1482" t="s">
        <v>80</v>
      </c>
      <c r="AV1482" t="s">
        <v>7341</v>
      </c>
      <c r="AW1482" t="s">
        <v>1732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2016022615</v>
      </c>
      <c r="BM1482">
        <v>15</v>
      </c>
    </row>
    <row r="1483" spans="1:65">
      <c r="A1483" t="s">
        <v>7342</v>
      </c>
      <c r="B1483">
        <v>1482</v>
      </c>
      <c r="C1483" t="s">
        <v>1223</v>
      </c>
      <c r="D1483">
        <v>1</v>
      </c>
      <c r="E1483">
        <v>15</v>
      </c>
      <c r="F1483">
        <v>2016022615</v>
      </c>
      <c r="G1483">
        <v>20160226</v>
      </c>
      <c r="H1483" t="s">
        <v>1733</v>
      </c>
      <c r="I1483" t="s">
        <v>80</v>
      </c>
      <c r="J1483" t="s">
        <v>55</v>
      </c>
      <c r="K1483">
        <v>5</v>
      </c>
      <c r="L1483">
        <v>1</v>
      </c>
      <c r="M1483">
        <v>4</v>
      </c>
      <c r="N1483" t="s">
        <v>56</v>
      </c>
      <c r="O1483" t="s">
        <v>80</v>
      </c>
      <c r="P1483" t="s">
        <v>56</v>
      </c>
      <c r="Q1483" t="s">
        <v>3</v>
      </c>
      <c r="R1483" t="s">
        <v>78</v>
      </c>
      <c r="S1483" t="s">
        <v>55</v>
      </c>
      <c r="T1483" t="s">
        <v>56</v>
      </c>
      <c r="U1483" t="s">
        <v>56</v>
      </c>
      <c r="V1483" t="s">
        <v>56</v>
      </c>
      <c r="W1483" t="s">
        <v>55</v>
      </c>
      <c r="X1483" t="s">
        <v>56</v>
      </c>
      <c r="Y1483" t="s">
        <v>56</v>
      </c>
      <c r="Z1483" t="s">
        <v>56</v>
      </c>
      <c r="AA1483" t="s">
        <v>57</v>
      </c>
      <c r="AB1483" t="s">
        <v>56</v>
      </c>
      <c r="AC1483" t="s">
        <v>56</v>
      </c>
      <c r="AD1483" t="s">
        <v>1734</v>
      </c>
      <c r="AE1483">
        <v>0</v>
      </c>
      <c r="AF1483">
        <v>0</v>
      </c>
      <c r="AG1483">
        <v>0</v>
      </c>
      <c r="AH1483">
        <v>1</v>
      </c>
      <c r="AI1483" s="18" t="str">
        <f t="shared" si="93"/>
        <v>1</v>
      </c>
      <c r="AJ1483" s="18" t="str">
        <f t="shared" si="94"/>
        <v>1</v>
      </c>
      <c r="AK1483" s="18" t="str">
        <f t="shared" si="95"/>
        <v>1</v>
      </c>
      <c r="AL1483" s="18">
        <f t="shared" si="96"/>
        <v>1</v>
      </c>
      <c r="AM1483" t="s">
        <v>55</v>
      </c>
      <c r="AN1483" t="s">
        <v>55</v>
      </c>
      <c r="AO1483">
        <v>0</v>
      </c>
      <c r="AP1483">
        <v>0</v>
      </c>
      <c r="AQ1483">
        <v>0</v>
      </c>
      <c r="AR1483" t="s">
        <v>59</v>
      </c>
      <c r="AS1483" t="s">
        <v>78</v>
      </c>
      <c r="AT1483" t="s">
        <v>78</v>
      </c>
      <c r="AU1483" t="s">
        <v>4449</v>
      </c>
      <c r="AV1483" t="s">
        <v>7342</v>
      </c>
      <c r="AW1483" t="s">
        <v>1733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2016022615</v>
      </c>
      <c r="BM1483">
        <v>15</v>
      </c>
    </row>
    <row r="1484" spans="1:65">
      <c r="A1484" t="s">
        <v>7343</v>
      </c>
      <c r="B1484">
        <v>1483</v>
      </c>
      <c r="C1484" t="s">
        <v>1223</v>
      </c>
      <c r="D1484">
        <v>1</v>
      </c>
      <c r="E1484">
        <v>15</v>
      </c>
      <c r="F1484">
        <v>2016022615</v>
      </c>
      <c r="G1484">
        <v>20160226</v>
      </c>
      <c r="H1484" t="s">
        <v>1735</v>
      </c>
      <c r="I1484" t="s">
        <v>1722</v>
      </c>
      <c r="J1484" t="s">
        <v>55</v>
      </c>
      <c r="K1484">
        <v>0</v>
      </c>
      <c r="L1484" t="s">
        <v>55</v>
      </c>
      <c r="M1484" t="s">
        <v>55</v>
      </c>
      <c r="N1484" t="s">
        <v>56</v>
      </c>
      <c r="O1484" t="s">
        <v>57</v>
      </c>
      <c r="P1484" t="s">
        <v>57</v>
      </c>
      <c r="Q1484" t="s">
        <v>3</v>
      </c>
      <c r="R1484" t="s">
        <v>80</v>
      </c>
      <c r="S1484" t="s">
        <v>55</v>
      </c>
      <c r="T1484" t="s">
        <v>68</v>
      </c>
      <c r="U1484" t="s">
        <v>68</v>
      </c>
      <c r="V1484" t="s">
        <v>68</v>
      </c>
      <c r="W1484" t="s">
        <v>55</v>
      </c>
      <c r="X1484" t="s">
        <v>56</v>
      </c>
      <c r="Y1484" t="s">
        <v>68</v>
      </c>
      <c r="Z1484" t="s">
        <v>56</v>
      </c>
      <c r="AA1484" t="s">
        <v>57</v>
      </c>
      <c r="AB1484" t="s">
        <v>56</v>
      </c>
      <c r="AC1484" t="s">
        <v>56</v>
      </c>
      <c r="AD1484" t="s">
        <v>1736</v>
      </c>
      <c r="AE1484">
        <v>0</v>
      </c>
      <c r="AF1484">
        <v>0</v>
      </c>
      <c r="AG1484">
        <v>0</v>
      </c>
      <c r="AH1484">
        <v>1</v>
      </c>
      <c r="AI1484" s="18" t="str">
        <f t="shared" si="93"/>
        <v>1</v>
      </c>
      <c r="AJ1484" s="18" t="str">
        <f t="shared" si="94"/>
        <v>1</v>
      </c>
      <c r="AK1484" s="18" t="str">
        <f t="shared" si="95"/>
        <v>1</v>
      </c>
      <c r="AL1484" s="18">
        <f t="shared" si="96"/>
        <v>1</v>
      </c>
      <c r="AM1484" t="s">
        <v>55</v>
      </c>
      <c r="AN1484" t="s">
        <v>55</v>
      </c>
      <c r="AO1484">
        <v>0</v>
      </c>
      <c r="AP1484">
        <v>0</v>
      </c>
      <c r="AQ1484">
        <v>0</v>
      </c>
      <c r="AR1484" t="s">
        <v>209</v>
      </c>
      <c r="AS1484" t="s">
        <v>80</v>
      </c>
      <c r="AT1484" t="s">
        <v>80</v>
      </c>
      <c r="AU1484" t="s">
        <v>80</v>
      </c>
      <c r="AV1484" t="s">
        <v>7343</v>
      </c>
      <c r="AW1484" t="s">
        <v>1735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1</v>
      </c>
      <c r="BL1484">
        <v>2016022615</v>
      </c>
      <c r="BM1484">
        <v>15</v>
      </c>
    </row>
    <row r="1485" spans="1:65">
      <c r="A1485" t="s">
        <v>7344</v>
      </c>
      <c r="B1485">
        <v>1484</v>
      </c>
      <c r="C1485" t="s">
        <v>1223</v>
      </c>
      <c r="D1485">
        <v>1</v>
      </c>
      <c r="E1485">
        <v>15</v>
      </c>
      <c r="F1485">
        <v>2016022615</v>
      </c>
      <c r="G1485">
        <v>20160226</v>
      </c>
      <c r="H1485" t="s">
        <v>1737</v>
      </c>
      <c r="I1485" t="s">
        <v>1722</v>
      </c>
      <c r="J1485" t="s">
        <v>55</v>
      </c>
      <c r="K1485">
        <v>0</v>
      </c>
      <c r="L1485" t="s">
        <v>55</v>
      </c>
      <c r="M1485" t="s">
        <v>55</v>
      </c>
      <c r="N1485" t="s">
        <v>56</v>
      </c>
      <c r="O1485" t="s">
        <v>57</v>
      </c>
      <c r="P1485" t="s">
        <v>57</v>
      </c>
      <c r="Q1485" t="s">
        <v>3</v>
      </c>
      <c r="R1485" t="s">
        <v>80</v>
      </c>
      <c r="S1485" t="s">
        <v>55</v>
      </c>
      <c r="T1485" t="s">
        <v>68</v>
      </c>
      <c r="U1485" t="s">
        <v>68</v>
      </c>
      <c r="V1485" t="s">
        <v>68</v>
      </c>
      <c r="W1485" t="s">
        <v>55</v>
      </c>
      <c r="X1485" t="s">
        <v>56</v>
      </c>
      <c r="Y1485" t="s">
        <v>68</v>
      </c>
      <c r="Z1485" t="s">
        <v>56</v>
      </c>
      <c r="AA1485" t="s">
        <v>57</v>
      </c>
      <c r="AB1485" t="s">
        <v>56</v>
      </c>
      <c r="AC1485" t="s">
        <v>56</v>
      </c>
      <c r="AD1485" t="s">
        <v>1738</v>
      </c>
      <c r="AE1485">
        <v>0</v>
      </c>
      <c r="AF1485">
        <v>0</v>
      </c>
      <c r="AG1485">
        <v>0</v>
      </c>
      <c r="AH1485">
        <v>1</v>
      </c>
      <c r="AI1485" s="18" t="str">
        <f t="shared" si="93"/>
        <v>1</v>
      </c>
      <c r="AJ1485" s="18" t="str">
        <f t="shared" si="94"/>
        <v>1</v>
      </c>
      <c r="AK1485" s="18" t="str">
        <f t="shared" si="95"/>
        <v>1</v>
      </c>
      <c r="AL1485" s="18">
        <f t="shared" si="96"/>
        <v>1</v>
      </c>
      <c r="AM1485" t="s">
        <v>55</v>
      </c>
      <c r="AN1485" t="s">
        <v>55</v>
      </c>
      <c r="AO1485">
        <v>1</v>
      </c>
      <c r="AP1485">
        <v>0</v>
      </c>
      <c r="AQ1485">
        <v>0</v>
      </c>
      <c r="AR1485" t="s">
        <v>209</v>
      </c>
      <c r="AS1485" t="s">
        <v>80</v>
      </c>
      <c r="AT1485" t="s">
        <v>80</v>
      </c>
      <c r="AU1485" t="s">
        <v>80</v>
      </c>
      <c r="AV1485" t="s">
        <v>7344</v>
      </c>
      <c r="AW1485" t="s">
        <v>1737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2016022615</v>
      </c>
      <c r="BM1485">
        <v>15</v>
      </c>
    </row>
    <row r="1486" spans="1:65">
      <c r="A1486" t="s">
        <v>7345</v>
      </c>
      <c r="B1486">
        <v>1485</v>
      </c>
      <c r="C1486" t="s">
        <v>57</v>
      </c>
      <c r="D1486" t="s">
        <v>55</v>
      </c>
      <c r="E1486">
        <v>15</v>
      </c>
      <c r="F1486">
        <v>2016022715</v>
      </c>
      <c r="G1486" t="s">
        <v>55</v>
      </c>
      <c r="H1486" t="s">
        <v>1739</v>
      </c>
      <c r="I1486" t="s">
        <v>55</v>
      </c>
      <c r="J1486" t="s">
        <v>55</v>
      </c>
      <c r="K1486" t="s">
        <v>55</v>
      </c>
      <c r="L1486" t="s">
        <v>55</v>
      </c>
      <c r="M1486" t="s">
        <v>55</v>
      </c>
      <c r="N1486" t="s">
        <v>57</v>
      </c>
      <c r="O1486" t="s">
        <v>57</v>
      </c>
      <c r="P1486" t="s">
        <v>57</v>
      </c>
      <c r="Q1486" t="s">
        <v>57</v>
      </c>
      <c r="R1486" t="s">
        <v>57</v>
      </c>
      <c r="S1486" t="s">
        <v>55</v>
      </c>
      <c r="T1486" t="s">
        <v>57</v>
      </c>
      <c r="U1486" t="s">
        <v>57</v>
      </c>
      <c r="V1486" t="s">
        <v>57</v>
      </c>
      <c r="W1486" t="s">
        <v>55</v>
      </c>
      <c r="X1486" t="s">
        <v>57</v>
      </c>
      <c r="Y1486" t="s">
        <v>57</v>
      </c>
      <c r="Z1486" t="s">
        <v>57</v>
      </c>
      <c r="AA1486" t="s">
        <v>57</v>
      </c>
      <c r="AB1486" t="s">
        <v>57</v>
      </c>
      <c r="AC1486" t="s">
        <v>57</v>
      </c>
      <c r="AD1486" t="s">
        <v>57</v>
      </c>
      <c r="AE1486">
        <v>0</v>
      </c>
      <c r="AF1486">
        <v>0</v>
      </c>
      <c r="AG1486">
        <v>0</v>
      </c>
      <c r="AH1486">
        <v>0</v>
      </c>
      <c r="AI1486" s="18" t="str">
        <f t="shared" si="93"/>
        <v>1</v>
      </c>
      <c r="AJ1486" s="18" t="str">
        <f t="shared" si="94"/>
        <v>1</v>
      </c>
      <c r="AK1486" s="18" t="str">
        <f t="shared" si="95"/>
        <v>1</v>
      </c>
      <c r="AL1486" s="18">
        <f t="shared" si="96"/>
        <v>0</v>
      </c>
      <c r="AM1486" t="s">
        <v>55</v>
      </c>
      <c r="AN1486" t="s">
        <v>55</v>
      </c>
      <c r="AO1486">
        <v>0</v>
      </c>
      <c r="AP1486">
        <v>1</v>
      </c>
      <c r="AQ1486">
        <v>0</v>
      </c>
      <c r="AR1486" t="s">
        <v>59</v>
      </c>
      <c r="AS1486" t="s">
        <v>80</v>
      </c>
      <c r="AT1486" t="s">
        <v>80</v>
      </c>
      <c r="AU1486" t="s">
        <v>80</v>
      </c>
      <c r="AV1486" t="s">
        <v>7345</v>
      </c>
      <c r="AW1486" t="s">
        <v>1739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2016022715</v>
      </c>
      <c r="BM1486">
        <v>15</v>
      </c>
    </row>
    <row r="1487" spans="1:65">
      <c r="A1487" t="s">
        <v>7346</v>
      </c>
      <c r="B1487">
        <v>1486</v>
      </c>
      <c r="C1487" t="s">
        <v>57</v>
      </c>
      <c r="D1487" t="s">
        <v>55</v>
      </c>
      <c r="E1487">
        <v>15</v>
      </c>
      <c r="F1487">
        <v>2016022715</v>
      </c>
      <c r="G1487" t="s">
        <v>55</v>
      </c>
      <c r="H1487" t="s">
        <v>1740</v>
      </c>
      <c r="I1487" t="s">
        <v>55</v>
      </c>
      <c r="J1487" t="s">
        <v>55</v>
      </c>
      <c r="K1487" t="s">
        <v>55</v>
      </c>
      <c r="L1487" t="s">
        <v>55</v>
      </c>
      <c r="M1487" t="s">
        <v>55</v>
      </c>
      <c r="N1487" t="s">
        <v>57</v>
      </c>
      <c r="O1487" t="s">
        <v>57</v>
      </c>
      <c r="P1487" t="s">
        <v>57</v>
      </c>
      <c r="Q1487" t="s">
        <v>57</v>
      </c>
      <c r="R1487" t="s">
        <v>57</v>
      </c>
      <c r="S1487" t="s">
        <v>55</v>
      </c>
      <c r="T1487" t="s">
        <v>57</v>
      </c>
      <c r="U1487" t="s">
        <v>57</v>
      </c>
      <c r="V1487" t="s">
        <v>57</v>
      </c>
      <c r="W1487" t="s">
        <v>55</v>
      </c>
      <c r="X1487" t="s">
        <v>57</v>
      </c>
      <c r="Y1487" t="s">
        <v>57</v>
      </c>
      <c r="Z1487" t="s">
        <v>57</v>
      </c>
      <c r="AA1487" t="s">
        <v>57</v>
      </c>
      <c r="AB1487" t="s">
        <v>57</v>
      </c>
      <c r="AC1487" t="s">
        <v>57</v>
      </c>
      <c r="AD1487" t="s">
        <v>57</v>
      </c>
      <c r="AE1487">
        <v>0</v>
      </c>
      <c r="AF1487">
        <v>0</v>
      </c>
      <c r="AG1487">
        <v>0</v>
      </c>
      <c r="AH1487">
        <v>0</v>
      </c>
      <c r="AI1487" s="18" t="str">
        <f t="shared" si="93"/>
        <v>1</v>
      </c>
      <c r="AJ1487" s="18" t="str">
        <f t="shared" si="94"/>
        <v>1</v>
      </c>
      <c r="AK1487" s="18" t="str">
        <f t="shared" si="95"/>
        <v>1</v>
      </c>
      <c r="AL1487" s="18">
        <f t="shared" si="96"/>
        <v>0</v>
      </c>
      <c r="AM1487" t="s">
        <v>55</v>
      </c>
      <c r="AN1487" t="s">
        <v>55</v>
      </c>
      <c r="AO1487">
        <v>1</v>
      </c>
      <c r="AP1487">
        <v>1</v>
      </c>
      <c r="AQ1487">
        <v>0</v>
      </c>
      <c r="AR1487" t="s">
        <v>59</v>
      </c>
      <c r="AS1487" t="s">
        <v>80</v>
      </c>
      <c r="AT1487" t="s">
        <v>80</v>
      </c>
      <c r="AU1487" t="s">
        <v>80</v>
      </c>
      <c r="AV1487" t="s">
        <v>7346</v>
      </c>
      <c r="AW1487" t="s">
        <v>1740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0</v>
      </c>
      <c r="BK1487">
        <v>0</v>
      </c>
      <c r="BL1487">
        <v>2016022715</v>
      </c>
      <c r="BM1487">
        <v>15</v>
      </c>
    </row>
    <row r="1488" spans="1:65">
      <c r="A1488" t="s">
        <v>7347</v>
      </c>
      <c r="B1488">
        <v>1487</v>
      </c>
      <c r="C1488" t="s">
        <v>57</v>
      </c>
      <c r="D1488" t="s">
        <v>55</v>
      </c>
      <c r="E1488">
        <v>15</v>
      </c>
      <c r="F1488">
        <v>2016022715</v>
      </c>
      <c r="G1488" t="s">
        <v>55</v>
      </c>
      <c r="H1488" t="s">
        <v>1741</v>
      </c>
      <c r="I1488" t="s">
        <v>55</v>
      </c>
      <c r="J1488" t="s">
        <v>55</v>
      </c>
      <c r="K1488" t="s">
        <v>55</v>
      </c>
      <c r="L1488" t="s">
        <v>55</v>
      </c>
      <c r="M1488" t="s">
        <v>55</v>
      </c>
      <c r="N1488" t="s">
        <v>57</v>
      </c>
      <c r="O1488" t="s">
        <v>57</v>
      </c>
      <c r="P1488" t="s">
        <v>57</v>
      </c>
      <c r="Q1488" t="s">
        <v>57</v>
      </c>
      <c r="R1488" t="s">
        <v>57</v>
      </c>
      <c r="S1488" t="s">
        <v>55</v>
      </c>
      <c r="T1488" t="s">
        <v>57</v>
      </c>
      <c r="U1488" t="s">
        <v>57</v>
      </c>
      <c r="V1488" t="s">
        <v>57</v>
      </c>
      <c r="W1488" t="s">
        <v>55</v>
      </c>
      <c r="X1488" t="s">
        <v>57</v>
      </c>
      <c r="Y1488" t="s">
        <v>57</v>
      </c>
      <c r="Z1488" t="s">
        <v>57</v>
      </c>
      <c r="AA1488" t="s">
        <v>57</v>
      </c>
      <c r="AB1488" t="s">
        <v>57</v>
      </c>
      <c r="AC1488" t="s">
        <v>57</v>
      </c>
      <c r="AD1488" t="s">
        <v>57</v>
      </c>
      <c r="AE1488">
        <v>0</v>
      </c>
      <c r="AF1488">
        <v>0</v>
      </c>
      <c r="AG1488">
        <v>0</v>
      </c>
      <c r="AH1488">
        <v>0</v>
      </c>
      <c r="AI1488" s="18" t="str">
        <f t="shared" si="93"/>
        <v>1</v>
      </c>
      <c r="AJ1488" s="18" t="str">
        <f t="shared" si="94"/>
        <v>1</v>
      </c>
      <c r="AK1488" s="18" t="str">
        <f t="shared" si="95"/>
        <v>1</v>
      </c>
      <c r="AL1488" s="18">
        <f t="shared" si="96"/>
        <v>0</v>
      </c>
      <c r="AM1488" t="s">
        <v>55</v>
      </c>
      <c r="AN1488" t="s">
        <v>55</v>
      </c>
      <c r="AO1488">
        <v>0</v>
      </c>
      <c r="AP1488">
        <v>1</v>
      </c>
      <c r="AQ1488">
        <v>0</v>
      </c>
      <c r="AR1488" t="s">
        <v>59</v>
      </c>
      <c r="AS1488" t="s">
        <v>80</v>
      </c>
      <c r="AT1488" t="s">
        <v>80</v>
      </c>
      <c r="AU1488" t="s">
        <v>80</v>
      </c>
      <c r="AV1488" t="s">
        <v>7347</v>
      </c>
      <c r="AW1488" t="s">
        <v>1741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0</v>
      </c>
      <c r="BK1488">
        <v>0</v>
      </c>
      <c r="BL1488">
        <v>2016022715</v>
      </c>
      <c r="BM1488">
        <v>15</v>
      </c>
    </row>
    <row r="1489" spans="1:65">
      <c r="A1489" t="s">
        <v>7348</v>
      </c>
      <c r="B1489">
        <v>1488</v>
      </c>
      <c r="C1489" t="s">
        <v>1223</v>
      </c>
      <c r="D1489">
        <v>1</v>
      </c>
      <c r="E1489">
        <v>15</v>
      </c>
      <c r="F1489">
        <v>2016022715</v>
      </c>
      <c r="G1489">
        <v>20160227</v>
      </c>
      <c r="H1489" t="s">
        <v>1742</v>
      </c>
      <c r="I1489" t="s">
        <v>426</v>
      </c>
      <c r="J1489" t="s">
        <v>55</v>
      </c>
      <c r="K1489">
        <v>0</v>
      </c>
      <c r="L1489" t="s">
        <v>55</v>
      </c>
      <c r="M1489" t="s">
        <v>55</v>
      </c>
      <c r="N1489" t="s">
        <v>56</v>
      </c>
      <c r="O1489" t="s">
        <v>57</v>
      </c>
      <c r="P1489" t="s">
        <v>57</v>
      </c>
      <c r="Q1489" t="s">
        <v>3</v>
      </c>
      <c r="R1489" t="s">
        <v>58</v>
      </c>
      <c r="S1489" t="s">
        <v>55</v>
      </c>
      <c r="T1489" t="s">
        <v>68</v>
      </c>
      <c r="U1489" t="s">
        <v>68</v>
      </c>
      <c r="V1489" t="s">
        <v>68</v>
      </c>
      <c r="W1489" t="s">
        <v>55</v>
      </c>
      <c r="X1489" t="s">
        <v>56</v>
      </c>
      <c r="Y1489" t="s">
        <v>68</v>
      </c>
      <c r="Z1489" t="s">
        <v>56</v>
      </c>
      <c r="AA1489" t="s">
        <v>57</v>
      </c>
      <c r="AB1489" t="s">
        <v>56</v>
      </c>
      <c r="AC1489" t="s">
        <v>56</v>
      </c>
      <c r="AD1489" t="s">
        <v>57</v>
      </c>
      <c r="AE1489">
        <v>0</v>
      </c>
      <c r="AF1489">
        <v>0</v>
      </c>
      <c r="AG1489">
        <v>0</v>
      </c>
      <c r="AH1489">
        <v>1</v>
      </c>
      <c r="AI1489" s="18" t="str">
        <f t="shared" si="93"/>
        <v>1</v>
      </c>
      <c r="AJ1489" s="18" t="str">
        <f t="shared" si="94"/>
        <v>1</v>
      </c>
      <c r="AK1489" s="18" t="str">
        <f t="shared" si="95"/>
        <v>1</v>
      </c>
      <c r="AL1489" s="18">
        <f t="shared" si="96"/>
        <v>1</v>
      </c>
      <c r="AM1489" t="s">
        <v>55</v>
      </c>
      <c r="AN1489" t="s">
        <v>55</v>
      </c>
      <c r="AO1489">
        <v>0</v>
      </c>
      <c r="AP1489">
        <v>0</v>
      </c>
      <c r="AQ1489">
        <v>0</v>
      </c>
      <c r="AR1489" t="s">
        <v>426</v>
      </c>
      <c r="AS1489" t="s">
        <v>58</v>
      </c>
      <c r="AT1489" t="s">
        <v>58</v>
      </c>
      <c r="AU1489" t="s">
        <v>1326</v>
      </c>
      <c r="AV1489" t="s">
        <v>7348</v>
      </c>
      <c r="AW1489" t="s">
        <v>1742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2016022715</v>
      </c>
      <c r="BM1489">
        <v>15</v>
      </c>
    </row>
    <row r="1490" spans="1:65">
      <c r="A1490" t="s">
        <v>7349</v>
      </c>
      <c r="B1490">
        <v>1489</v>
      </c>
      <c r="C1490" t="s">
        <v>1223</v>
      </c>
      <c r="D1490">
        <v>1</v>
      </c>
      <c r="E1490">
        <v>15</v>
      </c>
      <c r="F1490">
        <v>2016022715</v>
      </c>
      <c r="G1490">
        <v>20160227</v>
      </c>
      <c r="H1490" t="s">
        <v>1743</v>
      </c>
      <c r="I1490" t="s">
        <v>1722</v>
      </c>
      <c r="J1490" t="s">
        <v>55</v>
      </c>
      <c r="K1490">
        <v>0</v>
      </c>
      <c r="L1490" t="s">
        <v>55</v>
      </c>
      <c r="M1490" t="s">
        <v>55</v>
      </c>
      <c r="N1490" t="s">
        <v>56</v>
      </c>
      <c r="O1490" t="s">
        <v>57</v>
      </c>
      <c r="P1490" t="s">
        <v>57</v>
      </c>
      <c r="Q1490" t="s">
        <v>3</v>
      </c>
      <c r="R1490" t="s">
        <v>58</v>
      </c>
      <c r="S1490" t="s">
        <v>55</v>
      </c>
      <c r="T1490" t="s">
        <v>68</v>
      </c>
      <c r="U1490" t="s">
        <v>68</v>
      </c>
      <c r="V1490" t="s">
        <v>56</v>
      </c>
      <c r="W1490" t="s">
        <v>55</v>
      </c>
      <c r="X1490" t="s">
        <v>56</v>
      </c>
      <c r="Y1490" t="s">
        <v>68</v>
      </c>
      <c r="Z1490" t="s">
        <v>56</v>
      </c>
      <c r="AA1490" t="s">
        <v>57</v>
      </c>
      <c r="AB1490" t="s">
        <v>56</v>
      </c>
      <c r="AC1490" t="s">
        <v>56</v>
      </c>
      <c r="AD1490" t="s">
        <v>1744</v>
      </c>
      <c r="AE1490">
        <v>0</v>
      </c>
      <c r="AF1490">
        <v>0</v>
      </c>
      <c r="AG1490">
        <v>0</v>
      </c>
      <c r="AH1490">
        <v>1</v>
      </c>
      <c r="AI1490" s="18" t="str">
        <f t="shared" si="93"/>
        <v>1</v>
      </c>
      <c r="AJ1490" s="18" t="str">
        <f t="shared" si="94"/>
        <v>1</v>
      </c>
      <c r="AK1490" s="18" t="str">
        <f t="shared" si="95"/>
        <v>1</v>
      </c>
      <c r="AL1490" s="18">
        <f t="shared" si="96"/>
        <v>1</v>
      </c>
      <c r="AM1490" t="s">
        <v>55</v>
      </c>
      <c r="AN1490" t="s">
        <v>55</v>
      </c>
      <c r="AO1490">
        <v>0</v>
      </c>
      <c r="AP1490">
        <v>0</v>
      </c>
      <c r="AQ1490">
        <v>0</v>
      </c>
      <c r="AR1490" t="s">
        <v>209</v>
      </c>
      <c r="AS1490" t="s">
        <v>58</v>
      </c>
      <c r="AT1490" t="s">
        <v>58</v>
      </c>
      <c r="AU1490" t="s">
        <v>1326</v>
      </c>
      <c r="AV1490" t="s">
        <v>7349</v>
      </c>
      <c r="AW1490" t="s">
        <v>1743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2016022715</v>
      </c>
      <c r="BM1490">
        <v>15</v>
      </c>
    </row>
    <row r="1491" spans="1:65">
      <c r="A1491" t="s">
        <v>7350</v>
      </c>
      <c r="B1491">
        <v>1490</v>
      </c>
      <c r="C1491" t="s">
        <v>57</v>
      </c>
      <c r="D1491" t="s">
        <v>55</v>
      </c>
      <c r="E1491">
        <v>15</v>
      </c>
      <c r="F1491">
        <v>2016022715</v>
      </c>
      <c r="G1491" t="s">
        <v>55</v>
      </c>
      <c r="H1491" t="s">
        <v>1745</v>
      </c>
      <c r="I1491" t="s">
        <v>55</v>
      </c>
      <c r="J1491" t="s">
        <v>55</v>
      </c>
      <c r="K1491" t="s">
        <v>55</v>
      </c>
      <c r="L1491" t="s">
        <v>55</v>
      </c>
      <c r="M1491" t="s">
        <v>55</v>
      </c>
      <c r="N1491" t="s">
        <v>57</v>
      </c>
      <c r="O1491" t="s">
        <v>57</v>
      </c>
      <c r="P1491" t="s">
        <v>57</v>
      </c>
      <c r="Q1491" t="s">
        <v>57</v>
      </c>
      <c r="R1491" t="s">
        <v>57</v>
      </c>
      <c r="S1491" t="s">
        <v>55</v>
      </c>
      <c r="T1491" t="s">
        <v>57</v>
      </c>
      <c r="U1491" t="s">
        <v>57</v>
      </c>
      <c r="V1491" t="s">
        <v>57</v>
      </c>
      <c r="W1491" t="s">
        <v>55</v>
      </c>
      <c r="X1491" t="s">
        <v>57</v>
      </c>
      <c r="Y1491" t="s">
        <v>57</v>
      </c>
      <c r="Z1491" t="s">
        <v>57</v>
      </c>
      <c r="AA1491" t="s">
        <v>57</v>
      </c>
      <c r="AB1491" t="s">
        <v>57</v>
      </c>
      <c r="AC1491" t="s">
        <v>57</v>
      </c>
      <c r="AD1491" t="s">
        <v>57</v>
      </c>
      <c r="AE1491">
        <v>0</v>
      </c>
      <c r="AF1491">
        <v>0</v>
      </c>
      <c r="AG1491">
        <v>0</v>
      </c>
      <c r="AH1491">
        <v>0</v>
      </c>
      <c r="AI1491" s="18" t="str">
        <f t="shared" si="93"/>
        <v>1</v>
      </c>
      <c r="AJ1491" s="18" t="str">
        <f t="shared" si="94"/>
        <v>1</v>
      </c>
      <c r="AK1491" s="18" t="str">
        <f t="shared" si="95"/>
        <v>1</v>
      </c>
      <c r="AL1491" s="18">
        <f t="shared" si="96"/>
        <v>0</v>
      </c>
      <c r="AM1491" t="s">
        <v>55</v>
      </c>
      <c r="AN1491" t="s">
        <v>55</v>
      </c>
      <c r="AO1491">
        <v>0</v>
      </c>
      <c r="AP1491">
        <v>1</v>
      </c>
      <c r="AQ1491">
        <v>0</v>
      </c>
      <c r="AR1491" t="s">
        <v>59</v>
      </c>
      <c r="AS1491" t="s">
        <v>80</v>
      </c>
      <c r="AT1491" t="s">
        <v>80</v>
      </c>
      <c r="AU1491" t="s">
        <v>80</v>
      </c>
      <c r="AV1491" t="s">
        <v>7350</v>
      </c>
      <c r="AW1491" t="s">
        <v>1745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0</v>
      </c>
      <c r="BK1491">
        <v>0</v>
      </c>
      <c r="BL1491">
        <v>2016022715</v>
      </c>
      <c r="BM1491">
        <v>15</v>
      </c>
    </row>
    <row r="1492" spans="1:65">
      <c r="A1492" t="s">
        <v>7351</v>
      </c>
      <c r="B1492">
        <v>1491</v>
      </c>
      <c r="C1492" t="s">
        <v>1223</v>
      </c>
      <c r="D1492">
        <v>1</v>
      </c>
      <c r="E1492">
        <v>15</v>
      </c>
      <c r="F1492">
        <v>2016022715</v>
      </c>
      <c r="G1492">
        <v>20160227</v>
      </c>
      <c r="H1492" t="s">
        <v>1746</v>
      </c>
      <c r="I1492" t="s">
        <v>1722</v>
      </c>
      <c r="J1492" t="s">
        <v>55</v>
      </c>
      <c r="K1492">
        <v>0</v>
      </c>
      <c r="L1492" t="s">
        <v>55</v>
      </c>
      <c r="M1492" t="s">
        <v>55</v>
      </c>
      <c r="N1492" t="s">
        <v>56</v>
      </c>
      <c r="O1492" t="s">
        <v>57</v>
      </c>
      <c r="P1492" t="s">
        <v>57</v>
      </c>
      <c r="Q1492" t="s">
        <v>3</v>
      </c>
      <c r="R1492" t="s">
        <v>58</v>
      </c>
      <c r="S1492" t="s">
        <v>55</v>
      </c>
      <c r="T1492" t="s">
        <v>68</v>
      </c>
      <c r="U1492" t="s">
        <v>68</v>
      </c>
      <c r="V1492" t="s">
        <v>68</v>
      </c>
      <c r="W1492" t="s">
        <v>55</v>
      </c>
      <c r="X1492" t="s">
        <v>56</v>
      </c>
      <c r="Y1492" t="s">
        <v>68</v>
      </c>
      <c r="Z1492" t="s">
        <v>56</v>
      </c>
      <c r="AA1492" t="s">
        <v>57</v>
      </c>
      <c r="AB1492" t="s">
        <v>56</v>
      </c>
      <c r="AC1492" t="s">
        <v>56</v>
      </c>
      <c r="AD1492" t="s">
        <v>57</v>
      </c>
      <c r="AE1492">
        <v>0</v>
      </c>
      <c r="AF1492">
        <v>0</v>
      </c>
      <c r="AG1492">
        <v>0</v>
      </c>
      <c r="AH1492">
        <v>1</v>
      </c>
      <c r="AI1492" s="18" t="str">
        <f t="shared" si="93"/>
        <v>1</v>
      </c>
      <c r="AJ1492" s="18" t="str">
        <f t="shared" si="94"/>
        <v>1</v>
      </c>
      <c r="AK1492" s="18" t="str">
        <f t="shared" si="95"/>
        <v>1</v>
      </c>
      <c r="AL1492" s="18">
        <f t="shared" si="96"/>
        <v>1</v>
      </c>
      <c r="AM1492" t="s">
        <v>55</v>
      </c>
      <c r="AN1492" t="s">
        <v>55</v>
      </c>
      <c r="AO1492">
        <v>0</v>
      </c>
      <c r="AP1492">
        <v>0</v>
      </c>
      <c r="AQ1492">
        <v>0</v>
      </c>
      <c r="AR1492" t="s">
        <v>209</v>
      </c>
      <c r="AS1492" t="s">
        <v>58</v>
      </c>
      <c r="AT1492" t="s">
        <v>58</v>
      </c>
      <c r="AU1492" t="s">
        <v>1326</v>
      </c>
      <c r="AV1492" t="s">
        <v>7351</v>
      </c>
      <c r="AW1492" t="s">
        <v>1746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2016022715</v>
      </c>
      <c r="BM1492">
        <v>15</v>
      </c>
    </row>
    <row r="1493" spans="1:65">
      <c r="A1493" t="s">
        <v>7352</v>
      </c>
      <c r="B1493">
        <v>1492</v>
      </c>
      <c r="C1493" t="s">
        <v>57</v>
      </c>
      <c r="D1493" t="s">
        <v>55</v>
      </c>
      <c r="E1493">
        <v>15</v>
      </c>
      <c r="F1493">
        <v>2016022715</v>
      </c>
      <c r="G1493" t="s">
        <v>55</v>
      </c>
      <c r="H1493" t="s">
        <v>1747</v>
      </c>
      <c r="I1493" t="s">
        <v>55</v>
      </c>
      <c r="J1493" t="s">
        <v>55</v>
      </c>
      <c r="K1493" t="s">
        <v>55</v>
      </c>
      <c r="L1493" t="s">
        <v>55</v>
      </c>
      <c r="M1493" t="s">
        <v>55</v>
      </c>
      <c r="N1493" t="s">
        <v>57</v>
      </c>
      <c r="O1493" t="s">
        <v>57</v>
      </c>
      <c r="P1493" t="s">
        <v>57</v>
      </c>
      <c r="Q1493" t="s">
        <v>57</v>
      </c>
      <c r="R1493" t="s">
        <v>57</v>
      </c>
      <c r="S1493" t="s">
        <v>55</v>
      </c>
      <c r="T1493" t="s">
        <v>57</v>
      </c>
      <c r="U1493" t="s">
        <v>57</v>
      </c>
      <c r="V1493" t="s">
        <v>57</v>
      </c>
      <c r="W1493" t="s">
        <v>55</v>
      </c>
      <c r="X1493" t="s">
        <v>57</v>
      </c>
      <c r="Y1493" t="s">
        <v>57</v>
      </c>
      <c r="Z1493" t="s">
        <v>57</v>
      </c>
      <c r="AA1493" t="s">
        <v>57</v>
      </c>
      <c r="AB1493" t="s">
        <v>57</v>
      </c>
      <c r="AC1493" t="s">
        <v>57</v>
      </c>
      <c r="AD1493" t="s">
        <v>57</v>
      </c>
      <c r="AE1493">
        <v>0</v>
      </c>
      <c r="AF1493">
        <v>0</v>
      </c>
      <c r="AG1493">
        <v>0</v>
      </c>
      <c r="AH1493">
        <v>0</v>
      </c>
      <c r="AI1493" s="18" t="str">
        <f t="shared" si="93"/>
        <v>1</v>
      </c>
      <c r="AJ1493" s="18" t="str">
        <f t="shared" si="94"/>
        <v>1</v>
      </c>
      <c r="AK1493" s="18" t="str">
        <f t="shared" si="95"/>
        <v>1</v>
      </c>
      <c r="AL1493" s="18">
        <f t="shared" si="96"/>
        <v>0</v>
      </c>
      <c r="AM1493" t="s">
        <v>55</v>
      </c>
      <c r="AN1493" t="s">
        <v>55</v>
      </c>
      <c r="AO1493">
        <v>0</v>
      </c>
      <c r="AP1493">
        <v>1</v>
      </c>
      <c r="AQ1493">
        <v>0</v>
      </c>
      <c r="AR1493" t="s">
        <v>59</v>
      </c>
      <c r="AS1493" t="s">
        <v>80</v>
      </c>
      <c r="AT1493" t="s">
        <v>80</v>
      </c>
      <c r="AU1493" t="s">
        <v>80</v>
      </c>
      <c r="AV1493" t="s">
        <v>7352</v>
      </c>
      <c r="AW1493" t="s">
        <v>1747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0</v>
      </c>
      <c r="BK1493">
        <v>0</v>
      </c>
      <c r="BL1493">
        <v>2016022715</v>
      </c>
      <c r="BM1493">
        <v>15</v>
      </c>
    </row>
    <row r="1494" spans="1:65">
      <c r="A1494" t="s">
        <v>7353</v>
      </c>
      <c r="B1494">
        <v>1493</v>
      </c>
      <c r="C1494" t="s">
        <v>57</v>
      </c>
      <c r="D1494" t="s">
        <v>55</v>
      </c>
      <c r="E1494">
        <v>15</v>
      </c>
      <c r="F1494">
        <v>2016022715</v>
      </c>
      <c r="G1494" t="s">
        <v>55</v>
      </c>
      <c r="H1494" t="s">
        <v>1748</v>
      </c>
      <c r="I1494" t="s">
        <v>55</v>
      </c>
      <c r="J1494" t="s">
        <v>55</v>
      </c>
      <c r="K1494" t="s">
        <v>55</v>
      </c>
      <c r="L1494" t="s">
        <v>55</v>
      </c>
      <c r="M1494" t="s">
        <v>55</v>
      </c>
      <c r="N1494" t="s">
        <v>57</v>
      </c>
      <c r="O1494" t="s">
        <v>57</v>
      </c>
      <c r="P1494" t="s">
        <v>57</v>
      </c>
      <c r="Q1494" t="s">
        <v>57</v>
      </c>
      <c r="R1494" t="s">
        <v>57</v>
      </c>
      <c r="S1494" t="s">
        <v>55</v>
      </c>
      <c r="T1494" t="s">
        <v>57</v>
      </c>
      <c r="U1494" t="s">
        <v>57</v>
      </c>
      <c r="V1494" t="s">
        <v>57</v>
      </c>
      <c r="W1494" t="s">
        <v>55</v>
      </c>
      <c r="X1494" t="s">
        <v>57</v>
      </c>
      <c r="Y1494" t="s">
        <v>57</v>
      </c>
      <c r="Z1494" t="s">
        <v>57</v>
      </c>
      <c r="AA1494" t="s">
        <v>57</v>
      </c>
      <c r="AB1494" t="s">
        <v>57</v>
      </c>
      <c r="AC1494" t="s">
        <v>57</v>
      </c>
      <c r="AD1494" t="s">
        <v>57</v>
      </c>
      <c r="AE1494">
        <v>0</v>
      </c>
      <c r="AF1494">
        <v>0</v>
      </c>
      <c r="AG1494">
        <v>0</v>
      </c>
      <c r="AH1494">
        <v>0</v>
      </c>
      <c r="AI1494" s="18" t="str">
        <f t="shared" si="93"/>
        <v>1</v>
      </c>
      <c r="AJ1494" s="18" t="str">
        <f t="shared" si="94"/>
        <v>1</v>
      </c>
      <c r="AK1494" s="18" t="str">
        <f t="shared" si="95"/>
        <v>1</v>
      </c>
      <c r="AL1494" s="18">
        <f t="shared" si="96"/>
        <v>0</v>
      </c>
      <c r="AM1494" t="s">
        <v>55</v>
      </c>
      <c r="AN1494" t="s">
        <v>55</v>
      </c>
      <c r="AO1494">
        <v>0</v>
      </c>
      <c r="AP1494">
        <v>1</v>
      </c>
      <c r="AQ1494">
        <v>0</v>
      </c>
      <c r="AR1494" t="s">
        <v>59</v>
      </c>
      <c r="AS1494" t="s">
        <v>80</v>
      </c>
      <c r="AT1494" t="s">
        <v>80</v>
      </c>
      <c r="AU1494" t="s">
        <v>80</v>
      </c>
      <c r="AV1494" t="s">
        <v>7353</v>
      </c>
      <c r="AW1494" t="s">
        <v>1748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0</v>
      </c>
      <c r="BK1494">
        <v>0</v>
      </c>
      <c r="BL1494">
        <v>2016022715</v>
      </c>
      <c r="BM1494">
        <v>15</v>
      </c>
    </row>
    <row r="1495" spans="1:65">
      <c r="A1495" t="s">
        <v>7354</v>
      </c>
      <c r="B1495">
        <v>1494</v>
      </c>
      <c r="C1495" t="s">
        <v>1223</v>
      </c>
      <c r="D1495">
        <v>1</v>
      </c>
      <c r="E1495">
        <v>15</v>
      </c>
      <c r="F1495">
        <v>2016022715</v>
      </c>
      <c r="G1495">
        <v>20160227</v>
      </c>
      <c r="H1495" t="s">
        <v>1749</v>
      </c>
      <c r="I1495" t="s">
        <v>54</v>
      </c>
      <c r="J1495" t="s">
        <v>55</v>
      </c>
      <c r="K1495">
        <v>0</v>
      </c>
      <c r="L1495" t="s">
        <v>55</v>
      </c>
      <c r="M1495" t="s">
        <v>55</v>
      </c>
      <c r="N1495" t="s">
        <v>56</v>
      </c>
      <c r="O1495" t="s">
        <v>57</v>
      </c>
      <c r="P1495" t="s">
        <v>57</v>
      </c>
      <c r="Q1495" t="s">
        <v>3</v>
      </c>
      <c r="R1495" t="s">
        <v>58</v>
      </c>
      <c r="S1495" t="s">
        <v>55</v>
      </c>
      <c r="T1495" t="s">
        <v>56</v>
      </c>
      <c r="U1495" t="s">
        <v>56</v>
      </c>
      <c r="V1495" t="s">
        <v>56</v>
      </c>
      <c r="W1495" t="s">
        <v>55</v>
      </c>
      <c r="X1495" t="s">
        <v>56</v>
      </c>
      <c r="Y1495" t="s">
        <v>68</v>
      </c>
      <c r="Z1495" t="s">
        <v>56</v>
      </c>
      <c r="AA1495" t="s">
        <v>57</v>
      </c>
      <c r="AB1495" t="s">
        <v>56</v>
      </c>
      <c r="AC1495" t="s">
        <v>56</v>
      </c>
      <c r="AD1495" t="s">
        <v>1750</v>
      </c>
      <c r="AE1495">
        <v>0</v>
      </c>
      <c r="AF1495">
        <v>0</v>
      </c>
      <c r="AG1495">
        <v>0</v>
      </c>
      <c r="AH1495">
        <v>1</v>
      </c>
      <c r="AI1495" s="18" t="str">
        <f t="shared" si="93"/>
        <v>1</v>
      </c>
      <c r="AJ1495" s="18" t="str">
        <f t="shared" si="94"/>
        <v>1</v>
      </c>
      <c r="AK1495" s="18" t="str">
        <f t="shared" si="95"/>
        <v>1</v>
      </c>
      <c r="AL1495" s="18">
        <f t="shared" si="96"/>
        <v>1</v>
      </c>
      <c r="AM1495" t="s">
        <v>55</v>
      </c>
      <c r="AN1495" t="s">
        <v>55</v>
      </c>
      <c r="AO1495">
        <v>0</v>
      </c>
      <c r="AP1495">
        <v>0</v>
      </c>
      <c r="AQ1495">
        <v>0</v>
      </c>
      <c r="AR1495" t="s">
        <v>59</v>
      </c>
      <c r="AS1495" t="s">
        <v>58</v>
      </c>
      <c r="AT1495" t="s">
        <v>58</v>
      </c>
      <c r="AU1495" t="s">
        <v>1326</v>
      </c>
      <c r="AV1495" t="s">
        <v>7354</v>
      </c>
      <c r="AW1495" t="s">
        <v>1749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2016022715</v>
      </c>
      <c r="BM1495">
        <v>15</v>
      </c>
    </row>
    <row r="1496" spans="1:65">
      <c r="A1496" t="s">
        <v>7355</v>
      </c>
      <c r="B1496">
        <v>1495</v>
      </c>
      <c r="C1496" t="s">
        <v>57</v>
      </c>
      <c r="D1496" t="s">
        <v>55</v>
      </c>
      <c r="E1496">
        <v>15</v>
      </c>
      <c r="F1496">
        <v>2016022715</v>
      </c>
      <c r="G1496" t="s">
        <v>55</v>
      </c>
      <c r="H1496" t="s">
        <v>1751</v>
      </c>
      <c r="I1496" t="s">
        <v>55</v>
      </c>
      <c r="J1496" t="s">
        <v>55</v>
      </c>
      <c r="K1496" t="s">
        <v>55</v>
      </c>
      <c r="L1496" t="s">
        <v>55</v>
      </c>
      <c r="M1496" t="s">
        <v>55</v>
      </c>
      <c r="N1496" t="s">
        <v>57</v>
      </c>
      <c r="O1496" t="s">
        <v>57</v>
      </c>
      <c r="P1496" t="s">
        <v>57</v>
      </c>
      <c r="Q1496" t="s">
        <v>57</v>
      </c>
      <c r="R1496" t="s">
        <v>57</v>
      </c>
      <c r="S1496" t="s">
        <v>55</v>
      </c>
      <c r="T1496" t="s">
        <v>57</v>
      </c>
      <c r="U1496" t="s">
        <v>57</v>
      </c>
      <c r="V1496" t="s">
        <v>57</v>
      </c>
      <c r="W1496" t="s">
        <v>55</v>
      </c>
      <c r="X1496" t="s">
        <v>57</v>
      </c>
      <c r="Y1496" t="s">
        <v>57</v>
      </c>
      <c r="Z1496" t="s">
        <v>57</v>
      </c>
      <c r="AA1496" t="s">
        <v>57</v>
      </c>
      <c r="AB1496" t="s">
        <v>57</v>
      </c>
      <c r="AC1496" t="s">
        <v>57</v>
      </c>
      <c r="AD1496" t="s">
        <v>57</v>
      </c>
      <c r="AE1496">
        <v>0</v>
      </c>
      <c r="AF1496">
        <v>0</v>
      </c>
      <c r="AG1496">
        <v>0</v>
      </c>
      <c r="AH1496">
        <v>0</v>
      </c>
      <c r="AI1496" s="18" t="str">
        <f t="shared" si="93"/>
        <v>1</v>
      </c>
      <c r="AJ1496" s="18" t="str">
        <f t="shared" si="94"/>
        <v>1</v>
      </c>
      <c r="AK1496" s="18" t="str">
        <f t="shared" si="95"/>
        <v>1</v>
      </c>
      <c r="AL1496" s="18">
        <f t="shared" si="96"/>
        <v>0</v>
      </c>
      <c r="AM1496" t="s">
        <v>55</v>
      </c>
      <c r="AN1496" t="s">
        <v>55</v>
      </c>
      <c r="AO1496">
        <v>1</v>
      </c>
      <c r="AP1496">
        <v>1</v>
      </c>
      <c r="AQ1496">
        <v>0</v>
      </c>
      <c r="AR1496" t="s">
        <v>59</v>
      </c>
      <c r="AS1496" t="s">
        <v>80</v>
      </c>
      <c r="AT1496" t="s">
        <v>80</v>
      </c>
      <c r="AU1496" t="s">
        <v>80</v>
      </c>
      <c r="AV1496" t="s">
        <v>7355</v>
      </c>
      <c r="AW1496" t="s">
        <v>1751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0</v>
      </c>
      <c r="BK1496">
        <v>0</v>
      </c>
      <c r="BL1496">
        <v>2016022715</v>
      </c>
      <c r="BM1496">
        <v>15</v>
      </c>
    </row>
    <row r="1497" spans="1:65">
      <c r="A1497" t="s">
        <v>7356</v>
      </c>
      <c r="B1497">
        <v>1496</v>
      </c>
      <c r="C1497" t="s">
        <v>57</v>
      </c>
      <c r="D1497" t="s">
        <v>55</v>
      </c>
      <c r="E1497">
        <v>15</v>
      </c>
      <c r="F1497">
        <v>2016022715</v>
      </c>
      <c r="G1497" t="s">
        <v>55</v>
      </c>
      <c r="H1497" t="s">
        <v>1752</v>
      </c>
      <c r="I1497" t="s">
        <v>55</v>
      </c>
      <c r="J1497" t="s">
        <v>55</v>
      </c>
      <c r="K1497" t="s">
        <v>55</v>
      </c>
      <c r="L1497" t="s">
        <v>55</v>
      </c>
      <c r="M1497" t="s">
        <v>55</v>
      </c>
      <c r="N1497" t="s">
        <v>57</v>
      </c>
      <c r="O1497" t="s">
        <v>57</v>
      </c>
      <c r="P1497" t="s">
        <v>57</v>
      </c>
      <c r="Q1497" t="s">
        <v>57</v>
      </c>
      <c r="R1497" t="s">
        <v>57</v>
      </c>
      <c r="S1497" t="s">
        <v>55</v>
      </c>
      <c r="T1497" t="s">
        <v>57</v>
      </c>
      <c r="U1497" t="s">
        <v>57</v>
      </c>
      <c r="V1497" t="s">
        <v>57</v>
      </c>
      <c r="W1497" t="s">
        <v>55</v>
      </c>
      <c r="X1497" t="s">
        <v>57</v>
      </c>
      <c r="Y1497" t="s">
        <v>57</v>
      </c>
      <c r="Z1497" t="s">
        <v>57</v>
      </c>
      <c r="AA1497" t="s">
        <v>57</v>
      </c>
      <c r="AB1497" t="s">
        <v>57</v>
      </c>
      <c r="AC1497" t="s">
        <v>57</v>
      </c>
      <c r="AD1497" t="s">
        <v>57</v>
      </c>
      <c r="AE1497">
        <v>0</v>
      </c>
      <c r="AF1497">
        <v>0</v>
      </c>
      <c r="AG1497">
        <v>0</v>
      </c>
      <c r="AH1497">
        <v>0</v>
      </c>
      <c r="AI1497" s="18" t="str">
        <f t="shared" si="93"/>
        <v>1</v>
      </c>
      <c r="AJ1497" s="18" t="str">
        <f t="shared" si="94"/>
        <v>1</v>
      </c>
      <c r="AK1497" s="18" t="str">
        <f t="shared" si="95"/>
        <v>1</v>
      </c>
      <c r="AL1497" s="18">
        <f t="shared" si="96"/>
        <v>0</v>
      </c>
      <c r="AM1497" t="s">
        <v>55</v>
      </c>
      <c r="AN1497" t="s">
        <v>55</v>
      </c>
      <c r="AO1497">
        <v>0</v>
      </c>
      <c r="AP1497">
        <v>1</v>
      </c>
      <c r="AQ1497">
        <v>0</v>
      </c>
      <c r="AR1497" t="s">
        <v>59</v>
      </c>
      <c r="AS1497" t="s">
        <v>80</v>
      </c>
      <c r="AT1497" t="s">
        <v>80</v>
      </c>
      <c r="AU1497" t="s">
        <v>80</v>
      </c>
      <c r="AV1497" t="s">
        <v>7356</v>
      </c>
      <c r="AW1497" t="s">
        <v>1752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2016022715</v>
      </c>
      <c r="BM1497">
        <v>15</v>
      </c>
    </row>
    <row r="1498" spans="1:65">
      <c r="A1498" t="s">
        <v>7357</v>
      </c>
      <c r="B1498">
        <v>1497</v>
      </c>
      <c r="C1498" t="s">
        <v>1223</v>
      </c>
      <c r="D1498">
        <v>1</v>
      </c>
      <c r="E1498">
        <v>15</v>
      </c>
      <c r="F1498">
        <v>2016022715</v>
      </c>
      <c r="G1498">
        <v>20160227</v>
      </c>
      <c r="H1498" t="s">
        <v>1753</v>
      </c>
      <c r="I1498" t="s">
        <v>1754</v>
      </c>
      <c r="J1498" t="s">
        <v>55</v>
      </c>
      <c r="K1498">
        <v>0</v>
      </c>
      <c r="L1498" t="s">
        <v>55</v>
      </c>
      <c r="M1498" t="s">
        <v>55</v>
      </c>
      <c r="N1498" t="s">
        <v>56</v>
      </c>
      <c r="O1498" t="s">
        <v>57</v>
      </c>
      <c r="P1498" t="s">
        <v>57</v>
      </c>
      <c r="Q1498" t="s">
        <v>3</v>
      </c>
      <c r="R1498" t="s">
        <v>80</v>
      </c>
      <c r="S1498" t="s">
        <v>55</v>
      </c>
      <c r="T1498" t="s">
        <v>68</v>
      </c>
      <c r="U1498" t="s">
        <v>68</v>
      </c>
      <c r="V1498" t="s">
        <v>68</v>
      </c>
      <c r="W1498" t="s">
        <v>55</v>
      </c>
      <c r="X1498" t="s">
        <v>56</v>
      </c>
      <c r="Y1498" t="s">
        <v>68</v>
      </c>
      <c r="Z1498" t="s">
        <v>56</v>
      </c>
      <c r="AA1498" t="s">
        <v>57</v>
      </c>
      <c r="AB1498" t="s">
        <v>56</v>
      </c>
      <c r="AC1498" t="s">
        <v>56</v>
      </c>
      <c r="AD1498" t="s">
        <v>1755</v>
      </c>
      <c r="AE1498">
        <v>0</v>
      </c>
      <c r="AF1498">
        <v>0</v>
      </c>
      <c r="AG1498">
        <v>1</v>
      </c>
      <c r="AH1498">
        <v>0</v>
      </c>
      <c r="AI1498" s="18" t="str">
        <f t="shared" si="93"/>
        <v>1</v>
      </c>
      <c r="AJ1498" s="18" t="str">
        <f t="shared" si="94"/>
        <v>1</v>
      </c>
      <c r="AK1498" s="18" t="str">
        <f t="shared" si="95"/>
        <v>0</v>
      </c>
      <c r="AL1498" s="18">
        <f t="shared" si="96"/>
        <v>0</v>
      </c>
      <c r="AM1498">
        <v>5</v>
      </c>
      <c r="AN1498">
        <v>5</v>
      </c>
      <c r="AO1498">
        <v>0</v>
      </c>
      <c r="AP1498">
        <v>0</v>
      </c>
      <c r="AQ1498">
        <v>0</v>
      </c>
      <c r="AR1498" t="s">
        <v>379</v>
      </c>
      <c r="AS1498" t="s">
        <v>80</v>
      </c>
      <c r="AT1498" t="s">
        <v>80</v>
      </c>
      <c r="AU1498" t="s">
        <v>80</v>
      </c>
      <c r="AV1498" t="s">
        <v>7357</v>
      </c>
      <c r="AW1498" t="s">
        <v>1753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2016022715</v>
      </c>
      <c r="BM1498">
        <v>15</v>
      </c>
    </row>
    <row r="1499" spans="1:65">
      <c r="A1499" t="s">
        <v>7358</v>
      </c>
      <c r="B1499">
        <v>1498</v>
      </c>
      <c r="C1499" t="s">
        <v>57</v>
      </c>
      <c r="D1499" t="s">
        <v>55</v>
      </c>
      <c r="E1499">
        <v>15</v>
      </c>
      <c r="F1499">
        <v>2016022715</v>
      </c>
      <c r="G1499" t="s">
        <v>55</v>
      </c>
      <c r="H1499" t="s">
        <v>1756</v>
      </c>
      <c r="I1499" t="s">
        <v>55</v>
      </c>
      <c r="J1499" t="s">
        <v>55</v>
      </c>
      <c r="K1499" t="s">
        <v>55</v>
      </c>
      <c r="L1499" t="s">
        <v>55</v>
      </c>
      <c r="M1499" t="s">
        <v>55</v>
      </c>
      <c r="N1499" t="s">
        <v>57</v>
      </c>
      <c r="O1499" t="s">
        <v>57</v>
      </c>
      <c r="P1499" t="s">
        <v>57</v>
      </c>
      <c r="Q1499" t="s">
        <v>57</v>
      </c>
      <c r="R1499" t="s">
        <v>57</v>
      </c>
      <c r="S1499" t="s">
        <v>55</v>
      </c>
      <c r="T1499" t="s">
        <v>57</v>
      </c>
      <c r="U1499" t="s">
        <v>57</v>
      </c>
      <c r="V1499" t="s">
        <v>57</v>
      </c>
      <c r="W1499" t="s">
        <v>55</v>
      </c>
      <c r="X1499" t="s">
        <v>57</v>
      </c>
      <c r="Y1499" t="s">
        <v>57</v>
      </c>
      <c r="Z1499" t="s">
        <v>57</v>
      </c>
      <c r="AA1499" t="s">
        <v>57</v>
      </c>
      <c r="AB1499" t="s">
        <v>57</v>
      </c>
      <c r="AC1499" t="s">
        <v>57</v>
      </c>
      <c r="AD1499" t="s">
        <v>57</v>
      </c>
      <c r="AE1499">
        <v>0</v>
      </c>
      <c r="AF1499">
        <v>0</v>
      </c>
      <c r="AG1499">
        <v>0</v>
      </c>
      <c r="AH1499">
        <v>0</v>
      </c>
      <c r="AI1499" s="18" t="str">
        <f t="shared" si="93"/>
        <v>1</v>
      </c>
      <c r="AJ1499" s="18" t="str">
        <f t="shared" si="94"/>
        <v>1</v>
      </c>
      <c r="AK1499" s="18" t="str">
        <f t="shared" si="95"/>
        <v>1</v>
      </c>
      <c r="AL1499" s="18">
        <f t="shared" si="96"/>
        <v>0</v>
      </c>
      <c r="AM1499" t="s">
        <v>55</v>
      </c>
      <c r="AN1499" t="s">
        <v>55</v>
      </c>
      <c r="AO1499">
        <v>0</v>
      </c>
      <c r="AP1499">
        <v>1</v>
      </c>
      <c r="AQ1499">
        <v>0</v>
      </c>
      <c r="AR1499" t="s">
        <v>59</v>
      </c>
      <c r="AS1499" t="s">
        <v>80</v>
      </c>
      <c r="AT1499" t="s">
        <v>80</v>
      </c>
      <c r="AU1499" t="s">
        <v>80</v>
      </c>
      <c r="AV1499" t="s">
        <v>7358</v>
      </c>
      <c r="AW1499" t="s">
        <v>1756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0</v>
      </c>
      <c r="BK1499">
        <v>0</v>
      </c>
      <c r="BL1499">
        <v>2016022715</v>
      </c>
      <c r="BM1499">
        <v>15</v>
      </c>
    </row>
    <row r="1500" spans="1:65">
      <c r="A1500" t="s">
        <v>7359</v>
      </c>
      <c r="B1500">
        <v>1499</v>
      </c>
      <c r="C1500" t="s">
        <v>57</v>
      </c>
      <c r="D1500" t="s">
        <v>55</v>
      </c>
      <c r="E1500">
        <v>15</v>
      </c>
      <c r="F1500">
        <v>2016022715</v>
      </c>
      <c r="G1500" t="s">
        <v>55</v>
      </c>
      <c r="H1500" t="s">
        <v>1757</v>
      </c>
      <c r="I1500" t="s">
        <v>55</v>
      </c>
      <c r="J1500" t="s">
        <v>55</v>
      </c>
      <c r="K1500" t="s">
        <v>55</v>
      </c>
      <c r="L1500" t="s">
        <v>55</v>
      </c>
      <c r="M1500" t="s">
        <v>55</v>
      </c>
      <c r="N1500" t="s">
        <v>57</v>
      </c>
      <c r="O1500" t="s">
        <v>57</v>
      </c>
      <c r="P1500" t="s">
        <v>57</v>
      </c>
      <c r="Q1500" t="s">
        <v>57</v>
      </c>
      <c r="R1500" t="s">
        <v>57</v>
      </c>
      <c r="S1500" t="s">
        <v>55</v>
      </c>
      <c r="T1500" t="s">
        <v>57</v>
      </c>
      <c r="U1500" t="s">
        <v>57</v>
      </c>
      <c r="V1500" t="s">
        <v>57</v>
      </c>
      <c r="W1500" t="s">
        <v>55</v>
      </c>
      <c r="X1500" t="s">
        <v>57</v>
      </c>
      <c r="Y1500" t="s">
        <v>57</v>
      </c>
      <c r="Z1500" t="s">
        <v>57</v>
      </c>
      <c r="AA1500" t="s">
        <v>57</v>
      </c>
      <c r="AB1500" t="s">
        <v>57</v>
      </c>
      <c r="AC1500" t="s">
        <v>57</v>
      </c>
      <c r="AD1500" t="s">
        <v>57</v>
      </c>
      <c r="AE1500">
        <v>0</v>
      </c>
      <c r="AF1500">
        <v>0</v>
      </c>
      <c r="AG1500">
        <v>0</v>
      </c>
      <c r="AH1500">
        <v>0</v>
      </c>
      <c r="AI1500" s="18" t="str">
        <f t="shared" si="93"/>
        <v>1</v>
      </c>
      <c r="AJ1500" s="18" t="str">
        <f t="shared" si="94"/>
        <v>1</v>
      </c>
      <c r="AK1500" s="18" t="str">
        <f t="shared" si="95"/>
        <v>1</v>
      </c>
      <c r="AL1500" s="18">
        <f t="shared" si="96"/>
        <v>0</v>
      </c>
      <c r="AM1500" t="s">
        <v>55</v>
      </c>
      <c r="AN1500" t="s">
        <v>55</v>
      </c>
      <c r="AO1500">
        <v>0</v>
      </c>
      <c r="AP1500">
        <v>1</v>
      </c>
      <c r="AQ1500">
        <v>0</v>
      </c>
      <c r="AR1500" t="s">
        <v>59</v>
      </c>
      <c r="AS1500" t="s">
        <v>80</v>
      </c>
      <c r="AT1500" t="s">
        <v>80</v>
      </c>
      <c r="AU1500" t="s">
        <v>80</v>
      </c>
      <c r="AV1500" t="s">
        <v>7359</v>
      </c>
      <c r="AW1500" t="s">
        <v>1757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2016022715</v>
      </c>
      <c r="BM1500">
        <v>15</v>
      </c>
    </row>
    <row r="1501" spans="1:65">
      <c r="A1501" t="s">
        <v>7360</v>
      </c>
      <c r="B1501">
        <v>1500</v>
      </c>
      <c r="C1501" t="s">
        <v>1223</v>
      </c>
      <c r="D1501">
        <v>1</v>
      </c>
      <c r="E1501">
        <v>15</v>
      </c>
      <c r="F1501">
        <v>2016022715</v>
      </c>
      <c r="G1501">
        <v>20160227</v>
      </c>
      <c r="H1501" t="s">
        <v>1758</v>
      </c>
      <c r="I1501" t="s">
        <v>1722</v>
      </c>
      <c r="J1501" t="s">
        <v>55</v>
      </c>
      <c r="K1501">
        <v>0</v>
      </c>
      <c r="L1501" t="s">
        <v>55</v>
      </c>
      <c r="M1501" t="s">
        <v>55</v>
      </c>
      <c r="N1501" t="s">
        <v>56</v>
      </c>
      <c r="O1501" t="s">
        <v>57</v>
      </c>
      <c r="P1501" t="s">
        <v>57</v>
      </c>
      <c r="Q1501" t="s">
        <v>3</v>
      </c>
      <c r="R1501" t="s">
        <v>1759</v>
      </c>
      <c r="S1501" t="s">
        <v>55</v>
      </c>
      <c r="T1501" t="s">
        <v>68</v>
      </c>
      <c r="U1501" t="s">
        <v>68</v>
      </c>
      <c r="V1501" t="s">
        <v>56</v>
      </c>
      <c r="W1501" t="s">
        <v>55</v>
      </c>
      <c r="X1501" t="s">
        <v>56</v>
      </c>
      <c r="Y1501" t="s">
        <v>68</v>
      </c>
      <c r="Z1501" t="s">
        <v>56</v>
      </c>
      <c r="AA1501" t="s">
        <v>57</v>
      </c>
      <c r="AB1501" t="s">
        <v>56</v>
      </c>
      <c r="AC1501" t="s">
        <v>56</v>
      </c>
      <c r="AD1501" t="s">
        <v>1760</v>
      </c>
      <c r="AE1501">
        <v>0</v>
      </c>
      <c r="AF1501">
        <v>0</v>
      </c>
      <c r="AG1501">
        <v>0</v>
      </c>
      <c r="AH1501">
        <v>1</v>
      </c>
      <c r="AI1501" s="18" t="str">
        <f t="shared" si="93"/>
        <v>1</v>
      </c>
      <c r="AJ1501" s="18" t="str">
        <f t="shared" si="94"/>
        <v>1</v>
      </c>
      <c r="AK1501" s="18" t="str">
        <f t="shared" si="95"/>
        <v>1</v>
      </c>
      <c r="AL1501" s="18">
        <f t="shared" si="96"/>
        <v>1</v>
      </c>
      <c r="AM1501" t="s">
        <v>55</v>
      </c>
      <c r="AN1501" t="s">
        <v>55</v>
      </c>
      <c r="AO1501">
        <v>1</v>
      </c>
      <c r="AP1501">
        <v>0</v>
      </c>
      <c r="AQ1501">
        <v>0</v>
      </c>
      <c r="AR1501" t="s">
        <v>209</v>
      </c>
      <c r="AS1501" t="s">
        <v>141</v>
      </c>
      <c r="AT1501" t="s">
        <v>141</v>
      </c>
      <c r="AU1501" t="s">
        <v>1326</v>
      </c>
      <c r="AV1501" t="s">
        <v>7360</v>
      </c>
      <c r="AW1501" t="s">
        <v>1758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2016022715</v>
      </c>
      <c r="BM1501">
        <v>15</v>
      </c>
    </row>
    <row r="1502" spans="1:65">
      <c r="A1502" t="s">
        <v>7361</v>
      </c>
      <c r="B1502">
        <v>1501</v>
      </c>
      <c r="C1502" t="s">
        <v>57</v>
      </c>
      <c r="D1502" t="s">
        <v>55</v>
      </c>
      <c r="E1502">
        <v>15</v>
      </c>
      <c r="F1502">
        <v>2016022715</v>
      </c>
      <c r="G1502" t="s">
        <v>55</v>
      </c>
      <c r="H1502" t="s">
        <v>1761</v>
      </c>
      <c r="I1502" t="s">
        <v>55</v>
      </c>
      <c r="J1502" t="s">
        <v>55</v>
      </c>
      <c r="K1502" t="s">
        <v>55</v>
      </c>
      <c r="L1502" t="s">
        <v>55</v>
      </c>
      <c r="M1502" t="s">
        <v>55</v>
      </c>
      <c r="N1502" t="s">
        <v>57</v>
      </c>
      <c r="O1502" t="s">
        <v>57</v>
      </c>
      <c r="P1502" t="s">
        <v>57</v>
      </c>
      <c r="Q1502" t="s">
        <v>57</v>
      </c>
      <c r="R1502" t="s">
        <v>57</v>
      </c>
      <c r="S1502" t="s">
        <v>55</v>
      </c>
      <c r="T1502" t="s">
        <v>57</v>
      </c>
      <c r="U1502" t="s">
        <v>57</v>
      </c>
      <c r="V1502" t="s">
        <v>57</v>
      </c>
      <c r="W1502" t="s">
        <v>55</v>
      </c>
      <c r="X1502" t="s">
        <v>57</v>
      </c>
      <c r="Y1502" t="s">
        <v>57</v>
      </c>
      <c r="Z1502" t="s">
        <v>57</v>
      </c>
      <c r="AA1502" t="s">
        <v>57</v>
      </c>
      <c r="AB1502" t="s">
        <v>57</v>
      </c>
      <c r="AC1502" t="s">
        <v>57</v>
      </c>
      <c r="AD1502" t="s">
        <v>57</v>
      </c>
      <c r="AE1502">
        <v>0</v>
      </c>
      <c r="AF1502">
        <v>0</v>
      </c>
      <c r="AG1502">
        <v>0</v>
      </c>
      <c r="AH1502">
        <v>0</v>
      </c>
      <c r="AI1502" s="18" t="str">
        <f t="shared" si="93"/>
        <v>1</v>
      </c>
      <c r="AJ1502" s="18" t="str">
        <f t="shared" si="94"/>
        <v>1</v>
      </c>
      <c r="AK1502" s="18" t="str">
        <f t="shared" si="95"/>
        <v>1</v>
      </c>
      <c r="AL1502" s="18">
        <f t="shared" si="96"/>
        <v>0</v>
      </c>
      <c r="AM1502" t="s">
        <v>55</v>
      </c>
      <c r="AN1502" t="s">
        <v>55</v>
      </c>
      <c r="AO1502">
        <v>0</v>
      </c>
      <c r="AP1502">
        <v>1</v>
      </c>
      <c r="AQ1502">
        <v>0</v>
      </c>
      <c r="AR1502" t="s">
        <v>59</v>
      </c>
      <c r="AS1502" t="s">
        <v>80</v>
      </c>
      <c r="AT1502" t="s">
        <v>80</v>
      </c>
      <c r="AU1502" t="s">
        <v>80</v>
      </c>
      <c r="AV1502" t="s">
        <v>7361</v>
      </c>
      <c r="AW1502" t="s">
        <v>1761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0</v>
      </c>
      <c r="BK1502">
        <v>0</v>
      </c>
      <c r="BL1502">
        <v>2016022715</v>
      </c>
      <c r="BM1502">
        <v>15</v>
      </c>
    </row>
    <row r="1503" spans="1:65">
      <c r="A1503" t="s">
        <v>7362</v>
      </c>
      <c r="B1503">
        <v>1502</v>
      </c>
      <c r="C1503" t="s">
        <v>57</v>
      </c>
      <c r="D1503" t="s">
        <v>55</v>
      </c>
      <c r="E1503">
        <v>15</v>
      </c>
      <c r="F1503">
        <v>2016022715</v>
      </c>
      <c r="G1503" t="s">
        <v>55</v>
      </c>
      <c r="H1503" t="s">
        <v>1762</v>
      </c>
      <c r="I1503" t="s">
        <v>55</v>
      </c>
      <c r="J1503" t="s">
        <v>55</v>
      </c>
      <c r="K1503" t="s">
        <v>55</v>
      </c>
      <c r="L1503" t="s">
        <v>55</v>
      </c>
      <c r="M1503" t="s">
        <v>55</v>
      </c>
      <c r="N1503" t="s">
        <v>57</v>
      </c>
      <c r="O1503" t="s">
        <v>57</v>
      </c>
      <c r="P1503" t="s">
        <v>57</v>
      </c>
      <c r="Q1503" t="s">
        <v>57</v>
      </c>
      <c r="R1503" t="s">
        <v>57</v>
      </c>
      <c r="S1503" t="s">
        <v>55</v>
      </c>
      <c r="T1503" t="s">
        <v>57</v>
      </c>
      <c r="U1503" t="s">
        <v>57</v>
      </c>
      <c r="V1503" t="s">
        <v>57</v>
      </c>
      <c r="W1503" t="s">
        <v>55</v>
      </c>
      <c r="X1503" t="s">
        <v>57</v>
      </c>
      <c r="Y1503" t="s">
        <v>57</v>
      </c>
      <c r="Z1503" t="s">
        <v>57</v>
      </c>
      <c r="AA1503" t="s">
        <v>57</v>
      </c>
      <c r="AB1503" t="s">
        <v>57</v>
      </c>
      <c r="AC1503" t="s">
        <v>57</v>
      </c>
      <c r="AD1503" t="s">
        <v>57</v>
      </c>
      <c r="AE1503">
        <v>0</v>
      </c>
      <c r="AF1503">
        <v>0</v>
      </c>
      <c r="AG1503">
        <v>0</v>
      </c>
      <c r="AH1503">
        <v>0</v>
      </c>
      <c r="AI1503" s="18" t="str">
        <f t="shared" si="93"/>
        <v>1</v>
      </c>
      <c r="AJ1503" s="18" t="str">
        <f t="shared" si="94"/>
        <v>1</v>
      </c>
      <c r="AK1503" s="18" t="str">
        <f t="shared" si="95"/>
        <v>1</v>
      </c>
      <c r="AL1503" s="18">
        <f t="shared" si="96"/>
        <v>0</v>
      </c>
      <c r="AM1503" t="s">
        <v>55</v>
      </c>
      <c r="AN1503" t="s">
        <v>55</v>
      </c>
      <c r="AO1503">
        <v>0</v>
      </c>
      <c r="AP1503">
        <v>1</v>
      </c>
      <c r="AQ1503">
        <v>0</v>
      </c>
      <c r="AR1503" t="s">
        <v>59</v>
      </c>
      <c r="AS1503" t="s">
        <v>80</v>
      </c>
      <c r="AT1503" t="s">
        <v>80</v>
      </c>
      <c r="AU1503" t="s">
        <v>80</v>
      </c>
      <c r="AV1503" t="s">
        <v>7362</v>
      </c>
      <c r="AW1503" t="s">
        <v>1762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0</v>
      </c>
      <c r="BK1503">
        <v>0</v>
      </c>
      <c r="BL1503">
        <v>2016022715</v>
      </c>
      <c r="BM1503">
        <v>15</v>
      </c>
    </row>
    <row r="1504" spans="1:65">
      <c r="A1504" t="s">
        <v>7363</v>
      </c>
      <c r="B1504">
        <v>1503</v>
      </c>
      <c r="C1504" t="s">
        <v>57</v>
      </c>
      <c r="D1504" t="s">
        <v>55</v>
      </c>
      <c r="E1504">
        <v>15</v>
      </c>
      <c r="F1504">
        <v>2016022715</v>
      </c>
      <c r="G1504" t="s">
        <v>55</v>
      </c>
      <c r="H1504" t="s">
        <v>1763</v>
      </c>
      <c r="I1504" t="s">
        <v>55</v>
      </c>
      <c r="J1504" t="s">
        <v>55</v>
      </c>
      <c r="K1504" t="s">
        <v>55</v>
      </c>
      <c r="L1504" t="s">
        <v>55</v>
      </c>
      <c r="M1504" t="s">
        <v>55</v>
      </c>
      <c r="N1504" t="s">
        <v>57</v>
      </c>
      <c r="O1504" t="s">
        <v>57</v>
      </c>
      <c r="P1504" t="s">
        <v>57</v>
      </c>
      <c r="Q1504" t="s">
        <v>57</v>
      </c>
      <c r="R1504" t="s">
        <v>57</v>
      </c>
      <c r="S1504" t="s">
        <v>55</v>
      </c>
      <c r="T1504" t="s">
        <v>57</v>
      </c>
      <c r="U1504" t="s">
        <v>57</v>
      </c>
      <c r="V1504" t="s">
        <v>57</v>
      </c>
      <c r="W1504" t="s">
        <v>55</v>
      </c>
      <c r="X1504" t="s">
        <v>57</v>
      </c>
      <c r="Y1504" t="s">
        <v>57</v>
      </c>
      <c r="Z1504" t="s">
        <v>57</v>
      </c>
      <c r="AA1504" t="s">
        <v>57</v>
      </c>
      <c r="AB1504" t="s">
        <v>57</v>
      </c>
      <c r="AC1504" t="s">
        <v>57</v>
      </c>
      <c r="AD1504" t="s">
        <v>57</v>
      </c>
      <c r="AE1504">
        <v>0</v>
      </c>
      <c r="AF1504">
        <v>0</v>
      </c>
      <c r="AG1504">
        <v>0</v>
      </c>
      <c r="AH1504">
        <v>0</v>
      </c>
      <c r="AI1504" s="18" t="str">
        <f t="shared" si="93"/>
        <v>1</v>
      </c>
      <c r="AJ1504" s="18" t="str">
        <f t="shared" si="94"/>
        <v>1</v>
      </c>
      <c r="AK1504" s="18" t="str">
        <f t="shared" si="95"/>
        <v>1</v>
      </c>
      <c r="AL1504" s="18">
        <f t="shared" si="96"/>
        <v>0</v>
      </c>
      <c r="AM1504" t="s">
        <v>55</v>
      </c>
      <c r="AN1504" t="s">
        <v>55</v>
      </c>
      <c r="AO1504">
        <v>0</v>
      </c>
      <c r="AP1504">
        <v>1</v>
      </c>
      <c r="AQ1504">
        <v>0</v>
      </c>
      <c r="AR1504" t="s">
        <v>59</v>
      </c>
      <c r="AS1504" t="s">
        <v>80</v>
      </c>
      <c r="AT1504" t="s">
        <v>80</v>
      </c>
      <c r="AU1504" t="s">
        <v>80</v>
      </c>
      <c r="AV1504" t="s">
        <v>7363</v>
      </c>
      <c r="AW1504" t="s">
        <v>1763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2016022715</v>
      </c>
      <c r="BM1504">
        <v>15</v>
      </c>
    </row>
    <row r="1505" spans="1:65">
      <c r="A1505" t="s">
        <v>7364</v>
      </c>
      <c r="B1505">
        <v>1504</v>
      </c>
      <c r="C1505" t="s">
        <v>57</v>
      </c>
      <c r="D1505" t="s">
        <v>55</v>
      </c>
      <c r="E1505">
        <v>15</v>
      </c>
      <c r="F1505">
        <v>2016022715</v>
      </c>
      <c r="G1505" t="s">
        <v>55</v>
      </c>
      <c r="H1505" t="s">
        <v>1764</v>
      </c>
      <c r="I1505" t="s">
        <v>55</v>
      </c>
      <c r="J1505" t="s">
        <v>55</v>
      </c>
      <c r="K1505" t="s">
        <v>55</v>
      </c>
      <c r="L1505" t="s">
        <v>55</v>
      </c>
      <c r="M1505" t="s">
        <v>55</v>
      </c>
      <c r="N1505" t="s">
        <v>57</v>
      </c>
      <c r="O1505" t="s">
        <v>57</v>
      </c>
      <c r="P1505" t="s">
        <v>57</v>
      </c>
      <c r="Q1505" t="s">
        <v>57</v>
      </c>
      <c r="R1505" t="s">
        <v>57</v>
      </c>
      <c r="S1505" t="s">
        <v>55</v>
      </c>
      <c r="T1505" t="s">
        <v>57</v>
      </c>
      <c r="U1505" t="s">
        <v>57</v>
      </c>
      <c r="V1505" t="s">
        <v>57</v>
      </c>
      <c r="W1505" t="s">
        <v>55</v>
      </c>
      <c r="X1505" t="s">
        <v>57</v>
      </c>
      <c r="Y1505" t="s">
        <v>57</v>
      </c>
      <c r="Z1505" t="s">
        <v>57</v>
      </c>
      <c r="AA1505" t="s">
        <v>57</v>
      </c>
      <c r="AB1505" t="s">
        <v>57</v>
      </c>
      <c r="AC1505" t="s">
        <v>57</v>
      </c>
      <c r="AD1505" t="s">
        <v>57</v>
      </c>
      <c r="AE1505">
        <v>0</v>
      </c>
      <c r="AF1505">
        <v>0</v>
      </c>
      <c r="AG1505">
        <v>0</v>
      </c>
      <c r="AH1505">
        <v>0</v>
      </c>
      <c r="AI1505" s="18" t="str">
        <f t="shared" si="93"/>
        <v>1</v>
      </c>
      <c r="AJ1505" s="18" t="str">
        <f t="shared" si="94"/>
        <v>1</v>
      </c>
      <c r="AK1505" s="18" t="str">
        <f t="shared" si="95"/>
        <v>1</v>
      </c>
      <c r="AL1505" s="18">
        <f t="shared" si="96"/>
        <v>0</v>
      </c>
      <c r="AM1505" t="s">
        <v>55</v>
      </c>
      <c r="AN1505" t="s">
        <v>55</v>
      </c>
      <c r="AO1505">
        <v>0</v>
      </c>
      <c r="AP1505">
        <v>1</v>
      </c>
      <c r="AQ1505">
        <v>0</v>
      </c>
      <c r="AR1505" t="s">
        <v>59</v>
      </c>
      <c r="AS1505" t="s">
        <v>80</v>
      </c>
      <c r="AT1505" t="s">
        <v>80</v>
      </c>
      <c r="AU1505" t="s">
        <v>80</v>
      </c>
      <c r="AV1505" t="s">
        <v>7364</v>
      </c>
      <c r="AW1505" t="s">
        <v>1764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2016022715</v>
      </c>
      <c r="BM1505">
        <v>15</v>
      </c>
    </row>
    <row r="1506" spans="1:65">
      <c r="A1506" t="s">
        <v>7365</v>
      </c>
      <c r="B1506">
        <v>1505</v>
      </c>
      <c r="C1506" t="s">
        <v>57</v>
      </c>
      <c r="D1506" t="s">
        <v>55</v>
      </c>
      <c r="E1506">
        <v>15</v>
      </c>
      <c r="F1506">
        <v>2016022715</v>
      </c>
      <c r="G1506" t="s">
        <v>55</v>
      </c>
      <c r="H1506" t="s">
        <v>1765</v>
      </c>
      <c r="I1506" t="s">
        <v>55</v>
      </c>
      <c r="J1506" t="s">
        <v>55</v>
      </c>
      <c r="K1506" t="s">
        <v>55</v>
      </c>
      <c r="L1506" t="s">
        <v>55</v>
      </c>
      <c r="M1506" t="s">
        <v>55</v>
      </c>
      <c r="N1506" t="s">
        <v>57</v>
      </c>
      <c r="O1506" t="s">
        <v>57</v>
      </c>
      <c r="P1506" t="s">
        <v>57</v>
      </c>
      <c r="Q1506" t="s">
        <v>57</v>
      </c>
      <c r="R1506" t="s">
        <v>57</v>
      </c>
      <c r="S1506" t="s">
        <v>55</v>
      </c>
      <c r="T1506" t="s">
        <v>57</v>
      </c>
      <c r="U1506" t="s">
        <v>57</v>
      </c>
      <c r="V1506" t="s">
        <v>57</v>
      </c>
      <c r="W1506" t="s">
        <v>55</v>
      </c>
      <c r="X1506" t="s">
        <v>57</v>
      </c>
      <c r="Y1506" t="s">
        <v>57</v>
      </c>
      <c r="Z1506" t="s">
        <v>57</v>
      </c>
      <c r="AA1506" t="s">
        <v>57</v>
      </c>
      <c r="AB1506" t="s">
        <v>57</v>
      </c>
      <c r="AC1506" t="s">
        <v>57</v>
      </c>
      <c r="AD1506" t="s">
        <v>57</v>
      </c>
      <c r="AE1506">
        <v>0</v>
      </c>
      <c r="AF1506">
        <v>0</v>
      </c>
      <c r="AG1506">
        <v>0</v>
      </c>
      <c r="AH1506">
        <v>0</v>
      </c>
      <c r="AI1506" s="18" t="str">
        <f t="shared" si="93"/>
        <v>1</v>
      </c>
      <c r="AJ1506" s="18" t="str">
        <f t="shared" si="94"/>
        <v>1</v>
      </c>
      <c r="AK1506" s="18" t="str">
        <f t="shared" si="95"/>
        <v>1</v>
      </c>
      <c r="AL1506" s="18">
        <f t="shared" si="96"/>
        <v>0</v>
      </c>
      <c r="AM1506" t="s">
        <v>55</v>
      </c>
      <c r="AN1506" t="s">
        <v>55</v>
      </c>
      <c r="AO1506">
        <v>1</v>
      </c>
      <c r="AP1506">
        <v>1</v>
      </c>
      <c r="AQ1506">
        <v>0</v>
      </c>
      <c r="AR1506" t="s">
        <v>59</v>
      </c>
      <c r="AS1506" t="s">
        <v>80</v>
      </c>
      <c r="AT1506" t="s">
        <v>80</v>
      </c>
      <c r="AU1506" t="s">
        <v>80</v>
      </c>
      <c r="AV1506" t="s">
        <v>7365</v>
      </c>
      <c r="AW1506" t="s">
        <v>1765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2016022715</v>
      </c>
      <c r="BM1506">
        <v>15</v>
      </c>
    </row>
    <row r="1507" spans="1:65">
      <c r="A1507" t="s">
        <v>7366</v>
      </c>
      <c r="B1507">
        <v>1506</v>
      </c>
      <c r="C1507" t="s">
        <v>57</v>
      </c>
      <c r="D1507" t="s">
        <v>55</v>
      </c>
      <c r="E1507">
        <v>15</v>
      </c>
      <c r="F1507">
        <v>2016022715</v>
      </c>
      <c r="G1507" t="s">
        <v>55</v>
      </c>
      <c r="H1507" t="s">
        <v>1766</v>
      </c>
      <c r="I1507" t="s">
        <v>55</v>
      </c>
      <c r="J1507" t="s">
        <v>55</v>
      </c>
      <c r="K1507" t="s">
        <v>55</v>
      </c>
      <c r="L1507" t="s">
        <v>55</v>
      </c>
      <c r="M1507" t="s">
        <v>55</v>
      </c>
      <c r="N1507" t="s">
        <v>57</v>
      </c>
      <c r="O1507" t="s">
        <v>57</v>
      </c>
      <c r="P1507" t="s">
        <v>57</v>
      </c>
      <c r="Q1507" t="s">
        <v>57</v>
      </c>
      <c r="R1507" t="s">
        <v>57</v>
      </c>
      <c r="S1507" t="s">
        <v>55</v>
      </c>
      <c r="T1507" t="s">
        <v>57</v>
      </c>
      <c r="U1507" t="s">
        <v>57</v>
      </c>
      <c r="V1507" t="s">
        <v>57</v>
      </c>
      <c r="W1507" t="s">
        <v>55</v>
      </c>
      <c r="X1507" t="s">
        <v>57</v>
      </c>
      <c r="Y1507" t="s">
        <v>57</v>
      </c>
      <c r="Z1507" t="s">
        <v>57</v>
      </c>
      <c r="AA1507" t="s">
        <v>57</v>
      </c>
      <c r="AB1507" t="s">
        <v>57</v>
      </c>
      <c r="AC1507" t="s">
        <v>57</v>
      </c>
      <c r="AD1507" t="s">
        <v>57</v>
      </c>
      <c r="AE1507">
        <v>0</v>
      </c>
      <c r="AF1507">
        <v>0</v>
      </c>
      <c r="AG1507">
        <v>0</v>
      </c>
      <c r="AH1507">
        <v>0</v>
      </c>
      <c r="AI1507" s="18" t="str">
        <f t="shared" si="93"/>
        <v>1</v>
      </c>
      <c r="AJ1507" s="18" t="str">
        <f t="shared" si="94"/>
        <v>1</v>
      </c>
      <c r="AK1507" s="18" t="str">
        <f t="shared" si="95"/>
        <v>1</v>
      </c>
      <c r="AL1507" s="18">
        <f t="shared" si="96"/>
        <v>0</v>
      </c>
      <c r="AM1507" t="s">
        <v>55</v>
      </c>
      <c r="AN1507" t="s">
        <v>55</v>
      </c>
      <c r="AO1507">
        <v>0</v>
      </c>
      <c r="AP1507">
        <v>1</v>
      </c>
      <c r="AQ1507">
        <v>0</v>
      </c>
      <c r="AR1507" t="s">
        <v>59</v>
      </c>
      <c r="AS1507" t="s">
        <v>80</v>
      </c>
      <c r="AT1507" t="s">
        <v>80</v>
      </c>
      <c r="AU1507" t="s">
        <v>80</v>
      </c>
      <c r="AV1507" t="s">
        <v>7366</v>
      </c>
      <c r="AW1507" t="s">
        <v>1766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2016022715</v>
      </c>
      <c r="BM1507">
        <v>15</v>
      </c>
    </row>
    <row r="1508" spans="1:65">
      <c r="A1508" t="s">
        <v>7367</v>
      </c>
      <c r="B1508">
        <v>1507</v>
      </c>
      <c r="C1508" t="s">
        <v>1223</v>
      </c>
      <c r="D1508">
        <v>1</v>
      </c>
      <c r="E1508">
        <v>15</v>
      </c>
      <c r="F1508">
        <v>2016022715</v>
      </c>
      <c r="G1508">
        <v>20160227</v>
      </c>
      <c r="H1508" t="s">
        <v>1767</v>
      </c>
      <c r="I1508" t="s">
        <v>1768</v>
      </c>
      <c r="J1508" t="s">
        <v>55</v>
      </c>
      <c r="K1508">
        <v>0</v>
      </c>
      <c r="L1508" t="s">
        <v>55</v>
      </c>
      <c r="M1508" t="s">
        <v>55</v>
      </c>
      <c r="N1508" t="s">
        <v>56</v>
      </c>
      <c r="O1508" t="s">
        <v>57</v>
      </c>
      <c r="P1508" t="s">
        <v>57</v>
      </c>
      <c r="Q1508" t="s">
        <v>3</v>
      </c>
      <c r="R1508" t="s">
        <v>80</v>
      </c>
      <c r="S1508" t="s">
        <v>55</v>
      </c>
      <c r="T1508" t="s">
        <v>68</v>
      </c>
      <c r="U1508" t="s">
        <v>68</v>
      </c>
      <c r="V1508" t="s">
        <v>68</v>
      </c>
      <c r="W1508" t="s">
        <v>55</v>
      </c>
      <c r="X1508" t="s">
        <v>56</v>
      </c>
      <c r="Y1508" t="s">
        <v>56</v>
      </c>
      <c r="Z1508" t="s">
        <v>56</v>
      </c>
      <c r="AA1508" t="s">
        <v>57</v>
      </c>
      <c r="AB1508" t="s">
        <v>56</v>
      </c>
      <c r="AC1508" t="s">
        <v>56</v>
      </c>
      <c r="AD1508" t="s">
        <v>57</v>
      </c>
      <c r="AE1508">
        <v>0</v>
      </c>
      <c r="AF1508">
        <v>0</v>
      </c>
      <c r="AG1508">
        <v>0</v>
      </c>
      <c r="AH1508">
        <v>1</v>
      </c>
      <c r="AI1508" s="18" t="str">
        <f t="shared" si="93"/>
        <v>1</v>
      </c>
      <c r="AJ1508" s="18" t="str">
        <f t="shared" si="94"/>
        <v>1</v>
      </c>
      <c r="AK1508" s="18" t="str">
        <f t="shared" si="95"/>
        <v>1</v>
      </c>
      <c r="AL1508" s="18">
        <f t="shared" si="96"/>
        <v>1</v>
      </c>
      <c r="AM1508" t="s">
        <v>55</v>
      </c>
      <c r="AN1508" t="s">
        <v>55</v>
      </c>
      <c r="AO1508">
        <v>1</v>
      </c>
      <c r="AP1508">
        <v>0</v>
      </c>
      <c r="AQ1508">
        <v>0</v>
      </c>
      <c r="AR1508" t="s">
        <v>422</v>
      </c>
      <c r="AS1508" t="s">
        <v>80</v>
      </c>
      <c r="AT1508" t="s">
        <v>80</v>
      </c>
      <c r="AU1508" t="s">
        <v>80</v>
      </c>
      <c r="AV1508" t="s">
        <v>7367</v>
      </c>
      <c r="AW1508" t="s">
        <v>1767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2016022715</v>
      </c>
      <c r="BM1508">
        <v>15</v>
      </c>
    </row>
    <row r="1509" spans="1:65">
      <c r="A1509" t="s">
        <v>7368</v>
      </c>
      <c r="B1509">
        <v>1508</v>
      </c>
      <c r="C1509" t="s">
        <v>1223</v>
      </c>
      <c r="D1509">
        <v>1</v>
      </c>
      <c r="E1509">
        <v>15</v>
      </c>
      <c r="F1509">
        <v>2016022715</v>
      </c>
      <c r="G1509">
        <v>20160227</v>
      </c>
      <c r="H1509" t="s">
        <v>1769</v>
      </c>
      <c r="I1509" t="s">
        <v>1768</v>
      </c>
      <c r="J1509" t="s">
        <v>55</v>
      </c>
      <c r="K1509">
        <v>0</v>
      </c>
      <c r="L1509" t="s">
        <v>55</v>
      </c>
      <c r="M1509" t="s">
        <v>55</v>
      </c>
      <c r="N1509" t="s">
        <v>56</v>
      </c>
      <c r="O1509" t="s">
        <v>57</v>
      </c>
      <c r="P1509" t="s">
        <v>57</v>
      </c>
      <c r="Q1509" t="s">
        <v>3</v>
      </c>
      <c r="R1509" t="s">
        <v>80</v>
      </c>
      <c r="S1509" t="s">
        <v>55</v>
      </c>
      <c r="T1509" t="s">
        <v>68</v>
      </c>
      <c r="U1509" t="s">
        <v>68</v>
      </c>
      <c r="V1509" t="s">
        <v>56</v>
      </c>
      <c r="W1509" t="s">
        <v>55</v>
      </c>
      <c r="X1509" t="s">
        <v>56</v>
      </c>
      <c r="Y1509" t="s">
        <v>56</v>
      </c>
      <c r="Z1509" t="s">
        <v>56</v>
      </c>
      <c r="AA1509" t="s">
        <v>57</v>
      </c>
      <c r="AB1509" t="s">
        <v>56</v>
      </c>
      <c r="AC1509" t="s">
        <v>56</v>
      </c>
      <c r="AD1509" t="s">
        <v>57</v>
      </c>
      <c r="AE1509">
        <v>0</v>
      </c>
      <c r="AF1509">
        <v>0</v>
      </c>
      <c r="AG1509">
        <v>0</v>
      </c>
      <c r="AH1509">
        <v>1</v>
      </c>
      <c r="AI1509" s="18" t="str">
        <f t="shared" si="93"/>
        <v>1</v>
      </c>
      <c r="AJ1509" s="18" t="str">
        <f t="shared" si="94"/>
        <v>1</v>
      </c>
      <c r="AK1509" s="18" t="str">
        <f t="shared" si="95"/>
        <v>1</v>
      </c>
      <c r="AL1509" s="18">
        <f t="shared" si="96"/>
        <v>1</v>
      </c>
      <c r="AM1509" t="s">
        <v>55</v>
      </c>
      <c r="AN1509" t="s">
        <v>55</v>
      </c>
      <c r="AO1509">
        <v>0</v>
      </c>
      <c r="AP1509">
        <v>0</v>
      </c>
      <c r="AQ1509">
        <v>0</v>
      </c>
      <c r="AR1509" t="s">
        <v>422</v>
      </c>
      <c r="AS1509" t="s">
        <v>80</v>
      </c>
      <c r="AT1509" t="s">
        <v>80</v>
      </c>
      <c r="AU1509" t="s">
        <v>80</v>
      </c>
      <c r="AV1509" t="s">
        <v>7368</v>
      </c>
      <c r="AW1509" t="s">
        <v>1769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2016022715</v>
      </c>
      <c r="BM1509">
        <v>15</v>
      </c>
    </row>
    <row r="1510" spans="1:65">
      <c r="A1510" t="s">
        <v>7369</v>
      </c>
      <c r="B1510">
        <v>1509</v>
      </c>
      <c r="C1510" t="s">
        <v>57</v>
      </c>
      <c r="D1510" t="s">
        <v>55</v>
      </c>
      <c r="E1510">
        <v>15</v>
      </c>
      <c r="F1510">
        <v>2016022815</v>
      </c>
      <c r="G1510" t="s">
        <v>55</v>
      </c>
      <c r="H1510" t="s">
        <v>1770</v>
      </c>
      <c r="I1510" t="s">
        <v>55</v>
      </c>
      <c r="J1510" t="s">
        <v>55</v>
      </c>
      <c r="K1510" t="s">
        <v>55</v>
      </c>
      <c r="L1510" t="s">
        <v>55</v>
      </c>
      <c r="M1510" t="s">
        <v>55</v>
      </c>
      <c r="N1510" t="s">
        <v>57</v>
      </c>
      <c r="O1510" t="s">
        <v>57</v>
      </c>
      <c r="P1510" t="s">
        <v>57</v>
      </c>
      <c r="Q1510" t="s">
        <v>57</v>
      </c>
      <c r="R1510" t="s">
        <v>57</v>
      </c>
      <c r="S1510" t="s">
        <v>55</v>
      </c>
      <c r="T1510" t="s">
        <v>57</v>
      </c>
      <c r="U1510" t="s">
        <v>57</v>
      </c>
      <c r="V1510" t="s">
        <v>57</v>
      </c>
      <c r="W1510" t="s">
        <v>55</v>
      </c>
      <c r="X1510" t="s">
        <v>57</v>
      </c>
      <c r="Y1510" t="s">
        <v>57</v>
      </c>
      <c r="Z1510" t="s">
        <v>57</v>
      </c>
      <c r="AA1510" t="s">
        <v>57</v>
      </c>
      <c r="AB1510" t="s">
        <v>57</v>
      </c>
      <c r="AC1510" t="s">
        <v>57</v>
      </c>
      <c r="AD1510" t="s">
        <v>57</v>
      </c>
      <c r="AE1510">
        <v>0</v>
      </c>
      <c r="AF1510">
        <v>0</v>
      </c>
      <c r="AG1510">
        <v>0</v>
      </c>
      <c r="AH1510">
        <v>0</v>
      </c>
      <c r="AI1510" s="18" t="str">
        <f t="shared" si="93"/>
        <v>1</v>
      </c>
      <c r="AJ1510" s="18" t="str">
        <f t="shared" si="94"/>
        <v>1</v>
      </c>
      <c r="AK1510" s="18" t="str">
        <f t="shared" si="95"/>
        <v>1</v>
      </c>
      <c r="AL1510" s="18">
        <f t="shared" si="96"/>
        <v>0</v>
      </c>
      <c r="AM1510" t="s">
        <v>55</v>
      </c>
      <c r="AN1510" t="s">
        <v>55</v>
      </c>
      <c r="AO1510">
        <v>0</v>
      </c>
      <c r="AP1510">
        <v>1</v>
      </c>
      <c r="AQ1510">
        <v>0</v>
      </c>
      <c r="AR1510" t="s">
        <v>59</v>
      </c>
      <c r="AS1510" t="s">
        <v>80</v>
      </c>
      <c r="AT1510" t="s">
        <v>80</v>
      </c>
      <c r="AU1510" t="s">
        <v>80</v>
      </c>
      <c r="AV1510" t="s">
        <v>7369</v>
      </c>
      <c r="AW1510" t="s">
        <v>1770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2016022815</v>
      </c>
      <c r="BM1510">
        <v>15</v>
      </c>
    </row>
    <row r="1511" spans="1:65">
      <c r="A1511" t="s">
        <v>7370</v>
      </c>
      <c r="B1511">
        <v>1510</v>
      </c>
      <c r="C1511" t="s">
        <v>57</v>
      </c>
      <c r="D1511" t="s">
        <v>55</v>
      </c>
      <c r="E1511">
        <v>15</v>
      </c>
      <c r="F1511">
        <v>2016022815</v>
      </c>
      <c r="G1511" t="s">
        <v>55</v>
      </c>
      <c r="H1511" t="s">
        <v>1771</v>
      </c>
      <c r="I1511" t="s">
        <v>55</v>
      </c>
      <c r="J1511" t="s">
        <v>55</v>
      </c>
      <c r="K1511" t="s">
        <v>55</v>
      </c>
      <c r="L1511" t="s">
        <v>55</v>
      </c>
      <c r="M1511" t="s">
        <v>55</v>
      </c>
      <c r="N1511" t="s">
        <v>57</v>
      </c>
      <c r="O1511" t="s">
        <v>57</v>
      </c>
      <c r="P1511" t="s">
        <v>57</v>
      </c>
      <c r="Q1511" t="s">
        <v>57</v>
      </c>
      <c r="R1511" t="s">
        <v>57</v>
      </c>
      <c r="S1511" t="s">
        <v>55</v>
      </c>
      <c r="T1511" t="s">
        <v>57</v>
      </c>
      <c r="U1511" t="s">
        <v>57</v>
      </c>
      <c r="V1511" t="s">
        <v>57</v>
      </c>
      <c r="W1511" t="s">
        <v>55</v>
      </c>
      <c r="X1511" t="s">
        <v>57</v>
      </c>
      <c r="Y1511" t="s">
        <v>57</v>
      </c>
      <c r="Z1511" t="s">
        <v>57</v>
      </c>
      <c r="AA1511" t="s">
        <v>57</v>
      </c>
      <c r="AB1511" t="s">
        <v>57</v>
      </c>
      <c r="AC1511" t="s">
        <v>57</v>
      </c>
      <c r="AD1511" t="s">
        <v>57</v>
      </c>
      <c r="AE1511">
        <v>0</v>
      </c>
      <c r="AF1511">
        <v>0</v>
      </c>
      <c r="AG1511">
        <v>0</v>
      </c>
      <c r="AH1511">
        <v>0</v>
      </c>
      <c r="AI1511" s="18" t="str">
        <f t="shared" si="93"/>
        <v>1</v>
      </c>
      <c r="AJ1511" s="18" t="str">
        <f t="shared" si="94"/>
        <v>1</v>
      </c>
      <c r="AK1511" s="18" t="str">
        <f t="shared" si="95"/>
        <v>1</v>
      </c>
      <c r="AL1511" s="18">
        <f t="shared" si="96"/>
        <v>0</v>
      </c>
      <c r="AM1511" t="s">
        <v>55</v>
      </c>
      <c r="AN1511" t="s">
        <v>55</v>
      </c>
      <c r="AO1511">
        <v>1</v>
      </c>
      <c r="AP1511">
        <v>1</v>
      </c>
      <c r="AQ1511">
        <v>0</v>
      </c>
      <c r="AR1511" t="s">
        <v>59</v>
      </c>
      <c r="AS1511" t="s">
        <v>80</v>
      </c>
      <c r="AT1511" t="s">
        <v>80</v>
      </c>
      <c r="AU1511" t="s">
        <v>80</v>
      </c>
      <c r="AV1511" t="s">
        <v>7370</v>
      </c>
      <c r="AW1511" t="s">
        <v>1771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0</v>
      </c>
      <c r="BK1511">
        <v>0</v>
      </c>
      <c r="BL1511">
        <v>2016022815</v>
      </c>
      <c r="BM1511">
        <v>15</v>
      </c>
    </row>
    <row r="1512" spans="1:65">
      <c r="A1512" t="s">
        <v>7371</v>
      </c>
      <c r="B1512">
        <v>1511</v>
      </c>
      <c r="C1512" t="s">
        <v>57</v>
      </c>
      <c r="D1512" t="s">
        <v>55</v>
      </c>
      <c r="E1512">
        <v>15</v>
      </c>
      <c r="F1512">
        <v>2016022815</v>
      </c>
      <c r="G1512" t="s">
        <v>55</v>
      </c>
      <c r="H1512" t="s">
        <v>1772</v>
      </c>
      <c r="I1512" t="s">
        <v>55</v>
      </c>
      <c r="J1512" t="s">
        <v>55</v>
      </c>
      <c r="K1512" t="s">
        <v>55</v>
      </c>
      <c r="L1512" t="s">
        <v>55</v>
      </c>
      <c r="M1512" t="s">
        <v>55</v>
      </c>
      <c r="N1512" t="s">
        <v>57</v>
      </c>
      <c r="O1512" t="s">
        <v>57</v>
      </c>
      <c r="P1512" t="s">
        <v>57</v>
      </c>
      <c r="Q1512" t="s">
        <v>57</v>
      </c>
      <c r="R1512" t="s">
        <v>57</v>
      </c>
      <c r="S1512" t="s">
        <v>55</v>
      </c>
      <c r="T1512" t="s">
        <v>57</v>
      </c>
      <c r="U1512" t="s">
        <v>57</v>
      </c>
      <c r="V1512" t="s">
        <v>57</v>
      </c>
      <c r="W1512" t="s">
        <v>55</v>
      </c>
      <c r="X1512" t="s">
        <v>57</v>
      </c>
      <c r="Y1512" t="s">
        <v>57</v>
      </c>
      <c r="Z1512" t="s">
        <v>57</v>
      </c>
      <c r="AA1512" t="s">
        <v>57</v>
      </c>
      <c r="AB1512" t="s">
        <v>57</v>
      </c>
      <c r="AC1512" t="s">
        <v>57</v>
      </c>
      <c r="AD1512" t="s">
        <v>57</v>
      </c>
      <c r="AE1512">
        <v>0</v>
      </c>
      <c r="AF1512">
        <v>0</v>
      </c>
      <c r="AG1512">
        <v>0</v>
      </c>
      <c r="AH1512">
        <v>0</v>
      </c>
      <c r="AI1512" s="18" t="str">
        <f t="shared" si="93"/>
        <v>1</v>
      </c>
      <c r="AJ1512" s="18" t="str">
        <f t="shared" si="94"/>
        <v>1</v>
      </c>
      <c r="AK1512" s="18" t="str">
        <f t="shared" si="95"/>
        <v>1</v>
      </c>
      <c r="AL1512" s="18">
        <f t="shared" si="96"/>
        <v>0</v>
      </c>
      <c r="AM1512" t="s">
        <v>55</v>
      </c>
      <c r="AN1512" t="s">
        <v>55</v>
      </c>
      <c r="AO1512">
        <v>0</v>
      </c>
      <c r="AP1512">
        <v>1</v>
      </c>
      <c r="AQ1512">
        <v>0</v>
      </c>
      <c r="AR1512" t="s">
        <v>59</v>
      </c>
      <c r="AS1512" t="s">
        <v>80</v>
      </c>
      <c r="AT1512" t="s">
        <v>80</v>
      </c>
      <c r="AU1512" t="s">
        <v>80</v>
      </c>
      <c r="AV1512" t="s">
        <v>7371</v>
      </c>
      <c r="AW1512" t="s">
        <v>1772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0</v>
      </c>
      <c r="BK1512">
        <v>0</v>
      </c>
      <c r="BL1512">
        <v>2016022815</v>
      </c>
      <c r="BM1512">
        <v>15</v>
      </c>
    </row>
    <row r="1513" spans="1:65">
      <c r="A1513" t="s">
        <v>7372</v>
      </c>
      <c r="B1513">
        <v>1512</v>
      </c>
      <c r="C1513" t="s">
        <v>57</v>
      </c>
      <c r="D1513" t="s">
        <v>55</v>
      </c>
      <c r="E1513">
        <v>15</v>
      </c>
      <c r="F1513">
        <v>2016022815</v>
      </c>
      <c r="G1513" t="s">
        <v>55</v>
      </c>
      <c r="H1513" t="s">
        <v>1773</v>
      </c>
      <c r="I1513" t="s">
        <v>55</v>
      </c>
      <c r="J1513" t="s">
        <v>55</v>
      </c>
      <c r="K1513" t="s">
        <v>55</v>
      </c>
      <c r="L1513" t="s">
        <v>55</v>
      </c>
      <c r="M1513" t="s">
        <v>55</v>
      </c>
      <c r="N1513" t="s">
        <v>57</v>
      </c>
      <c r="O1513" t="s">
        <v>57</v>
      </c>
      <c r="P1513" t="s">
        <v>57</v>
      </c>
      <c r="Q1513" t="s">
        <v>57</v>
      </c>
      <c r="R1513" t="s">
        <v>57</v>
      </c>
      <c r="S1513" t="s">
        <v>55</v>
      </c>
      <c r="T1513" t="s">
        <v>57</v>
      </c>
      <c r="U1513" t="s">
        <v>57</v>
      </c>
      <c r="V1513" t="s">
        <v>57</v>
      </c>
      <c r="W1513" t="s">
        <v>55</v>
      </c>
      <c r="X1513" t="s">
        <v>57</v>
      </c>
      <c r="Y1513" t="s">
        <v>57</v>
      </c>
      <c r="Z1513" t="s">
        <v>57</v>
      </c>
      <c r="AA1513" t="s">
        <v>57</v>
      </c>
      <c r="AB1513" t="s">
        <v>57</v>
      </c>
      <c r="AC1513" t="s">
        <v>57</v>
      </c>
      <c r="AD1513" t="s">
        <v>57</v>
      </c>
      <c r="AE1513">
        <v>0</v>
      </c>
      <c r="AF1513">
        <v>0</v>
      </c>
      <c r="AG1513">
        <v>0</v>
      </c>
      <c r="AH1513">
        <v>0</v>
      </c>
      <c r="AI1513" s="18" t="str">
        <f t="shared" si="93"/>
        <v>1</v>
      </c>
      <c r="AJ1513" s="18" t="str">
        <f t="shared" si="94"/>
        <v>1</v>
      </c>
      <c r="AK1513" s="18" t="str">
        <f t="shared" si="95"/>
        <v>1</v>
      </c>
      <c r="AL1513" s="18">
        <f t="shared" si="96"/>
        <v>0</v>
      </c>
      <c r="AM1513" t="s">
        <v>55</v>
      </c>
      <c r="AN1513" t="s">
        <v>55</v>
      </c>
      <c r="AO1513">
        <v>0</v>
      </c>
      <c r="AP1513">
        <v>1</v>
      </c>
      <c r="AQ1513">
        <v>0</v>
      </c>
      <c r="AR1513" t="s">
        <v>59</v>
      </c>
      <c r="AS1513" t="s">
        <v>80</v>
      </c>
      <c r="AT1513" t="s">
        <v>80</v>
      </c>
      <c r="AU1513" t="s">
        <v>80</v>
      </c>
      <c r="AV1513" t="s">
        <v>7372</v>
      </c>
      <c r="AW1513" t="s">
        <v>1773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0</v>
      </c>
      <c r="BK1513">
        <v>0</v>
      </c>
      <c r="BL1513">
        <v>2016022815</v>
      </c>
      <c r="BM1513">
        <v>15</v>
      </c>
    </row>
    <row r="1514" spans="1:65">
      <c r="A1514" t="s">
        <v>7373</v>
      </c>
      <c r="B1514">
        <v>1513</v>
      </c>
      <c r="C1514" t="s">
        <v>1223</v>
      </c>
      <c r="D1514">
        <v>1</v>
      </c>
      <c r="E1514">
        <v>15</v>
      </c>
      <c r="F1514">
        <v>2016022815</v>
      </c>
      <c r="G1514">
        <v>20160228</v>
      </c>
      <c r="H1514" t="s">
        <v>1774</v>
      </c>
      <c r="I1514" t="s">
        <v>426</v>
      </c>
      <c r="J1514" t="s">
        <v>55</v>
      </c>
      <c r="K1514">
        <v>0</v>
      </c>
      <c r="L1514" t="s">
        <v>55</v>
      </c>
      <c r="M1514" t="s">
        <v>55</v>
      </c>
      <c r="N1514" t="s">
        <v>56</v>
      </c>
      <c r="O1514" t="s">
        <v>57</v>
      </c>
      <c r="P1514" t="s">
        <v>57</v>
      </c>
      <c r="Q1514" t="s">
        <v>3</v>
      </c>
      <c r="R1514" t="s">
        <v>80</v>
      </c>
      <c r="S1514" t="s">
        <v>55</v>
      </c>
      <c r="T1514" t="s">
        <v>68</v>
      </c>
      <c r="U1514" t="s">
        <v>68</v>
      </c>
      <c r="V1514" t="s">
        <v>68</v>
      </c>
      <c r="W1514" t="s">
        <v>55</v>
      </c>
      <c r="X1514" t="s">
        <v>56</v>
      </c>
      <c r="Y1514" t="s">
        <v>56</v>
      </c>
      <c r="Z1514" t="s">
        <v>56</v>
      </c>
      <c r="AA1514" t="s">
        <v>57</v>
      </c>
      <c r="AB1514" t="s">
        <v>56</v>
      </c>
      <c r="AC1514" t="s">
        <v>56</v>
      </c>
      <c r="AD1514" t="s">
        <v>57</v>
      </c>
      <c r="AE1514">
        <v>0</v>
      </c>
      <c r="AF1514">
        <v>0</v>
      </c>
      <c r="AG1514">
        <v>1</v>
      </c>
      <c r="AH1514">
        <v>0</v>
      </c>
      <c r="AI1514" s="18" t="str">
        <f t="shared" si="93"/>
        <v>1</v>
      </c>
      <c r="AJ1514" s="18" t="str">
        <f t="shared" si="94"/>
        <v>1</v>
      </c>
      <c r="AK1514" s="18" t="str">
        <f t="shared" si="95"/>
        <v>0</v>
      </c>
      <c r="AL1514" s="18">
        <f t="shared" si="96"/>
        <v>0</v>
      </c>
      <c r="AM1514">
        <v>2</v>
      </c>
      <c r="AN1514">
        <v>4</v>
      </c>
      <c r="AO1514">
        <v>0</v>
      </c>
      <c r="AP1514">
        <v>0</v>
      </c>
      <c r="AQ1514">
        <v>0</v>
      </c>
      <c r="AR1514" t="s">
        <v>426</v>
      </c>
      <c r="AS1514" t="s">
        <v>80</v>
      </c>
      <c r="AT1514" t="s">
        <v>80</v>
      </c>
      <c r="AU1514" t="s">
        <v>80</v>
      </c>
      <c r="AV1514" t="s">
        <v>7373</v>
      </c>
      <c r="AW1514" t="s">
        <v>1774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2016022815</v>
      </c>
      <c r="BM1514">
        <v>15</v>
      </c>
    </row>
    <row r="1515" spans="1:65">
      <c r="A1515" t="s">
        <v>7374</v>
      </c>
      <c r="B1515">
        <v>1514</v>
      </c>
      <c r="C1515" t="s">
        <v>57</v>
      </c>
      <c r="D1515" t="s">
        <v>55</v>
      </c>
      <c r="E1515">
        <v>15</v>
      </c>
      <c r="F1515">
        <v>2016022815</v>
      </c>
      <c r="G1515" t="s">
        <v>55</v>
      </c>
      <c r="H1515" t="s">
        <v>1775</v>
      </c>
      <c r="I1515" t="s">
        <v>55</v>
      </c>
      <c r="J1515" t="s">
        <v>55</v>
      </c>
      <c r="K1515" t="s">
        <v>55</v>
      </c>
      <c r="L1515" t="s">
        <v>55</v>
      </c>
      <c r="M1515" t="s">
        <v>55</v>
      </c>
      <c r="N1515" t="s">
        <v>57</v>
      </c>
      <c r="O1515" t="s">
        <v>57</v>
      </c>
      <c r="P1515" t="s">
        <v>57</v>
      </c>
      <c r="Q1515" t="s">
        <v>57</v>
      </c>
      <c r="R1515" t="s">
        <v>57</v>
      </c>
      <c r="S1515" t="s">
        <v>55</v>
      </c>
      <c r="T1515" t="s">
        <v>57</v>
      </c>
      <c r="U1515" t="s">
        <v>57</v>
      </c>
      <c r="V1515" t="s">
        <v>57</v>
      </c>
      <c r="W1515" t="s">
        <v>55</v>
      </c>
      <c r="X1515" t="s">
        <v>57</v>
      </c>
      <c r="Y1515" t="s">
        <v>57</v>
      </c>
      <c r="Z1515" t="s">
        <v>57</v>
      </c>
      <c r="AA1515" t="s">
        <v>57</v>
      </c>
      <c r="AB1515" t="s">
        <v>57</v>
      </c>
      <c r="AC1515" t="s">
        <v>57</v>
      </c>
      <c r="AD1515" t="s">
        <v>57</v>
      </c>
      <c r="AE1515">
        <v>0</v>
      </c>
      <c r="AF1515">
        <v>0</v>
      </c>
      <c r="AG1515">
        <v>0</v>
      </c>
      <c r="AH1515">
        <v>0</v>
      </c>
      <c r="AI1515" s="18" t="str">
        <f t="shared" si="93"/>
        <v>1</v>
      </c>
      <c r="AJ1515" s="18" t="str">
        <f t="shared" si="94"/>
        <v>1</v>
      </c>
      <c r="AK1515" s="18" t="str">
        <f t="shared" si="95"/>
        <v>1</v>
      </c>
      <c r="AL1515" s="18">
        <f t="shared" si="96"/>
        <v>0</v>
      </c>
      <c r="AM1515" t="s">
        <v>55</v>
      </c>
      <c r="AN1515" t="s">
        <v>55</v>
      </c>
      <c r="AO1515">
        <v>0</v>
      </c>
      <c r="AP1515">
        <v>1</v>
      </c>
      <c r="AQ1515">
        <v>0</v>
      </c>
      <c r="AR1515" t="s">
        <v>59</v>
      </c>
      <c r="AS1515" t="s">
        <v>80</v>
      </c>
      <c r="AT1515" t="s">
        <v>80</v>
      </c>
      <c r="AU1515" t="s">
        <v>80</v>
      </c>
      <c r="AV1515" t="s">
        <v>7374</v>
      </c>
      <c r="AW1515" t="s">
        <v>1775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2016022815</v>
      </c>
      <c r="BM1515">
        <v>15</v>
      </c>
    </row>
    <row r="1516" spans="1:65">
      <c r="A1516" t="s">
        <v>7375</v>
      </c>
      <c r="B1516">
        <v>1515</v>
      </c>
      <c r="C1516" t="s">
        <v>57</v>
      </c>
      <c r="D1516" t="s">
        <v>55</v>
      </c>
      <c r="E1516">
        <v>15</v>
      </c>
      <c r="F1516">
        <v>2016022815</v>
      </c>
      <c r="G1516" t="s">
        <v>55</v>
      </c>
      <c r="H1516" t="s">
        <v>1776</v>
      </c>
      <c r="I1516" t="s">
        <v>55</v>
      </c>
      <c r="J1516" t="s">
        <v>55</v>
      </c>
      <c r="K1516" t="s">
        <v>55</v>
      </c>
      <c r="L1516" t="s">
        <v>55</v>
      </c>
      <c r="M1516" t="s">
        <v>55</v>
      </c>
      <c r="N1516" t="s">
        <v>57</v>
      </c>
      <c r="O1516" t="s">
        <v>57</v>
      </c>
      <c r="P1516" t="s">
        <v>57</v>
      </c>
      <c r="Q1516" t="s">
        <v>57</v>
      </c>
      <c r="R1516" t="s">
        <v>57</v>
      </c>
      <c r="S1516" t="s">
        <v>55</v>
      </c>
      <c r="T1516" t="s">
        <v>57</v>
      </c>
      <c r="U1516" t="s">
        <v>57</v>
      </c>
      <c r="V1516" t="s">
        <v>57</v>
      </c>
      <c r="W1516" t="s">
        <v>55</v>
      </c>
      <c r="X1516" t="s">
        <v>57</v>
      </c>
      <c r="Y1516" t="s">
        <v>57</v>
      </c>
      <c r="Z1516" t="s">
        <v>57</v>
      </c>
      <c r="AA1516" t="s">
        <v>57</v>
      </c>
      <c r="AB1516" t="s">
        <v>57</v>
      </c>
      <c r="AC1516" t="s">
        <v>57</v>
      </c>
      <c r="AD1516" t="s">
        <v>57</v>
      </c>
      <c r="AE1516">
        <v>0</v>
      </c>
      <c r="AF1516">
        <v>0</v>
      </c>
      <c r="AG1516">
        <v>0</v>
      </c>
      <c r="AH1516">
        <v>0</v>
      </c>
      <c r="AI1516" s="18" t="str">
        <f t="shared" si="93"/>
        <v>1</v>
      </c>
      <c r="AJ1516" s="18" t="str">
        <f t="shared" si="94"/>
        <v>1</v>
      </c>
      <c r="AK1516" s="18" t="str">
        <f t="shared" si="95"/>
        <v>1</v>
      </c>
      <c r="AL1516" s="18">
        <f t="shared" si="96"/>
        <v>0</v>
      </c>
      <c r="AM1516" t="s">
        <v>55</v>
      </c>
      <c r="AN1516" t="s">
        <v>55</v>
      </c>
      <c r="AO1516">
        <v>1</v>
      </c>
      <c r="AP1516">
        <v>1</v>
      </c>
      <c r="AQ1516">
        <v>0</v>
      </c>
      <c r="AR1516" t="s">
        <v>59</v>
      </c>
      <c r="AS1516" t="s">
        <v>80</v>
      </c>
      <c r="AT1516" t="s">
        <v>80</v>
      </c>
      <c r="AU1516" t="s">
        <v>80</v>
      </c>
      <c r="AV1516" t="s">
        <v>7375</v>
      </c>
      <c r="AW1516" t="s">
        <v>1776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2016022815</v>
      </c>
      <c r="BM1516">
        <v>15</v>
      </c>
    </row>
    <row r="1517" spans="1:65">
      <c r="A1517" t="s">
        <v>7376</v>
      </c>
      <c r="B1517">
        <v>1516</v>
      </c>
      <c r="C1517" t="s">
        <v>57</v>
      </c>
      <c r="D1517" t="s">
        <v>55</v>
      </c>
      <c r="E1517">
        <v>15</v>
      </c>
      <c r="F1517">
        <v>2016022815</v>
      </c>
      <c r="G1517" t="s">
        <v>55</v>
      </c>
      <c r="H1517" t="s">
        <v>1777</v>
      </c>
      <c r="I1517" t="s">
        <v>55</v>
      </c>
      <c r="J1517" t="s">
        <v>55</v>
      </c>
      <c r="K1517" t="s">
        <v>55</v>
      </c>
      <c r="L1517" t="s">
        <v>55</v>
      </c>
      <c r="M1517" t="s">
        <v>55</v>
      </c>
      <c r="N1517" t="s">
        <v>57</v>
      </c>
      <c r="O1517" t="s">
        <v>57</v>
      </c>
      <c r="P1517" t="s">
        <v>57</v>
      </c>
      <c r="Q1517" t="s">
        <v>57</v>
      </c>
      <c r="R1517" t="s">
        <v>57</v>
      </c>
      <c r="S1517" t="s">
        <v>55</v>
      </c>
      <c r="T1517" t="s">
        <v>57</v>
      </c>
      <c r="U1517" t="s">
        <v>57</v>
      </c>
      <c r="V1517" t="s">
        <v>57</v>
      </c>
      <c r="W1517" t="s">
        <v>55</v>
      </c>
      <c r="X1517" t="s">
        <v>57</v>
      </c>
      <c r="Y1517" t="s">
        <v>57</v>
      </c>
      <c r="Z1517" t="s">
        <v>57</v>
      </c>
      <c r="AA1517" t="s">
        <v>57</v>
      </c>
      <c r="AB1517" t="s">
        <v>57</v>
      </c>
      <c r="AC1517" t="s">
        <v>57</v>
      </c>
      <c r="AD1517" t="s">
        <v>57</v>
      </c>
      <c r="AE1517">
        <v>0</v>
      </c>
      <c r="AF1517">
        <v>0</v>
      </c>
      <c r="AG1517">
        <v>0</v>
      </c>
      <c r="AH1517">
        <v>0</v>
      </c>
      <c r="AI1517" s="18" t="str">
        <f t="shared" si="93"/>
        <v>1</v>
      </c>
      <c r="AJ1517" s="18" t="str">
        <f t="shared" si="94"/>
        <v>1</v>
      </c>
      <c r="AK1517" s="18" t="str">
        <f t="shared" si="95"/>
        <v>1</v>
      </c>
      <c r="AL1517" s="18">
        <f t="shared" si="96"/>
        <v>0</v>
      </c>
      <c r="AM1517" t="s">
        <v>55</v>
      </c>
      <c r="AN1517" t="s">
        <v>55</v>
      </c>
      <c r="AO1517">
        <v>0</v>
      </c>
      <c r="AP1517">
        <v>1</v>
      </c>
      <c r="AQ1517">
        <v>0</v>
      </c>
      <c r="AR1517" t="s">
        <v>59</v>
      </c>
      <c r="AS1517" t="s">
        <v>80</v>
      </c>
      <c r="AT1517" t="s">
        <v>80</v>
      </c>
      <c r="AU1517" t="s">
        <v>80</v>
      </c>
      <c r="AV1517" t="s">
        <v>7376</v>
      </c>
      <c r="AW1517" t="s">
        <v>1777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0</v>
      </c>
      <c r="BK1517">
        <v>0</v>
      </c>
      <c r="BL1517">
        <v>2016022815</v>
      </c>
      <c r="BM1517">
        <v>15</v>
      </c>
    </row>
    <row r="1518" spans="1:65">
      <c r="A1518" t="s">
        <v>7377</v>
      </c>
      <c r="B1518">
        <v>1517</v>
      </c>
      <c r="C1518" t="s">
        <v>57</v>
      </c>
      <c r="D1518" t="s">
        <v>55</v>
      </c>
      <c r="E1518">
        <v>15</v>
      </c>
      <c r="F1518">
        <v>2016022815</v>
      </c>
      <c r="G1518" t="s">
        <v>55</v>
      </c>
      <c r="H1518" t="s">
        <v>1778</v>
      </c>
      <c r="I1518" t="s">
        <v>55</v>
      </c>
      <c r="J1518" t="s">
        <v>55</v>
      </c>
      <c r="K1518" t="s">
        <v>55</v>
      </c>
      <c r="L1518" t="s">
        <v>55</v>
      </c>
      <c r="M1518" t="s">
        <v>55</v>
      </c>
      <c r="N1518" t="s">
        <v>57</v>
      </c>
      <c r="O1518" t="s">
        <v>57</v>
      </c>
      <c r="P1518" t="s">
        <v>57</v>
      </c>
      <c r="Q1518" t="s">
        <v>57</v>
      </c>
      <c r="R1518" t="s">
        <v>57</v>
      </c>
      <c r="S1518" t="s">
        <v>55</v>
      </c>
      <c r="T1518" t="s">
        <v>57</v>
      </c>
      <c r="U1518" t="s">
        <v>57</v>
      </c>
      <c r="V1518" t="s">
        <v>57</v>
      </c>
      <c r="W1518" t="s">
        <v>55</v>
      </c>
      <c r="X1518" t="s">
        <v>57</v>
      </c>
      <c r="Y1518" t="s">
        <v>57</v>
      </c>
      <c r="Z1518" t="s">
        <v>57</v>
      </c>
      <c r="AA1518" t="s">
        <v>57</v>
      </c>
      <c r="AB1518" t="s">
        <v>57</v>
      </c>
      <c r="AC1518" t="s">
        <v>57</v>
      </c>
      <c r="AD1518" t="s">
        <v>57</v>
      </c>
      <c r="AE1518">
        <v>0</v>
      </c>
      <c r="AF1518">
        <v>0</v>
      </c>
      <c r="AG1518">
        <v>0</v>
      </c>
      <c r="AH1518">
        <v>0</v>
      </c>
      <c r="AI1518" s="18" t="str">
        <f t="shared" si="93"/>
        <v>1</v>
      </c>
      <c r="AJ1518" s="18" t="str">
        <f t="shared" si="94"/>
        <v>1</v>
      </c>
      <c r="AK1518" s="18" t="str">
        <f t="shared" si="95"/>
        <v>1</v>
      </c>
      <c r="AL1518" s="18">
        <f t="shared" si="96"/>
        <v>0</v>
      </c>
      <c r="AM1518" t="s">
        <v>55</v>
      </c>
      <c r="AN1518" t="s">
        <v>55</v>
      </c>
      <c r="AO1518">
        <v>0</v>
      </c>
      <c r="AP1518">
        <v>1</v>
      </c>
      <c r="AQ1518">
        <v>0</v>
      </c>
      <c r="AR1518" t="s">
        <v>59</v>
      </c>
      <c r="AS1518" t="s">
        <v>80</v>
      </c>
      <c r="AT1518" t="s">
        <v>80</v>
      </c>
      <c r="AU1518" t="s">
        <v>80</v>
      </c>
      <c r="AV1518" t="s">
        <v>7377</v>
      </c>
      <c r="AW1518" t="s">
        <v>1778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0</v>
      </c>
      <c r="BL1518">
        <v>2016022815</v>
      </c>
      <c r="BM1518">
        <v>15</v>
      </c>
    </row>
    <row r="1519" spans="1:65">
      <c r="A1519" t="s">
        <v>7378</v>
      </c>
      <c r="B1519">
        <v>1518</v>
      </c>
      <c r="C1519" t="s">
        <v>57</v>
      </c>
      <c r="D1519" t="s">
        <v>55</v>
      </c>
      <c r="E1519">
        <v>15</v>
      </c>
      <c r="F1519">
        <v>2016022815</v>
      </c>
      <c r="G1519" t="s">
        <v>55</v>
      </c>
      <c r="H1519" t="s">
        <v>1779</v>
      </c>
      <c r="I1519" t="s">
        <v>55</v>
      </c>
      <c r="J1519" t="s">
        <v>55</v>
      </c>
      <c r="K1519" t="s">
        <v>55</v>
      </c>
      <c r="L1519" t="s">
        <v>55</v>
      </c>
      <c r="M1519" t="s">
        <v>55</v>
      </c>
      <c r="N1519" t="s">
        <v>57</v>
      </c>
      <c r="O1519" t="s">
        <v>57</v>
      </c>
      <c r="P1519" t="s">
        <v>57</v>
      </c>
      <c r="Q1519" t="s">
        <v>57</v>
      </c>
      <c r="R1519" t="s">
        <v>57</v>
      </c>
      <c r="S1519" t="s">
        <v>55</v>
      </c>
      <c r="T1519" t="s">
        <v>57</v>
      </c>
      <c r="U1519" t="s">
        <v>57</v>
      </c>
      <c r="V1519" t="s">
        <v>57</v>
      </c>
      <c r="W1519" t="s">
        <v>55</v>
      </c>
      <c r="X1519" t="s">
        <v>57</v>
      </c>
      <c r="Y1519" t="s">
        <v>57</v>
      </c>
      <c r="Z1519" t="s">
        <v>57</v>
      </c>
      <c r="AA1519" t="s">
        <v>57</v>
      </c>
      <c r="AB1519" t="s">
        <v>57</v>
      </c>
      <c r="AC1519" t="s">
        <v>57</v>
      </c>
      <c r="AD1519" t="s">
        <v>57</v>
      </c>
      <c r="AE1519">
        <v>0</v>
      </c>
      <c r="AF1519">
        <v>0</v>
      </c>
      <c r="AG1519">
        <v>0</v>
      </c>
      <c r="AH1519">
        <v>0</v>
      </c>
      <c r="AI1519" s="18" t="str">
        <f t="shared" si="93"/>
        <v>1</v>
      </c>
      <c r="AJ1519" s="18" t="str">
        <f t="shared" si="94"/>
        <v>1</v>
      </c>
      <c r="AK1519" s="18" t="str">
        <f t="shared" si="95"/>
        <v>1</v>
      </c>
      <c r="AL1519" s="18">
        <f t="shared" si="96"/>
        <v>0</v>
      </c>
      <c r="AM1519" t="s">
        <v>55</v>
      </c>
      <c r="AN1519" t="s">
        <v>55</v>
      </c>
      <c r="AO1519">
        <v>0</v>
      </c>
      <c r="AP1519">
        <v>1</v>
      </c>
      <c r="AQ1519">
        <v>0</v>
      </c>
      <c r="AR1519" t="s">
        <v>59</v>
      </c>
      <c r="AS1519" t="s">
        <v>80</v>
      </c>
      <c r="AT1519" t="s">
        <v>80</v>
      </c>
      <c r="AU1519" t="s">
        <v>80</v>
      </c>
      <c r="AV1519" t="s">
        <v>7378</v>
      </c>
      <c r="AW1519" t="s">
        <v>1779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0</v>
      </c>
      <c r="BK1519">
        <v>0</v>
      </c>
      <c r="BL1519">
        <v>2016022815</v>
      </c>
      <c r="BM1519">
        <v>15</v>
      </c>
    </row>
    <row r="1520" spans="1:65">
      <c r="A1520" t="s">
        <v>7379</v>
      </c>
      <c r="B1520">
        <v>1519</v>
      </c>
      <c r="C1520" t="s">
        <v>1223</v>
      </c>
      <c r="D1520">
        <v>1</v>
      </c>
      <c r="E1520">
        <v>15</v>
      </c>
      <c r="F1520">
        <v>2016022815</v>
      </c>
      <c r="G1520">
        <v>20160228</v>
      </c>
      <c r="H1520" t="s">
        <v>1780</v>
      </c>
      <c r="I1520" t="s">
        <v>1781</v>
      </c>
      <c r="J1520" t="s">
        <v>55</v>
      </c>
      <c r="K1520">
        <v>0</v>
      </c>
      <c r="L1520" t="s">
        <v>55</v>
      </c>
      <c r="M1520" t="s">
        <v>55</v>
      </c>
      <c r="N1520" t="s">
        <v>56</v>
      </c>
      <c r="O1520" t="s">
        <v>57</v>
      </c>
      <c r="P1520" t="s">
        <v>57</v>
      </c>
      <c r="Q1520" t="s">
        <v>3</v>
      </c>
      <c r="R1520" t="s">
        <v>58</v>
      </c>
      <c r="S1520" t="s">
        <v>55</v>
      </c>
      <c r="T1520" t="s">
        <v>56</v>
      </c>
      <c r="U1520" t="s">
        <v>56</v>
      </c>
      <c r="V1520" t="s">
        <v>56</v>
      </c>
      <c r="W1520" t="s">
        <v>55</v>
      </c>
      <c r="X1520" t="s">
        <v>56</v>
      </c>
      <c r="Y1520" t="s">
        <v>68</v>
      </c>
      <c r="Z1520" t="s">
        <v>68</v>
      </c>
      <c r="AA1520" t="s">
        <v>57</v>
      </c>
      <c r="AB1520" t="s">
        <v>56</v>
      </c>
      <c r="AC1520" t="s">
        <v>56</v>
      </c>
      <c r="AD1520" t="s">
        <v>1782</v>
      </c>
      <c r="AE1520">
        <v>0</v>
      </c>
      <c r="AF1520">
        <v>0</v>
      </c>
      <c r="AG1520">
        <v>1</v>
      </c>
      <c r="AH1520">
        <v>0</v>
      </c>
      <c r="AI1520" s="18" t="str">
        <f t="shared" si="93"/>
        <v>1</v>
      </c>
      <c r="AJ1520" s="18" t="str">
        <f t="shared" si="94"/>
        <v>1</v>
      </c>
      <c r="AK1520" s="18" t="str">
        <f t="shared" si="95"/>
        <v>0</v>
      </c>
      <c r="AL1520" s="18">
        <f t="shared" si="96"/>
        <v>0</v>
      </c>
      <c r="AM1520">
        <v>2</v>
      </c>
      <c r="AN1520">
        <v>5</v>
      </c>
      <c r="AO1520">
        <v>0</v>
      </c>
      <c r="AP1520">
        <v>0</v>
      </c>
      <c r="AQ1520">
        <v>0</v>
      </c>
      <c r="AR1520" t="s">
        <v>147</v>
      </c>
      <c r="AS1520" t="s">
        <v>58</v>
      </c>
      <c r="AT1520" t="s">
        <v>58</v>
      </c>
      <c r="AU1520" t="s">
        <v>1326</v>
      </c>
      <c r="AV1520" t="s">
        <v>7379</v>
      </c>
      <c r="AW1520" t="s">
        <v>1780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2016022815</v>
      </c>
      <c r="BM1520">
        <v>15</v>
      </c>
    </row>
    <row r="1521" spans="1:65">
      <c r="A1521" t="s">
        <v>7380</v>
      </c>
      <c r="B1521">
        <v>1520</v>
      </c>
      <c r="C1521" t="s">
        <v>57</v>
      </c>
      <c r="D1521" t="s">
        <v>55</v>
      </c>
      <c r="E1521">
        <v>15</v>
      </c>
      <c r="F1521">
        <v>2016022815</v>
      </c>
      <c r="G1521" t="s">
        <v>55</v>
      </c>
      <c r="H1521" t="s">
        <v>1783</v>
      </c>
      <c r="I1521" t="s">
        <v>55</v>
      </c>
      <c r="J1521" t="s">
        <v>55</v>
      </c>
      <c r="K1521" t="s">
        <v>55</v>
      </c>
      <c r="L1521" t="s">
        <v>55</v>
      </c>
      <c r="M1521" t="s">
        <v>55</v>
      </c>
      <c r="N1521" t="s">
        <v>57</v>
      </c>
      <c r="O1521" t="s">
        <v>57</v>
      </c>
      <c r="P1521" t="s">
        <v>57</v>
      </c>
      <c r="Q1521" t="s">
        <v>57</v>
      </c>
      <c r="R1521" t="s">
        <v>57</v>
      </c>
      <c r="S1521" t="s">
        <v>55</v>
      </c>
      <c r="T1521" t="s">
        <v>57</v>
      </c>
      <c r="U1521" t="s">
        <v>57</v>
      </c>
      <c r="V1521" t="s">
        <v>57</v>
      </c>
      <c r="W1521" t="s">
        <v>55</v>
      </c>
      <c r="X1521" t="s">
        <v>57</v>
      </c>
      <c r="Y1521" t="s">
        <v>57</v>
      </c>
      <c r="Z1521" t="s">
        <v>57</v>
      </c>
      <c r="AA1521" t="s">
        <v>57</v>
      </c>
      <c r="AB1521" t="s">
        <v>57</v>
      </c>
      <c r="AC1521" t="s">
        <v>57</v>
      </c>
      <c r="AD1521" t="s">
        <v>57</v>
      </c>
      <c r="AE1521">
        <v>0</v>
      </c>
      <c r="AF1521">
        <v>0</v>
      </c>
      <c r="AG1521">
        <v>0</v>
      </c>
      <c r="AH1521">
        <v>0</v>
      </c>
      <c r="AI1521" s="18" t="str">
        <f t="shared" si="93"/>
        <v>1</v>
      </c>
      <c r="AJ1521" s="18" t="str">
        <f t="shared" si="94"/>
        <v>1</v>
      </c>
      <c r="AK1521" s="18" t="str">
        <f t="shared" si="95"/>
        <v>1</v>
      </c>
      <c r="AL1521" s="18">
        <f t="shared" si="96"/>
        <v>0</v>
      </c>
      <c r="AM1521" t="s">
        <v>55</v>
      </c>
      <c r="AN1521" t="s">
        <v>55</v>
      </c>
      <c r="AO1521">
        <v>1</v>
      </c>
      <c r="AP1521">
        <v>1</v>
      </c>
      <c r="AQ1521">
        <v>0</v>
      </c>
      <c r="AR1521" t="s">
        <v>59</v>
      </c>
      <c r="AS1521" t="s">
        <v>80</v>
      </c>
      <c r="AT1521" t="s">
        <v>80</v>
      </c>
      <c r="AU1521" t="s">
        <v>80</v>
      </c>
      <c r="AV1521" t="s">
        <v>7380</v>
      </c>
      <c r="AW1521" t="s">
        <v>1783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0</v>
      </c>
      <c r="BK1521">
        <v>0</v>
      </c>
      <c r="BL1521">
        <v>2016022815</v>
      </c>
      <c r="BM1521">
        <v>15</v>
      </c>
    </row>
    <row r="1522" spans="1:65">
      <c r="A1522" t="s">
        <v>7381</v>
      </c>
      <c r="B1522">
        <v>1521</v>
      </c>
      <c r="C1522" t="s">
        <v>57</v>
      </c>
      <c r="D1522" t="s">
        <v>55</v>
      </c>
      <c r="E1522">
        <v>15</v>
      </c>
      <c r="F1522">
        <v>2016022815</v>
      </c>
      <c r="G1522" t="s">
        <v>55</v>
      </c>
      <c r="H1522" t="s">
        <v>1784</v>
      </c>
      <c r="I1522" t="s">
        <v>55</v>
      </c>
      <c r="J1522" t="s">
        <v>55</v>
      </c>
      <c r="K1522" t="s">
        <v>55</v>
      </c>
      <c r="L1522" t="s">
        <v>55</v>
      </c>
      <c r="M1522" t="s">
        <v>55</v>
      </c>
      <c r="N1522" t="s">
        <v>57</v>
      </c>
      <c r="O1522" t="s">
        <v>57</v>
      </c>
      <c r="P1522" t="s">
        <v>57</v>
      </c>
      <c r="Q1522" t="s">
        <v>57</v>
      </c>
      <c r="R1522" t="s">
        <v>57</v>
      </c>
      <c r="S1522" t="s">
        <v>55</v>
      </c>
      <c r="T1522" t="s">
        <v>57</v>
      </c>
      <c r="U1522" t="s">
        <v>57</v>
      </c>
      <c r="V1522" t="s">
        <v>57</v>
      </c>
      <c r="W1522" t="s">
        <v>55</v>
      </c>
      <c r="X1522" t="s">
        <v>57</v>
      </c>
      <c r="Y1522" t="s">
        <v>57</v>
      </c>
      <c r="Z1522" t="s">
        <v>57</v>
      </c>
      <c r="AA1522" t="s">
        <v>57</v>
      </c>
      <c r="AB1522" t="s">
        <v>57</v>
      </c>
      <c r="AC1522" t="s">
        <v>57</v>
      </c>
      <c r="AD1522" t="s">
        <v>57</v>
      </c>
      <c r="AE1522">
        <v>0</v>
      </c>
      <c r="AF1522">
        <v>0</v>
      </c>
      <c r="AG1522">
        <v>0</v>
      </c>
      <c r="AH1522">
        <v>0</v>
      </c>
      <c r="AI1522" s="18" t="str">
        <f t="shared" si="93"/>
        <v>1</v>
      </c>
      <c r="AJ1522" s="18" t="str">
        <f t="shared" si="94"/>
        <v>1</v>
      </c>
      <c r="AK1522" s="18" t="str">
        <f t="shared" si="95"/>
        <v>1</v>
      </c>
      <c r="AL1522" s="18">
        <f t="shared" si="96"/>
        <v>0</v>
      </c>
      <c r="AM1522" t="s">
        <v>55</v>
      </c>
      <c r="AN1522" t="s">
        <v>55</v>
      </c>
      <c r="AO1522">
        <v>0</v>
      </c>
      <c r="AP1522">
        <v>1</v>
      </c>
      <c r="AQ1522">
        <v>0</v>
      </c>
      <c r="AR1522" t="s">
        <v>59</v>
      </c>
      <c r="AS1522" t="s">
        <v>80</v>
      </c>
      <c r="AT1522" t="s">
        <v>80</v>
      </c>
      <c r="AU1522" t="s">
        <v>80</v>
      </c>
      <c r="AV1522" t="s">
        <v>7381</v>
      </c>
      <c r="AW1522" t="s">
        <v>1784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0</v>
      </c>
      <c r="BK1522">
        <v>0</v>
      </c>
      <c r="BL1522">
        <v>2016022815</v>
      </c>
      <c r="BM1522">
        <v>15</v>
      </c>
    </row>
    <row r="1523" spans="1:65">
      <c r="A1523" t="s">
        <v>7382</v>
      </c>
      <c r="B1523">
        <v>1522</v>
      </c>
      <c r="C1523" t="s">
        <v>57</v>
      </c>
      <c r="D1523" t="s">
        <v>55</v>
      </c>
      <c r="E1523">
        <v>15</v>
      </c>
      <c r="F1523">
        <v>2016022815</v>
      </c>
      <c r="G1523" t="s">
        <v>55</v>
      </c>
      <c r="H1523" t="s">
        <v>1785</v>
      </c>
      <c r="I1523" t="s">
        <v>55</v>
      </c>
      <c r="J1523" t="s">
        <v>55</v>
      </c>
      <c r="K1523" t="s">
        <v>55</v>
      </c>
      <c r="L1523" t="s">
        <v>55</v>
      </c>
      <c r="M1523" t="s">
        <v>55</v>
      </c>
      <c r="N1523" t="s">
        <v>57</v>
      </c>
      <c r="O1523" t="s">
        <v>57</v>
      </c>
      <c r="P1523" t="s">
        <v>57</v>
      </c>
      <c r="Q1523" t="s">
        <v>57</v>
      </c>
      <c r="R1523" t="s">
        <v>57</v>
      </c>
      <c r="S1523" t="s">
        <v>55</v>
      </c>
      <c r="T1523" t="s">
        <v>57</v>
      </c>
      <c r="U1523" t="s">
        <v>57</v>
      </c>
      <c r="V1523" t="s">
        <v>57</v>
      </c>
      <c r="W1523" t="s">
        <v>55</v>
      </c>
      <c r="X1523" t="s">
        <v>57</v>
      </c>
      <c r="Y1523" t="s">
        <v>57</v>
      </c>
      <c r="Z1523" t="s">
        <v>57</v>
      </c>
      <c r="AA1523" t="s">
        <v>57</v>
      </c>
      <c r="AB1523" t="s">
        <v>57</v>
      </c>
      <c r="AC1523" t="s">
        <v>57</v>
      </c>
      <c r="AD1523" t="s">
        <v>57</v>
      </c>
      <c r="AE1523">
        <v>0</v>
      </c>
      <c r="AF1523">
        <v>0</v>
      </c>
      <c r="AG1523">
        <v>0</v>
      </c>
      <c r="AH1523">
        <v>0</v>
      </c>
      <c r="AI1523" s="18" t="str">
        <f t="shared" si="93"/>
        <v>1</v>
      </c>
      <c r="AJ1523" s="18" t="str">
        <f t="shared" si="94"/>
        <v>1</v>
      </c>
      <c r="AK1523" s="18" t="str">
        <f t="shared" si="95"/>
        <v>1</v>
      </c>
      <c r="AL1523" s="18">
        <f t="shared" si="96"/>
        <v>0</v>
      </c>
      <c r="AM1523" t="s">
        <v>55</v>
      </c>
      <c r="AN1523" t="s">
        <v>55</v>
      </c>
      <c r="AO1523">
        <v>0</v>
      </c>
      <c r="AP1523">
        <v>1</v>
      </c>
      <c r="AQ1523">
        <v>0</v>
      </c>
      <c r="AR1523" t="s">
        <v>59</v>
      </c>
      <c r="AS1523" t="s">
        <v>80</v>
      </c>
      <c r="AT1523" t="s">
        <v>80</v>
      </c>
      <c r="AU1523" t="s">
        <v>80</v>
      </c>
      <c r="AV1523" t="s">
        <v>7382</v>
      </c>
      <c r="AW1523" t="s">
        <v>1785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0</v>
      </c>
      <c r="BL1523">
        <v>2016022815</v>
      </c>
      <c r="BM1523">
        <v>15</v>
      </c>
    </row>
    <row r="1524" spans="1:65">
      <c r="A1524" t="s">
        <v>7383</v>
      </c>
      <c r="B1524">
        <v>1523</v>
      </c>
      <c r="C1524" t="s">
        <v>57</v>
      </c>
      <c r="D1524" t="s">
        <v>55</v>
      </c>
      <c r="E1524">
        <v>15</v>
      </c>
      <c r="F1524">
        <v>2016022815</v>
      </c>
      <c r="G1524" t="s">
        <v>55</v>
      </c>
      <c r="H1524" t="s">
        <v>1786</v>
      </c>
      <c r="I1524" t="s">
        <v>55</v>
      </c>
      <c r="J1524" t="s">
        <v>55</v>
      </c>
      <c r="K1524" t="s">
        <v>55</v>
      </c>
      <c r="L1524" t="s">
        <v>55</v>
      </c>
      <c r="M1524" t="s">
        <v>55</v>
      </c>
      <c r="N1524" t="s">
        <v>57</v>
      </c>
      <c r="O1524" t="s">
        <v>57</v>
      </c>
      <c r="P1524" t="s">
        <v>57</v>
      </c>
      <c r="Q1524" t="s">
        <v>57</v>
      </c>
      <c r="R1524" t="s">
        <v>57</v>
      </c>
      <c r="S1524" t="s">
        <v>55</v>
      </c>
      <c r="T1524" t="s">
        <v>57</v>
      </c>
      <c r="U1524" t="s">
        <v>57</v>
      </c>
      <c r="V1524" t="s">
        <v>57</v>
      </c>
      <c r="W1524" t="s">
        <v>55</v>
      </c>
      <c r="X1524" t="s">
        <v>57</v>
      </c>
      <c r="Y1524" t="s">
        <v>57</v>
      </c>
      <c r="Z1524" t="s">
        <v>57</v>
      </c>
      <c r="AA1524" t="s">
        <v>57</v>
      </c>
      <c r="AB1524" t="s">
        <v>57</v>
      </c>
      <c r="AC1524" t="s">
        <v>57</v>
      </c>
      <c r="AD1524" t="s">
        <v>57</v>
      </c>
      <c r="AE1524">
        <v>0</v>
      </c>
      <c r="AF1524">
        <v>0</v>
      </c>
      <c r="AG1524">
        <v>0</v>
      </c>
      <c r="AH1524">
        <v>0</v>
      </c>
      <c r="AI1524" s="18" t="str">
        <f t="shared" si="93"/>
        <v>1</v>
      </c>
      <c r="AJ1524" s="18" t="str">
        <f t="shared" si="94"/>
        <v>1</v>
      </c>
      <c r="AK1524" s="18" t="str">
        <f t="shared" si="95"/>
        <v>1</v>
      </c>
      <c r="AL1524" s="18">
        <f t="shared" si="96"/>
        <v>0</v>
      </c>
      <c r="AM1524" t="s">
        <v>55</v>
      </c>
      <c r="AN1524" t="s">
        <v>55</v>
      </c>
      <c r="AO1524">
        <v>0</v>
      </c>
      <c r="AP1524">
        <v>1</v>
      </c>
      <c r="AQ1524">
        <v>0</v>
      </c>
      <c r="AR1524" t="s">
        <v>59</v>
      </c>
      <c r="AS1524" t="s">
        <v>80</v>
      </c>
      <c r="AT1524" t="s">
        <v>80</v>
      </c>
      <c r="AU1524" t="s">
        <v>80</v>
      </c>
      <c r="AV1524" t="s">
        <v>7383</v>
      </c>
      <c r="AW1524" t="s">
        <v>1786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0</v>
      </c>
      <c r="BK1524">
        <v>0</v>
      </c>
      <c r="BL1524">
        <v>2016022815</v>
      </c>
      <c r="BM1524">
        <v>15</v>
      </c>
    </row>
    <row r="1525" spans="1:65">
      <c r="A1525" t="s">
        <v>7384</v>
      </c>
      <c r="B1525">
        <v>1524</v>
      </c>
      <c r="C1525" t="s">
        <v>57</v>
      </c>
      <c r="D1525" t="s">
        <v>55</v>
      </c>
      <c r="E1525">
        <v>15</v>
      </c>
      <c r="F1525">
        <v>2016022815</v>
      </c>
      <c r="G1525" t="s">
        <v>55</v>
      </c>
      <c r="H1525" t="s">
        <v>1787</v>
      </c>
      <c r="I1525" t="s">
        <v>55</v>
      </c>
      <c r="J1525" t="s">
        <v>55</v>
      </c>
      <c r="K1525" t="s">
        <v>55</v>
      </c>
      <c r="L1525" t="s">
        <v>55</v>
      </c>
      <c r="M1525" t="s">
        <v>55</v>
      </c>
      <c r="N1525" t="s">
        <v>57</v>
      </c>
      <c r="O1525" t="s">
        <v>57</v>
      </c>
      <c r="P1525" t="s">
        <v>57</v>
      </c>
      <c r="Q1525" t="s">
        <v>57</v>
      </c>
      <c r="R1525" t="s">
        <v>57</v>
      </c>
      <c r="S1525" t="s">
        <v>55</v>
      </c>
      <c r="T1525" t="s">
        <v>57</v>
      </c>
      <c r="U1525" t="s">
        <v>57</v>
      </c>
      <c r="V1525" t="s">
        <v>57</v>
      </c>
      <c r="W1525" t="s">
        <v>55</v>
      </c>
      <c r="X1525" t="s">
        <v>57</v>
      </c>
      <c r="Y1525" t="s">
        <v>57</v>
      </c>
      <c r="Z1525" t="s">
        <v>57</v>
      </c>
      <c r="AA1525" t="s">
        <v>57</v>
      </c>
      <c r="AB1525" t="s">
        <v>57</v>
      </c>
      <c r="AC1525" t="s">
        <v>57</v>
      </c>
      <c r="AD1525" t="s">
        <v>57</v>
      </c>
      <c r="AE1525">
        <v>0</v>
      </c>
      <c r="AF1525">
        <v>0</v>
      </c>
      <c r="AG1525">
        <v>0</v>
      </c>
      <c r="AH1525">
        <v>0</v>
      </c>
      <c r="AI1525" s="18" t="str">
        <f t="shared" si="93"/>
        <v>1</v>
      </c>
      <c r="AJ1525" s="18" t="str">
        <f t="shared" si="94"/>
        <v>1</v>
      </c>
      <c r="AK1525" s="18" t="str">
        <f t="shared" si="95"/>
        <v>1</v>
      </c>
      <c r="AL1525" s="18">
        <f t="shared" si="96"/>
        <v>0</v>
      </c>
      <c r="AM1525" t="s">
        <v>55</v>
      </c>
      <c r="AN1525" t="s">
        <v>55</v>
      </c>
      <c r="AO1525">
        <v>0</v>
      </c>
      <c r="AP1525">
        <v>1</v>
      </c>
      <c r="AQ1525">
        <v>0</v>
      </c>
      <c r="AR1525" t="s">
        <v>59</v>
      </c>
      <c r="AS1525" t="s">
        <v>80</v>
      </c>
      <c r="AT1525" t="s">
        <v>80</v>
      </c>
      <c r="AU1525" t="s">
        <v>80</v>
      </c>
      <c r="AV1525" t="s">
        <v>7384</v>
      </c>
      <c r="AW1525" t="s">
        <v>1787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0</v>
      </c>
      <c r="BK1525">
        <v>0</v>
      </c>
      <c r="BL1525">
        <v>2016022815</v>
      </c>
      <c r="BM1525">
        <v>15</v>
      </c>
    </row>
    <row r="1526" spans="1:65">
      <c r="A1526" t="s">
        <v>7385</v>
      </c>
      <c r="B1526">
        <v>1525</v>
      </c>
      <c r="C1526" t="s">
        <v>1223</v>
      </c>
      <c r="D1526">
        <v>1</v>
      </c>
      <c r="E1526">
        <v>15</v>
      </c>
      <c r="F1526">
        <v>2016022815</v>
      </c>
      <c r="G1526">
        <v>20160228</v>
      </c>
      <c r="H1526" t="s">
        <v>1788</v>
      </c>
      <c r="I1526" t="s">
        <v>1789</v>
      </c>
      <c r="J1526" t="s">
        <v>55</v>
      </c>
      <c r="K1526">
        <v>0</v>
      </c>
      <c r="L1526" t="s">
        <v>55</v>
      </c>
      <c r="M1526" t="s">
        <v>55</v>
      </c>
      <c r="N1526" t="s">
        <v>56</v>
      </c>
      <c r="O1526" t="s">
        <v>57</v>
      </c>
      <c r="P1526" t="s">
        <v>57</v>
      </c>
      <c r="Q1526" t="s">
        <v>3</v>
      </c>
      <c r="R1526" t="s">
        <v>58</v>
      </c>
      <c r="S1526" t="s">
        <v>55</v>
      </c>
      <c r="T1526" t="s">
        <v>68</v>
      </c>
      <c r="U1526" t="s">
        <v>68</v>
      </c>
      <c r="V1526" t="s">
        <v>56</v>
      </c>
      <c r="W1526" t="s">
        <v>55</v>
      </c>
      <c r="X1526" t="s">
        <v>56</v>
      </c>
      <c r="Y1526" t="s">
        <v>56</v>
      </c>
      <c r="Z1526" t="s">
        <v>56</v>
      </c>
      <c r="AA1526" t="s">
        <v>57</v>
      </c>
      <c r="AB1526" t="s">
        <v>56</v>
      </c>
      <c r="AC1526" t="s">
        <v>56</v>
      </c>
      <c r="AD1526" t="s">
        <v>57</v>
      </c>
      <c r="AE1526">
        <v>0</v>
      </c>
      <c r="AF1526">
        <v>0</v>
      </c>
      <c r="AG1526">
        <v>0</v>
      </c>
      <c r="AH1526">
        <v>1</v>
      </c>
      <c r="AI1526" s="18" t="str">
        <f t="shared" si="93"/>
        <v>1</v>
      </c>
      <c r="AJ1526" s="18" t="str">
        <f t="shared" si="94"/>
        <v>1</v>
      </c>
      <c r="AK1526" s="18" t="str">
        <f t="shared" si="95"/>
        <v>1</v>
      </c>
      <c r="AL1526" s="18">
        <f t="shared" si="96"/>
        <v>1</v>
      </c>
      <c r="AM1526" t="s">
        <v>55</v>
      </c>
      <c r="AN1526" t="s">
        <v>55</v>
      </c>
      <c r="AO1526">
        <v>1</v>
      </c>
      <c r="AP1526">
        <v>0</v>
      </c>
      <c r="AQ1526">
        <v>0</v>
      </c>
      <c r="AR1526" t="s">
        <v>1789</v>
      </c>
      <c r="AS1526" t="s">
        <v>58</v>
      </c>
      <c r="AT1526" t="s">
        <v>58</v>
      </c>
      <c r="AU1526" t="s">
        <v>1326</v>
      </c>
      <c r="AV1526" t="s">
        <v>7385</v>
      </c>
      <c r="AW1526" t="s">
        <v>1788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2016022815</v>
      </c>
      <c r="BM1526">
        <v>15</v>
      </c>
    </row>
    <row r="1527" spans="1:65">
      <c r="A1527" t="s">
        <v>7386</v>
      </c>
      <c r="B1527">
        <v>1526</v>
      </c>
      <c r="C1527" t="s">
        <v>57</v>
      </c>
      <c r="D1527" t="s">
        <v>55</v>
      </c>
      <c r="E1527">
        <v>15</v>
      </c>
      <c r="F1527">
        <v>2016022815</v>
      </c>
      <c r="G1527" t="s">
        <v>55</v>
      </c>
      <c r="H1527" t="s">
        <v>1790</v>
      </c>
      <c r="I1527" t="s">
        <v>55</v>
      </c>
      <c r="J1527" t="s">
        <v>55</v>
      </c>
      <c r="K1527" t="s">
        <v>55</v>
      </c>
      <c r="L1527" t="s">
        <v>55</v>
      </c>
      <c r="M1527" t="s">
        <v>55</v>
      </c>
      <c r="N1527" t="s">
        <v>57</v>
      </c>
      <c r="O1527" t="s">
        <v>57</v>
      </c>
      <c r="P1527" t="s">
        <v>57</v>
      </c>
      <c r="Q1527" t="s">
        <v>57</v>
      </c>
      <c r="R1527" t="s">
        <v>57</v>
      </c>
      <c r="S1527" t="s">
        <v>55</v>
      </c>
      <c r="T1527" t="s">
        <v>57</v>
      </c>
      <c r="U1527" t="s">
        <v>57</v>
      </c>
      <c r="V1527" t="s">
        <v>57</v>
      </c>
      <c r="W1527" t="s">
        <v>55</v>
      </c>
      <c r="X1527" t="s">
        <v>57</v>
      </c>
      <c r="Y1527" t="s">
        <v>57</v>
      </c>
      <c r="Z1527" t="s">
        <v>57</v>
      </c>
      <c r="AA1527" t="s">
        <v>57</v>
      </c>
      <c r="AB1527" t="s">
        <v>57</v>
      </c>
      <c r="AC1527" t="s">
        <v>57</v>
      </c>
      <c r="AD1527" t="s">
        <v>57</v>
      </c>
      <c r="AE1527">
        <v>0</v>
      </c>
      <c r="AF1527">
        <v>0</v>
      </c>
      <c r="AG1527">
        <v>0</v>
      </c>
      <c r="AH1527">
        <v>0</v>
      </c>
      <c r="AI1527" s="18" t="str">
        <f t="shared" si="93"/>
        <v>1</v>
      </c>
      <c r="AJ1527" s="18" t="str">
        <f t="shared" si="94"/>
        <v>1</v>
      </c>
      <c r="AK1527" s="18" t="str">
        <f t="shared" si="95"/>
        <v>1</v>
      </c>
      <c r="AL1527" s="18">
        <f t="shared" si="96"/>
        <v>0</v>
      </c>
      <c r="AM1527" t="s">
        <v>55</v>
      </c>
      <c r="AN1527" t="s">
        <v>55</v>
      </c>
      <c r="AO1527">
        <v>0</v>
      </c>
      <c r="AP1527">
        <v>1</v>
      </c>
      <c r="AQ1527">
        <v>0</v>
      </c>
      <c r="AR1527" t="s">
        <v>59</v>
      </c>
      <c r="AS1527" t="s">
        <v>80</v>
      </c>
      <c r="AT1527" t="s">
        <v>80</v>
      </c>
      <c r="AU1527" t="s">
        <v>80</v>
      </c>
      <c r="AV1527" t="s">
        <v>7386</v>
      </c>
      <c r="AW1527" t="s">
        <v>1790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0</v>
      </c>
      <c r="BK1527">
        <v>0</v>
      </c>
      <c r="BL1527">
        <v>2016022815</v>
      </c>
      <c r="BM1527">
        <v>15</v>
      </c>
    </row>
    <row r="1528" spans="1:65">
      <c r="A1528" t="s">
        <v>7387</v>
      </c>
      <c r="B1528">
        <v>1527</v>
      </c>
      <c r="C1528" t="s">
        <v>57</v>
      </c>
      <c r="D1528" t="s">
        <v>55</v>
      </c>
      <c r="E1528">
        <v>15</v>
      </c>
      <c r="F1528">
        <v>2016022815</v>
      </c>
      <c r="G1528" t="s">
        <v>55</v>
      </c>
      <c r="H1528" t="s">
        <v>1791</v>
      </c>
      <c r="I1528" t="s">
        <v>55</v>
      </c>
      <c r="J1528" t="s">
        <v>55</v>
      </c>
      <c r="K1528" t="s">
        <v>55</v>
      </c>
      <c r="L1528" t="s">
        <v>55</v>
      </c>
      <c r="M1528" t="s">
        <v>55</v>
      </c>
      <c r="N1528" t="s">
        <v>57</v>
      </c>
      <c r="O1528" t="s">
        <v>57</v>
      </c>
      <c r="P1528" t="s">
        <v>57</v>
      </c>
      <c r="Q1528" t="s">
        <v>57</v>
      </c>
      <c r="R1528" t="s">
        <v>57</v>
      </c>
      <c r="S1528" t="s">
        <v>55</v>
      </c>
      <c r="T1528" t="s">
        <v>57</v>
      </c>
      <c r="U1528" t="s">
        <v>57</v>
      </c>
      <c r="V1528" t="s">
        <v>57</v>
      </c>
      <c r="W1528" t="s">
        <v>55</v>
      </c>
      <c r="X1528" t="s">
        <v>57</v>
      </c>
      <c r="Y1528" t="s">
        <v>57</v>
      </c>
      <c r="Z1528" t="s">
        <v>57</v>
      </c>
      <c r="AA1528" t="s">
        <v>57</v>
      </c>
      <c r="AB1528" t="s">
        <v>57</v>
      </c>
      <c r="AC1528" t="s">
        <v>57</v>
      </c>
      <c r="AD1528" t="s">
        <v>57</v>
      </c>
      <c r="AE1528">
        <v>0</v>
      </c>
      <c r="AF1528">
        <v>0</v>
      </c>
      <c r="AG1528">
        <v>0</v>
      </c>
      <c r="AH1528">
        <v>0</v>
      </c>
      <c r="AI1528" s="18" t="str">
        <f t="shared" si="93"/>
        <v>1</v>
      </c>
      <c r="AJ1528" s="18" t="str">
        <f t="shared" si="94"/>
        <v>1</v>
      </c>
      <c r="AK1528" s="18" t="str">
        <f t="shared" si="95"/>
        <v>1</v>
      </c>
      <c r="AL1528" s="18">
        <f t="shared" si="96"/>
        <v>0</v>
      </c>
      <c r="AM1528" t="s">
        <v>55</v>
      </c>
      <c r="AN1528" t="s">
        <v>55</v>
      </c>
      <c r="AO1528">
        <v>0</v>
      </c>
      <c r="AP1528">
        <v>1</v>
      </c>
      <c r="AQ1528">
        <v>0</v>
      </c>
      <c r="AR1528" t="s">
        <v>59</v>
      </c>
      <c r="AS1528" t="s">
        <v>80</v>
      </c>
      <c r="AT1528" t="s">
        <v>80</v>
      </c>
      <c r="AU1528" t="s">
        <v>80</v>
      </c>
      <c r="AV1528" t="s">
        <v>7387</v>
      </c>
      <c r="AW1528" t="s">
        <v>1791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0</v>
      </c>
      <c r="BK1528">
        <v>0</v>
      </c>
      <c r="BL1528">
        <v>2016022815</v>
      </c>
      <c r="BM1528">
        <v>15</v>
      </c>
    </row>
    <row r="1529" spans="1:65">
      <c r="A1529" t="s">
        <v>7388</v>
      </c>
      <c r="B1529">
        <v>1528</v>
      </c>
      <c r="C1529" t="s">
        <v>57</v>
      </c>
      <c r="D1529" t="s">
        <v>55</v>
      </c>
      <c r="E1529">
        <v>15</v>
      </c>
      <c r="F1529">
        <v>2016022815</v>
      </c>
      <c r="G1529" t="s">
        <v>55</v>
      </c>
      <c r="H1529" t="s">
        <v>1792</v>
      </c>
      <c r="I1529" t="s">
        <v>55</v>
      </c>
      <c r="J1529" t="s">
        <v>55</v>
      </c>
      <c r="K1529" t="s">
        <v>55</v>
      </c>
      <c r="L1529" t="s">
        <v>55</v>
      </c>
      <c r="M1529" t="s">
        <v>55</v>
      </c>
      <c r="N1529" t="s">
        <v>57</v>
      </c>
      <c r="O1529" t="s">
        <v>57</v>
      </c>
      <c r="P1529" t="s">
        <v>57</v>
      </c>
      <c r="Q1529" t="s">
        <v>57</v>
      </c>
      <c r="R1529" t="s">
        <v>57</v>
      </c>
      <c r="S1529" t="s">
        <v>55</v>
      </c>
      <c r="T1529" t="s">
        <v>57</v>
      </c>
      <c r="U1529" t="s">
        <v>57</v>
      </c>
      <c r="V1529" t="s">
        <v>57</v>
      </c>
      <c r="W1529" t="s">
        <v>55</v>
      </c>
      <c r="X1529" t="s">
        <v>57</v>
      </c>
      <c r="Y1529" t="s">
        <v>57</v>
      </c>
      <c r="Z1529" t="s">
        <v>57</v>
      </c>
      <c r="AA1529" t="s">
        <v>57</v>
      </c>
      <c r="AB1529" t="s">
        <v>57</v>
      </c>
      <c r="AC1529" t="s">
        <v>57</v>
      </c>
      <c r="AD1529" t="s">
        <v>57</v>
      </c>
      <c r="AE1529">
        <v>0</v>
      </c>
      <c r="AF1529">
        <v>0</v>
      </c>
      <c r="AG1529">
        <v>0</v>
      </c>
      <c r="AH1529">
        <v>0</v>
      </c>
      <c r="AI1529" s="18" t="str">
        <f t="shared" si="93"/>
        <v>1</v>
      </c>
      <c r="AJ1529" s="18" t="str">
        <f t="shared" si="94"/>
        <v>1</v>
      </c>
      <c r="AK1529" s="18" t="str">
        <f t="shared" si="95"/>
        <v>1</v>
      </c>
      <c r="AL1529" s="18">
        <f t="shared" si="96"/>
        <v>0</v>
      </c>
      <c r="AM1529" t="s">
        <v>55</v>
      </c>
      <c r="AN1529" t="s">
        <v>55</v>
      </c>
      <c r="AO1529">
        <v>0</v>
      </c>
      <c r="AP1529">
        <v>1</v>
      </c>
      <c r="AQ1529">
        <v>0</v>
      </c>
      <c r="AR1529" t="s">
        <v>59</v>
      </c>
      <c r="AS1529" t="s">
        <v>80</v>
      </c>
      <c r="AT1529" t="s">
        <v>80</v>
      </c>
      <c r="AU1529" t="s">
        <v>80</v>
      </c>
      <c r="AV1529" t="s">
        <v>7388</v>
      </c>
      <c r="AW1529" t="s">
        <v>1792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0</v>
      </c>
      <c r="BK1529">
        <v>0</v>
      </c>
      <c r="BL1529">
        <v>2016022815</v>
      </c>
      <c r="BM1529">
        <v>15</v>
      </c>
    </row>
    <row r="1530" spans="1:65">
      <c r="A1530" t="s">
        <v>7389</v>
      </c>
      <c r="B1530">
        <v>1529</v>
      </c>
      <c r="C1530" t="s">
        <v>57</v>
      </c>
      <c r="D1530" t="s">
        <v>55</v>
      </c>
      <c r="E1530">
        <v>15</v>
      </c>
      <c r="F1530">
        <v>2016022815</v>
      </c>
      <c r="G1530" t="s">
        <v>55</v>
      </c>
      <c r="H1530" t="s">
        <v>1793</v>
      </c>
      <c r="I1530" t="s">
        <v>55</v>
      </c>
      <c r="J1530" t="s">
        <v>55</v>
      </c>
      <c r="K1530" t="s">
        <v>55</v>
      </c>
      <c r="L1530" t="s">
        <v>55</v>
      </c>
      <c r="M1530" t="s">
        <v>55</v>
      </c>
      <c r="N1530" t="s">
        <v>57</v>
      </c>
      <c r="O1530" t="s">
        <v>57</v>
      </c>
      <c r="P1530" t="s">
        <v>57</v>
      </c>
      <c r="Q1530" t="s">
        <v>57</v>
      </c>
      <c r="R1530" t="s">
        <v>57</v>
      </c>
      <c r="S1530" t="s">
        <v>55</v>
      </c>
      <c r="T1530" t="s">
        <v>57</v>
      </c>
      <c r="U1530" t="s">
        <v>57</v>
      </c>
      <c r="V1530" t="s">
        <v>57</v>
      </c>
      <c r="W1530" t="s">
        <v>55</v>
      </c>
      <c r="X1530" t="s">
        <v>57</v>
      </c>
      <c r="Y1530" t="s">
        <v>57</v>
      </c>
      <c r="Z1530" t="s">
        <v>57</v>
      </c>
      <c r="AA1530" t="s">
        <v>57</v>
      </c>
      <c r="AB1530" t="s">
        <v>57</v>
      </c>
      <c r="AC1530" t="s">
        <v>57</v>
      </c>
      <c r="AD1530" t="s">
        <v>57</v>
      </c>
      <c r="AE1530">
        <v>0</v>
      </c>
      <c r="AF1530">
        <v>0</v>
      </c>
      <c r="AG1530">
        <v>0</v>
      </c>
      <c r="AH1530">
        <v>0</v>
      </c>
      <c r="AI1530" s="18" t="str">
        <f t="shared" si="93"/>
        <v>1</v>
      </c>
      <c r="AJ1530" s="18" t="str">
        <f t="shared" si="94"/>
        <v>1</v>
      </c>
      <c r="AK1530" s="18" t="str">
        <f t="shared" si="95"/>
        <v>1</v>
      </c>
      <c r="AL1530" s="18">
        <f t="shared" si="96"/>
        <v>0</v>
      </c>
      <c r="AM1530" t="s">
        <v>55</v>
      </c>
      <c r="AN1530" t="s">
        <v>55</v>
      </c>
      <c r="AO1530">
        <v>0</v>
      </c>
      <c r="AP1530">
        <v>1</v>
      </c>
      <c r="AQ1530">
        <v>0</v>
      </c>
      <c r="AR1530" t="s">
        <v>59</v>
      </c>
      <c r="AS1530" t="s">
        <v>80</v>
      </c>
      <c r="AT1530" t="s">
        <v>80</v>
      </c>
      <c r="AU1530" t="s">
        <v>80</v>
      </c>
      <c r="AV1530" t="s">
        <v>7389</v>
      </c>
      <c r="AW1530" t="s">
        <v>1793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0</v>
      </c>
      <c r="BK1530">
        <v>0</v>
      </c>
      <c r="BL1530">
        <v>2016022815</v>
      </c>
      <c r="BM1530">
        <v>15</v>
      </c>
    </row>
    <row r="1531" spans="1:65">
      <c r="A1531" t="s">
        <v>7390</v>
      </c>
      <c r="B1531">
        <v>1530</v>
      </c>
      <c r="C1531" t="s">
        <v>57</v>
      </c>
      <c r="D1531" t="s">
        <v>55</v>
      </c>
      <c r="E1531">
        <v>15</v>
      </c>
      <c r="F1531">
        <v>2016022815</v>
      </c>
      <c r="G1531" t="s">
        <v>55</v>
      </c>
      <c r="H1531" t="s">
        <v>1794</v>
      </c>
      <c r="I1531" t="s">
        <v>55</v>
      </c>
      <c r="J1531" t="s">
        <v>55</v>
      </c>
      <c r="K1531" t="s">
        <v>55</v>
      </c>
      <c r="L1531" t="s">
        <v>55</v>
      </c>
      <c r="M1531" t="s">
        <v>55</v>
      </c>
      <c r="N1531" t="s">
        <v>57</v>
      </c>
      <c r="O1531" t="s">
        <v>57</v>
      </c>
      <c r="P1531" t="s">
        <v>57</v>
      </c>
      <c r="Q1531" t="s">
        <v>57</v>
      </c>
      <c r="R1531" t="s">
        <v>57</v>
      </c>
      <c r="S1531" t="s">
        <v>55</v>
      </c>
      <c r="T1531" t="s">
        <v>57</v>
      </c>
      <c r="U1531" t="s">
        <v>57</v>
      </c>
      <c r="V1531" t="s">
        <v>57</v>
      </c>
      <c r="W1531" t="s">
        <v>55</v>
      </c>
      <c r="X1531" t="s">
        <v>57</v>
      </c>
      <c r="Y1531" t="s">
        <v>57</v>
      </c>
      <c r="Z1531" t="s">
        <v>57</v>
      </c>
      <c r="AA1531" t="s">
        <v>57</v>
      </c>
      <c r="AB1531" t="s">
        <v>57</v>
      </c>
      <c r="AC1531" t="s">
        <v>57</v>
      </c>
      <c r="AD1531" t="s">
        <v>57</v>
      </c>
      <c r="AE1531">
        <v>0</v>
      </c>
      <c r="AF1531">
        <v>0</v>
      </c>
      <c r="AG1531">
        <v>0</v>
      </c>
      <c r="AH1531">
        <v>0</v>
      </c>
      <c r="AI1531" s="18" t="str">
        <f t="shared" si="93"/>
        <v>1</v>
      </c>
      <c r="AJ1531" s="18" t="str">
        <f t="shared" si="94"/>
        <v>1</v>
      </c>
      <c r="AK1531" s="18" t="str">
        <f t="shared" si="95"/>
        <v>1</v>
      </c>
      <c r="AL1531" s="18">
        <f t="shared" si="96"/>
        <v>0</v>
      </c>
      <c r="AM1531" t="s">
        <v>55</v>
      </c>
      <c r="AN1531" t="s">
        <v>55</v>
      </c>
      <c r="AO1531">
        <v>1</v>
      </c>
      <c r="AP1531">
        <v>1</v>
      </c>
      <c r="AQ1531">
        <v>0</v>
      </c>
      <c r="AR1531" t="s">
        <v>59</v>
      </c>
      <c r="AS1531" t="s">
        <v>80</v>
      </c>
      <c r="AT1531" t="s">
        <v>80</v>
      </c>
      <c r="AU1531" t="s">
        <v>80</v>
      </c>
      <c r="AV1531" t="s">
        <v>7390</v>
      </c>
      <c r="AW1531" t="s">
        <v>1794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0</v>
      </c>
      <c r="BK1531">
        <v>0</v>
      </c>
      <c r="BL1531">
        <v>2016022815</v>
      </c>
      <c r="BM1531">
        <v>15</v>
      </c>
    </row>
    <row r="1532" spans="1:65">
      <c r="A1532" t="s">
        <v>7391</v>
      </c>
      <c r="B1532">
        <v>1531</v>
      </c>
      <c r="C1532" t="s">
        <v>57</v>
      </c>
      <c r="D1532" t="s">
        <v>55</v>
      </c>
      <c r="E1532">
        <v>15</v>
      </c>
      <c r="F1532">
        <v>2016022815</v>
      </c>
      <c r="G1532" t="s">
        <v>55</v>
      </c>
      <c r="H1532" t="s">
        <v>1795</v>
      </c>
      <c r="I1532" t="s">
        <v>55</v>
      </c>
      <c r="J1532" t="s">
        <v>55</v>
      </c>
      <c r="K1532" t="s">
        <v>55</v>
      </c>
      <c r="L1532" t="s">
        <v>55</v>
      </c>
      <c r="M1532" t="s">
        <v>55</v>
      </c>
      <c r="N1532" t="s">
        <v>57</v>
      </c>
      <c r="O1532" t="s">
        <v>57</v>
      </c>
      <c r="P1532" t="s">
        <v>57</v>
      </c>
      <c r="Q1532" t="s">
        <v>57</v>
      </c>
      <c r="R1532" t="s">
        <v>57</v>
      </c>
      <c r="S1532" t="s">
        <v>55</v>
      </c>
      <c r="T1532" t="s">
        <v>57</v>
      </c>
      <c r="U1532" t="s">
        <v>57</v>
      </c>
      <c r="V1532" t="s">
        <v>57</v>
      </c>
      <c r="W1532" t="s">
        <v>55</v>
      </c>
      <c r="X1532" t="s">
        <v>57</v>
      </c>
      <c r="Y1532" t="s">
        <v>57</v>
      </c>
      <c r="Z1532" t="s">
        <v>57</v>
      </c>
      <c r="AA1532" t="s">
        <v>57</v>
      </c>
      <c r="AB1532" t="s">
        <v>57</v>
      </c>
      <c r="AC1532" t="s">
        <v>57</v>
      </c>
      <c r="AD1532" t="s">
        <v>57</v>
      </c>
      <c r="AE1532">
        <v>0</v>
      </c>
      <c r="AF1532">
        <v>0</v>
      </c>
      <c r="AG1532">
        <v>0</v>
      </c>
      <c r="AH1532">
        <v>0</v>
      </c>
      <c r="AI1532" s="18" t="str">
        <f t="shared" si="93"/>
        <v>1</v>
      </c>
      <c r="AJ1532" s="18" t="str">
        <f t="shared" si="94"/>
        <v>1</v>
      </c>
      <c r="AK1532" s="18" t="str">
        <f t="shared" si="95"/>
        <v>1</v>
      </c>
      <c r="AL1532" s="18">
        <f t="shared" si="96"/>
        <v>0</v>
      </c>
      <c r="AM1532" t="s">
        <v>55</v>
      </c>
      <c r="AN1532" t="s">
        <v>55</v>
      </c>
      <c r="AO1532">
        <v>0</v>
      </c>
      <c r="AP1532">
        <v>1</v>
      </c>
      <c r="AQ1532">
        <v>0</v>
      </c>
      <c r="AR1532" t="s">
        <v>59</v>
      </c>
      <c r="AS1532" t="s">
        <v>80</v>
      </c>
      <c r="AT1532" t="s">
        <v>80</v>
      </c>
      <c r="AU1532" t="s">
        <v>80</v>
      </c>
      <c r="AV1532" t="s">
        <v>7391</v>
      </c>
      <c r="AW1532" t="s">
        <v>1795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2016022815</v>
      </c>
      <c r="BM1532">
        <v>15</v>
      </c>
    </row>
    <row r="1533" spans="1:65">
      <c r="A1533" t="s">
        <v>7392</v>
      </c>
      <c r="B1533">
        <v>1532</v>
      </c>
      <c r="C1533" t="s">
        <v>1223</v>
      </c>
      <c r="D1533">
        <v>1</v>
      </c>
      <c r="E1533">
        <v>15</v>
      </c>
      <c r="F1533">
        <v>2016022815</v>
      </c>
      <c r="G1533">
        <v>20160228</v>
      </c>
      <c r="H1533" t="s">
        <v>1796</v>
      </c>
      <c r="I1533" t="s">
        <v>1722</v>
      </c>
      <c r="J1533" t="s">
        <v>55</v>
      </c>
      <c r="K1533">
        <v>0</v>
      </c>
      <c r="L1533" t="s">
        <v>55</v>
      </c>
      <c r="M1533" t="s">
        <v>55</v>
      </c>
      <c r="N1533" t="s">
        <v>56</v>
      </c>
      <c r="O1533" t="s">
        <v>57</v>
      </c>
      <c r="P1533" t="s">
        <v>57</v>
      </c>
      <c r="Q1533" t="s">
        <v>3</v>
      </c>
      <c r="R1533" t="s">
        <v>1326</v>
      </c>
      <c r="S1533" t="s">
        <v>55</v>
      </c>
      <c r="T1533" t="s">
        <v>68</v>
      </c>
      <c r="U1533" t="s">
        <v>68</v>
      </c>
      <c r="V1533" t="s">
        <v>68</v>
      </c>
      <c r="W1533" t="s">
        <v>55</v>
      </c>
      <c r="X1533" t="s">
        <v>56</v>
      </c>
      <c r="Y1533" t="s">
        <v>68</v>
      </c>
      <c r="Z1533" t="s">
        <v>56</v>
      </c>
      <c r="AA1533" t="s">
        <v>57</v>
      </c>
      <c r="AB1533" t="s">
        <v>56</v>
      </c>
      <c r="AC1533" t="s">
        <v>56</v>
      </c>
      <c r="AD1533" t="s">
        <v>1797</v>
      </c>
      <c r="AE1533">
        <v>0</v>
      </c>
      <c r="AF1533">
        <v>0</v>
      </c>
      <c r="AG1533">
        <v>0</v>
      </c>
      <c r="AH1533">
        <v>1</v>
      </c>
      <c r="AI1533" s="18" t="str">
        <f t="shared" si="93"/>
        <v>1</v>
      </c>
      <c r="AJ1533" s="18" t="str">
        <f t="shared" si="94"/>
        <v>1</v>
      </c>
      <c r="AK1533" s="18" t="str">
        <f t="shared" si="95"/>
        <v>1</v>
      </c>
      <c r="AL1533" s="18">
        <f t="shared" si="96"/>
        <v>1</v>
      </c>
      <c r="AM1533" t="s">
        <v>55</v>
      </c>
      <c r="AN1533" t="s">
        <v>55</v>
      </c>
      <c r="AO1533">
        <v>0</v>
      </c>
      <c r="AP1533">
        <v>0</v>
      </c>
      <c r="AQ1533">
        <v>0</v>
      </c>
      <c r="AR1533" t="s">
        <v>209</v>
      </c>
      <c r="AS1533" t="s">
        <v>141</v>
      </c>
      <c r="AT1533" t="s">
        <v>141</v>
      </c>
      <c r="AU1533" t="s">
        <v>1326</v>
      </c>
      <c r="AV1533" t="s">
        <v>7392</v>
      </c>
      <c r="AW1533" t="s">
        <v>1796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2016022815</v>
      </c>
      <c r="BM1533">
        <v>15</v>
      </c>
    </row>
    <row r="1534" spans="1:65">
      <c r="A1534" t="s">
        <v>7393</v>
      </c>
      <c r="B1534">
        <v>1533</v>
      </c>
      <c r="C1534" t="s">
        <v>57</v>
      </c>
      <c r="D1534" t="s">
        <v>55</v>
      </c>
      <c r="E1534">
        <v>15</v>
      </c>
      <c r="F1534">
        <v>2016022815</v>
      </c>
      <c r="G1534" t="s">
        <v>55</v>
      </c>
      <c r="H1534" t="s">
        <v>1798</v>
      </c>
      <c r="I1534" t="s">
        <v>55</v>
      </c>
      <c r="J1534" t="s">
        <v>55</v>
      </c>
      <c r="K1534" t="s">
        <v>55</v>
      </c>
      <c r="L1534" t="s">
        <v>55</v>
      </c>
      <c r="M1534" t="s">
        <v>55</v>
      </c>
      <c r="N1534" t="s">
        <v>57</v>
      </c>
      <c r="O1534" t="s">
        <v>57</v>
      </c>
      <c r="P1534" t="s">
        <v>57</v>
      </c>
      <c r="Q1534" t="s">
        <v>57</v>
      </c>
      <c r="R1534" t="s">
        <v>57</v>
      </c>
      <c r="S1534" t="s">
        <v>55</v>
      </c>
      <c r="T1534" t="s">
        <v>57</v>
      </c>
      <c r="U1534" t="s">
        <v>57</v>
      </c>
      <c r="V1534" t="s">
        <v>57</v>
      </c>
      <c r="W1534" t="s">
        <v>55</v>
      </c>
      <c r="X1534" t="s">
        <v>57</v>
      </c>
      <c r="Y1534" t="s">
        <v>57</v>
      </c>
      <c r="Z1534" t="s">
        <v>57</v>
      </c>
      <c r="AA1534" t="s">
        <v>57</v>
      </c>
      <c r="AB1534" t="s">
        <v>57</v>
      </c>
      <c r="AC1534" t="s">
        <v>57</v>
      </c>
      <c r="AD1534" t="s">
        <v>57</v>
      </c>
      <c r="AE1534">
        <v>0</v>
      </c>
      <c r="AF1534">
        <v>0</v>
      </c>
      <c r="AG1534">
        <v>0</v>
      </c>
      <c r="AH1534">
        <v>0</v>
      </c>
      <c r="AI1534" s="18" t="str">
        <f t="shared" si="93"/>
        <v>1</v>
      </c>
      <c r="AJ1534" s="18" t="str">
        <f t="shared" si="94"/>
        <v>1</v>
      </c>
      <c r="AK1534" s="18" t="str">
        <f t="shared" si="95"/>
        <v>1</v>
      </c>
      <c r="AL1534" s="18">
        <f t="shared" si="96"/>
        <v>0</v>
      </c>
      <c r="AM1534" t="s">
        <v>55</v>
      </c>
      <c r="AN1534" t="s">
        <v>55</v>
      </c>
      <c r="AO1534">
        <v>0</v>
      </c>
      <c r="AP1534">
        <v>1</v>
      </c>
      <c r="AQ1534">
        <v>0</v>
      </c>
      <c r="AR1534" t="s">
        <v>59</v>
      </c>
      <c r="AS1534" t="s">
        <v>80</v>
      </c>
      <c r="AT1534" t="s">
        <v>80</v>
      </c>
      <c r="AU1534" t="s">
        <v>80</v>
      </c>
      <c r="AV1534" t="s">
        <v>7393</v>
      </c>
      <c r="AW1534" t="s">
        <v>1798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0</v>
      </c>
      <c r="BK1534">
        <v>0</v>
      </c>
      <c r="BL1534">
        <v>2016022815</v>
      </c>
      <c r="BM1534">
        <v>15</v>
      </c>
    </row>
    <row r="1535" spans="1:65">
      <c r="A1535" t="s">
        <v>7394</v>
      </c>
      <c r="B1535">
        <v>1534</v>
      </c>
      <c r="C1535" t="s">
        <v>57</v>
      </c>
      <c r="D1535" t="s">
        <v>55</v>
      </c>
      <c r="E1535">
        <v>15</v>
      </c>
      <c r="F1535">
        <v>2016022815</v>
      </c>
      <c r="G1535" t="s">
        <v>55</v>
      </c>
      <c r="H1535" t="s">
        <v>1799</v>
      </c>
      <c r="I1535" t="s">
        <v>55</v>
      </c>
      <c r="J1535" t="s">
        <v>55</v>
      </c>
      <c r="K1535" t="s">
        <v>55</v>
      </c>
      <c r="L1535" t="s">
        <v>55</v>
      </c>
      <c r="M1535" t="s">
        <v>55</v>
      </c>
      <c r="N1535" t="s">
        <v>57</v>
      </c>
      <c r="O1535" t="s">
        <v>57</v>
      </c>
      <c r="P1535" t="s">
        <v>57</v>
      </c>
      <c r="Q1535" t="s">
        <v>57</v>
      </c>
      <c r="R1535" t="s">
        <v>57</v>
      </c>
      <c r="S1535" t="s">
        <v>55</v>
      </c>
      <c r="T1535" t="s">
        <v>57</v>
      </c>
      <c r="U1535" t="s">
        <v>57</v>
      </c>
      <c r="V1535" t="s">
        <v>57</v>
      </c>
      <c r="W1535" t="s">
        <v>55</v>
      </c>
      <c r="X1535" t="s">
        <v>57</v>
      </c>
      <c r="Y1535" t="s">
        <v>57</v>
      </c>
      <c r="Z1535" t="s">
        <v>57</v>
      </c>
      <c r="AA1535" t="s">
        <v>57</v>
      </c>
      <c r="AB1535" t="s">
        <v>57</v>
      </c>
      <c r="AC1535" t="s">
        <v>57</v>
      </c>
      <c r="AD1535" t="s">
        <v>57</v>
      </c>
      <c r="AE1535">
        <v>0</v>
      </c>
      <c r="AF1535">
        <v>0</v>
      </c>
      <c r="AG1535">
        <v>0</v>
      </c>
      <c r="AH1535">
        <v>0</v>
      </c>
      <c r="AI1535" s="18" t="str">
        <f t="shared" si="93"/>
        <v>1</v>
      </c>
      <c r="AJ1535" s="18" t="str">
        <f t="shared" si="94"/>
        <v>1</v>
      </c>
      <c r="AK1535" s="18" t="str">
        <f t="shared" si="95"/>
        <v>1</v>
      </c>
      <c r="AL1535" s="18">
        <f t="shared" si="96"/>
        <v>0</v>
      </c>
      <c r="AM1535" t="s">
        <v>55</v>
      </c>
      <c r="AN1535" t="s">
        <v>55</v>
      </c>
      <c r="AO1535">
        <v>0</v>
      </c>
      <c r="AP1535">
        <v>1</v>
      </c>
      <c r="AQ1535">
        <v>0</v>
      </c>
      <c r="AR1535" t="s">
        <v>59</v>
      </c>
      <c r="AS1535" t="s">
        <v>80</v>
      </c>
      <c r="AT1535" t="s">
        <v>80</v>
      </c>
      <c r="AU1535" t="s">
        <v>80</v>
      </c>
      <c r="AV1535" t="s">
        <v>7394</v>
      </c>
      <c r="AW1535" t="s">
        <v>1799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0</v>
      </c>
      <c r="BK1535">
        <v>0</v>
      </c>
      <c r="BL1535">
        <v>2016022815</v>
      </c>
      <c r="BM1535">
        <v>15</v>
      </c>
    </row>
    <row r="1536" spans="1:65">
      <c r="A1536" t="s">
        <v>7395</v>
      </c>
      <c r="B1536">
        <v>1535</v>
      </c>
      <c r="C1536" t="s">
        <v>1223</v>
      </c>
      <c r="D1536">
        <v>1</v>
      </c>
      <c r="E1536">
        <v>15</v>
      </c>
      <c r="F1536">
        <v>2016022815</v>
      </c>
      <c r="G1536">
        <v>20160228</v>
      </c>
      <c r="H1536" t="s">
        <v>1800</v>
      </c>
      <c r="I1536" t="s">
        <v>54</v>
      </c>
      <c r="J1536" t="s">
        <v>55</v>
      </c>
      <c r="K1536">
        <v>0</v>
      </c>
      <c r="L1536" t="s">
        <v>55</v>
      </c>
      <c r="M1536" t="s">
        <v>55</v>
      </c>
      <c r="N1536" t="s">
        <v>56</v>
      </c>
      <c r="O1536" t="s">
        <v>57</v>
      </c>
      <c r="P1536" t="s">
        <v>57</v>
      </c>
      <c r="Q1536" t="s">
        <v>3</v>
      </c>
      <c r="R1536" t="s">
        <v>58</v>
      </c>
      <c r="S1536" t="s">
        <v>55</v>
      </c>
      <c r="T1536" t="s">
        <v>56</v>
      </c>
      <c r="U1536" t="s">
        <v>56</v>
      </c>
      <c r="V1536" t="s">
        <v>56</v>
      </c>
      <c r="W1536" t="s">
        <v>55</v>
      </c>
      <c r="X1536" t="s">
        <v>56</v>
      </c>
      <c r="Y1536" t="s">
        <v>56</v>
      </c>
      <c r="Z1536" t="s">
        <v>56</v>
      </c>
      <c r="AA1536" t="s">
        <v>57</v>
      </c>
      <c r="AB1536" t="s">
        <v>56</v>
      </c>
      <c r="AC1536" t="s">
        <v>56</v>
      </c>
      <c r="AD1536" t="s">
        <v>57</v>
      </c>
      <c r="AE1536">
        <v>0</v>
      </c>
      <c r="AF1536">
        <v>0</v>
      </c>
      <c r="AG1536">
        <v>0</v>
      </c>
      <c r="AH1536">
        <v>1</v>
      </c>
      <c r="AI1536" s="18" t="str">
        <f t="shared" si="93"/>
        <v>1</v>
      </c>
      <c r="AJ1536" s="18" t="str">
        <f t="shared" si="94"/>
        <v>1</v>
      </c>
      <c r="AK1536" s="18" t="str">
        <f t="shared" si="95"/>
        <v>1</v>
      </c>
      <c r="AL1536" s="18">
        <f t="shared" si="96"/>
        <v>1</v>
      </c>
      <c r="AM1536" t="s">
        <v>55</v>
      </c>
      <c r="AN1536" t="s">
        <v>55</v>
      </c>
      <c r="AO1536">
        <v>1</v>
      </c>
      <c r="AP1536">
        <v>0</v>
      </c>
      <c r="AQ1536">
        <v>0</v>
      </c>
      <c r="AR1536" t="s">
        <v>59</v>
      </c>
      <c r="AS1536" t="s">
        <v>58</v>
      </c>
      <c r="AT1536" t="s">
        <v>58</v>
      </c>
      <c r="AU1536" t="s">
        <v>1326</v>
      </c>
      <c r="AV1536" t="s">
        <v>7395</v>
      </c>
      <c r="AW1536" t="s">
        <v>1800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</v>
      </c>
      <c r="BL1536">
        <v>2016022815</v>
      </c>
      <c r="BM1536">
        <v>15</v>
      </c>
    </row>
    <row r="1537" spans="1:65">
      <c r="A1537" t="s">
        <v>7396</v>
      </c>
      <c r="B1537">
        <v>1536</v>
      </c>
      <c r="C1537" t="s">
        <v>57</v>
      </c>
      <c r="D1537" t="s">
        <v>55</v>
      </c>
      <c r="E1537">
        <v>15</v>
      </c>
      <c r="F1537">
        <v>2016022815</v>
      </c>
      <c r="G1537" t="s">
        <v>55</v>
      </c>
      <c r="H1537" t="s">
        <v>1801</v>
      </c>
      <c r="I1537" t="s">
        <v>55</v>
      </c>
      <c r="J1537" t="s">
        <v>55</v>
      </c>
      <c r="K1537" t="s">
        <v>55</v>
      </c>
      <c r="L1537" t="s">
        <v>55</v>
      </c>
      <c r="M1537" t="s">
        <v>55</v>
      </c>
      <c r="N1537" t="s">
        <v>57</v>
      </c>
      <c r="O1537" t="s">
        <v>57</v>
      </c>
      <c r="P1537" t="s">
        <v>57</v>
      </c>
      <c r="Q1537" t="s">
        <v>57</v>
      </c>
      <c r="R1537" t="s">
        <v>57</v>
      </c>
      <c r="S1537" t="s">
        <v>55</v>
      </c>
      <c r="T1537" t="s">
        <v>57</v>
      </c>
      <c r="U1537" t="s">
        <v>57</v>
      </c>
      <c r="V1537" t="s">
        <v>57</v>
      </c>
      <c r="W1537" t="s">
        <v>55</v>
      </c>
      <c r="X1537" t="s">
        <v>57</v>
      </c>
      <c r="Y1537" t="s">
        <v>57</v>
      </c>
      <c r="Z1537" t="s">
        <v>57</v>
      </c>
      <c r="AA1537" t="s">
        <v>57</v>
      </c>
      <c r="AB1537" t="s">
        <v>57</v>
      </c>
      <c r="AC1537" t="s">
        <v>57</v>
      </c>
      <c r="AD1537" t="s">
        <v>57</v>
      </c>
      <c r="AE1537">
        <v>0</v>
      </c>
      <c r="AF1537">
        <v>0</v>
      </c>
      <c r="AG1537">
        <v>0</v>
      </c>
      <c r="AH1537">
        <v>0</v>
      </c>
      <c r="AI1537" s="18" t="str">
        <f t="shared" si="93"/>
        <v>1</v>
      </c>
      <c r="AJ1537" s="18" t="str">
        <f t="shared" si="94"/>
        <v>1</v>
      </c>
      <c r="AK1537" s="18" t="str">
        <f t="shared" si="95"/>
        <v>1</v>
      </c>
      <c r="AL1537" s="18">
        <f t="shared" si="96"/>
        <v>0</v>
      </c>
      <c r="AM1537" t="s">
        <v>55</v>
      </c>
      <c r="AN1537" t="s">
        <v>55</v>
      </c>
      <c r="AO1537">
        <v>0</v>
      </c>
      <c r="AP1537">
        <v>1</v>
      </c>
      <c r="AQ1537">
        <v>0</v>
      </c>
      <c r="AR1537" t="s">
        <v>59</v>
      </c>
      <c r="AS1537" t="s">
        <v>80</v>
      </c>
      <c r="AT1537" t="s">
        <v>80</v>
      </c>
      <c r="AU1537" t="s">
        <v>80</v>
      </c>
      <c r="AV1537" t="s">
        <v>7396</v>
      </c>
      <c r="AW1537" t="s">
        <v>1801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0</v>
      </c>
      <c r="BK1537">
        <v>0</v>
      </c>
      <c r="BL1537">
        <v>2016022815</v>
      </c>
      <c r="BM1537">
        <v>15</v>
      </c>
    </row>
    <row r="1538" spans="1:65">
      <c r="A1538" t="s">
        <v>7397</v>
      </c>
      <c r="B1538">
        <v>1537</v>
      </c>
      <c r="C1538" t="s">
        <v>57</v>
      </c>
      <c r="D1538" t="s">
        <v>55</v>
      </c>
      <c r="E1538">
        <v>15</v>
      </c>
      <c r="F1538">
        <v>2016022815</v>
      </c>
      <c r="G1538" t="s">
        <v>55</v>
      </c>
      <c r="H1538" t="s">
        <v>1802</v>
      </c>
      <c r="I1538" t="s">
        <v>55</v>
      </c>
      <c r="J1538" t="s">
        <v>55</v>
      </c>
      <c r="K1538" t="s">
        <v>55</v>
      </c>
      <c r="L1538" t="s">
        <v>55</v>
      </c>
      <c r="M1538" t="s">
        <v>55</v>
      </c>
      <c r="N1538" t="s">
        <v>57</v>
      </c>
      <c r="O1538" t="s">
        <v>57</v>
      </c>
      <c r="P1538" t="s">
        <v>57</v>
      </c>
      <c r="Q1538" t="s">
        <v>57</v>
      </c>
      <c r="R1538" t="s">
        <v>57</v>
      </c>
      <c r="S1538" t="s">
        <v>55</v>
      </c>
      <c r="T1538" t="s">
        <v>57</v>
      </c>
      <c r="U1538" t="s">
        <v>57</v>
      </c>
      <c r="V1538" t="s">
        <v>57</v>
      </c>
      <c r="W1538" t="s">
        <v>55</v>
      </c>
      <c r="X1538" t="s">
        <v>57</v>
      </c>
      <c r="Y1538" t="s">
        <v>57</v>
      </c>
      <c r="Z1538" t="s">
        <v>57</v>
      </c>
      <c r="AA1538" t="s">
        <v>57</v>
      </c>
      <c r="AB1538" t="s">
        <v>57</v>
      </c>
      <c r="AC1538" t="s">
        <v>57</v>
      </c>
      <c r="AD1538" t="s">
        <v>57</v>
      </c>
      <c r="AE1538">
        <v>0</v>
      </c>
      <c r="AF1538">
        <v>0</v>
      </c>
      <c r="AG1538">
        <v>0</v>
      </c>
      <c r="AH1538">
        <v>0</v>
      </c>
      <c r="AI1538" s="18" t="str">
        <f t="shared" si="93"/>
        <v>1</v>
      </c>
      <c r="AJ1538" s="18" t="str">
        <f t="shared" si="94"/>
        <v>1</v>
      </c>
      <c r="AK1538" s="18" t="str">
        <f t="shared" si="95"/>
        <v>1</v>
      </c>
      <c r="AL1538" s="18">
        <f t="shared" si="96"/>
        <v>0</v>
      </c>
      <c r="AM1538" t="s">
        <v>55</v>
      </c>
      <c r="AN1538" t="s">
        <v>55</v>
      </c>
      <c r="AO1538">
        <v>0</v>
      </c>
      <c r="AP1538">
        <v>1</v>
      </c>
      <c r="AQ1538">
        <v>0</v>
      </c>
      <c r="AR1538" t="s">
        <v>59</v>
      </c>
      <c r="AS1538" t="s">
        <v>80</v>
      </c>
      <c r="AT1538" t="s">
        <v>80</v>
      </c>
      <c r="AU1538" t="s">
        <v>80</v>
      </c>
      <c r="AV1538" t="s">
        <v>7397</v>
      </c>
      <c r="AW1538" t="s">
        <v>1802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0</v>
      </c>
      <c r="BK1538">
        <v>0</v>
      </c>
      <c r="BL1538">
        <v>2016022815</v>
      </c>
      <c r="BM1538">
        <v>15</v>
      </c>
    </row>
    <row r="1539" spans="1:65">
      <c r="A1539" t="s">
        <v>7398</v>
      </c>
      <c r="B1539">
        <v>1538</v>
      </c>
      <c r="C1539" t="s">
        <v>57</v>
      </c>
      <c r="D1539" t="s">
        <v>55</v>
      </c>
      <c r="E1539">
        <v>15</v>
      </c>
      <c r="F1539">
        <v>2016022815</v>
      </c>
      <c r="G1539" t="s">
        <v>55</v>
      </c>
      <c r="H1539" t="s">
        <v>1803</v>
      </c>
      <c r="I1539" t="s">
        <v>55</v>
      </c>
      <c r="J1539" t="s">
        <v>55</v>
      </c>
      <c r="K1539" t="s">
        <v>55</v>
      </c>
      <c r="L1539" t="s">
        <v>55</v>
      </c>
      <c r="M1539" t="s">
        <v>55</v>
      </c>
      <c r="N1539" t="s">
        <v>57</v>
      </c>
      <c r="O1539" t="s">
        <v>57</v>
      </c>
      <c r="P1539" t="s">
        <v>57</v>
      </c>
      <c r="Q1539" t="s">
        <v>57</v>
      </c>
      <c r="R1539" t="s">
        <v>57</v>
      </c>
      <c r="S1539" t="s">
        <v>55</v>
      </c>
      <c r="T1539" t="s">
        <v>57</v>
      </c>
      <c r="U1539" t="s">
        <v>57</v>
      </c>
      <c r="V1539" t="s">
        <v>57</v>
      </c>
      <c r="W1539" t="s">
        <v>55</v>
      </c>
      <c r="X1539" t="s">
        <v>57</v>
      </c>
      <c r="Y1539" t="s">
        <v>57</v>
      </c>
      <c r="Z1539" t="s">
        <v>57</v>
      </c>
      <c r="AA1539" t="s">
        <v>57</v>
      </c>
      <c r="AB1539" t="s">
        <v>57</v>
      </c>
      <c r="AC1539" t="s">
        <v>57</v>
      </c>
      <c r="AD1539" t="s">
        <v>57</v>
      </c>
      <c r="AE1539">
        <v>0</v>
      </c>
      <c r="AF1539">
        <v>0</v>
      </c>
      <c r="AG1539">
        <v>0</v>
      </c>
      <c r="AH1539">
        <v>0</v>
      </c>
      <c r="AI1539" s="18" t="str">
        <f t="shared" ref="AI1539:AI1602" si="97">IF(ISERROR(FIND("0",AE1539))=FALSE, "1", IF(ISERROR(FIND("1",AE1539))=FALSE, "0"))</f>
        <v>1</v>
      </c>
      <c r="AJ1539" s="18" t="str">
        <f t="shared" ref="AJ1539:AJ1602" si="98">IF(ISERROR(FIND("0",AF1539))=FALSE, "1", IF(ISERROR(FIND("1",AF1539))=FALSE, "0"))</f>
        <v>1</v>
      </c>
      <c r="AK1539" s="18" t="str">
        <f t="shared" ref="AK1539:AK1602" si="99">IF(ISERROR(FIND("0",AG1539))=FALSE, "1", IF(ISERROR(FIND("1",AG1539))=FALSE, "0"))</f>
        <v>1</v>
      </c>
      <c r="AL1539" s="18">
        <f t="shared" ref="AL1539:AL1602" si="100">AH1539</f>
        <v>0</v>
      </c>
      <c r="AM1539" t="s">
        <v>55</v>
      </c>
      <c r="AN1539" t="s">
        <v>55</v>
      </c>
      <c r="AO1539">
        <v>0</v>
      </c>
      <c r="AP1539">
        <v>1</v>
      </c>
      <c r="AQ1539">
        <v>0</v>
      </c>
      <c r="AR1539" t="s">
        <v>59</v>
      </c>
      <c r="AS1539" t="s">
        <v>80</v>
      </c>
      <c r="AT1539" t="s">
        <v>80</v>
      </c>
      <c r="AU1539" t="s">
        <v>80</v>
      </c>
      <c r="AV1539" t="s">
        <v>7398</v>
      </c>
      <c r="AW1539" t="s">
        <v>1803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2016022815</v>
      </c>
      <c r="BM1539">
        <v>15</v>
      </c>
    </row>
    <row r="1540" spans="1:65">
      <c r="A1540" t="s">
        <v>7399</v>
      </c>
      <c r="B1540">
        <v>1539</v>
      </c>
      <c r="C1540" t="s">
        <v>57</v>
      </c>
      <c r="D1540" t="s">
        <v>55</v>
      </c>
      <c r="E1540">
        <v>15</v>
      </c>
      <c r="F1540">
        <v>2016022815</v>
      </c>
      <c r="G1540" t="s">
        <v>55</v>
      </c>
      <c r="H1540" t="s">
        <v>1804</v>
      </c>
      <c r="I1540" t="s">
        <v>55</v>
      </c>
      <c r="J1540" t="s">
        <v>55</v>
      </c>
      <c r="K1540" t="s">
        <v>55</v>
      </c>
      <c r="L1540" t="s">
        <v>55</v>
      </c>
      <c r="M1540" t="s">
        <v>55</v>
      </c>
      <c r="N1540" t="s">
        <v>57</v>
      </c>
      <c r="O1540" t="s">
        <v>57</v>
      </c>
      <c r="P1540" t="s">
        <v>57</v>
      </c>
      <c r="Q1540" t="s">
        <v>57</v>
      </c>
      <c r="R1540" t="s">
        <v>57</v>
      </c>
      <c r="S1540" t="s">
        <v>55</v>
      </c>
      <c r="T1540" t="s">
        <v>57</v>
      </c>
      <c r="U1540" t="s">
        <v>57</v>
      </c>
      <c r="V1540" t="s">
        <v>57</v>
      </c>
      <c r="W1540" t="s">
        <v>55</v>
      </c>
      <c r="X1540" t="s">
        <v>57</v>
      </c>
      <c r="Y1540" t="s">
        <v>57</v>
      </c>
      <c r="Z1540" t="s">
        <v>57</v>
      </c>
      <c r="AA1540" t="s">
        <v>57</v>
      </c>
      <c r="AB1540" t="s">
        <v>57</v>
      </c>
      <c r="AC1540" t="s">
        <v>57</v>
      </c>
      <c r="AD1540" t="s">
        <v>57</v>
      </c>
      <c r="AE1540">
        <v>0</v>
      </c>
      <c r="AF1540">
        <v>0</v>
      </c>
      <c r="AG1540">
        <v>0</v>
      </c>
      <c r="AH1540">
        <v>0</v>
      </c>
      <c r="AI1540" s="18" t="str">
        <f t="shared" si="97"/>
        <v>1</v>
      </c>
      <c r="AJ1540" s="18" t="str">
        <f t="shared" si="98"/>
        <v>1</v>
      </c>
      <c r="AK1540" s="18" t="str">
        <f t="shared" si="99"/>
        <v>1</v>
      </c>
      <c r="AL1540" s="18">
        <f t="shared" si="100"/>
        <v>0</v>
      </c>
      <c r="AM1540" t="s">
        <v>55</v>
      </c>
      <c r="AN1540" t="s">
        <v>55</v>
      </c>
      <c r="AO1540">
        <v>0</v>
      </c>
      <c r="AP1540">
        <v>1</v>
      </c>
      <c r="AQ1540">
        <v>0</v>
      </c>
      <c r="AR1540" t="s">
        <v>59</v>
      </c>
      <c r="AS1540" t="s">
        <v>80</v>
      </c>
      <c r="AT1540" t="s">
        <v>80</v>
      </c>
      <c r="AU1540" t="s">
        <v>80</v>
      </c>
      <c r="AV1540" t="s">
        <v>7399</v>
      </c>
      <c r="AW1540" t="s">
        <v>1804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0</v>
      </c>
      <c r="BK1540">
        <v>0</v>
      </c>
      <c r="BL1540">
        <v>2016022815</v>
      </c>
      <c r="BM1540">
        <v>15</v>
      </c>
    </row>
    <row r="1541" spans="1:65">
      <c r="A1541" t="s">
        <v>7400</v>
      </c>
      <c r="B1541">
        <v>1540</v>
      </c>
      <c r="C1541" t="s">
        <v>1223</v>
      </c>
      <c r="D1541">
        <v>1</v>
      </c>
      <c r="E1541">
        <v>15</v>
      </c>
      <c r="F1541">
        <v>2016022815</v>
      </c>
      <c r="G1541">
        <v>20160228</v>
      </c>
      <c r="H1541" t="s">
        <v>1805</v>
      </c>
      <c r="I1541" t="s">
        <v>54</v>
      </c>
      <c r="J1541" t="s">
        <v>55</v>
      </c>
      <c r="K1541">
        <v>0</v>
      </c>
      <c r="L1541" t="s">
        <v>55</v>
      </c>
      <c r="M1541" t="s">
        <v>55</v>
      </c>
      <c r="N1541" t="s">
        <v>56</v>
      </c>
      <c r="O1541" t="s">
        <v>57</v>
      </c>
      <c r="P1541" t="s">
        <v>57</v>
      </c>
      <c r="Q1541" t="s">
        <v>3</v>
      </c>
      <c r="R1541" t="s">
        <v>58</v>
      </c>
      <c r="S1541" t="s">
        <v>55</v>
      </c>
      <c r="T1541" t="s">
        <v>56</v>
      </c>
      <c r="U1541" t="s">
        <v>56</v>
      </c>
      <c r="V1541" t="s">
        <v>56</v>
      </c>
      <c r="W1541" t="s">
        <v>55</v>
      </c>
      <c r="X1541" t="s">
        <v>56</v>
      </c>
      <c r="Y1541" t="s">
        <v>56</v>
      </c>
      <c r="Z1541" t="s">
        <v>56</v>
      </c>
      <c r="AA1541" t="s">
        <v>57</v>
      </c>
      <c r="AB1541" t="s">
        <v>56</v>
      </c>
      <c r="AC1541" t="s">
        <v>56</v>
      </c>
      <c r="AD1541" t="s">
        <v>57</v>
      </c>
      <c r="AE1541">
        <v>0</v>
      </c>
      <c r="AF1541">
        <v>0</v>
      </c>
      <c r="AG1541">
        <v>0</v>
      </c>
      <c r="AH1541">
        <v>1</v>
      </c>
      <c r="AI1541" s="18" t="str">
        <f t="shared" si="97"/>
        <v>1</v>
      </c>
      <c r="AJ1541" s="18" t="str">
        <f t="shared" si="98"/>
        <v>1</v>
      </c>
      <c r="AK1541" s="18" t="str">
        <f t="shared" si="99"/>
        <v>1</v>
      </c>
      <c r="AL1541" s="18">
        <f t="shared" si="100"/>
        <v>1</v>
      </c>
      <c r="AM1541" t="s">
        <v>55</v>
      </c>
      <c r="AN1541" t="s">
        <v>55</v>
      </c>
      <c r="AO1541">
        <v>1</v>
      </c>
      <c r="AP1541">
        <v>0</v>
      </c>
      <c r="AQ1541">
        <v>0</v>
      </c>
      <c r="AR1541" t="s">
        <v>59</v>
      </c>
      <c r="AS1541" t="s">
        <v>58</v>
      </c>
      <c r="AT1541" t="s">
        <v>58</v>
      </c>
      <c r="AU1541" t="s">
        <v>1326</v>
      </c>
      <c r="AV1541" t="s">
        <v>7400</v>
      </c>
      <c r="AW1541" t="s">
        <v>1805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2016022815</v>
      </c>
      <c r="BM1541">
        <v>15</v>
      </c>
    </row>
    <row r="1542" spans="1:65">
      <c r="A1542" t="s">
        <v>7401</v>
      </c>
      <c r="B1542">
        <v>1541</v>
      </c>
      <c r="C1542" t="s">
        <v>57</v>
      </c>
      <c r="D1542" t="s">
        <v>55</v>
      </c>
      <c r="E1542">
        <v>15</v>
      </c>
      <c r="F1542">
        <v>2016022815</v>
      </c>
      <c r="G1542" t="s">
        <v>55</v>
      </c>
      <c r="H1542" t="s">
        <v>1806</v>
      </c>
      <c r="I1542" t="s">
        <v>55</v>
      </c>
      <c r="J1542" t="s">
        <v>55</v>
      </c>
      <c r="K1542" t="s">
        <v>55</v>
      </c>
      <c r="L1542" t="s">
        <v>55</v>
      </c>
      <c r="M1542" t="s">
        <v>55</v>
      </c>
      <c r="N1542" t="s">
        <v>57</v>
      </c>
      <c r="O1542" t="s">
        <v>57</v>
      </c>
      <c r="P1542" t="s">
        <v>57</v>
      </c>
      <c r="Q1542" t="s">
        <v>57</v>
      </c>
      <c r="R1542" t="s">
        <v>57</v>
      </c>
      <c r="S1542" t="s">
        <v>55</v>
      </c>
      <c r="T1542" t="s">
        <v>57</v>
      </c>
      <c r="U1542" t="s">
        <v>57</v>
      </c>
      <c r="V1542" t="s">
        <v>57</v>
      </c>
      <c r="W1542" t="s">
        <v>55</v>
      </c>
      <c r="X1542" t="s">
        <v>57</v>
      </c>
      <c r="Y1542" t="s">
        <v>57</v>
      </c>
      <c r="Z1542" t="s">
        <v>57</v>
      </c>
      <c r="AA1542" t="s">
        <v>57</v>
      </c>
      <c r="AB1542" t="s">
        <v>57</v>
      </c>
      <c r="AC1542" t="s">
        <v>57</v>
      </c>
      <c r="AD1542" t="s">
        <v>57</v>
      </c>
      <c r="AE1542">
        <v>0</v>
      </c>
      <c r="AF1542">
        <v>0</v>
      </c>
      <c r="AG1542">
        <v>0</v>
      </c>
      <c r="AH1542">
        <v>0</v>
      </c>
      <c r="AI1542" s="18" t="str">
        <f t="shared" si="97"/>
        <v>1</v>
      </c>
      <c r="AJ1542" s="18" t="str">
        <f t="shared" si="98"/>
        <v>1</v>
      </c>
      <c r="AK1542" s="18" t="str">
        <f t="shared" si="99"/>
        <v>1</v>
      </c>
      <c r="AL1542" s="18">
        <f t="shared" si="100"/>
        <v>0</v>
      </c>
      <c r="AM1542" t="s">
        <v>55</v>
      </c>
      <c r="AN1542" t="s">
        <v>55</v>
      </c>
      <c r="AO1542">
        <v>0</v>
      </c>
      <c r="AP1542">
        <v>1</v>
      </c>
      <c r="AQ1542">
        <v>0</v>
      </c>
      <c r="AR1542" t="s">
        <v>59</v>
      </c>
      <c r="AS1542" t="s">
        <v>80</v>
      </c>
      <c r="AT1542" t="s">
        <v>80</v>
      </c>
      <c r="AU1542" t="s">
        <v>80</v>
      </c>
      <c r="AV1542" t="s">
        <v>7401</v>
      </c>
      <c r="AW1542" t="s">
        <v>1806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0</v>
      </c>
      <c r="BL1542">
        <v>2016022815</v>
      </c>
      <c r="BM1542">
        <v>15</v>
      </c>
    </row>
    <row r="1543" spans="1:65">
      <c r="A1543" t="s">
        <v>7402</v>
      </c>
      <c r="B1543">
        <v>1542</v>
      </c>
      <c r="C1543" t="s">
        <v>57</v>
      </c>
      <c r="D1543" t="s">
        <v>55</v>
      </c>
      <c r="E1543">
        <v>15</v>
      </c>
      <c r="F1543">
        <v>2016022815</v>
      </c>
      <c r="G1543" t="s">
        <v>55</v>
      </c>
      <c r="H1543" t="s">
        <v>1807</v>
      </c>
      <c r="I1543" t="s">
        <v>55</v>
      </c>
      <c r="J1543" t="s">
        <v>55</v>
      </c>
      <c r="K1543" t="s">
        <v>55</v>
      </c>
      <c r="L1543" t="s">
        <v>55</v>
      </c>
      <c r="M1543" t="s">
        <v>55</v>
      </c>
      <c r="N1543" t="s">
        <v>57</v>
      </c>
      <c r="O1543" t="s">
        <v>57</v>
      </c>
      <c r="P1543" t="s">
        <v>57</v>
      </c>
      <c r="Q1543" t="s">
        <v>57</v>
      </c>
      <c r="R1543" t="s">
        <v>57</v>
      </c>
      <c r="S1543" t="s">
        <v>55</v>
      </c>
      <c r="T1543" t="s">
        <v>57</v>
      </c>
      <c r="U1543" t="s">
        <v>57</v>
      </c>
      <c r="V1543" t="s">
        <v>57</v>
      </c>
      <c r="W1543" t="s">
        <v>55</v>
      </c>
      <c r="X1543" t="s">
        <v>57</v>
      </c>
      <c r="Y1543" t="s">
        <v>57</v>
      </c>
      <c r="Z1543" t="s">
        <v>57</v>
      </c>
      <c r="AA1543" t="s">
        <v>57</v>
      </c>
      <c r="AB1543" t="s">
        <v>57</v>
      </c>
      <c r="AC1543" t="s">
        <v>57</v>
      </c>
      <c r="AD1543" t="s">
        <v>57</v>
      </c>
      <c r="AE1543">
        <v>0</v>
      </c>
      <c r="AF1543">
        <v>0</v>
      </c>
      <c r="AG1543">
        <v>0</v>
      </c>
      <c r="AH1543">
        <v>0</v>
      </c>
      <c r="AI1543" s="18" t="str">
        <f t="shared" si="97"/>
        <v>1</v>
      </c>
      <c r="AJ1543" s="18" t="str">
        <f t="shared" si="98"/>
        <v>1</v>
      </c>
      <c r="AK1543" s="18" t="str">
        <f t="shared" si="99"/>
        <v>1</v>
      </c>
      <c r="AL1543" s="18">
        <f t="shared" si="100"/>
        <v>0</v>
      </c>
      <c r="AM1543" t="s">
        <v>55</v>
      </c>
      <c r="AN1543" t="s">
        <v>55</v>
      </c>
      <c r="AO1543">
        <v>0</v>
      </c>
      <c r="AP1543">
        <v>1</v>
      </c>
      <c r="AQ1543">
        <v>0</v>
      </c>
      <c r="AR1543" t="s">
        <v>59</v>
      </c>
      <c r="AS1543" t="s">
        <v>80</v>
      </c>
      <c r="AT1543" t="s">
        <v>80</v>
      </c>
      <c r="AU1543" t="s">
        <v>80</v>
      </c>
      <c r="AV1543" t="s">
        <v>7402</v>
      </c>
      <c r="AW1543" t="s">
        <v>1807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2016022815</v>
      </c>
      <c r="BM1543">
        <v>15</v>
      </c>
    </row>
    <row r="1544" spans="1:65">
      <c r="A1544" t="s">
        <v>7403</v>
      </c>
      <c r="B1544">
        <v>1543</v>
      </c>
      <c r="C1544" t="s">
        <v>57</v>
      </c>
      <c r="D1544" t="s">
        <v>55</v>
      </c>
      <c r="E1544">
        <v>15</v>
      </c>
      <c r="F1544">
        <v>2016022815</v>
      </c>
      <c r="G1544" t="s">
        <v>55</v>
      </c>
      <c r="H1544" t="s">
        <v>1808</v>
      </c>
      <c r="I1544" t="s">
        <v>55</v>
      </c>
      <c r="J1544" t="s">
        <v>55</v>
      </c>
      <c r="K1544" t="s">
        <v>55</v>
      </c>
      <c r="L1544" t="s">
        <v>55</v>
      </c>
      <c r="M1544" t="s">
        <v>55</v>
      </c>
      <c r="N1544" t="s">
        <v>57</v>
      </c>
      <c r="O1544" t="s">
        <v>57</v>
      </c>
      <c r="P1544" t="s">
        <v>57</v>
      </c>
      <c r="Q1544" t="s">
        <v>57</v>
      </c>
      <c r="R1544" t="s">
        <v>57</v>
      </c>
      <c r="S1544" t="s">
        <v>55</v>
      </c>
      <c r="T1544" t="s">
        <v>57</v>
      </c>
      <c r="U1544" t="s">
        <v>57</v>
      </c>
      <c r="V1544" t="s">
        <v>57</v>
      </c>
      <c r="W1544" t="s">
        <v>55</v>
      </c>
      <c r="X1544" t="s">
        <v>57</v>
      </c>
      <c r="Y1544" t="s">
        <v>57</v>
      </c>
      <c r="Z1544" t="s">
        <v>57</v>
      </c>
      <c r="AA1544" t="s">
        <v>57</v>
      </c>
      <c r="AB1544" t="s">
        <v>57</v>
      </c>
      <c r="AC1544" t="s">
        <v>57</v>
      </c>
      <c r="AD1544" t="s">
        <v>57</v>
      </c>
      <c r="AE1544">
        <v>0</v>
      </c>
      <c r="AF1544">
        <v>0</v>
      </c>
      <c r="AG1544">
        <v>0</v>
      </c>
      <c r="AH1544">
        <v>0</v>
      </c>
      <c r="AI1544" s="18" t="str">
        <f t="shared" si="97"/>
        <v>1</v>
      </c>
      <c r="AJ1544" s="18" t="str">
        <f t="shared" si="98"/>
        <v>1</v>
      </c>
      <c r="AK1544" s="18" t="str">
        <f t="shared" si="99"/>
        <v>1</v>
      </c>
      <c r="AL1544" s="18">
        <f t="shared" si="100"/>
        <v>0</v>
      </c>
      <c r="AM1544" t="s">
        <v>55</v>
      </c>
      <c r="AN1544" t="s">
        <v>55</v>
      </c>
      <c r="AO1544">
        <v>0</v>
      </c>
      <c r="AP1544">
        <v>1</v>
      </c>
      <c r="AQ1544">
        <v>0</v>
      </c>
      <c r="AR1544" t="s">
        <v>59</v>
      </c>
      <c r="AS1544" t="s">
        <v>80</v>
      </c>
      <c r="AT1544" t="s">
        <v>80</v>
      </c>
      <c r="AU1544" t="s">
        <v>80</v>
      </c>
      <c r="AV1544" t="s">
        <v>7403</v>
      </c>
      <c r="AW1544" t="s">
        <v>1808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0</v>
      </c>
      <c r="BK1544">
        <v>0</v>
      </c>
      <c r="BL1544">
        <v>2016022815</v>
      </c>
      <c r="BM1544">
        <v>15</v>
      </c>
    </row>
    <row r="1545" spans="1:65">
      <c r="A1545" t="s">
        <v>7404</v>
      </c>
      <c r="B1545">
        <v>1544</v>
      </c>
      <c r="C1545" t="s">
        <v>57</v>
      </c>
      <c r="D1545" t="s">
        <v>55</v>
      </c>
      <c r="E1545">
        <v>15</v>
      </c>
      <c r="F1545">
        <v>2016022815</v>
      </c>
      <c r="G1545" t="s">
        <v>55</v>
      </c>
      <c r="H1545" t="s">
        <v>1809</v>
      </c>
      <c r="I1545" t="s">
        <v>55</v>
      </c>
      <c r="J1545" t="s">
        <v>55</v>
      </c>
      <c r="K1545" t="s">
        <v>55</v>
      </c>
      <c r="L1545" t="s">
        <v>55</v>
      </c>
      <c r="M1545" t="s">
        <v>55</v>
      </c>
      <c r="N1545" t="s">
        <v>57</v>
      </c>
      <c r="O1545" t="s">
        <v>57</v>
      </c>
      <c r="P1545" t="s">
        <v>57</v>
      </c>
      <c r="Q1545" t="s">
        <v>57</v>
      </c>
      <c r="R1545" t="s">
        <v>57</v>
      </c>
      <c r="S1545" t="s">
        <v>55</v>
      </c>
      <c r="T1545" t="s">
        <v>57</v>
      </c>
      <c r="U1545" t="s">
        <v>57</v>
      </c>
      <c r="V1545" t="s">
        <v>57</v>
      </c>
      <c r="W1545" t="s">
        <v>55</v>
      </c>
      <c r="X1545" t="s">
        <v>57</v>
      </c>
      <c r="Y1545" t="s">
        <v>57</v>
      </c>
      <c r="Z1545" t="s">
        <v>57</v>
      </c>
      <c r="AA1545" t="s">
        <v>57</v>
      </c>
      <c r="AB1545" t="s">
        <v>57</v>
      </c>
      <c r="AC1545" t="s">
        <v>57</v>
      </c>
      <c r="AD1545" t="s">
        <v>57</v>
      </c>
      <c r="AE1545">
        <v>0</v>
      </c>
      <c r="AF1545">
        <v>0</v>
      </c>
      <c r="AG1545">
        <v>0</v>
      </c>
      <c r="AH1545">
        <v>0</v>
      </c>
      <c r="AI1545" s="18" t="str">
        <f t="shared" si="97"/>
        <v>1</v>
      </c>
      <c r="AJ1545" s="18" t="str">
        <f t="shared" si="98"/>
        <v>1</v>
      </c>
      <c r="AK1545" s="18" t="str">
        <f t="shared" si="99"/>
        <v>1</v>
      </c>
      <c r="AL1545" s="18">
        <f t="shared" si="100"/>
        <v>0</v>
      </c>
      <c r="AM1545" t="s">
        <v>55</v>
      </c>
      <c r="AN1545" t="s">
        <v>55</v>
      </c>
      <c r="AO1545">
        <v>0</v>
      </c>
      <c r="AP1545">
        <v>1</v>
      </c>
      <c r="AQ1545">
        <v>0</v>
      </c>
      <c r="AR1545" t="s">
        <v>59</v>
      </c>
      <c r="AS1545" t="s">
        <v>80</v>
      </c>
      <c r="AT1545" t="s">
        <v>80</v>
      </c>
      <c r="AU1545" t="s">
        <v>80</v>
      </c>
      <c r="AV1545" t="s">
        <v>7404</v>
      </c>
      <c r="AW1545" t="s">
        <v>1809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0</v>
      </c>
      <c r="BK1545">
        <v>0</v>
      </c>
      <c r="BL1545">
        <v>2016022815</v>
      </c>
      <c r="BM1545">
        <v>15</v>
      </c>
    </row>
    <row r="1546" spans="1:65">
      <c r="A1546" t="s">
        <v>7405</v>
      </c>
      <c r="B1546">
        <v>1545</v>
      </c>
      <c r="C1546" t="s">
        <v>57</v>
      </c>
      <c r="D1546" t="s">
        <v>55</v>
      </c>
      <c r="E1546">
        <v>15</v>
      </c>
      <c r="F1546">
        <v>2016022815</v>
      </c>
      <c r="G1546" t="s">
        <v>55</v>
      </c>
      <c r="H1546" t="s">
        <v>1810</v>
      </c>
      <c r="I1546" t="s">
        <v>55</v>
      </c>
      <c r="J1546" t="s">
        <v>55</v>
      </c>
      <c r="K1546" t="s">
        <v>55</v>
      </c>
      <c r="L1546" t="s">
        <v>55</v>
      </c>
      <c r="M1546" t="s">
        <v>55</v>
      </c>
      <c r="N1546" t="s">
        <v>57</v>
      </c>
      <c r="O1546" t="s">
        <v>57</v>
      </c>
      <c r="P1546" t="s">
        <v>57</v>
      </c>
      <c r="Q1546" t="s">
        <v>57</v>
      </c>
      <c r="R1546" t="s">
        <v>57</v>
      </c>
      <c r="S1546" t="s">
        <v>55</v>
      </c>
      <c r="T1546" t="s">
        <v>57</v>
      </c>
      <c r="U1546" t="s">
        <v>57</v>
      </c>
      <c r="V1546" t="s">
        <v>57</v>
      </c>
      <c r="W1546" t="s">
        <v>55</v>
      </c>
      <c r="X1546" t="s">
        <v>57</v>
      </c>
      <c r="Y1546" t="s">
        <v>57</v>
      </c>
      <c r="Z1546" t="s">
        <v>57</v>
      </c>
      <c r="AA1546" t="s">
        <v>57</v>
      </c>
      <c r="AB1546" t="s">
        <v>57</v>
      </c>
      <c r="AC1546" t="s">
        <v>57</v>
      </c>
      <c r="AD1546" t="s">
        <v>57</v>
      </c>
      <c r="AE1546">
        <v>0</v>
      </c>
      <c r="AF1546">
        <v>0</v>
      </c>
      <c r="AG1546">
        <v>0</v>
      </c>
      <c r="AH1546">
        <v>0</v>
      </c>
      <c r="AI1546" s="18" t="str">
        <f t="shared" si="97"/>
        <v>1</v>
      </c>
      <c r="AJ1546" s="18" t="str">
        <f t="shared" si="98"/>
        <v>1</v>
      </c>
      <c r="AK1546" s="18" t="str">
        <f t="shared" si="99"/>
        <v>1</v>
      </c>
      <c r="AL1546" s="18">
        <f t="shared" si="100"/>
        <v>0</v>
      </c>
      <c r="AM1546" t="s">
        <v>55</v>
      </c>
      <c r="AN1546" t="s">
        <v>55</v>
      </c>
      <c r="AO1546">
        <v>1</v>
      </c>
      <c r="AP1546">
        <v>1</v>
      </c>
      <c r="AQ1546">
        <v>0</v>
      </c>
      <c r="AR1546" t="s">
        <v>59</v>
      </c>
      <c r="AS1546" t="s">
        <v>80</v>
      </c>
      <c r="AT1546" t="s">
        <v>80</v>
      </c>
      <c r="AU1546" t="s">
        <v>80</v>
      </c>
      <c r="AV1546" t="s">
        <v>7405</v>
      </c>
      <c r="AW1546" t="s">
        <v>1810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2016022815</v>
      </c>
      <c r="BM1546">
        <v>15</v>
      </c>
    </row>
    <row r="1547" spans="1:65">
      <c r="A1547" t="s">
        <v>7406</v>
      </c>
      <c r="B1547">
        <v>1546</v>
      </c>
      <c r="C1547" t="s">
        <v>57</v>
      </c>
      <c r="D1547" t="s">
        <v>55</v>
      </c>
      <c r="E1547">
        <v>15</v>
      </c>
      <c r="F1547">
        <v>2016022815</v>
      </c>
      <c r="G1547" t="s">
        <v>55</v>
      </c>
      <c r="H1547" t="s">
        <v>1811</v>
      </c>
      <c r="I1547" t="s">
        <v>55</v>
      </c>
      <c r="J1547" t="s">
        <v>55</v>
      </c>
      <c r="K1547" t="s">
        <v>55</v>
      </c>
      <c r="L1547" t="s">
        <v>55</v>
      </c>
      <c r="M1547" t="s">
        <v>55</v>
      </c>
      <c r="N1547" t="s">
        <v>57</v>
      </c>
      <c r="O1547" t="s">
        <v>57</v>
      </c>
      <c r="P1547" t="s">
        <v>57</v>
      </c>
      <c r="Q1547" t="s">
        <v>57</v>
      </c>
      <c r="R1547" t="s">
        <v>57</v>
      </c>
      <c r="S1547" t="s">
        <v>55</v>
      </c>
      <c r="T1547" t="s">
        <v>57</v>
      </c>
      <c r="U1547" t="s">
        <v>57</v>
      </c>
      <c r="V1547" t="s">
        <v>57</v>
      </c>
      <c r="W1547" t="s">
        <v>55</v>
      </c>
      <c r="X1547" t="s">
        <v>57</v>
      </c>
      <c r="Y1547" t="s">
        <v>57</v>
      </c>
      <c r="Z1547" t="s">
        <v>57</v>
      </c>
      <c r="AA1547" t="s">
        <v>57</v>
      </c>
      <c r="AB1547" t="s">
        <v>57</v>
      </c>
      <c r="AC1547" t="s">
        <v>57</v>
      </c>
      <c r="AD1547" t="s">
        <v>57</v>
      </c>
      <c r="AE1547">
        <v>0</v>
      </c>
      <c r="AF1547">
        <v>0</v>
      </c>
      <c r="AG1547">
        <v>0</v>
      </c>
      <c r="AH1547">
        <v>0</v>
      </c>
      <c r="AI1547" s="18" t="str">
        <f t="shared" si="97"/>
        <v>1</v>
      </c>
      <c r="AJ1547" s="18" t="str">
        <f t="shared" si="98"/>
        <v>1</v>
      </c>
      <c r="AK1547" s="18" t="str">
        <f t="shared" si="99"/>
        <v>1</v>
      </c>
      <c r="AL1547" s="18">
        <f t="shared" si="100"/>
        <v>0</v>
      </c>
      <c r="AM1547" t="s">
        <v>55</v>
      </c>
      <c r="AN1547" t="s">
        <v>55</v>
      </c>
      <c r="AO1547">
        <v>0</v>
      </c>
      <c r="AP1547">
        <v>1</v>
      </c>
      <c r="AQ1547">
        <v>0</v>
      </c>
      <c r="AR1547" t="s">
        <v>59</v>
      </c>
      <c r="AS1547" t="s">
        <v>80</v>
      </c>
      <c r="AT1547" t="s">
        <v>80</v>
      </c>
      <c r="AU1547" t="s">
        <v>80</v>
      </c>
      <c r="AV1547" t="s">
        <v>7406</v>
      </c>
      <c r="AW1547" t="s">
        <v>1811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2016022815</v>
      </c>
      <c r="BM1547">
        <v>15</v>
      </c>
    </row>
    <row r="1548" spans="1:65">
      <c r="A1548" t="s">
        <v>7407</v>
      </c>
      <c r="B1548">
        <v>1547</v>
      </c>
      <c r="C1548" t="s">
        <v>57</v>
      </c>
      <c r="D1548" t="s">
        <v>55</v>
      </c>
      <c r="E1548">
        <v>15</v>
      </c>
      <c r="F1548">
        <v>2016022815</v>
      </c>
      <c r="G1548" t="s">
        <v>55</v>
      </c>
      <c r="H1548" t="s">
        <v>1812</v>
      </c>
      <c r="I1548" t="s">
        <v>55</v>
      </c>
      <c r="J1548" t="s">
        <v>55</v>
      </c>
      <c r="K1548" t="s">
        <v>55</v>
      </c>
      <c r="L1548" t="s">
        <v>55</v>
      </c>
      <c r="M1548" t="s">
        <v>55</v>
      </c>
      <c r="N1548" t="s">
        <v>57</v>
      </c>
      <c r="O1548" t="s">
        <v>57</v>
      </c>
      <c r="P1548" t="s">
        <v>57</v>
      </c>
      <c r="Q1548" t="s">
        <v>57</v>
      </c>
      <c r="R1548" t="s">
        <v>57</v>
      </c>
      <c r="S1548" t="s">
        <v>55</v>
      </c>
      <c r="T1548" t="s">
        <v>57</v>
      </c>
      <c r="U1548" t="s">
        <v>57</v>
      </c>
      <c r="V1548" t="s">
        <v>57</v>
      </c>
      <c r="W1548" t="s">
        <v>55</v>
      </c>
      <c r="X1548" t="s">
        <v>57</v>
      </c>
      <c r="Y1548" t="s">
        <v>57</v>
      </c>
      <c r="Z1548" t="s">
        <v>57</v>
      </c>
      <c r="AA1548" t="s">
        <v>57</v>
      </c>
      <c r="AB1548" t="s">
        <v>57</v>
      </c>
      <c r="AC1548" t="s">
        <v>57</v>
      </c>
      <c r="AD1548" t="s">
        <v>57</v>
      </c>
      <c r="AE1548">
        <v>0</v>
      </c>
      <c r="AF1548">
        <v>0</v>
      </c>
      <c r="AG1548">
        <v>0</v>
      </c>
      <c r="AH1548">
        <v>0</v>
      </c>
      <c r="AI1548" s="18" t="str">
        <f t="shared" si="97"/>
        <v>1</v>
      </c>
      <c r="AJ1548" s="18" t="str">
        <f t="shared" si="98"/>
        <v>1</v>
      </c>
      <c r="AK1548" s="18" t="str">
        <f t="shared" si="99"/>
        <v>1</v>
      </c>
      <c r="AL1548" s="18">
        <f t="shared" si="100"/>
        <v>0</v>
      </c>
      <c r="AM1548" t="s">
        <v>55</v>
      </c>
      <c r="AN1548" t="s">
        <v>55</v>
      </c>
      <c r="AO1548">
        <v>0</v>
      </c>
      <c r="AP1548">
        <v>1</v>
      </c>
      <c r="AQ1548">
        <v>0</v>
      </c>
      <c r="AR1548" t="s">
        <v>59</v>
      </c>
      <c r="AS1548" t="s">
        <v>80</v>
      </c>
      <c r="AT1548" t="s">
        <v>80</v>
      </c>
      <c r="AU1548" t="s">
        <v>80</v>
      </c>
      <c r="AV1548" t="s">
        <v>7407</v>
      </c>
      <c r="AW1548" t="s">
        <v>1812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0</v>
      </c>
      <c r="BK1548">
        <v>0</v>
      </c>
      <c r="BL1548">
        <v>2016022815</v>
      </c>
      <c r="BM1548">
        <v>15</v>
      </c>
    </row>
    <row r="1549" spans="1:65">
      <c r="A1549" t="s">
        <v>7408</v>
      </c>
      <c r="B1549">
        <v>1548</v>
      </c>
      <c r="C1549" t="s">
        <v>57</v>
      </c>
      <c r="D1549" t="s">
        <v>55</v>
      </c>
      <c r="E1549">
        <v>15</v>
      </c>
      <c r="F1549">
        <v>2016022815</v>
      </c>
      <c r="G1549" t="s">
        <v>55</v>
      </c>
      <c r="H1549" t="s">
        <v>1813</v>
      </c>
      <c r="I1549" t="s">
        <v>55</v>
      </c>
      <c r="J1549" t="s">
        <v>55</v>
      </c>
      <c r="K1549" t="s">
        <v>55</v>
      </c>
      <c r="L1549" t="s">
        <v>55</v>
      </c>
      <c r="M1549" t="s">
        <v>55</v>
      </c>
      <c r="N1549" t="s">
        <v>57</v>
      </c>
      <c r="O1549" t="s">
        <v>57</v>
      </c>
      <c r="P1549" t="s">
        <v>57</v>
      </c>
      <c r="Q1549" t="s">
        <v>57</v>
      </c>
      <c r="R1549" t="s">
        <v>57</v>
      </c>
      <c r="S1549" t="s">
        <v>55</v>
      </c>
      <c r="T1549" t="s">
        <v>57</v>
      </c>
      <c r="U1549" t="s">
        <v>57</v>
      </c>
      <c r="V1549" t="s">
        <v>57</v>
      </c>
      <c r="W1549" t="s">
        <v>55</v>
      </c>
      <c r="X1549" t="s">
        <v>57</v>
      </c>
      <c r="Y1549" t="s">
        <v>57</v>
      </c>
      <c r="Z1549" t="s">
        <v>57</v>
      </c>
      <c r="AA1549" t="s">
        <v>57</v>
      </c>
      <c r="AB1549" t="s">
        <v>57</v>
      </c>
      <c r="AC1549" t="s">
        <v>57</v>
      </c>
      <c r="AD1549" t="s">
        <v>57</v>
      </c>
      <c r="AE1549">
        <v>0</v>
      </c>
      <c r="AF1549">
        <v>0</v>
      </c>
      <c r="AG1549">
        <v>0</v>
      </c>
      <c r="AH1549">
        <v>0</v>
      </c>
      <c r="AI1549" s="18" t="str">
        <f t="shared" si="97"/>
        <v>1</v>
      </c>
      <c r="AJ1549" s="18" t="str">
        <f t="shared" si="98"/>
        <v>1</v>
      </c>
      <c r="AK1549" s="18" t="str">
        <f t="shared" si="99"/>
        <v>1</v>
      </c>
      <c r="AL1549" s="18">
        <f t="shared" si="100"/>
        <v>0</v>
      </c>
      <c r="AM1549" t="s">
        <v>55</v>
      </c>
      <c r="AN1549" t="s">
        <v>55</v>
      </c>
      <c r="AO1549">
        <v>0</v>
      </c>
      <c r="AP1549">
        <v>1</v>
      </c>
      <c r="AQ1549">
        <v>0</v>
      </c>
      <c r="AR1549" t="s">
        <v>59</v>
      </c>
      <c r="AS1549" t="s">
        <v>80</v>
      </c>
      <c r="AT1549" t="s">
        <v>80</v>
      </c>
      <c r="AU1549" t="s">
        <v>80</v>
      </c>
      <c r="AV1549" t="s">
        <v>7408</v>
      </c>
      <c r="AW1549" t="s">
        <v>1813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2016022815</v>
      </c>
      <c r="BM1549">
        <v>15</v>
      </c>
    </row>
    <row r="1550" spans="1:65">
      <c r="A1550" t="s">
        <v>7409</v>
      </c>
      <c r="B1550">
        <v>1549</v>
      </c>
      <c r="C1550" t="s">
        <v>57</v>
      </c>
      <c r="D1550" t="s">
        <v>55</v>
      </c>
      <c r="E1550">
        <v>15</v>
      </c>
      <c r="F1550">
        <v>2016022815</v>
      </c>
      <c r="G1550" t="s">
        <v>55</v>
      </c>
      <c r="H1550" t="s">
        <v>1814</v>
      </c>
      <c r="I1550" t="s">
        <v>55</v>
      </c>
      <c r="J1550" t="s">
        <v>55</v>
      </c>
      <c r="K1550" t="s">
        <v>55</v>
      </c>
      <c r="L1550" t="s">
        <v>55</v>
      </c>
      <c r="M1550" t="s">
        <v>55</v>
      </c>
      <c r="N1550" t="s">
        <v>57</v>
      </c>
      <c r="O1550" t="s">
        <v>57</v>
      </c>
      <c r="P1550" t="s">
        <v>57</v>
      </c>
      <c r="Q1550" t="s">
        <v>57</v>
      </c>
      <c r="R1550" t="s">
        <v>57</v>
      </c>
      <c r="S1550" t="s">
        <v>55</v>
      </c>
      <c r="T1550" t="s">
        <v>57</v>
      </c>
      <c r="U1550" t="s">
        <v>57</v>
      </c>
      <c r="V1550" t="s">
        <v>57</v>
      </c>
      <c r="W1550" t="s">
        <v>55</v>
      </c>
      <c r="X1550" t="s">
        <v>57</v>
      </c>
      <c r="Y1550" t="s">
        <v>57</v>
      </c>
      <c r="Z1550" t="s">
        <v>57</v>
      </c>
      <c r="AA1550" t="s">
        <v>57</v>
      </c>
      <c r="AB1550" t="s">
        <v>57</v>
      </c>
      <c r="AC1550" t="s">
        <v>57</v>
      </c>
      <c r="AD1550" t="s">
        <v>57</v>
      </c>
      <c r="AE1550">
        <v>0</v>
      </c>
      <c r="AF1550">
        <v>0</v>
      </c>
      <c r="AG1550">
        <v>0</v>
      </c>
      <c r="AH1550">
        <v>0</v>
      </c>
      <c r="AI1550" s="18" t="str">
        <f t="shared" si="97"/>
        <v>1</v>
      </c>
      <c r="AJ1550" s="18" t="str">
        <f t="shared" si="98"/>
        <v>1</v>
      </c>
      <c r="AK1550" s="18" t="str">
        <f t="shared" si="99"/>
        <v>1</v>
      </c>
      <c r="AL1550" s="18">
        <f t="shared" si="100"/>
        <v>0</v>
      </c>
      <c r="AM1550" t="s">
        <v>55</v>
      </c>
      <c r="AN1550" t="s">
        <v>55</v>
      </c>
      <c r="AO1550">
        <v>0</v>
      </c>
      <c r="AP1550">
        <v>1</v>
      </c>
      <c r="AQ1550">
        <v>0</v>
      </c>
      <c r="AR1550" t="s">
        <v>59</v>
      </c>
      <c r="AS1550" t="s">
        <v>80</v>
      </c>
      <c r="AT1550" t="s">
        <v>80</v>
      </c>
      <c r="AU1550" t="s">
        <v>80</v>
      </c>
      <c r="AV1550" t="s">
        <v>7409</v>
      </c>
      <c r="AW1550" t="s">
        <v>1814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0</v>
      </c>
      <c r="BL1550">
        <v>2016022815</v>
      </c>
      <c r="BM1550">
        <v>15</v>
      </c>
    </row>
    <row r="1551" spans="1:65">
      <c r="A1551" t="s">
        <v>7410</v>
      </c>
      <c r="B1551">
        <v>1550</v>
      </c>
      <c r="C1551" t="s">
        <v>1223</v>
      </c>
      <c r="D1551">
        <v>1</v>
      </c>
      <c r="E1551">
        <v>15</v>
      </c>
      <c r="F1551">
        <v>2016022815</v>
      </c>
      <c r="G1551">
        <v>20160228</v>
      </c>
      <c r="H1551" t="s">
        <v>1815</v>
      </c>
      <c r="I1551" t="s">
        <v>54</v>
      </c>
      <c r="J1551" t="s">
        <v>55</v>
      </c>
      <c r="K1551">
        <v>0</v>
      </c>
      <c r="L1551" t="s">
        <v>55</v>
      </c>
      <c r="M1551" t="s">
        <v>55</v>
      </c>
      <c r="N1551" t="s">
        <v>56</v>
      </c>
      <c r="O1551" t="s">
        <v>57</v>
      </c>
      <c r="P1551" t="s">
        <v>57</v>
      </c>
      <c r="Q1551" t="s">
        <v>3</v>
      </c>
      <c r="R1551" t="s">
        <v>58</v>
      </c>
      <c r="S1551" t="s">
        <v>55</v>
      </c>
      <c r="T1551" t="s">
        <v>56</v>
      </c>
      <c r="U1551" t="s">
        <v>56</v>
      </c>
      <c r="V1551" t="s">
        <v>56</v>
      </c>
      <c r="W1551" t="s">
        <v>55</v>
      </c>
      <c r="X1551" t="s">
        <v>56</v>
      </c>
      <c r="Y1551" t="s">
        <v>56</v>
      </c>
      <c r="Z1551" t="s">
        <v>56</v>
      </c>
      <c r="AA1551" t="s">
        <v>57</v>
      </c>
      <c r="AB1551" t="s">
        <v>56</v>
      </c>
      <c r="AC1551" t="s">
        <v>56</v>
      </c>
      <c r="AD1551" t="s">
        <v>57</v>
      </c>
      <c r="AE1551">
        <v>0</v>
      </c>
      <c r="AF1551">
        <v>0</v>
      </c>
      <c r="AG1551">
        <v>0</v>
      </c>
      <c r="AH1551">
        <v>1</v>
      </c>
      <c r="AI1551" s="18" t="str">
        <f t="shared" si="97"/>
        <v>1</v>
      </c>
      <c r="AJ1551" s="18" t="str">
        <f t="shared" si="98"/>
        <v>1</v>
      </c>
      <c r="AK1551" s="18" t="str">
        <f t="shared" si="99"/>
        <v>1</v>
      </c>
      <c r="AL1551" s="18">
        <f t="shared" si="100"/>
        <v>1</v>
      </c>
      <c r="AM1551" t="s">
        <v>55</v>
      </c>
      <c r="AN1551" t="s">
        <v>55</v>
      </c>
      <c r="AO1551">
        <v>1</v>
      </c>
      <c r="AP1551">
        <v>0</v>
      </c>
      <c r="AQ1551">
        <v>0</v>
      </c>
      <c r="AR1551" t="s">
        <v>59</v>
      </c>
      <c r="AS1551" t="s">
        <v>58</v>
      </c>
      <c r="AT1551" t="s">
        <v>58</v>
      </c>
      <c r="AU1551" t="s">
        <v>1326</v>
      </c>
      <c r="AV1551" t="s">
        <v>7410</v>
      </c>
      <c r="AW1551" t="s">
        <v>1815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2016022815</v>
      </c>
      <c r="BM1551">
        <v>15</v>
      </c>
    </row>
    <row r="1552" spans="1:65">
      <c r="A1552" t="s">
        <v>7411</v>
      </c>
      <c r="B1552">
        <v>1551</v>
      </c>
      <c r="C1552" t="s">
        <v>57</v>
      </c>
      <c r="D1552" t="s">
        <v>55</v>
      </c>
      <c r="E1552">
        <v>15</v>
      </c>
      <c r="F1552">
        <v>2016022815</v>
      </c>
      <c r="G1552" t="s">
        <v>55</v>
      </c>
      <c r="H1552" t="s">
        <v>1816</v>
      </c>
      <c r="I1552" t="s">
        <v>55</v>
      </c>
      <c r="J1552" t="s">
        <v>55</v>
      </c>
      <c r="K1552" t="s">
        <v>55</v>
      </c>
      <c r="L1552" t="s">
        <v>55</v>
      </c>
      <c r="M1552" t="s">
        <v>55</v>
      </c>
      <c r="N1552" t="s">
        <v>57</v>
      </c>
      <c r="O1552" t="s">
        <v>57</v>
      </c>
      <c r="P1552" t="s">
        <v>57</v>
      </c>
      <c r="Q1552" t="s">
        <v>57</v>
      </c>
      <c r="R1552" t="s">
        <v>57</v>
      </c>
      <c r="S1552" t="s">
        <v>55</v>
      </c>
      <c r="T1552" t="s">
        <v>57</v>
      </c>
      <c r="U1552" t="s">
        <v>57</v>
      </c>
      <c r="V1552" t="s">
        <v>57</v>
      </c>
      <c r="W1552" t="s">
        <v>55</v>
      </c>
      <c r="X1552" t="s">
        <v>57</v>
      </c>
      <c r="Y1552" t="s">
        <v>57</v>
      </c>
      <c r="Z1552" t="s">
        <v>57</v>
      </c>
      <c r="AA1552" t="s">
        <v>57</v>
      </c>
      <c r="AB1552" t="s">
        <v>57</v>
      </c>
      <c r="AC1552" t="s">
        <v>57</v>
      </c>
      <c r="AD1552" t="s">
        <v>57</v>
      </c>
      <c r="AE1552">
        <v>0</v>
      </c>
      <c r="AF1552">
        <v>0</v>
      </c>
      <c r="AG1552">
        <v>0</v>
      </c>
      <c r="AH1552">
        <v>1</v>
      </c>
      <c r="AI1552" s="18" t="str">
        <f t="shared" si="97"/>
        <v>1</v>
      </c>
      <c r="AJ1552" s="18" t="str">
        <f t="shared" si="98"/>
        <v>1</v>
      </c>
      <c r="AK1552" s="18" t="str">
        <f t="shared" si="99"/>
        <v>1</v>
      </c>
      <c r="AL1552" s="18">
        <f t="shared" si="100"/>
        <v>1</v>
      </c>
      <c r="AM1552" t="s">
        <v>55</v>
      </c>
      <c r="AN1552" t="s">
        <v>55</v>
      </c>
      <c r="AO1552">
        <v>0</v>
      </c>
      <c r="AP1552">
        <v>0</v>
      </c>
      <c r="AQ1552">
        <v>0</v>
      </c>
      <c r="AR1552" t="s">
        <v>59</v>
      </c>
      <c r="AS1552" t="s">
        <v>80</v>
      </c>
      <c r="AT1552" t="s">
        <v>80</v>
      </c>
      <c r="AU1552" t="s">
        <v>80</v>
      </c>
      <c r="AV1552" t="s">
        <v>7411</v>
      </c>
      <c r="AW1552" t="s">
        <v>1816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2016022815</v>
      </c>
      <c r="BM1552">
        <v>15</v>
      </c>
    </row>
    <row r="1553" spans="1:65">
      <c r="A1553" t="s">
        <v>7412</v>
      </c>
      <c r="B1553">
        <v>1552</v>
      </c>
      <c r="C1553" t="s">
        <v>1223</v>
      </c>
      <c r="D1553">
        <v>1</v>
      </c>
      <c r="E1553">
        <v>15</v>
      </c>
      <c r="F1553">
        <v>2016022915</v>
      </c>
      <c r="G1553">
        <v>20160229</v>
      </c>
      <c r="H1553" t="s">
        <v>1817</v>
      </c>
      <c r="I1553" t="s">
        <v>54</v>
      </c>
      <c r="J1553" t="s">
        <v>55</v>
      </c>
      <c r="K1553">
        <v>0</v>
      </c>
      <c r="L1553" t="s">
        <v>55</v>
      </c>
      <c r="M1553" t="s">
        <v>55</v>
      </c>
      <c r="N1553" t="s">
        <v>56</v>
      </c>
      <c r="O1553" t="s">
        <v>57</v>
      </c>
      <c r="P1553" t="s">
        <v>57</v>
      </c>
      <c r="Q1553" t="s">
        <v>3</v>
      </c>
      <c r="R1553" t="s">
        <v>58</v>
      </c>
      <c r="S1553" t="s">
        <v>55</v>
      </c>
      <c r="T1553" t="s">
        <v>56</v>
      </c>
      <c r="U1553" t="s">
        <v>56</v>
      </c>
      <c r="V1553" t="s">
        <v>56</v>
      </c>
      <c r="W1553" t="s">
        <v>55</v>
      </c>
      <c r="X1553" t="s">
        <v>56</v>
      </c>
      <c r="Y1553" t="s">
        <v>56</v>
      </c>
      <c r="Z1553" t="s">
        <v>56</v>
      </c>
      <c r="AA1553" t="s">
        <v>57</v>
      </c>
      <c r="AB1553" t="s">
        <v>56</v>
      </c>
      <c r="AC1553" t="s">
        <v>56</v>
      </c>
      <c r="AD1553" t="s">
        <v>57</v>
      </c>
      <c r="AE1553">
        <v>0</v>
      </c>
      <c r="AF1553">
        <v>0</v>
      </c>
      <c r="AG1553">
        <v>1</v>
      </c>
      <c r="AH1553">
        <v>0</v>
      </c>
      <c r="AI1553" s="18" t="str">
        <f t="shared" si="97"/>
        <v>1</v>
      </c>
      <c r="AJ1553" s="18" t="str">
        <f t="shared" si="98"/>
        <v>1</v>
      </c>
      <c r="AK1553" s="18" t="str">
        <f t="shared" si="99"/>
        <v>0</v>
      </c>
      <c r="AL1553" s="18">
        <f t="shared" si="100"/>
        <v>0</v>
      </c>
      <c r="AM1553">
        <v>3</v>
      </c>
      <c r="AN1553">
        <v>6</v>
      </c>
      <c r="AO1553">
        <v>0</v>
      </c>
      <c r="AP1553">
        <v>0</v>
      </c>
      <c r="AQ1553">
        <v>0</v>
      </c>
      <c r="AR1553" t="s">
        <v>59</v>
      </c>
      <c r="AS1553" t="s">
        <v>58</v>
      </c>
      <c r="AT1553" t="s">
        <v>58</v>
      </c>
      <c r="AU1553" t="s">
        <v>1326</v>
      </c>
      <c r="AV1553" t="s">
        <v>7412</v>
      </c>
      <c r="AW1553" t="s">
        <v>1817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2016022915</v>
      </c>
      <c r="BM1553">
        <v>15</v>
      </c>
    </row>
    <row r="1554" spans="1:65">
      <c r="A1554" t="s">
        <v>7413</v>
      </c>
      <c r="B1554">
        <v>1553</v>
      </c>
      <c r="C1554" t="s">
        <v>1223</v>
      </c>
      <c r="D1554">
        <v>1</v>
      </c>
      <c r="E1554">
        <v>15</v>
      </c>
      <c r="F1554">
        <v>2016022915</v>
      </c>
      <c r="G1554">
        <v>20160229</v>
      </c>
      <c r="H1554" t="s">
        <v>1818</v>
      </c>
      <c r="I1554" t="s">
        <v>54</v>
      </c>
      <c r="J1554" t="s">
        <v>55</v>
      </c>
      <c r="K1554">
        <v>0</v>
      </c>
      <c r="L1554" t="s">
        <v>55</v>
      </c>
      <c r="M1554" t="s">
        <v>55</v>
      </c>
      <c r="N1554" t="s">
        <v>56</v>
      </c>
      <c r="O1554" t="s">
        <v>57</v>
      </c>
      <c r="P1554" t="s">
        <v>57</v>
      </c>
      <c r="Q1554" t="s">
        <v>3</v>
      </c>
      <c r="R1554" t="s">
        <v>1326</v>
      </c>
      <c r="S1554" t="s">
        <v>55</v>
      </c>
      <c r="T1554" t="s">
        <v>56</v>
      </c>
      <c r="U1554" t="s">
        <v>56</v>
      </c>
      <c r="V1554" t="s">
        <v>56</v>
      </c>
      <c r="W1554" t="s">
        <v>55</v>
      </c>
      <c r="X1554" t="s">
        <v>56</v>
      </c>
      <c r="Y1554" t="s">
        <v>56</v>
      </c>
      <c r="Z1554" t="s">
        <v>56</v>
      </c>
      <c r="AA1554" t="s">
        <v>57</v>
      </c>
      <c r="AB1554" t="s">
        <v>56</v>
      </c>
      <c r="AC1554" t="s">
        <v>56</v>
      </c>
      <c r="AD1554" t="s">
        <v>57</v>
      </c>
      <c r="AE1554">
        <v>0</v>
      </c>
      <c r="AF1554">
        <v>0</v>
      </c>
      <c r="AG1554">
        <v>0</v>
      </c>
      <c r="AH1554">
        <v>1</v>
      </c>
      <c r="AI1554" s="18" t="str">
        <f t="shared" si="97"/>
        <v>1</v>
      </c>
      <c r="AJ1554" s="18" t="str">
        <f t="shared" si="98"/>
        <v>1</v>
      </c>
      <c r="AK1554" s="18" t="str">
        <f t="shared" si="99"/>
        <v>1</v>
      </c>
      <c r="AL1554" s="18">
        <f t="shared" si="100"/>
        <v>1</v>
      </c>
      <c r="AM1554" t="s">
        <v>55</v>
      </c>
      <c r="AN1554" t="s">
        <v>55</v>
      </c>
      <c r="AO1554">
        <v>1</v>
      </c>
      <c r="AP1554">
        <v>0</v>
      </c>
      <c r="AQ1554">
        <v>0</v>
      </c>
      <c r="AR1554" t="s">
        <v>59</v>
      </c>
      <c r="AS1554" t="s">
        <v>141</v>
      </c>
      <c r="AT1554" t="s">
        <v>141</v>
      </c>
      <c r="AU1554" t="s">
        <v>1326</v>
      </c>
      <c r="AV1554" t="s">
        <v>7413</v>
      </c>
      <c r="AW1554" t="s">
        <v>1818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2016022915</v>
      </c>
      <c r="BM1554">
        <v>15</v>
      </c>
    </row>
    <row r="1555" spans="1:65">
      <c r="A1555" t="s">
        <v>7414</v>
      </c>
      <c r="B1555">
        <v>1554</v>
      </c>
      <c r="C1555" t="s">
        <v>1223</v>
      </c>
      <c r="D1555">
        <v>1</v>
      </c>
      <c r="E1555">
        <v>15</v>
      </c>
      <c r="F1555">
        <v>2016022915</v>
      </c>
      <c r="G1555">
        <v>20160229</v>
      </c>
      <c r="H1555" t="s">
        <v>1819</v>
      </c>
      <c r="I1555" t="s">
        <v>426</v>
      </c>
      <c r="J1555" t="s">
        <v>55</v>
      </c>
      <c r="K1555">
        <v>0</v>
      </c>
      <c r="L1555" t="s">
        <v>55</v>
      </c>
      <c r="M1555" t="s">
        <v>55</v>
      </c>
      <c r="N1555" t="s">
        <v>56</v>
      </c>
      <c r="O1555" t="s">
        <v>57</v>
      </c>
      <c r="P1555" t="s">
        <v>57</v>
      </c>
      <c r="Q1555" t="s">
        <v>3</v>
      </c>
      <c r="R1555" t="s">
        <v>58</v>
      </c>
      <c r="S1555" t="s">
        <v>55</v>
      </c>
      <c r="T1555" t="s">
        <v>68</v>
      </c>
      <c r="U1555" t="s">
        <v>68</v>
      </c>
      <c r="V1555" t="s">
        <v>68</v>
      </c>
      <c r="W1555" t="s">
        <v>55</v>
      </c>
      <c r="X1555" t="s">
        <v>56</v>
      </c>
      <c r="Y1555" t="s">
        <v>68</v>
      </c>
      <c r="Z1555" t="s">
        <v>56</v>
      </c>
      <c r="AA1555" t="s">
        <v>57</v>
      </c>
      <c r="AB1555" t="s">
        <v>56</v>
      </c>
      <c r="AC1555" t="s">
        <v>56</v>
      </c>
      <c r="AD1555" t="s">
        <v>1820</v>
      </c>
      <c r="AE1555">
        <v>0</v>
      </c>
      <c r="AF1555">
        <v>0</v>
      </c>
      <c r="AG1555">
        <v>0</v>
      </c>
      <c r="AH1555">
        <v>1</v>
      </c>
      <c r="AI1555" s="18" t="str">
        <f t="shared" si="97"/>
        <v>1</v>
      </c>
      <c r="AJ1555" s="18" t="str">
        <f t="shared" si="98"/>
        <v>1</v>
      </c>
      <c r="AK1555" s="18" t="str">
        <f t="shared" si="99"/>
        <v>1</v>
      </c>
      <c r="AL1555" s="18">
        <f t="shared" si="100"/>
        <v>1</v>
      </c>
      <c r="AM1555" t="s">
        <v>55</v>
      </c>
      <c r="AN1555" t="s">
        <v>55</v>
      </c>
      <c r="AO1555">
        <v>0</v>
      </c>
      <c r="AP1555">
        <v>0</v>
      </c>
      <c r="AQ1555">
        <v>0</v>
      </c>
      <c r="AR1555" t="s">
        <v>426</v>
      </c>
      <c r="AS1555" t="s">
        <v>58</v>
      </c>
      <c r="AT1555" t="s">
        <v>58</v>
      </c>
      <c r="AU1555" t="s">
        <v>1326</v>
      </c>
      <c r="AV1555" t="s">
        <v>7414</v>
      </c>
      <c r="AW1555" t="s">
        <v>1819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2016022915</v>
      </c>
      <c r="BM1555">
        <v>15</v>
      </c>
    </row>
    <row r="1556" spans="1:65">
      <c r="A1556" t="s">
        <v>7415</v>
      </c>
      <c r="B1556">
        <v>1555</v>
      </c>
      <c r="C1556" t="s">
        <v>1223</v>
      </c>
      <c r="D1556">
        <v>1</v>
      </c>
      <c r="E1556">
        <v>15</v>
      </c>
      <c r="F1556">
        <v>2016022915</v>
      </c>
      <c r="G1556">
        <v>20160229</v>
      </c>
      <c r="H1556" t="s">
        <v>1821</v>
      </c>
      <c r="I1556" t="s">
        <v>54</v>
      </c>
      <c r="J1556" t="s">
        <v>55</v>
      </c>
      <c r="K1556">
        <v>0</v>
      </c>
      <c r="L1556" t="s">
        <v>55</v>
      </c>
      <c r="M1556" t="s">
        <v>55</v>
      </c>
      <c r="N1556" t="s">
        <v>56</v>
      </c>
      <c r="O1556" t="s">
        <v>57</v>
      </c>
      <c r="P1556" t="s">
        <v>57</v>
      </c>
      <c r="Q1556" t="s">
        <v>3</v>
      </c>
      <c r="R1556" t="s">
        <v>58</v>
      </c>
      <c r="S1556" t="s">
        <v>55</v>
      </c>
      <c r="T1556" t="s">
        <v>56</v>
      </c>
      <c r="U1556" t="s">
        <v>56</v>
      </c>
      <c r="V1556" t="s">
        <v>68</v>
      </c>
      <c r="W1556" t="s">
        <v>55</v>
      </c>
      <c r="X1556" t="s">
        <v>56</v>
      </c>
      <c r="Y1556" t="s">
        <v>56</v>
      </c>
      <c r="Z1556" t="s">
        <v>56</v>
      </c>
      <c r="AA1556" t="s">
        <v>57</v>
      </c>
      <c r="AB1556" t="s">
        <v>56</v>
      </c>
      <c r="AC1556" t="s">
        <v>56</v>
      </c>
      <c r="AD1556" t="s">
        <v>57</v>
      </c>
      <c r="AE1556">
        <v>0</v>
      </c>
      <c r="AF1556">
        <v>0</v>
      </c>
      <c r="AG1556">
        <v>0</v>
      </c>
      <c r="AH1556">
        <v>1</v>
      </c>
      <c r="AI1556" s="18" t="str">
        <f t="shared" si="97"/>
        <v>1</v>
      </c>
      <c r="AJ1556" s="18" t="str">
        <f t="shared" si="98"/>
        <v>1</v>
      </c>
      <c r="AK1556" s="18" t="str">
        <f t="shared" si="99"/>
        <v>1</v>
      </c>
      <c r="AL1556" s="18">
        <f t="shared" si="100"/>
        <v>1</v>
      </c>
      <c r="AM1556" t="s">
        <v>55</v>
      </c>
      <c r="AN1556" t="s">
        <v>55</v>
      </c>
      <c r="AO1556">
        <v>0</v>
      </c>
      <c r="AP1556">
        <v>0</v>
      </c>
      <c r="AQ1556">
        <v>0</v>
      </c>
      <c r="AR1556" t="s">
        <v>59</v>
      </c>
      <c r="AS1556" t="s">
        <v>58</v>
      </c>
      <c r="AT1556" t="s">
        <v>58</v>
      </c>
      <c r="AU1556" t="s">
        <v>1326</v>
      </c>
      <c r="AV1556" t="s">
        <v>7415</v>
      </c>
      <c r="AW1556" t="s">
        <v>1821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</v>
      </c>
      <c r="BL1556">
        <v>2016022915</v>
      </c>
      <c r="BM1556">
        <v>15</v>
      </c>
    </row>
    <row r="1557" spans="1:65">
      <c r="A1557" t="s">
        <v>7416</v>
      </c>
      <c r="B1557">
        <v>1556</v>
      </c>
      <c r="C1557" t="s">
        <v>1223</v>
      </c>
      <c r="D1557">
        <v>1</v>
      </c>
      <c r="E1557">
        <v>15</v>
      </c>
      <c r="F1557">
        <v>2016022915</v>
      </c>
      <c r="G1557">
        <v>20160229</v>
      </c>
      <c r="H1557" t="s">
        <v>1822</v>
      </c>
      <c r="I1557" t="s">
        <v>54</v>
      </c>
      <c r="J1557" t="s">
        <v>55</v>
      </c>
      <c r="K1557">
        <v>0</v>
      </c>
      <c r="L1557" t="s">
        <v>55</v>
      </c>
      <c r="M1557" t="s">
        <v>55</v>
      </c>
      <c r="N1557" t="s">
        <v>56</v>
      </c>
      <c r="O1557" t="s">
        <v>57</v>
      </c>
      <c r="P1557" t="s">
        <v>57</v>
      </c>
      <c r="Q1557" t="s">
        <v>3</v>
      </c>
      <c r="R1557" t="s">
        <v>58</v>
      </c>
      <c r="S1557" t="s">
        <v>55</v>
      </c>
      <c r="T1557" t="s">
        <v>56</v>
      </c>
      <c r="U1557" t="s">
        <v>56</v>
      </c>
      <c r="V1557" t="s">
        <v>68</v>
      </c>
      <c r="W1557" t="s">
        <v>55</v>
      </c>
      <c r="X1557" t="s">
        <v>56</v>
      </c>
      <c r="Y1557" t="s">
        <v>56</v>
      </c>
      <c r="Z1557" t="s">
        <v>56</v>
      </c>
      <c r="AA1557" t="s">
        <v>57</v>
      </c>
      <c r="AB1557" t="s">
        <v>56</v>
      </c>
      <c r="AC1557" t="s">
        <v>56</v>
      </c>
      <c r="AD1557" t="s">
        <v>57</v>
      </c>
      <c r="AE1557">
        <v>0</v>
      </c>
      <c r="AF1557">
        <v>0</v>
      </c>
      <c r="AG1557">
        <v>0</v>
      </c>
      <c r="AH1557">
        <v>1</v>
      </c>
      <c r="AI1557" s="18" t="str">
        <f t="shared" si="97"/>
        <v>1</v>
      </c>
      <c r="AJ1557" s="18" t="str">
        <f t="shared" si="98"/>
        <v>1</v>
      </c>
      <c r="AK1557" s="18" t="str">
        <f t="shared" si="99"/>
        <v>1</v>
      </c>
      <c r="AL1557" s="18">
        <f t="shared" si="100"/>
        <v>1</v>
      </c>
      <c r="AM1557" t="s">
        <v>55</v>
      </c>
      <c r="AN1557" t="s">
        <v>55</v>
      </c>
      <c r="AO1557">
        <v>0</v>
      </c>
      <c r="AP1557">
        <v>0</v>
      </c>
      <c r="AQ1557">
        <v>0</v>
      </c>
      <c r="AR1557" t="s">
        <v>59</v>
      </c>
      <c r="AS1557" t="s">
        <v>58</v>
      </c>
      <c r="AT1557" t="s">
        <v>58</v>
      </c>
      <c r="AU1557" t="s">
        <v>1326</v>
      </c>
      <c r="AV1557" t="s">
        <v>7416</v>
      </c>
      <c r="AW1557" t="s">
        <v>1822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2016022915</v>
      </c>
      <c r="BM1557">
        <v>15</v>
      </c>
    </row>
    <row r="1558" spans="1:65">
      <c r="A1558" t="s">
        <v>7417</v>
      </c>
      <c r="B1558">
        <v>1557</v>
      </c>
      <c r="C1558" t="s">
        <v>1223</v>
      </c>
      <c r="D1558">
        <v>1</v>
      </c>
      <c r="E1558">
        <v>15</v>
      </c>
      <c r="F1558">
        <v>2016022915</v>
      </c>
      <c r="G1558">
        <v>20160229</v>
      </c>
      <c r="H1558" t="s">
        <v>1823</v>
      </c>
      <c r="I1558" t="s">
        <v>426</v>
      </c>
      <c r="J1558" t="s">
        <v>55</v>
      </c>
      <c r="K1558">
        <v>0</v>
      </c>
      <c r="L1558" t="s">
        <v>55</v>
      </c>
      <c r="M1558" t="s">
        <v>55</v>
      </c>
      <c r="N1558" t="s">
        <v>56</v>
      </c>
      <c r="O1558" t="s">
        <v>57</v>
      </c>
      <c r="P1558" t="s">
        <v>57</v>
      </c>
      <c r="Q1558" t="s">
        <v>3</v>
      </c>
      <c r="R1558" t="s">
        <v>58</v>
      </c>
      <c r="S1558" t="s">
        <v>55</v>
      </c>
      <c r="T1558" t="s">
        <v>68</v>
      </c>
      <c r="U1558" t="s">
        <v>68</v>
      </c>
      <c r="V1558" t="s">
        <v>68</v>
      </c>
      <c r="W1558" t="s">
        <v>55</v>
      </c>
      <c r="X1558" t="s">
        <v>56</v>
      </c>
      <c r="Y1558" t="s">
        <v>68</v>
      </c>
      <c r="Z1558" t="s">
        <v>56</v>
      </c>
      <c r="AA1558" t="s">
        <v>57</v>
      </c>
      <c r="AB1558" t="s">
        <v>56</v>
      </c>
      <c r="AC1558" t="s">
        <v>56</v>
      </c>
      <c r="AD1558" t="s">
        <v>1820</v>
      </c>
      <c r="AE1558">
        <v>0</v>
      </c>
      <c r="AF1558">
        <v>0</v>
      </c>
      <c r="AG1558">
        <v>1</v>
      </c>
      <c r="AH1558">
        <v>0</v>
      </c>
      <c r="AI1558" s="18" t="str">
        <f t="shared" si="97"/>
        <v>1</v>
      </c>
      <c r="AJ1558" s="18" t="str">
        <f t="shared" si="98"/>
        <v>1</v>
      </c>
      <c r="AK1558" s="18" t="str">
        <f t="shared" si="99"/>
        <v>0</v>
      </c>
      <c r="AL1558" s="18">
        <f t="shared" si="100"/>
        <v>0</v>
      </c>
      <c r="AM1558">
        <v>3</v>
      </c>
      <c r="AN1558">
        <v>5</v>
      </c>
      <c r="AO1558">
        <v>0</v>
      </c>
      <c r="AP1558">
        <v>0</v>
      </c>
      <c r="AQ1558">
        <v>0</v>
      </c>
      <c r="AR1558" t="s">
        <v>426</v>
      </c>
      <c r="AS1558" t="s">
        <v>58</v>
      </c>
      <c r="AT1558" t="s">
        <v>58</v>
      </c>
      <c r="AU1558" t="s">
        <v>1326</v>
      </c>
      <c r="AV1558" t="s">
        <v>7417</v>
      </c>
      <c r="AW1558" t="s">
        <v>1823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2016022915</v>
      </c>
      <c r="BM1558">
        <v>15</v>
      </c>
    </row>
    <row r="1559" spans="1:65">
      <c r="A1559" t="s">
        <v>7418</v>
      </c>
      <c r="B1559">
        <v>1558</v>
      </c>
      <c r="C1559" t="s">
        <v>1223</v>
      </c>
      <c r="D1559">
        <v>1</v>
      </c>
      <c r="E1559">
        <v>15</v>
      </c>
      <c r="F1559">
        <v>2016022915</v>
      </c>
      <c r="G1559">
        <v>20160229</v>
      </c>
      <c r="H1559" t="s">
        <v>1824</v>
      </c>
      <c r="I1559" t="s">
        <v>1324</v>
      </c>
      <c r="J1559" t="s">
        <v>55</v>
      </c>
      <c r="K1559">
        <v>0</v>
      </c>
      <c r="L1559" t="s">
        <v>55</v>
      </c>
      <c r="M1559" t="s">
        <v>55</v>
      </c>
      <c r="N1559" t="s">
        <v>56</v>
      </c>
      <c r="O1559" t="s">
        <v>57</v>
      </c>
      <c r="P1559" t="s">
        <v>57</v>
      </c>
      <c r="Q1559" t="s">
        <v>3</v>
      </c>
      <c r="R1559" t="s">
        <v>140</v>
      </c>
      <c r="S1559" t="s">
        <v>55</v>
      </c>
      <c r="T1559" t="s">
        <v>56</v>
      </c>
      <c r="U1559" t="s">
        <v>56</v>
      </c>
      <c r="V1559" t="s">
        <v>68</v>
      </c>
      <c r="W1559" t="s">
        <v>55</v>
      </c>
      <c r="X1559" t="s">
        <v>56</v>
      </c>
      <c r="Y1559" t="s">
        <v>56</v>
      </c>
      <c r="Z1559" t="s">
        <v>56</v>
      </c>
      <c r="AA1559" t="s">
        <v>57</v>
      </c>
      <c r="AB1559" t="s">
        <v>56</v>
      </c>
      <c r="AC1559" t="s">
        <v>56</v>
      </c>
      <c r="AD1559" t="s">
        <v>57</v>
      </c>
      <c r="AE1559">
        <v>0</v>
      </c>
      <c r="AF1559">
        <v>0</v>
      </c>
      <c r="AG1559">
        <v>0</v>
      </c>
      <c r="AH1559">
        <v>1</v>
      </c>
      <c r="AI1559" s="18" t="str">
        <f t="shared" si="97"/>
        <v>1</v>
      </c>
      <c r="AJ1559" s="18" t="str">
        <f t="shared" si="98"/>
        <v>1</v>
      </c>
      <c r="AK1559" s="18" t="str">
        <f t="shared" si="99"/>
        <v>1</v>
      </c>
      <c r="AL1559" s="18">
        <f t="shared" si="100"/>
        <v>1</v>
      </c>
      <c r="AM1559" t="s">
        <v>55</v>
      </c>
      <c r="AN1559" t="s">
        <v>55</v>
      </c>
      <c r="AO1559">
        <v>1</v>
      </c>
      <c r="AP1559">
        <v>0</v>
      </c>
      <c r="AQ1559">
        <v>0</v>
      </c>
      <c r="AR1559" t="s">
        <v>293</v>
      </c>
      <c r="AS1559" t="s">
        <v>141</v>
      </c>
      <c r="AT1559" t="s">
        <v>141</v>
      </c>
      <c r="AU1559" t="s">
        <v>1326</v>
      </c>
      <c r="AV1559" t="s">
        <v>7418</v>
      </c>
      <c r="AW1559" t="s">
        <v>1824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2016022915</v>
      </c>
      <c r="BM1559">
        <v>15</v>
      </c>
    </row>
    <row r="1560" spans="1:65">
      <c r="A1560" t="s">
        <v>7419</v>
      </c>
      <c r="B1560">
        <v>1559</v>
      </c>
      <c r="C1560" t="s">
        <v>57</v>
      </c>
      <c r="D1560" t="s">
        <v>55</v>
      </c>
      <c r="E1560">
        <v>15</v>
      </c>
      <c r="F1560">
        <v>2016022915</v>
      </c>
      <c r="G1560" t="s">
        <v>55</v>
      </c>
      <c r="H1560" t="s">
        <v>1825</v>
      </c>
      <c r="I1560" t="s">
        <v>55</v>
      </c>
      <c r="J1560" t="s">
        <v>55</v>
      </c>
      <c r="K1560" t="s">
        <v>55</v>
      </c>
      <c r="L1560" t="s">
        <v>55</v>
      </c>
      <c r="M1560" t="s">
        <v>55</v>
      </c>
      <c r="N1560" t="s">
        <v>57</v>
      </c>
      <c r="O1560" t="s">
        <v>57</v>
      </c>
      <c r="P1560" t="s">
        <v>57</v>
      </c>
      <c r="Q1560" t="s">
        <v>57</v>
      </c>
      <c r="R1560" t="s">
        <v>57</v>
      </c>
      <c r="S1560" t="s">
        <v>55</v>
      </c>
      <c r="T1560" t="s">
        <v>57</v>
      </c>
      <c r="U1560" t="s">
        <v>57</v>
      </c>
      <c r="V1560" t="s">
        <v>57</v>
      </c>
      <c r="W1560" t="s">
        <v>55</v>
      </c>
      <c r="X1560" t="s">
        <v>57</v>
      </c>
      <c r="Y1560" t="s">
        <v>57</v>
      </c>
      <c r="Z1560" t="s">
        <v>57</v>
      </c>
      <c r="AA1560" t="s">
        <v>57</v>
      </c>
      <c r="AB1560" t="s">
        <v>57</v>
      </c>
      <c r="AC1560" t="s">
        <v>57</v>
      </c>
      <c r="AD1560" t="s">
        <v>57</v>
      </c>
      <c r="AE1560">
        <v>0</v>
      </c>
      <c r="AF1560">
        <v>0</v>
      </c>
      <c r="AG1560">
        <v>0</v>
      </c>
      <c r="AH1560">
        <v>0</v>
      </c>
      <c r="AI1560" s="18" t="str">
        <f t="shared" si="97"/>
        <v>1</v>
      </c>
      <c r="AJ1560" s="18" t="str">
        <f t="shared" si="98"/>
        <v>1</v>
      </c>
      <c r="AK1560" s="18" t="str">
        <f t="shared" si="99"/>
        <v>1</v>
      </c>
      <c r="AL1560" s="18">
        <f t="shared" si="100"/>
        <v>0</v>
      </c>
      <c r="AM1560" t="s">
        <v>55</v>
      </c>
      <c r="AN1560" t="s">
        <v>55</v>
      </c>
      <c r="AO1560">
        <v>0</v>
      </c>
      <c r="AP1560">
        <v>1</v>
      </c>
      <c r="AQ1560">
        <v>0</v>
      </c>
      <c r="AR1560" t="s">
        <v>59</v>
      </c>
      <c r="AS1560" t="s">
        <v>80</v>
      </c>
      <c r="AT1560" t="s">
        <v>80</v>
      </c>
      <c r="AU1560" t="s">
        <v>80</v>
      </c>
      <c r="AV1560" t="s">
        <v>7419</v>
      </c>
      <c r="AW1560" t="s">
        <v>1825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0</v>
      </c>
      <c r="BL1560">
        <v>2016022915</v>
      </c>
      <c r="BM1560">
        <v>15</v>
      </c>
    </row>
    <row r="1561" spans="1:65">
      <c r="A1561" t="s">
        <v>7420</v>
      </c>
      <c r="B1561">
        <v>1560</v>
      </c>
      <c r="C1561" t="s">
        <v>57</v>
      </c>
      <c r="D1561" t="s">
        <v>55</v>
      </c>
      <c r="E1561">
        <v>15</v>
      </c>
      <c r="F1561">
        <v>2016022915</v>
      </c>
      <c r="G1561" t="s">
        <v>55</v>
      </c>
      <c r="H1561" t="s">
        <v>1826</v>
      </c>
      <c r="I1561" t="s">
        <v>55</v>
      </c>
      <c r="J1561" t="s">
        <v>55</v>
      </c>
      <c r="K1561" t="s">
        <v>55</v>
      </c>
      <c r="L1561" t="s">
        <v>55</v>
      </c>
      <c r="M1561" t="s">
        <v>55</v>
      </c>
      <c r="N1561" t="s">
        <v>57</v>
      </c>
      <c r="O1561" t="s">
        <v>57</v>
      </c>
      <c r="P1561" t="s">
        <v>57</v>
      </c>
      <c r="Q1561" t="s">
        <v>57</v>
      </c>
      <c r="R1561" t="s">
        <v>57</v>
      </c>
      <c r="S1561" t="s">
        <v>55</v>
      </c>
      <c r="T1561" t="s">
        <v>57</v>
      </c>
      <c r="U1561" t="s">
        <v>57</v>
      </c>
      <c r="V1561" t="s">
        <v>57</v>
      </c>
      <c r="W1561" t="s">
        <v>55</v>
      </c>
      <c r="X1561" t="s">
        <v>57</v>
      </c>
      <c r="Y1561" t="s">
        <v>57</v>
      </c>
      <c r="Z1561" t="s">
        <v>57</v>
      </c>
      <c r="AA1561" t="s">
        <v>57</v>
      </c>
      <c r="AB1561" t="s">
        <v>57</v>
      </c>
      <c r="AC1561" t="s">
        <v>57</v>
      </c>
      <c r="AD1561" t="s">
        <v>57</v>
      </c>
      <c r="AE1561">
        <v>0</v>
      </c>
      <c r="AF1561">
        <v>0</v>
      </c>
      <c r="AG1561">
        <v>0</v>
      </c>
      <c r="AH1561">
        <v>0</v>
      </c>
      <c r="AI1561" s="18" t="str">
        <f t="shared" si="97"/>
        <v>1</v>
      </c>
      <c r="AJ1561" s="18" t="str">
        <f t="shared" si="98"/>
        <v>1</v>
      </c>
      <c r="AK1561" s="18" t="str">
        <f t="shared" si="99"/>
        <v>1</v>
      </c>
      <c r="AL1561" s="18">
        <f t="shared" si="100"/>
        <v>0</v>
      </c>
      <c r="AM1561" t="s">
        <v>55</v>
      </c>
      <c r="AN1561" t="s">
        <v>55</v>
      </c>
      <c r="AO1561">
        <v>0</v>
      </c>
      <c r="AP1561">
        <v>1</v>
      </c>
      <c r="AQ1561">
        <v>0</v>
      </c>
      <c r="AR1561" t="s">
        <v>59</v>
      </c>
      <c r="AS1561" t="s">
        <v>80</v>
      </c>
      <c r="AT1561" t="s">
        <v>80</v>
      </c>
      <c r="AU1561" t="s">
        <v>80</v>
      </c>
      <c r="AV1561" t="s">
        <v>7420</v>
      </c>
      <c r="AW1561" t="s">
        <v>1826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0</v>
      </c>
      <c r="BK1561">
        <v>0</v>
      </c>
      <c r="BL1561">
        <v>2016022915</v>
      </c>
      <c r="BM1561">
        <v>15</v>
      </c>
    </row>
    <row r="1562" spans="1:65">
      <c r="A1562" t="s">
        <v>7421</v>
      </c>
      <c r="B1562">
        <v>1561</v>
      </c>
      <c r="C1562" t="s">
        <v>57</v>
      </c>
      <c r="D1562" t="s">
        <v>55</v>
      </c>
      <c r="E1562">
        <v>15</v>
      </c>
      <c r="F1562">
        <v>2016022915</v>
      </c>
      <c r="G1562" t="s">
        <v>55</v>
      </c>
      <c r="H1562" t="s">
        <v>1827</v>
      </c>
      <c r="I1562" t="s">
        <v>55</v>
      </c>
      <c r="J1562" t="s">
        <v>55</v>
      </c>
      <c r="K1562" t="s">
        <v>55</v>
      </c>
      <c r="L1562" t="s">
        <v>55</v>
      </c>
      <c r="M1562" t="s">
        <v>55</v>
      </c>
      <c r="N1562" t="s">
        <v>57</v>
      </c>
      <c r="O1562" t="s">
        <v>57</v>
      </c>
      <c r="P1562" t="s">
        <v>57</v>
      </c>
      <c r="Q1562" t="s">
        <v>57</v>
      </c>
      <c r="R1562" t="s">
        <v>57</v>
      </c>
      <c r="S1562" t="s">
        <v>55</v>
      </c>
      <c r="T1562" t="s">
        <v>57</v>
      </c>
      <c r="U1562" t="s">
        <v>57</v>
      </c>
      <c r="V1562" t="s">
        <v>57</v>
      </c>
      <c r="W1562" t="s">
        <v>55</v>
      </c>
      <c r="X1562" t="s">
        <v>57</v>
      </c>
      <c r="Y1562" t="s">
        <v>57</v>
      </c>
      <c r="Z1562" t="s">
        <v>57</v>
      </c>
      <c r="AA1562" t="s">
        <v>57</v>
      </c>
      <c r="AB1562" t="s">
        <v>57</v>
      </c>
      <c r="AC1562" t="s">
        <v>57</v>
      </c>
      <c r="AD1562" t="s">
        <v>57</v>
      </c>
      <c r="AE1562">
        <v>0</v>
      </c>
      <c r="AF1562">
        <v>0</v>
      </c>
      <c r="AG1562">
        <v>0</v>
      </c>
      <c r="AH1562">
        <v>0</v>
      </c>
      <c r="AI1562" s="18" t="str">
        <f t="shared" si="97"/>
        <v>1</v>
      </c>
      <c r="AJ1562" s="18" t="str">
        <f t="shared" si="98"/>
        <v>1</v>
      </c>
      <c r="AK1562" s="18" t="str">
        <f t="shared" si="99"/>
        <v>1</v>
      </c>
      <c r="AL1562" s="18">
        <f t="shared" si="100"/>
        <v>0</v>
      </c>
      <c r="AM1562" t="s">
        <v>55</v>
      </c>
      <c r="AN1562" t="s">
        <v>55</v>
      </c>
      <c r="AO1562">
        <v>0</v>
      </c>
      <c r="AP1562">
        <v>1</v>
      </c>
      <c r="AQ1562">
        <v>0</v>
      </c>
      <c r="AR1562" t="s">
        <v>59</v>
      </c>
      <c r="AS1562" t="s">
        <v>80</v>
      </c>
      <c r="AT1562" t="s">
        <v>80</v>
      </c>
      <c r="AU1562" t="s">
        <v>80</v>
      </c>
      <c r="AV1562" t="s">
        <v>7421</v>
      </c>
      <c r="AW1562" t="s">
        <v>1827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0</v>
      </c>
      <c r="BK1562">
        <v>0</v>
      </c>
      <c r="BL1562">
        <v>2016022915</v>
      </c>
      <c r="BM1562">
        <v>15</v>
      </c>
    </row>
    <row r="1563" spans="1:65">
      <c r="A1563" t="s">
        <v>7422</v>
      </c>
      <c r="B1563">
        <v>1562</v>
      </c>
      <c r="C1563" t="s">
        <v>1223</v>
      </c>
      <c r="D1563">
        <v>1</v>
      </c>
      <c r="E1563">
        <v>15</v>
      </c>
      <c r="F1563">
        <v>2016022915</v>
      </c>
      <c r="G1563">
        <v>20160229</v>
      </c>
      <c r="H1563" t="s">
        <v>1828</v>
      </c>
      <c r="I1563" t="s">
        <v>1829</v>
      </c>
      <c r="J1563" t="s">
        <v>55</v>
      </c>
      <c r="K1563">
        <v>0</v>
      </c>
      <c r="L1563" t="s">
        <v>55</v>
      </c>
      <c r="M1563" t="s">
        <v>55</v>
      </c>
      <c r="N1563" t="s">
        <v>56</v>
      </c>
      <c r="O1563" t="s">
        <v>57</v>
      </c>
      <c r="P1563" t="s">
        <v>57</v>
      </c>
      <c r="Q1563" t="s">
        <v>3</v>
      </c>
      <c r="R1563" t="s">
        <v>140</v>
      </c>
      <c r="S1563" t="s">
        <v>55</v>
      </c>
      <c r="T1563" t="s">
        <v>56</v>
      </c>
      <c r="U1563" t="s">
        <v>56</v>
      </c>
      <c r="V1563" t="s">
        <v>68</v>
      </c>
      <c r="W1563" t="s">
        <v>55</v>
      </c>
      <c r="X1563" t="s">
        <v>56</v>
      </c>
      <c r="Y1563" t="s">
        <v>56</v>
      </c>
      <c r="Z1563" t="s">
        <v>56</v>
      </c>
      <c r="AA1563" t="s">
        <v>57</v>
      </c>
      <c r="AB1563" t="s">
        <v>56</v>
      </c>
      <c r="AC1563" t="s">
        <v>56</v>
      </c>
      <c r="AD1563" t="s">
        <v>57</v>
      </c>
      <c r="AE1563">
        <v>0</v>
      </c>
      <c r="AF1563">
        <v>0</v>
      </c>
      <c r="AG1563">
        <v>0</v>
      </c>
      <c r="AH1563">
        <v>1</v>
      </c>
      <c r="AI1563" s="18" t="str">
        <f t="shared" si="97"/>
        <v>1</v>
      </c>
      <c r="AJ1563" s="18" t="str">
        <f t="shared" si="98"/>
        <v>1</v>
      </c>
      <c r="AK1563" s="18" t="str">
        <f t="shared" si="99"/>
        <v>1</v>
      </c>
      <c r="AL1563" s="18">
        <f t="shared" si="100"/>
        <v>1</v>
      </c>
      <c r="AM1563" t="s">
        <v>55</v>
      </c>
      <c r="AN1563" t="s">
        <v>55</v>
      </c>
      <c r="AO1563">
        <v>0</v>
      </c>
      <c r="AP1563">
        <v>0</v>
      </c>
      <c r="AQ1563">
        <v>0</v>
      </c>
      <c r="AR1563" t="s">
        <v>293</v>
      </c>
      <c r="AS1563" t="s">
        <v>141</v>
      </c>
      <c r="AT1563" t="s">
        <v>141</v>
      </c>
      <c r="AU1563" t="s">
        <v>1326</v>
      </c>
      <c r="AV1563" t="s">
        <v>7422</v>
      </c>
      <c r="AW1563" t="s">
        <v>1828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2016022915</v>
      </c>
      <c r="BM1563">
        <v>15</v>
      </c>
    </row>
    <row r="1564" spans="1:65">
      <c r="A1564" t="s">
        <v>7423</v>
      </c>
      <c r="B1564">
        <v>1563</v>
      </c>
      <c r="C1564" t="s">
        <v>57</v>
      </c>
      <c r="D1564" t="s">
        <v>55</v>
      </c>
      <c r="E1564">
        <v>15</v>
      </c>
      <c r="F1564">
        <v>2016022915</v>
      </c>
      <c r="G1564" t="s">
        <v>55</v>
      </c>
      <c r="H1564" t="s">
        <v>1830</v>
      </c>
      <c r="I1564" t="s">
        <v>55</v>
      </c>
      <c r="J1564" t="s">
        <v>55</v>
      </c>
      <c r="K1564" t="s">
        <v>55</v>
      </c>
      <c r="L1564" t="s">
        <v>55</v>
      </c>
      <c r="M1564" t="s">
        <v>55</v>
      </c>
      <c r="N1564" t="s">
        <v>57</v>
      </c>
      <c r="O1564" t="s">
        <v>57</v>
      </c>
      <c r="P1564" t="s">
        <v>57</v>
      </c>
      <c r="Q1564" t="s">
        <v>57</v>
      </c>
      <c r="R1564" t="s">
        <v>57</v>
      </c>
      <c r="S1564" t="s">
        <v>55</v>
      </c>
      <c r="T1564" t="s">
        <v>57</v>
      </c>
      <c r="U1564" t="s">
        <v>57</v>
      </c>
      <c r="V1564" t="s">
        <v>57</v>
      </c>
      <c r="W1564" t="s">
        <v>55</v>
      </c>
      <c r="X1564" t="s">
        <v>57</v>
      </c>
      <c r="Y1564" t="s">
        <v>57</v>
      </c>
      <c r="Z1564" t="s">
        <v>57</v>
      </c>
      <c r="AA1564" t="s">
        <v>57</v>
      </c>
      <c r="AB1564" t="s">
        <v>57</v>
      </c>
      <c r="AC1564" t="s">
        <v>57</v>
      </c>
      <c r="AD1564" t="s">
        <v>57</v>
      </c>
      <c r="AE1564">
        <v>0</v>
      </c>
      <c r="AF1564">
        <v>0</v>
      </c>
      <c r="AG1564">
        <v>0</v>
      </c>
      <c r="AH1564">
        <v>0</v>
      </c>
      <c r="AI1564" s="18" t="str">
        <f t="shared" si="97"/>
        <v>1</v>
      </c>
      <c r="AJ1564" s="18" t="str">
        <f t="shared" si="98"/>
        <v>1</v>
      </c>
      <c r="AK1564" s="18" t="str">
        <f t="shared" si="99"/>
        <v>1</v>
      </c>
      <c r="AL1564" s="18">
        <f t="shared" si="100"/>
        <v>0</v>
      </c>
      <c r="AM1564" t="s">
        <v>55</v>
      </c>
      <c r="AN1564" t="s">
        <v>55</v>
      </c>
      <c r="AO1564">
        <v>1</v>
      </c>
      <c r="AP1564">
        <v>1</v>
      </c>
      <c r="AQ1564">
        <v>0</v>
      </c>
      <c r="AR1564" t="s">
        <v>59</v>
      </c>
      <c r="AS1564" t="s">
        <v>80</v>
      </c>
      <c r="AT1564" t="s">
        <v>80</v>
      </c>
      <c r="AU1564" t="s">
        <v>80</v>
      </c>
      <c r="AV1564" t="s">
        <v>7423</v>
      </c>
      <c r="AW1564" t="s">
        <v>1830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0</v>
      </c>
      <c r="BK1564">
        <v>0</v>
      </c>
      <c r="BL1564">
        <v>2016022915</v>
      </c>
      <c r="BM1564">
        <v>15</v>
      </c>
    </row>
    <row r="1565" spans="1:65">
      <c r="A1565" t="s">
        <v>7424</v>
      </c>
      <c r="B1565">
        <v>1564</v>
      </c>
      <c r="C1565" t="s">
        <v>57</v>
      </c>
      <c r="D1565" t="s">
        <v>55</v>
      </c>
      <c r="E1565">
        <v>15</v>
      </c>
      <c r="F1565">
        <v>2016022915</v>
      </c>
      <c r="G1565" t="s">
        <v>55</v>
      </c>
      <c r="H1565" t="s">
        <v>1831</v>
      </c>
      <c r="I1565" t="s">
        <v>55</v>
      </c>
      <c r="J1565" t="s">
        <v>55</v>
      </c>
      <c r="K1565" t="s">
        <v>55</v>
      </c>
      <c r="L1565" t="s">
        <v>55</v>
      </c>
      <c r="M1565" t="s">
        <v>55</v>
      </c>
      <c r="N1565" t="s">
        <v>57</v>
      </c>
      <c r="O1565" t="s">
        <v>57</v>
      </c>
      <c r="P1565" t="s">
        <v>57</v>
      </c>
      <c r="Q1565" t="s">
        <v>57</v>
      </c>
      <c r="R1565" t="s">
        <v>57</v>
      </c>
      <c r="S1565" t="s">
        <v>55</v>
      </c>
      <c r="T1565" t="s">
        <v>57</v>
      </c>
      <c r="U1565" t="s">
        <v>57</v>
      </c>
      <c r="V1565" t="s">
        <v>57</v>
      </c>
      <c r="W1565" t="s">
        <v>55</v>
      </c>
      <c r="X1565" t="s">
        <v>57</v>
      </c>
      <c r="Y1565" t="s">
        <v>57</v>
      </c>
      <c r="Z1565" t="s">
        <v>57</v>
      </c>
      <c r="AA1565" t="s">
        <v>57</v>
      </c>
      <c r="AB1565" t="s">
        <v>57</v>
      </c>
      <c r="AC1565" t="s">
        <v>57</v>
      </c>
      <c r="AD1565" t="s">
        <v>57</v>
      </c>
      <c r="AE1565">
        <v>0</v>
      </c>
      <c r="AF1565">
        <v>0</v>
      </c>
      <c r="AG1565">
        <v>0</v>
      </c>
      <c r="AH1565">
        <v>0</v>
      </c>
      <c r="AI1565" s="18" t="str">
        <f t="shared" si="97"/>
        <v>1</v>
      </c>
      <c r="AJ1565" s="18" t="str">
        <f t="shared" si="98"/>
        <v>1</v>
      </c>
      <c r="AK1565" s="18" t="str">
        <f t="shared" si="99"/>
        <v>1</v>
      </c>
      <c r="AL1565" s="18">
        <f t="shared" si="100"/>
        <v>0</v>
      </c>
      <c r="AM1565" t="s">
        <v>55</v>
      </c>
      <c r="AN1565" t="s">
        <v>55</v>
      </c>
      <c r="AO1565">
        <v>0</v>
      </c>
      <c r="AP1565">
        <v>1</v>
      </c>
      <c r="AQ1565">
        <v>0</v>
      </c>
      <c r="AR1565" t="s">
        <v>59</v>
      </c>
      <c r="AS1565" t="s">
        <v>80</v>
      </c>
      <c r="AT1565" t="s">
        <v>80</v>
      </c>
      <c r="AU1565" t="s">
        <v>80</v>
      </c>
      <c r="AV1565" t="s">
        <v>7424</v>
      </c>
      <c r="AW1565" t="s">
        <v>1831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0</v>
      </c>
      <c r="BK1565">
        <v>0</v>
      </c>
      <c r="BL1565">
        <v>2016022915</v>
      </c>
      <c r="BM1565">
        <v>15</v>
      </c>
    </row>
    <row r="1566" spans="1:65">
      <c r="A1566" t="s">
        <v>7425</v>
      </c>
      <c r="B1566">
        <v>1565</v>
      </c>
      <c r="C1566" t="s">
        <v>57</v>
      </c>
      <c r="D1566" t="s">
        <v>55</v>
      </c>
      <c r="E1566">
        <v>15</v>
      </c>
      <c r="F1566">
        <v>2016022915</v>
      </c>
      <c r="G1566" t="s">
        <v>55</v>
      </c>
      <c r="H1566" t="s">
        <v>1832</v>
      </c>
      <c r="I1566" t="s">
        <v>55</v>
      </c>
      <c r="J1566" t="s">
        <v>55</v>
      </c>
      <c r="K1566" t="s">
        <v>55</v>
      </c>
      <c r="L1566" t="s">
        <v>55</v>
      </c>
      <c r="M1566" t="s">
        <v>55</v>
      </c>
      <c r="N1566" t="s">
        <v>57</v>
      </c>
      <c r="O1566" t="s">
        <v>57</v>
      </c>
      <c r="P1566" t="s">
        <v>57</v>
      </c>
      <c r="Q1566" t="s">
        <v>57</v>
      </c>
      <c r="R1566" t="s">
        <v>57</v>
      </c>
      <c r="S1566" t="s">
        <v>55</v>
      </c>
      <c r="T1566" t="s">
        <v>57</v>
      </c>
      <c r="U1566" t="s">
        <v>57</v>
      </c>
      <c r="V1566" t="s">
        <v>57</v>
      </c>
      <c r="W1566" t="s">
        <v>55</v>
      </c>
      <c r="X1566" t="s">
        <v>57</v>
      </c>
      <c r="Y1566" t="s">
        <v>57</v>
      </c>
      <c r="Z1566" t="s">
        <v>57</v>
      </c>
      <c r="AA1566" t="s">
        <v>57</v>
      </c>
      <c r="AB1566" t="s">
        <v>57</v>
      </c>
      <c r="AC1566" t="s">
        <v>57</v>
      </c>
      <c r="AD1566" t="s">
        <v>57</v>
      </c>
      <c r="AE1566">
        <v>0</v>
      </c>
      <c r="AF1566">
        <v>0</v>
      </c>
      <c r="AG1566">
        <v>0</v>
      </c>
      <c r="AH1566">
        <v>0</v>
      </c>
      <c r="AI1566" s="18" t="str">
        <f t="shared" si="97"/>
        <v>1</v>
      </c>
      <c r="AJ1566" s="18" t="str">
        <f t="shared" si="98"/>
        <v>1</v>
      </c>
      <c r="AK1566" s="18" t="str">
        <f t="shared" si="99"/>
        <v>1</v>
      </c>
      <c r="AL1566" s="18">
        <f t="shared" si="100"/>
        <v>0</v>
      </c>
      <c r="AM1566" t="s">
        <v>55</v>
      </c>
      <c r="AN1566" t="s">
        <v>55</v>
      </c>
      <c r="AO1566">
        <v>0</v>
      </c>
      <c r="AP1566">
        <v>1</v>
      </c>
      <c r="AQ1566">
        <v>0</v>
      </c>
      <c r="AR1566" t="s">
        <v>59</v>
      </c>
      <c r="AS1566" t="s">
        <v>80</v>
      </c>
      <c r="AT1566" t="s">
        <v>80</v>
      </c>
      <c r="AU1566" t="s">
        <v>80</v>
      </c>
      <c r="AV1566" t="s">
        <v>7425</v>
      </c>
      <c r="AW1566" t="s">
        <v>1832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2016022915</v>
      </c>
      <c r="BM1566">
        <v>15</v>
      </c>
    </row>
    <row r="1567" spans="1:65">
      <c r="A1567" t="s">
        <v>7426</v>
      </c>
      <c r="B1567">
        <v>1566</v>
      </c>
      <c r="C1567" t="s">
        <v>57</v>
      </c>
      <c r="D1567" t="s">
        <v>55</v>
      </c>
      <c r="E1567">
        <v>15</v>
      </c>
      <c r="F1567">
        <v>2016022915</v>
      </c>
      <c r="G1567" t="s">
        <v>55</v>
      </c>
      <c r="H1567" t="s">
        <v>1833</v>
      </c>
      <c r="I1567" t="s">
        <v>55</v>
      </c>
      <c r="J1567" t="s">
        <v>55</v>
      </c>
      <c r="K1567" t="s">
        <v>55</v>
      </c>
      <c r="L1567" t="s">
        <v>55</v>
      </c>
      <c r="M1567" t="s">
        <v>55</v>
      </c>
      <c r="N1567" t="s">
        <v>57</v>
      </c>
      <c r="O1567" t="s">
        <v>57</v>
      </c>
      <c r="P1567" t="s">
        <v>57</v>
      </c>
      <c r="Q1567" t="s">
        <v>57</v>
      </c>
      <c r="R1567" t="s">
        <v>57</v>
      </c>
      <c r="S1567" t="s">
        <v>55</v>
      </c>
      <c r="T1567" t="s">
        <v>57</v>
      </c>
      <c r="U1567" t="s">
        <v>57</v>
      </c>
      <c r="V1567" t="s">
        <v>57</v>
      </c>
      <c r="W1567" t="s">
        <v>55</v>
      </c>
      <c r="X1567" t="s">
        <v>57</v>
      </c>
      <c r="Y1567" t="s">
        <v>57</v>
      </c>
      <c r="Z1567" t="s">
        <v>57</v>
      </c>
      <c r="AA1567" t="s">
        <v>57</v>
      </c>
      <c r="AB1567" t="s">
        <v>57</v>
      </c>
      <c r="AC1567" t="s">
        <v>57</v>
      </c>
      <c r="AD1567" t="s">
        <v>57</v>
      </c>
      <c r="AE1567">
        <v>0</v>
      </c>
      <c r="AF1567">
        <v>0</v>
      </c>
      <c r="AG1567">
        <v>0</v>
      </c>
      <c r="AH1567">
        <v>0</v>
      </c>
      <c r="AI1567" s="18" t="str">
        <f t="shared" si="97"/>
        <v>1</v>
      </c>
      <c r="AJ1567" s="18" t="str">
        <f t="shared" si="98"/>
        <v>1</v>
      </c>
      <c r="AK1567" s="18" t="str">
        <f t="shared" si="99"/>
        <v>1</v>
      </c>
      <c r="AL1567" s="18">
        <f t="shared" si="100"/>
        <v>0</v>
      </c>
      <c r="AM1567" t="s">
        <v>55</v>
      </c>
      <c r="AN1567" t="s">
        <v>55</v>
      </c>
      <c r="AO1567">
        <v>0</v>
      </c>
      <c r="AP1567">
        <v>1</v>
      </c>
      <c r="AQ1567">
        <v>0</v>
      </c>
      <c r="AR1567" t="s">
        <v>59</v>
      </c>
      <c r="AS1567" t="s">
        <v>80</v>
      </c>
      <c r="AT1567" t="s">
        <v>80</v>
      </c>
      <c r="AU1567" t="s">
        <v>80</v>
      </c>
      <c r="AV1567" t="s">
        <v>7426</v>
      </c>
      <c r="AW1567" t="s">
        <v>1833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2016022915</v>
      </c>
      <c r="BM1567">
        <v>15</v>
      </c>
    </row>
    <row r="1568" spans="1:65">
      <c r="A1568" t="s">
        <v>7427</v>
      </c>
      <c r="B1568">
        <v>1567</v>
      </c>
      <c r="C1568" t="s">
        <v>57</v>
      </c>
      <c r="D1568" t="s">
        <v>55</v>
      </c>
      <c r="E1568">
        <v>15</v>
      </c>
      <c r="F1568">
        <v>2016022915</v>
      </c>
      <c r="G1568" t="s">
        <v>55</v>
      </c>
      <c r="H1568" t="s">
        <v>1834</v>
      </c>
      <c r="I1568" t="s">
        <v>55</v>
      </c>
      <c r="J1568" t="s">
        <v>55</v>
      </c>
      <c r="K1568" t="s">
        <v>55</v>
      </c>
      <c r="L1568" t="s">
        <v>55</v>
      </c>
      <c r="M1568" t="s">
        <v>55</v>
      </c>
      <c r="N1568" t="s">
        <v>57</v>
      </c>
      <c r="O1568" t="s">
        <v>57</v>
      </c>
      <c r="P1568" t="s">
        <v>57</v>
      </c>
      <c r="Q1568" t="s">
        <v>57</v>
      </c>
      <c r="R1568" t="s">
        <v>57</v>
      </c>
      <c r="S1568" t="s">
        <v>55</v>
      </c>
      <c r="T1568" t="s">
        <v>57</v>
      </c>
      <c r="U1568" t="s">
        <v>57</v>
      </c>
      <c r="V1568" t="s">
        <v>57</v>
      </c>
      <c r="W1568" t="s">
        <v>55</v>
      </c>
      <c r="X1568" t="s">
        <v>57</v>
      </c>
      <c r="Y1568" t="s">
        <v>57</v>
      </c>
      <c r="Z1568" t="s">
        <v>57</v>
      </c>
      <c r="AA1568" t="s">
        <v>57</v>
      </c>
      <c r="AB1568" t="s">
        <v>57</v>
      </c>
      <c r="AC1568" t="s">
        <v>57</v>
      </c>
      <c r="AD1568" t="s">
        <v>57</v>
      </c>
      <c r="AE1568">
        <v>0</v>
      </c>
      <c r="AF1568">
        <v>0</v>
      </c>
      <c r="AG1568">
        <v>0</v>
      </c>
      <c r="AH1568">
        <v>0</v>
      </c>
      <c r="AI1568" s="18" t="str">
        <f t="shared" si="97"/>
        <v>1</v>
      </c>
      <c r="AJ1568" s="18" t="str">
        <f t="shared" si="98"/>
        <v>1</v>
      </c>
      <c r="AK1568" s="18" t="str">
        <f t="shared" si="99"/>
        <v>1</v>
      </c>
      <c r="AL1568" s="18">
        <f t="shared" si="100"/>
        <v>0</v>
      </c>
      <c r="AM1568" t="s">
        <v>55</v>
      </c>
      <c r="AN1568" t="s">
        <v>55</v>
      </c>
      <c r="AO1568">
        <v>0</v>
      </c>
      <c r="AP1568">
        <v>1</v>
      </c>
      <c r="AQ1568">
        <v>0</v>
      </c>
      <c r="AR1568" t="s">
        <v>59</v>
      </c>
      <c r="AS1568" t="s">
        <v>80</v>
      </c>
      <c r="AT1568" t="s">
        <v>80</v>
      </c>
      <c r="AU1568" t="s">
        <v>80</v>
      </c>
      <c r="AV1568" t="s">
        <v>7427</v>
      </c>
      <c r="AW1568" t="s">
        <v>1834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0</v>
      </c>
      <c r="BK1568">
        <v>0</v>
      </c>
      <c r="BL1568">
        <v>2016022915</v>
      </c>
      <c r="BM1568">
        <v>15</v>
      </c>
    </row>
    <row r="1569" spans="1:65">
      <c r="A1569" t="s">
        <v>7428</v>
      </c>
      <c r="B1569">
        <v>1568</v>
      </c>
      <c r="C1569" t="s">
        <v>57</v>
      </c>
      <c r="D1569" t="s">
        <v>55</v>
      </c>
      <c r="E1569">
        <v>15</v>
      </c>
      <c r="F1569">
        <v>2016022915</v>
      </c>
      <c r="G1569" t="s">
        <v>55</v>
      </c>
      <c r="H1569" t="s">
        <v>1835</v>
      </c>
      <c r="I1569" t="s">
        <v>55</v>
      </c>
      <c r="J1569" t="s">
        <v>55</v>
      </c>
      <c r="K1569" t="s">
        <v>55</v>
      </c>
      <c r="L1569" t="s">
        <v>55</v>
      </c>
      <c r="M1569" t="s">
        <v>55</v>
      </c>
      <c r="N1569" t="s">
        <v>57</v>
      </c>
      <c r="O1569" t="s">
        <v>57</v>
      </c>
      <c r="P1569" t="s">
        <v>57</v>
      </c>
      <c r="Q1569" t="s">
        <v>57</v>
      </c>
      <c r="R1569" t="s">
        <v>57</v>
      </c>
      <c r="S1569" t="s">
        <v>55</v>
      </c>
      <c r="T1569" t="s">
        <v>57</v>
      </c>
      <c r="U1569" t="s">
        <v>57</v>
      </c>
      <c r="V1569" t="s">
        <v>57</v>
      </c>
      <c r="W1569" t="s">
        <v>55</v>
      </c>
      <c r="X1569" t="s">
        <v>57</v>
      </c>
      <c r="Y1569" t="s">
        <v>57</v>
      </c>
      <c r="Z1569" t="s">
        <v>57</v>
      </c>
      <c r="AA1569" t="s">
        <v>57</v>
      </c>
      <c r="AB1569" t="s">
        <v>57</v>
      </c>
      <c r="AC1569" t="s">
        <v>57</v>
      </c>
      <c r="AD1569" t="s">
        <v>57</v>
      </c>
      <c r="AE1569">
        <v>0</v>
      </c>
      <c r="AF1569">
        <v>0</v>
      </c>
      <c r="AG1569">
        <v>0</v>
      </c>
      <c r="AH1569">
        <v>0</v>
      </c>
      <c r="AI1569" s="18" t="str">
        <f t="shared" si="97"/>
        <v>1</v>
      </c>
      <c r="AJ1569" s="18" t="str">
        <f t="shared" si="98"/>
        <v>1</v>
      </c>
      <c r="AK1569" s="18" t="str">
        <f t="shared" si="99"/>
        <v>1</v>
      </c>
      <c r="AL1569" s="18">
        <f t="shared" si="100"/>
        <v>0</v>
      </c>
      <c r="AM1569" t="s">
        <v>55</v>
      </c>
      <c r="AN1569" t="s">
        <v>55</v>
      </c>
      <c r="AO1569">
        <v>1</v>
      </c>
      <c r="AP1569">
        <v>1</v>
      </c>
      <c r="AQ1569">
        <v>0</v>
      </c>
      <c r="AR1569" t="s">
        <v>59</v>
      </c>
      <c r="AS1569" t="s">
        <v>80</v>
      </c>
      <c r="AT1569" t="s">
        <v>80</v>
      </c>
      <c r="AU1569" t="s">
        <v>80</v>
      </c>
      <c r="AV1569" t="s">
        <v>7428</v>
      </c>
      <c r="AW1569" t="s">
        <v>1835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0</v>
      </c>
      <c r="BK1569">
        <v>0</v>
      </c>
      <c r="BL1569">
        <v>2016022915</v>
      </c>
      <c r="BM1569">
        <v>15</v>
      </c>
    </row>
    <row r="1570" spans="1:65">
      <c r="A1570" t="s">
        <v>7429</v>
      </c>
      <c r="B1570">
        <v>1569</v>
      </c>
      <c r="C1570" t="s">
        <v>57</v>
      </c>
      <c r="D1570" t="s">
        <v>55</v>
      </c>
      <c r="E1570">
        <v>15</v>
      </c>
      <c r="F1570">
        <v>2016022915</v>
      </c>
      <c r="G1570" t="s">
        <v>55</v>
      </c>
      <c r="H1570" t="s">
        <v>1836</v>
      </c>
      <c r="I1570" t="s">
        <v>55</v>
      </c>
      <c r="J1570" t="s">
        <v>55</v>
      </c>
      <c r="K1570" t="s">
        <v>55</v>
      </c>
      <c r="L1570" t="s">
        <v>55</v>
      </c>
      <c r="M1570" t="s">
        <v>55</v>
      </c>
      <c r="N1570" t="s">
        <v>57</v>
      </c>
      <c r="O1570" t="s">
        <v>57</v>
      </c>
      <c r="P1570" t="s">
        <v>57</v>
      </c>
      <c r="Q1570" t="s">
        <v>57</v>
      </c>
      <c r="R1570" t="s">
        <v>57</v>
      </c>
      <c r="S1570" t="s">
        <v>55</v>
      </c>
      <c r="T1570" t="s">
        <v>57</v>
      </c>
      <c r="U1570" t="s">
        <v>57</v>
      </c>
      <c r="V1570" t="s">
        <v>57</v>
      </c>
      <c r="W1570" t="s">
        <v>55</v>
      </c>
      <c r="X1570" t="s">
        <v>57</v>
      </c>
      <c r="Y1570" t="s">
        <v>57</v>
      </c>
      <c r="Z1570" t="s">
        <v>57</v>
      </c>
      <c r="AA1570" t="s">
        <v>57</v>
      </c>
      <c r="AB1570" t="s">
        <v>57</v>
      </c>
      <c r="AC1570" t="s">
        <v>57</v>
      </c>
      <c r="AD1570" t="s">
        <v>57</v>
      </c>
      <c r="AE1570">
        <v>0</v>
      </c>
      <c r="AF1570">
        <v>0</v>
      </c>
      <c r="AG1570">
        <v>0</v>
      </c>
      <c r="AH1570">
        <v>0</v>
      </c>
      <c r="AI1570" s="18" t="str">
        <f t="shared" si="97"/>
        <v>1</v>
      </c>
      <c r="AJ1570" s="18" t="str">
        <f t="shared" si="98"/>
        <v>1</v>
      </c>
      <c r="AK1570" s="18" t="str">
        <f t="shared" si="99"/>
        <v>1</v>
      </c>
      <c r="AL1570" s="18">
        <f t="shared" si="100"/>
        <v>0</v>
      </c>
      <c r="AM1570" t="s">
        <v>55</v>
      </c>
      <c r="AN1570" t="s">
        <v>55</v>
      </c>
      <c r="AO1570">
        <v>0</v>
      </c>
      <c r="AP1570">
        <v>1</v>
      </c>
      <c r="AQ1570">
        <v>0</v>
      </c>
      <c r="AR1570" t="s">
        <v>59</v>
      </c>
      <c r="AS1570" t="s">
        <v>80</v>
      </c>
      <c r="AT1570" t="s">
        <v>80</v>
      </c>
      <c r="AU1570" t="s">
        <v>80</v>
      </c>
      <c r="AV1570" t="s">
        <v>7429</v>
      </c>
      <c r="AW1570" t="s">
        <v>1836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0</v>
      </c>
      <c r="BK1570">
        <v>0</v>
      </c>
      <c r="BL1570">
        <v>2016022915</v>
      </c>
      <c r="BM1570">
        <v>15</v>
      </c>
    </row>
    <row r="1571" spans="1:65">
      <c r="A1571" t="s">
        <v>7430</v>
      </c>
      <c r="B1571">
        <v>1570</v>
      </c>
      <c r="C1571" t="s">
        <v>57</v>
      </c>
      <c r="D1571" t="s">
        <v>55</v>
      </c>
      <c r="E1571">
        <v>15</v>
      </c>
      <c r="F1571">
        <v>2016022915</v>
      </c>
      <c r="G1571" t="s">
        <v>55</v>
      </c>
      <c r="H1571" t="s">
        <v>1837</v>
      </c>
      <c r="I1571" t="s">
        <v>55</v>
      </c>
      <c r="J1571" t="s">
        <v>55</v>
      </c>
      <c r="K1571" t="s">
        <v>55</v>
      </c>
      <c r="L1571" t="s">
        <v>55</v>
      </c>
      <c r="M1571" t="s">
        <v>55</v>
      </c>
      <c r="N1571" t="s">
        <v>57</v>
      </c>
      <c r="O1571" t="s">
        <v>57</v>
      </c>
      <c r="P1571" t="s">
        <v>57</v>
      </c>
      <c r="Q1571" t="s">
        <v>57</v>
      </c>
      <c r="R1571" t="s">
        <v>57</v>
      </c>
      <c r="S1571" t="s">
        <v>55</v>
      </c>
      <c r="T1571" t="s">
        <v>57</v>
      </c>
      <c r="U1571" t="s">
        <v>57</v>
      </c>
      <c r="V1571" t="s">
        <v>57</v>
      </c>
      <c r="W1571" t="s">
        <v>55</v>
      </c>
      <c r="X1571" t="s">
        <v>57</v>
      </c>
      <c r="Y1571" t="s">
        <v>57</v>
      </c>
      <c r="Z1571" t="s">
        <v>57</v>
      </c>
      <c r="AA1571" t="s">
        <v>57</v>
      </c>
      <c r="AB1571" t="s">
        <v>57</v>
      </c>
      <c r="AC1571" t="s">
        <v>57</v>
      </c>
      <c r="AD1571" t="s">
        <v>57</v>
      </c>
      <c r="AE1571">
        <v>0</v>
      </c>
      <c r="AF1571">
        <v>0</v>
      </c>
      <c r="AG1571">
        <v>0</v>
      </c>
      <c r="AH1571">
        <v>0</v>
      </c>
      <c r="AI1571" s="18" t="str">
        <f t="shared" si="97"/>
        <v>1</v>
      </c>
      <c r="AJ1571" s="18" t="str">
        <f t="shared" si="98"/>
        <v>1</v>
      </c>
      <c r="AK1571" s="18" t="str">
        <f t="shared" si="99"/>
        <v>1</v>
      </c>
      <c r="AL1571" s="18">
        <f t="shared" si="100"/>
        <v>0</v>
      </c>
      <c r="AM1571" t="s">
        <v>55</v>
      </c>
      <c r="AN1571" t="s">
        <v>55</v>
      </c>
      <c r="AO1571">
        <v>0</v>
      </c>
      <c r="AP1571">
        <v>1</v>
      </c>
      <c r="AQ1571">
        <v>0</v>
      </c>
      <c r="AR1571" t="s">
        <v>59</v>
      </c>
      <c r="AS1571" t="s">
        <v>80</v>
      </c>
      <c r="AT1571" t="s">
        <v>80</v>
      </c>
      <c r="AU1571" t="s">
        <v>80</v>
      </c>
      <c r="AV1571" t="s">
        <v>7430</v>
      </c>
      <c r="AW1571" t="s">
        <v>1837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0</v>
      </c>
      <c r="BK1571">
        <v>0</v>
      </c>
      <c r="BL1571">
        <v>2016022915</v>
      </c>
      <c r="BM1571">
        <v>15</v>
      </c>
    </row>
    <row r="1572" spans="1:65">
      <c r="A1572" t="s">
        <v>7431</v>
      </c>
      <c r="B1572">
        <v>1571</v>
      </c>
      <c r="C1572" t="s">
        <v>57</v>
      </c>
      <c r="D1572" t="s">
        <v>55</v>
      </c>
      <c r="E1572">
        <v>15</v>
      </c>
      <c r="F1572">
        <v>2016022915</v>
      </c>
      <c r="G1572" t="s">
        <v>55</v>
      </c>
      <c r="H1572" t="s">
        <v>1838</v>
      </c>
      <c r="I1572" t="s">
        <v>55</v>
      </c>
      <c r="J1572" t="s">
        <v>55</v>
      </c>
      <c r="K1572" t="s">
        <v>55</v>
      </c>
      <c r="L1572" t="s">
        <v>55</v>
      </c>
      <c r="M1572" t="s">
        <v>55</v>
      </c>
      <c r="N1572" t="s">
        <v>57</v>
      </c>
      <c r="O1572" t="s">
        <v>57</v>
      </c>
      <c r="P1572" t="s">
        <v>57</v>
      </c>
      <c r="Q1572" t="s">
        <v>57</v>
      </c>
      <c r="R1572" t="s">
        <v>57</v>
      </c>
      <c r="S1572" t="s">
        <v>55</v>
      </c>
      <c r="T1572" t="s">
        <v>57</v>
      </c>
      <c r="U1572" t="s">
        <v>57</v>
      </c>
      <c r="V1572" t="s">
        <v>57</v>
      </c>
      <c r="W1572" t="s">
        <v>55</v>
      </c>
      <c r="X1572" t="s">
        <v>57</v>
      </c>
      <c r="Y1572" t="s">
        <v>57</v>
      </c>
      <c r="Z1572" t="s">
        <v>57</v>
      </c>
      <c r="AA1572" t="s">
        <v>57</v>
      </c>
      <c r="AB1572" t="s">
        <v>57</v>
      </c>
      <c r="AC1572" t="s">
        <v>57</v>
      </c>
      <c r="AD1572" t="s">
        <v>57</v>
      </c>
      <c r="AE1572">
        <v>0</v>
      </c>
      <c r="AF1572">
        <v>0</v>
      </c>
      <c r="AG1572">
        <v>0</v>
      </c>
      <c r="AH1572">
        <v>0</v>
      </c>
      <c r="AI1572" s="18" t="str">
        <f t="shared" si="97"/>
        <v>1</v>
      </c>
      <c r="AJ1572" s="18" t="str">
        <f t="shared" si="98"/>
        <v>1</v>
      </c>
      <c r="AK1572" s="18" t="str">
        <f t="shared" si="99"/>
        <v>1</v>
      </c>
      <c r="AL1572" s="18">
        <f t="shared" si="100"/>
        <v>0</v>
      </c>
      <c r="AM1572" t="s">
        <v>55</v>
      </c>
      <c r="AN1572" t="s">
        <v>55</v>
      </c>
      <c r="AO1572">
        <v>0</v>
      </c>
      <c r="AP1572">
        <v>1</v>
      </c>
      <c r="AQ1572">
        <v>0</v>
      </c>
      <c r="AR1572" t="s">
        <v>59</v>
      </c>
      <c r="AS1572" t="s">
        <v>80</v>
      </c>
      <c r="AT1572" t="s">
        <v>80</v>
      </c>
      <c r="AU1572" t="s">
        <v>80</v>
      </c>
      <c r="AV1572" t="s">
        <v>7431</v>
      </c>
      <c r="AW1572" t="s">
        <v>1838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0</v>
      </c>
      <c r="BL1572">
        <v>2016022915</v>
      </c>
      <c r="BM1572">
        <v>15</v>
      </c>
    </row>
    <row r="1573" spans="1:65">
      <c r="A1573" t="s">
        <v>7432</v>
      </c>
      <c r="B1573">
        <v>1572</v>
      </c>
      <c r="C1573" t="s">
        <v>57</v>
      </c>
      <c r="D1573" t="s">
        <v>55</v>
      </c>
      <c r="E1573">
        <v>15</v>
      </c>
      <c r="F1573">
        <v>2016022915</v>
      </c>
      <c r="G1573" t="s">
        <v>55</v>
      </c>
      <c r="H1573" t="s">
        <v>1839</v>
      </c>
      <c r="I1573" t="s">
        <v>55</v>
      </c>
      <c r="J1573" t="s">
        <v>55</v>
      </c>
      <c r="K1573" t="s">
        <v>55</v>
      </c>
      <c r="L1573" t="s">
        <v>55</v>
      </c>
      <c r="M1573" t="s">
        <v>55</v>
      </c>
      <c r="N1573" t="s">
        <v>57</v>
      </c>
      <c r="O1573" t="s">
        <v>57</v>
      </c>
      <c r="P1573" t="s">
        <v>57</v>
      </c>
      <c r="Q1573" t="s">
        <v>57</v>
      </c>
      <c r="R1573" t="s">
        <v>57</v>
      </c>
      <c r="S1573" t="s">
        <v>55</v>
      </c>
      <c r="T1573" t="s">
        <v>57</v>
      </c>
      <c r="U1573" t="s">
        <v>57</v>
      </c>
      <c r="V1573" t="s">
        <v>57</v>
      </c>
      <c r="W1573" t="s">
        <v>55</v>
      </c>
      <c r="X1573" t="s">
        <v>57</v>
      </c>
      <c r="Y1573" t="s">
        <v>57</v>
      </c>
      <c r="Z1573" t="s">
        <v>57</v>
      </c>
      <c r="AA1573" t="s">
        <v>57</v>
      </c>
      <c r="AB1573" t="s">
        <v>57</v>
      </c>
      <c r="AC1573" t="s">
        <v>57</v>
      </c>
      <c r="AD1573" t="s">
        <v>57</v>
      </c>
      <c r="AE1573">
        <v>0</v>
      </c>
      <c r="AF1573">
        <v>0</v>
      </c>
      <c r="AG1573">
        <v>0</v>
      </c>
      <c r="AH1573">
        <v>0</v>
      </c>
      <c r="AI1573" s="18" t="str">
        <f t="shared" si="97"/>
        <v>1</v>
      </c>
      <c r="AJ1573" s="18" t="str">
        <f t="shared" si="98"/>
        <v>1</v>
      </c>
      <c r="AK1573" s="18" t="str">
        <f t="shared" si="99"/>
        <v>1</v>
      </c>
      <c r="AL1573" s="18">
        <f t="shared" si="100"/>
        <v>0</v>
      </c>
      <c r="AM1573" t="s">
        <v>55</v>
      </c>
      <c r="AN1573" t="s">
        <v>55</v>
      </c>
      <c r="AO1573">
        <v>0</v>
      </c>
      <c r="AP1573">
        <v>1</v>
      </c>
      <c r="AQ1573">
        <v>0</v>
      </c>
      <c r="AR1573" t="s">
        <v>59</v>
      </c>
      <c r="AS1573" t="s">
        <v>80</v>
      </c>
      <c r="AT1573" t="s">
        <v>80</v>
      </c>
      <c r="AU1573" t="s">
        <v>80</v>
      </c>
      <c r="AV1573" t="s">
        <v>7432</v>
      </c>
      <c r="AW1573" t="s">
        <v>1839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0</v>
      </c>
      <c r="BK1573">
        <v>0</v>
      </c>
      <c r="BL1573">
        <v>2016022915</v>
      </c>
      <c r="BM1573">
        <v>15</v>
      </c>
    </row>
    <row r="1574" spans="1:65">
      <c r="A1574" t="s">
        <v>7433</v>
      </c>
      <c r="B1574">
        <v>1573</v>
      </c>
      <c r="C1574" t="s">
        <v>57</v>
      </c>
      <c r="D1574" t="s">
        <v>55</v>
      </c>
      <c r="E1574">
        <v>15</v>
      </c>
      <c r="F1574">
        <v>2016022915</v>
      </c>
      <c r="G1574" t="s">
        <v>55</v>
      </c>
      <c r="H1574" t="s">
        <v>1840</v>
      </c>
      <c r="I1574" t="s">
        <v>55</v>
      </c>
      <c r="J1574" t="s">
        <v>55</v>
      </c>
      <c r="K1574" t="s">
        <v>55</v>
      </c>
      <c r="L1574" t="s">
        <v>55</v>
      </c>
      <c r="M1574" t="s">
        <v>55</v>
      </c>
      <c r="N1574" t="s">
        <v>57</v>
      </c>
      <c r="O1574" t="s">
        <v>57</v>
      </c>
      <c r="P1574" t="s">
        <v>57</v>
      </c>
      <c r="Q1574" t="s">
        <v>57</v>
      </c>
      <c r="R1574" t="s">
        <v>57</v>
      </c>
      <c r="S1574" t="s">
        <v>55</v>
      </c>
      <c r="T1574" t="s">
        <v>57</v>
      </c>
      <c r="U1574" t="s">
        <v>57</v>
      </c>
      <c r="V1574" t="s">
        <v>57</v>
      </c>
      <c r="W1574" t="s">
        <v>55</v>
      </c>
      <c r="X1574" t="s">
        <v>57</v>
      </c>
      <c r="Y1574" t="s">
        <v>57</v>
      </c>
      <c r="Z1574" t="s">
        <v>57</v>
      </c>
      <c r="AA1574" t="s">
        <v>57</v>
      </c>
      <c r="AB1574" t="s">
        <v>57</v>
      </c>
      <c r="AC1574" t="s">
        <v>57</v>
      </c>
      <c r="AD1574" t="s">
        <v>57</v>
      </c>
      <c r="AE1574">
        <v>0</v>
      </c>
      <c r="AF1574">
        <v>0</v>
      </c>
      <c r="AG1574">
        <v>0</v>
      </c>
      <c r="AH1574">
        <v>0</v>
      </c>
      <c r="AI1574" s="18" t="str">
        <f t="shared" si="97"/>
        <v>1</v>
      </c>
      <c r="AJ1574" s="18" t="str">
        <f t="shared" si="98"/>
        <v>1</v>
      </c>
      <c r="AK1574" s="18" t="str">
        <f t="shared" si="99"/>
        <v>1</v>
      </c>
      <c r="AL1574" s="18">
        <f t="shared" si="100"/>
        <v>0</v>
      </c>
      <c r="AM1574" t="s">
        <v>55</v>
      </c>
      <c r="AN1574" t="s">
        <v>55</v>
      </c>
      <c r="AO1574">
        <v>1</v>
      </c>
      <c r="AP1574">
        <v>1</v>
      </c>
      <c r="AQ1574">
        <v>0</v>
      </c>
      <c r="AR1574" t="s">
        <v>59</v>
      </c>
      <c r="AS1574" t="s">
        <v>80</v>
      </c>
      <c r="AT1574" t="s">
        <v>80</v>
      </c>
      <c r="AU1574" t="s">
        <v>80</v>
      </c>
      <c r="AV1574" t="s">
        <v>7433</v>
      </c>
      <c r="AW1574" t="s">
        <v>1840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0</v>
      </c>
      <c r="BK1574">
        <v>0</v>
      </c>
      <c r="BL1574">
        <v>2016022915</v>
      </c>
      <c r="BM1574">
        <v>15</v>
      </c>
    </row>
    <row r="1575" spans="1:65">
      <c r="A1575" t="s">
        <v>7434</v>
      </c>
      <c r="B1575">
        <v>1574</v>
      </c>
      <c r="C1575" t="s">
        <v>1223</v>
      </c>
      <c r="D1575">
        <v>1</v>
      </c>
      <c r="E1575">
        <v>15</v>
      </c>
      <c r="F1575">
        <v>2016022915</v>
      </c>
      <c r="G1575">
        <v>20160229</v>
      </c>
      <c r="H1575" t="s">
        <v>1841</v>
      </c>
      <c r="I1575" t="s">
        <v>1722</v>
      </c>
      <c r="J1575" t="s">
        <v>55</v>
      </c>
      <c r="K1575">
        <v>0</v>
      </c>
      <c r="L1575" t="s">
        <v>55</v>
      </c>
      <c r="M1575" t="s">
        <v>55</v>
      </c>
      <c r="N1575" t="s">
        <v>56</v>
      </c>
      <c r="O1575" t="s">
        <v>57</v>
      </c>
      <c r="P1575" t="s">
        <v>57</v>
      </c>
      <c r="Q1575" t="s">
        <v>3</v>
      </c>
      <c r="R1575" t="s">
        <v>1326</v>
      </c>
      <c r="S1575" t="s">
        <v>55</v>
      </c>
      <c r="T1575" t="s">
        <v>68</v>
      </c>
      <c r="U1575" t="s">
        <v>68</v>
      </c>
      <c r="V1575" t="s">
        <v>56</v>
      </c>
      <c r="W1575" t="s">
        <v>55</v>
      </c>
      <c r="X1575" t="s">
        <v>56</v>
      </c>
      <c r="Y1575" t="s">
        <v>68</v>
      </c>
      <c r="Z1575" t="s">
        <v>56</v>
      </c>
      <c r="AA1575" t="s">
        <v>57</v>
      </c>
      <c r="AB1575" t="s">
        <v>56</v>
      </c>
      <c r="AC1575" t="s">
        <v>56</v>
      </c>
      <c r="AD1575" t="s">
        <v>57</v>
      </c>
      <c r="AE1575">
        <v>0</v>
      </c>
      <c r="AF1575">
        <v>0</v>
      </c>
      <c r="AG1575">
        <v>0</v>
      </c>
      <c r="AH1575">
        <v>1</v>
      </c>
      <c r="AI1575" s="18" t="str">
        <f t="shared" si="97"/>
        <v>1</v>
      </c>
      <c r="AJ1575" s="18" t="str">
        <f t="shared" si="98"/>
        <v>1</v>
      </c>
      <c r="AK1575" s="18" t="str">
        <f t="shared" si="99"/>
        <v>1</v>
      </c>
      <c r="AL1575" s="18">
        <f t="shared" si="100"/>
        <v>1</v>
      </c>
      <c r="AM1575" t="s">
        <v>55</v>
      </c>
      <c r="AN1575" t="s">
        <v>55</v>
      </c>
      <c r="AO1575">
        <v>0</v>
      </c>
      <c r="AP1575">
        <v>0</v>
      </c>
      <c r="AQ1575">
        <v>0</v>
      </c>
      <c r="AR1575" t="s">
        <v>209</v>
      </c>
      <c r="AS1575" t="s">
        <v>141</v>
      </c>
      <c r="AT1575" t="s">
        <v>141</v>
      </c>
      <c r="AU1575" t="s">
        <v>1326</v>
      </c>
      <c r="AV1575" t="s">
        <v>7434</v>
      </c>
      <c r="AW1575" t="s">
        <v>1841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2016022915</v>
      </c>
      <c r="BM1575">
        <v>15</v>
      </c>
    </row>
    <row r="1576" spans="1:65">
      <c r="A1576" t="s">
        <v>7435</v>
      </c>
      <c r="B1576">
        <v>1575</v>
      </c>
      <c r="C1576" t="s">
        <v>57</v>
      </c>
      <c r="D1576" t="s">
        <v>55</v>
      </c>
      <c r="E1576">
        <v>15</v>
      </c>
      <c r="F1576">
        <v>2016022915</v>
      </c>
      <c r="G1576" t="s">
        <v>55</v>
      </c>
      <c r="H1576" t="s">
        <v>1842</v>
      </c>
      <c r="I1576" t="s">
        <v>55</v>
      </c>
      <c r="J1576" t="s">
        <v>55</v>
      </c>
      <c r="K1576" t="s">
        <v>55</v>
      </c>
      <c r="L1576" t="s">
        <v>55</v>
      </c>
      <c r="M1576" t="s">
        <v>55</v>
      </c>
      <c r="N1576" t="s">
        <v>57</v>
      </c>
      <c r="O1576" t="s">
        <v>57</v>
      </c>
      <c r="P1576" t="s">
        <v>57</v>
      </c>
      <c r="Q1576" t="s">
        <v>57</v>
      </c>
      <c r="R1576" t="s">
        <v>57</v>
      </c>
      <c r="S1576" t="s">
        <v>55</v>
      </c>
      <c r="T1576" t="s">
        <v>57</v>
      </c>
      <c r="U1576" t="s">
        <v>57</v>
      </c>
      <c r="V1576" t="s">
        <v>57</v>
      </c>
      <c r="W1576" t="s">
        <v>55</v>
      </c>
      <c r="X1576" t="s">
        <v>57</v>
      </c>
      <c r="Y1576" t="s">
        <v>57</v>
      </c>
      <c r="Z1576" t="s">
        <v>57</v>
      </c>
      <c r="AA1576" t="s">
        <v>57</v>
      </c>
      <c r="AB1576" t="s">
        <v>57</v>
      </c>
      <c r="AC1576" t="s">
        <v>57</v>
      </c>
      <c r="AD1576" t="s">
        <v>57</v>
      </c>
      <c r="AE1576">
        <v>0</v>
      </c>
      <c r="AF1576">
        <v>0</v>
      </c>
      <c r="AG1576">
        <v>0</v>
      </c>
      <c r="AH1576">
        <v>0</v>
      </c>
      <c r="AI1576" s="18" t="str">
        <f t="shared" si="97"/>
        <v>1</v>
      </c>
      <c r="AJ1576" s="18" t="str">
        <f t="shared" si="98"/>
        <v>1</v>
      </c>
      <c r="AK1576" s="18" t="str">
        <f t="shared" si="99"/>
        <v>1</v>
      </c>
      <c r="AL1576" s="18">
        <f t="shared" si="100"/>
        <v>0</v>
      </c>
      <c r="AM1576" t="s">
        <v>55</v>
      </c>
      <c r="AN1576" t="s">
        <v>55</v>
      </c>
      <c r="AO1576">
        <v>0</v>
      </c>
      <c r="AP1576">
        <v>1</v>
      </c>
      <c r="AQ1576">
        <v>0</v>
      </c>
      <c r="AR1576" t="s">
        <v>59</v>
      </c>
      <c r="AS1576" t="s">
        <v>80</v>
      </c>
      <c r="AT1576" t="s">
        <v>80</v>
      </c>
      <c r="AU1576" t="s">
        <v>80</v>
      </c>
      <c r="AV1576" t="s">
        <v>7435</v>
      </c>
      <c r="AW1576" t="s">
        <v>1842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0</v>
      </c>
      <c r="BL1576">
        <v>2016022915</v>
      </c>
      <c r="BM1576">
        <v>15</v>
      </c>
    </row>
    <row r="1577" spans="1:65">
      <c r="A1577" t="s">
        <v>7436</v>
      </c>
      <c r="B1577">
        <v>1576</v>
      </c>
      <c r="C1577" t="s">
        <v>57</v>
      </c>
      <c r="D1577" t="s">
        <v>55</v>
      </c>
      <c r="E1577">
        <v>15</v>
      </c>
      <c r="F1577">
        <v>2016022915</v>
      </c>
      <c r="G1577" t="s">
        <v>55</v>
      </c>
      <c r="H1577" t="s">
        <v>1843</v>
      </c>
      <c r="I1577" t="s">
        <v>55</v>
      </c>
      <c r="J1577" t="s">
        <v>55</v>
      </c>
      <c r="K1577" t="s">
        <v>55</v>
      </c>
      <c r="L1577" t="s">
        <v>55</v>
      </c>
      <c r="M1577" t="s">
        <v>55</v>
      </c>
      <c r="N1577" t="s">
        <v>57</v>
      </c>
      <c r="O1577" t="s">
        <v>57</v>
      </c>
      <c r="P1577" t="s">
        <v>57</v>
      </c>
      <c r="Q1577" t="s">
        <v>57</v>
      </c>
      <c r="R1577" t="s">
        <v>57</v>
      </c>
      <c r="S1577" t="s">
        <v>55</v>
      </c>
      <c r="T1577" t="s">
        <v>57</v>
      </c>
      <c r="U1577" t="s">
        <v>57</v>
      </c>
      <c r="V1577" t="s">
        <v>57</v>
      </c>
      <c r="W1577" t="s">
        <v>55</v>
      </c>
      <c r="X1577" t="s">
        <v>57</v>
      </c>
      <c r="Y1577" t="s">
        <v>57</v>
      </c>
      <c r="Z1577" t="s">
        <v>57</v>
      </c>
      <c r="AA1577" t="s">
        <v>57</v>
      </c>
      <c r="AB1577" t="s">
        <v>57</v>
      </c>
      <c r="AC1577" t="s">
        <v>57</v>
      </c>
      <c r="AD1577" t="s">
        <v>57</v>
      </c>
      <c r="AE1577">
        <v>0</v>
      </c>
      <c r="AF1577">
        <v>0</v>
      </c>
      <c r="AG1577">
        <v>0</v>
      </c>
      <c r="AH1577">
        <v>0</v>
      </c>
      <c r="AI1577" s="18" t="str">
        <f t="shared" si="97"/>
        <v>1</v>
      </c>
      <c r="AJ1577" s="18" t="str">
        <f t="shared" si="98"/>
        <v>1</v>
      </c>
      <c r="AK1577" s="18" t="str">
        <f t="shared" si="99"/>
        <v>1</v>
      </c>
      <c r="AL1577" s="18">
        <f t="shared" si="100"/>
        <v>0</v>
      </c>
      <c r="AM1577" t="s">
        <v>55</v>
      </c>
      <c r="AN1577" t="s">
        <v>55</v>
      </c>
      <c r="AO1577">
        <v>0</v>
      </c>
      <c r="AP1577">
        <v>1</v>
      </c>
      <c r="AQ1577">
        <v>0</v>
      </c>
      <c r="AR1577" t="s">
        <v>59</v>
      </c>
      <c r="AS1577" t="s">
        <v>80</v>
      </c>
      <c r="AT1577" t="s">
        <v>80</v>
      </c>
      <c r="AU1577" t="s">
        <v>80</v>
      </c>
      <c r="AV1577" t="s">
        <v>7436</v>
      </c>
      <c r="AW1577" t="s">
        <v>1843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2016022915</v>
      </c>
      <c r="BM1577">
        <v>15</v>
      </c>
    </row>
    <row r="1578" spans="1:65">
      <c r="A1578" t="s">
        <v>7437</v>
      </c>
      <c r="B1578">
        <v>1577</v>
      </c>
      <c r="C1578" t="s">
        <v>57</v>
      </c>
      <c r="D1578" t="s">
        <v>55</v>
      </c>
      <c r="E1578">
        <v>15</v>
      </c>
      <c r="F1578">
        <v>2016022915</v>
      </c>
      <c r="G1578" t="s">
        <v>55</v>
      </c>
      <c r="H1578" t="s">
        <v>1844</v>
      </c>
      <c r="I1578" t="s">
        <v>55</v>
      </c>
      <c r="J1578" t="s">
        <v>55</v>
      </c>
      <c r="K1578" t="s">
        <v>55</v>
      </c>
      <c r="L1578" t="s">
        <v>55</v>
      </c>
      <c r="M1578" t="s">
        <v>55</v>
      </c>
      <c r="N1578" t="s">
        <v>57</v>
      </c>
      <c r="O1578" t="s">
        <v>57</v>
      </c>
      <c r="P1578" t="s">
        <v>57</v>
      </c>
      <c r="Q1578" t="s">
        <v>57</v>
      </c>
      <c r="R1578" t="s">
        <v>57</v>
      </c>
      <c r="S1578" t="s">
        <v>55</v>
      </c>
      <c r="T1578" t="s">
        <v>57</v>
      </c>
      <c r="U1578" t="s">
        <v>57</v>
      </c>
      <c r="V1578" t="s">
        <v>57</v>
      </c>
      <c r="W1578" t="s">
        <v>55</v>
      </c>
      <c r="X1578" t="s">
        <v>57</v>
      </c>
      <c r="Y1578" t="s">
        <v>57</v>
      </c>
      <c r="Z1578" t="s">
        <v>57</v>
      </c>
      <c r="AA1578" t="s">
        <v>57</v>
      </c>
      <c r="AB1578" t="s">
        <v>57</v>
      </c>
      <c r="AC1578" t="s">
        <v>57</v>
      </c>
      <c r="AD1578" t="s">
        <v>57</v>
      </c>
      <c r="AE1578">
        <v>0</v>
      </c>
      <c r="AF1578">
        <v>0</v>
      </c>
      <c r="AG1578">
        <v>0</v>
      </c>
      <c r="AH1578">
        <v>0</v>
      </c>
      <c r="AI1578" s="18" t="str">
        <f t="shared" si="97"/>
        <v>1</v>
      </c>
      <c r="AJ1578" s="18" t="str">
        <f t="shared" si="98"/>
        <v>1</v>
      </c>
      <c r="AK1578" s="18" t="str">
        <f t="shared" si="99"/>
        <v>1</v>
      </c>
      <c r="AL1578" s="18">
        <f t="shared" si="100"/>
        <v>0</v>
      </c>
      <c r="AM1578" t="s">
        <v>55</v>
      </c>
      <c r="AN1578" t="s">
        <v>55</v>
      </c>
      <c r="AO1578">
        <v>0</v>
      </c>
      <c r="AP1578">
        <v>1</v>
      </c>
      <c r="AQ1578">
        <v>0</v>
      </c>
      <c r="AR1578" t="s">
        <v>59</v>
      </c>
      <c r="AS1578" t="s">
        <v>80</v>
      </c>
      <c r="AT1578" t="s">
        <v>80</v>
      </c>
      <c r="AU1578" t="s">
        <v>80</v>
      </c>
      <c r="AV1578" t="s">
        <v>7437</v>
      </c>
      <c r="AW1578" t="s">
        <v>1844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2016022915</v>
      </c>
      <c r="BM1578">
        <v>15</v>
      </c>
    </row>
    <row r="1579" spans="1:65">
      <c r="A1579" t="s">
        <v>7438</v>
      </c>
      <c r="B1579">
        <v>1578</v>
      </c>
      <c r="C1579" t="s">
        <v>1223</v>
      </c>
      <c r="D1579">
        <v>1</v>
      </c>
      <c r="E1579">
        <v>15</v>
      </c>
      <c r="F1579">
        <v>2016022915</v>
      </c>
      <c r="G1579">
        <v>20160229</v>
      </c>
      <c r="H1579" t="s">
        <v>1845</v>
      </c>
      <c r="I1579" t="s">
        <v>1789</v>
      </c>
      <c r="J1579" t="s">
        <v>55</v>
      </c>
      <c r="K1579">
        <v>0</v>
      </c>
      <c r="L1579" t="s">
        <v>55</v>
      </c>
      <c r="M1579" t="s">
        <v>55</v>
      </c>
      <c r="N1579" t="s">
        <v>56</v>
      </c>
      <c r="O1579" t="s">
        <v>57</v>
      </c>
      <c r="P1579" t="s">
        <v>57</v>
      </c>
      <c r="Q1579" t="s">
        <v>3</v>
      </c>
      <c r="R1579" t="s">
        <v>1326</v>
      </c>
      <c r="S1579" t="s">
        <v>55</v>
      </c>
      <c r="T1579" t="s">
        <v>68</v>
      </c>
      <c r="U1579" t="s">
        <v>68</v>
      </c>
      <c r="V1579" t="s">
        <v>56</v>
      </c>
      <c r="W1579" t="s">
        <v>55</v>
      </c>
      <c r="X1579" t="s">
        <v>56</v>
      </c>
      <c r="Y1579" t="s">
        <v>68</v>
      </c>
      <c r="Z1579" t="s">
        <v>56</v>
      </c>
      <c r="AA1579" t="s">
        <v>57</v>
      </c>
      <c r="AB1579" t="s">
        <v>56</v>
      </c>
      <c r="AC1579" t="s">
        <v>56</v>
      </c>
      <c r="AD1579" t="s">
        <v>1846</v>
      </c>
      <c r="AE1579">
        <v>0</v>
      </c>
      <c r="AF1579">
        <v>0</v>
      </c>
      <c r="AG1579">
        <v>0</v>
      </c>
      <c r="AH1579">
        <v>1</v>
      </c>
      <c r="AI1579" s="18" t="str">
        <f t="shared" si="97"/>
        <v>1</v>
      </c>
      <c r="AJ1579" s="18" t="str">
        <f t="shared" si="98"/>
        <v>1</v>
      </c>
      <c r="AK1579" s="18" t="str">
        <f t="shared" si="99"/>
        <v>1</v>
      </c>
      <c r="AL1579" s="18">
        <f t="shared" si="100"/>
        <v>1</v>
      </c>
      <c r="AM1579" t="s">
        <v>55</v>
      </c>
      <c r="AN1579" t="s">
        <v>55</v>
      </c>
      <c r="AO1579">
        <v>1</v>
      </c>
      <c r="AP1579">
        <v>0</v>
      </c>
      <c r="AQ1579">
        <v>0</v>
      </c>
      <c r="AR1579" t="s">
        <v>1789</v>
      </c>
      <c r="AS1579" t="s">
        <v>141</v>
      </c>
      <c r="AT1579" t="s">
        <v>141</v>
      </c>
      <c r="AU1579" t="s">
        <v>1326</v>
      </c>
      <c r="AV1579" t="s">
        <v>7438</v>
      </c>
      <c r="AW1579" t="s">
        <v>1845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2016022915</v>
      </c>
      <c r="BM1579">
        <v>15</v>
      </c>
    </row>
    <row r="1580" spans="1:65">
      <c r="A1580" t="s">
        <v>7439</v>
      </c>
      <c r="B1580">
        <v>1579</v>
      </c>
      <c r="C1580" t="s">
        <v>57</v>
      </c>
      <c r="D1580" t="s">
        <v>55</v>
      </c>
      <c r="E1580">
        <v>15</v>
      </c>
      <c r="F1580">
        <v>2016022915</v>
      </c>
      <c r="G1580" t="s">
        <v>55</v>
      </c>
      <c r="H1580" t="s">
        <v>1847</v>
      </c>
      <c r="I1580" t="s">
        <v>55</v>
      </c>
      <c r="J1580" t="s">
        <v>55</v>
      </c>
      <c r="K1580" t="s">
        <v>55</v>
      </c>
      <c r="L1580" t="s">
        <v>55</v>
      </c>
      <c r="M1580" t="s">
        <v>55</v>
      </c>
      <c r="N1580" t="s">
        <v>57</v>
      </c>
      <c r="O1580" t="s">
        <v>57</v>
      </c>
      <c r="P1580" t="s">
        <v>57</v>
      </c>
      <c r="Q1580" t="s">
        <v>57</v>
      </c>
      <c r="R1580" t="s">
        <v>57</v>
      </c>
      <c r="S1580" t="s">
        <v>55</v>
      </c>
      <c r="T1580" t="s">
        <v>57</v>
      </c>
      <c r="U1580" t="s">
        <v>57</v>
      </c>
      <c r="V1580" t="s">
        <v>57</v>
      </c>
      <c r="W1580" t="s">
        <v>55</v>
      </c>
      <c r="X1580" t="s">
        <v>57</v>
      </c>
      <c r="Y1580" t="s">
        <v>57</v>
      </c>
      <c r="Z1580" t="s">
        <v>57</v>
      </c>
      <c r="AA1580" t="s">
        <v>57</v>
      </c>
      <c r="AB1580" t="s">
        <v>57</v>
      </c>
      <c r="AC1580" t="s">
        <v>57</v>
      </c>
      <c r="AD1580" t="s">
        <v>57</v>
      </c>
      <c r="AE1580">
        <v>0</v>
      </c>
      <c r="AF1580">
        <v>0</v>
      </c>
      <c r="AG1580">
        <v>0</v>
      </c>
      <c r="AH1580">
        <v>0</v>
      </c>
      <c r="AI1580" s="18" t="str">
        <f t="shared" si="97"/>
        <v>1</v>
      </c>
      <c r="AJ1580" s="18" t="str">
        <f t="shared" si="98"/>
        <v>1</v>
      </c>
      <c r="AK1580" s="18" t="str">
        <f t="shared" si="99"/>
        <v>1</v>
      </c>
      <c r="AL1580" s="18">
        <f t="shared" si="100"/>
        <v>0</v>
      </c>
      <c r="AM1580" t="s">
        <v>55</v>
      </c>
      <c r="AN1580" t="s">
        <v>55</v>
      </c>
      <c r="AO1580">
        <v>0</v>
      </c>
      <c r="AP1580">
        <v>1</v>
      </c>
      <c r="AQ1580">
        <v>0</v>
      </c>
      <c r="AR1580" t="s">
        <v>59</v>
      </c>
      <c r="AS1580" t="s">
        <v>80</v>
      </c>
      <c r="AT1580" t="s">
        <v>80</v>
      </c>
      <c r="AU1580" t="s">
        <v>80</v>
      </c>
      <c r="AV1580" t="s">
        <v>7439</v>
      </c>
      <c r="AW1580" t="s">
        <v>1847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0</v>
      </c>
      <c r="BK1580">
        <v>0</v>
      </c>
      <c r="BL1580">
        <v>2016022915</v>
      </c>
      <c r="BM1580">
        <v>15</v>
      </c>
    </row>
    <row r="1581" spans="1:65">
      <c r="A1581" t="s">
        <v>7440</v>
      </c>
      <c r="B1581">
        <v>1580</v>
      </c>
      <c r="C1581" t="s">
        <v>57</v>
      </c>
      <c r="D1581" t="s">
        <v>55</v>
      </c>
      <c r="E1581">
        <v>15</v>
      </c>
      <c r="F1581">
        <v>2016022915</v>
      </c>
      <c r="G1581" t="s">
        <v>55</v>
      </c>
      <c r="H1581" t="s">
        <v>1848</v>
      </c>
      <c r="I1581" t="s">
        <v>55</v>
      </c>
      <c r="J1581" t="s">
        <v>55</v>
      </c>
      <c r="K1581" t="s">
        <v>55</v>
      </c>
      <c r="L1581" t="s">
        <v>55</v>
      </c>
      <c r="M1581" t="s">
        <v>55</v>
      </c>
      <c r="N1581" t="s">
        <v>57</v>
      </c>
      <c r="O1581" t="s">
        <v>57</v>
      </c>
      <c r="P1581" t="s">
        <v>57</v>
      </c>
      <c r="Q1581" t="s">
        <v>57</v>
      </c>
      <c r="R1581" t="s">
        <v>57</v>
      </c>
      <c r="S1581" t="s">
        <v>55</v>
      </c>
      <c r="T1581" t="s">
        <v>57</v>
      </c>
      <c r="U1581" t="s">
        <v>57</v>
      </c>
      <c r="V1581" t="s">
        <v>57</v>
      </c>
      <c r="W1581" t="s">
        <v>55</v>
      </c>
      <c r="X1581" t="s">
        <v>57</v>
      </c>
      <c r="Y1581" t="s">
        <v>57</v>
      </c>
      <c r="Z1581" t="s">
        <v>57</v>
      </c>
      <c r="AA1581" t="s">
        <v>57</v>
      </c>
      <c r="AB1581" t="s">
        <v>57</v>
      </c>
      <c r="AC1581" t="s">
        <v>57</v>
      </c>
      <c r="AD1581" t="s">
        <v>57</v>
      </c>
      <c r="AE1581">
        <v>0</v>
      </c>
      <c r="AF1581">
        <v>0</v>
      </c>
      <c r="AG1581">
        <v>0</v>
      </c>
      <c r="AH1581">
        <v>0</v>
      </c>
      <c r="AI1581" s="18" t="str">
        <f t="shared" si="97"/>
        <v>1</v>
      </c>
      <c r="AJ1581" s="18" t="str">
        <f t="shared" si="98"/>
        <v>1</v>
      </c>
      <c r="AK1581" s="18" t="str">
        <f t="shared" si="99"/>
        <v>1</v>
      </c>
      <c r="AL1581" s="18">
        <f t="shared" si="100"/>
        <v>0</v>
      </c>
      <c r="AM1581" t="s">
        <v>55</v>
      </c>
      <c r="AN1581" t="s">
        <v>55</v>
      </c>
      <c r="AO1581">
        <v>0</v>
      </c>
      <c r="AP1581">
        <v>1</v>
      </c>
      <c r="AQ1581">
        <v>0</v>
      </c>
      <c r="AR1581" t="s">
        <v>59</v>
      </c>
      <c r="AS1581" t="s">
        <v>80</v>
      </c>
      <c r="AT1581" t="s">
        <v>80</v>
      </c>
      <c r="AU1581" t="s">
        <v>80</v>
      </c>
      <c r="AV1581" t="s">
        <v>7440</v>
      </c>
      <c r="AW1581" t="s">
        <v>1848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0</v>
      </c>
      <c r="BK1581">
        <v>0</v>
      </c>
      <c r="BL1581">
        <v>2016022915</v>
      </c>
      <c r="BM1581">
        <v>15</v>
      </c>
    </row>
    <row r="1582" spans="1:65">
      <c r="A1582" t="s">
        <v>7441</v>
      </c>
      <c r="B1582">
        <v>1581</v>
      </c>
      <c r="C1582" t="s">
        <v>57</v>
      </c>
      <c r="D1582" t="s">
        <v>55</v>
      </c>
      <c r="E1582">
        <v>15</v>
      </c>
      <c r="F1582">
        <v>2016022915</v>
      </c>
      <c r="G1582" t="s">
        <v>55</v>
      </c>
      <c r="H1582" t="s">
        <v>1849</v>
      </c>
      <c r="I1582" t="s">
        <v>55</v>
      </c>
      <c r="J1582" t="s">
        <v>55</v>
      </c>
      <c r="K1582" t="s">
        <v>55</v>
      </c>
      <c r="L1582" t="s">
        <v>55</v>
      </c>
      <c r="M1582" t="s">
        <v>55</v>
      </c>
      <c r="N1582" t="s">
        <v>57</v>
      </c>
      <c r="O1582" t="s">
        <v>57</v>
      </c>
      <c r="P1582" t="s">
        <v>57</v>
      </c>
      <c r="Q1582" t="s">
        <v>57</v>
      </c>
      <c r="R1582" t="s">
        <v>57</v>
      </c>
      <c r="S1582" t="s">
        <v>55</v>
      </c>
      <c r="T1582" t="s">
        <v>57</v>
      </c>
      <c r="U1582" t="s">
        <v>57</v>
      </c>
      <c r="V1582" t="s">
        <v>57</v>
      </c>
      <c r="W1582" t="s">
        <v>55</v>
      </c>
      <c r="X1582" t="s">
        <v>57</v>
      </c>
      <c r="Y1582" t="s">
        <v>57</v>
      </c>
      <c r="Z1582" t="s">
        <v>57</v>
      </c>
      <c r="AA1582" t="s">
        <v>57</v>
      </c>
      <c r="AB1582" t="s">
        <v>57</v>
      </c>
      <c r="AC1582" t="s">
        <v>57</v>
      </c>
      <c r="AD1582" t="s">
        <v>57</v>
      </c>
      <c r="AE1582">
        <v>0</v>
      </c>
      <c r="AF1582">
        <v>0</v>
      </c>
      <c r="AG1582">
        <v>0</v>
      </c>
      <c r="AH1582">
        <v>0</v>
      </c>
      <c r="AI1582" s="18" t="str">
        <f t="shared" si="97"/>
        <v>1</v>
      </c>
      <c r="AJ1582" s="18" t="str">
        <f t="shared" si="98"/>
        <v>1</v>
      </c>
      <c r="AK1582" s="18" t="str">
        <f t="shared" si="99"/>
        <v>1</v>
      </c>
      <c r="AL1582" s="18">
        <f t="shared" si="100"/>
        <v>0</v>
      </c>
      <c r="AM1582" t="s">
        <v>55</v>
      </c>
      <c r="AN1582" t="s">
        <v>55</v>
      </c>
      <c r="AO1582">
        <v>0</v>
      </c>
      <c r="AP1582">
        <v>1</v>
      </c>
      <c r="AQ1582">
        <v>0</v>
      </c>
      <c r="AR1582" t="s">
        <v>59</v>
      </c>
      <c r="AS1582" t="s">
        <v>80</v>
      </c>
      <c r="AT1582" t="s">
        <v>80</v>
      </c>
      <c r="AU1582" t="s">
        <v>80</v>
      </c>
      <c r="AV1582" t="s">
        <v>7441</v>
      </c>
      <c r="AW1582" t="s">
        <v>1849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0</v>
      </c>
      <c r="BK1582">
        <v>0</v>
      </c>
      <c r="BL1582">
        <v>2016022915</v>
      </c>
      <c r="BM1582">
        <v>15</v>
      </c>
    </row>
    <row r="1583" spans="1:65">
      <c r="A1583" t="s">
        <v>7442</v>
      </c>
      <c r="B1583">
        <v>1582</v>
      </c>
      <c r="C1583" t="s">
        <v>57</v>
      </c>
      <c r="D1583" t="s">
        <v>55</v>
      </c>
      <c r="E1583">
        <v>15</v>
      </c>
      <c r="F1583">
        <v>2016022915</v>
      </c>
      <c r="G1583" t="s">
        <v>55</v>
      </c>
      <c r="H1583" t="s">
        <v>1850</v>
      </c>
      <c r="I1583" t="s">
        <v>55</v>
      </c>
      <c r="J1583" t="s">
        <v>55</v>
      </c>
      <c r="K1583" t="s">
        <v>55</v>
      </c>
      <c r="L1583" t="s">
        <v>55</v>
      </c>
      <c r="M1583" t="s">
        <v>55</v>
      </c>
      <c r="N1583" t="s">
        <v>57</v>
      </c>
      <c r="O1583" t="s">
        <v>57</v>
      </c>
      <c r="P1583" t="s">
        <v>57</v>
      </c>
      <c r="Q1583" t="s">
        <v>57</v>
      </c>
      <c r="R1583" t="s">
        <v>57</v>
      </c>
      <c r="S1583" t="s">
        <v>55</v>
      </c>
      <c r="T1583" t="s">
        <v>57</v>
      </c>
      <c r="U1583" t="s">
        <v>57</v>
      </c>
      <c r="V1583" t="s">
        <v>57</v>
      </c>
      <c r="W1583" t="s">
        <v>55</v>
      </c>
      <c r="X1583" t="s">
        <v>57</v>
      </c>
      <c r="Y1583" t="s">
        <v>57</v>
      </c>
      <c r="Z1583" t="s">
        <v>57</v>
      </c>
      <c r="AA1583" t="s">
        <v>57</v>
      </c>
      <c r="AB1583" t="s">
        <v>57</v>
      </c>
      <c r="AC1583" t="s">
        <v>57</v>
      </c>
      <c r="AD1583" t="s">
        <v>57</v>
      </c>
      <c r="AE1583">
        <v>0</v>
      </c>
      <c r="AF1583">
        <v>0</v>
      </c>
      <c r="AG1583">
        <v>0</v>
      </c>
      <c r="AH1583">
        <v>0</v>
      </c>
      <c r="AI1583" s="18" t="str">
        <f t="shared" si="97"/>
        <v>1</v>
      </c>
      <c r="AJ1583" s="18" t="str">
        <f t="shared" si="98"/>
        <v>1</v>
      </c>
      <c r="AK1583" s="18" t="str">
        <f t="shared" si="99"/>
        <v>1</v>
      </c>
      <c r="AL1583" s="18">
        <f t="shared" si="100"/>
        <v>0</v>
      </c>
      <c r="AM1583" t="s">
        <v>55</v>
      </c>
      <c r="AN1583" t="s">
        <v>55</v>
      </c>
      <c r="AO1583">
        <v>0</v>
      </c>
      <c r="AP1583">
        <v>1</v>
      </c>
      <c r="AQ1583">
        <v>0</v>
      </c>
      <c r="AR1583" t="s">
        <v>59</v>
      </c>
      <c r="AS1583" t="s">
        <v>80</v>
      </c>
      <c r="AT1583" t="s">
        <v>80</v>
      </c>
      <c r="AU1583" t="s">
        <v>80</v>
      </c>
      <c r="AV1583" t="s">
        <v>7442</v>
      </c>
      <c r="AW1583" t="s">
        <v>1850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0</v>
      </c>
      <c r="BL1583">
        <v>2016022915</v>
      </c>
      <c r="BM1583">
        <v>15</v>
      </c>
    </row>
    <row r="1584" spans="1:65">
      <c r="A1584" t="s">
        <v>7443</v>
      </c>
      <c r="B1584">
        <v>1583</v>
      </c>
      <c r="C1584" t="s">
        <v>57</v>
      </c>
      <c r="D1584" t="s">
        <v>55</v>
      </c>
      <c r="E1584">
        <v>15</v>
      </c>
      <c r="F1584">
        <v>2016022915</v>
      </c>
      <c r="G1584" t="s">
        <v>55</v>
      </c>
      <c r="H1584" t="s">
        <v>1851</v>
      </c>
      <c r="I1584" t="s">
        <v>55</v>
      </c>
      <c r="J1584" t="s">
        <v>55</v>
      </c>
      <c r="K1584" t="s">
        <v>55</v>
      </c>
      <c r="L1584" t="s">
        <v>55</v>
      </c>
      <c r="M1584" t="s">
        <v>55</v>
      </c>
      <c r="N1584" t="s">
        <v>57</v>
      </c>
      <c r="O1584" t="s">
        <v>57</v>
      </c>
      <c r="P1584" t="s">
        <v>57</v>
      </c>
      <c r="Q1584" t="s">
        <v>57</v>
      </c>
      <c r="R1584" t="s">
        <v>57</v>
      </c>
      <c r="S1584" t="s">
        <v>55</v>
      </c>
      <c r="T1584" t="s">
        <v>57</v>
      </c>
      <c r="U1584" t="s">
        <v>57</v>
      </c>
      <c r="V1584" t="s">
        <v>57</v>
      </c>
      <c r="W1584" t="s">
        <v>55</v>
      </c>
      <c r="X1584" t="s">
        <v>57</v>
      </c>
      <c r="Y1584" t="s">
        <v>57</v>
      </c>
      <c r="Z1584" t="s">
        <v>57</v>
      </c>
      <c r="AA1584" t="s">
        <v>57</v>
      </c>
      <c r="AB1584" t="s">
        <v>57</v>
      </c>
      <c r="AC1584" t="s">
        <v>57</v>
      </c>
      <c r="AD1584" t="s">
        <v>57</v>
      </c>
      <c r="AE1584">
        <v>0</v>
      </c>
      <c r="AF1584">
        <v>0</v>
      </c>
      <c r="AG1584">
        <v>0</v>
      </c>
      <c r="AH1584">
        <v>0</v>
      </c>
      <c r="AI1584" s="18" t="str">
        <f t="shared" si="97"/>
        <v>1</v>
      </c>
      <c r="AJ1584" s="18" t="str">
        <f t="shared" si="98"/>
        <v>1</v>
      </c>
      <c r="AK1584" s="18" t="str">
        <f t="shared" si="99"/>
        <v>1</v>
      </c>
      <c r="AL1584" s="18">
        <f t="shared" si="100"/>
        <v>0</v>
      </c>
      <c r="AM1584" t="s">
        <v>55</v>
      </c>
      <c r="AN1584" t="s">
        <v>55</v>
      </c>
      <c r="AO1584">
        <v>1</v>
      </c>
      <c r="AP1584">
        <v>1</v>
      </c>
      <c r="AQ1584">
        <v>0</v>
      </c>
      <c r="AR1584" t="s">
        <v>59</v>
      </c>
      <c r="AS1584" t="s">
        <v>80</v>
      </c>
      <c r="AT1584" t="s">
        <v>80</v>
      </c>
      <c r="AU1584" t="s">
        <v>80</v>
      </c>
      <c r="AV1584" t="s">
        <v>7443</v>
      </c>
      <c r="AW1584" t="s">
        <v>1851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2016022915</v>
      </c>
      <c r="BM1584">
        <v>15</v>
      </c>
    </row>
    <row r="1585" spans="1:65">
      <c r="A1585" t="s">
        <v>7444</v>
      </c>
      <c r="B1585">
        <v>1584</v>
      </c>
      <c r="C1585" t="s">
        <v>1223</v>
      </c>
      <c r="D1585">
        <v>1</v>
      </c>
      <c r="E1585">
        <v>15</v>
      </c>
      <c r="F1585">
        <v>2016022915</v>
      </c>
      <c r="G1585">
        <v>20160229</v>
      </c>
      <c r="H1585" t="s">
        <v>1852</v>
      </c>
      <c r="I1585" t="s">
        <v>76</v>
      </c>
      <c r="J1585" t="s">
        <v>55</v>
      </c>
      <c r="K1585">
        <v>1</v>
      </c>
      <c r="L1585" t="s">
        <v>55</v>
      </c>
      <c r="M1585">
        <v>1</v>
      </c>
      <c r="N1585" t="s">
        <v>56</v>
      </c>
      <c r="O1585" t="s">
        <v>76</v>
      </c>
      <c r="P1585" t="s">
        <v>57</v>
      </c>
      <c r="Q1585" t="s">
        <v>4</v>
      </c>
      <c r="R1585" t="s">
        <v>352</v>
      </c>
      <c r="S1585" t="s">
        <v>55</v>
      </c>
      <c r="T1585" t="s">
        <v>56</v>
      </c>
      <c r="U1585" t="s">
        <v>56</v>
      </c>
      <c r="V1585" t="s">
        <v>56</v>
      </c>
      <c r="W1585" t="s">
        <v>55</v>
      </c>
      <c r="X1585" t="s">
        <v>56</v>
      </c>
      <c r="Y1585" t="s">
        <v>56</v>
      </c>
      <c r="Z1585" t="s">
        <v>56</v>
      </c>
      <c r="AA1585" t="s">
        <v>57</v>
      </c>
      <c r="AB1585" t="s">
        <v>56</v>
      </c>
      <c r="AC1585" t="s">
        <v>56</v>
      </c>
      <c r="AD1585" t="s">
        <v>57</v>
      </c>
      <c r="AE1585">
        <v>0</v>
      </c>
      <c r="AF1585">
        <v>0</v>
      </c>
      <c r="AG1585">
        <v>0</v>
      </c>
      <c r="AH1585">
        <v>1</v>
      </c>
      <c r="AI1585" s="18" t="str">
        <f t="shared" si="97"/>
        <v>1</v>
      </c>
      <c r="AJ1585" s="18" t="str">
        <f t="shared" si="98"/>
        <v>1</v>
      </c>
      <c r="AK1585" s="18" t="str">
        <f t="shared" si="99"/>
        <v>1</v>
      </c>
      <c r="AL1585" s="18">
        <f t="shared" si="100"/>
        <v>1</v>
      </c>
      <c r="AM1585" t="s">
        <v>55</v>
      </c>
      <c r="AN1585" t="s">
        <v>55</v>
      </c>
      <c r="AO1585">
        <v>0</v>
      </c>
      <c r="AP1585">
        <v>0</v>
      </c>
      <c r="AQ1585">
        <v>0</v>
      </c>
      <c r="AR1585" t="s">
        <v>76</v>
      </c>
      <c r="AS1585" t="s">
        <v>91</v>
      </c>
      <c r="AT1585" t="s">
        <v>91</v>
      </c>
      <c r="AU1585" t="s">
        <v>4449</v>
      </c>
      <c r="AV1585" t="s">
        <v>7444</v>
      </c>
      <c r="AW1585" t="s">
        <v>1852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2016022915</v>
      </c>
      <c r="BM1585">
        <v>15</v>
      </c>
    </row>
    <row r="1586" spans="1:65">
      <c r="A1586" t="s">
        <v>7445</v>
      </c>
      <c r="B1586">
        <v>1585</v>
      </c>
      <c r="C1586" t="s">
        <v>1223</v>
      </c>
      <c r="D1586">
        <v>1</v>
      </c>
      <c r="E1586">
        <v>15</v>
      </c>
      <c r="F1586">
        <v>2016022915</v>
      </c>
      <c r="G1586">
        <v>20160229</v>
      </c>
      <c r="H1586" t="s">
        <v>1853</v>
      </c>
      <c r="I1586" t="s">
        <v>1854</v>
      </c>
      <c r="J1586" t="s">
        <v>55</v>
      </c>
      <c r="K1586">
        <v>0</v>
      </c>
      <c r="L1586" t="s">
        <v>55</v>
      </c>
      <c r="M1586" t="s">
        <v>55</v>
      </c>
      <c r="N1586" t="s">
        <v>56</v>
      </c>
      <c r="O1586" t="s">
        <v>57</v>
      </c>
      <c r="P1586" t="s">
        <v>57</v>
      </c>
      <c r="Q1586" t="s">
        <v>3</v>
      </c>
      <c r="R1586" t="s">
        <v>1855</v>
      </c>
      <c r="S1586" t="s">
        <v>55</v>
      </c>
      <c r="T1586" t="s">
        <v>68</v>
      </c>
      <c r="U1586" t="s">
        <v>68</v>
      </c>
      <c r="V1586" t="s">
        <v>68</v>
      </c>
      <c r="W1586" t="s">
        <v>55</v>
      </c>
      <c r="X1586" t="s">
        <v>56</v>
      </c>
      <c r="Y1586" t="s">
        <v>56</v>
      </c>
      <c r="Z1586" t="s">
        <v>56</v>
      </c>
      <c r="AA1586" t="s">
        <v>57</v>
      </c>
      <c r="AB1586" t="s">
        <v>56</v>
      </c>
      <c r="AC1586" t="s">
        <v>56</v>
      </c>
      <c r="AD1586" t="s">
        <v>57</v>
      </c>
      <c r="AE1586">
        <v>0</v>
      </c>
      <c r="AF1586">
        <v>0</v>
      </c>
      <c r="AG1586">
        <v>0</v>
      </c>
      <c r="AH1586">
        <v>1</v>
      </c>
      <c r="AI1586" s="18" t="str">
        <f t="shared" si="97"/>
        <v>1</v>
      </c>
      <c r="AJ1586" s="18" t="str">
        <f t="shared" si="98"/>
        <v>1</v>
      </c>
      <c r="AK1586" s="18" t="str">
        <f t="shared" si="99"/>
        <v>1</v>
      </c>
      <c r="AL1586" s="18">
        <f t="shared" si="100"/>
        <v>1</v>
      </c>
      <c r="AM1586" t="s">
        <v>55</v>
      </c>
      <c r="AN1586" t="s">
        <v>55</v>
      </c>
      <c r="AO1586">
        <v>0</v>
      </c>
      <c r="AP1586">
        <v>0</v>
      </c>
      <c r="AQ1586">
        <v>0</v>
      </c>
      <c r="AR1586" t="s">
        <v>86</v>
      </c>
      <c r="AS1586" t="s">
        <v>356</v>
      </c>
      <c r="AT1586" t="s">
        <v>356</v>
      </c>
      <c r="AU1586" t="s">
        <v>4450</v>
      </c>
      <c r="AV1586" t="s">
        <v>7445</v>
      </c>
      <c r="AW1586" t="s">
        <v>1853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2016022915</v>
      </c>
      <c r="BM1586">
        <v>15</v>
      </c>
    </row>
    <row r="1587" spans="1:65">
      <c r="A1587" t="s">
        <v>7446</v>
      </c>
      <c r="B1587">
        <v>1586</v>
      </c>
      <c r="C1587" t="s">
        <v>1223</v>
      </c>
      <c r="D1587">
        <v>1</v>
      </c>
      <c r="E1587">
        <v>15</v>
      </c>
      <c r="F1587">
        <v>2016022915</v>
      </c>
      <c r="G1587">
        <v>20160229</v>
      </c>
      <c r="H1587" t="s">
        <v>1856</v>
      </c>
      <c r="I1587" t="s">
        <v>1854</v>
      </c>
      <c r="J1587" t="s">
        <v>55</v>
      </c>
      <c r="K1587">
        <v>0</v>
      </c>
      <c r="L1587" t="s">
        <v>55</v>
      </c>
      <c r="M1587" t="s">
        <v>55</v>
      </c>
      <c r="N1587" t="s">
        <v>56</v>
      </c>
      <c r="O1587" t="s">
        <v>57</v>
      </c>
      <c r="P1587" t="s">
        <v>57</v>
      </c>
      <c r="Q1587" t="s">
        <v>3</v>
      </c>
      <c r="R1587" t="s">
        <v>1855</v>
      </c>
      <c r="S1587" t="s">
        <v>55</v>
      </c>
      <c r="T1587" t="s">
        <v>68</v>
      </c>
      <c r="U1587" t="s">
        <v>68</v>
      </c>
      <c r="V1587" t="s">
        <v>68</v>
      </c>
      <c r="W1587" t="s">
        <v>55</v>
      </c>
      <c r="X1587" t="s">
        <v>56</v>
      </c>
      <c r="Y1587" t="s">
        <v>68</v>
      </c>
      <c r="Z1587" t="s">
        <v>56</v>
      </c>
      <c r="AA1587" t="s">
        <v>57</v>
      </c>
      <c r="AB1587" t="s">
        <v>56</v>
      </c>
      <c r="AC1587" t="s">
        <v>56</v>
      </c>
      <c r="AD1587" t="s">
        <v>1857</v>
      </c>
      <c r="AE1587">
        <v>0</v>
      </c>
      <c r="AF1587">
        <v>0</v>
      </c>
      <c r="AG1587">
        <v>0</v>
      </c>
      <c r="AH1587">
        <v>0</v>
      </c>
      <c r="AI1587" s="18" t="str">
        <f t="shared" si="97"/>
        <v>1</v>
      </c>
      <c r="AJ1587" s="18" t="str">
        <f t="shared" si="98"/>
        <v>1</v>
      </c>
      <c r="AK1587" s="18" t="str">
        <f t="shared" si="99"/>
        <v>1</v>
      </c>
      <c r="AL1587" s="18">
        <f t="shared" si="100"/>
        <v>0</v>
      </c>
      <c r="AM1587" t="s">
        <v>55</v>
      </c>
      <c r="AN1587" t="s">
        <v>55</v>
      </c>
      <c r="AO1587">
        <v>0</v>
      </c>
      <c r="AP1587">
        <v>0</v>
      </c>
      <c r="AQ1587">
        <v>0</v>
      </c>
      <c r="AR1587" t="s">
        <v>86</v>
      </c>
      <c r="AS1587" t="s">
        <v>356</v>
      </c>
      <c r="AT1587" t="s">
        <v>356</v>
      </c>
      <c r="AU1587" t="s">
        <v>4450</v>
      </c>
      <c r="AV1587" t="s">
        <v>7446</v>
      </c>
      <c r="AW1587" t="s">
        <v>1856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1</v>
      </c>
      <c r="BL1587">
        <v>2016022915</v>
      </c>
      <c r="BM1587">
        <v>15</v>
      </c>
    </row>
    <row r="1588" spans="1:65">
      <c r="A1588" t="s">
        <v>7447</v>
      </c>
      <c r="B1588">
        <v>1587</v>
      </c>
      <c r="C1588" t="s">
        <v>57</v>
      </c>
      <c r="D1588" t="s">
        <v>55</v>
      </c>
      <c r="E1588">
        <v>15</v>
      </c>
      <c r="F1588">
        <v>2016022915</v>
      </c>
      <c r="G1588" t="s">
        <v>55</v>
      </c>
      <c r="H1588" t="s">
        <v>1858</v>
      </c>
      <c r="I1588" t="s">
        <v>55</v>
      </c>
      <c r="J1588" t="s">
        <v>55</v>
      </c>
      <c r="K1588" t="s">
        <v>55</v>
      </c>
      <c r="L1588" t="s">
        <v>55</v>
      </c>
      <c r="M1588" t="s">
        <v>55</v>
      </c>
      <c r="N1588" t="s">
        <v>57</v>
      </c>
      <c r="O1588" t="s">
        <v>57</v>
      </c>
      <c r="P1588" t="s">
        <v>57</v>
      </c>
      <c r="Q1588" t="s">
        <v>57</v>
      </c>
      <c r="R1588" t="s">
        <v>57</v>
      </c>
      <c r="S1588" t="s">
        <v>55</v>
      </c>
      <c r="T1588" t="s">
        <v>57</v>
      </c>
      <c r="U1588" t="s">
        <v>57</v>
      </c>
      <c r="V1588" t="s">
        <v>57</v>
      </c>
      <c r="W1588" t="s">
        <v>55</v>
      </c>
      <c r="X1588" t="s">
        <v>57</v>
      </c>
      <c r="Y1588" t="s">
        <v>57</v>
      </c>
      <c r="Z1588" t="s">
        <v>57</v>
      </c>
      <c r="AA1588" t="s">
        <v>57</v>
      </c>
      <c r="AB1588" t="s">
        <v>57</v>
      </c>
      <c r="AC1588" t="s">
        <v>57</v>
      </c>
      <c r="AD1588" t="s">
        <v>57</v>
      </c>
      <c r="AE1588">
        <v>0</v>
      </c>
      <c r="AF1588">
        <v>0</v>
      </c>
      <c r="AG1588">
        <v>0</v>
      </c>
      <c r="AH1588">
        <v>0</v>
      </c>
      <c r="AI1588" s="18" t="str">
        <f t="shared" si="97"/>
        <v>1</v>
      </c>
      <c r="AJ1588" s="18" t="str">
        <f t="shared" si="98"/>
        <v>1</v>
      </c>
      <c r="AK1588" s="18" t="str">
        <f t="shared" si="99"/>
        <v>1</v>
      </c>
      <c r="AL1588" s="18">
        <f t="shared" si="100"/>
        <v>0</v>
      </c>
      <c r="AM1588" t="s">
        <v>55</v>
      </c>
      <c r="AN1588" t="s">
        <v>55</v>
      </c>
      <c r="AO1588">
        <v>0</v>
      </c>
      <c r="AP1588">
        <v>1</v>
      </c>
      <c r="AQ1588">
        <v>0</v>
      </c>
      <c r="AR1588" t="s">
        <v>59</v>
      </c>
      <c r="AS1588" t="s">
        <v>80</v>
      </c>
      <c r="AT1588" t="s">
        <v>80</v>
      </c>
      <c r="AU1588" t="s">
        <v>80</v>
      </c>
      <c r="AV1588" t="s">
        <v>7447</v>
      </c>
      <c r="AW1588" t="s">
        <v>1858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0</v>
      </c>
      <c r="BK1588">
        <v>0</v>
      </c>
      <c r="BL1588">
        <v>2016022915</v>
      </c>
      <c r="BM1588">
        <v>15</v>
      </c>
    </row>
    <row r="1589" spans="1:65">
      <c r="A1589" t="s">
        <v>7448</v>
      </c>
      <c r="B1589">
        <v>1588</v>
      </c>
      <c r="C1589" t="s">
        <v>1223</v>
      </c>
      <c r="D1589">
        <v>1</v>
      </c>
      <c r="E1589">
        <v>15</v>
      </c>
      <c r="F1589">
        <v>2016022915</v>
      </c>
      <c r="G1589">
        <v>20160229</v>
      </c>
      <c r="H1589" t="s">
        <v>1859</v>
      </c>
      <c r="I1589" t="s">
        <v>281</v>
      </c>
      <c r="J1589" t="s">
        <v>55</v>
      </c>
      <c r="K1589">
        <v>2</v>
      </c>
      <c r="L1589">
        <v>1</v>
      </c>
      <c r="M1589" t="s">
        <v>55</v>
      </c>
      <c r="N1589" t="s">
        <v>56</v>
      </c>
      <c r="O1589" t="s">
        <v>1860</v>
      </c>
      <c r="P1589" t="s">
        <v>56</v>
      </c>
      <c r="Q1589" t="s">
        <v>3</v>
      </c>
      <c r="R1589" t="s">
        <v>1861</v>
      </c>
      <c r="S1589" t="s">
        <v>55</v>
      </c>
      <c r="T1589" t="s">
        <v>68</v>
      </c>
      <c r="U1589" t="s">
        <v>68</v>
      </c>
      <c r="V1589" t="s">
        <v>68</v>
      </c>
      <c r="W1589" t="s">
        <v>55</v>
      </c>
      <c r="X1589" t="s">
        <v>56</v>
      </c>
      <c r="Y1589" t="s">
        <v>56</v>
      </c>
      <c r="Z1589" t="s">
        <v>56</v>
      </c>
      <c r="AA1589" t="s">
        <v>57</v>
      </c>
      <c r="AB1589" t="s">
        <v>56</v>
      </c>
      <c r="AC1589" t="s">
        <v>56</v>
      </c>
      <c r="AD1589" t="s">
        <v>57</v>
      </c>
      <c r="AE1589">
        <v>0</v>
      </c>
      <c r="AF1589">
        <v>0</v>
      </c>
      <c r="AG1589">
        <v>0</v>
      </c>
      <c r="AH1589">
        <v>0</v>
      </c>
      <c r="AI1589" s="18" t="str">
        <f t="shared" si="97"/>
        <v>1</v>
      </c>
      <c r="AJ1589" s="18" t="str">
        <f t="shared" si="98"/>
        <v>1</v>
      </c>
      <c r="AK1589" s="18" t="str">
        <f t="shared" si="99"/>
        <v>1</v>
      </c>
      <c r="AL1589" s="18">
        <f t="shared" si="100"/>
        <v>0</v>
      </c>
      <c r="AM1589" t="s">
        <v>55</v>
      </c>
      <c r="AN1589" t="s">
        <v>55</v>
      </c>
      <c r="AO1589">
        <v>1</v>
      </c>
      <c r="AP1589">
        <v>0</v>
      </c>
      <c r="AQ1589">
        <v>0</v>
      </c>
      <c r="AR1589" t="s">
        <v>101</v>
      </c>
      <c r="AS1589" t="s">
        <v>102</v>
      </c>
      <c r="AT1589" t="s">
        <v>102</v>
      </c>
      <c r="AU1589" t="s">
        <v>4450</v>
      </c>
      <c r="AV1589" t="s">
        <v>7448</v>
      </c>
      <c r="AW1589" t="s">
        <v>1859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1</v>
      </c>
      <c r="BL1589">
        <v>2016022915</v>
      </c>
      <c r="BM1589">
        <v>15</v>
      </c>
    </row>
    <row r="1590" spans="1:65">
      <c r="A1590" t="s">
        <v>7449</v>
      </c>
      <c r="B1590">
        <v>1589</v>
      </c>
      <c r="C1590" t="s">
        <v>1223</v>
      </c>
      <c r="D1590">
        <v>1</v>
      </c>
      <c r="E1590">
        <v>15</v>
      </c>
      <c r="F1590">
        <v>2016022915</v>
      </c>
      <c r="G1590">
        <v>20160229</v>
      </c>
      <c r="H1590" t="s">
        <v>1862</v>
      </c>
      <c r="I1590" t="s">
        <v>281</v>
      </c>
      <c r="J1590" t="s">
        <v>55</v>
      </c>
      <c r="K1590">
        <v>0</v>
      </c>
      <c r="L1590" t="s">
        <v>55</v>
      </c>
      <c r="M1590" t="s">
        <v>55</v>
      </c>
      <c r="N1590" t="s">
        <v>56</v>
      </c>
      <c r="O1590" t="s">
        <v>57</v>
      </c>
      <c r="P1590" t="s">
        <v>57</v>
      </c>
      <c r="Q1590" t="s">
        <v>3</v>
      </c>
      <c r="R1590" t="s">
        <v>1861</v>
      </c>
      <c r="S1590" t="s">
        <v>55</v>
      </c>
      <c r="T1590" t="s">
        <v>68</v>
      </c>
      <c r="U1590" t="s">
        <v>68</v>
      </c>
      <c r="V1590" t="s">
        <v>56</v>
      </c>
      <c r="W1590" t="s">
        <v>55</v>
      </c>
      <c r="X1590" t="s">
        <v>56</v>
      </c>
      <c r="Y1590" t="s">
        <v>56</v>
      </c>
      <c r="Z1590" t="s">
        <v>56</v>
      </c>
      <c r="AA1590" t="s">
        <v>57</v>
      </c>
      <c r="AB1590" t="s">
        <v>56</v>
      </c>
      <c r="AC1590" t="s">
        <v>56</v>
      </c>
      <c r="AD1590" t="s">
        <v>1863</v>
      </c>
      <c r="AE1590">
        <v>0</v>
      </c>
      <c r="AF1590">
        <v>0</v>
      </c>
      <c r="AG1590">
        <v>0</v>
      </c>
      <c r="AH1590">
        <v>1</v>
      </c>
      <c r="AI1590" s="18" t="str">
        <f t="shared" si="97"/>
        <v>1</v>
      </c>
      <c r="AJ1590" s="18" t="str">
        <f t="shared" si="98"/>
        <v>1</v>
      </c>
      <c r="AK1590" s="18" t="str">
        <f t="shared" si="99"/>
        <v>1</v>
      </c>
      <c r="AL1590" s="18">
        <f t="shared" si="100"/>
        <v>1</v>
      </c>
      <c r="AM1590" t="s">
        <v>55</v>
      </c>
      <c r="AN1590" t="s">
        <v>55</v>
      </c>
      <c r="AO1590">
        <v>0</v>
      </c>
      <c r="AP1590">
        <v>0</v>
      </c>
      <c r="AQ1590">
        <v>0</v>
      </c>
      <c r="AR1590" t="s">
        <v>101</v>
      </c>
      <c r="AS1590" t="s">
        <v>102</v>
      </c>
      <c r="AT1590" t="s">
        <v>102</v>
      </c>
      <c r="AU1590" t="s">
        <v>4450</v>
      </c>
      <c r="AV1590" t="s">
        <v>7449</v>
      </c>
      <c r="AW1590" t="s">
        <v>1862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</v>
      </c>
      <c r="BL1590">
        <v>2016022915</v>
      </c>
      <c r="BM1590">
        <v>15</v>
      </c>
    </row>
    <row r="1591" spans="1:65">
      <c r="A1591" t="s">
        <v>7450</v>
      </c>
      <c r="B1591">
        <v>1590</v>
      </c>
      <c r="C1591" t="s">
        <v>1223</v>
      </c>
      <c r="D1591">
        <v>1</v>
      </c>
      <c r="E1591">
        <v>15</v>
      </c>
      <c r="F1591">
        <v>2016022915</v>
      </c>
      <c r="G1591">
        <v>20160229</v>
      </c>
      <c r="H1591" t="s">
        <v>1864</v>
      </c>
      <c r="I1591" t="s">
        <v>281</v>
      </c>
      <c r="J1591" t="s">
        <v>55</v>
      </c>
      <c r="K1591">
        <v>0</v>
      </c>
      <c r="L1591" t="s">
        <v>55</v>
      </c>
      <c r="M1591" t="s">
        <v>55</v>
      </c>
      <c r="N1591" t="s">
        <v>56</v>
      </c>
      <c r="O1591" t="s">
        <v>57</v>
      </c>
      <c r="P1591" t="s">
        <v>57</v>
      </c>
      <c r="Q1591" t="s">
        <v>3</v>
      </c>
      <c r="R1591" t="s">
        <v>1865</v>
      </c>
      <c r="S1591" t="s">
        <v>55</v>
      </c>
      <c r="T1591" t="s">
        <v>56</v>
      </c>
      <c r="U1591" t="s">
        <v>56</v>
      </c>
      <c r="V1591" t="s">
        <v>68</v>
      </c>
      <c r="W1591" t="s">
        <v>55</v>
      </c>
      <c r="X1591" t="s">
        <v>56</v>
      </c>
      <c r="Y1591" t="s">
        <v>56</v>
      </c>
      <c r="Z1591" t="s">
        <v>56</v>
      </c>
      <c r="AA1591" t="s">
        <v>57</v>
      </c>
      <c r="AB1591" t="s">
        <v>56</v>
      </c>
      <c r="AC1591" t="s">
        <v>56</v>
      </c>
      <c r="AD1591" t="s">
        <v>57</v>
      </c>
      <c r="AE1591">
        <v>0</v>
      </c>
      <c r="AF1591">
        <v>0</v>
      </c>
      <c r="AG1591">
        <v>0</v>
      </c>
      <c r="AH1591">
        <v>1</v>
      </c>
      <c r="AI1591" s="18" t="str">
        <f t="shared" si="97"/>
        <v>1</v>
      </c>
      <c r="AJ1591" s="18" t="str">
        <f t="shared" si="98"/>
        <v>1</v>
      </c>
      <c r="AK1591" s="18" t="str">
        <f t="shared" si="99"/>
        <v>1</v>
      </c>
      <c r="AL1591" s="18">
        <f t="shared" si="100"/>
        <v>1</v>
      </c>
      <c r="AM1591" t="s">
        <v>55</v>
      </c>
      <c r="AN1591" t="s">
        <v>55</v>
      </c>
      <c r="AO1591">
        <v>0</v>
      </c>
      <c r="AP1591">
        <v>0</v>
      </c>
      <c r="AQ1591">
        <v>0</v>
      </c>
      <c r="AR1591" t="s">
        <v>101</v>
      </c>
      <c r="AS1591" t="s">
        <v>102</v>
      </c>
      <c r="AT1591" t="s">
        <v>102</v>
      </c>
      <c r="AU1591" t="s">
        <v>4450</v>
      </c>
      <c r="AV1591" t="s">
        <v>7450</v>
      </c>
      <c r="AW1591" t="s">
        <v>1864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2016022915</v>
      </c>
      <c r="BM1591">
        <v>15</v>
      </c>
    </row>
    <row r="1592" spans="1:65">
      <c r="A1592" t="s">
        <v>7451</v>
      </c>
      <c r="B1592">
        <v>1591</v>
      </c>
      <c r="C1592" t="s">
        <v>1223</v>
      </c>
      <c r="D1592">
        <v>1</v>
      </c>
      <c r="E1592">
        <v>15</v>
      </c>
      <c r="F1592">
        <v>2016022915</v>
      </c>
      <c r="G1592">
        <v>20160229</v>
      </c>
      <c r="H1592" t="s">
        <v>1866</v>
      </c>
      <c r="I1592" t="s">
        <v>281</v>
      </c>
      <c r="J1592" t="s">
        <v>55</v>
      </c>
      <c r="K1592">
        <v>0</v>
      </c>
      <c r="L1592" t="s">
        <v>55</v>
      </c>
      <c r="M1592" t="s">
        <v>55</v>
      </c>
      <c r="N1592" t="s">
        <v>56</v>
      </c>
      <c r="O1592" t="s">
        <v>57</v>
      </c>
      <c r="P1592" t="s">
        <v>57</v>
      </c>
      <c r="Q1592" t="s">
        <v>3</v>
      </c>
      <c r="R1592" t="s">
        <v>1865</v>
      </c>
      <c r="S1592" t="s">
        <v>55</v>
      </c>
      <c r="T1592" t="s">
        <v>56</v>
      </c>
      <c r="U1592" t="s">
        <v>56</v>
      </c>
      <c r="V1592" t="s">
        <v>68</v>
      </c>
      <c r="W1592" t="s">
        <v>55</v>
      </c>
      <c r="X1592" t="s">
        <v>56</v>
      </c>
      <c r="Y1592" t="s">
        <v>56</v>
      </c>
      <c r="Z1592" t="s">
        <v>56</v>
      </c>
      <c r="AA1592" t="s">
        <v>57</v>
      </c>
      <c r="AB1592" t="s">
        <v>56</v>
      </c>
      <c r="AC1592" t="s">
        <v>68</v>
      </c>
      <c r="AD1592" t="s">
        <v>57</v>
      </c>
      <c r="AE1592">
        <v>0</v>
      </c>
      <c r="AF1592">
        <v>0</v>
      </c>
      <c r="AG1592">
        <v>0</v>
      </c>
      <c r="AH1592">
        <v>1</v>
      </c>
      <c r="AI1592" s="18" t="str">
        <f t="shared" si="97"/>
        <v>1</v>
      </c>
      <c r="AJ1592" s="18" t="str">
        <f t="shared" si="98"/>
        <v>1</v>
      </c>
      <c r="AK1592" s="18" t="str">
        <f t="shared" si="99"/>
        <v>1</v>
      </c>
      <c r="AL1592" s="18">
        <f t="shared" si="100"/>
        <v>1</v>
      </c>
      <c r="AM1592" t="s">
        <v>55</v>
      </c>
      <c r="AN1592" t="s">
        <v>55</v>
      </c>
      <c r="AO1592">
        <v>0</v>
      </c>
      <c r="AP1592">
        <v>0</v>
      </c>
      <c r="AQ1592">
        <v>0</v>
      </c>
      <c r="AR1592" t="s">
        <v>101</v>
      </c>
      <c r="AS1592" t="s">
        <v>102</v>
      </c>
      <c r="AT1592" t="s">
        <v>102</v>
      </c>
      <c r="AU1592" t="s">
        <v>4450</v>
      </c>
      <c r="AV1592" t="s">
        <v>7451</v>
      </c>
      <c r="AW1592" t="s">
        <v>1866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2016022915</v>
      </c>
      <c r="BM1592">
        <v>15</v>
      </c>
    </row>
    <row r="1593" spans="1:65">
      <c r="A1593" t="s">
        <v>7452</v>
      </c>
      <c r="B1593">
        <v>1592</v>
      </c>
      <c r="C1593" t="s">
        <v>1223</v>
      </c>
      <c r="D1593">
        <v>1</v>
      </c>
      <c r="E1593">
        <v>15</v>
      </c>
      <c r="F1593">
        <v>2016022915</v>
      </c>
      <c r="G1593">
        <v>20160229</v>
      </c>
      <c r="H1593" t="s">
        <v>1867</v>
      </c>
      <c r="I1593" t="s">
        <v>76</v>
      </c>
      <c r="J1593" t="s">
        <v>55</v>
      </c>
      <c r="K1593">
        <v>10</v>
      </c>
      <c r="L1593">
        <v>0</v>
      </c>
      <c r="M1593">
        <v>10</v>
      </c>
      <c r="N1593" t="s">
        <v>56</v>
      </c>
      <c r="O1593" t="s">
        <v>76</v>
      </c>
      <c r="P1593" t="s">
        <v>57</v>
      </c>
      <c r="Q1593" t="s">
        <v>4</v>
      </c>
      <c r="R1593" t="s">
        <v>1868</v>
      </c>
      <c r="S1593" t="s">
        <v>55</v>
      </c>
      <c r="T1593" t="s">
        <v>56</v>
      </c>
      <c r="U1593" t="s">
        <v>56</v>
      </c>
      <c r="V1593" t="s">
        <v>56</v>
      </c>
      <c r="W1593" t="s">
        <v>55</v>
      </c>
      <c r="X1593" t="s">
        <v>56</v>
      </c>
      <c r="Y1593" t="s">
        <v>56</v>
      </c>
      <c r="Z1593" t="s">
        <v>56</v>
      </c>
      <c r="AA1593" t="s">
        <v>57</v>
      </c>
      <c r="AB1593" t="s">
        <v>56</v>
      </c>
      <c r="AC1593" t="s">
        <v>68</v>
      </c>
      <c r="AD1593" t="s">
        <v>57</v>
      </c>
      <c r="AE1593">
        <v>0</v>
      </c>
      <c r="AF1593">
        <v>0</v>
      </c>
      <c r="AG1593">
        <v>0</v>
      </c>
      <c r="AH1593">
        <v>0</v>
      </c>
      <c r="AI1593" s="18" t="str">
        <f t="shared" si="97"/>
        <v>1</v>
      </c>
      <c r="AJ1593" s="18" t="str">
        <f t="shared" si="98"/>
        <v>1</v>
      </c>
      <c r="AK1593" s="18" t="str">
        <f t="shared" si="99"/>
        <v>1</v>
      </c>
      <c r="AL1593" s="18">
        <f t="shared" si="100"/>
        <v>0</v>
      </c>
      <c r="AM1593" t="s">
        <v>55</v>
      </c>
      <c r="AN1593" t="s">
        <v>55</v>
      </c>
      <c r="AO1593">
        <v>0</v>
      </c>
      <c r="AP1593">
        <v>0</v>
      </c>
      <c r="AQ1593">
        <v>0</v>
      </c>
      <c r="AR1593" t="s">
        <v>76</v>
      </c>
      <c r="AS1593" t="s">
        <v>91</v>
      </c>
      <c r="AT1593" t="s">
        <v>91</v>
      </c>
      <c r="AU1593" t="s">
        <v>4449</v>
      </c>
      <c r="AV1593" t="s">
        <v>7452</v>
      </c>
      <c r="AW1593" t="s">
        <v>1867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1</v>
      </c>
      <c r="BL1593">
        <v>2016022915</v>
      </c>
      <c r="BM1593">
        <v>15</v>
      </c>
    </row>
    <row r="1594" spans="1:65">
      <c r="A1594" t="s">
        <v>7453</v>
      </c>
      <c r="B1594">
        <v>1593</v>
      </c>
      <c r="C1594" t="s">
        <v>1223</v>
      </c>
      <c r="D1594">
        <v>1</v>
      </c>
      <c r="E1594">
        <v>15</v>
      </c>
      <c r="F1594">
        <v>2016022915</v>
      </c>
      <c r="G1594">
        <v>20160229</v>
      </c>
      <c r="H1594" t="s">
        <v>1869</v>
      </c>
      <c r="I1594" t="s">
        <v>281</v>
      </c>
      <c r="J1594" t="s">
        <v>55</v>
      </c>
      <c r="K1594">
        <v>3</v>
      </c>
      <c r="L1594">
        <v>3</v>
      </c>
      <c r="M1594" t="s">
        <v>55</v>
      </c>
      <c r="N1594" t="s">
        <v>56</v>
      </c>
      <c r="O1594" t="s">
        <v>281</v>
      </c>
      <c r="P1594" t="s">
        <v>57</v>
      </c>
      <c r="Q1594" t="s">
        <v>3</v>
      </c>
      <c r="R1594" t="s">
        <v>1865</v>
      </c>
      <c r="S1594" t="s">
        <v>55</v>
      </c>
      <c r="T1594" t="s">
        <v>56</v>
      </c>
      <c r="U1594" t="s">
        <v>56</v>
      </c>
      <c r="V1594" t="s">
        <v>56</v>
      </c>
      <c r="W1594" t="s">
        <v>55</v>
      </c>
      <c r="X1594" t="s">
        <v>56</v>
      </c>
      <c r="Y1594" t="s">
        <v>56</v>
      </c>
      <c r="Z1594" t="s">
        <v>56</v>
      </c>
      <c r="AA1594" t="s">
        <v>57</v>
      </c>
      <c r="AB1594" t="s">
        <v>56</v>
      </c>
      <c r="AC1594" t="s">
        <v>68</v>
      </c>
      <c r="AD1594" t="s">
        <v>1870</v>
      </c>
      <c r="AE1594">
        <v>0</v>
      </c>
      <c r="AF1594">
        <v>0</v>
      </c>
      <c r="AG1594">
        <v>0</v>
      </c>
      <c r="AH1594">
        <v>1</v>
      </c>
      <c r="AI1594" s="18" t="str">
        <f t="shared" si="97"/>
        <v>1</v>
      </c>
      <c r="AJ1594" s="18" t="str">
        <f t="shared" si="98"/>
        <v>1</v>
      </c>
      <c r="AK1594" s="18" t="str">
        <f t="shared" si="99"/>
        <v>1</v>
      </c>
      <c r="AL1594" s="18">
        <f t="shared" si="100"/>
        <v>1</v>
      </c>
      <c r="AM1594" t="s">
        <v>55</v>
      </c>
      <c r="AN1594" t="s">
        <v>55</v>
      </c>
      <c r="AO1594">
        <v>1</v>
      </c>
      <c r="AP1594">
        <v>0</v>
      </c>
      <c r="AQ1594">
        <v>0</v>
      </c>
      <c r="AR1594" t="s">
        <v>101</v>
      </c>
      <c r="AS1594" t="s">
        <v>102</v>
      </c>
      <c r="AT1594" t="s">
        <v>102</v>
      </c>
      <c r="AU1594" t="s">
        <v>4450</v>
      </c>
      <c r="AV1594" t="s">
        <v>7453</v>
      </c>
      <c r="AW1594" t="s">
        <v>1869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2016022915</v>
      </c>
      <c r="BM1594">
        <v>15</v>
      </c>
    </row>
    <row r="1595" spans="1:65">
      <c r="A1595" t="s">
        <v>7454</v>
      </c>
      <c r="B1595">
        <v>1594</v>
      </c>
      <c r="C1595" t="s">
        <v>1223</v>
      </c>
      <c r="D1595">
        <v>1</v>
      </c>
      <c r="E1595">
        <v>15</v>
      </c>
      <c r="F1595">
        <v>2016022915</v>
      </c>
      <c r="G1595">
        <v>20160229</v>
      </c>
      <c r="H1595" t="s">
        <v>1871</v>
      </c>
      <c r="I1595" t="s">
        <v>217</v>
      </c>
      <c r="J1595" t="s">
        <v>55</v>
      </c>
      <c r="K1595">
        <v>0</v>
      </c>
      <c r="L1595" t="s">
        <v>55</v>
      </c>
      <c r="M1595" t="s">
        <v>55</v>
      </c>
      <c r="N1595" t="s">
        <v>56</v>
      </c>
      <c r="O1595" t="s">
        <v>57</v>
      </c>
      <c r="P1595" t="s">
        <v>57</v>
      </c>
      <c r="Q1595" t="s">
        <v>4</v>
      </c>
      <c r="R1595" t="s">
        <v>80</v>
      </c>
      <c r="S1595" t="s">
        <v>55</v>
      </c>
      <c r="T1595" t="s">
        <v>56</v>
      </c>
      <c r="U1595" t="s">
        <v>56</v>
      </c>
      <c r="V1595" t="s">
        <v>68</v>
      </c>
      <c r="W1595" t="s">
        <v>55</v>
      </c>
      <c r="X1595" t="s">
        <v>56</v>
      </c>
      <c r="Y1595" t="s">
        <v>56</v>
      </c>
      <c r="Z1595" t="s">
        <v>56</v>
      </c>
      <c r="AA1595" t="s">
        <v>57</v>
      </c>
      <c r="AB1595" t="s">
        <v>56</v>
      </c>
      <c r="AC1595" t="s">
        <v>56</v>
      </c>
      <c r="AD1595" t="s">
        <v>57</v>
      </c>
      <c r="AE1595">
        <v>0</v>
      </c>
      <c r="AF1595">
        <v>0</v>
      </c>
      <c r="AG1595">
        <v>0</v>
      </c>
      <c r="AH1595">
        <v>1</v>
      </c>
      <c r="AI1595" s="18" t="str">
        <f t="shared" si="97"/>
        <v>1</v>
      </c>
      <c r="AJ1595" s="18" t="str">
        <f t="shared" si="98"/>
        <v>1</v>
      </c>
      <c r="AK1595" s="18" t="str">
        <f t="shared" si="99"/>
        <v>1</v>
      </c>
      <c r="AL1595" s="18">
        <f t="shared" si="100"/>
        <v>1</v>
      </c>
      <c r="AM1595" t="s">
        <v>55</v>
      </c>
      <c r="AN1595" t="s">
        <v>55</v>
      </c>
      <c r="AO1595">
        <v>0</v>
      </c>
      <c r="AP1595">
        <v>0</v>
      </c>
      <c r="AQ1595">
        <v>0</v>
      </c>
      <c r="AR1595" t="s">
        <v>147</v>
      </c>
      <c r="AS1595" t="s">
        <v>80</v>
      </c>
      <c r="AT1595" t="s">
        <v>80</v>
      </c>
      <c r="AU1595" t="s">
        <v>80</v>
      </c>
      <c r="AV1595" t="s">
        <v>7454</v>
      </c>
      <c r="AW1595" t="s">
        <v>1871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2016022915</v>
      </c>
      <c r="BM1595">
        <v>15</v>
      </c>
    </row>
    <row r="1596" spans="1:65">
      <c r="A1596" t="s">
        <v>7455</v>
      </c>
      <c r="B1596">
        <v>1595</v>
      </c>
      <c r="C1596" t="s">
        <v>57</v>
      </c>
      <c r="D1596" t="s">
        <v>55</v>
      </c>
      <c r="E1596">
        <v>15</v>
      </c>
      <c r="F1596">
        <v>2016022915</v>
      </c>
      <c r="G1596" t="s">
        <v>55</v>
      </c>
      <c r="H1596" t="s">
        <v>1872</v>
      </c>
      <c r="I1596" t="s">
        <v>55</v>
      </c>
      <c r="J1596" t="s">
        <v>55</v>
      </c>
      <c r="K1596" t="s">
        <v>55</v>
      </c>
      <c r="L1596" t="s">
        <v>55</v>
      </c>
      <c r="M1596" t="s">
        <v>55</v>
      </c>
      <c r="N1596" t="s">
        <v>57</v>
      </c>
      <c r="O1596" t="s">
        <v>57</v>
      </c>
      <c r="P1596" t="s">
        <v>57</v>
      </c>
      <c r="Q1596" t="s">
        <v>57</v>
      </c>
      <c r="R1596" t="s">
        <v>57</v>
      </c>
      <c r="S1596" t="s">
        <v>55</v>
      </c>
      <c r="T1596" t="s">
        <v>57</v>
      </c>
      <c r="U1596" t="s">
        <v>57</v>
      </c>
      <c r="V1596" t="s">
        <v>57</v>
      </c>
      <c r="W1596" t="s">
        <v>55</v>
      </c>
      <c r="X1596" t="s">
        <v>57</v>
      </c>
      <c r="Y1596" t="s">
        <v>57</v>
      </c>
      <c r="Z1596" t="s">
        <v>57</v>
      </c>
      <c r="AA1596" t="s">
        <v>57</v>
      </c>
      <c r="AB1596" t="s">
        <v>57</v>
      </c>
      <c r="AC1596" t="s">
        <v>57</v>
      </c>
      <c r="AD1596" t="s">
        <v>57</v>
      </c>
      <c r="AE1596">
        <v>0</v>
      </c>
      <c r="AF1596">
        <v>0</v>
      </c>
      <c r="AG1596">
        <v>0</v>
      </c>
      <c r="AH1596">
        <v>0</v>
      </c>
      <c r="AI1596" s="18" t="str">
        <f t="shared" si="97"/>
        <v>1</v>
      </c>
      <c r="AJ1596" s="18" t="str">
        <f t="shared" si="98"/>
        <v>1</v>
      </c>
      <c r="AK1596" s="18" t="str">
        <f t="shared" si="99"/>
        <v>1</v>
      </c>
      <c r="AL1596" s="18">
        <f t="shared" si="100"/>
        <v>0</v>
      </c>
      <c r="AM1596" t="s">
        <v>55</v>
      </c>
      <c r="AN1596" t="s">
        <v>55</v>
      </c>
      <c r="AO1596">
        <v>0</v>
      </c>
      <c r="AP1596">
        <v>1</v>
      </c>
      <c r="AQ1596">
        <v>0</v>
      </c>
      <c r="AR1596" t="s">
        <v>59</v>
      </c>
      <c r="AS1596" t="s">
        <v>80</v>
      </c>
      <c r="AT1596" t="s">
        <v>80</v>
      </c>
      <c r="AU1596" t="s">
        <v>80</v>
      </c>
      <c r="AV1596" t="s">
        <v>7455</v>
      </c>
      <c r="AW1596" t="s">
        <v>1872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0</v>
      </c>
      <c r="BK1596">
        <v>0</v>
      </c>
      <c r="BL1596">
        <v>2016022915</v>
      </c>
      <c r="BM1596">
        <v>15</v>
      </c>
    </row>
    <row r="1597" spans="1:65">
      <c r="A1597" t="s">
        <v>7456</v>
      </c>
      <c r="B1597">
        <v>1596</v>
      </c>
      <c r="C1597" t="s">
        <v>57</v>
      </c>
      <c r="D1597" t="s">
        <v>55</v>
      </c>
      <c r="E1597">
        <v>15</v>
      </c>
      <c r="F1597">
        <v>2016022915</v>
      </c>
      <c r="G1597" t="s">
        <v>55</v>
      </c>
      <c r="H1597" t="s">
        <v>1873</v>
      </c>
      <c r="I1597" t="s">
        <v>55</v>
      </c>
      <c r="J1597" t="s">
        <v>55</v>
      </c>
      <c r="K1597" t="s">
        <v>55</v>
      </c>
      <c r="L1597" t="s">
        <v>55</v>
      </c>
      <c r="M1597" t="s">
        <v>55</v>
      </c>
      <c r="N1597" t="s">
        <v>57</v>
      </c>
      <c r="O1597" t="s">
        <v>57</v>
      </c>
      <c r="P1597" t="s">
        <v>57</v>
      </c>
      <c r="Q1597" t="s">
        <v>57</v>
      </c>
      <c r="R1597" t="s">
        <v>57</v>
      </c>
      <c r="S1597" t="s">
        <v>55</v>
      </c>
      <c r="T1597" t="s">
        <v>57</v>
      </c>
      <c r="U1597" t="s">
        <v>57</v>
      </c>
      <c r="V1597" t="s">
        <v>57</v>
      </c>
      <c r="W1597" t="s">
        <v>55</v>
      </c>
      <c r="X1597" t="s">
        <v>57</v>
      </c>
      <c r="Y1597" t="s">
        <v>57</v>
      </c>
      <c r="Z1597" t="s">
        <v>57</v>
      </c>
      <c r="AA1597" t="s">
        <v>57</v>
      </c>
      <c r="AB1597" t="s">
        <v>57</v>
      </c>
      <c r="AC1597" t="s">
        <v>57</v>
      </c>
      <c r="AD1597" t="s">
        <v>57</v>
      </c>
      <c r="AE1597">
        <v>0</v>
      </c>
      <c r="AF1597">
        <v>0</v>
      </c>
      <c r="AG1597">
        <v>0</v>
      </c>
      <c r="AH1597">
        <v>0</v>
      </c>
      <c r="AI1597" s="18" t="str">
        <f t="shared" si="97"/>
        <v>1</v>
      </c>
      <c r="AJ1597" s="18" t="str">
        <f t="shared" si="98"/>
        <v>1</v>
      </c>
      <c r="AK1597" s="18" t="str">
        <f t="shared" si="99"/>
        <v>1</v>
      </c>
      <c r="AL1597" s="18">
        <f t="shared" si="100"/>
        <v>0</v>
      </c>
      <c r="AM1597" t="s">
        <v>55</v>
      </c>
      <c r="AN1597" t="s">
        <v>55</v>
      </c>
      <c r="AO1597">
        <v>1</v>
      </c>
      <c r="AP1597">
        <v>1</v>
      </c>
      <c r="AQ1597">
        <v>0</v>
      </c>
      <c r="AR1597" t="s">
        <v>59</v>
      </c>
      <c r="AS1597" t="s">
        <v>80</v>
      </c>
      <c r="AT1597" t="s">
        <v>80</v>
      </c>
      <c r="AU1597" t="s">
        <v>80</v>
      </c>
      <c r="AV1597" t="s">
        <v>7456</v>
      </c>
      <c r="AW1597" t="s">
        <v>1873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2016022915</v>
      </c>
      <c r="BM1597">
        <v>15</v>
      </c>
    </row>
    <row r="1598" spans="1:65">
      <c r="A1598" t="s">
        <v>7457</v>
      </c>
      <c r="B1598">
        <v>1597</v>
      </c>
      <c r="C1598" t="s">
        <v>1223</v>
      </c>
      <c r="D1598">
        <v>1</v>
      </c>
      <c r="E1598">
        <v>15</v>
      </c>
      <c r="F1598">
        <v>2016022915</v>
      </c>
      <c r="G1598">
        <v>20160229</v>
      </c>
      <c r="H1598" t="s">
        <v>1874</v>
      </c>
      <c r="I1598" t="s">
        <v>1854</v>
      </c>
      <c r="J1598" t="s">
        <v>55</v>
      </c>
      <c r="K1598">
        <v>0</v>
      </c>
      <c r="L1598" t="s">
        <v>55</v>
      </c>
      <c r="M1598" t="s">
        <v>55</v>
      </c>
      <c r="N1598" t="s">
        <v>56</v>
      </c>
      <c r="O1598" t="s">
        <v>57</v>
      </c>
      <c r="P1598" t="s">
        <v>57</v>
      </c>
      <c r="Q1598" t="s">
        <v>3</v>
      </c>
      <c r="R1598" t="s">
        <v>1855</v>
      </c>
      <c r="S1598" t="s">
        <v>55</v>
      </c>
      <c r="T1598" t="s">
        <v>56</v>
      </c>
      <c r="U1598" t="s">
        <v>56</v>
      </c>
      <c r="V1598" t="s">
        <v>68</v>
      </c>
      <c r="W1598" t="s">
        <v>55</v>
      </c>
      <c r="X1598" t="s">
        <v>56</v>
      </c>
      <c r="Y1598" t="s">
        <v>56</v>
      </c>
      <c r="Z1598" t="s">
        <v>56</v>
      </c>
      <c r="AA1598" t="s">
        <v>57</v>
      </c>
      <c r="AB1598" t="s">
        <v>56</v>
      </c>
      <c r="AC1598" t="s">
        <v>56</v>
      </c>
      <c r="AD1598" t="s">
        <v>57</v>
      </c>
      <c r="AE1598">
        <v>0</v>
      </c>
      <c r="AF1598">
        <v>0</v>
      </c>
      <c r="AG1598">
        <v>0</v>
      </c>
      <c r="AH1598">
        <v>1</v>
      </c>
      <c r="AI1598" s="18" t="str">
        <f t="shared" si="97"/>
        <v>1</v>
      </c>
      <c r="AJ1598" s="18" t="str">
        <f t="shared" si="98"/>
        <v>1</v>
      </c>
      <c r="AK1598" s="18" t="str">
        <f t="shared" si="99"/>
        <v>1</v>
      </c>
      <c r="AL1598" s="18">
        <f t="shared" si="100"/>
        <v>1</v>
      </c>
      <c r="AM1598" t="s">
        <v>55</v>
      </c>
      <c r="AN1598" t="s">
        <v>55</v>
      </c>
      <c r="AO1598">
        <v>0</v>
      </c>
      <c r="AP1598">
        <v>0</v>
      </c>
      <c r="AQ1598">
        <v>0</v>
      </c>
      <c r="AR1598" t="s">
        <v>86</v>
      </c>
      <c r="AS1598" t="s">
        <v>356</v>
      </c>
      <c r="AT1598" t="s">
        <v>356</v>
      </c>
      <c r="AU1598" t="s">
        <v>4450</v>
      </c>
      <c r="AV1598" t="s">
        <v>7457</v>
      </c>
      <c r="AW1598" t="s">
        <v>1874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</v>
      </c>
      <c r="BL1598">
        <v>2016022915</v>
      </c>
      <c r="BM1598">
        <v>15</v>
      </c>
    </row>
    <row r="1599" spans="1:65">
      <c r="A1599" t="s">
        <v>7458</v>
      </c>
      <c r="B1599">
        <v>1598</v>
      </c>
      <c r="C1599" t="s">
        <v>57</v>
      </c>
      <c r="D1599" t="s">
        <v>55</v>
      </c>
      <c r="E1599">
        <v>15</v>
      </c>
      <c r="F1599">
        <v>2016022915</v>
      </c>
      <c r="G1599" t="s">
        <v>55</v>
      </c>
      <c r="H1599" t="s">
        <v>1875</v>
      </c>
      <c r="I1599" t="s">
        <v>55</v>
      </c>
      <c r="J1599" t="s">
        <v>55</v>
      </c>
      <c r="K1599" t="s">
        <v>55</v>
      </c>
      <c r="L1599" t="s">
        <v>55</v>
      </c>
      <c r="M1599" t="s">
        <v>55</v>
      </c>
      <c r="N1599" t="s">
        <v>57</v>
      </c>
      <c r="O1599" t="s">
        <v>57</v>
      </c>
      <c r="P1599" t="s">
        <v>57</v>
      </c>
      <c r="Q1599" t="s">
        <v>57</v>
      </c>
      <c r="R1599" t="s">
        <v>57</v>
      </c>
      <c r="S1599" t="s">
        <v>55</v>
      </c>
      <c r="T1599" t="s">
        <v>57</v>
      </c>
      <c r="U1599" t="s">
        <v>57</v>
      </c>
      <c r="V1599" t="s">
        <v>57</v>
      </c>
      <c r="W1599" t="s">
        <v>55</v>
      </c>
      <c r="X1599" t="s">
        <v>57</v>
      </c>
      <c r="Y1599" t="s">
        <v>57</v>
      </c>
      <c r="Z1599" t="s">
        <v>57</v>
      </c>
      <c r="AA1599" t="s">
        <v>57</v>
      </c>
      <c r="AB1599" t="s">
        <v>57</v>
      </c>
      <c r="AC1599" t="s">
        <v>57</v>
      </c>
      <c r="AD1599" t="s">
        <v>57</v>
      </c>
      <c r="AE1599">
        <v>0</v>
      </c>
      <c r="AF1599">
        <v>0</v>
      </c>
      <c r="AG1599">
        <v>0</v>
      </c>
      <c r="AH1599">
        <v>0</v>
      </c>
      <c r="AI1599" s="18" t="str">
        <f t="shared" si="97"/>
        <v>1</v>
      </c>
      <c r="AJ1599" s="18" t="str">
        <f t="shared" si="98"/>
        <v>1</v>
      </c>
      <c r="AK1599" s="18" t="str">
        <f t="shared" si="99"/>
        <v>1</v>
      </c>
      <c r="AL1599" s="18">
        <f t="shared" si="100"/>
        <v>0</v>
      </c>
      <c r="AM1599" t="s">
        <v>55</v>
      </c>
      <c r="AN1599" t="s">
        <v>55</v>
      </c>
      <c r="AO1599">
        <v>0</v>
      </c>
      <c r="AP1599">
        <v>1</v>
      </c>
      <c r="AQ1599">
        <v>0</v>
      </c>
      <c r="AR1599" t="s">
        <v>59</v>
      </c>
      <c r="AS1599" t="s">
        <v>80</v>
      </c>
      <c r="AT1599" t="s">
        <v>80</v>
      </c>
      <c r="AU1599" t="s">
        <v>80</v>
      </c>
      <c r="AV1599" t="s">
        <v>7458</v>
      </c>
      <c r="AW1599" t="s">
        <v>1875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0</v>
      </c>
      <c r="BL1599">
        <v>2016022915</v>
      </c>
      <c r="BM1599">
        <v>15</v>
      </c>
    </row>
    <row r="1600" spans="1:65">
      <c r="A1600" t="s">
        <v>7459</v>
      </c>
      <c r="B1600">
        <v>1599</v>
      </c>
      <c r="C1600" t="s">
        <v>57</v>
      </c>
      <c r="D1600" t="s">
        <v>55</v>
      </c>
      <c r="E1600">
        <v>15</v>
      </c>
      <c r="F1600">
        <v>2016022915</v>
      </c>
      <c r="G1600" t="s">
        <v>55</v>
      </c>
      <c r="H1600" t="s">
        <v>1876</v>
      </c>
      <c r="I1600" t="s">
        <v>55</v>
      </c>
      <c r="J1600" t="s">
        <v>55</v>
      </c>
      <c r="K1600" t="s">
        <v>55</v>
      </c>
      <c r="L1600" t="s">
        <v>55</v>
      </c>
      <c r="M1600" t="s">
        <v>55</v>
      </c>
      <c r="N1600" t="s">
        <v>57</v>
      </c>
      <c r="O1600" t="s">
        <v>57</v>
      </c>
      <c r="P1600" t="s">
        <v>57</v>
      </c>
      <c r="Q1600" t="s">
        <v>57</v>
      </c>
      <c r="R1600" t="s">
        <v>57</v>
      </c>
      <c r="S1600" t="s">
        <v>55</v>
      </c>
      <c r="T1600" t="s">
        <v>57</v>
      </c>
      <c r="U1600" t="s">
        <v>57</v>
      </c>
      <c r="V1600" t="s">
        <v>57</v>
      </c>
      <c r="W1600" t="s">
        <v>55</v>
      </c>
      <c r="X1600" t="s">
        <v>57</v>
      </c>
      <c r="Y1600" t="s">
        <v>57</v>
      </c>
      <c r="Z1600" t="s">
        <v>57</v>
      </c>
      <c r="AA1600" t="s">
        <v>57</v>
      </c>
      <c r="AB1600" t="s">
        <v>57</v>
      </c>
      <c r="AC1600" t="s">
        <v>57</v>
      </c>
      <c r="AD1600" t="s">
        <v>57</v>
      </c>
      <c r="AE1600">
        <v>0</v>
      </c>
      <c r="AF1600">
        <v>0</v>
      </c>
      <c r="AG1600">
        <v>0</v>
      </c>
      <c r="AH1600">
        <v>0</v>
      </c>
      <c r="AI1600" s="18" t="str">
        <f t="shared" si="97"/>
        <v>1</v>
      </c>
      <c r="AJ1600" s="18" t="str">
        <f t="shared" si="98"/>
        <v>1</v>
      </c>
      <c r="AK1600" s="18" t="str">
        <f t="shared" si="99"/>
        <v>1</v>
      </c>
      <c r="AL1600" s="18">
        <f t="shared" si="100"/>
        <v>0</v>
      </c>
      <c r="AM1600" t="s">
        <v>55</v>
      </c>
      <c r="AN1600" t="s">
        <v>55</v>
      </c>
      <c r="AO1600">
        <v>0</v>
      </c>
      <c r="AP1600">
        <v>1</v>
      </c>
      <c r="AQ1600">
        <v>0</v>
      </c>
      <c r="AR1600" t="s">
        <v>59</v>
      </c>
      <c r="AS1600" t="s">
        <v>80</v>
      </c>
      <c r="AT1600" t="s">
        <v>80</v>
      </c>
      <c r="AU1600" t="s">
        <v>80</v>
      </c>
      <c r="AV1600" t="s">
        <v>7459</v>
      </c>
      <c r="AW1600" t="s">
        <v>1876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0</v>
      </c>
      <c r="BK1600">
        <v>0</v>
      </c>
      <c r="BL1600">
        <v>2016022915</v>
      </c>
      <c r="BM1600">
        <v>15</v>
      </c>
    </row>
    <row r="1601" spans="1:65">
      <c r="A1601" t="s">
        <v>7460</v>
      </c>
      <c r="B1601">
        <v>1600</v>
      </c>
      <c r="C1601" t="s">
        <v>57</v>
      </c>
      <c r="D1601" t="s">
        <v>55</v>
      </c>
      <c r="E1601">
        <v>15</v>
      </c>
      <c r="F1601">
        <v>2016022915</v>
      </c>
      <c r="G1601" t="s">
        <v>55</v>
      </c>
      <c r="H1601" t="s">
        <v>1877</v>
      </c>
      <c r="I1601" t="s">
        <v>55</v>
      </c>
      <c r="J1601" t="s">
        <v>55</v>
      </c>
      <c r="K1601" t="s">
        <v>55</v>
      </c>
      <c r="L1601" t="s">
        <v>55</v>
      </c>
      <c r="M1601" t="s">
        <v>55</v>
      </c>
      <c r="N1601" t="s">
        <v>57</v>
      </c>
      <c r="O1601" t="s">
        <v>57</v>
      </c>
      <c r="P1601" t="s">
        <v>57</v>
      </c>
      <c r="Q1601" t="s">
        <v>57</v>
      </c>
      <c r="R1601" t="s">
        <v>57</v>
      </c>
      <c r="S1601" t="s">
        <v>55</v>
      </c>
      <c r="T1601" t="s">
        <v>57</v>
      </c>
      <c r="U1601" t="s">
        <v>57</v>
      </c>
      <c r="V1601" t="s">
        <v>57</v>
      </c>
      <c r="W1601" t="s">
        <v>55</v>
      </c>
      <c r="X1601" t="s">
        <v>57</v>
      </c>
      <c r="Y1601" t="s">
        <v>57</v>
      </c>
      <c r="Z1601" t="s">
        <v>57</v>
      </c>
      <c r="AA1601" t="s">
        <v>57</v>
      </c>
      <c r="AB1601" t="s">
        <v>57</v>
      </c>
      <c r="AC1601" t="s">
        <v>57</v>
      </c>
      <c r="AD1601" t="s">
        <v>57</v>
      </c>
      <c r="AE1601">
        <v>0</v>
      </c>
      <c r="AF1601">
        <v>0</v>
      </c>
      <c r="AG1601">
        <v>0</v>
      </c>
      <c r="AH1601">
        <v>0</v>
      </c>
      <c r="AI1601" s="18" t="str">
        <f t="shared" si="97"/>
        <v>1</v>
      </c>
      <c r="AJ1601" s="18" t="str">
        <f t="shared" si="98"/>
        <v>1</v>
      </c>
      <c r="AK1601" s="18" t="str">
        <f t="shared" si="99"/>
        <v>1</v>
      </c>
      <c r="AL1601" s="18">
        <f t="shared" si="100"/>
        <v>0</v>
      </c>
      <c r="AM1601" t="s">
        <v>55</v>
      </c>
      <c r="AN1601" t="s">
        <v>55</v>
      </c>
      <c r="AO1601">
        <v>0</v>
      </c>
      <c r="AP1601">
        <v>1</v>
      </c>
      <c r="AQ1601">
        <v>0</v>
      </c>
      <c r="AR1601" t="s">
        <v>59</v>
      </c>
      <c r="AS1601" t="s">
        <v>80</v>
      </c>
      <c r="AT1601" t="s">
        <v>80</v>
      </c>
      <c r="AU1601" t="s">
        <v>80</v>
      </c>
      <c r="AV1601" t="s">
        <v>7460</v>
      </c>
      <c r="AW1601" t="s">
        <v>1877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0</v>
      </c>
      <c r="BK1601">
        <v>0</v>
      </c>
      <c r="BL1601">
        <v>2016022915</v>
      </c>
      <c r="BM1601">
        <v>15</v>
      </c>
    </row>
    <row r="1602" spans="1:65">
      <c r="A1602" t="s">
        <v>7461</v>
      </c>
      <c r="B1602">
        <v>1601</v>
      </c>
      <c r="C1602" t="s">
        <v>57</v>
      </c>
      <c r="D1602" t="s">
        <v>55</v>
      </c>
      <c r="E1602">
        <v>15</v>
      </c>
      <c r="F1602">
        <v>2016022915</v>
      </c>
      <c r="G1602" t="s">
        <v>55</v>
      </c>
      <c r="H1602" t="s">
        <v>1878</v>
      </c>
      <c r="I1602" t="s">
        <v>55</v>
      </c>
      <c r="J1602" t="s">
        <v>55</v>
      </c>
      <c r="K1602" t="s">
        <v>55</v>
      </c>
      <c r="L1602" t="s">
        <v>55</v>
      </c>
      <c r="M1602" t="s">
        <v>55</v>
      </c>
      <c r="N1602" t="s">
        <v>57</v>
      </c>
      <c r="O1602" t="s">
        <v>57</v>
      </c>
      <c r="P1602" t="s">
        <v>57</v>
      </c>
      <c r="Q1602" t="s">
        <v>57</v>
      </c>
      <c r="R1602" t="s">
        <v>57</v>
      </c>
      <c r="S1602" t="s">
        <v>55</v>
      </c>
      <c r="T1602" t="s">
        <v>57</v>
      </c>
      <c r="U1602" t="s">
        <v>57</v>
      </c>
      <c r="V1602" t="s">
        <v>57</v>
      </c>
      <c r="W1602" t="s">
        <v>55</v>
      </c>
      <c r="X1602" t="s">
        <v>57</v>
      </c>
      <c r="Y1602" t="s">
        <v>57</v>
      </c>
      <c r="Z1602" t="s">
        <v>57</v>
      </c>
      <c r="AA1602" t="s">
        <v>57</v>
      </c>
      <c r="AB1602" t="s">
        <v>57</v>
      </c>
      <c r="AC1602" t="s">
        <v>57</v>
      </c>
      <c r="AD1602" t="s">
        <v>57</v>
      </c>
      <c r="AE1602">
        <v>0</v>
      </c>
      <c r="AF1602">
        <v>0</v>
      </c>
      <c r="AG1602">
        <v>0</v>
      </c>
      <c r="AH1602">
        <v>0</v>
      </c>
      <c r="AI1602" s="18" t="str">
        <f t="shared" si="97"/>
        <v>1</v>
      </c>
      <c r="AJ1602" s="18" t="str">
        <f t="shared" si="98"/>
        <v>1</v>
      </c>
      <c r="AK1602" s="18" t="str">
        <f t="shared" si="99"/>
        <v>1</v>
      </c>
      <c r="AL1602" s="18">
        <f t="shared" si="100"/>
        <v>0</v>
      </c>
      <c r="AM1602" t="s">
        <v>55</v>
      </c>
      <c r="AN1602" t="s">
        <v>55</v>
      </c>
      <c r="AO1602">
        <v>1</v>
      </c>
      <c r="AP1602">
        <v>1</v>
      </c>
      <c r="AQ1602">
        <v>0</v>
      </c>
      <c r="AR1602" t="s">
        <v>59</v>
      </c>
      <c r="AS1602" t="s">
        <v>80</v>
      </c>
      <c r="AT1602" t="s">
        <v>80</v>
      </c>
      <c r="AU1602" t="s">
        <v>80</v>
      </c>
      <c r="AV1602" t="s">
        <v>7461</v>
      </c>
      <c r="AW1602" t="s">
        <v>1878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2016022915</v>
      </c>
      <c r="BM1602">
        <v>15</v>
      </c>
    </row>
    <row r="1603" spans="1:65">
      <c r="A1603" t="s">
        <v>7462</v>
      </c>
      <c r="B1603">
        <v>1602</v>
      </c>
      <c r="C1603" t="s">
        <v>57</v>
      </c>
      <c r="D1603" t="s">
        <v>55</v>
      </c>
      <c r="E1603">
        <v>15</v>
      </c>
      <c r="F1603">
        <v>2016022915</v>
      </c>
      <c r="G1603" t="s">
        <v>55</v>
      </c>
      <c r="H1603" t="s">
        <v>1879</v>
      </c>
      <c r="I1603" t="s">
        <v>55</v>
      </c>
      <c r="J1603" t="s">
        <v>55</v>
      </c>
      <c r="K1603" t="s">
        <v>55</v>
      </c>
      <c r="L1603" t="s">
        <v>55</v>
      </c>
      <c r="M1603" t="s">
        <v>55</v>
      </c>
      <c r="N1603" t="s">
        <v>57</v>
      </c>
      <c r="O1603" t="s">
        <v>57</v>
      </c>
      <c r="P1603" t="s">
        <v>57</v>
      </c>
      <c r="Q1603" t="s">
        <v>57</v>
      </c>
      <c r="R1603" t="s">
        <v>57</v>
      </c>
      <c r="S1603" t="s">
        <v>55</v>
      </c>
      <c r="T1603" t="s">
        <v>57</v>
      </c>
      <c r="U1603" t="s">
        <v>57</v>
      </c>
      <c r="V1603" t="s">
        <v>57</v>
      </c>
      <c r="W1603" t="s">
        <v>55</v>
      </c>
      <c r="X1603" t="s">
        <v>57</v>
      </c>
      <c r="Y1603" t="s">
        <v>57</v>
      </c>
      <c r="Z1603" t="s">
        <v>57</v>
      </c>
      <c r="AA1603" t="s">
        <v>57</v>
      </c>
      <c r="AB1603" t="s">
        <v>57</v>
      </c>
      <c r="AC1603" t="s">
        <v>57</v>
      </c>
      <c r="AD1603" t="s">
        <v>57</v>
      </c>
      <c r="AE1603">
        <v>0</v>
      </c>
      <c r="AF1603">
        <v>0</v>
      </c>
      <c r="AG1603">
        <v>0</v>
      </c>
      <c r="AH1603">
        <v>0</v>
      </c>
      <c r="AI1603" s="18" t="str">
        <f t="shared" ref="AI1603:AI1666" si="101">IF(ISERROR(FIND("0",AE1603))=FALSE, "1", IF(ISERROR(FIND("1",AE1603))=FALSE, "0"))</f>
        <v>1</v>
      </c>
      <c r="AJ1603" s="18" t="str">
        <f t="shared" ref="AJ1603:AJ1666" si="102">IF(ISERROR(FIND("0",AF1603))=FALSE, "1", IF(ISERROR(FIND("1",AF1603))=FALSE, "0"))</f>
        <v>1</v>
      </c>
      <c r="AK1603" s="18" t="str">
        <f t="shared" ref="AK1603:AK1666" si="103">IF(ISERROR(FIND("0",AG1603))=FALSE, "1", IF(ISERROR(FIND("1",AG1603))=FALSE, "0"))</f>
        <v>1</v>
      </c>
      <c r="AL1603" s="18">
        <f t="shared" ref="AL1603:AL1666" si="104">AH1603</f>
        <v>0</v>
      </c>
      <c r="AM1603" t="s">
        <v>55</v>
      </c>
      <c r="AN1603" t="s">
        <v>55</v>
      </c>
      <c r="AO1603">
        <v>0</v>
      </c>
      <c r="AP1603">
        <v>1</v>
      </c>
      <c r="AQ1603">
        <v>0</v>
      </c>
      <c r="AR1603" t="s">
        <v>59</v>
      </c>
      <c r="AS1603" t="s">
        <v>80</v>
      </c>
      <c r="AT1603" t="s">
        <v>80</v>
      </c>
      <c r="AU1603" t="s">
        <v>80</v>
      </c>
      <c r="AV1603" t="s">
        <v>7462</v>
      </c>
      <c r="AW1603" t="s">
        <v>1879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0</v>
      </c>
      <c r="BL1603">
        <v>2016022915</v>
      </c>
      <c r="BM1603">
        <v>15</v>
      </c>
    </row>
    <row r="1604" spans="1:65">
      <c r="A1604" t="s">
        <v>7463</v>
      </c>
      <c r="B1604">
        <v>1603</v>
      </c>
      <c r="C1604" t="s">
        <v>57</v>
      </c>
      <c r="D1604" t="s">
        <v>55</v>
      </c>
      <c r="E1604">
        <v>15</v>
      </c>
      <c r="F1604">
        <v>2016022915</v>
      </c>
      <c r="G1604" t="s">
        <v>55</v>
      </c>
      <c r="H1604" t="s">
        <v>1880</v>
      </c>
      <c r="I1604" t="s">
        <v>55</v>
      </c>
      <c r="J1604" t="s">
        <v>55</v>
      </c>
      <c r="K1604" t="s">
        <v>55</v>
      </c>
      <c r="L1604" t="s">
        <v>55</v>
      </c>
      <c r="M1604" t="s">
        <v>55</v>
      </c>
      <c r="N1604" t="s">
        <v>57</v>
      </c>
      <c r="O1604" t="s">
        <v>57</v>
      </c>
      <c r="P1604" t="s">
        <v>57</v>
      </c>
      <c r="Q1604" t="s">
        <v>57</v>
      </c>
      <c r="R1604" t="s">
        <v>57</v>
      </c>
      <c r="S1604" t="s">
        <v>55</v>
      </c>
      <c r="T1604" t="s">
        <v>57</v>
      </c>
      <c r="U1604" t="s">
        <v>57</v>
      </c>
      <c r="V1604" t="s">
        <v>57</v>
      </c>
      <c r="W1604" t="s">
        <v>55</v>
      </c>
      <c r="X1604" t="s">
        <v>57</v>
      </c>
      <c r="Y1604" t="s">
        <v>57</v>
      </c>
      <c r="Z1604" t="s">
        <v>57</v>
      </c>
      <c r="AA1604" t="s">
        <v>57</v>
      </c>
      <c r="AB1604" t="s">
        <v>57</v>
      </c>
      <c r="AC1604" t="s">
        <v>57</v>
      </c>
      <c r="AD1604" t="s">
        <v>57</v>
      </c>
      <c r="AE1604">
        <v>0</v>
      </c>
      <c r="AF1604">
        <v>0</v>
      </c>
      <c r="AG1604">
        <v>0</v>
      </c>
      <c r="AH1604">
        <v>0</v>
      </c>
      <c r="AI1604" s="18" t="str">
        <f t="shared" si="101"/>
        <v>1</v>
      </c>
      <c r="AJ1604" s="18" t="str">
        <f t="shared" si="102"/>
        <v>1</v>
      </c>
      <c r="AK1604" s="18" t="str">
        <f t="shared" si="103"/>
        <v>1</v>
      </c>
      <c r="AL1604" s="18">
        <f t="shared" si="104"/>
        <v>0</v>
      </c>
      <c r="AM1604" t="s">
        <v>55</v>
      </c>
      <c r="AN1604" t="s">
        <v>55</v>
      </c>
      <c r="AO1604">
        <v>0</v>
      </c>
      <c r="AP1604">
        <v>1</v>
      </c>
      <c r="AQ1604">
        <v>0</v>
      </c>
      <c r="AR1604" t="s">
        <v>59</v>
      </c>
      <c r="AS1604" t="s">
        <v>80</v>
      </c>
      <c r="AT1604" t="s">
        <v>80</v>
      </c>
      <c r="AU1604" t="s">
        <v>80</v>
      </c>
      <c r="AV1604" t="s">
        <v>7463</v>
      </c>
      <c r="AW1604" t="s">
        <v>1880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0</v>
      </c>
      <c r="BK1604">
        <v>0</v>
      </c>
      <c r="BL1604">
        <v>2016022915</v>
      </c>
      <c r="BM1604">
        <v>15</v>
      </c>
    </row>
    <row r="1605" spans="1:65">
      <c r="A1605" t="s">
        <v>7464</v>
      </c>
      <c r="B1605">
        <v>1604</v>
      </c>
      <c r="C1605" t="s">
        <v>57</v>
      </c>
      <c r="D1605" t="s">
        <v>55</v>
      </c>
      <c r="E1605">
        <v>15</v>
      </c>
      <c r="F1605">
        <v>2016022915</v>
      </c>
      <c r="G1605" t="s">
        <v>55</v>
      </c>
      <c r="H1605" t="s">
        <v>1881</v>
      </c>
      <c r="I1605" t="s">
        <v>55</v>
      </c>
      <c r="J1605" t="s">
        <v>55</v>
      </c>
      <c r="K1605" t="s">
        <v>55</v>
      </c>
      <c r="L1605" t="s">
        <v>55</v>
      </c>
      <c r="M1605" t="s">
        <v>55</v>
      </c>
      <c r="N1605" t="s">
        <v>57</v>
      </c>
      <c r="O1605" t="s">
        <v>57</v>
      </c>
      <c r="P1605" t="s">
        <v>57</v>
      </c>
      <c r="Q1605" t="s">
        <v>57</v>
      </c>
      <c r="R1605" t="s">
        <v>57</v>
      </c>
      <c r="S1605" t="s">
        <v>55</v>
      </c>
      <c r="T1605" t="s">
        <v>57</v>
      </c>
      <c r="U1605" t="s">
        <v>57</v>
      </c>
      <c r="V1605" t="s">
        <v>57</v>
      </c>
      <c r="W1605" t="s">
        <v>55</v>
      </c>
      <c r="X1605" t="s">
        <v>57</v>
      </c>
      <c r="Y1605" t="s">
        <v>57</v>
      </c>
      <c r="Z1605" t="s">
        <v>57</v>
      </c>
      <c r="AA1605" t="s">
        <v>57</v>
      </c>
      <c r="AB1605" t="s">
        <v>57</v>
      </c>
      <c r="AC1605" t="s">
        <v>57</v>
      </c>
      <c r="AD1605" t="s">
        <v>57</v>
      </c>
      <c r="AE1605">
        <v>0</v>
      </c>
      <c r="AF1605">
        <v>0</v>
      </c>
      <c r="AG1605">
        <v>0</v>
      </c>
      <c r="AH1605">
        <v>0</v>
      </c>
      <c r="AI1605" s="18" t="str">
        <f t="shared" si="101"/>
        <v>1</v>
      </c>
      <c r="AJ1605" s="18" t="str">
        <f t="shared" si="102"/>
        <v>1</v>
      </c>
      <c r="AK1605" s="18" t="str">
        <f t="shared" si="103"/>
        <v>1</v>
      </c>
      <c r="AL1605" s="18">
        <f t="shared" si="104"/>
        <v>0</v>
      </c>
      <c r="AM1605" t="s">
        <v>55</v>
      </c>
      <c r="AN1605" t="s">
        <v>55</v>
      </c>
      <c r="AO1605">
        <v>0</v>
      </c>
      <c r="AP1605">
        <v>1</v>
      </c>
      <c r="AQ1605">
        <v>0</v>
      </c>
      <c r="AR1605" t="s">
        <v>59</v>
      </c>
      <c r="AS1605" t="s">
        <v>80</v>
      </c>
      <c r="AT1605" t="s">
        <v>80</v>
      </c>
      <c r="AU1605" t="s">
        <v>80</v>
      </c>
      <c r="AV1605" t="s">
        <v>7464</v>
      </c>
      <c r="AW1605" t="s">
        <v>1881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0</v>
      </c>
      <c r="BK1605">
        <v>0</v>
      </c>
      <c r="BL1605">
        <v>2016022915</v>
      </c>
      <c r="BM1605">
        <v>15</v>
      </c>
    </row>
    <row r="1606" spans="1:65">
      <c r="A1606" t="s">
        <v>7465</v>
      </c>
      <c r="B1606">
        <v>1605</v>
      </c>
      <c r="C1606" t="s">
        <v>57</v>
      </c>
      <c r="D1606" t="s">
        <v>55</v>
      </c>
      <c r="E1606">
        <v>15</v>
      </c>
      <c r="F1606">
        <v>2016022915</v>
      </c>
      <c r="G1606" t="s">
        <v>55</v>
      </c>
      <c r="H1606" t="s">
        <v>1882</v>
      </c>
      <c r="I1606" t="s">
        <v>55</v>
      </c>
      <c r="J1606" t="s">
        <v>55</v>
      </c>
      <c r="K1606" t="s">
        <v>55</v>
      </c>
      <c r="L1606" t="s">
        <v>55</v>
      </c>
      <c r="M1606" t="s">
        <v>55</v>
      </c>
      <c r="N1606" t="s">
        <v>57</v>
      </c>
      <c r="O1606" t="s">
        <v>57</v>
      </c>
      <c r="P1606" t="s">
        <v>57</v>
      </c>
      <c r="Q1606" t="s">
        <v>57</v>
      </c>
      <c r="R1606" t="s">
        <v>57</v>
      </c>
      <c r="S1606" t="s">
        <v>55</v>
      </c>
      <c r="T1606" t="s">
        <v>57</v>
      </c>
      <c r="U1606" t="s">
        <v>57</v>
      </c>
      <c r="V1606" t="s">
        <v>57</v>
      </c>
      <c r="W1606" t="s">
        <v>55</v>
      </c>
      <c r="X1606" t="s">
        <v>57</v>
      </c>
      <c r="Y1606" t="s">
        <v>57</v>
      </c>
      <c r="Z1606" t="s">
        <v>57</v>
      </c>
      <c r="AA1606" t="s">
        <v>57</v>
      </c>
      <c r="AB1606" t="s">
        <v>57</v>
      </c>
      <c r="AC1606" t="s">
        <v>57</v>
      </c>
      <c r="AD1606" t="s">
        <v>57</v>
      </c>
      <c r="AE1606">
        <v>0</v>
      </c>
      <c r="AF1606">
        <v>0</v>
      </c>
      <c r="AG1606">
        <v>0</v>
      </c>
      <c r="AH1606">
        <v>0</v>
      </c>
      <c r="AI1606" s="18" t="str">
        <f t="shared" si="101"/>
        <v>1</v>
      </c>
      <c r="AJ1606" s="18" t="str">
        <f t="shared" si="102"/>
        <v>1</v>
      </c>
      <c r="AK1606" s="18" t="str">
        <f t="shared" si="103"/>
        <v>1</v>
      </c>
      <c r="AL1606" s="18">
        <f t="shared" si="104"/>
        <v>0</v>
      </c>
      <c r="AM1606" t="s">
        <v>55</v>
      </c>
      <c r="AN1606" t="s">
        <v>55</v>
      </c>
      <c r="AO1606">
        <v>0</v>
      </c>
      <c r="AP1606">
        <v>1</v>
      </c>
      <c r="AQ1606">
        <v>0</v>
      </c>
      <c r="AR1606" t="s">
        <v>59</v>
      </c>
      <c r="AS1606" t="s">
        <v>80</v>
      </c>
      <c r="AT1606" t="s">
        <v>80</v>
      </c>
      <c r="AU1606" t="s">
        <v>80</v>
      </c>
      <c r="AV1606" t="s">
        <v>7465</v>
      </c>
      <c r="AW1606" t="s">
        <v>1882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0</v>
      </c>
      <c r="BL1606">
        <v>2016022915</v>
      </c>
      <c r="BM1606">
        <v>15</v>
      </c>
    </row>
    <row r="1607" spans="1:65">
      <c r="A1607" t="s">
        <v>7466</v>
      </c>
      <c r="B1607">
        <v>1606</v>
      </c>
      <c r="C1607" t="s">
        <v>1223</v>
      </c>
      <c r="D1607">
        <v>1</v>
      </c>
      <c r="E1607">
        <v>15</v>
      </c>
      <c r="F1607">
        <v>2016022915</v>
      </c>
      <c r="G1607">
        <v>20160229</v>
      </c>
      <c r="H1607" t="s">
        <v>1883</v>
      </c>
      <c r="I1607" t="s">
        <v>54</v>
      </c>
      <c r="J1607" t="s">
        <v>55</v>
      </c>
      <c r="K1607">
        <v>0</v>
      </c>
      <c r="L1607" t="s">
        <v>55</v>
      </c>
      <c r="M1607" t="s">
        <v>55</v>
      </c>
      <c r="N1607" t="s">
        <v>56</v>
      </c>
      <c r="O1607" t="s">
        <v>57</v>
      </c>
      <c r="P1607" t="s">
        <v>57</v>
      </c>
      <c r="Q1607" t="s">
        <v>3</v>
      </c>
      <c r="R1607" t="s">
        <v>1326</v>
      </c>
      <c r="S1607" t="s">
        <v>55</v>
      </c>
      <c r="T1607" t="s">
        <v>56</v>
      </c>
      <c r="U1607" t="s">
        <v>56</v>
      </c>
      <c r="V1607" t="s">
        <v>56</v>
      </c>
      <c r="W1607" t="s">
        <v>55</v>
      </c>
      <c r="X1607" t="s">
        <v>56</v>
      </c>
      <c r="Y1607" t="s">
        <v>56</v>
      </c>
      <c r="Z1607" t="s">
        <v>56</v>
      </c>
      <c r="AA1607" t="s">
        <v>57</v>
      </c>
      <c r="AB1607" t="s">
        <v>56</v>
      </c>
      <c r="AC1607" t="s">
        <v>56</v>
      </c>
      <c r="AD1607" t="s">
        <v>57</v>
      </c>
      <c r="AE1607">
        <v>0</v>
      </c>
      <c r="AF1607">
        <v>0</v>
      </c>
      <c r="AG1607">
        <v>0</v>
      </c>
      <c r="AH1607">
        <v>1</v>
      </c>
      <c r="AI1607" s="18" t="str">
        <f t="shared" si="101"/>
        <v>1</v>
      </c>
      <c r="AJ1607" s="18" t="str">
        <f t="shared" si="102"/>
        <v>1</v>
      </c>
      <c r="AK1607" s="18" t="str">
        <f t="shared" si="103"/>
        <v>1</v>
      </c>
      <c r="AL1607" s="18">
        <f t="shared" si="104"/>
        <v>1</v>
      </c>
      <c r="AM1607" t="s">
        <v>55</v>
      </c>
      <c r="AN1607" t="s">
        <v>55</v>
      </c>
      <c r="AO1607">
        <v>1</v>
      </c>
      <c r="AP1607">
        <v>0</v>
      </c>
      <c r="AQ1607">
        <v>0</v>
      </c>
      <c r="AR1607" t="s">
        <v>59</v>
      </c>
      <c r="AS1607" t="s">
        <v>141</v>
      </c>
      <c r="AT1607" t="s">
        <v>141</v>
      </c>
      <c r="AU1607" t="s">
        <v>1326</v>
      </c>
      <c r="AV1607" t="s">
        <v>7466</v>
      </c>
      <c r="AW1607" t="s">
        <v>1883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2016022915</v>
      </c>
      <c r="BM1607">
        <v>15</v>
      </c>
    </row>
    <row r="1608" spans="1:65">
      <c r="A1608" t="s">
        <v>7467</v>
      </c>
      <c r="B1608">
        <v>1607</v>
      </c>
      <c r="C1608" t="s">
        <v>1223</v>
      </c>
      <c r="D1608">
        <v>1</v>
      </c>
      <c r="E1608">
        <v>15</v>
      </c>
      <c r="F1608">
        <v>2016022915</v>
      </c>
      <c r="G1608">
        <v>20160229</v>
      </c>
      <c r="H1608" t="s">
        <v>1884</v>
      </c>
      <c r="I1608" t="s">
        <v>1722</v>
      </c>
      <c r="J1608" t="s">
        <v>55</v>
      </c>
      <c r="K1608">
        <v>0</v>
      </c>
      <c r="L1608" t="s">
        <v>55</v>
      </c>
      <c r="M1608" t="s">
        <v>55</v>
      </c>
      <c r="N1608" t="s">
        <v>56</v>
      </c>
      <c r="O1608" t="s">
        <v>57</v>
      </c>
      <c r="P1608" t="s">
        <v>57</v>
      </c>
      <c r="Q1608" t="s">
        <v>3</v>
      </c>
      <c r="R1608" t="s">
        <v>1326</v>
      </c>
      <c r="S1608" t="s">
        <v>55</v>
      </c>
      <c r="T1608" t="s">
        <v>68</v>
      </c>
      <c r="U1608" t="s">
        <v>68</v>
      </c>
      <c r="V1608" t="s">
        <v>56</v>
      </c>
      <c r="W1608" t="s">
        <v>55</v>
      </c>
      <c r="X1608" t="s">
        <v>56</v>
      </c>
      <c r="Y1608" t="s">
        <v>68</v>
      </c>
      <c r="Z1608" t="s">
        <v>56</v>
      </c>
      <c r="AA1608" t="s">
        <v>57</v>
      </c>
      <c r="AB1608" t="s">
        <v>56</v>
      </c>
      <c r="AC1608" t="s">
        <v>56</v>
      </c>
      <c r="AD1608" t="s">
        <v>1846</v>
      </c>
      <c r="AE1608">
        <v>0</v>
      </c>
      <c r="AF1608">
        <v>0</v>
      </c>
      <c r="AG1608">
        <v>0</v>
      </c>
      <c r="AH1608">
        <v>1</v>
      </c>
      <c r="AI1608" s="18" t="str">
        <f t="shared" si="101"/>
        <v>1</v>
      </c>
      <c r="AJ1608" s="18" t="str">
        <f t="shared" si="102"/>
        <v>1</v>
      </c>
      <c r="AK1608" s="18" t="str">
        <f t="shared" si="103"/>
        <v>1</v>
      </c>
      <c r="AL1608" s="18">
        <f t="shared" si="104"/>
        <v>1</v>
      </c>
      <c r="AM1608" t="s">
        <v>55</v>
      </c>
      <c r="AN1608" t="s">
        <v>55</v>
      </c>
      <c r="AO1608">
        <v>0</v>
      </c>
      <c r="AP1608">
        <v>0</v>
      </c>
      <c r="AQ1608">
        <v>0</v>
      </c>
      <c r="AR1608" t="s">
        <v>209</v>
      </c>
      <c r="AS1608" t="s">
        <v>141</v>
      </c>
      <c r="AT1608" t="s">
        <v>141</v>
      </c>
      <c r="AU1608" t="s">
        <v>1326</v>
      </c>
      <c r="AV1608" t="s">
        <v>7467</v>
      </c>
      <c r="AW1608" t="s">
        <v>1884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2016022915</v>
      </c>
      <c r="BM1608">
        <v>15</v>
      </c>
    </row>
    <row r="1609" spans="1:65">
      <c r="A1609" t="s">
        <v>7468</v>
      </c>
      <c r="B1609">
        <v>1608</v>
      </c>
      <c r="C1609" t="s">
        <v>57</v>
      </c>
      <c r="D1609" t="s">
        <v>55</v>
      </c>
      <c r="E1609">
        <v>15</v>
      </c>
      <c r="F1609">
        <v>2016022915</v>
      </c>
      <c r="G1609" t="s">
        <v>55</v>
      </c>
      <c r="H1609" t="s">
        <v>1885</v>
      </c>
      <c r="I1609" t="s">
        <v>55</v>
      </c>
      <c r="J1609" t="s">
        <v>55</v>
      </c>
      <c r="K1609" t="s">
        <v>55</v>
      </c>
      <c r="L1609" t="s">
        <v>55</v>
      </c>
      <c r="M1609" t="s">
        <v>55</v>
      </c>
      <c r="N1609" t="s">
        <v>57</v>
      </c>
      <c r="O1609" t="s">
        <v>57</v>
      </c>
      <c r="P1609" t="s">
        <v>57</v>
      </c>
      <c r="Q1609" t="s">
        <v>57</v>
      </c>
      <c r="R1609" t="s">
        <v>57</v>
      </c>
      <c r="S1609" t="s">
        <v>55</v>
      </c>
      <c r="T1609" t="s">
        <v>57</v>
      </c>
      <c r="U1609" t="s">
        <v>57</v>
      </c>
      <c r="V1609" t="s">
        <v>57</v>
      </c>
      <c r="W1609" t="s">
        <v>55</v>
      </c>
      <c r="X1609" t="s">
        <v>57</v>
      </c>
      <c r="Y1609" t="s">
        <v>57</v>
      </c>
      <c r="Z1609" t="s">
        <v>57</v>
      </c>
      <c r="AA1609" t="s">
        <v>57</v>
      </c>
      <c r="AB1609" t="s">
        <v>57</v>
      </c>
      <c r="AC1609" t="s">
        <v>57</v>
      </c>
      <c r="AD1609" t="s">
        <v>57</v>
      </c>
      <c r="AE1609">
        <v>0</v>
      </c>
      <c r="AF1609">
        <v>0</v>
      </c>
      <c r="AG1609">
        <v>0</v>
      </c>
      <c r="AH1609">
        <v>0</v>
      </c>
      <c r="AI1609" s="18" t="str">
        <f t="shared" si="101"/>
        <v>1</v>
      </c>
      <c r="AJ1609" s="18" t="str">
        <f t="shared" si="102"/>
        <v>1</v>
      </c>
      <c r="AK1609" s="18" t="str">
        <f t="shared" si="103"/>
        <v>1</v>
      </c>
      <c r="AL1609" s="18">
        <f t="shared" si="104"/>
        <v>0</v>
      </c>
      <c r="AM1609" t="s">
        <v>55</v>
      </c>
      <c r="AN1609" t="s">
        <v>55</v>
      </c>
      <c r="AO1609">
        <v>0</v>
      </c>
      <c r="AP1609">
        <v>1</v>
      </c>
      <c r="AQ1609">
        <v>0</v>
      </c>
      <c r="AR1609" t="s">
        <v>59</v>
      </c>
      <c r="AS1609" t="s">
        <v>80</v>
      </c>
      <c r="AT1609" t="s">
        <v>80</v>
      </c>
      <c r="AU1609" t="s">
        <v>80</v>
      </c>
      <c r="AV1609" t="s">
        <v>7468</v>
      </c>
      <c r="AW1609" t="s">
        <v>1885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0</v>
      </c>
      <c r="BK1609">
        <v>0</v>
      </c>
      <c r="BL1609">
        <v>2016022915</v>
      </c>
      <c r="BM1609">
        <v>15</v>
      </c>
    </row>
    <row r="1610" spans="1:65">
      <c r="A1610" t="s">
        <v>7469</v>
      </c>
      <c r="B1610">
        <v>1609</v>
      </c>
      <c r="C1610" t="s">
        <v>1223</v>
      </c>
      <c r="D1610">
        <v>1</v>
      </c>
      <c r="E1610">
        <v>15</v>
      </c>
      <c r="F1610">
        <v>2016022915</v>
      </c>
      <c r="G1610">
        <v>20160229</v>
      </c>
      <c r="H1610" t="s">
        <v>1886</v>
      </c>
      <c r="I1610" t="s">
        <v>54</v>
      </c>
      <c r="J1610" t="s">
        <v>55</v>
      </c>
      <c r="K1610">
        <v>0</v>
      </c>
      <c r="L1610" t="s">
        <v>55</v>
      </c>
      <c r="M1610" t="s">
        <v>55</v>
      </c>
      <c r="N1610" t="s">
        <v>56</v>
      </c>
      <c r="O1610" t="s">
        <v>57</v>
      </c>
      <c r="P1610" t="s">
        <v>57</v>
      </c>
      <c r="Q1610" t="s">
        <v>3</v>
      </c>
      <c r="R1610" t="s">
        <v>1326</v>
      </c>
      <c r="S1610" t="s">
        <v>55</v>
      </c>
      <c r="T1610" t="s">
        <v>56</v>
      </c>
      <c r="U1610" t="s">
        <v>56</v>
      </c>
      <c r="V1610" t="s">
        <v>56</v>
      </c>
      <c r="W1610" t="s">
        <v>55</v>
      </c>
      <c r="X1610" t="s">
        <v>56</v>
      </c>
      <c r="Y1610" t="s">
        <v>56</v>
      </c>
      <c r="Z1610" t="s">
        <v>56</v>
      </c>
      <c r="AA1610" t="s">
        <v>57</v>
      </c>
      <c r="AB1610" t="s">
        <v>56</v>
      </c>
      <c r="AC1610" t="s">
        <v>56</v>
      </c>
      <c r="AD1610" t="s">
        <v>57</v>
      </c>
      <c r="AE1610">
        <v>0</v>
      </c>
      <c r="AF1610">
        <v>0</v>
      </c>
      <c r="AG1610">
        <v>0</v>
      </c>
      <c r="AH1610">
        <v>0</v>
      </c>
      <c r="AI1610" s="18" t="str">
        <f t="shared" si="101"/>
        <v>1</v>
      </c>
      <c r="AJ1610" s="18" t="str">
        <f t="shared" si="102"/>
        <v>1</v>
      </c>
      <c r="AK1610" s="18" t="str">
        <f t="shared" si="103"/>
        <v>1</v>
      </c>
      <c r="AL1610" s="18">
        <f t="shared" si="104"/>
        <v>0</v>
      </c>
      <c r="AM1610" t="s">
        <v>55</v>
      </c>
      <c r="AN1610" t="s">
        <v>55</v>
      </c>
      <c r="AO1610">
        <v>0</v>
      </c>
      <c r="AP1610">
        <v>0</v>
      </c>
      <c r="AQ1610">
        <v>0</v>
      </c>
      <c r="AR1610" t="s">
        <v>59</v>
      </c>
      <c r="AS1610" t="s">
        <v>141</v>
      </c>
      <c r="AT1610" t="s">
        <v>141</v>
      </c>
      <c r="AU1610" t="s">
        <v>1326</v>
      </c>
      <c r="AV1610" t="s">
        <v>7469</v>
      </c>
      <c r="AW1610" t="s">
        <v>1886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0</v>
      </c>
      <c r="BK1610">
        <v>1</v>
      </c>
      <c r="BL1610">
        <v>2016022915</v>
      </c>
      <c r="BM1610">
        <v>15</v>
      </c>
    </row>
    <row r="1611" spans="1:65">
      <c r="A1611" t="s">
        <v>7470</v>
      </c>
      <c r="B1611">
        <v>1610</v>
      </c>
      <c r="C1611" t="s">
        <v>57</v>
      </c>
      <c r="D1611" t="s">
        <v>55</v>
      </c>
      <c r="E1611">
        <v>15</v>
      </c>
      <c r="F1611">
        <v>2016022915</v>
      </c>
      <c r="G1611" t="s">
        <v>55</v>
      </c>
      <c r="H1611" t="s">
        <v>1887</v>
      </c>
      <c r="I1611" t="s">
        <v>55</v>
      </c>
      <c r="J1611" t="s">
        <v>55</v>
      </c>
      <c r="K1611" t="s">
        <v>55</v>
      </c>
      <c r="L1611" t="s">
        <v>55</v>
      </c>
      <c r="M1611" t="s">
        <v>55</v>
      </c>
      <c r="N1611" t="s">
        <v>57</v>
      </c>
      <c r="O1611" t="s">
        <v>57</v>
      </c>
      <c r="P1611" t="s">
        <v>57</v>
      </c>
      <c r="Q1611" t="s">
        <v>57</v>
      </c>
      <c r="R1611" t="s">
        <v>57</v>
      </c>
      <c r="S1611" t="s">
        <v>55</v>
      </c>
      <c r="T1611" t="s">
        <v>57</v>
      </c>
      <c r="U1611" t="s">
        <v>57</v>
      </c>
      <c r="V1611" t="s">
        <v>57</v>
      </c>
      <c r="W1611" t="s">
        <v>55</v>
      </c>
      <c r="X1611" t="s">
        <v>57</v>
      </c>
      <c r="Y1611" t="s">
        <v>57</v>
      </c>
      <c r="Z1611" t="s">
        <v>57</v>
      </c>
      <c r="AA1611" t="s">
        <v>57</v>
      </c>
      <c r="AB1611" t="s">
        <v>57</v>
      </c>
      <c r="AC1611" t="s">
        <v>57</v>
      </c>
      <c r="AD1611" t="s">
        <v>57</v>
      </c>
      <c r="AE1611">
        <v>0</v>
      </c>
      <c r="AF1611">
        <v>0</v>
      </c>
      <c r="AG1611">
        <v>0</v>
      </c>
      <c r="AH1611">
        <v>0</v>
      </c>
      <c r="AI1611" s="18" t="str">
        <f t="shared" si="101"/>
        <v>1</v>
      </c>
      <c r="AJ1611" s="18" t="str">
        <f t="shared" si="102"/>
        <v>1</v>
      </c>
      <c r="AK1611" s="18" t="str">
        <f t="shared" si="103"/>
        <v>1</v>
      </c>
      <c r="AL1611" s="18">
        <f t="shared" si="104"/>
        <v>0</v>
      </c>
      <c r="AM1611" t="s">
        <v>55</v>
      </c>
      <c r="AN1611" t="s">
        <v>55</v>
      </c>
      <c r="AO1611">
        <v>0</v>
      </c>
      <c r="AP1611">
        <v>1</v>
      </c>
      <c r="AQ1611">
        <v>0</v>
      </c>
      <c r="AR1611" t="s">
        <v>59</v>
      </c>
      <c r="AS1611" t="s">
        <v>80</v>
      </c>
      <c r="AT1611" t="s">
        <v>80</v>
      </c>
      <c r="AU1611" t="s">
        <v>80</v>
      </c>
      <c r="AV1611" t="s">
        <v>7470</v>
      </c>
      <c r="AW1611" t="s">
        <v>1887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0</v>
      </c>
      <c r="BK1611">
        <v>0</v>
      </c>
      <c r="BL1611">
        <v>2016022915</v>
      </c>
      <c r="BM1611">
        <v>15</v>
      </c>
    </row>
    <row r="1612" spans="1:65">
      <c r="A1612" t="s">
        <v>7471</v>
      </c>
      <c r="B1612">
        <v>1611</v>
      </c>
      <c r="C1612" t="s">
        <v>57</v>
      </c>
      <c r="D1612" t="s">
        <v>55</v>
      </c>
      <c r="E1612">
        <v>15</v>
      </c>
      <c r="F1612">
        <v>2016022915</v>
      </c>
      <c r="G1612" t="s">
        <v>55</v>
      </c>
      <c r="H1612" t="s">
        <v>1888</v>
      </c>
      <c r="I1612" t="s">
        <v>55</v>
      </c>
      <c r="J1612" t="s">
        <v>55</v>
      </c>
      <c r="K1612" t="s">
        <v>55</v>
      </c>
      <c r="L1612" t="s">
        <v>55</v>
      </c>
      <c r="M1612" t="s">
        <v>55</v>
      </c>
      <c r="N1612" t="s">
        <v>57</v>
      </c>
      <c r="O1612" t="s">
        <v>57</v>
      </c>
      <c r="P1612" t="s">
        <v>57</v>
      </c>
      <c r="Q1612" t="s">
        <v>57</v>
      </c>
      <c r="R1612" t="s">
        <v>57</v>
      </c>
      <c r="S1612" t="s">
        <v>55</v>
      </c>
      <c r="T1612" t="s">
        <v>57</v>
      </c>
      <c r="U1612" t="s">
        <v>57</v>
      </c>
      <c r="V1612" t="s">
        <v>57</v>
      </c>
      <c r="W1612" t="s">
        <v>55</v>
      </c>
      <c r="X1612" t="s">
        <v>57</v>
      </c>
      <c r="Y1612" t="s">
        <v>57</v>
      </c>
      <c r="Z1612" t="s">
        <v>57</v>
      </c>
      <c r="AA1612" t="s">
        <v>57</v>
      </c>
      <c r="AB1612" t="s">
        <v>57</v>
      </c>
      <c r="AC1612" t="s">
        <v>57</v>
      </c>
      <c r="AD1612" t="s">
        <v>57</v>
      </c>
      <c r="AE1612">
        <v>0</v>
      </c>
      <c r="AF1612">
        <v>0</v>
      </c>
      <c r="AG1612">
        <v>0</v>
      </c>
      <c r="AH1612">
        <v>0</v>
      </c>
      <c r="AI1612" s="18" t="str">
        <f t="shared" si="101"/>
        <v>1</v>
      </c>
      <c r="AJ1612" s="18" t="str">
        <f t="shared" si="102"/>
        <v>1</v>
      </c>
      <c r="AK1612" s="18" t="str">
        <f t="shared" si="103"/>
        <v>1</v>
      </c>
      <c r="AL1612" s="18">
        <f t="shared" si="104"/>
        <v>0</v>
      </c>
      <c r="AM1612" t="s">
        <v>55</v>
      </c>
      <c r="AN1612" t="s">
        <v>55</v>
      </c>
      <c r="AO1612">
        <v>1</v>
      </c>
      <c r="AP1612">
        <v>1</v>
      </c>
      <c r="AQ1612">
        <v>0</v>
      </c>
      <c r="AR1612" t="s">
        <v>59</v>
      </c>
      <c r="AS1612" t="s">
        <v>80</v>
      </c>
      <c r="AT1612" t="s">
        <v>80</v>
      </c>
      <c r="AU1612" t="s">
        <v>80</v>
      </c>
      <c r="AV1612" t="s">
        <v>7471</v>
      </c>
      <c r="AW1612" t="s">
        <v>1888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0</v>
      </c>
      <c r="BK1612">
        <v>0</v>
      </c>
      <c r="BL1612">
        <v>2016022915</v>
      </c>
      <c r="BM1612">
        <v>15</v>
      </c>
    </row>
    <row r="1613" spans="1:65">
      <c r="A1613" t="s">
        <v>7472</v>
      </c>
      <c r="B1613">
        <v>1612</v>
      </c>
      <c r="C1613" t="s">
        <v>57</v>
      </c>
      <c r="D1613" t="s">
        <v>55</v>
      </c>
      <c r="E1613">
        <v>15</v>
      </c>
      <c r="F1613">
        <v>2016022915</v>
      </c>
      <c r="G1613" t="s">
        <v>55</v>
      </c>
      <c r="H1613" t="s">
        <v>1889</v>
      </c>
      <c r="I1613" t="s">
        <v>55</v>
      </c>
      <c r="J1613" t="s">
        <v>55</v>
      </c>
      <c r="K1613" t="s">
        <v>55</v>
      </c>
      <c r="L1613" t="s">
        <v>55</v>
      </c>
      <c r="M1613" t="s">
        <v>55</v>
      </c>
      <c r="N1613" t="s">
        <v>57</v>
      </c>
      <c r="O1613" t="s">
        <v>57</v>
      </c>
      <c r="P1613" t="s">
        <v>57</v>
      </c>
      <c r="Q1613" t="s">
        <v>57</v>
      </c>
      <c r="R1613" t="s">
        <v>57</v>
      </c>
      <c r="S1613" t="s">
        <v>55</v>
      </c>
      <c r="T1613" t="s">
        <v>57</v>
      </c>
      <c r="U1613" t="s">
        <v>57</v>
      </c>
      <c r="V1613" t="s">
        <v>57</v>
      </c>
      <c r="W1613" t="s">
        <v>55</v>
      </c>
      <c r="X1613" t="s">
        <v>57</v>
      </c>
      <c r="Y1613" t="s">
        <v>57</v>
      </c>
      <c r="Z1613" t="s">
        <v>57</v>
      </c>
      <c r="AA1613" t="s">
        <v>57</v>
      </c>
      <c r="AB1613" t="s">
        <v>57</v>
      </c>
      <c r="AC1613" t="s">
        <v>57</v>
      </c>
      <c r="AD1613" t="s">
        <v>57</v>
      </c>
      <c r="AE1613">
        <v>0</v>
      </c>
      <c r="AF1613">
        <v>0</v>
      </c>
      <c r="AG1613">
        <v>0</v>
      </c>
      <c r="AH1613">
        <v>0</v>
      </c>
      <c r="AI1613" s="18" t="str">
        <f t="shared" si="101"/>
        <v>1</v>
      </c>
      <c r="AJ1613" s="18" t="str">
        <f t="shared" si="102"/>
        <v>1</v>
      </c>
      <c r="AK1613" s="18" t="str">
        <f t="shared" si="103"/>
        <v>1</v>
      </c>
      <c r="AL1613" s="18">
        <f t="shared" si="104"/>
        <v>0</v>
      </c>
      <c r="AM1613" t="s">
        <v>55</v>
      </c>
      <c r="AN1613" t="s">
        <v>55</v>
      </c>
      <c r="AO1613">
        <v>0</v>
      </c>
      <c r="AP1613">
        <v>1</v>
      </c>
      <c r="AQ1613">
        <v>0</v>
      </c>
      <c r="AR1613" t="s">
        <v>59</v>
      </c>
      <c r="AS1613" t="s">
        <v>80</v>
      </c>
      <c r="AT1613" t="s">
        <v>80</v>
      </c>
      <c r="AU1613" t="s">
        <v>80</v>
      </c>
      <c r="AV1613" t="s">
        <v>7472</v>
      </c>
      <c r="AW1613" t="s">
        <v>1889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0</v>
      </c>
      <c r="BK1613">
        <v>0</v>
      </c>
      <c r="BL1613">
        <v>2016022915</v>
      </c>
      <c r="BM1613">
        <v>15</v>
      </c>
    </row>
    <row r="1614" spans="1:65">
      <c r="A1614" t="s">
        <v>7473</v>
      </c>
      <c r="B1614">
        <v>1613</v>
      </c>
      <c r="C1614" t="s">
        <v>57</v>
      </c>
      <c r="D1614" t="s">
        <v>55</v>
      </c>
      <c r="E1614">
        <v>15</v>
      </c>
      <c r="F1614">
        <v>2016022915</v>
      </c>
      <c r="G1614" t="s">
        <v>55</v>
      </c>
      <c r="H1614" t="s">
        <v>1890</v>
      </c>
      <c r="I1614" t="s">
        <v>55</v>
      </c>
      <c r="J1614" t="s">
        <v>55</v>
      </c>
      <c r="K1614" t="s">
        <v>55</v>
      </c>
      <c r="L1614" t="s">
        <v>55</v>
      </c>
      <c r="M1614" t="s">
        <v>55</v>
      </c>
      <c r="N1614" t="s">
        <v>57</v>
      </c>
      <c r="O1614" t="s">
        <v>57</v>
      </c>
      <c r="P1614" t="s">
        <v>57</v>
      </c>
      <c r="Q1614" t="s">
        <v>57</v>
      </c>
      <c r="R1614" t="s">
        <v>57</v>
      </c>
      <c r="S1614" t="s">
        <v>55</v>
      </c>
      <c r="T1614" t="s">
        <v>57</v>
      </c>
      <c r="U1614" t="s">
        <v>57</v>
      </c>
      <c r="V1614" t="s">
        <v>57</v>
      </c>
      <c r="W1614" t="s">
        <v>55</v>
      </c>
      <c r="X1614" t="s">
        <v>57</v>
      </c>
      <c r="Y1614" t="s">
        <v>57</v>
      </c>
      <c r="Z1614" t="s">
        <v>57</v>
      </c>
      <c r="AA1614" t="s">
        <v>57</v>
      </c>
      <c r="AB1614" t="s">
        <v>57</v>
      </c>
      <c r="AC1614" t="s">
        <v>57</v>
      </c>
      <c r="AD1614" t="s">
        <v>57</v>
      </c>
      <c r="AE1614">
        <v>0</v>
      </c>
      <c r="AF1614">
        <v>0</v>
      </c>
      <c r="AG1614">
        <v>0</v>
      </c>
      <c r="AH1614">
        <v>0</v>
      </c>
      <c r="AI1614" s="18" t="str">
        <f t="shared" si="101"/>
        <v>1</v>
      </c>
      <c r="AJ1614" s="18" t="str">
        <f t="shared" si="102"/>
        <v>1</v>
      </c>
      <c r="AK1614" s="18" t="str">
        <f t="shared" si="103"/>
        <v>1</v>
      </c>
      <c r="AL1614" s="18">
        <f t="shared" si="104"/>
        <v>0</v>
      </c>
      <c r="AM1614" t="s">
        <v>55</v>
      </c>
      <c r="AN1614" t="s">
        <v>55</v>
      </c>
      <c r="AO1614">
        <v>0</v>
      </c>
      <c r="AP1614">
        <v>1</v>
      </c>
      <c r="AQ1614">
        <v>0</v>
      </c>
      <c r="AR1614" t="s">
        <v>59</v>
      </c>
      <c r="AS1614" t="s">
        <v>80</v>
      </c>
      <c r="AT1614" t="s">
        <v>80</v>
      </c>
      <c r="AU1614" t="s">
        <v>80</v>
      </c>
      <c r="AV1614" t="s">
        <v>7473</v>
      </c>
      <c r="AW1614" t="s">
        <v>1890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0</v>
      </c>
      <c r="BK1614">
        <v>0</v>
      </c>
      <c r="BL1614">
        <v>2016022915</v>
      </c>
      <c r="BM1614">
        <v>15</v>
      </c>
    </row>
    <row r="1615" spans="1:65">
      <c r="A1615" t="s">
        <v>7474</v>
      </c>
      <c r="B1615">
        <v>1614</v>
      </c>
      <c r="C1615" t="s">
        <v>57</v>
      </c>
      <c r="D1615" t="s">
        <v>55</v>
      </c>
      <c r="E1615">
        <v>15</v>
      </c>
      <c r="F1615">
        <v>2016022915</v>
      </c>
      <c r="G1615" t="s">
        <v>55</v>
      </c>
      <c r="H1615" t="s">
        <v>1891</v>
      </c>
      <c r="I1615" t="s">
        <v>55</v>
      </c>
      <c r="J1615" t="s">
        <v>55</v>
      </c>
      <c r="K1615" t="s">
        <v>55</v>
      </c>
      <c r="L1615" t="s">
        <v>55</v>
      </c>
      <c r="M1615" t="s">
        <v>55</v>
      </c>
      <c r="N1615" t="s">
        <v>57</v>
      </c>
      <c r="O1615" t="s">
        <v>57</v>
      </c>
      <c r="P1615" t="s">
        <v>57</v>
      </c>
      <c r="Q1615" t="s">
        <v>57</v>
      </c>
      <c r="R1615" t="s">
        <v>57</v>
      </c>
      <c r="S1615" t="s">
        <v>55</v>
      </c>
      <c r="T1615" t="s">
        <v>57</v>
      </c>
      <c r="U1615" t="s">
        <v>57</v>
      </c>
      <c r="V1615" t="s">
        <v>57</v>
      </c>
      <c r="W1615" t="s">
        <v>55</v>
      </c>
      <c r="X1615" t="s">
        <v>57</v>
      </c>
      <c r="Y1615" t="s">
        <v>57</v>
      </c>
      <c r="Z1615" t="s">
        <v>57</v>
      </c>
      <c r="AA1615" t="s">
        <v>57</v>
      </c>
      <c r="AB1615" t="s">
        <v>57</v>
      </c>
      <c r="AC1615" t="s">
        <v>57</v>
      </c>
      <c r="AD1615" t="s">
        <v>57</v>
      </c>
      <c r="AE1615">
        <v>0</v>
      </c>
      <c r="AF1615">
        <v>0</v>
      </c>
      <c r="AG1615">
        <v>0</v>
      </c>
      <c r="AH1615">
        <v>0</v>
      </c>
      <c r="AI1615" s="18" t="str">
        <f t="shared" si="101"/>
        <v>1</v>
      </c>
      <c r="AJ1615" s="18" t="str">
        <f t="shared" si="102"/>
        <v>1</v>
      </c>
      <c r="AK1615" s="18" t="str">
        <f t="shared" si="103"/>
        <v>1</v>
      </c>
      <c r="AL1615" s="18">
        <f t="shared" si="104"/>
        <v>0</v>
      </c>
      <c r="AM1615" t="s">
        <v>55</v>
      </c>
      <c r="AN1615" t="s">
        <v>55</v>
      </c>
      <c r="AO1615">
        <v>0</v>
      </c>
      <c r="AP1615">
        <v>1</v>
      </c>
      <c r="AQ1615">
        <v>0</v>
      </c>
      <c r="AR1615" t="s">
        <v>59</v>
      </c>
      <c r="AS1615" t="s">
        <v>80</v>
      </c>
      <c r="AT1615" t="s">
        <v>80</v>
      </c>
      <c r="AU1615" t="s">
        <v>80</v>
      </c>
      <c r="AV1615" t="s">
        <v>7474</v>
      </c>
      <c r="AW1615" t="s">
        <v>1891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0</v>
      </c>
      <c r="BK1615">
        <v>0</v>
      </c>
      <c r="BL1615">
        <v>2016022915</v>
      </c>
      <c r="BM1615">
        <v>15</v>
      </c>
    </row>
    <row r="1616" spans="1:65">
      <c r="A1616" t="s">
        <v>7475</v>
      </c>
      <c r="B1616">
        <v>1615</v>
      </c>
      <c r="C1616" t="s">
        <v>57</v>
      </c>
      <c r="D1616" t="s">
        <v>55</v>
      </c>
      <c r="E1616">
        <v>15</v>
      </c>
      <c r="F1616">
        <v>2016022915</v>
      </c>
      <c r="G1616" t="s">
        <v>55</v>
      </c>
      <c r="H1616" t="s">
        <v>1892</v>
      </c>
      <c r="I1616" t="s">
        <v>55</v>
      </c>
      <c r="J1616" t="s">
        <v>55</v>
      </c>
      <c r="K1616" t="s">
        <v>55</v>
      </c>
      <c r="L1616" t="s">
        <v>55</v>
      </c>
      <c r="M1616" t="s">
        <v>55</v>
      </c>
      <c r="N1616" t="s">
        <v>57</v>
      </c>
      <c r="O1616" t="s">
        <v>57</v>
      </c>
      <c r="P1616" t="s">
        <v>57</v>
      </c>
      <c r="Q1616" t="s">
        <v>57</v>
      </c>
      <c r="R1616" t="s">
        <v>57</v>
      </c>
      <c r="S1616" t="s">
        <v>55</v>
      </c>
      <c r="T1616" t="s">
        <v>57</v>
      </c>
      <c r="U1616" t="s">
        <v>57</v>
      </c>
      <c r="V1616" t="s">
        <v>57</v>
      </c>
      <c r="W1616" t="s">
        <v>55</v>
      </c>
      <c r="X1616" t="s">
        <v>57</v>
      </c>
      <c r="Y1616" t="s">
        <v>57</v>
      </c>
      <c r="Z1616" t="s">
        <v>57</v>
      </c>
      <c r="AA1616" t="s">
        <v>57</v>
      </c>
      <c r="AB1616" t="s">
        <v>57</v>
      </c>
      <c r="AC1616" t="s">
        <v>57</v>
      </c>
      <c r="AD1616" t="s">
        <v>57</v>
      </c>
      <c r="AE1616">
        <v>0</v>
      </c>
      <c r="AF1616">
        <v>0</v>
      </c>
      <c r="AG1616">
        <v>0</v>
      </c>
      <c r="AH1616">
        <v>0</v>
      </c>
      <c r="AI1616" s="18" t="str">
        <f t="shared" si="101"/>
        <v>1</v>
      </c>
      <c r="AJ1616" s="18" t="str">
        <f t="shared" si="102"/>
        <v>1</v>
      </c>
      <c r="AK1616" s="18" t="str">
        <f t="shared" si="103"/>
        <v>1</v>
      </c>
      <c r="AL1616" s="18">
        <f t="shared" si="104"/>
        <v>0</v>
      </c>
      <c r="AM1616" t="s">
        <v>55</v>
      </c>
      <c r="AN1616" t="s">
        <v>55</v>
      </c>
      <c r="AO1616">
        <v>0</v>
      </c>
      <c r="AP1616">
        <v>1</v>
      </c>
      <c r="AQ1616">
        <v>0</v>
      </c>
      <c r="AR1616" t="s">
        <v>59</v>
      </c>
      <c r="AS1616" t="s">
        <v>80</v>
      </c>
      <c r="AT1616" t="s">
        <v>80</v>
      </c>
      <c r="AU1616" t="s">
        <v>80</v>
      </c>
      <c r="AV1616" t="s">
        <v>7475</v>
      </c>
      <c r="AW1616" t="s">
        <v>1892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2016022915</v>
      </c>
      <c r="BM1616">
        <v>15</v>
      </c>
    </row>
    <row r="1617" spans="1:65">
      <c r="A1617" t="s">
        <v>7476</v>
      </c>
      <c r="B1617">
        <v>1616</v>
      </c>
      <c r="C1617" t="s">
        <v>57</v>
      </c>
      <c r="D1617" t="s">
        <v>55</v>
      </c>
      <c r="E1617">
        <v>15</v>
      </c>
      <c r="F1617">
        <v>2016022915</v>
      </c>
      <c r="G1617" t="s">
        <v>55</v>
      </c>
      <c r="H1617" t="s">
        <v>1893</v>
      </c>
      <c r="I1617" t="s">
        <v>55</v>
      </c>
      <c r="J1617" t="s">
        <v>55</v>
      </c>
      <c r="K1617" t="s">
        <v>55</v>
      </c>
      <c r="L1617" t="s">
        <v>55</v>
      </c>
      <c r="M1617" t="s">
        <v>55</v>
      </c>
      <c r="N1617" t="s">
        <v>57</v>
      </c>
      <c r="O1617" t="s">
        <v>57</v>
      </c>
      <c r="P1617" t="s">
        <v>57</v>
      </c>
      <c r="Q1617" t="s">
        <v>57</v>
      </c>
      <c r="R1617" t="s">
        <v>57</v>
      </c>
      <c r="S1617" t="s">
        <v>55</v>
      </c>
      <c r="T1617" t="s">
        <v>57</v>
      </c>
      <c r="U1617" t="s">
        <v>57</v>
      </c>
      <c r="V1617" t="s">
        <v>57</v>
      </c>
      <c r="W1617" t="s">
        <v>55</v>
      </c>
      <c r="X1617" t="s">
        <v>57</v>
      </c>
      <c r="Y1617" t="s">
        <v>57</v>
      </c>
      <c r="Z1617" t="s">
        <v>57</v>
      </c>
      <c r="AA1617" t="s">
        <v>57</v>
      </c>
      <c r="AB1617" t="s">
        <v>57</v>
      </c>
      <c r="AC1617" t="s">
        <v>57</v>
      </c>
      <c r="AD1617" t="s">
        <v>57</v>
      </c>
      <c r="AE1617">
        <v>0</v>
      </c>
      <c r="AF1617">
        <v>0</v>
      </c>
      <c r="AG1617">
        <v>0</v>
      </c>
      <c r="AH1617">
        <v>0</v>
      </c>
      <c r="AI1617" s="18" t="str">
        <f t="shared" si="101"/>
        <v>1</v>
      </c>
      <c r="AJ1617" s="18" t="str">
        <f t="shared" si="102"/>
        <v>1</v>
      </c>
      <c r="AK1617" s="18" t="str">
        <f t="shared" si="103"/>
        <v>1</v>
      </c>
      <c r="AL1617" s="18">
        <f t="shared" si="104"/>
        <v>0</v>
      </c>
      <c r="AM1617" t="s">
        <v>55</v>
      </c>
      <c r="AN1617" t="s">
        <v>55</v>
      </c>
      <c r="AO1617">
        <v>1</v>
      </c>
      <c r="AP1617">
        <v>1</v>
      </c>
      <c r="AQ1617">
        <v>0</v>
      </c>
      <c r="AR1617" t="s">
        <v>59</v>
      </c>
      <c r="AS1617" t="s">
        <v>80</v>
      </c>
      <c r="AT1617" t="s">
        <v>80</v>
      </c>
      <c r="AU1617" t="s">
        <v>80</v>
      </c>
      <c r="AV1617" t="s">
        <v>7476</v>
      </c>
      <c r="AW1617" t="s">
        <v>1893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0</v>
      </c>
      <c r="BK1617">
        <v>0</v>
      </c>
      <c r="BL1617">
        <v>2016022915</v>
      </c>
      <c r="BM1617">
        <v>15</v>
      </c>
    </row>
    <row r="1618" spans="1:65">
      <c r="A1618" t="s">
        <v>7477</v>
      </c>
      <c r="B1618">
        <v>1617</v>
      </c>
      <c r="C1618" t="s">
        <v>57</v>
      </c>
      <c r="D1618" t="s">
        <v>55</v>
      </c>
      <c r="E1618">
        <v>15</v>
      </c>
      <c r="F1618">
        <v>2016030115</v>
      </c>
      <c r="G1618" t="s">
        <v>55</v>
      </c>
      <c r="H1618" t="s">
        <v>1894</v>
      </c>
      <c r="I1618" t="s">
        <v>55</v>
      </c>
      <c r="J1618" t="s">
        <v>55</v>
      </c>
      <c r="K1618" t="s">
        <v>55</v>
      </c>
      <c r="L1618" t="s">
        <v>55</v>
      </c>
      <c r="M1618" t="s">
        <v>55</v>
      </c>
      <c r="N1618" t="s">
        <v>57</v>
      </c>
      <c r="O1618" t="s">
        <v>57</v>
      </c>
      <c r="P1618" t="s">
        <v>57</v>
      </c>
      <c r="Q1618" t="s">
        <v>57</v>
      </c>
      <c r="R1618" t="s">
        <v>57</v>
      </c>
      <c r="S1618" t="s">
        <v>55</v>
      </c>
      <c r="T1618" t="s">
        <v>57</v>
      </c>
      <c r="U1618" t="s">
        <v>57</v>
      </c>
      <c r="V1618" t="s">
        <v>57</v>
      </c>
      <c r="W1618" t="s">
        <v>55</v>
      </c>
      <c r="X1618" t="s">
        <v>57</v>
      </c>
      <c r="Y1618" t="s">
        <v>57</v>
      </c>
      <c r="Z1618" t="s">
        <v>57</v>
      </c>
      <c r="AA1618" t="s">
        <v>57</v>
      </c>
      <c r="AB1618" t="s">
        <v>57</v>
      </c>
      <c r="AC1618" t="s">
        <v>57</v>
      </c>
      <c r="AD1618" t="s">
        <v>57</v>
      </c>
      <c r="AE1618">
        <v>0</v>
      </c>
      <c r="AF1618">
        <v>0</v>
      </c>
      <c r="AG1618">
        <v>0</v>
      </c>
      <c r="AH1618">
        <v>0</v>
      </c>
      <c r="AI1618" s="18" t="str">
        <f t="shared" si="101"/>
        <v>1</v>
      </c>
      <c r="AJ1618" s="18" t="str">
        <f t="shared" si="102"/>
        <v>1</v>
      </c>
      <c r="AK1618" s="18" t="str">
        <f t="shared" si="103"/>
        <v>1</v>
      </c>
      <c r="AL1618" s="18">
        <f t="shared" si="104"/>
        <v>0</v>
      </c>
      <c r="AM1618" t="s">
        <v>55</v>
      </c>
      <c r="AN1618" t="s">
        <v>55</v>
      </c>
      <c r="AO1618">
        <v>0</v>
      </c>
      <c r="AP1618">
        <v>1</v>
      </c>
      <c r="AQ1618">
        <v>0</v>
      </c>
      <c r="AR1618" t="s">
        <v>59</v>
      </c>
      <c r="AS1618" t="s">
        <v>80</v>
      </c>
      <c r="AT1618" t="s">
        <v>80</v>
      </c>
      <c r="AU1618" t="s">
        <v>80</v>
      </c>
      <c r="AV1618" t="s">
        <v>7477</v>
      </c>
      <c r="AW1618" t="s">
        <v>1894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0</v>
      </c>
      <c r="BL1618">
        <v>2016030115</v>
      </c>
      <c r="BM1618">
        <v>15</v>
      </c>
    </row>
    <row r="1619" spans="1:65">
      <c r="A1619" t="s">
        <v>7478</v>
      </c>
      <c r="B1619">
        <v>1618</v>
      </c>
      <c r="C1619" t="s">
        <v>57</v>
      </c>
      <c r="D1619" t="s">
        <v>55</v>
      </c>
      <c r="E1619">
        <v>15</v>
      </c>
      <c r="F1619">
        <v>2016030115</v>
      </c>
      <c r="G1619" t="s">
        <v>55</v>
      </c>
      <c r="H1619" t="s">
        <v>1895</v>
      </c>
      <c r="I1619" t="s">
        <v>55</v>
      </c>
      <c r="J1619" t="s">
        <v>55</v>
      </c>
      <c r="K1619" t="s">
        <v>55</v>
      </c>
      <c r="L1619" t="s">
        <v>55</v>
      </c>
      <c r="M1619" t="s">
        <v>55</v>
      </c>
      <c r="N1619" t="s">
        <v>57</v>
      </c>
      <c r="O1619" t="s">
        <v>57</v>
      </c>
      <c r="P1619" t="s">
        <v>57</v>
      </c>
      <c r="Q1619" t="s">
        <v>57</v>
      </c>
      <c r="R1619" t="s">
        <v>57</v>
      </c>
      <c r="S1619" t="s">
        <v>55</v>
      </c>
      <c r="T1619" t="s">
        <v>57</v>
      </c>
      <c r="U1619" t="s">
        <v>57</v>
      </c>
      <c r="V1619" t="s">
        <v>57</v>
      </c>
      <c r="W1619" t="s">
        <v>55</v>
      </c>
      <c r="X1619" t="s">
        <v>57</v>
      </c>
      <c r="Y1619" t="s">
        <v>57</v>
      </c>
      <c r="Z1619" t="s">
        <v>57</v>
      </c>
      <c r="AA1619" t="s">
        <v>57</v>
      </c>
      <c r="AB1619" t="s">
        <v>57</v>
      </c>
      <c r="AC1619" t="s">
        <v>57</v>
      </c>
      <c r="AD1619" t="s">
        <v>57</v>
      </c>
      <c r="AE1619">
        <v>0</v>
      </c>
      <c r="AF1619">
        <v>0</v>
      </c>
      <c r="AG1619">
        <v>0</v>
      </c>
      <c r="AH1619">
        <v>0</v>
      </c>
      <c r="AI1619" s="18" t="str">
        <f t="shared" si="101"/>
        <v>1</v>
      </c>
      <c r="AJ1619" s="18" t="str">
        <f t="shared" si="102"/>
        <v>1</v>
      </c>
      <c r="AK1619" s="18" t="str">
        <f t="shared" si="103"/>
        <v>1</v>
      </c>
      <c r="AL1619" s="18">
        <f t="shared" si="104"/>
        <v>0</v>
      </c>
      <c r="AM1619" t="s">
        <v>55</v>
      </c>
      <c r="AN1619" t="s">
        <v>55</v>
      </c>
      <c r="AO1619">
        <v>1</v>
      </c>
      <c r="AP1619">
        <v>1</v>
      </c>
      <c r="AQ1619">
        <v>0</v>
      </c>
      <c r="AR1619" t="s">
        <v>59</v>
      </c>
      <c r="AS1619" t="s">
        <v>80</v>
      </c>
      <c r="AT1619" t="s">
        <v>80</v>
      </c>
      <c r="AU1619" t="s">
        <v>80</v>
      </c>
      <c r="AV1619" t="s">
        <v>7478</v>
      </c>
      <c r="AW1619" t="s">
        <v>1895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0</v>
      </c>
      <c r="BK1619">
        <v>0</v>
      </c>
      <c r="BL1619">
        <v>2016030115</v>
      </c>
      <c r="BM1619">
        <v>15</v>
      </c>
    </row>
    <row r="1620" spans="1:65">
      <c r="A1620" t="s">
        <v>7479</v>
      </c>
      <c r="B1620">
        <v>1619</v>
      </c>
      <c r="C1620" t="s">
        <v>1223</v>
      </c>
      <c r="D1620">
        <v>1</v>
      </c>
      <c r="E1620">
        <v>15</v>
      </c>
      <c r="F1620">
        <v>2016030115</v>
      </c>
      <c r="G1620">
        <v>20160301</v>
      </c>
      <c r="H1620" t="s">
        <v>1896</v>
      </c>
      <c r="I1620" t="s">
        <v>54</v>
      </c>
      <c r="J1620" t="s">
        <v>55</v>
      </c>
      <c r="K1620">
        <v>0</v>
      </c>
      <c r="L1620" t="s">
        <v>55</v>
      </c>
      <c r="M1620" t="s">
        <v>55</v>
      </c>
      <c r="N1620" t="s">
        <v>56</v>
      </c>
      <c r="O1620" t="s">
        <v>57</v>
      </c>
      <c r="P1620" t="s">
        <v>57</v>
      </c>
      <c r="Q1620" t="s">
        <v>4</v>
      </c>
      <c r="R1620" t="s">
        <v>80</v>
      </c>
      <c r="S1620" t="s">
        <v>55</v>
      </c>
      <c r="T1620" t="s">
        <v>56</v>
      </c>
      <c r="U1620" t="s">
        <v>56</v>
      </c>
      <c r="V1620" t="s">
        <v>56</v>
      </c>
      <c r="W1620" t="s">
        <v>55</v>
      </c>
      <c r="X1620" t="s">
        <v>56</v>
      </c>
      <c r="Y1620" t="s">
        <v>56</v>
      </c>
      <c r="Z1620" t="s">
        <v>56</v>
      </c>
      <c r="AA1620" t="s">
        <v>57</v>
      </c>
      <c r="AB1620" t="s">
        <v>56</v>
      </c>
      <c r="AC1620" t="s">
        <v>56</v>
      </c>
      <c r="AD1620" t="s">
        <v>57</v>
      </c>
      <c r="AE1620">
        <v>0</v>
      </c>
      <c r="AF1620">
        <v>0</v>
      </c>
      <c r="AG1620">
        <v>0</v>
      </c>
      <c r="AH1620">
        <v>1</v>
      </c>
      <c r="AI1620" s="18" t="str">
        <f t="shared" si="101"/>
        <v>1</v>
      </c>
      <c r="AJ1620" s="18" t="str">
        <f t="shared" si="102"/>
        <v>1</v>
      </c>
      <c r="AK1620" s="18" t="str">
        <f t="shared" si="103"/>
        <v>1</v>
      </c>
      <c r="AL1620" s="18">
        <f t="shared" si="104"/>
        <v>1</v>
      </c>
      <c r="AM1620" t="s">
        <v>55</v>
      </c>
      <c r="AN1620" t="s">
        <v>55</v>
      </c>
      <c r="AO1620">
        <v>0</v>
      </c>
      <c r="AP1620">
        <v>0</v>
      </c>
      <c r="AQ1620">
        <v>0</v>
      </c>
      <c r="AR1620" t="s">
        <v>59</v>
      </c>
      <c r="AS1620" t="s">
        <v>80</v>
      </c>
      <c r="AT1620" t="s">
        <v>80</v>
      </c>
      <c r="AU1620" t="s">
        <v>80</v>
      </c>
      <c r="AV1620" t="s">
        <v>7479</v>
      </c>
      <c r="AW1620" t="s">
        <v>1896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2016030115</v>
      </c>
      <c r="BM1620">
        <v>15</v>
      </c>
    </row>
    <row r="1621" spans="1:65">
      <c r="A1621" t="s">
        <v>7480</v>
      </c>
      <c r="B1621">
        <v>1620</v>
      </c>
      <c r="C1621" t="s">
        <v>57</v>
      </c>
      <c r="D1621" t="s">
        <v>55</v>
      </c>
      <c r="E1621">
        <v>15</v>
      </c>
      <c r="F1621">
        <v>2016030115</v>
      </c>
      <c r="G1621" t="s">
        <v>55</v>
      </c>
      <c r="H1621" t="s">
        <v>1897</v>
      </c>
      <c r="I1621" t="s">
        <v>55</v>
      </c>
      <c r="J1621" t="s">
        <v>55</v>
      </c>
      <c r="K1621" t="s">
        <v>55</v>
      </c>
      <c r="L1621" t="s">
        <v>55</v>
      </c>
      <c r="M1621" t="s">
        <v>55</v>
      </c>
      <c r="N1621" t="s">
        <v>57</v>
      </c>
      <c r="O1621" t="s">
        <v>57</v>
      </c>
      <c r="P1621" t="s">
        <v>57</v>
      </c>
      <c r="Q1621" t="s">
        <v>57</v>
      </c>
      <c r="R1621" t="s">
        <v>57</v>
      </c>
      <c r="S1621" t="s">
        <v>55</v>
      </c>
      <c r="T1621" t="s">
        <v>57</v>
      </c>
      <c r="U1621" t="s">
        <v>57</v>
      </c>
      <c r="V1621" t="s">
        <v>57</v>
      </c>
      <c r="W1621" t="s">
        <v>55</v>
      </c>
      <c r="X1621" t="s">
        <v>57</v>
      </c>
      <c r="Y1621" t="s">
        <v>57</v>
      </c>
      <c r="Z1621" t="s">
        <v>57</v>
      </c>
      <c r="AA1621" t="s">
        <v>57</v>
      </c>
      <c r="AB1621" t="s">
        <v>57</v>
      </c>
      <c r="AC1621" t="s">
        <v>57</v>
      </c>
      <c r="AD1621" t="s">
        <v>57</v>
      </c>
      <c r="AE1621">
        <v>0</v>
      </c>
      <c r="AF1621">
        <v>0</v>
      </c>
      <c r="AG1621">
        <v>0</v>
      </c>
      <c r="AH1621">
        <v>0</v>
      </c>
      <c r="AI1621" s="18" t="str">
        <f t="shared" si="101"/>
        <v>1</v>
      </c>
      <c r="AJ1621" s="18" t="str">
        <f t="shared" si="102"/>
        <v>1</v>
      </c>
      <c r="AK1621" s="18" t="str">
        <f t="shared" si="103"/>
        <v>1</v>
      </c>
      <c r="AL1621" s="18">
        <f t="shared" si="104"/>
        <v>0</v>
      </c>
      <c r="AM1621" t="s">
        <v>55</v>
      </c>
      <c r="AN1621" t="s">
        <v>55</v>
      </c>
      <c r="AO1621">
        <v>0</v>
      </c>
      <c r="AP1621">
        <v>1</v>
      </c>
      <c r="AQ1621">
        <v>0</v>
      </c>
      <c r="AR1621" t="s">
        <v>59</v>
      </c>
      <c r="AS1621" t="s">
        <v>80</v>
      </c>
      <c r="AT1621" t="s">
        <v>80</v>
      </c>
      <c r="AU1621" t="s">
        <v>80</v>
      </c>
      <c r="AV1621" t="s">
        <v>7480</v>
      </c>
      <c r="AW1621" t="s">
        <v>1897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0</v>
      </c>
      <c r="BL1621">
        <v>2016030115</v>
      </c>
      <c r="BM1621">
        <v>15</v>
      </c>
    </row>
    <row r="1622" spans="1:65">
      <c r="A1622" t="s">
        <v>7481</v>
      </c>
      <c r="B1622">
        <v>1621</v>
      </c>
      <c r="C1622" t="s">
        <v>57</v>
      </c>
      <c r="D1622" t="s">
        <v>55</v>
      </c>
      <c r="E1622">
        <v>15</v>
      </c>
      <c r="F1622">
        <v>2016030115</v>
      </c>
      <c r="G1622" t="s">
        <v>55</v>
      </c>
      <c r="H1622" t="s">
        <v>1898</v>
      </c>
      <c r="I1622" t="s">
        <v>55</v>
      </c>
      <c r="J1622" t="s">
        <v>55</v>
      </c>
      <c r="K1622" t="s">
        <v>55</v>
      </c>
      <c r="L1622" t="s">
        <v>55</v>
      </c>
      <c r="M1622" t="s">
        <v>55</v>
      </c>
      <c r="N1622" t="s">
        <v>57</v>
      </c>
      <c r="O1622" t="s">
        <v>57</v>
      </c>
      <c r="P1622" t="s">
        <v>57</v>
      </c>
      <c r="Q1622" t="s">
        <v>57</v>
      </c>
      <c r="R1622" t="s">
        <v>57</v>
      </c>
      <c r="S1622" t="s">
        <v>55</v>
      </c>
      <c r="T1622" t="s">
        <v>57</v>
      </c>
      <c r="U1622" t="s">
        <v>57</v>
      </c>
      <c r="V1622" t="s">
        <v>57</v>
      </c>
      <c r="W1622" t="s">
        <v>55</v>
      </c>
      <c r="X1622" t="s">
        <v>57</v>
      </c>
      <c r="Y1622" t="s">
        <v>57</v>
      </c>
      <c r="Z1622" t="s">
        <v>57</v>
      </c>
      <c r="AA1622" t="s">
        <v>57</v>
      </c>
      <c r="AB1622" t="s">
        <v>57</v>
      </c>
      <c r="AC1622" t="s">
        <v>57</v>
      </c>
      <c r="AD1622" t="s">
        <v>57</v>
      </c>
      <c r="AE1622">
        <v>0</v>
      </c>
      <c r="AF1622">
        <v>0</v>
      </c>
      <c r="AG1622">
        <v>0</v>
      </c>
      <c r="AH1622">
        <v>0</v>
      </c>
      <c r="AI1622" s="18" t="str">
        <f t="shared" si="101"/>
        <v>1</v>
      </c>
      <c r="AJ1622" s="18" t="str">
        <f t="shared" si="102"/>
        <v>1</v>
      </c>
      <c r="AK1622" s="18" t="str">
        <f t="shared" si="103"/>
        <v>1</v>
      </c>
      <c r="AL1622" s="18">
        <f t="shared" si="104"/>
        <v>0</v>
      </c>
      <c r="AM1622" t="s">
        <v>55</v>
      </c>
      <c r="AN1622" t="s">
        <v>55</v>
      </c>
      <c r="AO1622">
        <v>1</v>
      </c>
      <c r="AP1622">
        <v>1</v>
      </c>
      <c r="AQ1622">
        <v>0</v>
      </c>
      <c r="AR1622" t="s">
        <v>59</v>
      </c>
      <c r="AS1622" t="s">
        <v>80</v>
      </c>
      <c r="AT1622" t="s">
        <v>80</v>
      </c>
      <c r="AU1622" t="s">
        <v>80</v>
      </c>
      <c r="AV1622" t="s">
        <v>7481</v>
      </c>
      <c r="AW1622" t="s">
        <v>1898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2016030115</v>
      </c>
      <c r="BM1622">
        <v>15</v>
      </c>
    </row>
    <row r="1623" spans="1:65">
      <c r="A1623" t="s">
        <v>7482</v>
      </c>
      <c r="B1623">
        <v>1622</v>
      </c>
      <c r="C1623" t="s">
        <v>1223</v>
      </c>
      <c r="D1623">
        <v>1</v>
      </c>
      <c r="E1623">
        <v>15</v>
      </c>
      <c r="F1623">
        <v>2016030115</v>
      </c>
      <c r="G1623">
        <v>20160301</v>
      </c>
      <c r="H1623" t="s">
        <v>1899</v>
      </c>
      <c r="I1623" t="s">
        <v>1900</v>
      </c>
      <c r="J1623" t="s">
        <v>55</v>
      </c>
      <c r="K1623">
        <v>0</v>
      </c>
      <c r="L1623" t="s">
        <v>55</v>
      </c>
      <c r="M1623" t="s">
        <v>55</v>
      </c>
      <c r="N1623" t="s">
        <v>56</v>
      </c>
      <c r="O1623" t="s">
        <v>57</v>
      </c>
      <c r="P1623" t="s">
        <v>57</v>
      </c>
      <c r="Q1623" t="s">
        <v>3</v>
      </c>
      <c r="R1623" t="s">
        <v>80</v>
      </c>
      <c r="S1623" t="s">
        <v>55</v>
      </c>
      <c r="T1623" t="s">
        <v>56</v>
      </c>
      <c r="U1623" t="s">
        <v>56</v>
      </c>
      <c r="V1623" t="s">
        <v>56</v>
      </c>
      <c r="W1623" t="s">
        <v>55</v>
      </c>
      <c r="X1623" t="s">
        <v>56</v>
      </c>
      <c r="Y1623" t="s">
        <v>56</v>
      </c>
      <c r="Z1623" t="s">
        <v>56</v>
      </c>
      <c r="AA1623" t="s">
        <v>57</v>
      </c>
      <c r="AB1623" t="s">
        <v>56</v>
      </c>
      <c r="AC1623" t="s">
        <v>56</v>
      </c>
      <c r="AD1623" t="s">
        <v>57</v>
      </c>
      <c r="AE1623">
        <v>0</v>
      </c>
      <c r="AF1623">
        <v>0</v>
      </c>
      <c r="AG1623">
        <v>0</v>
      </c>
      <c r="AH1623">
        <v>1</v>
      </c>
      <c r="AI1623" s="18" t="str">
        <f t="shared" si="101"/>
        <v>1</v>
      </c>
      <c r="AJ1623" s="18" t="str">
        <f t="shared" si="102"/>
        <v>1</v>
      </c>
      <c r="AK1623" s="18" t="str">
        <f t="shared" si="103"/>
        <v>1</v>
      </c>
      <c r="AL1623" s="18">
        <f t="shared" si="104"/>
        <v>1</v>
      </c>
      <c r="AM1623" t="s">
        <v>55</v>
      </c>
      <c r="AN1623" t="s">
        <v>55</v>
      </c>
      <c r="AO1623">
        <v>0</v>
      </c>
      <c r="AP1623">
        <v>0</v>
      </c>
      <c r="AQ1623">
        <v>0</v>
      </c>
      <c r="AR1623" t="s">
        <v>589</v>
      </c>
      <c r="AS1623" t="s">
        <v>80</v>
      </c>
      <c r="AT1623" t="s">
        <v>80</v>
      </c>
      <c r="AU1623" t="s">
        <v>80</v>
      </c>
      <c r="AV1623" t="s">
        <v>7482</v>
      </c>
      <c r="AW1623" t="s">
        <v>1899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2016030115</v>
      </c>
      <c r="BM1623">
        <v>15</v>
      </c>
    </row>
    <row r="1624" spans="1:65">
      <c r="A1624" t="s">
        <v>7483</v>
      </c>
      <c r="B1624">
        <v>1623</v>
      </c>
      <c r="C1624" t="s">
        <v>1223</v>
      </c>
      <c r="D1624">
        <v>1</v>
      </c>
      <c r="E1624">
        <v>15</v>
      </c>
      <c r="F1624">
        <v>2016030115</v>
      </c>
      <c r="G1624">
        <v>20160301</v>
      </c>
      <c r="H1624" t="s">
        <v>1901</v>
      </c>
      <c r="I1624" t="s">
        <v>89</v>
      </c>
      <c r="J1624" t="s">
        <v>55</v>
      </c>
      <c r="K1624">
        <v>0</v>
      </c>
      <c r="L1624" t="s">
        <v>55</v>
      </c>
      <c r="M1624" t="s">
        <v>55</v>
      </c>
      <c r="N1624" t="s">
        <v>56</v>
      </c>
      <c r="O1624" t="s">
        <v>57</v>
      </c>
      <c r="P1624" t="s">
        <v>57</v>
      </c>
      <c r="Q1624" t="s">
        <v>3</v>
      </c>
      <c r="R1624" t="s">
        <v>80</v>
      </c>
      <c r="S1624" t="s">
        <v>55</v>
      </c>
      <c r="T1624" t="s">
        <v>56</v>
      </c>
      <c r="U1624" t="s">
        <v>56</v>
      </c>
      <c r="V1624" t="s">
        <v>56</v>
      </c>
      <c r="W1624" t="s">
        <v>55</v>
      </c>
      <c r="X1624" t="s">
        <v>56</v>
      </c>
      <c r="Y1624" t="s">
        <v>56</v>
      </c>
      <c r="Z1624" t="s">
        <v>56</v>
      </c>
      <c r="AA1624" t="s">
        <v>57</v>
      </c>
      <c r="AB1624" t="s">
        <v>56</v>
      </c>
      <c r="AC1624" t="s">
        <v>56</v>
      </c>
      <c r="AD1624" t="s">
        <v>57</v>
      </c>
      <c r="AE1624">
        <v>0</v>
      </c>
      <c r="AF1624">
        <v>0</v>
      </c>
      <c r="AG1624">
        <v>0</v>
      </c>
      <c r="AH1624">
        <v>1</v>
      </c>
      <c r="AI1624" s="18" t="str">
        <f t="shared" si="101"/>
        <v>1</v>
      </c>
      <c r="AJ1624" s="18" t="str">
        <f t="shared" si="102"/>
        <v>1</v>
      </c>
      <c r="AK1624" s="18" t="str">
        <f t="shared" si="103"/>
        <v>1</v>
      </c>
      <c r="AL1624" s="18">
        <f t="shared" si="104"/>
        <v>1</v>
      </c>
      <c r="AM1624" t="s">
        <v>55</v>
      </c>
      <c r="AN1624" t="s">
        <v>55</v>
      </c>
      <c r="AO1624">
        <v>0</v>
      </c>
      <c r="AP1624">
        <v>0</v>
      </c>
      <c r="AQ1624">
        <v>0</v>
      </c>
      <c r="AR1624" t="s">
        <v>89</v>
      </c>
      <c r="AS1624" t="s">
        <v>80</v>
      </c>
      <c r="AT1624" t="s">
        <v>80</v>
      </c>
      <c r="AU1624" t="s">
        <v>80</v>
      </c>
      <c r="AV1624" t="s">
        <v>7483</v>
      </c>
      <c r="AW1624" t="s">
        <v>1901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2016030115</v>
      </c>
      <c r="BM1624">
        <v>15</v>
      </c>
    </row>
    <row r="1625" spans="1:65">
      <c r="A1625" t="s">
        <v>7484</v>
      </c>
      <c r="B1625">
        <v>1624</v>
      </c>
      <c r="C1625" t="s">
        <v>1223</v>
      </c>
      <c r="D1625">
        <v>1</v>
      </c>
      <c r="E1625">
        <v>15</v>
      </c>
      <c r="F1625">
        <v>2016030115</v>
      </c>
      <c r="G1625">
        <v>20160301</v>
      </c>
      <c r="H1625" t="s">
        <v>1902</v>
      </c>
      <c r="I1625" t="s">
        <v>54</v>
      </c>
      <c r="J1625" t="s">
        <v>55</v>
      </c>
      <c r="K1625">
        <v>0</v>
      </c>
      <c r="L1625" t="s">
        <v>55</v>
      </c>
      <c r="M1625" t="s">
        <v>55</v>
      </c>
      <c r="N1625" t="s">
        <v>56</v>
      </c>
      <c r="O1625" t="s">
        <v>57</v>
      </c>
      <c r="P1625" t="s">
        <v>57</v>
      </c>
      <c r="Q1625" t="s">
        <v>3</v>
      </c>
      <c r="R1625" t="s">
        <v>80</v>
      </c>
      <c r="S1625" t="s">
        <v>55</v>
      </c>
      <c r="T1625" t="s">
        <v>56</v>
      </c>
      <c r="U1625" t="s">
        <v>56</v>
      </c>
      <c r="V1625" t="s">
        <v>68</v>
      </c>
      <c r="W1625" t="s">
        <v>55</v>
      </c>
      <c r="X1625" t="s">
        <v>56</v>
      </c>
      <c r="Y1625" t="s">
        <v>56</v>
      </c>
      <c r="Z1625" t="s">
        <v>68</v>
      </c>
      <c r="AA1625" t="s">
        <v>57</v>
      </c>
      <c r="AB1625" t="s">
        <v>56</v>
      </c>
      <c r="AC1625" t="s">
        <v>56</v>
      </c>
      <c r="AD1625" t="s">
        <v>57</v>
      </c>
      <c r="AE1625">
        <v>0</v>
      </c>
      <c r="AF1625">
        <v>0</v>
      </c>
      <c r="AG1625">
        <v>0</v>
      </c>
      <c r="AH1625">
        <v>1</v>
      </c>
      <c r="AI1625" s="18" t="str">
        <f t="shared" si="101"/>
        <v>1</v>
      </c>
      <c r="AJ1625" s="18" t="str">
        <f t="shared" si="102"/>
        <v>1</v>
      </c>
      <c r="AK1625" s="18" t="str">
        <f t="shared" si="103"/>
        <v>1</v>
      </c>
      <c r="AL1625" s="18">
        <f t="shared" si="104"/>
        <v>1</v>
      </c>
      <c r="AM1625" t="s">
        <v>55</v>
      </c>
      <c r="AN1625" t="s">
        <v>55</v>
      </c>
      <c r="AO1625">
        <v>0</v>
      </c>
      <c r="AP1625">
        <v>0</v>
      </c>
      <c r="AQ1625">
        <v>0</v>
      </c>
      <c r="AR1625" t="s">
        <v>59</v>
      </c>
      <c r="AS1625" t="s">
        <v>80</v>
      </c>
      <c r="AT1625" t="s">
        <v>80</v>
      </c>
      <c r="AU1625" t="s">
        <v>80</v>
      </c>
      <c r="AV1625" t="s">
        <v>7484</v>
      </c>
      <c r="AW1625" t="s">
        <v>1902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2016030115</v>
      </c>
      <c r="BM1625">
        <v>15</v>
      </c>
    </row>
    <row r="1626" spans="1:65">
      <c r="A1626" t="s">
        <v>7485</v>
      </c>
      <c r="B1626">
        <v>1625</v>
      </c>
      <c r="C1626" t="s">
        <v>57</v>
      </c>
      <c r="D1626" t="s">
        <v>55</v>
      </c>
      <c r="E1626">
        <v>15</v>
      </c>
      <c r="F1626">
        <v>2016030115</v>
      </c>
      <c r="G1626" t="s">
        <v>55</v>
      </c>
      <c r="H1626" t="s">
        <v>1903</v>
      </c>
      <c r="I1626" t="s">
        <v>55</v>
      </c>
      <c r="J1626" t="s">
        <v>55</v>
      </c>
      <c r="K1626" t="s">
        <v>55</v>
      </c>
      <c r="L1626" t="s">
        <v>55</v>
      </c>
      <c r="M1626" t="s">
        <v>55</v>
      </c>
      <c r="N1626" t="s">
        <v>57</v>
      </c>
      <c r="O1626" t="s">
        <v>57</v>
      </c>
      <c r="P1626" t="s">
        <v>57</v>
      </c>
      <c r="Q1626" t="s">
        <v>57</v>
      </c>
      <c r="R1626" t="s">
        <v>57</v>
      </c>
      <c r="S1626" t="s">
        <v>55</v>
      </c>
      <c r="T1626" t="s">
        <v>57</v>
      </c>
      <c r="U1626" t="s">
        <v>57</v>
      </c>
      <c r="V1626" t="s">
        <v>57</v>
      </c>
      <c r="W1626" t="s">
        <v>55</v>
      </c>
      <c r="X1626" t="s">
        <v>57</v>
      </c>
      <c r="Y1626" t="s">
        <v>57</v>
      </c>
      <c r="Z1626" t="s">
        <v>57</v>
      </c>
      <c r="AA1626" t="s">
        <v>57</v>
      </c>
      <c r="AB1626" t="s">
        <v>57</v>
      </c>
      <c r="AC1626" t="s">
        <v>57</v>
      </c>
      <c r="AD1626" t="s">
        <v>57</v>
      </c>
      <c r="AE1626">
        <v>0</v>
      </c>
      <c r="AF1626">
        <v>0</v>
      </c>
      <c r="AG1626">
        <v>0</v>
      </c>
      <c r="AH1626">
        <v>0</v>
      </c>
      <c r="AI1626" s="18" t="str">
        <f t="shared" si="101"/>
        <v>1</v>
      </c>
      <c r="AJ1626" s="18" t="str">
        <f t="shared" si="102"/>
        <v>1</v>
      </c>
      <c r="AK1626" s="18" t="str">
        <f t="shared" si="103"/>
        <v>1</v>
      </c>
      <c r="AL1626" s="18">
        <f t="shared" si="104"/>
        <v>0</v>
      </c>
      <c r="AM1626" t="s">
        <v>55</v>
      </c>
      <c r="AN1626" t="s">
        <v>55</v>
      </c>
      <c r="AO1626">
        <v>0</v>
      </c>
      <c r="AP1626">
        <v>1</v>
      </c>
      <c r="AQ1626">
        <v>0</v>
      </c>
      <c r="AR1626" t="s">
        <v>59</v>
      </c>
      <c r="AS1626" t="s">
        <v>80</v>
      </c>
      <c r="AT1626" t="s">
        <v>80</v>
      </c>
      <c r="AU1626" t="s">
        <v>80</v>
      </c>
      <c r="AV1626" t="s">
        <v>7485</v>
      </c>
      <c r="AW1626" t="s">
        <v>1903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0</v>
      </c>
      <c r="BK1626">
        <v>0</v>
      </c>
      <c r="BL1626">
        <v>2016030115</v>
      </c>
      <c r="BM1626">
        <v>15</v>
      </c>
    </row>
    <row r="1627" spans="1:65">
      <c r="A1627" t="s">
        <v>7486</v>
      </c>
      <c r="B1627">
        <v>1626</v>
      </c>
      <c r="C1627" t="s">
        <v>1223</v>
      </c>
      <c r="D1627">
        <v>1</v>
      </c>
      <c r="E1627">
        <v>15</v>
      </c>
      <c r="F1627">
        <v>2016030115</v>
      </c>
      <c r="G1627">
        <v>20160301</v>
      </c>
      <c r="H1627" t="s">
        <v>1904</v>
      </c>
      <c r="I1627" t="s">
        <v>1387</v>
      </c>
      <c r="J1627" t="s">
        <v>55</v>
      </c>
      <c r="K1627">
        <v>1</v>
      </c>
      <c r="L1627">
        <v>1</v>
      </c>
      <c r="M1627" t="s">
        <v>55</v>
      </c>
      <c r="N1627" t="s">
        <v>56</v>
      </c>
      <c r="O1627" t="s">
        <v>1905</v>
      </c>
      <c r="P1627" t="s">
        <v>57</v>
      </c>
      <c r="Q1627" t="s">
        <v>3</v>
      </c>
      <c r="R1627" t="s">
        <v>1028</v>
      </c>
      <c r="S1627" t="s">
        <v>55</v>
      </c>
      <c r="T1627" t="s">
        <v>56</v>
      </c>
      <c r="U1627" t="s">
        <v>56</v>
      </c>
      <c r="V1627" t="s">
        <v>68</v>
      </c>
      <c r="W1627" t="s">
        <v>55</v>
      </c>
      <c r="X1627" t="s">
        <v>56</v>
      </c>
      <c r="Y1627" t="s">
        <v>56</v>
      </c>
      <c r="Z1627" t="s">
        <v>56</v>
      </c>
      <c r="AA1627" t="s">
        <v>57</v>
      </c>
      <c r="AB1627" t="s">
        <v>56</v>
      </c>
      <c r="AC1627" t="s">
        <v>56</v>
      </c>
      <c r="AD1627" t="s">
        <v>57</v>
      </c>
      <c r="AE1627">
        <v>0</v>
      </c>
      <c r="AF1627">
        <v>0</v>
      </c>
      <c r="AG1627">
        <v>0</v>
      </c>
      <c r="AH1627">
        <v>1</v>
      </c>
      <c r="AI1627" s="18" t="str">
        <f t="shared" si="101"/>
        <v>1</v>
      </c>
      <c r="AJ1627" s="18" t="str">
        <f t="shared" si="102"/>
        <v>1</v>
      </c>
      <c r="AK1627" s="18" t="str">
        <f t="shared" si="103"/>
        <v>1</v>
      </c>
      <c r="AL1627" s="18">
        <f t="shared" si="104"/>
        <v>1</v>
      </c>
      <c r="AM1627" t="s">
        <v>55</v>
      </c>
      <c r="AN1627" t="s">
        <v>55</v>
      </c>
      <c r="AO1627">
        <v>0</v>
      </c>
      <c r="AP1627">
        <v>0</v>
      </c>
      <c r="AQ1627">
        <v>0</v>
      </c>
      <c r="AR1627" t="s">
        <v>379</v>
      </c>
      <c r="AS1627" t="s">
        <v>384</v>
      </c>
      <c r="AT1627" t="s">
        <v>384</v>
      </c>
      <c r="AU1627" t="s">
        <v>4450</v>
      </c>
      <c r="AV1627" t="s">
        <v>7486</v>
      </c>
      <c r="AW1627" t="s">
        <v>1904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2016030115</v>
      </c>
      <c r="BM1627">
        <v>15</v>
      </c>
    </row>
    <row r="1628" spans="1:65">
      <c r="A1628" t="s">
        <v>7487</v>
      </c>
      <c r="B1628">
        <v>1627</v>
      </c>
      <c r="C1628" t="s">
        <v>1223</v>
      </c>
      <c r="D1628">
        <v>1</v>
      </c>
      <c r="E1628">
        <v>15</v>
      </c>
      <c r="F1628">
        <v>2016030115</v>
      </c>
      <c r="G1628">
        <v>20160301</v>
      </c>
      <c r="H1628" t="s">
        <v>1906</v>
      </c>
      <c r="I1628" t="s">
        <v>217</v>
      </c>
      <c r="J1628" t="s">
        <v>55</v>
      </c>
      <c r="K1628">
        <v>0</v>
      </c>
      <c r="L1628" t="s">
        <v>55</v>
      </c>
      <c r="M1628" t="s">
        <v>55</v>
      </c>
      <c r="N1628" t="s">
        <v>56</v>
      </c>
      <c r="O1628" t="s">
        <v>57</v>
      </c>
      <c r="P1628" t="s">
        <v>57</v>
      </c>
      <c r="Q1628" t="s">
        <v>3</v>
      </c>
      <c r="R1628" t="s">
        <v>1028</v>
      </c>
      <c r="S1628" t="s">
        <v>55</v>
      </c>
      <c r="T1628" t="s">
        <v>56</v>
      </c>
      <c r="U1628" t="s">
        <v>56</v>
      </c>
      <c r="V1628" t="s">
        <v>56</v>
      </c>
      <c r="W1628" t="s">
        <v>55</v>
      </c>
      <c r="X1628" t="s">
        <v>56</v>
      </c>
      <c r="Y1628" t="s">
        <v>56</v>
      </c>
      <c r="Z1628" t="s">
        <v>56</v>
      </c>
      <c r="AA1628" t="s">
        <v>57</v>
      </c>
      <c r="AB1628" t="s">
        <v>56</v>
      </c>
      <c r="AC1628" t="s">
        <v>68</v>
      </c>
      <c r="AD1628" t="s">
        <v>57</v>
      </c>
      <c r="AE1628">
        <v>0</v>
      </c>
      <c r="AF1628">
        <v>0</v>
      </c>
      <c r="AG1628">
        <v>0</v>
      </c>
      <c r="AH1628">
        <v>1</v>
      </c>
      <c r="AI1628" s="18" t="str">
        <f t="shared" si="101"/>
        <v>1</v>
      </c>
      <c r="AJ1628" s="18" t="str">
        <f t="shared" si="102"/>
        <v>1</v>
      </c>
      <c r="AK1628" s="18" t="str">
        <f t="shared" si="103"/>
        <v>1</v>
      </c>
      <c r="AL1628" s="18">
        <f t="shared" si="104"/>
        <v>1</v>
      </c>
      <c r="AM1628" t="s">
        <v>55</v>
      </c>
      <c r="AN1628" t="s">
        <v>55</v>
      </c>
      <c r="AO1628">
        <v>1</v>
      </c>
      <c r="AP1628">
        <v>0</v>
      </c>
      <c r="AQ1628">
        <v>0</v>
      </c>
      <c r="AR1628" t="s">
        <v>147</v>
      </c>
      <c r="AS1628" t="s">
        <v>384</v>
      </c>
      <c r="AT1628" t="s">
        <v>384</v>
      </c>
      <c r="AU1628" t="s">
        <v>4450</v>
      </c>
      <c r="AV1628" t="s">
        <v>7487</v>
      </c>
      <c r="AW1628" t="s">
        <v>1906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2016030115</v>
      </c>
      <c r="BM1628">
        <v>15</v>
      </c>
    </row>
    <row r="1629" spans="1:65">
      <c r="A1629" t="s">
        <v>7488</v>
      </c>
      <c r="B1629">
        <v>1628</v>
      </c>
      <c r="C1629" t="s">
        <v>1223</v>
      </c>
      <c r="D1629">
        <v>1</v>
      </c>
      <c r="E1629">
        <v>15</v>
      </c>
      <c r="F1629">
        <v>2016030115</v>
      </c>
      <c r="G1629">
        <v>20160301</v>
      </c>
      <c r="H1629" t="s">
        <v>1907</v>
      </c>
      <c r="I1629" t="s">
        <v>217</v>
      </c>
      <c r="J1629" t="s">
        <v>55</v>
      </c>
      <c r="K1629">
        <v>1</v>
      </c>
      <c r="L1629" t="s">
        <v>55</v>
      </c>
      <c r="M1629" t="s">
        <v>55</v>
      </c>
      <c r="N1629" t="s">
        <v>56</v>
      </c>
      <c r="O1629" t="s">
        <v>217</v>
      </c>
      <c r="P1629" t="s">
        <v>57</v>
      </c>
      <c r="Q1629" t="s">
        <v>3</v>
      </c>
      <c r="R1629" t="s">
        <v>1028</v>
      </c>
      <c r="S1629" t="s">
        <v>55</v>
      </c>
      <c r="T1629" t="s">
        <v>68</v>
      </c>
      <c r="U1629" t="s">
        <v>68</v>
      </c>
      <c r="V1629" t="s">
        <v>56</v>
      </c>
      <c r="W1629" t="s">
        <v>55</v>
      </c>
      <c r="X1629" t="s">
        <v>56</v>
      </c>
      <c r="Y1629" t="s">
        <v>56</v>
      </c>
      <c r="Z1629" t="s">
        <v>56</v>
      </c>
      <c r="AA1629" t="s">
        <v>57</v>
      </c>
      <c r="AB1629" t="s">
        <v>56</v>
      </c>
      <c r="AC1629" t="s">
        <v>68</v>
      </c>
      <c r="AD1629" t="s">
        <v>57</v>
      </c>
      <c r="AE1629">
        <v>0</v>
      </c>
      <c r="AF1629">
        <v>0</v>
      </c>
      <c r="AG1629">
        <v>0</v>
      </c>
      <c r="AH1629">
        <v>1</v>
      </c>
      <c r="AI1629" s="18" t="str">
        <f t="shared" si="101"/>
        <v>1</v>
      </c>
      <c r="AJ1629" s="18" t="str">
        <f t="shared" si="102"/>
        <v>1</v>
      </c>
      <c r="AK1629" s="18" t="str">
        <f t="shared" si="103"/>
        <v>1</v>
      </c>
      <c r="AL1629" s="18">
        <f t="shared" si="104"/>
        <v>1</v>
      </c>
      <c r="AM1629" t="s">
        <v>55</v>
      </c>
      <c r="AN1629" t="s">
        <v>55</v>
      </c>
      <c r="AO1629">
        <v>0</v>
      </c>
      <c r="AP1629">
        <v>0</v>
      </c>
      <c r="AQ1629">
        <v>0</v>
      </c>
      <c r="AR1629" t="s">
        <v>147</v>
      </c>
      <c r="AS1629" t="s">
        <v>384</v>
      </c>
      <c r="AT1629" t="s">
        <v>384</v>
      </c>
      <c r="AU1629" t="s">
        <v>4450</v>
      </c>
      <c r="AV1629" t="s">
        <v>7488</v>
      </c>
      <c r="AW1629" t="s">
        <v>1907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2016030115</v>
      </c>
      <c r="BM1629">
        <v>15</v>
      </c>
    </row>
    <row r="1630" spans="1:65">
      <c r="A1630" t="s">
        <v>7489</v>
      </c>
      <c r="B1630">
        <v>1629</v>
      </c>
      <c r="C1630" t="s">
        <v>1223</v>
      </c>
      <c r="D1630">
        <v>1</v>
      </c>
      <c r="E1630">
        <v>15</v>
      </c>
      <c r="F1630">
        <v>2016030115</v>
      </c>
      <c r="G1630">
        <v>20160301</v>
      </c>
      <c r="H1630" t="s">
        <v>1908</v>
      </c>
      <c r="I1630" t="s">
        <v>1387</v>
      </c>
      <c r="J1630" t="s">
        <v>55</v>
      </c>
      <c r="K1630">
        <v>2</v>
      </c>
      <c r="L1630">
        <v>2</v>
      </c>
      <c r="M1630" t="s">
        <v>55</v>
      </c>
      <c r="N1630" t="s">
        <v>56</v>
      </c>
      <c r="O1630" t="s">
        <v>1909</v>
      </c>
      <c r="P1630" t="s">
        <v>68</v>
      </c>
      <c r="Q1630" t="s">
        <v>3</v>
      </c>
      <c r="R1630" t="s">
        <v>1028</v>
      </c>
      <c r="S1630" t="s">
        <v>55</v>
      </c>
      <c r="T1630" t="s">
        <v>56</v>
      </c>
      <c r="U1630" t="s">
        <v>56</v>
      </c>
      <c r="V1630" t="s">
        <v>68</v>
      </c>
      <c r="W1630" t="s">
        <v>55</v>
      </c>
      <c r="X1630" t="s">
        <v>56</v>
      </c>
      <c r="Y1630" t="s">
        <v>56</v>
      </c>
      <c r="Z1630" t="s">
        <v>56</v>
      </c>
      <c r="AA1630" t="s">
        <v>57</v>
      </c>
      <c r="AB1630" t="s">
        <v>56</v>
      </c>
      <c r="AC1630" t="s">
        <v>56</v>
      </c>
      <c r="AD1630" t="s">
        <v>1910</v>
      </c>
      <c r="AE1630">
        <v>0</v>
      </c>
      <c r="AF1630">
        <v>0</v>
      </c>
      <c r="AG1630">
        <v>0</v>
      </c>
      <c r="AH1630">
        <v>1</v>
      </c>
      <c r="AI1630" s="18" t="str">
        <f t="shared" si="101"/>
        <v>1</v>
      </c>
      <c r="AJ1630" s="18" t="str">
        <f t="shared" si="102"/>
        <v>1</v>
      </c>
      <c r="AK1630" s="18" t="str">
        <f t="shared" si="103"/>
        <v>1</v>
      </c>
      <c r="AL1630" s="18">
        <f t="shared" si="104"/>
        <v>1</v>
      </c>
      <c r="AM1630" t="s">
        <v>55</v>
      </c>
      <c r="AN1630" t="s">
        <v>55</v>
      </c>
      <c r="AO1630">
        <v>0</v>
      </c>
      <c r="AP1630">
        <v>0</v>
      </c>
      <c r="AQ1630">
        <v>0</v>
      </c>
      <c r="AR1630" t="s">
        <v>379</v>
      </c>
      <c r="AS1630" t="s">
        <v>384</v>
      </c>
      <c r="AT1630" t="s">
        <v>384</v>
      </c>
      <c r="AU1630" t="s">
        <v>4450</v>
      </c>
      <c r="AV1630" t="s">
        <v>7489</v>
      </c>
      <c r="AW1630" t="s">
        <v>1908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2016030115</v>
      </c>
      <c r="BM1630">
        <v>15</v>
      </c>
    </row>
    <row r="1631" spans="1:65">
      <c r="A1631" t="s">
        <v>7490</v>
      </c>
      <c r="B1631">
        <v>1630</v>
      </c>
      <c r="C1631" t="s">
        <v>1223</v>
      </c>
      <c r="D1631">
        <v>1</v>
      </c>
      <c r="E1631">
        <v>15</v>
      </c>
      <c r="F1631">
        <v>2016030115</v>
      </c>
      <c r="G1631">
        <v>20160301</v>
      </c>
      <c r="H1631" t="s">
        <v>515</v>
      </c>
      <c r="I1631" t="s">
        <v>76</v>
      </c>
      <c r="J1631" t="s">
        <v>55</v>
      </c>
      <c r="K1631">
        <v>0</v>
      </c>
      <c r="L1631" t="s">
        <v>55</v>
      </c>
      <c r="M1631" t="s">
        <v>55</v>
      </c>
      <c r="N1631" t="s">
        <v>56</v>
      </c>
      <c r="O1631" t="s">
        <v>57</v>
      </c>
      <c r="P1631" t="s">
        <v>57</v>
      </c>
      <c r="Q1631" t="s">
        <v>4</v>
      </c>
      <c r="R1631" t="s">
        <v>80</v>
      </c>
      <c r="S1631" t="s">
        <v>55</v>
      </c>
      <c r="T1631" t="s">
        <v>56</v>
      </c>
      <c r="U1631" t="s">
        <v>56</v>
      </c>
      <c r="V1631" t="s">
        <v>56</v>
      </c>
      <c r="W1631" t="s">
        <v>55</v>
      </c>
      <c r="X1631" t="s">
        <v>56</v>
      </c>
      <c r="Y1631" t="s">
        <v>56</v>
      </c>
      <c r="Z1631" t="s">
        <v>56</v>
      </c>
      <c r="AA1631" t="s">
        <v>57</v>
      </c>
      <c r="AB1631" t="s">
        <v>56</v>
      </c>
      <c r="AC1631" t="s">
        <v>56</v>
      </c>
      <c r="AD1631" t="s">
        <v>1911</v>
      </c>
      <c r="AE1631">
        <v>0</v>
      </c>
      <c r="AF1631">
        <v>0</v>
      </c>
      <c r="AG1631">
        <v>0</v>
      </c>
      <c r="AH1631">
        <v>1</v>
      </c>
      <c r="AI1631" s="18" t="str">
        <f t="shared" si="101"/>
        <v>1</v>
      </c>
      <c r="AJ1631" s="18" t="str">
        <f t="shared" si="102"/>
        <v>1</v>
      </c>
      <c r="AK1631" s="18" t="str">
        <f t="shared" si="103"/>
        <v>1</v>
      </c>
      <c r="AL1631" s="18">
        <f t="shared" si="104"/>
        <v>1</v>
      </c>
      <c r="AM1631" t="s">
        <v>55</v>
      </c>
      <c r="AN1631" t="s">
        <v>55</v>
      </c>
      <c r="AO1631">
        <v>1</v>
      </c>
      <c r="AP1631">
        <v>0</v>
      </c>
      <c r="AQ1631">
        <v>0</v>
      </c>
      <c r="AR1631" t="s">
        <v>76</v>
      </c>
      <c r="AS1631" t="s">
        <v>80</v>
      </c>
      <c r="AT1631" t="s">
        <v>80</v>
      </c>
      <c r="AU1631" t="s">
        <v>80</v>
      </c>
      <c r="AV1631" t="s">
        <v>7490</v>
      </c>
      <c r="AW1631" t="s">
        <v>515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2016030115</v>
      </c>
      <c r="BM1631">
        <v>15</v>
      </c>
    </row>
    <row r="1632" spans="1:65">
      <c r="A1632" t="s">
        <v>7491</v>
      </c>
      <c r="B1632">
        <v>1631</v>
      </c>
      <c r="C1632" t="s">
        <v>1223</v>
      </c>
      <c r="D1632">
        <v>1</v>
      </c>
      <c r="E1632">
        <v>16</v>
      </c>
      <c r="F1632">
        <v>2016022916</v>
      </c>
      <c r="G1632">
        <v>20160229</v>
      </c>
      <c r="H1632" t="s">
        <v>1912</v>
      </c>
      <c r="I1632" t="s">
        <v>54</v>
      </c>
      <c r="J1632" t="s">
        <v>55</v>
      </c>
      <c r="K1632">
        <v>0</v>
      </c>
      <c r="L1632" t="s">
        <v>55</v>
      </c>
      <c r="M1632" t="s">
        <v>55</v>
      </c>
      <c r="N1632" t="s">
        <v>56</v>
      </c>
      <c r="O1632" t="s">
        <v>57</v>
      </c>
      <c r="P1632" t="s">
        <v>57</v>
      </c>
      <c r="Q1632" t="s">
        <v>97</v>
      </c>
      <c r="R1632" t="s">
        <v>80</v>
      </c>
      <c r="S1632" t="s">
        <v>55</v>
      </c>
      <c r="T1632" t="s">
        <v>56</v>
      </c>
      <c r="U1632" t="s">
        <v>56</v>
      </c>
      <c r="V1632" t="s">
        <v>56</v>
      </c>
      <c r="W1632" t="s">
        <v>55</v>
      </c>
      <c r="X1632" t="s">
        <v>56</v>
      </c>
      <c r="Y1632" t="s">
        <v>56</v>
      </c>
      <c r="Z1632" t="s">
        <v>56</v>
      </c>
      <c r="AA1632" t="s">
        <v>57</v>
      </c>
      <c r="AB1632" t="s">
        <v>56</v>
      </c>
      <c r="AC1632" t="s">
        <v>56</v>
      </c>
      <c r="AD1632" t="s">
        <v>1913</v>
      </c>
      <c r="AE1632">
        <v>0</v>
      </c>
      <c r="AF1632">
        <v>0</v>
      </c>
      <c r="AG1632">
        <v>1</v>
      </c>
      <c r="AH1632">
        <v>0</v>
      </c>
      <c r="AI1632" s="18" t="str">
        <f t="shared" si="101"/>
        <v>1</v>
      </c>
      <c r="AJ1632" s="18" t="str">
        <f t="shared" si="102"/>
        <v>1</v>
      </c>
      <c r="AK1632" s="18" t="str">
        <f t="shared" si="103"/>
        <v>0</v>
      </c>
      <c r="AL1632" s="18">
        <f t="shared" si="104"/>
        <v>0</v>
      </c>
      <c r="AM1632">
        <v>1</v>
      </c>
      <c r="AN1632">
        <v>5</v>
      </c>
      <c r="AO1632">
        <v>0</v>
      </c>
      <c r="AP1632">
        <v>0</v>
      </c>
      <c r="AQ1632">
        <v>0</v>
      </c>
      <c r="AR1632" t="s">
        <v>59</v>
      </c>
      <c r="AS1632" t="s">
        <v>80</v>
      </c>
      <c r="AT1632" t="s">
        <v>80</v>
      </c>
      <c r="AU1632" t="s">
        <v>80</v>
      </c>
      <c r="AV1632" t="s">
        <v>7491</v>
      </c>
      <c r="AW1632" t="s">
        <v>1912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2016022916</v>
      </c>
      <c r="BM1632">
        <v>16</v>
      </c>
    </row>
    <row r="1633" spans="1:65">
      <c r="A1633" t="s">
        <v>7492</v>
      </c>
      <c r="B1633">
        <v>1632</v>
      </c>
      <c r="C1633" t="s">
        <v>57</v>
      </c>
      <c r="D1633" t="s">
        <v>55</v>
      </c>
      <c r="E1633">
        <v>16</v>
      </c>
      <c r="F1633">
        <v>2016022916</v>
      </c>
      <c r="G1633" t="s">
        <v>55</v>
      </c>
      <c r="H1633" t="s">
        <v>1914</v>
      </c>
      <c r="I1633" t="s">
        <v>55</v>
      </c>
      <c r="J1633" t="s">
        <v>55</v>
      </c>
      <c r="K1633" t="s">
        <v>55</v>
      </c>
      <c r="L1633" t="s">
        <v>55</v>
      </c>
      <c r="M1633" t="s">
        <v>55</v>
      </c>
      <c r="N1633" t="s">
        <v>57</v>
      </c>
      <c r="O1633" t="s">
        <v>57</v>
      </c>
      <c r="P1633" t="s">
        <v>57</v>
      </c>
      <c r="Q1633" t="s">
        <v>57</v>
      </c>
      <c r="R1633" t="s">
        <v>57</v>
      </c>
      <c r="S1633" t="s">
        <v>55</v>
      </c>
      <c r="T1633" t="s">
        <v>57</v>
      </c>
      <c r="U1633" t="s">
        <v>57</v>
      </c>
      <c r="V1633" t="s">
        <v>57</v>
      </c>
      <c r="W1633" t="s">
        <v>55</v>
      </c>
      <c r="X1633" t="s">
        <v>57</v>
      </c>
      <c r="Y1633" t="s">
        <v>57</v>
      </c>
      <c r="Z1633" t="s">
        <v>57</v>
      </c>
      <c r="AA1633" t="s">
        <v>57</v>
      </c>
      <c r="AB1633" t="s">
        <v>57</v>
      </c>
      <c r="AC1633" t="s">
        <v>57</v>
      </c>
      <c r="AD1633" t="s">
        <v>57</v>
      </c>
      <c r="AE1633">
        <v>0</v>
      </c>
      <c r="AF1633">
        <v>0</v>
      </c>
      <c r="AG1633">
        <v>0</v>
      </c>
      <c r="AH1633">
        <v>0</v>
      </c>
      <c r="AI1633" s="18" t="str">
        <f t="shared" si="101"/>
        <v>1</v>
      </c>
      <c r="AJ1633" s="18" t="str">
        <f t="shared" si="102"/>
        <v>1</v>
      </c>
      <c r="AK1633" s="18" t="str">
        <f t="shared" si="103"/>
        <v>1</v>
      </c>
      <c r="AL1633" s="18">
        <f t="shared" si="104"/>
        <v>0</v>
      </c>
      <c r="AM1633" t="s">
        <v>55</v>
      </c>
      <c r="AN1633" t="s">
        <v>55</v>
      </c>
      <c r="AO1633">
        <v>0</v>
      </c>
      <c r="AP1633">
        <v>1</v>
      </c>
      <c r="AQ1633">
        <v>0</v>
      </c>
      <c r="AR1633" t="s">
        <v>59</v>
      </c>
      <c r="AS1633" t="s">
        <v>80</v>
      </c>
      <c r="AT1633" t="s">
        <v>80</v>
      </c>
      <c r="AU1633" t="s">
        <v>80</v>
      </c>
      <c r="AV1633" t="s">
        <v>7492</v>
      </c>
      <c r="AW1633" t="s">
        <v>1914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2016022916</v>
      </c>
      <c r="BM1633">
        <v>16</v>
      </c>
    </row>
    <row r="1634" spans="1:65">
      <c r="A1634" t="s">
        <v>7493</v>
      </c>
      <c r="B1634">
        <v>1633</v>
      </c>
      <c r="C1634" t="s">
        <v>1223</v>
      </c>
      <c r="D1634">
        <v>1</v>
      </c>
      <c r="E1634">
        <v>16</v>
      </c>
      <c r="F1634">
        <v>2016022916</v>
      </c>
      <c r="G1634">
        <v>20160229</v>
      </c>
      <c r="H1634" t="s">
        <v>1915</v>
      </c>
      <c r="I1634" t="s">
        <v>80</v>
      </c>
      <c r="J1634" t="s">
        <v>55</v>
      </c>
      <c r="K1634">
        <v>1</v>
      </c>
      <c r="L1634" t="s">
        <v>55</v>
      </c>
      <c r="M1634" t="s">
        <v>55</v>
      </c>
      <c r="N1634" t="s">
        <v>56</v>
      </c>
      <c r="O1634" t="s">
        <v>563</v>
      </c>
      <c r="P1634" t="s">
        <v>56</v>
      </c>
      <c r="Q1634" t="s">
        <v>3</v>
      </c>
      <c r="R1634" t="s">
        <v>80</v>
      </c>
      <c r="S1634" t="s">
        <v>55</v>
      </c>
      <c r="T1634" t="s">
        <v>68</v>
      </c>
      <c r="U1634" t="s">
        <v>68</v>
      </c>
      <c r="V1634" t="s">
        <v>56</v>
      </c>
      <c r="W1634" t="s">
        <v>55</v>
      </c>
      <c r="X1634" t="s">
        <v>56</v>
      </c>
      <c r="Y1634" t="s">
        <v>56</v>
      </c>
      <c r="Z1634" t="s">
        <v>56</v>
      </c>
      <c r="AA1634" t="s">
        <v>57</v>
      </c>
      <c r="AB1634" t="s">
        <v>56</v>
      </c>
      <c r="AC1634" t="s">
        <v>56</v>
      </c>
      <c r="AD1634" t="s">
        <v>1916</v>
      </c>
      <c r="AE1634">
        <v>0</v>
      </c>
      <c r="AF1634">
        <v>0</v>
      </c>
      <c r="AG1634">
        <v>1</v>
      </c>
      <c r="AH1634">
        <v>0</v>
      </c>
      <c r="AI1634" s="18" t="str">
        <f t="shared" si="101"/>
        <v>1</v>
      </c>
      <c r="AJ1634" s="18" t="str">
        <f t="shared" si="102"/>
        <v>1</v>
      </c>
      <c r="AK1634" s="18" t="str">
        <f t="shared" si="103"/>
        <v>0</v>
      </c>
      <c r="AL1634" s="18">
        <f t="shared" si="104"/>
        <v>0</v>
      </c>
      <c r="AM1634">
        <v>1</v>
      </c>
      <c r="AN1634">
        <v>5</v>
      </c>
      <c r="AO1634">
        <v>0</v>
      </c>
      <c r="AP1634">
        <v>0</v>
      </c>
      <c r="AQ1634">
        <v>0</v>
      </c>
      <c r="AR1634" t="s">
        <v>59</v>
      </c>
      <c r="AS1634" t="s">
        <v>80</v>
      </c>
      <c r="AT1634" t="s">
        <v>80</v>
      </c>
      <c r="AU1634" t="s">
        <v>80</v>
      </c>
      <c r="AV1634" t="s">
        <v>7493</v>
      </c>
      <c r="AW1634" t="s">
        <v>1915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2016022916</v>
      </c>
      <c r="BM1634">
        <v>16</v>
      </c>
    </row>
    <row r="1635" spans="1:65">
      <c r="A1635" t="s">
        <v>7494</v>
      </c>
      <c r="B1635">
        <v>1634</v>
      </c>
      <c r="C1635" t="s">
        <v>1223</v>
      </c>
      <c r="D1635">
        <v>1</v>
      </c>
      <c r="E1635">
        <v>16</v>
      </c>
      <c r="F1635">
        <v>2016022916</v>
      </c>
      <c r="G1635">
        <v>20160229</v>
      </c>
      <c r="H1635" t="s">
        <v>1917</v>
      </c>
      <c r="I1635" t="s">
        <v>89</v>
      </c>
      <c r="J1635" t="s">
        <v>55</v>
      </c>
      <c r="K1635">
        <v>1</v>
      </c>
      <c r="L1635">
        <v>0</v>
      </c>
      <c r="M1635">
        <v>1</v>
      </c>
      <c r="N1635" t="s">
        <v>56</v>
      </c>
      <c r="O1635" t="s">
        <v>89</v>
      </c>
      <c r="P1635" t="s">
        <v>68</v>
      </c>
      <c r="Q1635" t="s">
        <v>4</v>
      </c>
      <c r="R1635" t="s">
        <v>1918</v>
      </c>
      <c r="S1635" t="s">
        <v>55</v>
      </c>
      <c r="T1635" t="s">
        <v>56</v>
      </c>
      <c r="U1635" t="s">
        <v>56</v>
      </c>
      <c r="V1635" t="s">
        <v>56</v>
      </c>
      <c r="W1635" t="s">
        <v>55</v>
      </c>
      <c r="X1635" t="s">
        <v>56</v>
      </c>
      <c r="Y1635" t="s">
        <v>56</v>
      </c>
      <c r="Z1635" t="s">
        <v>56</v>
      </c>
      <c r="AA1635" t="s">
        <v>57</v>
      </c>
      <c r="AB1635" t="s">
        <v>56</v>
      </c>
      <c r="AC1635" t="s">
        <v>56</v>
      </c>
      <c r="AD1635" t="s">
        <v>57</v>
      </c>
      <c r="AE1635">
        <v>0</v>
      </c>
      <c r="AF1635">
        <v>0</v>
      </c>
      <c r="AG1635">
        <v>0</v>
      </c>
      <c r="AH1635">
        <v>1</v>
      </c>
      <c r="AI1635" s="18" t="str">
        <f t="shared" si="101"/>
        <v>1</v>
      </c>
      <c r="AJ1635" s="18" t="str">
        <f t="shared" si="102"/>
        <v>1</v>
      </c>
      <c r="AK1635" s="18" t="str">
        <f t="shared" si="103"/>
        <v>1</v>
      </c>
      <c r="AL1635" s="18">
        <f t="shared" si="104"/>
        <v>1</v>
      </c>
      <c r="AM1635" t="s">
        <v>55</v>
      </c>
      <c r="AN1635" t="s">
        <v>55</v>
      </c>
      <c r="AO1635">
        <v>0</v>
      </c>
      <c r="AP1635">
        <v>0</v>
      </c>
      <c r="AQ1635">
        <v>0</v>
      </c>
      <c r="AR1635" t="s">
        <v>89</v>
      </c>
      <c r="AS1635" t="s">
        <v>861</v>
      </c>
      <c r="AT1635" t="s">
        <v>861</v>
      </c>
      <c r="AU1635" t="s">
        <v>4449</v>
      </c>
      <c r="AV1635" t="s">
        <v>7494</v>
      </c>
      <c r="AW1635" t="s">
        <v>1917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2016022916</v>
      </c>
      <c r="BM1635">
        <v>16</v>
      </c>
    </row>
    <row r="1636" spans="1:65">
      <c r="A1636" t="s">
        <v>7495</v>
      </c>
      <c r="B1636">
        <v>1635</v>
      </c>
      <c r="C1636" t="s">
        <v>57</v>
      </c>
      <c r="D1636" t="s">
        <v>55</v>
      </c>
      <c r="E1636">
        <v>16</v>
      </c>
      <c r="F1636">
        <v>2016022916</v>
      </c>
      <c r="G1636" t="s">
        <v>55</v>
      </c>
      <c r="H1636" t="s">
        <v>1919</v>
      </c>
      <c r="I1636" t="s">
        <v>55</v>
      </c>
      <c r="J1636" t="s">
        <v>55</v>
      </c>
      <c r="K1636" t="s">
        <v>55</v>
      </c>
      <c r="L1636" t="s">
        <v>55</v>
      </c>
      <c r="M1636" t="s">
        <v>55</v>
      </c>
      <c r="N1636" t="s">
        <v>57</v>
      </c>
      <c r="O1636" t="s">
        <v>57</v>
      </c>
      <c r="P1636" t="s">
        <v>57</v>
      </c>
      <c r="Q1636" t="s">
        <v>57</v>
      </c>
      <c r="R1636" t="s">
        <v>57</v>
      </c>
      <c r="S1636" t="s">
        <v>55</v>
      </c>
      <c r="T1636" t="s">
        <v>57</v>
      </c>
      <c r="U1636" t="s">
        <v>57</v>
      </c>
      <c r="V1636" t="s">
        <v>57</v>
      </c>
      <c r="W1636" t="s">
        <v>55</v>
      </c>
      <c r="X1636" t="s">
        <v>57</v>
      </c>
      <c r="Y1636" t="s">
        <v>57</v>
      </c>
      <c r="Z1636" t="s">
        <v>57</v>
      </c>
      <c r="AA1636" t="s">
        <v>57</v>
      </c>
      <c r="AB1636" t="s">
        <v>57</v>
      </c>
      <c r="AC1636" t="s">
        <v>57</v>
      </c>
      <c r="AD1636" t="s">
        <v>57</v>
      </c>
      <c r="AE1636">
        <v>0</v>
      </c>
      <c r="AF1636">
        <v>0</v>
      </c>
      <c r="AG1636">
        <v>0</v>
      </c>
      <c r="AH1636">
        <v>0</v>
      </c>
      <c r="AI1636" s="18" t="str">
        <f t="shared" si="101"/>
        <v>1</v>
      </c>
      <c r="AJ1636" s="18" t="str">
        <f t="shared" si="102"/>
        <v>1</v>
      </c>
      <c r="AK1636" s="18" t="str">
        <f t="shared" si="103"/>
        <v>1</v>
      </c>
      <c r="AL1636" s="18">
        <f t="shared" si="104"/>
        <v>0</v>
      </c>
      <c r="AM1636" t="s">
        <v>55</v>
      </c>
      <c r="AN1636" t="s">
        <v>55</v>
      </c>
      <c r="AO1636">
        <v>0</v>
      </c>
      <c r="AP1636">
        <v>1</v>
      </c>
      <c r="AQ1636">
        <v>0</v>
      </c>
      <c r="AR1636" t="s">
        <v>59</v>
      </c>
      <c r="AS1636" t="s">
        <v>80</v>
      </c>
      <c r="AT1636" t="s">
        <v>80</v>
      </c>
      <c r="AU1636" t="s">
        <v>80</v>
      </c>
      <c r="AV1636" t="s">
        <v>7495</v>
      </c>
      <c r="AW1636" t="s">
        <v>1919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2016022916</v>
      </c>
      <c r="BM1636">
        <v>16</v>
      </c>
    </row>
    <row r="1637" spans="1:65">
      <c r="A1637" t="s">
        <v>7496</v>
      </c>
      <c r="B1637">
        <v>1636</v>
      </c>
      <c r="C1637" t="s">
        <v>57</v>
      </c>
      <c r="D1637" t="s">
        <v>55</v>
      </c>
      <c r="E1637">
        <v>16</v>
      </c>
      <c r="F1637">
        <v>2016022916</v>
      </c>
      <c r="G1637" t="s">
        <v>55</v>
      </c>
      <c r="H1637" t="s">
        <v>1920</v>
      </c>
      <c r="I1637" t="s">
        <v>55</v>
      </c>
      <c r="J1637" t="s">
        <v>55</v>
      </c>
      <c r="K1637" t="s">
        <v>55</v>
      </c>
      <c r="L1637" t="s">
        <v>55</v>
      </c>
      <c r="M1637" t="s">
        <v>55</v>
      </c>
      <c r="N1637" t="s">
        <v>57</v>
      </c>
      <c r="O1637" t="s">
        <v>57</v>
      </c>
      <c r="P1637" t="s">
        <v>57</v>
      </c>
      <c r="Q1637" t="s">
        <v>57</v>
      </c>
      <c r="R1637" t="s">
        <v>57</v>
      </c>
      <c r="S1637" t="s">
        <v>55</v>
      </c>
      <c r="T1637" t="s">
        <v>57</v>
      </c>
      <c r="U1637" t="s">
        <v>57</v>
      </c>
      <c r="V1637" t="s">
        <v>57</v>
      </c>
      <c r="W1637" t="s">
        <v>55</v>
      </c>
      <c r="X1637" t="s">
        <v>57</v>
      </c>
      <c r="Y1637" t="s">
        <v>57</v>
      </c>
      <c r="Z1637" t="s">
        <v>57</v>
      </c>
      <c r="AA1637" t="s">
        <v>57</v>
      </c>
      <c r="AB1637" t="s">
        <v>57</v>
      </c>
      <c r="AC1637" t="s">
        <v>57</v>
      </c>
      <c r="AD1637" t="s">
        <v>57</v>
      </c>
      <c r="AE1637">
        <v>0</v>
      </c>
      <c r="AF1637">
        <v>0</v>
      </c>
      <c r="AG1637">
        <v>0</v>
      </c>
      <c r="AH1637">
        <v>0</v>
      </c>
      <c r="AI1637" s="18" t="str">
        <f t="shared" si="101"/>
        <v>1</v>
      </c>
      <c r="AJ1637" s="18" t="str">
        <f t="shared" si="102"/>
        <v>1</v>
      </c>
      <c r="AK1637" s="18" t="str">
        <f t="shared" si="103"/>
        <v>1</v>
      </c>
      <c r="AL1637" s="18">
        <f t="shared" si="104"/>
        <v>0</v>
      </c>
      <c r="AM1637" t="s">
        <v>55</v>
      </c>
      <c r="AN1637" t="s">
        <v>55</v>
      </c>
      <c r="AO1637">
        <v>0</v>
      </c>
      <c r="AP1637">
        <v>1</v>
      </c>
      <c r="AQ1637">
        <v>0</v>
      </c>
      <c r="AR1637" t="s">
        <v>59</v>
      </c>
      <c r="AS1637" t="s">
        <v>80</v>
      </c>
      <c r="AT1637" t="s">
        <v>80</v>
      </c>
      <c r="AU1637" t="s">
        <v>80</v>
      </c>
      <c r="AV1637" t="s">
        <v>7496</v>
      </c>
      <c r="AW1637" t="s">
        <v>1920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0</v>
      </c>
      <c r="BL1637">
        <v>2016022916</v>
      </c>
      <c r="BM1637">
        <v>16</v>
      </c>
    </row>
    <row r="1638" spans="1:65">
      <c r="A1638" t="s">
        <v>7497</v>
      </c>
      <c r="B1638">
        <v>1637</v>
      </c>
      <c r="C1638" t="s">
        <v>1223</v>
      </c>
      <c r="D1638">
        <v>1</v>
      </c>
      <c r="E1638">
        <v>16</v>
      </c>
      <c r="F1638">
        <v>2016022916</v>
      </c>
      <c r="G1638">
        <v>20160229</v>
      </c>
      <c r="H1638" t="s">
        <v>1921</v>
      </c>
      <c r="I1638" t="s">
        <v>54</v>
      </c>
      <c r="J1638" t="s">
        <v>55</v>
      </c>
      <c r="K1638">
        <v>0</v>
      </c>
      <c r="L1638" t="s">
        <v>55</v>
      </c>
      <c r="M1638" t="s">
        <v>55</v>
      </c>
      <c r="N1638" t="s">
        <v>56</v>
      </c>
      <c r="O1638" t="s">
        <v>57</v>
      </c>
      <c r="P1638" t="s">
        <v>57</v>
      </c>
      <c r="Q1638" t="s">
        <v>3</v>
      </c>
      <c r="R1638" t="s">
        <v>80</v>
      </c>
      <c r="S1638" t="s">
        <v>55</v>
      </c>
      <c r="T1638" t="s">
        <v>56</v>
      </c>
      <c r="U1638" t="s">
        <v>56</v>
      </c>
      <c r="V1638" t="s">
        <v>56</v>
      </c>
      <c r="W1638" t="s">
        <v>55</v>
      </c>
      <c r="X1638" t="s">
        <v>56</v>
      </c>
      <c r="Y1638" t="s">
        <v>56</v>
      </c>
      <c r="Z1638" t="s">
        <v>56</v>
      </c>
      <c r="AA1638" t="s">
        <v>57</v>
      </c>
      <c r="AB1638" t="s">
        <v>56</v>
      </c>
      <c r="AC1638" t="s">
        <v>56</v>
      </c>
      <c r="AD1638" t="s">
        <v>1922</v>
      </c>
      <c r="AE1638">
        <v>0</v>
      </c>
      <c r="AF1638">
        <v>0</v>
      </c>
      <c r="AG1638">
        <v>1</v>
      </c>
      <c r="AH1638">
        <v>0</v>
      </c>
      <c r="AI1638" s="18" t="str">
        <f t="shared" si="101"/>
        <v>1</v>
      </c>
      <c r="AJ1638" s="18" t="str">
        <f t="shared" si="102"/>
        <v>1</v>
      </c>
      <c r="AK1638" s="18" t="str">
        <f t="shared" si="103"/>
        <v>0</v>
      </c>
      <c r="AL1638" s="18">
        <f t="shared" si="104"/>
        <v>0</v>
      </c>
      <c r="AM1638">
        <v>1</v>
      </c>
      <c r="AN1638">
        <v>4</v>
      </c>
      <c r="AO1638">
        <v>0</v>
      </c>
      <c r="AP1638">
        <v>0</v>
      </c>
      <c r="AQ1638">
        <v>0</v>
      </c>
      <c r="AR1638" t="s">
        <v>59</v>
      </c>
      <c r="AS1638" t="s">
        <v>80</v>
      </c>
      <c r="AT1638" t="s">
        <v>80</v>
      </c>
      <c r="AU1638" t="s">
        <v>80</v>
      </c>
      <c r="AV1638" t="s">
        <v>7497</v>
      </c>
      <c r="AW1638" t="s">
        <v>1921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2016022916</v>
      </c>
      <c r="BM1638">
        <v>16</v>
      </c>
    </row>
    <row r="1639" spans="1:65">
      <c r="A1639" t="s">
        <v>7498</v>
      </c>
      <c r="B1639">
        <v>1638</v>
      </c>
      <c r="C1639" t="s">
        <v>57</v>
      </c>
      <c r="D1639" t="s">
        <v>55</v>
      </c>
      <c r="E1639">
        <v>16</v>
      </c>
      <c r="F1639">
        <v>2016022916</v>
      </c>
      <c r="G1639" t="s">
        <v>55</v>
      </c>
      <c r="H1639" t="s">
        <v>1599</v>
      </c>
      <c r="I1639" t="s">
        <v>55</v>
      </c>
      <c r="J1639" t="s">
        <v>55</v>
      </c>
      <c r="K1639" t="s">
        <v>55</v>
      </c>
      <c r="L1639" t="s">
        <v>55</v>
      </c>
      <c r="M1639" t="s">
        <v>55</v>
      </c>
      <c r="N1639" t="s">
        <v>57</v>
      </c>
      <c r="O1639" t="s">
        <v>57</v>
      </c>
      <c r="P1639" t="s">
        <v>57</v>
      </c>
      <c r="Q1639" t="s">
        <v>57</v>
      </c>
      <c r="R1639" t="s">
        <v>57</v>
      </c>
      <c r="S1639" t="s">
        <v>55</v>
      </c>
      <c r="T1639" t="s">
        <v>57</v>
      </c>
      <c r="U1639" t="s">
        <v>57</v>
      </c>
      <c r="V1639" t="s">
        <v>57</v>
      </c>
      <c r="W1639" t="s">
        <v>55</v>
      </c>
      <c r="X1639" t="s">
        <v>57</v>
      </c>
      <c r="Y1639" t="s">
        <v>57</v>
      </c>
      <c r="Z1639" t="s">
        <v>57</v>
      </c>
      <c r="AA1639" t="s">
        <v>57</v>
      </c>
      <c r="AB1639" t="s">
        <v>57</v>
      </c>
      <c r="AC1639" t="s">
        <v>57</v>
      </c>
      <c r="AD1639" t="s">
        <v>57</v>
      </c>
      <c r="AE1639">
        <v>0</v>
      </c>
      <c r="AF1639">
        <v>0</v>
      </c>
      <c r="AG1639">
        <v>0</v>
      </c>
      <c r="AH1639">
        <v>0</v>
      </c>
      <c r="AI1639" s="18" t="str">
        <f t="shared" si="101"/>
        <v>1</v>
      </c>
      <c r="AJ1639" s="18" t="str">
        <f t="shared" si="102"/>
        <v>1</v>
      </c>
      <c r="AK1639" s="18" t="str">
        <f t="shared" si="103"/>
        <v>1</v>
      </c>
      <c r="AL1639" s="18">
        <f t="shared" si="104"/>
        <v>0</v>
      </c>
      <c r="AM1639" t="s">
        <v>55</v>
      </c>
      <c r="AN1639" t="s">
        <v>55</v>
      </c>
      <c r="AO1639">
        <v>0</v>
      </c>
      <c r="AP1639">
        <v>1</v>
      </c>
      <c r="AQ1639">
        <v>0</v>
      </c>
      <c r="AR1639" t="s">
        <v>59</v>
      </c>
      <c r="AS1639" t="s">
        <v>80</v>
      </c>
      <c r="AT1639" t="s">
        <v>80</v>
      </c>
      <c r="AU1639" t="s">
        <v>80</v>
      </c>
      <c r="AV1639" t="s">
        <v>7498</v>
      </c>
      <c r="AW1639" t="s">
        <v>1599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0</v>
      </c>
      <c r="BK1639">
        <v>0</v>
      </c>
      <c r="BL1639">
        <v>2016022916</v>
      </c>
      <c r="BM1639">
        <v>16</v>
      </c>
    </row>
    <row r="1640" spans="1:65">
      <c r="A1640" t="s">
        <v>7499</v>
      </c>
      <c r="B1640">
        <v>1639</v>
      </c>
      <c r="C1640" t="s">
        <v>1223</v>
      </c>
      <c r="D1640">
        <v>1</v>
      </c>
      <c r="E1640">
        <v>16</v>
      </c>
      <c r="F1640">
        <v>2016022916</v>
      </c>
      <c r="G1640">
        <v>20160229</v>
      </c>
      <c r="H1640" t="s">
        <v>1923</v>
      </c>
      <c r="I1640" t="s">
        <v>426</v>
      </c>
      <c r="J1640" t="s">
        <v>55</v>
      </c>
      <c r="K1640">
        <v>0</v>
      </c>
      <c r="L1640" t="s">
        <v>55</v>
      </c>
      <c r="M1640" t="s">
        <v>55</v>
      </c>
      <c r="N1640" t="s">
        <v>56</v>
      </c>
      <c r="O1640" t="s">
        <v>57</v>
      </c>
      <c r="P1640" t="s">
        <v>57</v>
      </c>
      <c r="Q1640" t="s">
        <v>3</v>
      </c>
      <c r="R1640" t="s">
        <v>80</v>
      </c>
      <c r="S1640" t="s">
        <v>55</v>
      </c>
      <c r="T1640" t="s">
        <v>68</v>
      </c>
      <c r="U1640" t="s">
        <v>68</v>
      </c>
      <c r="V1640" t="s">
        <v>68</v>
      </c>
      <c r="W1640" t="s">
        <v>55</v>
      </c>
      <c r="X1640" t="s">
        <v>56</v>
      </c>
      <c r="Y1640" t="s">
        <v>56</v>
      </c>
      <c r="Z1640" t="s">
        <v>56</v>
      </c>
      <c r="AA1640" t="s">
        <v>57</v>
      </c>
      <c r="AB1640" t="s">
        <v>56</v>
      </c>
      <c r="AC1640" t="s">
        <v>56</v>
      </c>
      <c r="AD1640" t="s">
        <v>57</v>
      </c>
      <c r="AE1640">
        <v>1</v>
      </c>
      <c r="AF1640">
        <v>1</v>
      </c>
      <c r="AG1640">
        <v>1</v>
      </c>
      <c r="AH1640">
        <v>0</v>
      </c>
      <c r="AI1640" s="18" t="str">
        <f t="shared" si="101"/>
        <v>0</v>
      </c>
      <c r="AJ1640" s="18" t="str">
        <f t="shared" si="102"/>
        <v>0</v>
      </c>
      <c r="AK1640" s="18" t="str">
        <f t="shared" si="103"/>
        <v>0</v>
      </c>
      <c r="AL1640" s="18">
        <f t="shared" si="104"/>
        <v>0</v>
      </c>
      <c r="AM1640">
        <v>1</v>
      </c>
      <c r="AN1640">
        <v>6</v>
      </c>
      <c r="AO1640">
        <v>0</v>
      </c>
      <c r="AP1640">
        <v>0</v>
      </c>
      <c r="AQ1640">
        <v>0</v>
      </c>
      <c r="AR1640" t="s">
        <v>426</v>
      </c>
      <c r="AS1640" t="s">
        <v>80</v>
      </c>
      <c r="AT1640" t="s">
        <v>80</v>
      </c>
      <c r="AU1640" t="s">
        <v>80</v>
      </c>
      <c r="AV1640" t="s">
        <v>7499</v>
      </c>
      <c r="AW1640" t="s">
        <v>1923</v>
      </c>
      <c r="AX1640">
        <v>1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1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2016022916</v>
      </c>
      <c r="BM1640">
        <v>16</v>
      </c>
    </row>
    <row r="1641" spans="1:65">
      <c r="A1641" t="s">
        <v>7500</v>
      </c>
      <c r="B1641">
        <v>1640</v>
      </c>
      <c r="C1641" t="s">
        <v>1223</v>
      </c>
      <c r="D1641">
        <v>1</v>
      </c>
      <c r="E1641">
        <v>16</v>
      </c>
      <c r="F1641">
        <v>2016022916</v>
      </c>
      <c r="G1641">
        <v>20160229</v>
      </c>
      <c r="H1641" t="s">
        <v>1924</v>
      </c>
      <c r="I1641" t="s">
        <v>281</v>
      </c>
      <c r="J1641" t="s">
        <v>55</v>
      </c>
      <c r="K1641">
        <v>0</v>
      </c>
      <c r="L1641" t="s">
        <v>55</v>
      </c>
      <c r="M1641" t="s">
        <v>55</v>
      </c>
      <c r="N1641" t="s">
        <v>56</v>
      </c>
      <c r="O1641" t="s">
        <v>57</v>
      </c>
      <c r="P1641" t="s">
        <v>57</v>
      </c>
      <c r="Q1641" t="s">
        <v>3</v>
      </c>
      <c r="R1641" t="s">
        <v>102</v>
      </c>
      <c r="S1641" t="s">
        <v>55</v>
      </c>
      <c r="T1641" t="s">
        <v>56</v>
      </c>
      <c r="U1641" t="s">
        <v>56</v>
      </c>
      <c r="V1641" t="s">
        <v>56</v>
      </c>
      <c r="W1641" t="s">
        <v>55</v>
      </c>
      <c r="X1641" t="s">
        <v>56</v>
      </c>
      <c r="Y1641" t="s">
        <v>56</v>
      </c>
      <c r="Z1641" t="s">
        <v>56</v>
      </c>
      <c r="AA1641" t="s">
        <v>57</v>
      </c>
      <c r="AB1641" t="s">
        <v>56</v>
      </c>
      <c r="AC1641" t="s">
        <v>68</v>
      </c>
      <c r="AD1641" t="s">
        <v>57</v>
      </c>
      <c r="AE1641">
        <v>0</v>
      </c>
      <c r="AF1641">
        <v>0</v>
      </c>
      <c r="AG1641">
        <v>0</v>
      </c>
      <c r="AH1641">
        <v>1</v>
      </c>
      <c r="AI1641" s="18" t="str">
        <f t="shared" si="101"/>
        <v>1</v>
      </c>
      <c r="AJ1641" s="18" t="str">
        <f t="shared" si="102"/>
        <v>1</v>
      </c>
      <c r="AK1641" s="18" t="str">
        <f t="shared" si="103"/>
        <v>1</v>
      </c>
      <c r="AL1641" s="18">
        <f t="shared" si="104"/>
        <v>1</v>
      </c>
      <c r="AM1641" t="s">
        <v>55</v>
      </c>
      <c r="AN1641" t="s">
        <v>55</v>
      </c>
      <c r="AO1641">
        <v>0</v>
      </c>
      <c r="AP1641">
        <v>0</v>
      </c>
      <c r="AQ1641">
        <v>0</v>
      </c>
      <c r="AR1641" t="s">
        <v>101</v>
      </c>
      <c r="AS1641" t="s">
        <v>102</v>
      </c>
      <c r="AT1641" t="s">
        <v>102</v>
      </c>
      <c r="AU1641" t="s">
        <v>4450</v>
      </c>
      <c r="AV1641" t="s">
        <v>7500</v>
      </c>
      <c r="AW1641" t="s">
        <v>1924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2016022916</v>
      </c>
      <c r="BM1641">
        <v>16</v>
      </c>
    </row>
    <row r="1642" spans="1:65">
      <c r="A1642" t="s">
        <v>7501</v>
      </c>
      <c r="B1642">
        <v>1641</v>
      </c>
      <c r="C1642" t="s">
        <v>57</v>
      </c>
      <c r="D1642" t="s">
        <v>55</v>
      </c>
      <c r="E1642">
        <v>16</v>
      </c>
      <c r="F1642">
        <v>2016022916</v>
      </c>
      <c r="G1642" t="s">
        <v>55</v>
      </c>
      <c r="H1642" t="s">
        <v>1925</v>
      </c>
      <c r="I1642" t="s">
        <v>55</v>
      </c>
      <c r="J1642" t="s">
        <v>55</v>
      </c>
      <c r="K1642" t="s">
        <v>55</v>
      </c>
      <c r="L1642" t="s">
        <v>55</v>
      </c>
      <c r="M1642" t="s">
        <v>55</v>
      </c>
      <c r="N1642" t="s">
        <v>57</v>
      </c>
      <c r="O1642" t="s">
        <v>57</v>
      </c>
      <c r="P1642" t="s">
        <v>57</v>
      </c>
      <c r="Q1642" t="s">
        <v>57</v>
      </c>
      <c r="R1642" t="s">
        <v>57</v>
      </c>
      <c r="S1642" t="s">
        <v>55</v>
      </c>
      <c r="T1642" t="s">
        <v>57</v>
      </c>
      <c r="U1642" t="s">
        <v>57</v>
      </c>
      <c r="V1642" t="s">
        <v>57</v>
      </c>
      <c r="W1642" t="s">
        <v>55</v>
      </c>
      <c r="X1642" t="s">
        <v>57</v>
      </c>
      <c r="Y1642" t="s">
        <v>57</v>
      </c>
      <c r="Z1642" t="s">
        <v>57</v>
      </c>
      <c r="AA1642" t="s">
        <v>57</v>
      </c>
      <c r="AB1642" t="s">
        <v>57</v>
      </c>
      <c r="AC1642" t="s">
        <v>57</v>
      </c>
      <c r="AD1642" t="s">
        <v>57</v>
      </c>
      <c r="AE1642">
        <v>0</v>
      </c>
      <c r="AF1642">
        <v>0</v>
      </c>
      <c r="AG1642">
        <v>0</v>
      </c>
      <c r="AH1642">
        <v>0</v>
      </c>
      <c r="AI1642" s="18" t="str">
        <f t="shared" si="101"/>
        <v>1</v>
      </c>
      <c r="AJ1642" s="18" t="str">
        <f t="shared" si="102"/>
        <v>1</v>
      </c>
      <c r="AK1642" s="18" t="str">
        <f t="shared" si="103"/>
        <v>1</v>
      </c>
      <c r="AL1642" s="18">
        <f t="shared" si="104"/>
        <v>0</v>
      </c>
      <c r="AM1642" t="s">
        <v>55</v>
      </c>
      <c r="AN1642" t="s">
        <v>55</v>
      </c>
      <c r="AO1642">
        <v>0</v>
      </c>
      <c r="AP1642">
        <v>1</v>
      </c>
      <c r="AQ1642">
        <v>0</v>
      </c>
      <c r="AR1642" t="s">
        <v>59</v>
      </c>
      <c r="AS1642" t="s">
        <v>80</v>
      </c>
      <c r="AT1642" t="s">
        <v>80</v>
      </c>
      <c r="AU1642" t="s">
        <v>80</v>
      </c>
      <c r="AV1642" t="s">
        <v>7501</v>
      </c>
      <c r="AW1642" t="s">
        <v>1925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0</v>
      </c>
      <c r="BK1642">
        <v>0</v>
      </c>
      <c r="BL1642">
        <v>2016022916</v>
      </c>
      <c r="BM1642">
        <v>16</v>
      </c>
    </row>
    <row r="1643" spans="1:65">
      <c r="A1643" t="s">
        <v>7502</v>
      </c>
      <c r="B1643">
        <v>1642</v>
      </c>
      <c r="C1643" t="s">
        <v>1223</v>
      </c>
      <c r="D1643">
        <v>1</v>
      </c>
      <c r="E1643">
        <v>16</v>
      </c>
      <c r="F1643">
        <v>2016022916</v>
      </c>
      <c r="G1643">
        <v>20160229</v>
      </c>
      <c r="H1643" t="s">
        <v>1926</v>
      </c>
      <c r="I1643" t="s">
        <v>1927</v>
      </c>
      <c r="J1643" t="s">
        <v>55</v>
      </c>
      <c r="K1643">
        <v>0</v>
      </c>
      <c r="L1643" t="s">
        <v>55</v>
      </c>
      <c r="M1643" t="s">
        <v>55</v>
      </c>
      <c r="N1643" t="s">
        <v>56</v>
      </c>
      <c r="O1643" t="s">
        <v>57</v>
      </c>
      <c r="P1643" t="s">
        <v>57</v>
      </c>
      <c r="Q1643" t="s">
        <v>3</v>
      </c>
      <c r="R1643" t="s">
        <v>80</v>
      </c>
      <c r="S1643" t="s">
        <v>55</v>
      </c>
      <c r="T1643" t="s">
        <v>68</v>
      </c>
      <c r="U1643" t="s">
        <v>68</v>
      </c>
      <c r="V1643" t="s">
        <v>68</v>
      </c>
      <c r="W1643" t="s">
        <v>55</v>
      </c>
      <c r="X1643" t="s">
        <v>56</v>
      </c>
      <c r="Y1643" t="s">
        <v>56</v>
      </c>
      <c r="Z1643" t="s">
        <v>56</v>
      </c>
      <c r="AA1643" t="s">
        <v>57</v>
      </c>
      <c r="AB1643" t="s">
        <v>56</v>
      </c>
      <c r="AC1643" t="s">
        <v>68</v>
      </c>
      <c r="AD1643" t="s">
        <v>57</v>
      </c>
      <c r="AE1643">
        <v>0</v>
      </c>
      <c r="AF1643">
        <v>1</v>
      </c>
      <c r="AG1643">
        <v>0</v>
      </c>
      <c r="AH1643">
        <v>0</v>
      </c>
      <c r="AI1643" s="18" t="str">
        <f t="shared" si="101"/>
        <v>1</v>
      </c>
      <c r="AJ1643" s="18" t="str">
        <f t="shared" si="102"/>
        <v>0</v>
      </c>
      <c r="AK1643" s="18" t="str">
        <f t="shared" si="103"/>
        <v>1</v>
      </c>
      <c r="AL1643" s="18">
        <f t="shared" si="104"/>
        <v>0</v>
      </c>
      <c r="AM1643">
        <v>1</v>
      </c>
      <c r="AN1643">
        <v>5</v>
      </c>
      <c r="AO1643">
        <v>0</v>
      </c>
      <c r="AP1643">
        <v>0</v>
      </c>
      <c r="AQ1643">
        <v>0</v>
      </c>
      <c r="AR1643" t="s">
        <v>209</v>
      </c>
      <c r="AS1643" t="s">
        <v>80</v>
      </c>
      <c r="AT1643" t="s">
        <v>80</v>
      </c>
      <c r="AU1643" t="s">
        <v>80</v>
      </c>
      <c r="AV1643" t="s">
        <v>7502</v>
      </c>
      <c r="AW1643" t="s">
        <v>1926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2016022916</v>
      </c>
      <c r="BM1643">
        <v>16</v>
      </c>
    </row>
    <row r="1644" spans="1:65">
      <c r="A1644" t="s">
        <v>7503</v>
      </c>
      <c r="B1644">
        <v>1643</v>
      </c>
      <c r="C1644" t="s">
        <v>1223</v>
      </c>
      <c r="D1644">
        <v>1</v>
      </c>
      <c r="E1644">
        <v>16</v>
      </c>
      <c r="F1644">
        <v>2016030116</v>
      </c>
      <c r="G1644">
        <v>20160301</v>
      </c>
      <c r="H1644" t="s">
        <v>1928</v>
      </c>
      <c r="I1644" t="s">
        <v>1234</v>
      </c>
      <c r="J1644" t="s">
        <v>55</v>
      </c>
      <c r="K1644">
        <v>0</v>
      </c>
      <c r="L1644" t="s">
        <v>55</v>
      </c>
      <c r="M1644" t="s">
        <v>55</v>
      </c>
      <c r="N1644" t="s">
        <v>56</v>
      </c>
      <c r="O1644" t="s">
        <v>57</v>
      </c>
      <c r="P1644" t="s">
        <v>57</v>
      </c>
      <c r="Q1644" t="s">
        <v>3</v>
      </c>
      <c r="R1644" t="s">
        <v>1929</v>
      </c>
      <c r="S1644" t="s">
        <v>55</v>
      </c>
      <c r="T1644" t="s">
        <v>56</v>
      </c>
      <c r="U1644" t="s">
        <v>56</v>
      </c>
      <c r="V1644" t="s">
        <v>68</v>
      </c>
      <c r="W1644" t="s">
        <v>55</v>
      </c>
      <c r="X1644" t="s">
        <v>56</v>
      </c>
      <c r="Y1644" t="s">
        <v>56</v>
      </c>
      <c r="Z1644" t="s">
        <v>68</v>
      </c>
      <c r="AA1644" t="s">
        <v>57</v>
      </c>
      <c r="AB1644" t="s">
        <v>56</v>
      </c>
      <c r="AC1644" t="s">
        <v>56</v>
      </c>
      <c r="AD1644" t="s">
        <v>57</v>
      </c>
      <c r="AE1644">
        <v>0</v>
      </c>
      <c r="AF1644">
        <v>0</v>
      </c>
      <c r="AG1644">
        <v>1</v>
      </c>
      <c r="AH1644">
        <v>0</v>
      </c>
      <c r="AI1644" s="18" t="str">
        <f t="shared" si="101"/>
        <v>1</v>
      </c>
      <c r="AJ1644" s="18" t="str">
        <f t="shared" si="102"/>
        <v>1</v>
      </c>
      <c r="AK1644" s="18" t="str">
        <f t="shared" si="103"/>
        <v>0</v>
      </c>
      <c r="AL1644" s="18">
        <f t="shared" si="104"/>
        <v>0</v>
      </c>
      <c r="AM1644">
        <v>1</v>
      </c>
      <c r="AN1644">
        <v>5</v>
      </c>
      <c r="AO1644">
        <v>0</v>
      </c>
      <c r="AP1644">
        <v>0</v>
      </c>
      <c r="AQ1644">
        <v>0</v>
      </c>
      <c r="AR1644" t="s">
        <v>74</v>
      </c>
      <c r="AS1644" t="s">
        <v>1230</v>
      </c>
      <c r="AT1644" t="s">
        <v>1230</v>
      </c>
      <c r="AU1644" t="s">
        <v>4450</v>
      </c>
      <c r="AV1644" t="s">
        <v>7503</v>
      </c>
      <c r="AW1644" t="s">
        <v>1928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2016030116</v>
      </c>
      <c r="BM1644">
        <v>16</v>
      </c>
    </row>
    <row r="1645" spans="1:65">
      <c r="A1645" t="s">
        <v>7504</v>
      </c>
      <c r="B1645">
        <v>1644</v>
      </c>
      <c r="C1645" t="s">
        <v>1223</v>
      </c>
      <c r="D1645">
        <v>1</v>
      </c>
      <c r="E1645">
        <v>16</v>
      </c>
      <c r="F1645">
        <v>2016030116</v>
      </c>
      <c r="G1645">
        <v>20160301</v>
      </c>
      <c r="H1645" t="s">
        <v>1930</v>
      </c>
      <c r="I1645" t="s">
        <v>1931</v>
      </c>
      <c r="J1645" t="s">
        <v>55</v>
      </c>
      <c r="K1645">
        <v>0</v>
      </c>
      <c r="L1645" t="s">
        <v>55</v>
      </c>
      <c r="M1645" t="s">
        <v>55</v>
      </c>
      <c r="N1645" t="s">
        <v>56</v>
      </c>
      <c r="O1645" t="s">
        <v>57</v>
      </c>
      <c r="P1645" t="s">
        <v>57</v>
      </c>
      <c r="Q1645" t="s">
        <v>3</v>
      </c>
      <c r="R1645" t="s">
        <v>80</v>
      </c>
      <c r="S1645" t="s">
        <v>55</v>
      </c>
      <c r="T1645" t="s">
        <v>56</v>
      </c>
      <c r="U1645" t="s">
        <v>56</v>
      </c>
      <c r="V1645" t="s">
        <v>56</v>
      </c>
      <c r="W1645" t="s">
        <v>55</v>
      </c>
      <c r="X1645" t="s">
        <v>56</v>
      </c>
      <c r="Y1645" t="s">
        <v>56</v>
      </c>
      <c r="Z1645" t="s">
        <v>68</v>
      </c>
      <c r="AA1645" t="s">
        <v>57</v>
      </c>
      <c r="AB1645" t="s">
        <v>56</v>
      </c>
      <c r="AC1645" t="s">
        <v>56</v>
      </c>
      <c r="AD1645" t="s">
        <v>57</v>
      </c>
      <c r="AE1645">
        <v>1</v>
      </c>
      <c r="AF1645">
        <v>1</v>
      </c>
      <c r="AG1645">
        <v>1</v>
      </c>
      <c r="AH1645">
        <v>0</v>
      </c>
      <c r="AI1645" s="18" t="str">
        <f t="shared" si="101"/>
        <v>0</v>
      </c>
      <c r="AJ1645" s="18" t="str">
        <f t="shared" si="102"/>
        <v>0</v>
      </c>
      <c r="AK1645" s="18" t="str">
        <f t="shared" si="103"/>
        <v>0</v>
      </c>
      <c r="AL1645" s="18">
        <f t="shared" si="104"/>
        <v>0</v>
      </c>
      <c r="AM1645">
        <v>1</v>
      </c>
      <c r="AN1645">
        <v>5</v>
      </c>
      <c r="AO1645">
        <v>0</v>
      </c>
      <c r="AP1645">
        <v>0</v>
      </c>
      <c r="AQ1645">
        <v>0</v>
      </c>
      <c r="AR1645" t="s">
        <v>300</v>
      </c>
      <c r="AS1645" t="s">
        <v>80</v>
      </c>
      <c r="AT1645" t="s">
        <v>80</v>
      </c>
      <c r="AU1645" t="s">
        <v>80</v>
      </c>
      <c r="AV1645" t="s">
        <v>7504</v>
      </c>
      <c r="AW1645" t="s">
        <v>1930</v>
      </c>
      <c r="AX1645">
        <v>1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1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2016030116</v>
      </c>
      <c r="BM1645">
        <v>16</v>
      </c>
    </row>
    <row r="1646" spans="1:65">
      <c r="A1646" t="s">
        <v>7505</v>
      </c>
      <c r="B1646">
        <v>1645</v>
      </c>
      <c r="C1646" t="s">
        <v>1223</v>
      </c>
      <c r="D1646">
        <v>1</v>
      </c>
      <c r="E1646">
        <v>16</v>
      </c>
      <c r="F1646">
        <v>2016030116</v>
      </c>
      <c r="G1646">
        <v>20160301</v>
      </c>
      <c r="H1646" t="s">
        <v>1932</v>
      </c>
      <c r="I1646" t="s">
        <v>1241</v>
      </c>
      <c r="J1646" t="s">
        <v>55</v>
      </c>
      <c r="K1646">
        <v>0</v>
      </c>
      <c r="L1646" t="s">
        <v>55</v>
      </c>
      <c r="M1646" t="s">
        <v>55</v>
      </c>
      <c r="N1646" t="s">
        <v>56</v>
      </c>
      <c r="O1646" t="s">
        <v>57</v>
      </c>
      <c r="P1646" t="s">
        <v>57</v>
      </c>
      <c r="Q1646" t="s">
        <v>3</v>
      </c>
      <c r="R1646" t="s">
        <v>1929</v>
      </c>
      <c r="S1646" t="s">
        <v>55</v>
      </c>
      <c r="T1646" t="s">
        <v>56</v>
      </c>
      <c r="U1646" t="s">
        <v>56</v>
      </c>
      <c r="V1646" t="s">
        <v>68</v>
      </c>
      <c r="W1646" t="s">
        <v>55</v>
      </c>
      <c r="X1646" t="s">
        <v>56</v>
      </c>
      <c r="Y1646" t="s">
        <v>56</v>
      </c>
      <c r="Z1646" t="s">
        <v>68</v>
      </c>
      <c r="AA1646" t="s">
        <v>57</v>
      </c>
      <c r="AB1646" t="s">
        <v>56</v>
      </c>
      <c r="AC1646" t="s">
        <v>56</v>
      </c>
      <c r="AD1646" t="s">
        <v>1933</v>
      </c>
      <c r="AE1646">
        <v>1</v>
      </c>
      <c r="AF1646">
        <v>0</v>
      </c>
      <c r="AG1646">
        <v>1</v>
      </c>
      <c r="AH1646">
        <v>0</v>
      </c>
      <c r="AI1646" s="18" t="str">
        <f t="shared" si="101"/>
        <v>0</v>
      </c>
      <c r="AJ1646" s="18" t="str">
        <f t="shared" si="102"/>
        <v>1</v>
      </c>
      <c r="AK1646" s="18" t="str">
        <f t="shared" si="103"/>
        <v>0</v>
      </c>
      <c r="AL1646" s="18">
        <f t="shared" si="104"/>
        <v>0</v>
      </c>
      <c r="AM1646">
        <v>1</v>
      </c>
      <c r="AN1646">
        <v>5</v>
      </c>
      <c r="AO1646">
        <v>0</v>
      </c>
      <c r="AP1646">
        <v>0</v>
      </c>
      <c r="AQ1646">
        <v>0</v>
      </c>
      <c r="AR1646" t="s">
        <v>343</v>
      </c>
      <c r="AS1646" t="s">
        <v>1230</v>
      </c>
      <c r="AT1646" t="s">
        <v>1230</v>
      </c>
      <c r="AU1646" t="s">
        <v>4450</v>
      </c>
      <c r="AV1646" t="s">
        <v>7505</v>
      </c>
      <c r="AW1646" t="s">
        <v>1932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2016030116</v>
      </c>
      <c r="BM1646">
        <v>16</v>
      </c>
    </row>
    <row r="1647" spans="1:65">
      <c r="A1647" t="s">
        <v>7506</v>
      </c>
      <c r="B1647">
        <v>1646</v>
      </c>
      <c r="C1647" t="s">
        <v>1223</v>
      </c>
      <c r="D1647">
        <v>1</v>
      </c>
      <c r="E1647">
        <v>16</v>
      </c>
      <c r="F1647">
        <v>2016030116</v>
      </c>
      <c r="G1647">
        <v>20160301</v>
      </c>
      <c r="H1647" t="s">
        <v>1934</v>
      </c>
      <c r="I1647" t="s">
        <v>1241</v>
      </c>
      <c r="J1647" t="s">
        <v>55</v>
      </c>
      <c r="K1647">
        <v>1</v>
      </c>
      <c r="L1647">
        <v>0</v>
      </c>
      <c r="M1647">
        <v>1</v>
      </c>
      <c r="N1647" t="s">
        <v>56</v>
      </c>
      <c r="O1647" t="s">
        <v>221</v>
      </c>
      <c r="P1647" t="s">
        <v>56</v>
      </c>
      <c r="Q1647" t="s">
        <v>3</v>
      </c>
      <c r="R1647" t="s">
        <v>1929</v>
      </c>
      <c r="S1647" t="s">
        <v>55</v>
      </c>
      <c r="T1647" t="s">
        <v>56</v>
      </c>
      <c r="U1647" t="s">
        <v>56</v>
      </c>
      <c r="V1647" t="s">
        <v>68</v>
      </c>
      <c r="W1647" t="s">
        <v>55</v>
      </c>
      <c r="X1647" t="s">
        <v>56</v>
      </c>
      <c r="Y1647" t="s">
        <v>56</v>
      </c>
      <c r="Z1647" t="s">
        <v>68</v>
      </c>
      <c r="AA1647" t="s">
        <v>57</v>
      </c>
      <c r="AB1647" t="s">
        <v>56</v>
      </c>
      <c r="AC1647" t="s">
        <v>56</v>
      </c>
      <c r="AD1647" t="s">
        <v>57</v>
      </c>
      <c r="AE1647">
        <v>0</v>
      </c>
      <c r="AF1647">
        <v>1</v>
      </c>
      <c r="AG1647">
        <v>1</v>
      </c>
      <c r="AH1647">
        <v>0</v>
      </c>
      <c r="AI1647" s="18" t="str">
        <f t="shared" si="101"/>
        <v>1</v>
      </c>
      <c r="AJ1647" s="18" t="str">
        <f t="shared" si="102"/>
        <v>0</v>
      </c>
      <c r="AK1647" s="18" t="str">
        <f t="shared" si="103"/>
        <v>0</v>
      </c>
      <c r="AL1647" s="18">
        <f t="shared" si="104"/>
        <v>0</v>
      </c>
      <c r="AM1647">
        <v>1</v>
      </c>
      <c r="AN1647">
        <v>5</v>
      </c>
      <c r="AO1647">
        <v>0</v>
      </c>
      <c r="AP1647">
        <v>0</v>
      </c>
      <c r="AQ1647">
        <v>0</v>
      </c>
      <c r="AR1647" t="s">
        <v>343</v>
      </c>
      <c r="AS1647" t="s">
        <v>1230</v>
      </c>
      <c r="AT1647" t="s">
        <v>1230</v>
      </c>
      <c r="AU1647" t="s">
        <v>4450</v>
      </c>
      <c r="AV1647" t="s">
        <v>7506</v>
      </c>
      <c r="AW1647" t="s">
        <v>1934</v>
      </c>
      <c r="AX1647">
        <v>0</v>
      </c>
      <c r="AY1647">
        <v>1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2016030116</v>
      </c>
      <c r="BM1647">
        <v>16</v>
      </c>
    </row>
    <row r="1648" spans="1:65">
      <c r="A1648" t="s">
        <v>7507</v>
      </c>
      <c r="B1648">
        <v>1647</v>
      </c>
      <c r="C1648" t="s">
        <v>1223</v>
      </c>
      <c r="D1648">
        <v>1</v>
      </c>
      <c r="E1648">
        <v>16</v>
      </c>
      <c r="F1648">
        <v>2016030116</v>
      </c>
      <c r="G1648">
        <v>20160301</v>
      </c>
      <c r="H1648" t="s">
        <v>1935</v>
      </c>
      <c r="I1648" t="s">
        <v>1241</v>
      </c>
      <c r="J1648" t="s">
        <v>55</v>
      </c>
      <c r="K1648">
        <v>0</v>
      </c>
      <c r="L1648" t="s">
        <v>55</v>
      </c>
      <c r="M1648" t="s">
        <v>55</v>
      </c>
      <c r="N1648" t="s">
        <v>56</v>
      </c>
      <c r="O1648" t="s">
        <v>57</v>
      </c>
      <c r="P1648" t="s">
        <v>57</v>
      </c>
      <c r="Q1648" t="s">
        <v>3</v>
      </c>
      <c r="R1648" t="s">
        <v>1929</v>
      </c>
      <c r="S1648" t="s">
        <v>55</v>
      </c>
      <c r="T1648" t="s">
        <v>56</v>
      </c>
      <c r="U1648" t="s">
        <v>56</v>
      </c>
      <c r="V1648" t="s">
        <v>68</v>
      </c>
      <c r="W1648" t="s">
        <v>55</v>
      </c>
      <c r="X1648" t="s">
        <v>56</v>
      </c>
      <c r="Y1648" t="s">
        <v>56</v>
      </c>
      <c r="Z1648" t="s">
        <v>68</v>
      </c>
      <c r="AA1648" t="s">
        <v>57</v>
      </c>
      <c r="AB1648" t="s">
        <v>56</v>
      </c>
      <c r="AC1648" t="s">
        <v>56</v>
      </c>
      <c r="AD1648" t="s">
        <v>57</v>
      </c>
      <c r="AE1648">
        <v>1</v>
      </c>
      <c r="AF1648">
        <v>0</v>
      </c>
      <c r="AG1648">
        <v>1</v>
      </c>
      <c r="AH1648">
        <v>0</v>
      </c>
      <c r="AI1648" s="18" t="str">
        <f t="shared" si="101"/>
        <v>0</v>
      </c>
      <c r="AJ1648" s="18" t="str">
        <f t="shared" si="102"/>
        <v>1</v>
      </c>
      <c r="AK1648" s="18" t="str">
        <f t="shared" si="103"/>
        <v>0</v>
      </c>
      <c r="AL1648" s="18">
        <f t="shared" si="104"/>
        <v>0</v>
      </c>
      <c r="AM1648">
        <v>1</v>
      </c>
      <c r="AN1648">
        <v>5</v>
      </c>
      <c r="AO1648">
        <v>0</v>
      </c>
      <c r="AP1648">
        <v>0</v>
      </c>
      <c r="AQ1648">
        <v>0</v>
      </c>
      <c r="AR1648" t="s">
        <v>343</v>
      </c>
      <c r="AS1648" t="s">
        <v>1230</v>
      </c>
      <c r="AT1648" t="s">
        <v>1230</v>
      </c>
      <c r="AU1648" t="s">
        <v>4450</v>
      </c>
      <c r="AV1648" t="s">
        <v>7507</v>
      </c>
      <c r="AW1648" t="s">
        <v>1935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2016030116</v>
      </c>
      <c r="BM1648">
        <v>16</v>
      </c>
    </row>
    <row r="1649" spans="1:65">
      <c r="A1649" t="s">
        <v>7508</v>
      </c>
      <c r="B1649">
        <v>1648</v>
      </c>
      <c r="C1649" t="s">
        <v>1223</v>
      </c>
      <c r="D1649">
        <v>1</v>
      </c>
      <c r="E1649">
        <v>16</v>
      </c>
      <c r="F1649">
        <v>2016030116</v>
      </c>
      <c r="G1649">
        <v>20160301</v>
      </c>
      <c r="H1649" t="s">
        <v>1936</v>
      </c>
      <c r="I1649" t="s">
        <v>1234</v>
      </c>
      <c r="J1649" t="s">
        <v>55</v>
      </c>
      <c r="K1649">
        <v>1</v>
      </c>
      <c r="L1649">
        <v>1</v>
      </c>
      <c r="M1649">
        <v>0</v>
      </c>
      <c r="N1649" t="s">
        <v>56</v>
      </c>
      <c r="O1649" t="s">
        <v>221</v>
      </c>
      <c r="P1649" t="s">
        <v>56</v>
      </c>
      <c r="Q1649" t="s">
        <v>3</v>
      </c>
      <c r="R1649" t="s">
        <v>1929</v>
      </c>
      <c r="S1649" t="s">
        <v>55</v>
      </c>
      <c r="T1649" t="s">
        <v>68</v>
      </c>
      <c r="U1649" t="s">
        <v>68</v>
      </c>
      <c r="V1649" t="s">
        <v>56</v>
      </c>
      <c r="W1649" t="s">
        <v>55</v>
      </c>
      <c r="X1649" t="s">
        <v>56</v>
      </c>
      <c r="Y1649" t="s">
        <v>56</v>
      </c>
      <c r="Z1649" t="s">
        <v>68</v>
      </c>
      <c r="AA1649" t="s">
        <v>57</v>
      </c>
      <c r="AB1649" t="s">
        <v>56</v>
      </c>
      <c r="AC1649" t="s">
        <v>56</v>
      </c>
      <c r="AD1649" t="s">
        <v>57</v>
      </c>
      <c r="AE1649">
        <v>1</v>
      </c>
      <c r="AF1649">
        <v>1</v>
      </c>
      <c r="AG1649">
        <v>1</v>
      </c>
      <c r="AH1649">
        <v>0</v>
      </c>
      <c r="AI1649" s="18" t="str">
        <f t="shared" si="101"/>
        <v>0</v>
      </c>
      <c r="AJ1649" s="18" t="str">
        <f t="shared" si="102"/>
        <v>0</v>
      </c>
      <c r="AK1649" s="18" t="str">
        <f t="shared" si="103"/>
        <v>0</v>
      </c>
      <c r="AL1649" s="18">
        <f t="shared" si="104"/>
        <v>0</v>
      </c>
      <c r="AM1649">
        <v>1</v>
      </c>
      <c r="AN1649">
        <v>5</v>
      </c>
      <c r="AO1649">
        <v>0</v>
      </c>
      <c r="AP1649">
        <v>0</v>
      </c>
      <c r="AQ1649">
        <v>0</v>
      </c>
      <c r="AR1649" t="s">
        <v>74</v>
      </c>
      <c r="AS1649" t="s">
        <v>1230</v>
      </c>
      <c r="AT1649" t="s">
        <v>1230</v>
      </c>
      <c r="AU1649" t="s">
        <v>4450</v>
      </c>
      <c r="AV1649" t="s">
        <v>7508</v>
      </c>
      <c r="AW1649" t="s">
        <v>1936</v>
      </c>
      <c r="AX1649">
        <v>1</v>
      </c>
      <c r="AY1649">
        <v>1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2016030116</v>
      </c>
      <c r="BM1649">
        <v>16</v>
      </c>
    </row>
    <row r="1650" spans="1:65">
      <c r="A1650" t="s">
        <v>7509</v>
      </c>
      <c r="B1650">
        <v>1649</v>
      </c>
      <c r="C1650" t="s">
        <v>1223</v>
      </c>
      <c r="D1650">
        <v>1</v>
      </c>
      <c r="E1650">
        <v>16</v>
      </c>
      <c r="F1650">
        <v>2016030116</v>
      </c>
      <c r="G1650">
        <v>20160301</v>
      </c>
      <c r="H1650" t="s">
        <v>1937</v>
      </c>
      <c r="I1650" t="s">
        <v>1241</v>
      </c>
      <c r="J1650" t="s">
        <v>55</v>
      </c>
      <c r="K1650">
        <v>1</v>
      </c>
      <c r="L1650">
        <v>0</v>
      </c>
      <c r="M1650">
        <v>1</v>
      </c>
      <c r="N1650" t="s">
        <v>56</v>
      </c>
      <c r="O1650" t="s">
        <v>221</v>
      </c>
      <c r="P1650" t="s">
        <v>56</v>
      </c>
      <c r="Q1650" t="s">
        <v>3</v>
      </c>
      <c r="R1650" t="s">
        <v>1929</v>
      </c>
      <c r="S1650" t="s">
        <v>55</v>
      </c>
      <c r="T1650" t="s">
        <v>56</v>
      </c>
      <c r="U1650" t="s">
        <v>56</v>
      </c>
      <c r="V1650" t="s">
        <v>68</v>
      </c>
      <c r="W1650" t="s">
        <v>55</v>
      </c>
      <c r="X1650" t="s">
        <v>56</v>
      </c>
      <c r="Y1650" t="s">
        <v>56</v>
      </c>
      <c r="Z1650" t="s">
        <v>68</v>
      </c>
      <c r="AA1650" t="s">
        <v>57</v>
      </c>
      <c r="AB1650" t="s">
        <v>56</v>
      </c>
      <c r="AC1650" t="s">
        <v>56</v>
      </c>
      <c r="AD1650" t="s">
        <v>57</v>
      </c>
      <c r="AE1650">
        <v>1</v>
      </c>
      <c r="AF1650">
        <v>1</v>
      </c>
      <c r="AG1650">
        <v>1</v>
      </c>
      <c r="AH1650">
        <v>0</v>
      </c>
      <c r="AI1650" s="18" t="str">
        <f t="shared" si="101"/>
        <v>0</v>
      </c>
      <c r="AJ1650" s="18" t="str">
        <f t="shared" si="102"/>
        <v>0</v>
      </c>
      <c r="AK1650" s="18" t="str">
        <f t="shared" si="103"/>
        <v>0</v>
      </c>
      <c r="AL1650" s="18">
        <f t="shared" si="104"/>
        <v>0</v>
      </c>
      <c r="AM1650">
        <v>1</v>
      </c>
      <c r="AN1650">
        <v>4</v>
      </c>
      <c r="AO1650">
        <v>0</v>
      </c>
      <c r="AP1650">
        <v>0</v>
      </c>
      <c r="AQ1650">
        <v>0</v>
      </c>
      <c r="AR1650" t="s">
        <v>343</v>
      </c>
      <c r="AS1650" t="s">
        <v>1230</v>
      </c>
      <c r="AT1650" t="s">
        <v>1230</v>
      </c>
      <c r="AU1650" t="s">
        <v>4450</v>
      </c>
      <c r="AV1650" t="s">
        <v>7509</v>
      </c>
      <c r="AW1650" t="s">
        <v>1937</v>
      </c>
      <c r="AX1650">
        <v>1</v>
      </c>
      <c r="AY1650">
        <v>1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1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2016030116</v>
      </c>
      <c r="BM1650">
        <v>16</v>
      </c>
    </row>
    <row r="1651" spans="1:65">
      <c r="A1651" t="s">
        <v>7510</v>
      </c>
      <c r="B1651">
        <v>1650</v>
      </c>
      <c r="C1651" t="s">
        <v>1223</v>
      </c>
      <c r="D1651">
        <v>1</v>
      </c>
      <c r="E1651">
        <v>16</v>
      </c>
      <c r="F1651">
        <v>2016030116</v>
      </c>
      <c r="G1651">
        <v>20160301</v>
      </c>
      <c r="H1651" t="s">
        <v>1007</v>
      </c>
      <c r="I1651" t="s">
        <v>1234</v>
      </c>
      <c r="J1651" t="s">
        <v>55</v>
      </c>
      <c r="K1651">
        <v>6</v>
      </c>
      <c r="L1651">
        <v>0</v>
      </c>
      <c r="M1651">
        <v>5</v>
      </c>
      <c r="N1651" t="s">
        <v>56</v>
      </c>
      <c r="O1651" t="s">
        <v>1234</v>
      </c>
      <c r="P1651" t="s">
        <v>56</v>
      </c>
      <c r="Q1651" t="s">
        <v>3</v>
      </c>
      <c r="R1651" t="s">
        <v>1929</v>
      </c>
      <c r="S1651" t="s">
        <v>55</v>
      </c>
      <c r="T1651" t="s">
        <v>68</v>
      </c>
      <c r="U1651" t="s">
        <v>68</v>
      </c>
      <c r="V1651" t="s">
        <v>56</v>
      </c>
      <c r="W1651" t="s">
        <v>55</v>
      </c>
      <c r="X1651" t="s">
        <v>56</v>
      </c>
      <c r="Y1651" t="s">
        <v>56</v>
      </c>
      <c r="Z1651" t="s">
        <v>68</v>
      </c>
      <c r="AA1651" t="s">
        <v>57</v>
      </c>
      <c r="AB1651" t="s">
        <v>56</v>
      </c>
      <c r="AC1651" t="s">
        <v>56</v>
      </c>
      <c r="AD1651" t="s">
        <v>1938</v>
      </c>
      <c r="AE1651">
        <v>1</v>
      </c>
      <c r="AF1651">
        <v>1</v>
      </c>
      <c r="AG1651">
        <v>1</v>
      </c>
      <c r="AH1651">
        <v>0</v>
      </c>
      <c r="AI1651" s="18" t="str">
        <f t="shared" si="101"/>
        <v>0</v>
      </c>
      <c r="AJ1651" s="18" t="str">
        <f t="shared" si="102"/>
        <v>0</v>
      </c>
      <c r="AK1651" s="18" t="str">
        <f t="shared" si="103"/>
        <v>0</v>
      </c>
      <c r="AL1651" s="18">
        <f t="shared" si="104"/>
        <v>0</v>
      </c>
      <c r="AM1651">
        <v>1</v>
      </c>
      <c r="AN1651">
        <v>4</v>
      </c>
      <c r="AO1651">
        <v>0</v>
      </c>
      <c r="AP1651">
        <v>0</v>
      </c>
      <c r="AQ1651">
        <v>0</v>
      </c>
      <c r="AR1651" t="s">
        <v>74</v>
      </c>
      <c r="AS1651" t="s">
        <v>1230</v>
      </c>
      <c r="AT1651" t="s">
        <v>1230</v>
      </c>
      <c r="AU1651" t="s">
        <v>4450</v>
      </c>
      <c r="AV1651" t="s">
        <v>7510</v>
      </c>
      <c r="AW1651" t="s">
        <v>1007</v>
      </c>
      <c r="AX1651">
        <v>1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1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2016030116</v>
      </c>
      <c r="BM1651">
        <v>16</v>
      </c>
    </row>
    <row r="1652" spans="1:65">
      <c r="A1652" t="s">
        <v>7511</v>
      </c>
      <c r="B1652">
        <v>1651</v>
      </c>
      <c r="C1652" t="s">
        <v>57</v>
      </c>
      <c r="D1652" t="s">
        <v>55</v>
      </c>
      <c r="E1652">
        <v>17</v>
      </c>
      <c r="F1652">
        <v>2016030417</v>
      </c>
      <c r="G1652" t="s">
        <v>55</v>
      </c>
      <c r="H1652" t="s">
        <v>1939</v>
      </c>
      <c r="I1652" t="s">
        <v>55</v>
      </c>
      <c r="J1652" t="s">
        <v>55</v>
      </c>
      <c r="K1652" t="s">
        <v>55</v>
      </c>
      <c r="L1652" t="s">
        <v>55</v>
      </c>
      <c r="M1652" t="s">
        <v>55</v>
      </c>
      <c r="N1652" t="s">
        <v>57</v>
      </c>
      <c r="O1652" t="s">
        <v>57</v>
      </c>
      <c r="P1652" t="s">
        <v>57</v>
      </c>
      <c r="Q1652" t="s">
        <v>57</v>
      </c>
      <c r="R1652" t="s">
        <v>57</v>
      </c>
      <c r="S1652" t="s">
        <v>55</v>
      </c>
      <c r="T1652" t="s">
        <v>57</v>
      </c>
      <c r="U1652" t="s">
        <v>57</v>
      </c>
      <c r="V1652" t="s">
        <v>57</v>
      </c>
      <c r="W1652" t="s">
        <v>55</v>
      </c>
      <c r="X1652" t="s">
        <v>57</v>
      </c>
      <c r="Y1652" t="s">
        <v>57</v>
      </c>
      <c r="Z1652" t="s">
        <v>57</v>
      </c>
      <c r="AA1652" t="s">
        <v>57</v>
      </c>
      <c r="AB1652" t="s">
        <v>57</v>
      </c>
      <c r="AC1652" t="s">
        <v>57</v>
      </c>
      <c r="AD1652" t="s">
        <v>57</v>
      </c>
      <c r="AE1652">
        <v>0</v>
      </c>
      <c r="AF1652">
        <v>0</v>
      </c>
      <c r="AG1652">
        <v>0</v>
      </c>
      <c r="AH1652">
        <v>0</v>
      </c>
      <c r="AI1652" s="18" t="str">
        <f t="shared" si="101"/>
        <v>1</v>
      </c>
      <c r="AJ1652" s="18" t="str">
        <f t="shared" si="102"/>
        <v>1</v>
      </c>
      <c r="AK1652" s="18" t="str">
        <f t="shared" si="103"/>
        <v>1</v>
      </c>
      <c r="AL1652" s="18">
        <f t="shared" si="104"/>
        <v>0</v>
      </c>
      <c r="AM1652" t="s">
        <v>55</v>
      </c>
      <c r="AN1652" t="s">
        <v>55</v>
      </c>
      <c r="AO1652">
        <v>0</v>
      </c>
      <c r="AP1652">
        <v>1</v>
      </c>
      <c r="AQ1652">
        <v>0</v>
      </c>
      <c r="AR1652" t="s">
        <v>59</v>
      </c>
      <c r="AS1652" t="s">
        <v>80</v>
      </c>
      <c r="AT1652" t="s">
        <v>80</v>
      </c>
      <c r="AU1652" t="s">
        <v>80</v>
      </c>
      <c r="AV1652" t="s">
        <v>7511</v>
      </c>
      <c r="AW1652" t="s">
        <v>1939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2016030417</v>
      </c>
      <c r="BM1652">
        <v>17</v>
      </c>
    </row>
    <row r="1653" spans="1:65">
      <c r="A1653" t="s">
        <v>7512</v>
      </c>
      <c r="B1653">
        <v>1652</v>
      </c>
      <c r="C1653" t="s">
        <v>372</v>
      </c>
      <c r="D1653">
        <v>1</v>
      </c>
      <c r="E1653">
        <v>17</v>
      </c>
      <c r="F1653">
        <v>2016030417</v>
      </c>
      <c r="G1653">
        <v>20160304</v>
      </c>
      <c r="H1653" t="s">
        <v>1940</v>
      </c>
      <c r="I1653" t="s">
        <v>76</v>
      </c>
      <c r="J1653" t="s">
        <v>55</v>
      </c>
      <c r="K1653">
        <v>0</v>
      </c>
      <c r="L1653">
        <v>0</v>
      </c>
      <c r="M1653">
        <v>0</v>
      </c>
      <c r="N1653" t="s">
        <v>56</v>
      </c>
      <c r="O1653" t="s">
        <v>57</v>
      </c>
      <c r="P1653" t="s">
        <v>57</v>
      </c>
      <c r="Q1653" t="s">
        <v>4</v>
      </c>
      <c r="R1653" t="s">
        <v>434</v>
      </c>
      <c r="S1653" t="s">
        <v>55</v>
      </c>
      <c r="T1653" t="s">
        <v>56</v>
      </c>
      <c r="U1653" t="s">
        <v>56</v>
      </c>
      <c r="V1653" t="s">
        <v>56</v>
      </c>
      <c r="W1653" t="s">
        <v>55</v>
      </c>
      <c r="X1653" t="s">
        <v>56</v>
      </c>
      <c r="Y1653" t="s">
        <v>56</v>
      </c>
      <c r="Z1653" t="s">
        <v>56</v>
      </c>
      <c r="AA1653" t="s">
        <v>57</v>
      </c>
      <c r="AB1653" t="s">
        <v>56</v>
      </c>
      <c r="AC1653" t="s">
        <v>56</v>
      </c>
      <c r="AD1653" t="s">
        <v>57</v>
      </c>
      <c r="AE1653">
        <v>0</v>
      </c>
      <c r="AF1653">
        <v>0</v>
      </c>
      <c r="AG1653">
        <v>0</v>
      </c>
      <c r="AH1653">
        <v>1</v>
      </c>
      <c r="AI1653" s="18" t="str">
        <f t="shared" si="101"/>
        <v>1</v>
      </c>
      <c r="AJ1653" s="18" t="str">
        <f t="shared" si="102"/>
        <v>1</v>
      </c>
      <c r="AK1653" s="18" t="str">
        <f t="shared" si="103"/>
        <v>1</v>
      </c>
      <c r="AL1653" s="18">
        <f t="shared" si="104"/>
        <v>1</v>
      </c>
      <c r="AM1653" t="s">
        <v>55</v>
      </c>
      <c r="AN1653" t="s">
        <v>55</v>
      </c>
      <c r="AO1653">
        <v>0</v>
      </c>
      <c r="AP1653">
        <v>0</v>
      </c>
      <c r="AQ1653">
        <v>0</v>
      </c>
      <c r="AR1653" t="s">
        <v>76</v>
      </c>
      <c r="AS1653" t="s">
        <v>91</v>
      </c>
      <c r="AT1653" t="s">
        <v>91</v>
      </c>
      <c r="AU1653" t="s">
        <v>4449</v>
      </c>
      <c r="AV1653" t="s">
        <v>7512</v>
      </c>
      <c r="AW1653" t="s">
        <v>1940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2016030417</v>
      </c>
      <c r="BM1653">
        <v>17</v>
      </c>
    </row>
    <row r="1654" spans="1:65">
      <c r="A1654" t="s">
        <v>7513</v>
      </c>
      <c r="B1654">
        <v>1653</v>
      </c>
      <c r="C1654" t="s">
        <v>372</v>
      </c>
      <c r="D1654">
        <v>1</v>
      </c>
      <c r="E1654">
        <v>17</v>
      </c>
      <c r="F1654">
        <v>2016030417</v>
      </c>
      <c r="G1654">
        <v>20160304</v>
      </c>
      <c r="H1654" t="s">
        <v>1941</v>
      </c>
      <c r="I1654" t="s">
        <v>76</v>
      </c>
      <c r="J1654" t="s">
        <v>55</v>
      </c>
      <c r="K1654">
        <v>0</v>
      </c>
      <c r="L1654">
        <v>0</v>
      </c>
      <c r="M1654">
        <v>0</v>
      </c>
      <c r="N1654" t="s">
        <v>56</v>
      </c>
      <c r="O1654" t="s">
        <v>57</v>
      </c>
      <c r="P1654" t="s">
        <v>57</v>
      </c>
      <c r="Q1654" t="s">
        <v>4</v>
      </c>
      <c r="R1654" t="s">
        <v>434</v>
      </c>
      <c r="S1654" t="s">
        <v>55</v>
      </c>
      <c r="T1654" t="s">
        <v>56</v>
      </c>
      <c r="U1654" t="s">
        <v>56</v>
      </c>
      <c r="V1654" t="s">
        <v>56</v>
      </c>
      <c r="W1654" t="s">
        <v>55</v>
      </c>
      <c r="X1654" t="s">
        <v>56</v>
      </c>
      <c r="Y1654" t="s">
        <v>56</v>
      </c>
      <c r="Z1654" t="s">
        <v>56</v>
      </c>
      <c r="AA1654" t="s">
        <v>57</v>
      </c>
      <c r="AB1654" t="s">
        <v>56</v>
      </c>
      <c r="AC1654" t="s">
        <v>56</v>
      </c>
      <c r="AD1654" t="s">
        <v>57</v>
      </c>
      <c r="AE1654">
        <v>0</v>
      </c>
      <c r="AF1654">
        <v>0</v>
      </c>
      <c r="AG1654">
        <v>0</v>
      </c>
      <c r="AH1654">
        <v>1</v>
      </c>
      <c r="AI1654" s="18" t="str">
        <f t="shared" si="101"/>
        <v>1</v>
      </c>
      <c r="AJ1654" s="18" t="str">
        <f t="shared" si="102"/>
        <v>1</v>
      </c>
      <c r="AK1654" s="18" t="str">
        <f t="shared" si="103"/>
        <v>1</v>
      </c>
      <c r="AL1654" s="18">
        <f t="shared" si="104"/>
        <v>1</v>
      </c>
      <c r="AM1654" t="s">
        <v>55</v>
      </c>
      <c r="AN1654" t="s">
        <v>55</v>
      </c>
      <c r="AO1654">
        <v>1</v>
      </c>
      <c r="AP1654">
        <v>0</v>
      </c>
      <c r="AQ1654">
        <v>0</v>
      </c>
      <c r="AR1654" t="s">
        <v>76</v>
      </c>
      <c r="AS1654" t="s">
        <v>91</v>
      </c>
      <c r="AT1654" t="s">
        <v>91</v>
      </c>
      <c r="AU1654" t="s">
        <v>4449</v>
      </c>
      <c r="AV1654" t="s">
        <v>7513</v>
      </c>
      <c r="AW1654" t="s">
        <v>1941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2016030417</v>
      </c>
      <c r="BM1654">
        <v>17</v>
      </c>
    </row>
    <row r="1655" spans="1:65">
      <c r="A1655" t="s">
        <v>7514</v>
      </c>
      <c r="B1655">
        <v>1654</v>
      </c>
      <c r="C1655" t="s">
        <v>372</v>
      </c>
      <c r="D1655">
        <v>1</v>
      </c>
      <c r="E1655">
        <v>17</v>
      </c>
      <c r="F1655">
        <v>2016030417</v>
      </c>
      <c r="G1655">
        <v>20160304</v>
      </c>
      <c r="H1655" t="s">
        <v>1942</v>
      </c>
      <c r="I1655" t="s">
        <v>76</v>
      </c>
      <c r="J1655" t="s">
        <v>55</v>
      </c>
      <c r="K1655">
        <v>0</v>
      </c>
      <c r="L1655">
        <v>0</v>
      </c>
      <c r="M1655">
        <v>0</v>
      </c>
      <c r="N1655" t="s">
        <v>56</v>
      </c>
      <c r="O1655" t="s">
        <v>57</v>
      </c>
      <c r="P1655" t="s">
        <v>57</v>
      </c>
      <c r="Q1655" t="s">
        <v>4</v>
      </c>
      <c r="R1655" t="s">
        <v>434</v>
      </c>
      <c r="S1655" t="s">
        <v>55</v>
      </c>
      <c r="T1655" t="s">
        <v>56</v>
      </c>
      <c r="U1655" t="s">
        <v>56</v>
      </c>
      <c r="V1655" t="s">
        <v>56</v>
      </c>
      <c r="W1655" t="s">
        <v>55</v>
      </c>
      <c r="X1655" t="s">
        <v>56</v>
      </c>
      <c r="Y1655" t="s">
        <v>56</v>
      </c>
      <c r="Z1655" t="s">
        <v>56</v>
      </c>
      <c r="AA1655" t="s">
        <v>57</v>
      </c>
      <c r="AB1655" t="s">
        <v>56</v>
      </c>
      <c r="AC1655" t="s">
        <v>56</v>
      </c>
      <c r="AD1655" t="s">
        <v>57</v>
      </c>
      <c r="AE1655">
        <v>0</v>
      </c>
      <c r="AF1655">
        <v>0</v>
      </c>
      <c r="AG1655">
        <v>0</v>
      </c>
      <c r="AH1655">
        <v>1</v>
      </c>
      <c r="AI1655" s="18" t="str">
        <f t="shared" si="101"/>
        <v>1</v>
      </c>
      <c r="AJ1655" s="18" t="str">
        <f t="shared" si="102"/>
        <v>1</v>
      </c>
      <c r="AK1655" s="18" t="str">
        <f t="shared" si="103"/>
        <v>1</v>
      </c>
      <c r="AL1655" s="18">
        <f t="shared" si="104"/>
        <v>1</v>
      </c>
      <c r="AM1655" t="s">
        <v>55</v>
      </c>
      <c r="AN1655" t="s">
        <v>55</v>
      </c>
      <c r="AO1655">
        <v>0</v>
      </c>
      <c r="AP1655">
        <v>0</v>
      </c>
      <c r="AQ1655">
        <v>0</v>
      </c>
      <c r="AR1655" t="s">
        <v>76</v>
      </c>
      <c r="AS1655" t="s">
        <v>91</v>
      </c>
      <c r="AT1655" t="s">
        <v>91</v>
      </c>
      <c r="AU1655" t="s">
        <v>4449</v>
      </c>
      <c r="AV1655" t="s">
        <v>7514</v>
      </c>
      <c r="AW1655" t="s">
        <v>1942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2016030417</v>
      </c>
      <c r="BM1655">
        <v>17</v>
      </c>
    </row>
    <row r="1656" spans="1:65">
      <c r="A1656" t="s">
        <v>7515</v>
      </c>
      <c r="B1656">
        <v>1655</v>
      </c>
      <c r="C1656" t="s">
        <v>372</v>
      </c>
      <c r="D1656">
        <v>1</v>
      </c>
      <c r="E1656">
        <v>17</v>
      </c>
      <c r="F1656">
        <v>2016030417</v>
      </c>
      <c r="G1656">
        <v>20160304</v>
      </c>
      <c r="H1656" t="s">
        <v>1943</v>
      </c>
      <c r="I1656" t="s">
        <v>298</v>
      </c>
      <c r="J1656" t="s">
        <v>55</v>
      </c>
      <c r="K1656">
        <v>0</v>
      </c>
      <c r="L1656">
        <v>0</v>
      </c>
      <c r="M1656">
        <v>0</v>
      </c>
      <c r="N1656" t="s">
        <v>56</v>
      </c>
      <c r="O1656" t="s">
        <v>57</v>
      </c>
      <c r="P1656" t="s">
        <v>57</v>
      </c>
      <c r="Q1656" t="s">
        <v>3</v>
      </c>
      <c r="R1656" t="s">
        <v>58</v>
      </c>
      <c r="S1656" t="s">
        <v>55</v>
      </c>
      <c r="T1656" t="s">
        <v>68</v>
      </c>
      <c r="U1656" t="s">
        <v>68</v>
      </c>
      <c r="V1656" t="s">
        <v>56</v>
      </c>
      <c r="W1656" t="s">
        <v>55</v>
      </c>
      <c r="X1656" t="s">
        <v>56</v>
      </c>
      <c r="Y1656" t="s">
        <v>56</v>
      </c>
      <c r="Z1656" t="s">
        <v>56</v>
      </c>
      <c r="AA1656" t="s">
        <v>57</v>
      </c>
      <c r="AB1656" t="s">
        <v>56</v>
      </c>
      <c r="AC1656" t="s">
        <v>68</v>
      </c>
      <c r="AD1656" t="s">
        <v>1944</v>
      </c>
      <c r="AE1656">
        <v>0</v>
      </c>
      <c r="AF1656">
        <v>0</v>
      </c>
      <c r="AG1656">
        <v>0</v>
      </c>
      <c r="AH1656">
        <v>1</v>
      </c>
      <c r="AI1656" s="18" t="str">
        <f t="shared" si="101"/>
        <v>1</v>
      </c>
      <c r="AJ1656" s="18" t="str">
        <f t="shared" si="102"/>
        <v>1</v>
      </c>
      <c r="AK1656" s="18" t="str">
        <f t="shared" si="103"/>
        <v>1</v>
      </c>
      <c r="AL1656" s="18">
        <f t="shared" si="104"/>
        <v>1</v>
      </c>
      <c r="AM1656" t="s">
        <v>55</v>
      </c>
      <c r="AN1656" t="s">
        <v>55</v>
      </c>
      <c r="AO1656">
        <v>0</v>
      </c>
      <c r="AP1656">
        <v>0</v>
      </c>
      <c r="AQ1656">
        <v>0</v>
      </c>
      <c r="AR1656" t="s">
        <v>298</v>
      </c>
      <c r="AS1656" t="s">
        <v>58</v>
      </c>
      <c r="AT1656" t="s">
        <v>58</v>
      </c>
      <c r="AU1656" t="s">
        <v>1326</v>
      </c>
      <c r="AV1656" t="s">
        <v>7515</v>
      </c>
      <c r="AW1656" t="s">
        <v>1943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2016030417</v>
      </c>
      <c r="BM1656">
        <v>17</v>
      </c>
    </row>
    <row r="1657" spans="1:65">
      <c r="A1657" t="s">
        <v>7516</v>
      </c>
      <c r="B1657">
        <v>1656</v>
      </c>
      <c r="C1657" t="s">
        <v>57</v>
      </c>
      <c r="D1657" t="s">
        <v>55</v>
      </c>
      <c r="E1657">
        <v>17</v>
      </c>
      <c r="F1657">
        <v>2016030417</v>
      </c>
      <c r="G1657" t="s">
        <v>55</v>
      </c>
      <c r="H1657" t="s">
        <v>1945</v>
      </c>
      <c r="I1657" t="s">
        <v>55</v>
      </c>
      <c r="J1657" t="s">
        <v>55</v>
      </c>
      <c r="K1657" t="s">
        <v>55</v>
      </c>
      <c r="L1657" t="s">
        <v>55</v>
      </c>
      <c r="M1657" t="s">
        <v>55</v>
      </c>
      <c r="N1657" t="s">
        <v>57</v>
      </c>
      <c r="O1657" t="s">
        <v>57</v>
      </c>
      <c r="P1657" t="s">
        <v>57</v>
      </c>
      <c r="Q1657" t="s">
        <v>57</v>
      </c>
      <c r="R1657" t="s">
        <v>57</v>
      </c>
      <c r="S1657" t="s">
        <v>55</v>
      </c>
      <c r="T1657" t="s">
        <v>57</v>
      </c>
      <c r="U1657" t="s">
        <v>57</v>
      </c>
      <c r="V1657" t="s">
        <v>57</v>
      </c>
      <c r="W1657" t="s">
        <v>55</v>
      </c>
      <c r="X1657" t="s">
        <v>57</v>
      </c>
      <c r="Y1657" t="s">
        <v>57</v>
      </c>
      <c r="Z1657" t="s">
        <v>57</v>
      </c>
      <c r="AA1657" t="s">
        <v>57</v>
      </c>
      <c r="AB1657" t="s">
        <v>57</v>
      </c>
      <c r="AC1657" t="s">
        <v>57</v>
      </c>
      <c r="AD1657" t="s">
        <v>57</v>
      </c>
      <c r="AE1657">
        <v>0</v>
      </c>
      <c r="AF1657">
        <v>0</v>
      </c>
      <c r="AG1657">
        <v>0</v>
      </c>
      <c r="AH1657">
        <v>0</v>
      </c>
      <c r="AI1657" s="18" t="str">
        <f t="shared" si="101"/>
        <v>1</v>
      </c>
      <c r="AJ1657" s="18" t="str">
        <f t="shared" si="102"/>
        <v>1</v>
      </c>
      <c r="AK1657" s="18" t="str">
        <f t="shared" si="103"/>
        <v>1</v>
      </c>
      <c r="AL1657" s="18">
        <f t="shared" si="104"/>
        <v>0</v>
      </c>
      <c r="AM1657" t="s">
        <v>55</v>
      </c>
      <c r="AN1657" t="s">
        <v>55</v>
      </c>
      <c r="AO1657">
        <v>0</v>
      </c>
      <c r="AP1657">
        <v>1</v>
      </c>
      <c r="AQ1657">
        <v>0</v>
      </c>
      <c r="AR1657" t="s">
        <v>59</v>
      </c>
      <c r="AS1657" t="s">
        <v>80</v>
      </c>
      <c r="AT1657" t="s">
        <v>80</v>
      </c>
      <c r="AU1657" t="s">
        <v>80</v>
      </c>
      <c r="AV1657" t="s">
        <v>7516</v>
      </c>
      <c r="AW1657" t="s">
        <v>1945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2016030417</v>
      </c>
      <c r="BM1657">
        <v>17</v>
      </c>
    </row>
    <row r="1658" spans="1:65">
      <c r="A1658" t="s">
        <v>7517</v>
      </c>
      <c r="B1658">
        <v>1657</v>
      </c>
      <c r="C1658" t="s">
        <v>372</v>
      </c>
      <c r="D1658">
        <v>1</v>
      </c>
      <c r="E1658">
        <v>17</v>
      </c>
      <c r="F1658">
        <v>2016030417</v>
      </c>
      <c r="G1658">
        <v>20160304</v>
      </c>
      <c r="H1658" t="s">
        <v>1946</v>
      </c>
      <c r="I1658" t="s">
        <v>209</v>
      </c>
      <c r="J1658" t="s">
        <v>55</v>
      </c>
      <c r="K1658">
        <v>0</v>
      </c>
      <c r="L1658">
        <v>0</v>
      </c>
      <c r="M1658">
        <v>0</v>
      </c>
      <c r="N1658" t="s">
        <v>56</v>
      </c>
      <c r="O1658" t="s">
        <v>57</v>
      </c>
      <c r="P1658" t="s">
        <v>57</v>
      </c>
      <c r="Q1658" t="s">
        <v>3</v>
      </c>
      <c r="R1658" t="s">
        <v>58</v>
      </c>
      <c r="S1658" t="s">
        <v>55</v>
      </c>
      <c r="T1658" t="s">
        <v>68</v>
      </c>
      <c r="U1658" t="s">
        <v>68</v>
      </c>
      <c r="V1658" t="s">
        <v>56</v>
      </c>
      <c r="W1658" t="s">
        <v>55</v>
      </c>
      <c r="X1658" t="s">
        <v>56</v>
      </c>
      <c r="Y1658" t="s">
        <v>56</v>
      </c>
      <c r="Z1658" t="s">
        <v>56</v>
      </c>
      <c r="AA1658" t="s">
        <v>57</v>
      </c>
      <c r="AB1658" t="s">
        <v>56</v>
      </c>
      <c r="AC1658" t="s">
        <v>56</v>
      </c>
      <c r="AD1658" t="s">
        <v>57</v>
      </c>
      <c r="AE1658">
        <v>0</v>
      </c>
      <c r="AF1658">
        <v>0</v>
      </c>
      <c r="AG1658">
        <v>0</v>
      </c>
      <c r="AH1658">
        <v>1</v>
      </c>
      <c r="AI1658" s="18" t="str">
        <f t="shared" si="101"/>
        <v>1</v>
      </c>
      <c r="AJ1658" s="18" t="str">
        <f t="shared" si="102"/>
        <v>1</v>
      </c>
      <c r="AK1658" s="18" t="str">
        <f t="shared" si="103"/>
        <v>1</v>
      </c>
      <c r="AL1658" s="18">
        <f t="shared" si="104"/>
        <v>1</v>
      </c>
      <c r="AM1658" t="s">
        <v>55</v>
      </c>
      <c r="AN1658" t="s">
        <v>55</v>
      </c>
      <c r="AO1658">
        <v>0</v>
      </c>
      <c r="AP1658">
        <v>0</v>
      </c>
      <c r="AQ1658">
        <v>0</v>
      </c>
      <c r="AR1658" t="s">
        <v>209</v>
      </c>
      <c r="AS1658" t="s">
        <v>58</v>
      </c>
      <c r="AT1658" t="s">
        <v>58</v>
      </c>
      <c r="AU1658" t="s">
        <v>1326</v>
      </c>
      <c r="AV1658" t="s">
        <v>7517</v>
      </c>
      <c r="AW1658" t="s">
        <v>1946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2016030417</v>
      </c>
      <c r="BM1658">
        <v>17</v>
      </c>
    </row>
    <row r="1659" spans="1:65">
      <c r="A1659" t="s">
        <v>7518</v>
      </c>
      <c r="B1659">
        <v>1658</v>
      </c>
      <c r="C1659" t="s">
        <v>57</v>
      </c>
      <c r="D1659" t="s">
        <v>55</v>
      </c>
      <c r="E1659">
        <v>17</v>
      </c>
      <c r="F1659">
        <v>2016030417</v>
      </c>
      <c r="G1659" t="s">
        <v>55</v>
      </c>
      <c r="H1659" t="s">
        <v>1947</v>
      </c>
      <c r="I1659" t="s">
        <v>55</v>
      </c>
      <c r="J1659" t="s">
        <v>55</v>
      </c>
      <c r="K1659" t="s">
        <v>55</v>
      </c>
      <c r="L1659" t="s">
        <v>55</v>
      </c>
      <c r="M1659" t="s">
        <v>55</v>
      </c>
      <c r="N1659" t="s">
        <v>57</v>
      </c>
      <c r="O1659" t="s">
        <v>57</v>
      </c>
      <c r="P1659" t="s">
        <v>57</v>
      </c>
      <c r="Q1659" t="s">
        <v>57</v>
      </c>
      <c r="R1659" t="s">
        <v>57</v>
      </c>
      <c r="S1659" t="s">
        <v>55</v>
      </c>
      <c r="T1659" t="s">
        <v>57</v>
      </c>
      <c r="U1659" t="s">
        <v>57</v>
      </c>
      <c r="V1659" t="s">
        <v>57</v>
      </c>
      <c r="W1659" t="s">
        <v>55</v>
      </c>
      <c r="X1659" t="s">
        <v>57</v>
      </c>
      <c r="Y1659" t="s">
        <v>57</v>
      </c>
      <c r="Z1659" t="s">
        <v>57</v>
      </c>
      <c r="AA1659" t="s">
        <v>57</v>
      </c>
      <c r="AB1659" t="s">
        <v>57</v>
      </c>
      <c r="AC1659" t="s">
        <v>57</v>
      </c>
      <c r="AD1659" t="s">
        <v>57</v>
      </c>
      <c r="AE1659">
        <v>0</v>
      </c>
      <c r="AF1659">
        <v>0</v>
      </c>
      <c r="AG1659">
        <v>0</v>
      </c>
      <c r="AH1659">
        <v>0</v>
      </c>
      <c r="AI1659" s="18" t="str">
        <f t="shared" si="101"/>
        <v>1</v>
      </c>
      <c r="AJ1659" s="18" t="str">
        <f t="shared" si="102"/>
        <v>1</v>
      </c>
      <c r="AK1659" s="18" t="str">
        <f t="shared" si="103"/>
        <v>1</v>
      </c>
      <c r="AL1659" s="18">
        <f t="shared" si="104"/>
        <v>0</v>
      </c>
      <c r="AM1659" t="s">
        <v>55</v>
      </c>
      <c r="AN1659" t="s">
        <v>55</v>
      </c>
      <c r="AO1659">
        <v>1</v>
      </c>
      <c r="AP1659">
        <v>1</v>
      </c>
      <c r="AQ1659">
        <v>0</v>
      </c>
      <c r="AR1659" t="s">
        <v>59</v>
      </c>
      <c r="AS1659" t="s">
        <v>80</v>
      </c>
      <c r="AT1659" t="s">
        <v>80</v>
      </c>
      <c r="AU1659" t="s">
        <v>80</v>
      </c>
      <c r="AV1659" t="s">
        <v>7518</v>
      </c>
      <c r="AW1659" t="s">
        <v>1947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2016030417</v>
      </c>
      <c r="BM1659">
        <v>17</v>
      </c>
    </row>
    <row r="1660" spans="1:65">
      <c r="A1660" t="s">
        <v>7519</v>
      </c>
      <c r="B1660">
        <v>1659</v>
      </c>
      <c r="C1660" t="s">
        <v>57</v>
      </c>
      <c r="D1660" t="s">
        <v>55</v>
      </c>
      <c r="E1660">
        <v>17</v>
      </c>
      <c r="F1660">
        <v>2016030417</v>
      </c>
      <c r="G1660" t="s">
        <v>55</v>
      </c>
      <c r="H1660" t="s">
        <v>1948</v>
      </c>
      <c r="I1660" t="s">
        <v>55</v>
      </c>
      <c r="J1660" t="s">
        <v>55</v>
      </c>
      <c r="K1660" t="s">
        <v>55</v>
      </c>
      <c r="L1660" t="s">
        <v>55</v>
      </c>
      <c r="M1660" t="s">
        <v>55</v>
      </c>
      <c r="N1660" t="s">
        <v>57</v>
      </c>
      <c r="O1660" t="s">
        <v>57</v>
      </c>
      <c r="P1660" t="s">
        <v>57</v>
      </c>
      <c r="Q1660" t="s">
        <v>57</v>
      </c>
      <c r="R1660" t="s">
        <v>57</v>
      </c>
      <c r="S1660" t="s">
        <v>55</v>
      </c>
      <c r="T1660" t="s">
        <v>57</v>
      </c>
      <c r="U1660" t="s">
        <v>57</v>
      </c>
      <c r="V1660" t="s">
        <v>57</v>
      </c>
      <c r="W1660" t="s">
        <v>55</v>
      </c>
      <c r="X1660" t="s">
        <v>57</v>
      </c>
      <c r="Y1660" t="s">
        <v>57</v>
      </c>
      <c r="Z1660" t="s">
        <v>57</v>
      </c>
      <c r="AA1660" t="s">
        <v>57</v>
      </c>
      <c r="AB1660" t="s">
        <v>57</v>
      </c>
      <c r="AC1660" t="s">
        <v>57</v>
      </c>
      <c r="AD1660" t="s">
        <v>57</v>
      </c>
      <c r="AE1660">
        <v>0</v>
      </c>
      <c r="AF1660">
        <v>0</v>
      </c>
      <c r="AG1660">
        <v>0</v>
      </c>
      <c r="AH1660">
        <v>0</v>
      </c>
      <c r="AI1660" s="18" t="str">
        <f t="shared" si="101"/>
        <v>1</v>
      </c>
      <c r="AJ1660" s="18" t="str">
        <f t="shared" si="102"/>
        <v>1</v>
      </c>
      <c r="AK1660" s="18" t="str">
        <f t="shared" si="103"/>
        <v>1</v>
      </c>
      <c r="AL1660" s="18">
        <f t="shared" si="104"/>
        <v>0</v>
      </c>
      <c r="AM1660" t="s">
        <v>55</v>
      </c>
      <c r="AN1660" t="s">
        <v>55</v>
      </c>
      <c r="AO1660">
        <v>0</v>
      </c>
      <c r="AP1660">
        <v>1</v>
      </c>
      <c r="AQ1660">
        <v>0</v>
      </c>
      <c r="AR1660" t="s">
        <v>59</v>
      </c>
      <c r="AS1660" t="s">
        <v>80</v>
      </c>
      <c r="AT1660" t="s">
        <v>80</v>
      </c>
      <c r="AU1660" t="s">
        <v>80</v>
      </c>
      <c r="AV1660" t="s">
        <v>7519</v>
      </c>
      <c r="AW1660" t="s">
        <v>1948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0</v>
      </c>
      <c r="BL1660">
        <v>2016030417</v>
      </c>
      <c r="BM1660">
        <v>17</v>
      </c>
    </row>
    <row r="1661" spans="1:65">
      <c r="A1661" t="s">
        <v>7520</v>
      </c>
      <c r="B1661">
        <v>1660</v>
      </c>
      <c r="C1661" t="s">
        <v>372</v>
      </c>
      <c r="D1661">
        <v>1</v>
      </c>
      <c r="E1661">
        <v>17</v>
      </c>
      <c r="F1661">
        <v>2016030417</v>
      </c>
      <c r="G1661">
        <v>20160304</v>
      </c>
      <c r="H1661" t="s">
        <v>1949</v>
      </c>
      <c r="I1661" t="s">
        <v>89</v>
      </c>
      <c r="J1661" t="s">
        <v>55</v>
      </c>
      <c r="K1661">
        <v>0</v>
      </c>
      <c r="L1661">
        <v>0</v>
      </c>
      <c r="M1661">
        <v>0</v>
      </c>
      <c r="N1661" t="s">
        <v>56</v>
      </c>
      <c r="O1661" t="s">
        <v>57</v>
      </c>
      <c r="P1661" t="s">
        <v>57</v>
      </c>
      <c r="Q1661" t="s">
        <v>3</v>
      </c>
      <c r="R1661" t="s">
        <v>58</v>
      </c>
      <c r="S1661" t="s">
        <v>55</v>
      </c>
      <c r="T1661" t="s">
        <v>56</v>
      </c>
      <c r="U1661" t="s">
        <v>56</v>
      </c>
      <c r="V1661" t="s">
        <v>56</v>
      </c>
      <c r="W1661" t="s">
        <v>55</v>
      </c>
      <c r="X1661" t="s">
        <v>56</v>
      </c>
      <c r="Y1661" t="s">
        <v>56</v>
      </c>
      <c r="Z1661" t="s">
        <v>56</v>
      </c>
      <c r="AA1661" t="s">
        <v>57</v>
      </c>
      <c r="AB1661" t="s">
        <v>56</v>
      </c>
      <c r="AC1661" t="s">
        <v>56</v>
      </c>
      <c r="AD1661" t="s">
        <v>57</v>
      </c>
      <c r="AE1661">
        <v>1</v>
      </c>
      <c r="AF1661">
        <v>1</v>
      </c>
      <c r="AG1661">
        <v>0</v>
      </c>
      <c r="AH1661">
        <v>0</v>
      </c>
      <c r="AI1661" s="18" t="str">
        <f t="shared" si="101"/>
        <v>0</v>
      </c>
      <c r="AJ1661" s="18" t="str">
        <f t="shared" si="102"/>
        <v>0</v>
      </c>
      <c r="AK1661" s="18" t="str">
        <f t="shared" si="103"/>
        <v>1</v>
      </c>
      <c r="AL1661" s="18">
        <f t="shared" si="104"/>
        <v>0</v>
      </c>
      <c r="AM1661">
        <v>1</v>
      </c>
      <c r="AN1661">
        <v>2</v>
      </c>
      <c r="AO1661">
        <v>0</v>
      </c>
      <c r="AP1661">
        <v>0</v>
      </c>
      <c r="AQ1661">
        <v>0</v>
      </c>
      <c r="AR1661" t="s">
        <v>89</v>
      </c>
      <c r="AS1661" t="s">
        <v>58</v>
      </c>
      <c r="AT1661" t="s">
        <v>58</v>
      </c>
      <c r="AU1661" t="s">
        <v>1326</v>
      </c>
      <c r="AV1661" t="s">
        <v>7520</v>
      </c>
      <c r="AW1661" t="s">
        <v>1949</v>
      </c>
      <c r="AX1661">
        <v>1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2016030417</v>
      </c>
      <c r="BM1661">
        <v>17</v>
      </c>
    </row>
    <row r="1662" spans="1:65">
      <c r="A1662" t="s">
        <v>7521</v>
      </c>
      <c r="B1662">
        <v>1661</v>
      </c>
      <c r="C1662" t="s">
        <v>372</v>
      </c>
      <c r="D1662">
        <v>1</v>
      </c>
      <c r="E1662">
        <v>17</v>
      </c>
      <c r="F1662">
        <v>2016030417</v>
      </c>
      <c r="G1662">
        <v>20160304</v>
      </c>
      <c r="H1662" t="s">
        <v>1950</v>
      </c>
      <c r="I1662" t="s">
        <v>209</v>
      </c>
      <c r="J1662" t="s">
        <v>55</v>
      </c>
      <c r="K1662">
        <v>0</v>
      </c>
      <c r="L1662">
        <v>0</v>
      </c>
      <c r="M1662">
        <v>0</v>
      </c>
      <c r="N1662" t="s">
        <v>56</v>
      </c>
      <c r="O1662" t="s">
        <v>57</v>
      </c>
      <c r="P1662" t="s">
        <v>57</v>
      </c>
      <c r="Q1662" t="s">
        <v>3</v>
      </c>
      <c r="R1662" t="s">
        <v>58</v>
      </c>
      <c r="S1662" t="s">
        <v>55</v>
      </c>
      <c r="T1662" t="s">
        <v>68</v>
      </c>
      <c r="U1662" t="s">
        <v>68</v>
      </c>
      <c r="V1662" t="s">
        <v>56</v>
      </c>
      <c r="W1662" t="s">
        <v>55</v>
      </c>
      <c r="X1662" t="s">
        <v>56</v>
      </c>
      <c r="Y1662" t="s">
        <v>56</v>
      </c>
      <c r="Z1662" t="s">
        <v>56</v>
      </c>
      <c r="AA1662" t="s">
        <v>57</v>
      </c>
      <c r="AB1662" t="s">
        <v>56</v>
      </c>
      <c r="AC1662" t="s">
        <v>56</v>
      </c>
      <c r="AD1662" t="s">
        <v>57</v>
      </c>
      <c r="AE1662">
        <v>0</v>
      </c>
      <c r="AF1662">
        <v>0</v>
      </c>
      <c r="AG1662">
        <v>0</v>
      </c>
      <c r="AH1662">
        <v>1</v>
      </c>
      <c r="AI1662" s="18" t="str">
        <f t="shared" si="101"/>
        <v>1</v>
      </c>
      <c r="AJ1662" s="18" t="str">
        <f t="shared" si="102"/>
        <v>1</v>
      </c>
      <c r="AK1662" s="18" t="str">
        <f t="shared" si="103"/>
        <v>1</v>
      </c>
      <c r="AL1662" s="18">
        <f t="shared" si="104"/>
        <v>1</v>
      </c>
      <c r="AM1662" t="s">
        <v>55</v>
      </c>
      <c r="AN1662" t="s">
        <v>55</v>
      </c>
      <c r="AO1662">
        <v>0</v>
      </c>
      <c r="AP1662">
        <v>0</v>
      </c>
      <c r="AQ1662">
        <v>0</v>
      </c>
      <c r="AR1662" t="s">
        <v>209</v>
      </c>
      <c r="AS1662" t="s">
        <v>58</v>
      </c>
      <c r="AT1662" t="s">
        <v>58</v>
      </c>
      <c r="AU1662" t="s">
        <v>1326</v>
      </c>
      <c r="AV1662" t="s">
        <v>7521</v>
      </c>
      <c r="AW1662" t="s">
        <v>1950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2016030417</v>
      </c>
      <c r="BM1662">
        <v>17</v>
      </c>
    </row>
    <row r="1663" spans="1:65">
      <c r="A1663" t="s">
        <v>7522</v>
      </c>
      <c r="B1663">
        <v>1662</v>
      </c>
      <c r="C1663" t="s">
        <v>372</v>
      </c>
      <c r="D1663">
        <v>1</v>
      </c>
      <c r="E1663">
        <v>17</v>
      </c>
      <c r="F1663">
        <v>2016030417</v>
      </c>
      <c r="G1663">
        <v>20160304</v>
      </c>
      <c r="H1663" t="s">
        <v>1951</v>
      </c>
      <c r="I1663" t="s">
        <v>76</v>
      </c>
      <c r="J1663" t="s">
        <v>55</v>
      </c>
      <c r="K1663">
        <v>0</v>
      </c>
      <c r="L1663">
        <v>0</v>
      </c>
      <c r="M1663">
        <v>0</v>
      </c>
      <c r="N1663" t="s">
        <v>56</v>
      </c>
      <c r="O1663" t="s">
        <v>57</v>
      </c>
      <c r="P1663" t="s">
        <v>57</v>
      </c>
      <c r="Q1663" t="s">
        <v>3</v>
      </c>
      <c r="R1663" t="s">
        <v>456</v>
      </c>
      <c r="S1663" t="s">
        <v>55</v>
      </c>
      <c r="T1663" t="s">
        <v>56</v>
      </c>
      <c r="U1663" t="s">
        <v>56</v>
      </c>
      <c r="V1663" t="s">
        <v>56</v>
      </c>
      <c r="W1663" t="s">
        <v>55</v>
      </c>
      <c r="X1663" t="s">
        <v>56</v>
      </c>
      <c r="Y1663" t="s">
        <v>56</v>
      </c>
      <c r="Z1663" t="s">
        <v>56</v>
      </c>
      <c r="AA1663" t="s">
        <v>57</v>
      </c>
      <c r="AB1663" t="s">
        <v>56</v>
      </c>
      <c r="AC1663" t="s">
        <v>56</v>
      </c>
      <c r="AD1663" t="s">
        <v>57</v>
      </c>
      <c r="AE1663">
        <v>0</v>
      </c>
      <c r="AF1663">
        <v>0</v>
      </c>
      <c r="AG1663">
        <v>0</v>
      </c>
      <c r="AH1663">
        <v>1</v>
      </c>
      <c r="AI1663" s="18" t="str">
        <f t="shared" si="101"/>
        <v>1</v>
      </c>
      <c r="AJ1663" s="18" t="str">
        <f t="shared" si="102"/>
        <v>1</v>
      </c>
      <c r="AK1663" s="18" t="str">
        <f t="shared" si="103"/>
        <v>1</v>
      </c>
      <c r="AL1663" s="18">
        <f t="shared" si="104"/>
        <v>1</v>
      </c>
      <c r="AM1663" t="s">
        <v>55</v>
      </c>
      <c r="AN1663" t="s">
        <v>55</v>
      </c>
      <c r="AO1663">
        <v>1</v>
      </c>
      <c r="AP1663">
        <v>0</v>
      </c>
      <c r="AQ1663">
        <v>0</v>
      </c>
      <c r="AR1663" t="s">
        <v>76</v>
      </c>
      <c r="AS1663" t="s">
        <v>82</v>
      </c>
      <c r="AT1663" t="s">
        <v>82</v>
      </c>
      <c r="AU1663" t="s">
        <v>4450</v>
      </c>
      <c r="AV1663" t="s">
        <v>7522</v>
      </c>
      <c r="AW1663" t="s">
        <v>1951</v>
      </c>
      <c r="AX1663">
        <v>0</v>
      </c>
      <c r="AY1663">
        <v>0</v>
      </c>
      <c r="AZ1663">
        <v>0</v>
      </c>
      <c r="BA1663">
        <v>1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</v>
      </c>
      <c r="BL1663">
        <v>2016030417</v>
      </c>
      <c r="BM1663">
        <v>17</v>
      </c>
    </row>
    <row r="1664" spans="1:65">
      <c r="A1664" t="s">
        <v>7523</v>
      </c>
      <c r="B1664">
        <v>1663</v>
      </c>
      <c r="C1664" t="s">
        <v>372</v>
      </c>
      <c r="D1664">
        <v>1</v>
      </c>
      <c r="E1664">
        <v>17</v>
      </c>
      <c r="F1664">
        <v>2016030417</v>
      </c>
      <c r="G1664">
        <v>20160304</v>
      </c>
      <c r="H1664" t="s">
        <v>1952</v>
      </c>
      <c r="I1664" t="s">
        <v>89</v>
      </c>
      <c r="J1664" t="s">
        <v>55</v>
      </c>
      <c r="K1664">
        <v>0</v>
      </c>
      <c r="L1664">
        <v>0</v>
      </c>
      <c r="M1664">
        <v>0</v>
      </c>
      <c r="N1664" t="s">
        <v>56</v>
      </c>
      <c r="O1664" t="s">
        <v>57</v>
      </c>
      <c r="P1664" t="s">
        <v>57</v>
      </c>
      <c r="Q1664" t="s">
        <v>3</v>
      </c>
      <c r="R1664" t="s">
        <v>58</v>
      </c>
      <c r="S1664" t="s">
        <v>55</v>
      </c>
      <c r="T1664" t="s">
        <v>56</v>
      </c>
      <c r="U1664" t="s">
        <v>56</v>
      </c>
      <c r="V1664" t="s">
        <v>56</v>
      </c>
      <c r="W1664" t="s">
        <v>55</v>
      </c>
      <c r="X1664" t="s">
        <v>56</v>
      </c>
      <c r="Y1664" t="s">
        <v>56</v>
      </c>
      <c r="Z1664" t="s">
        <v>56</v>
      </c>
      <c r="AA1664" t="s">
        <v>57</v>
      </c>
      <c r="AB1664" t="s">
        <v>56</v>
      </c>
      <c r="AC1664" t="s">
        <v>56</v>
      </c>
      <c r="AD1664" t="s">
        <v>57</v>
      </c>
      <c r="AE1664">
        <v>0</v>
      </c>
      <c r="AF1664">
        <v>0</v>
      </c>
      <c r="AG1664">
        <v>0</v>
      </c>
      <c r="AH1664">
        <v>1</v>
      </c>
      <c r="AI1664" s="18" t="str">
        <f t="shared" si="101"/>
        <v>1</v>
      </c>
      <c r="AJ1664" s="18" t="str">
        <f t="shared" si="102"/>
        <v>1</v>
      </c>
      <c r="AK1664" s="18" t="str">
        <f t="shared" si="103"/>
        <v>1</v>
      </c>
      <c r="AL1664" s="18">
        <f t="shared" si="104"/>
        <v>1</v>
      </c>
      <c r="AM1664" t="s">
        <v>55</v>
      </c>
      <c r="AN1664" t="s">
        <v>55</v>
      </c>
      <c r="AO1664">
        <v>0</v>
      </c>
      <c r="AP1664">
        <v>0</v>
      </c>
      <c r="AQ1664">
        <v>0</v>
      </c>
      <c r="AR1664" t="s">
        <v>89</v>
      </c>
      <c r="AS1664" t="s">
        <v>58</v>
      </c>
      <c r="AT1664" t="s">
        <v>58</v>
      </c>
      <c r="AU1664" t="s">
        <v>1326</v>
      </c>
      <c r="AV1664" t="s">
        <v>7523</v>
      </c>
      <c r="AW1664" t="s">
        <v>1952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2016030417</v>
      </c>
      <c r="BM1664">
        <v>17</v>
      </c>
    </row>
    <row r="1665" spans="1:65">
      <c r="A1665" t="s">
        <v>7524</v>
      </c>
      <c r="B1665">
        <v>1664</v>
      </c>
      <c r="C1665" t="s">
        <v>57</v>
      </c>
      <c r="D1665" t="s">
        <v>55</v>
      </c>
      <c r="E1665">
        <v>17</v>
      </c>
      <c r="F1665">
        <v>2016030417</v>
      </c>
      <c r="G1665" t="s">
        <v>55</v>
      </c>
      <c r="H1665" t="s">
        <v>1953</v>
      </c>
      <c r="I1665" t="s">
        <v>55</v>
      </c>
      <c r="J1665" t="s">
        <v>55</v>
      </c>
      <c r="K1665" t="s">
        <v>55</v>
      </c>
      <c r="L1665" t="s">
        <v>55</v>
      </c>
      <c r="M1665" t="s">
        <v>55</v>
      </c>
      <c r="N1665" t="s">
        <v>57</v>
      </c>
      <c r="O1665" t="s">
        <v>57</v>
      </c>
      <c r="P1665" t="s">
        <v>57</v>
      </c>
      <c r="Q1665" t="s">
        <v>57</v>
      </c>
      <c r="R1665" t="s">
        <v>57</v>
      </c>
      <c r="S1665" t="s">
        <v>55</v>
      </c>
      <c r="T1665" t="s">
        <v>57</v>
      </c>
      <c r="U1665" t="s">
        <v>57</v>
      </c>
      <c r="V1665" t="s">
        <v>57</v>
      </c>
      <c r="W1665" t="s">
        <v>55</v>
      </c>
      <c r="X1665" t="s">
        <v>57</v>
      </c>
      <c r="Y1665" t="s">
        <v>57</v>
      </c>
      <c r="Z1665" t="s">
        <v>57</v>
      </c>
      <c r="AA1665" t="s">
        <v>57</v>
      </c>
      <c r="AB1665" t="s">
        <v>57</v>
      </c>
      <c r="AC1665" t="s">
        <v>57</v>
      </c>
      <c r="AD1665" t="s">
        <v>57</v>
      </c>
      <c r="AE1665">
        <v>0</v>
      </c>
      <c r="AF1665">
        <v>0</v>
      </c>
      <c r="AG1665">
        <v>0</v>
      </c>
      <c r="AH1665">
        <v>0</v>
      </c>
      <c r="AI1665" s="18" t="str">
        <f t="shared" si="101"/>
        <v>1</v>
      </c>
      <c r="AJ1665" s="18" t="str">
        <f t="shared" si="102"/>
        <v>1</v>
      </c>
      <c r="AK1665" s="18" t="str">
        <f t="shared" si="103"/>
        <v>1</v>
      </c>
      <c r="AL1665" s="18">
        <f t="shared" si="104"/>
        <v>0</v>
      </c>
      <c r="AM1665" t="s">
        <v>55</v>
      </c>
      <c r="AN1665" t="s">
        <v>55</v>
      </c>
      <c r="AO1665">
        <v>0</v>
      </c>
      <c r="AP1665">
        <v>1</v>
      </c>
      <c r="AQ1665">
        <v>0</v>
      </c>
      <c r="AR1665" t="s">
        <v>59</v>
      </c>
      <c r="AS1665" t="s">
        <v>80</v>
      </c>
      <c r="AT1665" t="s">
        <v>80</v>
      </c>
      <c r="AU1665" t="s">
        <v>80</v>
      </c>
      <c r="AV1665" t="s">
        <v>7524</v>
      </c>
      <c r="AW1665" t="s">
        <v>1953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2016030417</v>
      </c>
      <c r="BM1665">
        <v>17</v>
      </c>
    </row>
    <row r="1666" spans="1:65">
      <c r="A1666" t="s">
        <v>7525</v>
      </c>
      <c r="B1666">
        <v>1665</v>
      </c>
      <c r="C1666" t="s">
        <v>57</v>
      </c>
      <c r="D1666" t="s">
        <v>55</v>
      </c>
      <c r="E1666">
        <v>17</v>
      </c>
      <c r="F1666">
        <v>2016030417</v>
      </c>
      <c r="G1666" t="s">
        <v>55</v>
      </c>
      <c r="H1666" t="s">
        <v>1954</v>
      </c>
      <c r="I1666" t="s">
        <v>55</v>
      </c>
      <c r="J1666" t="s">
        <v>55</v>
      </c>
      <c r="K1666" t="s">
        <v>55</v>
      </c>
      <c r="L1666" t="s">
        <v>55</v>
      </c>
      <c r="M1666" t="s">
        <v>55</v>
      </c>
      <c r="N1666" t="s">
        <v>57</v>
      </c>
      <c r="O1666" t="s">
        <v>57</v>
      </c>
      <c r="P1666" t="s">
        <v>57</v>
      </c>
      <c r="Q1666" t="s">
        <v>57</v>
      </c>
      <c r="R1666" t="s">
        <v>57</v>
      </c>
      <c r="S1666" t="s">
        <v>55</v>
      </c>
      <c r="T1666" t="s">
        <v>57</v>
      </c>
      <c r="U1666" t="s">
        <v>57</v>
      </c>
      <c r="V1666" t="s">
        <v>57</v>
      </c>
      <c r="W1666" t="s">
        <v>55</v>
      </c>
      <c r="X1666" t="s">
        <v>57</v>
      </c>
      <c r="Y1666" t="s">
        <v>57</v>
      </c>
      <c r="Z1666" t="s">
        <v>57</v>
      </c>
      <c r="AA1666" t="s">
        <v>57</v>
      </c>
      <c r="AB1666" t="s">
        <v>57</v>
      </c>
      <c r="AC1666" t="s">
        <v>57</v>
      </c>
      <c r="AD1666" t="s">
        <v>57</v>
      </c>
      <c r="AE1666">
        <v>0</v>
      </c>
      <c r="AF1666">
        <v>0</v>
      </c>
      <c r="AG1666">
        <v>0</v>
      </c>
      <c r="AH1666">
        <v>0</v>
      </c>
      <c r="AI1666" s="18" t="str">
        <f t="shared" si="101"/>
        <v>1</v>
      </c>
      <c r="AJ1666" s="18" t="str">
        <f t="shared" si="102"/>
        <v>1</v>
      </c>
      <c r="AK1666" s="18" t="str">
        <f t="shared" si="103"/>
        <v>1</v>
      </c>
      <c r="AL1666" s="18">
        <f t="shared" si="104"/>
        <v>0</v>
      </c>
      <c r="AM1666" t="s">
        <v>55</v>
      </c>
      <c r="AN1666" t="s">
        <v>55</v>
      </c>
      <c r="AO1666">
        <v>0</v>
      </c>
      <c r="AP1666">
        <v>1</v>
      </c>
      <c r="AQ1666">
        <v>0</v>
      </c>
      <c r="AR1666" t="s">
        <v>59</v>
      </c>
      <c r="AS1666" t="s">
        <v>80</v>
      </c>
      <c r="AT1666" t="s">
        <v>80</v>
      </c>
      <c r="AU1666" t="s">
        <v>80</v>
      </c>
      <c r="AV1666" t="s">
        <v>7525</v>
      </c>
      <c r="AW1666" t="s">
        <v>1954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2016030417</v>
      </c>
      <c r="BM1666">
        <v>17</v>
      </c>
    </row>
    <row r="1667" spans="1:65">
      <c r="A1667" t="s">
        <v>7526</v>
      </c>
      <c r="B1667">
        <v>1666</v>
      </c>
      <c r="C1667" t="s">
        <v>57</v>
      </c>
      <c r="D1667" t="s">
        <v>55</v>
      </c>
      <c r="E1667">
        <v>17</v>
      </c>
      <c r="F1667">
        <v>2016030417</v>
      </c>
      <c r="G1667" t="s">
        <v>55</v>
      </c>
      <c r="H1667" t="s">
        <v>1955</v>
      </c>
      <c r="I1667" t="s">
        <v>55</v>
      </c>
      <c r="J1667" t="s">
        <v>55</v>
      </c>
      <c r="K1667" t="s">
        <v>55</v>
      </c>
      <c r="L1667" t="s">
        <v>55</v>
      </c>
      <c r="M1667" t="s">
        <v>55</v>
      </c>
      <c r="N1667" t="s">
        <v>57</v>
      </c>
      <c r="O1667" t="s">
        <v>57</v>
      </c>
      <c r="P1667" t="s">
        <v>57</v>
      </c>
      <c r="Q1667" t="s">
        <v>57</v>
      </c>
      <c r="R1667" t="s">
        <v>57</v>
      </c>
      <c r="S1667" t="s">
        <v>55</v>
      </c>
      <c r="T1667" t="s">
        <v>57</v>
      </c>
      <c r="U1667" t="s">
        <v>57</v>
      </c>
      <c r="V1667" t="s">
        <v>57</v>
      </c>
      <c r="W1667" t="s">
        <v>55</v>
      </c>
      <c r="X1667" t="s">
        <v>57</v>
      </c>
      <c r="Y1667" t="s">
        <v>57</v>
      </c>
      <c r="Z1667" t="s">
        <v>57</v>
      </c>
      <c r="AA1667" t="s">
        <v>57</v>
      </c>
      <c r="AB1667" t="s">
        <v>57</v>
      </c>
      <c r="AC1667" t="s">
        <v>57</v>
      </c>
      <c r="AD1667" t="s">
        <v>57</v>
      </c>
      <c r="AE1667">
        <v>0</v>
      </c>
      <c r="AF1667">
        <v>0</v>
      </c>
      <c r="AG1667">
        <v>0</v>
      </c>
      <c r="AH1667">
        <v>0</v>
      </c>
      <c r="AI1667" s="18" t="str">
        <f t="shared" ref="AI1667:AI1730" si="105">IF(ISERROR(FIND("0",AE1667))=FALSE, "1", IF(ISERROR(FIND("1",AE1667))=FALSE, "0"))</f>
        <v>1</v>
      </c>
      <c r="AJ1667" s="18" t="str">
        <f t="shared" ref="AJ1667:AJ1730" si="106">IF(ISERROR(FIND("0",AF1667))=FALSE, "1", IF(ISERROR(FIND("1",AF1667))=FALSE, "0"))</f>
        <v>1</v>
      </c>
      <c r="AK1667" s="18" t="str">
        <f t="shared" ref="AK1667:AK1730" si="107">IF(ISERROR(FIND("0",AG1667))=FALSE, "1", IF(ISERROR(FIND("1",AG1667))=FALSE, "0"))</f>
        <v>1</v>
      </c>
      <c r="AL1667" s="18">
        <f t="shared" ref="AL1667:AL1730" si="108">AH1667</f>
        <v>0</v>
      </c>
      <c r="AM1667" t="s">
        <v>55</v>
      </c>
      <c r="AN1667" t="s">
        <v>55</v>
      </c>
      <c r="AO1667">
        <v>1</v>
      </c>
      <c r="AP1667">
        <v>1</v>
      </c>
      <c r="AQ1667">
        <v>0</v>
      </c>
      <c r="AR1667" t="s">
        <v>59</v>
      </c>
      <c r="AS1667" t="s">
        <v>80</v>
      </c>
      <c r="AT1667" t="s">
        <v>80</v>
      </c>
      <c r="AU1667" t="s">
        <v>80</v>
      </c>
      <c r="AV1667" t="s">
        <v>7526</v>
      </c>
      <c r="AW1667" t="s">
        <v>1955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2016030417</v>
      </c>
      <c r="BM1667">
        <v>17</v>
      </c>
    </row>
    <row r="1668" spans="1:65">
      <c r="A1668" t="s">
        <v>7527</v>
      </c>
      <c r="B1668">
        <v>1667</v>
      </c>
      <c r="C1668" t="s">
        <v>57</v>
      </c>
      <c r="D1668" t="s">
        <v>55</v>
      </c>
      <c r="E1668">
        <v>17</v>
      </c>
      <c r="F1668">
        <v>2016030417</v>
      </c>
      <c r="G1668" t="s">
        <v>55</v>
      </c>
      <c r="H1668" t="s">
        <v>1956</v>
      </c>
      <c r="I1668" t="s">
        <v>55</v>
      </c>
      <c r="J1668" t="s">
        <v>55</v>
      </c>
      <c r="K1668" t="s">
        <v>55</v>
      </c>
      <c r="L1668" t="s">
        <v>55</v>
      </c>
      <c r="M1668" t="s">
        <v>55</v>
      </c>
      <c r="N1668" t="s">
        <v>57</v>
      </c>
      <c r="O1668" t="s">
        <v>57</v>
      </c>
      <c r="P1668" t="s">
        <v>57</v>
      </c>
      <c r="Q1668" t="s">
        <v>57</v>
      </c>
      <c r="R1668" t="s">
        <v>57</v>
      </c>
      <c r="S1668" t="s">
        <v>55</v>
      </c>
      <c r="T1668" t="s">
        <v>57</v>
      </c>
      <c r="U1668" t="s">
        <v>57</v>
      </c>
      <c r="V1668" t="s">
        <v>57</v>
      </c>
      <c r="W1668" t="s">
        <v>55</v>
      </c>
      <c r="X1668" t="s">
        <v>57</v>
      </c>
      <c r="Y1668" t="s">
        <v>57</v>
      </c>
      <c r="Z1668" t="s">
        <v>57</v>
      </c>
      <c r="AA1668" t="s">
        <v>57</v>
      </c>
      <c r="AB1668" t="s">
        <v>57</v>
      </c>
      <c r="AC1668" t="s">
        <v>57</v>
      </c>
      <c r="AD1668" t="s">
        <v>57</v>
      </c>
      <c r="AE1668">
        <v>0</v>
      </c>
      <c r="AF1668">
        <v>0</v>
      </c>
      <c r="AG1668">
        <v>0</v>
      </c>
      <c r="AH1668">
        <v>0</v>
      </c>
      <c r="AI1668" s="18" t="str">
        <f t="shared" si="105"/>
        <v>1</v>
      </c>
      <c r="AJ1668" s="18" t="str">
        <f t="shared" si="106"/>
        <v>1</v>
      </c>
      <c r="AK1668" s="18" t="str">
        <f t="shared" si="107"/>
        <v>1</v>
      </c>
      <c r="AL1668" s="18">
        <f t="shared" si="108"/>
        <v>0</v>
      </c>
      <c r="AM1668" t="s">
        <v>55</v>
      </c>
      <c r="AN1668" t="s">
        <v>55</v>
      </c>
      <c r="AO1668">
        <v>0</v>
      </c>
      <c r="AP1668">
        <v>1</v>
      </c>
      <c r="AQ1668">
        <v>0</v>
      </c>
      <c r="AR1668" t="s">
        <v>59</v>
      </c>
      <c r="AS1668" t="s">
        <v>80</v>
      </c>
      <c r="AT1668" t="s">
        <v>80</v>
      </c>
      <c r="AU1668" t="s">
        <v>80</v>
      </c>
      <c r="AV1668" t="s">
        <v>7527</v>
      </c>
      <c r="AW1668" t="s">
        <v>1956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2016030417</v>
      </c>
      <c r="BM1668">
        <v>17</v>
      </c>
    </row>
    <row r="1669" spans="1:65">
      <c r="A1669" t="s">
        <v>7528</v>
      </c>
      <c r="B1669">
        <v>1668</v>
      </c>
      <c r="C1669" t="s">
        <v>57</v>
      </c>
      <c r="D1669" t="s">
        <v>55</v>
      </c>
      <c r="E1669">
        <v>17</v>
      </c>
      <c r="F1669">
        <v>2016030417</v>
      </c>
      <c r="G1669" t="s">
        <v>55</v>
      </c>
      <c r="H1669" t="s">
        <v>1957</v>
      </c>
      <c r="I1669" t="s">
        <v>55</v>
      </c>
      <c r="J1669" t="s">
        <v>55</v>
      </c>
      <c r="K1669" t="s">
        <v>55</v>
      </c>
      <c r="L1669" t="s">
        <v>55</v>
      </c>
      <c r="M1669" t="s">
        <v>55</v>
      </c>
      <c r="N1669" t="s">
        <v>57</v>
      </c>
      <c r="O1669" t="s">
        <v>57</v>
      </c>
      <c r="P1669" t="s">
        <v>57</v>
      </c>
      <c r="Q1669" t="s">
        <v>57</v>
      </c>
      <c r="R1669" t="s">
        <v>57</v>
      </c>
      <c r="S1669" t="s">
        <v>55</v>
      </c>
      <c r="T1669" t="s">
        <v>57</v>
      </c>
      <c r="U1669" t="s">
        <v>57</v>
      </c>
      <c r="V1669" t="s">
        <v>57</v>
      </c>
      <c r="W1669" t="s">
        <v>55</v>
      </c>
      <c r="X1669" t="s">
        <v>57</v>
      </c>
      <c r="Y1669" t="s">
        <v>57</v>
      </c>
      <c r="Z1669" t="s">
        <v>57</v>
      </c>
      <c r="AA1669" t="s">
        <v>57</v>
      </c>
      <c r="AB1669" t="s">
        <v>57</v>
      </c>
      <c r="AC1669" t="s">
        <v>57</v>
      </c>
      <c r="AD1669" t="s">
        <v>57</v>
      </c>
      <c r="AE1669">
        <v>0</v>
      </c>
      <c r="AF1669">
        <v>0</v>
      </c>
      <c r="AG1669">
        <v>0</v>
      </c>
      <c r="AH1669">
        <v>0</v>
      </c>
      <c r="AI1669" s="18" t="str">
        <f t="shared" si="105"/>
        <v>1</v>
      </c>
      <c r="AJ1669" s="18" t="str">
        <f t="shared" si="106"/>
        <v>1</v>
      </c>
      <c r="AK1669" s="18" t="str">
        <f t="shared" si="107"/>
        <v>1</v>
      </c>
      <c r="AL1669" s="18">
        <f t="shared" si="108"/>
        <v>0</v>
      </c>
      <c r="AM1669" t="s">
        <v>55</v>
      </c>
      <c r="AN1669" t="s">
        <v>55</v>
      </c>
      <c r="AO1669">
        <v>0</v>
      </c>
      <c r="AP1669">
        <v>1</v>
      </c>
      <c r="AQ1669">
        <v>0</v>
      </c>
      <c r="AR1669" t="s">
        <v>59</v>
      </c>
      <c r="AS1669" t="s">
        <v>80</v>
      </c>
      <c r="AT1669" t="s">
        <v>80</v>
      </c>
      <c r="AU1669" t="s">
        <v>80</v>
      </c>
      <c r="AV1669" t="s">
        <v>7528</v>
      </c>
      <c r="AW1669" t="s">
        <v>1957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2016030417</v>
      </c>
      <c r="BM1669">
        <v>17</v>
      </c>
    </row>
    <row r="1670" spans="1:65">
      <c r="A1670" t="s">
        <v>7529</v>
      </c>
      <c r="B1670">
        <v>1669</v>
      </c>
      <c r="C1670" t="s">
        <v>57</v>
      </c>
      <c r="D1670" t="s">
        <v>55</v>
      </c>
      <c r="E1670">
        <v>17</v>
      </c>
      <c r="F1670">
        <v>2016030417</v>
      </c>
      <c r="G1670" t="s">
        <v>55</v>
      </c>
      <c r="H1670" t="s">
        <v>1958</v>
      </c>
      <c r="I1670" t="s">
        <v>55</v>
      </c>
      <c r="J1670" t="s">
        <v>55</v>
      </c>
      <c r="K1670" t="s">
        <v>55</v>
      </c>
      <c r="L1670" t="s">
        <v>55</v>
      </c>
      <c r="M1670" t="s">
        <v>55</v>
      </c>
      <c r="N1670" t="s">
        <v>57</v>
      </c>
      <c r="O1670" t="s">
        <v>57</v>
      </c>
      <c r="P1670" t="s">
        <v>57</v>
      </c>
      <c r="Q1670" t="s">
        <v>57</v>
      </c>
      <c r="R1670" t="s">
        <v>57</v>
      </c>
      <c r="S1670" t="s">
        <v>55</v>
      </c>
      <c r="T1670" t="s">
        <v>57</v>
      </c>
      <c r="U1670" t="s">
        <v>57</v>
      </c>
      <c r="V1670" t="s">
        <v>57</v>
      </c>
      <c r="W1670" t="s">
        <v>55</v>
      </c>
      <c r="X1670" t="s">
        <v>57</v>
      </c>
      <c r="Y1670" t="s">
        <v>57</v>
      </c>
      <c r="Z1670" t="s">
        <v>57</v>
      </c>
      <c r="AA1670" t="s">
        <v>57</v>
      </c>
      <c r="AB1670" t="s">
        <v>57</v>
      </c>
      <c r="AC1670" t="s">
        <v>57</v>
      </c>
      <c r="AD1670" t="s">
        <v>57</v>
      </c>
      <c r="AE1670">
        <v>0</v>
      </c>
      <c r="AF1670">
        <v>0</v>
      </c>
      <c r="AG1670">
        <v>0</v>
      </c>
      <c r="AH1670">
        <v>0</v>
      </c>
      <c r="AI1670" s="18" t="str">
        <f t="shared" si="105"/>
        <v>1</v>
      </c>
      <c r="AJ1670" s="18" t="str">
        <f t="shared" si="106"/>
        <v>1</v>
      </c>
      <c r="AK1670" s="18" t="str">
        <f t="shared" si="107"/>
        <v>1</v>
      </c>
      <c r="AL1670" s="18">
        <f t="shared" si="108"/>
        <v>0</v>
      </c>
      <c r="AM1670" t="s">
        <v>55</v>
      </c>
      <c r="AN1670" t="s">
        <v>55</v>
      </c>
      <c r="AO1670">
        <v>0</v>
      </c>
      <c r="AP1670">
        <v>1</v>
      </c>
      <c r="AQ1670">
        <v>0</v>
      </c>
      <c r="AR1670" t="s">
        <v>59</v>
      </c>
      <c r="AS1670" t="s">
        <v>80</v>
      </c>
      <c r="AT1670" t="s">
        <v>80</v>
      </c>
      <c r="AU1670" t="s">
        <v>80</v>
      </c>
      <c r="AV1670" t="s">
        <v>7529</v>
      </c>
      <c r="AW1670" t="s">
        <v>1958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2016030417</v>
      </c>
      <c r="BM1670">
        <v>17</v>
      </c>
    </row>
    <row r="1671" spans="1:65">
      <c r="A1671" t="s">
        <v>7530</v>
      </c>
      <c r="B1671">
        <v>1670</v>
      </c>
      <c r="C1671" t="s">
        <v>57</v>
      </c>
      <c r="D1671" t="s">
        <v>55</v>
      </c>
      <c r="E1671">
        <v>17</v>
      </c>
      <c r="F1671">
        <v>2016030417</v>
      </c>
      <c r="G1671" t="s">
        <v>55</v>
      </c>
      <c r="H1671" t="s">
        <v>1959</v>
      </c>
      <c r="I1671" t="s">
        <v>55</v>
      </c>
      <c r="J1671" t="s">
        <v>55</v>
      </c>
      <c r="K1671" t="s">
        <v>55</v>
      </c>
      <c r="L1671" t="s">
        <v>55</v>
      </c>
      <c r="M1671" t="s">
        <v>55</v>
      </c>
      <c r="N1671" t="s">
        <v>57</v>
      </c>
      <c r="O1671" t="s">
        <v>57</v>
      </c>
      <c r="P1671" t="s">
        <v>57</v>
      </c>
      <c r="Q1671" t="s">
        <v>57</v>
      </c>
      <c r="R1671" t="s">
        <v>57</v>
      </c>
      <c r="S1671" t="s">
        <v>55</v>
      </c>
      <c r="T1671" t="s">
        <v>57</v>
      </c>
      <c r="U1671" t="s">
        <v>57</v>
      </c>
      <c r="V1671" t="s">
        <v>57</v>
      </c>
      <c r="W1671" t="s">
        <v>55</v>
      </c>
      <c r="X1671" t="s">
        <v>57</v>
      </c>
      <c r="Y1671" t="s">
        <v>57</v>
      </c>
      <c r="Z1671" t="s">
        <v>57</v>
      </c>
      <c r="AA1671" t="s">
        <v>57</v>
      </c>
      <c r="AB1671" t="s">
        <v>57</v>
      </c>
      <c r="AC1671" t="s">
        <v>57</v>
      </c>
      <c r="AD1671" t="s">
        <v>57</v>
      </c>
      <c r="AE1671">
        <v>0</v>
      </c>
      <c r="AF1671">
        <v>0</v>
      </c>
      <c r="AG1671">
        <v>0</v>
      </c>
      <c r="AH1671">
        <v>0</v>
      </c>
      <c r="AI1671" s="18" t="str">
        <f t="shared" si="105"/>
        <v>1</v>
      </c>
      <c r="AJ1671" s="18" t="str">
        <f t="shared" si="106"/>
        <v>1</v>
      </c>
      <c r="AK1671" s="18" t="str">
        <f t="shared" si="107"/>
        <v>1</v>
      </c>
      <c r="AL1671" s="18">
        <f t="shared" si="108"/>
        <v>0</v>
      </c>
      <c r="AM1671" t="s">
        <v>55</v>
      </c>
      <c r="AN1671" t="s">
        <v>55</v>
      </c>
      <c r="AO1671">
        <v>0</v>
      </c>
      <c r="AP1671">
        <v>1</v>
      </c>
      <c r="AQ1671">
        <v>0</v>
      </c>
      <c r="AR1671" t="s">
        <v>59</v>
      </c>
      <c r="AS1671" t="s">
        <v>80</v>
      </c>
      <c r="AT1671" t="s">
        <v>80</v>
      </c>
      <c r="AU1671" t="s">
        <v>80</v>
      </c>
      <c r="AV1671" t="s">
        <v>7530</v>
      </c>
      <c r="AW1671" t="s">
        <v>1959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2016030417</v>
      </c>
      <c r="BM1671">
        <v>17</v>
      </c>
    </row>
    <row r="1672" spans="1:65">
      <c r="A1672" t="s">
        <v>7531</v>
      </c>
      <c r="B1672">
        <v>1671</v>
      </c>
      <c r="C1672" t="s">
        <v>57</v>
      </c>
      <c r="D1672" t="s">
        <v>55</v>
      </c>
      <c r="E1672">
        <v>17</v>
      </c>
      <c r="F1672">
        <v>2016030417</v>
      </c>
      <c r="G1672" t="s">
        <v>55</v>
      </c>
      <c r="H1672" t="s">
        <v>1960</v>
      </c>
      <c r="I1672" t="s">
        <v>55</v>
      </c>
      <c r="J1672" t="s">
        <v>55</v>
      </c>
      <c r="K1672" t="s">
        <v>55</v>
      </c>
      <c r="L1672" t="s">
        <v>55</v>
      </c>
      <c r="M1672" t="s">
        <v>55</v>
      </c>
      <c r="N1672" t="s">
        <v>57</v>
      </c>
      <c r="O1672" t="s">
        <v>57</v>
      </c>
      <c r="P1672" t="s">
        <v>57</v>
      </c>
      <c r="Q1672" t="s">
        <v>57</v>
      </c>
      <c r="R1672" t="s">
        <v>57</v>
      </c>
      <c r="S1672" t="s">
        <v>55</v>
      </c>
      <c r="T1672" t="s">
        <v>57</v>
      </c>
      <c r="U1672" t="s">
        <v>57</v>
      </c>
      <c r="V1672" t="s">
        <v>57</v>
      </c>
      <c r="W1672" t="s">
        <v>55</v>
      </c>
      <c r="X1672" t="s">
        <v>57</v>
      </c>
      <c r="Y1672" t="s">
        <v>57</v>
      </c>
      <c r="Z1672" t="s">
        <v>57</v>
      </c>
      <c r="AA1672" t="s">
        <v>57</v>
      </c>
      <c r="AB1672" t="s">
        <v>57</v>
      </c>
      <c r="AC1672" t="s">
        <v>57</v>
      </c>
      <c r="AD1672" t="s">
        <v>57</v>
      </c>
      <c r="AE1672">
        <v>0</v>
      </c>
      <c r="AF1672">
        <v>0</v>
      </c>
      <c r="AG1672">
        <v>0</v>
      </c>
      <c r="AH1672">
        <v>0</v>
      </c>
      <c r="AI1672" s="18" t="str">
        <f t="shared" si="105"/>
        <v>1</v>
      </c>
      <c r="AJ1672" s="18" t="str">
        <f t="shared" si="106"/>
        <v>1</v>
      </c>
      <c r="AK1672" s="18" t="str">
        <f t="shared" si="107"/>
        <v>1</v>
      </c>
      <c r="AL1672" s="18">
        <f t="shared" si="108"/>
        <v>0</v>
      </c>
      <c r="AM1672" t="s">
        <v>55</v>
      </c>
      <c r="AN1672" t="s">
        <v>55</v>
      </c>
      <c r="AO1672">
        <v>1</v>
      </c>
      <c r="AP1672">
        <v>1</v>
      </c>
      <c r="AQ1672">
        <v>0</v>
      </c>
      <c r="AR1672" t="s">
        <v>59</v>
      </c>
      <c r="AS1672" t="s">
        <v>80</v>
      </c>
      <c r="AT1672" t="s">
        <v>80</v>
      </c>
      <c r="AU1672" t="s">
        <v>80</v>
      </c>
      <c r="AV1672" t="s">
        <v>7531</v>
      </c>
      <c r="AW1672" t="s">
        <v>1960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2016030417</v>
      </c>
      <c r="BM1672">
        <v>17</v>
      </c>
    </row>
    <row r="1673" spans="1:65">
      <c r="A1673" t="s">
        <v>7532</v>
      </c>
      <c r="B1673">
        <v>1672</v>
      </c>
      <c r="C1673" t="s">
        <v>57</v>
      </c>
      <c r="D1673" t="s">
        <v>55</v>
      </c>
      <c r="E1673">
        <v>17</v>
      </c>
      <c r="F1673">
        <v>2016030417</v>
      </c>
      <c r="G1673" t="s">
        <v>55</v>
      </c>
      <c r="H1673" t="s">
        <v>1961</v>
      </c>
      <c r="I1673" t="s">
        <v>55</v>
      </c>
      <c r="J1673" t="s">
        <v>55</v>
      </c>
      <c r="K1673" t="s">
        <v>55</v>
      </c>
      <c r="L1673" t="s">
        <v>55</v>
      </c>
      <c r="M1673" t="s">
        <v>55</v>
      </c>
      <c r="N1673" t="s">
        <v>57</v>
      </c>
      <c r="O1673" t="s">
        <v>57</v>
      </c>
      <c r="P1673" t="s">
        <v>57</v>
      </c>
      <c r="Q1673" t="s">
        <v>57</v>
      </c>
      <c r="R1673" t="s">
        <v>57</v>
      </c>
      <c r="S1673" t="s">
        <v>55</v>
      </c>
      <c r="T1673" t="s">
        <v>57</v>
      </c>
      <c r="U1673" t="s">
        <v>57</v>
      </c>
      <c r="V1673" t="s">
        <v>57</v>
      </c>
      <c r="W1673" t="s">
        <v>55</v>
      </c>
      <c r="X1673" t="s">
        <v>57</v>
      </c>
      <c r="Y1673" t="s">
        <v>57</v>
      </c>
      <c r="Z1673" t="s">
        <v>57</v>
      </c>
      <c r="AA1673" t="s">
        <v>57</v>
      </c>
      <c r="AB1673" t="s">
        <v>57</v>
      </c>
      <c r="AC1673" t="s">
        <v>57</v>
      </c>
      <c r="AD1673" t="s">
        <v>57</v>
      </c>
      <c r="AE1673">
        <v>0</v>
      </c>
      <c r="AF1673">
        <v>0</v>
      </c>
      <c r="AG1673">
        <v>0</v>
      </c>
      <c r="AH1673">
        <v>0</v>
      </c>
      <c r="AI1673" s="18" t="str">
        <f t="shared" si="105"/>
        <v>1</v>
      </c>
      <c r="AJ1673" s="18" t="str">
        <f t="shared" si="106"/>
        <v>1</v>
      </c>
      <c r="AK1673" s="18" t="str">
        <f t="shared" si="107"/>
        <v>1</v>
      </c>
      <c r="AL1673" s="18">
        <f t="shared" si="108"/>
        <v>0</v>
      </c>
      <c r="AM1673" t="s">
        <v>55</v>
      </c>
      <c r="AN1673" t="s">
        <v>55</v>
      </c>
      <c r="AO1673">
        <v>0</v>
      </c>
      <c r="AP1673">
        <v>1</v>
      </c>
      <c r="AQ1673">
        <v>0</v>
      </c>
      <c r="AR1673" t="s">
        <v>59</v>
      </c>
      <c r="AS1673" t="s">
        <v>80</v>
      </c>
      <c r="AT1673" t="s">
        <v>80</v>
      </c>
      <c r="AU1673" t="s">
        <v>80</v>
      </c>
      <c r="AV1673" t="s">
        <v>7532</v>
      </c>
      <c r="AW1673" t="s">
        <v>1961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2016030417</v>
      </c>
      <c r="BM1673">
        <v>17</v>
      </c>
    </row>
    <row r="1674" spans="1:65">
      <c r="A1674" t="s">
        <v>7533</v>
      </c>
      <c r="B1674">
        <v>1673</v>
      </c>
      <c r="C1674" t="s">
        <v>57</v>
      </c>
      <c r="D1674" t="s">
        <v>55</v>
      </c>
      <c r="E1674">
        <v>17</v>
      </c>
      <c r="F1674">
        <v>2016030417</v>
      </c>
      <c r="G1674" t="s">
        <v>55</v>
      </c>
      <c r="H1674" t="s">
        <v>1962</v>
      </c>
      <c r="I1674" t="s">
        <v>55</v>
      </c>
      <c r="J1674" t="s">
        <v>55</v>
      </c>
      <c r="K1674" t="s">
        <v>55</v>
      </c>
      <c r="L1674" t="s">
        <v>55</v>
      </c>
      <c r="M1674" t="s">
        <v>55</v>
      </c>
      <c r="N1674" t="s">
        <v>57</v>
      </c>
      <c r="O1674" t="s">
        <v>57</v>
      </c>
      <c r="P1674" t="s">
        <v>57</v>
      </c>
      <c r="Q1674" t="s">
        <v>57</v>
      </c>
      <c r="R1674" t="s">
        <v>57</v>
      </c>
      <c r="S1674" t="s">
        <v>55</v>
      </c>
      <c r="T1674" t="s">
        <v>57</v>
      </c>
      <c r="U1674" t="s">
        <v>57</v>
      </c>
      <c r="V1674" t="s">
        <v>57</v>
      </c>
      <c r="W1674" t="s">
        <v>55</v>
      </c>
      <c r="X1674" t="s">
        <v>57</v>
      </c>
      <c r="Y1674" t="s">
        <v>57</v>
      </c>
      <c r="Z1674" t="s">
        <v>57</v>
      </c>
      <c r="AA1674" t="s">
        <v>57</v>
      </c>
      <c r="AB1674" t="s">
        <v>57</v>
      </c>
      <c r="AC1674" t="s">
        <v>57</v>
      </c>
      <c r="AD1674" t="s">
        <v>57</v>
      </c>
      <c r="AE1674">
        <v>0</v>
      </c>
      <c r="AF1674">
        <v>0</v>
      </c>
      <c r="AG1674">
        <v>0</v>
      </c>
      <c r="AH1674">
        <v>0</v>
      </c>
      <c r="AI1674" s="18" t="str">
        <f t="shared" si="105"/>
        <v>1</v>
      </c>
      <c r="AJ1674" s="18" t="str">
        <f t="shared" si="106"/>
        <v>1</v>
      </c>
      <c r="AK1674" s="18" t="str">
        <f t="shared" si="107"/>
        <v>1</v>
      </c>
      <c r="AL1674" s="18">
        <f t="shared" si="108"/>
        <v>0</v>
      </c>
      <c r="AM1674" t="s">
        <v>55</v>
      </c>
      <c r="AN1674" t="s">
        <v>55</v>
      </c>
      <c r="AO1674">
        <v>0</v>
      </c>
      <c r="AP1674">
        <v>1</v>
      </c>
      <c r="AQ1674">
        <v>0</v>
      </c>
      <c r="AR1674" t="s">
        <v>59</v>
      </c>
      <c r="AS1674" t="s">
        <v>80</v>
      </c>
      <c r="AT1674" t="s">
        <v>80</v>
      </c>
      <c r="AU1674" t="s">
        <v>80</v>
      </c>
      <c r="AV1674" t="s">
        <v>7533</v>
      </c>
      <c r="AW1674" t="s">
        <v>1962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2016030417</v>
      </c>
      <c r="BM1674">
        <v>17</v>
      </c>
    </row>
    <row r="1675" spans="1:65">
      <c r="A1675" t="s">
        <v>7534</v>
      </c>
      <c r="B1675">
        <v>1674</v>
      </c>
      <c r="C1675" t="s">
        <v>57</v>
      </c>
      <c r="D1675" t="s">
        <v>55</v>
      </c>
      <c r="E1675">
        <v>17</v>
      </c>
      <c r="F1675">
        <v>2016030417</v>
      </c>
      <c r="G1675" t="s">
        <v>55</v>
      </c>
      <c r="H1675" t="s">
        <v>1963</v>
      </c>
      <c r="I1675" t="s">
        <v>55</v>
      </c>
      <c r="J1675" t="s">
        <v>55</v>
      </c>
      <c r="K1675" t="s">
        <v>55</v>
      </c>
      <c r="L1675" t="s">
        <v>55</v>
      </c>
      <c r="M1675" t="s">
        <v>55</v>
      </c>
      <c r="N1675" t="s">
        <v>57</v>
      </c>
      <c r="O1675" t="s">
        <v>57</v>
      </c>
      <c r="P1675" t="s">
        <v>57</v>
      </c>
      <c r="Q1675" t="s">
        <v>57</v>
      </c>
      <c r="R1675" t="s">
        <v>57</v>
      </c>
      <c r="S1675" t="s">
        <v>55</v>
      </c>
      <c r="T1675" t="s">
        <v>57</v>
      </c>
      <c r="U1675" t="s">
        <v>57</v>
      </c>
      <c r="V1675" t="s">
        <v>57</v>
      </c>
      <c r="W1675" t="s">
        <v>55</v>
      </c>
      <c r="X1675" t="s">
        <v>57</v>
      </c>
      <c r="Y1675" t="s">
        <v>57</v>
      </c>
      <c r="Z1675" t="s">
        <v>57</v>
      </c>
      <c r="AA1675" t="s">
        <v>57</v>
      </c>
      <c r="AB1675" t="s">
        <v>57</v>
      </c>
      <c r="AC1675" t="s">
        <v>57</v>
      </c>
      <c r="AD1675" t="s">
        <v>57</v>
      </c>
      <c r="AE1675">
        <v>0</v>
      </c>
      <c r="AF1675">
        <v>0</v>
      </c>
      <c r="AG1675">
        <v>0</v>
      </c>
      <c r="AH1675">
        <v>0</v>
      </c>
      <c r="AI1675" s="18" t="str">
        <f t="shared" si="105"/>
        <v>1</v>
      </c>
      <c r="AJ1675" s="18" t="str">
        <f t="shared" si="106"/>
        <v>1</v>
      </c>
      <c r="AK1675" s="18" t="str">
        <f t="shared" si="107"/>
        <v>1</v>
      </c>
      <c r="AL1675" s="18">
        <f t="shared" si="108"/>
        <v>0</v>
      </c>
      <c r="AM1675" t="s">
        <v>55</v>
      </c>
      <c r="AN1675" t="s">
        <v>55</v>
      </c>
      <c r="AO1675">
        <v>0</v>
      </c>
      <c r="AP1675">
        <v>1</v>
      </c>
      <c r="AQ1675">
        <v>0</v>
      </c>
      <c r="AR1675" t="s">
        <v>59</v>
      </c>
      <c r="AS1675" t="s">
        <v>80</v>
      </c>
      <c r="AT1675" t="s">
        <v>80</v>
      </c>
      <c r="AU1675" t="s">
        <v>80</v>
      </c>
      <c r="AV1675" t="s">
        <v>7534</v>
      </c>
      <c r="AW1675" t="s">
        <v>1963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2016030417</v>
      </c>
      <c r="BM1675">
        <v>17</v>
      </c>
    </row>
    <row r="1676" spans="1:65">
      <c r="A1676" t="s">
        <v>7535</v>
      </c>
      <c r="B1676">
        <v>1675</v>
      </c>
      <c r="C1676" t="s">
        <v>57</v>
      </c>
      <c r="D1676" t="s">
        <v>55</v>
      </c>
      <c r="E1676">
        <v>17</v>
      </c>
      <c r="F1676">
        <v>2016030417</v>
      </c>
      <c r="G1676" t="s">
        <v>55</v>
      </c>
      <c r="H1676" t="s">
        <v>1964</v>
      </c>
      <c r="I1676" t="s">
        <v>55</v>
      </c>
      <c r="J1676" t="s">
        <v>55</v>
      </c>
      <c r="K1676" t="s">
        <v>55</v>
      </c>
      <c r="L1676" t="s">
        <v>55</v>
      </c>
      <c r="M1676" t="s">
        <v>55</v>
      </c>
      <c r="N1676" t="s">
        <v>57</v>
      </c>
      <c r="O1676" t="s">
        <v>57</v>
      </c>
      <c r="P1676" t="s">
        <v>57</v>
      </c>
      <c r="Q1676" t="s">
        <v>57</v>
      </c>
      <c r="R1676" t="s">
        <v>57</v>
      </c>
      <c r="S1676" t="s">
        <v>55</v>
      </c>
      <c r="T1676" t="s">
        <v>57</v>
      </c>
      <c r="U1676" t="s">
        <v>57</v>
      </c>
      <c r="V1676" t="s">
        <v>57</v>
      </c>
      <c r="W1676" t="s">
        <v>55</v>
      </c>
      <c r="X1676" t="s">
        <v>57</v>
      </c>
      <c r="Y1676" t="s">
        <v>57</v>
      </c>
      <c r="Z1676" t="s">
        <v>57</v>
      </c>
      <c r="AA1676" t="s">
        <v>57</v>
      </c>
      <c r="AB1676" t="s">
        <v>57</v>
      </c>
      <c r="AC1676" t="s">
        <v>57</v>
      </c>
      <c r="AD1676" t="s">
        <v>57</v>
      </c>
      <c r="AE1676">
        <v>0</v>
      </c>
      <c r="AF1676">
        <v>0</v>
      </c>
      <c r="AG1676">
        <v>0</v>
      </c>
      <c r="AH1676">
        <v>0</v>
      </c>
      <c r="AI1676" s="18" t="str">
        <f t="shared" si="105"/>
        <v>1</v>
      </c>
      <c r="AJ1676" s="18" t="str">
        <f t="shared" si="106"/>
        <v>1</v>
      </c>
      <c r="AK1676" s="18" t="str">
        <f t="shared" si="107"/>
        <v>1</v>
      </c>
      <c r="AL1676" s="18">
        <f t="shared" si="108"/>
        <v>0</v>
      </c>
      <c r="AM1676" t="s">
        <v>55</v>
      </c>
      <c r="AN1676" t="s">
        <v>55</v>
      </c>
      <c r="AO1676">
        <v>0</v>
      </c>
      <c r="AP1676">
        <v>1</v>
      </c>
      <c r="AQ1676">
        <v>0</v>
      </c>
      <c r="AR1676" t="s">
        <v>59</v>
      </c>
      <c r="AS1676" t="s">
        <v>80</v>
      </c>
      <c r="AT1676" t="s">
        <v>80</v>
      </c>
      <c r="AU1676" t="s">
        <v>80</v>
      </c>
      <c r="AV1676" t="s">
        <v>7535</v>
      </c>
      <c r="AW1676" t="s">
        <v>1964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2016030417</v>
      </c>
      <c r="BM1676">
        <v>17</v>
      </c>
    </row>
    <row r="1677" spans="1:65">
      <c r="A1677" t="s">
        <v>7536</v>
      </c>
      <c r="B1677">
        <v>1676</v>
      </c>
      <c r="C1677" t="s">
        <v>57</v>
      </c>
      <c r="D1677" t="s">
        <v>55</v>
      </c>
      <c r="E1677">
        <v>17</v>
      </c>
      <c r="F1677">
        <v>2016030417</v>
      </c>
      <c r="G1677" t="s">
        <v>55</v>
      </c>
      <c r="H1677" t="s">
        <v>1965</v>
      </c>
      <c r="I1677" t="s">
        <v>55</v>
      </c>
      <c r="J1677" t="s">
        <v>55</v>
      </c>
      <c r="K1677" t="s">
        <v>55</v>
      </c>
      <c r="L1677" t="s">
        <v>55</v>
      </c>
      <c r="M1677" t="s">
        <v>55</v>
      </c>
      <c r="N1677" t="s">
        <v>57</v>
      </c>
      <c r="O1677" t="s">
        <v>57</v>
      </c>
      <c r="P1677" t="s">
        <v>57</v>
      </c>
      <c r="Q1677" t="s">
        <v>57</v>
      </c>
      <c r="R1677" t="s">
        <v>57</v>
      </c>
      <c r="S1677" t="s">
        <v>55</v>
      </c>
      <c r="T1677" t="s">
        <v>57</v>
      </c>
      <c r="U1677" t="s">
        <v>57</v>
      </c>
      <c r="V1677" t="s">
        <v>57</v>
      </c>
      <c r="W1677" t="s">
        <v>55</v>
      </c>
      <c r="X1677" t="s">
        <v>57</v>
      </c>
      <c r="Y1677" t="s">
        <v>57</v>
      </c>
      <c r="Z1677" t="s">
        <v>57</v>
      </c>
      <c r="AA1677" t="s">
        <v>57</v>
      </c>
      <c r="AB1677" t="s">
        <v>57</v>
      </c>
      <c r="AC1677" t="s">
        <v>57</v>
      </c>
      <c r="AD1677" t="s">
        <v>57</v>
      </c>
      <c r="AE1677">
        <v>0</v>
      </c>
      <c r="AF1677">
        <v>0</v>
      </c>
      <c r="AG1677">
        <v>0</v>
      </c>
      <c r="AH1677">
        <v>0</v>
      </c>
      <c r="AI1677" s="18" t="str">
        <f t="shared" si="105"/>
        <v>1</v>
      </c>
      <c r="AJ1677" s="18" t="str">
        <f t="shared" si="106"/>
        <v>1</v>
      </c>
      <c r="AK1677" s="18" t="str">
        <f t="shared" si="107"/>
        <v>1</v>
      </c>
      <c r="AL1677" s="18">
        <f t="shared" si="108"/>
        <v>0</v>
      </c>
      <c r="AM1677" t="s">
        <v>55</v>
      </c>
      <c r="AN1677" t="s">
        <v>55</v>
      </c>
      <c r="AO1677">
        <v>0</v>
      </c>
      <c r="AP1677">
        <v>1</v>
      </c>
      <c r="AQ1677">
        <v>0</v>
      </c>
      <c r="AR1677" t="s">
        <v>59</v>
      </c>
      <c r="AS1677" t="s">
        <v>80</v>
      </c>
      <c r="AT1677" t="s">
        <v>80</v>
      </c>
      <c r="AU1677" t="s">
        <v>80</v>
      </c>
      <c r="AV1677" t="s">
        <v>7536</v>
      </c>
      <c r="AW1677" t="s">
        <v>1965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0</v>
      </c>
      <c r="BL1677">
        <v>2016030417</v>
      </c>
      <c r="BM1677">
        <v>17</v>
      </c>
    </row>
    <row r="1678" spans="1:65">
      <c r="A1678" t="s">
        <v>7537</v>
      </c>
      <c r="B1678">
        <v>1677</v>
      </c>
      <c r="C1678" t="s">
        <v>57</v>
      </c>
      <c r="D1678" t="s">
        <v>55</v>
      </c>
      <c r="E1678">
        <v>17</v>
      </c>
      <c r="F1678">
        <v>2016030417</v>
      </c>
      <c r="G1678" t="s">
        <v>55</v>
      </c>
      <c r="H1678" t="s">
        <v>1966</v>
      </c>
      <c r="I1678" t="s">
        <v>55</v>
      </c>
      <c r="J1678" t="s">
        <v>55</v>
      </c>
      <c r="K1678" t="s">
        <v>55</v>
      </c>
      <c r="L1678" t="s">
        <v>55</v>
      </c>
      <c r="M1678" t="s">
        <v>55</v>
      </c>
      <c r="N1678" t="s">
        <v>57</v>
      </c>
      <c r="O1678" t="s">
        <v>57</v>
      </c>
      <c r="P1678" t="s">
        <v>57</v>
      </c>
      <c r="Q1678" t="s">
        <v>57</v>
      </c>
      <c r="R1678" t="s">
        <v>57</v>
      </c>
      <c r="S1678" t="s">
        <v>55</v>
      </c>
      <c r="T1678" t="s">
        <v>57</v>
      </c>
      <c r="U1678" t="s">
        <v>57</v>
      </c>
      <c r="V1678" t="s">
        <v>57</v>
      </c>
      <c r="W1678" t="s">
        <v>55</v>
      </c>
      <c r="X1678" t="s">
        <v>57</v>
      </c>
      <c r="Y1678" t="s">
        <v>57</v>
      </c>
      <c r="Z1678" t="s">
        <v>57</v>
      </c>
      <c r="AA1678" t="s">
        <v>57</v>
      </c>
      <c r="AB1678" t="s">
        <v>57</v>
      </c>
      <c r="AC1678" t="s">
        <v>57</v>
      </c>
      <c r="AD1678" t="s">
        <v>57</v>
      </c>
      <c r="AE1678">
        <v>0</v>
      </c>
      <c r="AF1678">
        <v>0</v>
      </c>
      <c r="AG1678">
        <v>0</v>
      </c>
      <c r="AH1678">
        <v>0</v>
      </c>
      <c r="AI1678" s="18" t="str">
        <f t="shared" si="105"/>
        <v>1</v>
      </c>
      <c r="AJ1678" s="18" t="str">
        <f t="shared" si="106"/>
        <v>1</v>
      </c>
      <c r="AK1678" s="18" t="str">
        <f t="shared" si="107"/>
        <v>1</v>
      </c>
      <c r="AL1678" s="18">
        <f t="shared" si="108"/>
        <v>0</v>
      </c>
      <c r="AM1678" t="s">
        <v>55</v>
      </c>
      <c r="AN1678" t="s">
        <v>55</v>
      </c>
      <c r="AO1678">
        <v>0</v>
      </c>
      <c r="AP1678">
        <v>1</v>
      </c>
      <c r="AQ1678">
        <v>0</v>
      </c>
      <c r="AR1678" t="s">
        <v>59</v>
      </c>
      <c r="AS1678" t="s">
        <v>80</v>
      </c>
      <c r="AT1678" t="s">
        <v>80</v>
      </c>
      <c r="AU1678" t="s">
        <v>80</v>
      </c>
      <c r="AV1678" t="s">
        <v>7537</v>
      </c>
      <c r="AW1678" t="s">
        <v>1966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0</v>
      </c>
      <c r="BL1678">
        <v>2016030417</v>
      </c>
      <c r="BM1678">
        <v>17</v>
      </c>
    </row>
    <row r="1679" spans="1:65">
      <c r="A1679" t="s">
        <v>7538</v>
      </c>
      <c r="B1679">
        <v>1678</v>
      </c>
      <c r="C1679" t="s">
        <v>57</v>
      </c>
      <c r="D1679" t="s">
        <v>55</v>
      </c>
      <c r="E1679">
        <v>17</v>
      </c>
      <c r="F1679">
        <v>2016030417</v>
      </c>
      <c r="G1679" t="s">
        <v>55</v>
      </c>
      <c r="H1679" t="s">
        <v>1967</v>
      </c>
      <c r="I1679" t="s">
        <v>55</v>
      </c>
      <c r="J1679" t="s">
        <v>55</v>
      </c>
      <c r="K1679" t="s">
        <v>55</v>
      </c>
      <c r="L1679" t="s">
        <v>55</v>
      </c>
      <c r="M1679" t="s">
        <v>55</v>
      </c>
      <c r="N1679" t="s">
        <v>57</v>
      </c>
      <c r="O1679" t="s">
        <v>57</v>
      </c>
      <c r="P1679" t="s">
        <v>57</v>
      </c>
      <c r="Q1679" t="s">
        <v>57</v>
      </c>
      <c r="R1679" t="s">
        <v>57</v>
      </c>
      <c r="S1679" t="s">
        <v>55</v>
      </c>
      <c r="T1679" t="s">
        <v>57</v>
      </c>
      <c r="U1679" t="s">
        <v>57</v>
      </c>
      <c r="V1679" t="s">
        <v>57</v>
      </c>
      <c r="W1679" t="s">
        <v>55</v>
      </c>
      <c r="X1679" t="s">
        <v>57</v>
      </c>
      <c r="Y1679" t="s">
        <v>57</v>
      </c>
      <c r="Z1679" t="s">
        <v>57</v>
      </c>
      <c r="AA1679" t="s">
        <v>57</v>
      </c>
      <c r="AB1679" t="s">
        <v>57</v>
      </c>
      <c r="AC1679" t="s">
        <v>57</v>
      </c>
      <c r="AD1679" t="s">
        <v>57</v>
      </c>
      <c r="AE1679">
        <v>0</v>
      </c>
      <c r="AF1679">
        <v>0</v>
      </c>
      <c r="AG1679">
        <v>0</v>
      </c>
      <c r="AH1679">
        <v>0</v>
      </c>
      <c r="AI1679" s="18" t="str">
        <f t="shared" si="105"/>
        <v>1</v>
      </c>
      <c r="AJ1679" s="18" t="str">
        <f t="shared" si="106"/>
        <v>1</v>
      </c>
      <c r="AK1679" s="18" t="str">
        <f t="shared" si="107"/>
        <v>1</v>
      </c>
      <c r="AL1679" s="18">
        <f t="shared" si="108"/>
        <v>0</v>
      </c>
      <c r="AM1679" t="s">
        <v>55</v>
      </c>
      <c r="AN1679" t="s">
        <v>55</v>
      </c>
      <c r="AO1679">
        <v>1</v>
      </c>
      <c r="AP1679">
        <v>1</v>
      </c>
      <c r="AQ1679">
        <v>0</v>
      </c>
      <c r="AR1679" t="s">
        <v>59</v>
      </c>
      <c r="AS1679" t="s">
        <v>80</v>
      </c>
      <c r="AT1679" t="s">
        <v>80</v>
      </c>
      <c r="AU1679" t="s">
        <v>80</v>
      </c>
      <c r="AV1679" t="s">
        <v>7538</v>
      </c>
      <c r="AW1679" t="s">
        <v>1967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0</v>
      </c>
      <c r="BL1679">
        <v>2016030417</v>
      </c>
      <c r="BM1679">
        <v>17</v>
      </c>
    </row>
    <row r="1680" spans="1:65">
      <c r="A1680" t="s">
        <v>7539</v>
      </c>
      <c r="B1680">
        <v>1679</v>
      </c>
      <c r="C1680" t="s">
        <v>57</v>
      </c>
      <c r="D1680" t="s">
        <v>55</v>
      </c>
      <c r="E1680">
        <v>17</v>
      </c>
      <c r="F1680">
        <v>2016030417</v>
      </c>
      <c r="G1680" t="s">
        <v>55</v>
      </c>
      <c r="H1680" t="s">
        <v>1968</v>
      </c>
      <c r="I1680" t="s">
        <v>55</v>
      </c>
      <c r="J1680" t="s">
        <v>55</v>
      </c>
      <c r="K1680" t="s">
        <v>55</v>
      </c>
      <c r="L1680" t="s">
        <v>55</v>
      </c>
      <c r="M1680" t="s">
        <v>55</v>
      </c>
      <c r="N1680" t="s">
        <v>57</v>
      </c>
      <c r="O1680" t="s">
        <v>57</v>
      </c>
      <c r="P1680" t="s">
        <v>57</v>
      </c>
      <c r="Q1680" t="s">
        <v>57</v>
      </c>
      <c r="R1680" t="s">
        <v>57</v>
      </c>
      <c r="S1680" t="s">
        <v>55</v>
      </c>
      <c r="T1680" t="s">
        <v>57</v>
      </c>
      <c r="U1680" t="s">
        <v>57</v>
      </c>
      <c r="V1680" t="s">
        <v>57</v>
      </c>
      <c r="W1680" t="s">
        <v>55</v>
      </c>
      <c r="X1680" t="s">
        <v>57</v>
      </c>
      <c r="Y1680" t="s">
        <v>57</v>
      </c>
      <c r="Z1680" t="s">
        <v>57</v>
      </c>
      <c r="AA1680" t="s">
        <v>57</v>
      </c>
      <c r="AB1680" t="s">
        <v>57</v>
      </c>
      <c r="AC1680" t="s">
        <v>57</v>
      </c>
      <c r="AD1680" t="s">
        <v>57</v>
      </c>
      <c r="AE1680">
        <v>0</v>
      </c>
      <c r="AF1680">
        <v>0</v>
      </c>
      <c r="AG1680">
        <v>0</v>
      </c>
      <c r="AH1680">
        <v>0</v>
      </c>
      <c r="AI1680" s="18" t="str">
        <f t="shared" si="105"/>
        <v>1</v>
      </c>
      <c r="AJ1680" s="18" t="str">
        <f t="shared" si="106"/>
        <v>1</v>
      </c>
      <c r="AK1680" s="18" t="str">
        <f t="shared" si="107"/>
        <v>1</v>
      </c>
      <c r="AL1680" s="18">
        <f t="shared" si="108"/>
        <v>0</v>
      </c>
      <c r="AM1680" t="s">
        <v>55</v>
      </c>
      <c r="AN1680" t="s">
        <v>55</v>
      </c>
      <c r="AO1680">
        <v>0</v>
      </c>
      <c r="AP1680">
        <v>1</v>
      </c>
      <c r="AQ1680">
        <v>0</v>
      </c>
      <c r="AR1680" t="s">
        <v>59</v>
      </c>
      <c r="AS1680" t="s">
        <v>80</v>
      </c>
      <c r="AT1680" t="s">
        <v>80</v>
      </c>
      <c r="AU1680" t="s">
        <v>80</v>
      </c>
      <c r="AV1680" t="s">
        <v>7539</v>
      </c>
      <c r="AW1680" t="s">
        <v>1968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0</v>
      </c>
      <c r="BL1680">
        <v>2016030417</v>
      </c>
      <c r="BM1680">
        <v>17</v>
      </c>
    </row>
    <row r="1681" spans="1:65">
      <c r="A1681" t="s">
        <v>7540</v>
      </c>
      <c r="B1681">
        <v>1680</v>
      </c>
      <c r="C1681" t="s">
        <v>57</v>
      </c>
      <c r="D1681" t="s">
        <v>55</v>
      </c>
      <c r="E1681">
        <v>17</v>
      </c>
      <c r="F1681">
        <v>2016030417</v>
      </c>
      <c r="G1681" t="s">
        <v>55</v>
      </c>
      <c r="H1681" t="s">
        <v>1969</v>
      </c>
      <c r="I1681" t="s">
        <v>55</v>
      </c>
      <c r="J1681" t="s">
        <v>55</v>
      </c>
      <c r="K1681" t="s">
        <v>55</v>
      </c>
      <c r="L1681" t="s">
        <v>55</v>
      </c>
      <c r="M1681" t="s">
        <v>55</v>
      </c>
      <c r="N1681" t="s">
        <v>57</v>
      </c>
      <c r="O1681" t="s">
        <v>57</v>
      </c>
      <c r="P1681" t="s">
        <v>57</v>
      </c>
      <c r="Q1681" t="s">
        <v>57</v>
      </c>
      <c r="R1681" t="s">
        <v>57</v>
      </c>
      <c r="S1681" t="s">
        <v>55</v>
      </c>
      <c r="T1681" t="s">
        <v>57</v>
      </c>
      <c r="U1681" t="s">
        <v>57</v>
      </c>
      <c r="V1681" t="s">
        <v>57</v>
      </c>
      <c r="W1681" t="s">
        <v>55</v>
      </c>
      <c r="X1681" t="s">
        <v>57</v>
      </c>
      <c r="Y1681" t="s">
        <v>57</v>
      </c>
      <c r="Z1681" t="s">
        <v>57</v>
      </c>
      <c r="AA1681" t="s">
        <v>57</v>
      </c>
      <c r="AB1681" t="s">
        <v>57</v>
      </c>
      <c r="AC1681" t="s">
        <v>57</v>
      </c>
      <c r="AD1681" t="s">
        <v>57</v>
      </c>
      <c r="AE1681">
        <v>0</v>
      </c>
      <c r="AF1681">
        <v>0</v>
      </c>
      <c r="AG1681">
        <v>0</v>
      </c>
      <c r="AH1681">
        <v>0</v>
      </c>
      <c r="AI1681" s="18" t="str">
        <f t="shared" si="105"/>
        <v>1</v>
      </c>
      <c r="AJ1681" s="18" t="str">
        <f t="shared" si="106"/>
        <v>1</v>
      </c>
      <c r="AK1681" s="18" t="str">
        <f t="shared" si="107"/>
        <v>1</v>
      </c>
      <c r="AL1681" s="18">
        <f t="shared" si="108"/>
        <v>0</v>
      </c>
      <c r="AM1681" t="s">
        <v>55</v>
      </c>
      <c r="AN1681" t="s">
        <v>55</v>
      </c>
      <c r="AO1681">
        <v>0</v>
      </c>
      <c r="AP1681">
        <v>1</v>
      </c>
      <c r="AQ1681">
        <v>0</v>
      </c>
      <c r="AR1681" t="s">
        <v>59</v>
      </c>
      <c r="AS1681" t="s">
        <v>80</v>
      </c>
      <c r="AT1681" t="s">
        <v>80</v>
      </c>
      <c r="AU1681" t="s">
        <v>80</v>
      </c>
      <c r="AV1681" t="s">
        <v>7540</v>
      </c>
      <c r="AW1681" t="s">
        <v>1969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0</v>
      </c>
      <c r="BL1681">
        <v>2016030417</v>
      </c>
      <c r="BM1681">
        <v>17</v>
      </c>
    </row>
    <row r="1682" spans="1:65">
      <c r="A1682" t="s">
        <v>7541</v>
      </c>
      <c r="B1682">
        <v>1681</v>
      </c>
      <c r="C1682" t="s">
        <v>57</v>
      </c>
      <c r="D1682" t="s">
        <v>55</v>
      </c>
      <c r="E1682">
        <v>17</v>
      </c>
      <c r="F1682">
        <v>2016030417</v>
      </c>
      <c r="G1682" t="s">
        <v>55</v>
      </c>
      <c r="H1682" t="s">
        <v>1970</v>
      </c>
      <c r="I1682" t="s">
        <v>55</v>
      </c>
      <c r="J1682" t="s">
        <v>55</v>
      </c>
      <c r="K1682" t="s">
        <v>55</v>
      </c>
      <c r="L1682" t="s">
        <v>55</v>
      </c>
      <c r="M1682" t="s">
        <v>55</v>
      </c>
      <c r="N1682" t="s">
        <v>57</v>
      </c>
      <c r="O1682" t="s">
        <v>57</v>
      </c>
      <c r="P1682" t="s">
        <v>57</v>
      </c>
      <c r="Q1682" t="s">
        <v>57</v>
      </c>
      <c r="R1682" t="s">
        <v>57</v>
      </c>
      <c r="S1682" t="s">
        <v>55</v>
      </c>
      <c r="T1682" t="s">
        <v>57</v>
      </c>
      <c r="U1682" t="s">
        <v>57</v>
      </c>
      <c r="V1682" t="s">
        <v>57</v>
      </c>
      <c r="W1682" t="s">
        <v>55</v>
      </c>
      <c r="X1682" t="s">
        <v>57</v>
      </c>
      <c r="Y1682" t="s">
        <v>57</v>
      </c>
      <c r="Z1682" t="s">
        <v>57</v>
      </c>
      <c r="AA1682" t="s">
        <v>57</v>
      </c>
      <c r="AB1682" t="s">
        <v>57</v>
      </c>
      <c r="AC1682" t="s">
        <v>57</v>
      </c>
      <c r="AD1682" t="s">
        <v>57</v>
      </c>
      <c r="AE1682">
        <v>0</v>
      </c>
      <c r="AF1682">
        <v>0</v>
      </c>
      <c r="AG1682">
        <v>0</v>
      </c>
      <c r="AH1682">
        <v>0</v>
      </c>
      <c r="AI1682" s="18" t="str">
        <f t="shared" si="105"/>
        <v>1</v>
      </c>
      <c r="AJ1682" s="18" t="str">
        <f t="shared" si="106"/>
        <v>1</v>
      </c>
      <c r="AK1682" s="18" t="str">
        <f t="shared" si="107"/>
        <v>1</v>
      </c>
      <c r="AL1682" s="18">
        <f t="shared" si="108"/>
        <v>0</v>
      </c>
      <c r="AM1682" t="s">
        <v>55</v>
      </c>
      <c r="AN1682" t="s">
        <v>55</v>
      </c>
      <c r="AO1682">
        <v>0</v>
      </c>
      <c r="AP1682">
        <v>1</v>
      </c>
      <c r="AQ1682">
        <v>0</v>
      </c>
      <c r="AR1682" t="s">
        <v>59</v>
      </c>
      <c r="AS1682" t="s">
        <v>80</v>
      </c>
      <c r="AT1682" t="s">
        <v>80</v>
      </c>
      <c r="AU1682" t="s">
        <v>80</v>
      </c>
      <c r="AV1682" t="s">
        <v>7541</v>
      </c>
      <c r="AW1682" t="s">
        <v>1970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0</v>
      </c>
      <c r="BL1682">
        <v>2016030417</v>
      </c>
      <c r="BM1682">
        <v>17</v>
      </c>
    </row>
    <row r="1683" spans="1:65">
      <c r="A1683" t="s">
        <v>7542</v>
      </c>
      <c r="B1683">
        <v>1682</v>
      </c>
      <c r="C1683" t="s">
        <v>57</v>
      </c>
      <c r="D1683" t="s">
        <v>55</v>
      </c>
      <c r="E1683">
        <v>17</v>
      </c>
      <c r="F1683">
        <v>2016030417</v>
      </c>
      <c r="G1683" t="s">
        <v>55</v>
      </c>
      <c r="H1683" t="s">
        <v>1971</v>
      </c>
      <c r="I1683" t="s">
        <v>55</v>
      </c>
      <c r="J1683" t="s">
        <v>55</v>
      </c>
      <c r="K1683" t="s">
        <v>55</v>
      </c>
      <c r="L1683" t="s">
        <v>55</v>
      </c>
      <c r="M1683" t="s">
        <v>55</v>
      </c>
      <c r="N1683" t="s">
        <v>57</v>
      </c>
      <c r="O1683" t="s">
        <v>57</v>
      </c>
      <c r="P1683" t="s">
        <v>57</v>
      </c>
      <c r="Q1683" t="s">
        <v>57</v>
      </c>
      <c r="R1683" t="s">
        <v>57</v>
      </c>
      <c r="S1683" t="s">
        <v>55</v>
      </c>
      <c r="T1683" t="s">
        <v>57</v>
      </c>
      <c r="U1683" t="s">
        <v>57</v>
      </c>
      <c r="V1683" t="s">
        <v>57</v>
      </c>
      <c r="W1683" t="s">
        <v>55</v>
      </c>
      <c r="X1683" t="s">
        <v>57</v>
      </c>
      <c r="Y1683" t="s">
        <v>57</v>
      </c>
      <c r="Z1683" t="s">
        <v>57</v>
      </c>
      <c r="AA1683" t="s">
        <v>57</v>
      </c>
      <c r="AB1683" t="s">
        <v>57</v>
      </c>
      <c r="AC1683" t="s">
        <v>57</v>
      </c>
      <c r="AD1683" t="s">
        <v>57</v>
      </c>
      <c r="AE1683">
        <v>0</v>
      </c>
      <c r="AF1683">
        <v>0</v>
      </c>
      <c r="AG1683">
        <v>0</v>
      </c>
      <c r="AH1683">
        <v>0</v>
      </c>
      <c r="AI1683" s="18" t="str">
        <f t="shared" si="105"/>
        <v>1</v>
      </c>
      <c r="AJ1683" s="18" t="str">
        <f t="shared" si="106"/>
        <v>1</v>
      </c>
      <c r="AK1683" s="18" t="str">
        <f t="shared" si="107"/>
        <v>1</v>
      </c>
      <c r="AL1683" s="18">
        <f t="shared" si="108"/>
        <v>0</v>
      </c>
      <c r="AM1683" t="s">
        <v>55</v>
      </c>
      <c r="AN1683" t="s">
        <v>55</v>
      </c>
      <c r="AO1683">
        <v>0</v>
      </c>
      <c r="AP1683">
        <v>1</v>
      </c>
      <c r="AQ1683">
        <v>0</v>
      </c>
      <c r="AR1683" t="s">
        <v>59</v>
      </c>
      <c r="AS1683" t="s">
        <v>80</v>
      </c>
      <c r="AT1683" t="s">
        <v>80</v>
      </c>
      <c r="AU1683" t="s">
        <v>80</v>
      </c>
      <c r="AV1683" t="s">
        <v>7542</v>
      </c>
      <c r="AW1683" t="s">
        <v>1971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0</v>
      </c>
      <c r="BL1683">
        <v>2016030417</v>
      </c>
      <c r="BM1683">
        <v>17</v>
      </c>
    </row>
    <row r="1684" spans="1:65">
      <c r="A1684" t="s">
        <v>7543</v>
      </c>
      <c r="B1684">
        <v>1683</v>
      </c>
      <c r="C1684" t="s">
        <v>57</v>
      </c>
      <c r="D1684" t="s">
        <v>55</v>
      </c>
      <c r="E1684">
        <v>17</v>
      </c>
      <c r="F1684">
        <v>2016030417</v>
      </c>
      <c r="G1684" t="s">
        <v>55</v>
      </c>
      <c r="H1684" t="s">
        <v>1972</v>
      </c>
      <c r="I1684" t="s">
        <v>55</v>
      </c>
      <c r="J1684" t="s">
        <v>55</v>
      </c>
      <c r="K1684" t="s">
        <v>55</v>
      </c>
      <c r="L1684" t="s">
        <v>55</v>
      </c>
      <c r="M1684" t="s">
        <v>55</v>
      </c>
      <c r="N1684" t="s">
        <v>57</v>
      </c>
      <c r="O1684" t="s">
        <v>57</v>
      </c>
      <c r="P1684" t="s">
        <v>57</v>
      </c>
      <c r="Q1684" t="s">
        <v>57</v>
      </c>
      <c r="R1684" t="s">
        <v>57</v>
      </c>
      <c r="S1684" t="s">
        <v>55</v>
      </c>
      <c r="T1684" t="s">
        <v>57</v>
      </c>
      <c r="U1684" t="s">
        <v>57</v>
      </c>
      <c r="V1684" t="s">
        <v>57</v>
      </c>
      <c r="W1684" t="s">
        <v>55</v>
      </c>
      <c r="X1684" t="s">
        <v>57</v>
      </c>
      <c r="Y1684" t="s">
        <v>57</v>
      </c>
      <c r="Z1684" t="s">
        <v>57</v>
      </c>
      <c r="AA1684" t="s">
        <v>57</v>
      </c>
      <c r="AB1684" t="s">
        <v>57</v>
      </c>
      <c r="AC1684" t="s">
        <v>57</v>
      </c>
      <c r="AD1684" t="s">
        <v>57</v>
      </c>
      <c r="AE1684">
        <v>0</v>
      </c>
      <c r="AF1684">
        <v>0</v>
      </c>
      <c r="AG1684">
        <v>0</v>
      </c>
      <c r="AH1684">
        <v>0</v>
      </c>
      <c r="AI1684" s="18" t="str">
        <f t="shared" si="105"/>
        <v>1</v>
      </c>
      <c r="AJ1684" s="18" t="str">
        <f t="shared" si="106"/>
        <v>1</v>
      </c>
      <c r="AK1684" s="18" t="str">
        <f t="shared" si="107"/>
        <v>1</v>
      </c>
      <c r="AL1684" s="18">
        <f t="shared" si="108"/>
        <v>0</v>
      </c>
      <c r="AM1684" t="s">
        <v>55</v>
      </c>
      <c r="AN1684" t="s">
        <v>55</v>
      </c>
      <c r="AO1684">
        <v>1</v>
      </c>
      <c r="AP1684">
        <v>1</v>
      </c>
      <c r="AQ1684">
        <v>0</v>
      </c>
      <c r="AR1684" t="s">
        <v>59</v>
      </c>
      <c r="AS1684" t="s">
        <v>80</v>
      </c>
      <c r="AT1684" t="s">
        <v>80</v>
      </c>
      <c r="AU1684" t="s">
        <v>80</v>
      </c>
      <c r="AV1684" t="s">
        <v>7543</v>
      </c>
      <c r="AW1684" t="s">
        <v>1972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2016030417</v>
      </c>
      <c r="BM1684">
        <v>17</v>
      </c>
    </row>
    <row r="1685" spans="1:65">
      <c r="A1685" t="s">
        <v>7544</v>
      </c>
      <c r="B1685">
        <v>1684</v>
      </c>
      <c r="C1685" t="s">
        <v>57</v>
      </c>
      <c r="D1685" t="s">
        <v>55</v>
      </c>
      <c r="E1685">
        <v>17</v>
      </c>
      <c r="F1685">
        <v>2016030417</v>
      </c>
      <c r="G1685" t="s">
        <v>55</v>
      </c>
      <c r="H1685" t="s">
        <v>1973</v>
      </c>
      <c r="I1685" t="s">
        <v>55</v>
      </c>
      <c r="J1685" t="s">
        <v>55</v>
      </c>
      <c r="K1685" t="s">
        <v>55</v>
      </c>
      <c r="L1685" t="s">
        <v>55</v>
      </c>
      <c r="M1685" t="s">
        <v>55</v>
      </c>
      <c r="N1685" t="s">
        <v>57</v>
      </c>
      <c r="O1685" t="s">
        <v>57</v>
      </c>
      <c r="P1685" t="s">
        <v>57</v>
      </c>
      <c r="Q1685" t="s">
        <v>57</v>
      </c>
      <c r="R1685" t="s">
        <v>57</v>
      </c>
      <c r="S1685" t="s">
        <v>55</v>
      </c>
      <c r="T1685" t="s">
        <v>57</v>
      </c>
      <c r="U1685" t="s">
        <v>57</v>
      </c>
      <c r="V1685" t="s">
        <v>57</v>
      </c>
      <c r="W1685" t="s">
        <v>55</v>
      </c>
      <c r="X1685" t="s">
        <v>57</v>
      </c>
      <c r="Y1685" t="s">
        <v>57</v>
      </c>
      <c r="Z1685" t="s">
        <v>57</v>
      </c>
      <c r="AA1685" t="s">
        <v>57</v>
      </c>
      <c r="AB1685" t="s">
        <v>57</v>
      </c>
      <c r="AC1685" t="s">
        <v>57</v>
      </c>
      <c r="AD1685" t="s">
        <v>57</v>
      </c>
      <c r="AE1685">
        <v>0</v>
      </c>
      <c r="AF1685">
        <v>0</v>
      </c>
      <c r="AG1685">
        <v>0</v>
      </c>
      <c r="AH1685">
        <v>0</v>
      </c>
      <c r="AI1685" s="18" t="str">
        <f t="shared" si="105"/>
        <v>1</v>
      </c>
      <c r="AJ1685" s="18" t="str">
        <f t="shared" si="106"/>
        <v>1</v>
      </c>
      <c r="AK1685" s="18" t="str">
        <f t="shared" si="107"/>
        <v>1</v>
      </c>
      <c r="AL1685" s="18">
        <f t="shared" si="108"/>
        <v>0</v>
      </c>
      <c r="AM1685" t="s">
        <v>55</v>
      </c>
      <c r="AN1685" t="s">
        <v>55</v>
      </c>
      <c r="AO1685">
        <v>0</v>
      </c>
      <c r="AP1685">
        <v>1</v>
      </c>
      <c r="AQ1685">
        <v>0</v>
      </c>
      <c r="AR1685" t="s">
        <v>59</v>
      </c>
      <c r="AS1685" t="s">
        <v>80</v>
      </c>
      <c r="AT1685" t="s">
        <v>80</v>
      </c>
      <c r="AU1685" t="s">
        <v>80</v>
      </c>
      <c r="AV1685" t="s">
        <v>7544</v>
      </c>
      <c r="AW1685" t="s">
        <v>1973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0</v>
      </c>
      <c r="BL1685">
        <v>2016030417</v>
      </c>
      <c r="BM1685">
        <v>17</v>
      </c>
    </row>
    <row r="1686" spans="1:65">
      <c r="A1686" t="s">
        <v>7545</v>
      </c>
      <c r="B1686">
        <v>1685</v>
      </c>
      <c r="C1686" t="s">
        <v>57</v>
      </c>
      <c r="D1686" t="s">
        <v>55</v>
      </c>
      <c r="E1686">
        <v>17</v>
      </c>
      <c r="F1686">
        <v>2016030417</v>
      </c>
      <c r="G1686" t="s">
        <v>55</v>
      </c>
      <c r="H1686" t="s">
        <v>1974</v>
      </c>
      <c r="I1686" t="s">
        <v>55</v>
      </c>
      <c r="J1686" t="s">
        <v>55</v>
      </c>
      <c r="K1686" t="s">
        <v>55</v>
      </c>
      <c r="L1686" t="s">
        <v>55</v>
      </c>
      <c r="M1686" t="s">
        <v>55</v>
      </c>
      <c r="N1686" t="s">
        <v>57</v>
      </c>
      <c r="O1686" t="s">
        <v>57</v>
      </c>
      <c r="P1686" t="s">
        <v>57</v>
      </c>
      <c r="Q1686" t="s">
        <v>57</v>
      </c>
      <c r="R1686" t="s">
        <v>57</v>
      </c>
      <c r="S1686" t="s">
        <v>55</v>
      </c>
      <c r="T1686" t="s">
        <v>57</v>
      </c>
      <c r="U1686" t="s">
        <v>57</v>
      </c>
      <c r="V1686" t="s">
        <v>57</v>
      </c>
      <c r="W1686" t="s">
        <v>55</v>
      </c>
      <c r="X1686" t="s">
        <v>57</v>
      </c>
      <c r="Y1686" t="s">
        <v>57</v>
      </c>
      <c r="Z1686" t="s">
        <v>57</v>
      </c>
      <c r="AA1686" t="s">
        <v>57</v>
      </c>
      <c r="AB1686" t="s">
        <v>57</v>
      </c>
      <c r="AC1686" t="s">
        <v>57</v>
      </c>
      <c r="AD1686" t="s">
        <v>57</v>
      </c>
      <c r="AE1686">
        <v>0</v>
      </c>
      <c r="AF1686">
        <v>0</v>
      </c>
      <c r="AG1686">
        <v>0</v>
      </c>
      <c r="AH1686">
        <v>0</v>
      </c>
      <c r="AI1686" s="18" t="str">
        <f t="shared" si="105"/>
        <v>1</v>
      </c>
      <c r="AJ1686" s="18" t="str">
        <f t="shared" si="106"/>
        <v>1</v>
      </c>
      <c r="AK1686" s="18" t="str">
        <f t="shared" si="107"/>
        <v>1</v>
      </c>
      <c r="AL1686" s="18">
        <f t="shared" si="108"/>
        <v>0</v>
      </c>
      <c r="AM1686" t="s">
        <v>55</v>
      </c>
      <c r="AN1686" t="s">
        <v>55</v>
      </c>
      <c r="AO1686">
        <v>0</v>
      </c>
      <c r="AP1686">
        <v>1</v>
      </c>
      <c r="AQ1686">
        <v>0</v>
      </c>
      <c r="AR1686" t="s">
        <v>59</v>
      </c>
      <c r="AS1686" t="s">
        <v>80</v>
      </c>
      <c r="AT1686" t="s">
        <v>80</v>
      </c>
      <c r="AU1686" t="s">
        <v>80</v>
      </c>
      <c r="AV1686" t="s">
        <v>7545</v>
      </c>
      <c r="AW1686" t="s">
        <v>1974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0</v>
      </c>
      <c r="BL1686">
        <v>2016030417</v>
      </c>
      <c r="BM1686">
        <v>17</v>
      </c>
    </row>
    <row r="1687" spans="1:65">
      <c r="A1687" t="s">
        <v>7546</v>
      </c>
      <c r="B1687">
        <v>1686</v>
      </c>
      <c r="C1687" t="s">
        <v>57</v>
      </c>
      <c r="D1687" t="s">
        <v>55</v>
      </c>
      <c r="E1687">
        <v>17</v>
      </c>
      <c r="F1687">
        <v>2016030417</v>
      </c>
      <c r="G1687" t="s">
        <v>55</v>
      </c>
      <c r="H1687" t="s">
        <v>1975</v>
      </c>
      <c r="I1687" t="s">
        <v>55</v>
      </c>
      <c r="J1687" t="s">
        <v>55</v>
      </c>
      <c r="K1687" t="s">
        <v>55</v>
      </c>
      <c r="L1687" t="s">
        <v>55</v>
      </c>
      <c r="M1687" t="s">
        <v>55</v>
      </c>
      <c r="N1687" t="s">
        <v>57</v>
      </c>
      <c r="O1687" t="s">
        <v>57</v>
      </c>
      <c r="P1687" t="s">
        <v>57</v>
      </c>
      <c r="Q1687" t="s">
        <v>57</v>
      </c>
      <c r="R1687" t="s">
        <v>57</v>
      </c>
      <c r="S1687" t="s">
        <v>55</v>
      </c>
      <c r="T1687" t="s">
        <v>57</v>
      </c>
      <c r="U1687" t="s">
        <v>57</v>
      </c>
      <c r="V1687" t="s">
        <v>57</v>
      </c>
      <c r="W1687" t="s">
        <v>55</v>
      </c>
      <c r="X1687" t="s">
        <v>57</v>
      </c>
      <c r="Y1687" t="s">
        <v>57</v>
      </c>
      <c r="Z1687" t="s">
        <v>57</v>
      </c>
      <c r="AA1687" t="s">
        <v>57</v>
      </c>
      <c r="AB1687" t="s">
        <v>57</v>
      </c>
      <c r="AC1687" t="s">
        <v>57</v>
      </c>
      <c r="AD1687" t="s">
        <v>57</v>
      </c>
      <c r="AE1687">
        <v>0</v>
      </c>
      <c r="AF1687">
        <v>0</v>
      </c>
      <c r="AG1687">
        <v>0</v>
      </c>
      <c r="AH1687">
        <v>0</v>
      </c>
      <c r="AI1687" s="18" t="str">
        <f t="shared" si="105"/>
        <v>1</v>
      </c>
      <c r="AJ1687" s="18" t="str">
        <f t="shared" si="106"/>
        <v>1</v>
      </c>
      <c r="AK1687" s="18" t="str">
        <f t="shared" si="107"/>
        <v>1</v>
      </c>
      <c r="AL1687" s="18">
        <f t="shared" si="108"/>
        <v>0</v>
      </c>
      <c r="AM1687" t="s">
        <v>55</v>
      </c>
      <c r="AN1687" t="s">
        <v>55</v>
      </c>
      <c r="AO1687">
        <v>1</v>
      </c>
      <c r="AP1687">
        <v>1</v>
      </c>
      <c r="AQ1687">
        <v>0</v>
      </c>
      <c r="AR1687" t="s">
        <v>59</v>
      </c>
      <c r="AS1687" t="s">
        <v>80</v>
      </c>
      <c r="AT1687" t="s">
        <v>80</v>
      </c>
      <c r="AU1687" t="s">
        <v>80</v>
      </c>
      <c r="AV1687" t="s">
        <v>7546</v>
      </c>
      <c r="AW1687" t="s">
        <v>1975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2016030417</v>
      </c>
      <c r="BM1687">
        <v>17</v>
      </c>
    </row>
    <row r="1688" spans="1:65">
      <c r="A1688" t="s">
        <v>7547</v>
      </c>
      <c r="B1688">
        <v>1687</v>
      </c>
      <c r="C1688" t="s">
        <v>57</v>
      </c>
      <c r="D1688" t="s">
        <v>55</v>
      </c>
      <c r="E1688">
        <v>17</v>
      </c>
      <c r="F1688">
        <v>2016030417</v>
      </c>
      <c r="G1688" t="s">
        <v>55</v>
      </c>
      <c r="H1688" t="s">
        <v>1976</v>
      </c>
      <c r="I1688" t="s">
        <v>55</v>
      </c>
      <c r="J1688" t="s">
        <v>55</v>
      </c>
      <c r="K1688" t="s">
        <v>55</v>
      </c>
      <c r="L1688" t="s">
        <v>55</v>
      </c>
      <c r="M1688" t="s">
        <v>55</v>
      </c>
      <c r="N1688" t="s">
        <v>57</v>
      </c>
      <c r="O1688" t="s">
        <v>57</v>
      </c>
      <c r="P1688" t="s">
        <v>57</v>
      </c>
      <c r="Q1688" t="s">
        <v>57</v>
      </c>
      <c r="R1688" t="s">
        <v>57</v>
      </c>
      <c r="S1688" t="s">
        <v>55</v>
      </c>
      <c r="T1688" t="s">
        <v>57</v>
      </c>
      <c r="U1688" t="s">
        <v>57</v>
      </c>
      <c r="V1688" t="s">
        <v>57</v>
      </c>
      <c r="W1688" t="s">
        <v>55</v>
      </c>
      <c r="X1688" t="s">
        <v>57</v>
      </c>
      <c r="Y1688" t="s">
        <v>57</v>
      </c>
      <c r="Z1688" t="s">
        <v>57</v>
      </c>
      <c r="AA1688" t="s">
        <v>57</v>
      </c>
      <c r="AB1688" t="s">
        <v>57</v>
      </c>
      <c r="AC1688" t="s">
        <v>57</v>
      </c>
      <c r="AD1688" t="s">
        <v>57</v>
      </c>
      <c r="AE1688">
        <v>0</v>
      </c>
      <c r="AF1688">
        <v>0</v>
      </c>
      <c r="AG1688">
        <v>0</v>
      </c>
      <c r="AH1688">
        <v>0</v>
      </c>
      <c r="AI1688" s="18" t="str">
        <f t="shared" si="105"/>
        <v>1</v>
      </c>
      <c r="AJ1688" s="18" t="str">
        <f t="shared" si="106"/>
        <v>1</v>
      </c>
      <c r="AK1688" s="18" t="str">
        <f t="shared" si="107"/>
        <v>1</v>
      </c>
      <c r="AL1688" s="18">
        <f t="shared" si="108"/>
        <v>0</v>
      </c>
      <c r="AM1688" t="s">
        <v>55</v>
      </c>
      <c r="AN1688" t="s">
        <v>55</v>
      </c>
      <c r="AO1688">
        <v>0</v>
      </c>
      <c r="AP1688">
        <v>1</v>
      </c>
      <c r="AQ1688">
        <v>0</v>
      </c>
      <c r="AR1688" t="s">
        <v>59</v>
      </c>
      <c r="AS1688" t="s">
        <v>80</v>
      </c>
      <c r="AT1688" t="s">
        <v>80</v>
      </c>
      <c r="AU1688" t="s">
        <v>80</v>
      </c>
      <c r="AV1688" t="s">
        <v>7547</v>
      </c>
      <c r="AW1688" t="s">
        <v>1976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2016030417</v>
      </c>
      <c r="BM1688">
        <v>17</v>
      </c>
    </row>
    <row r="1689" spans="1:65">
      <c r="A1689" t="s">
        <v>7548</v>
      </c>
      <c r="B1689">
        <v>1688</v>
      </c>
      <c r="C1689" t="s">
        <v>57</v>
      </c>
      <c r="D1689" t="s">
        <v>55</v>
      </c>
      <c r="E1689">
        <v>17</v>
      </c>
      <c r="F1689">
        <v>2016030417</v>
      </c>
      <c r="G1689" t="s">
        <v>55</v>
      </c>
      <c r="H1689" t="s">
        <v>1977</v>
      </c>
      <c r="I1689" t="s">
        <v>55</v>
      </c>
      <c r="J1689" t="s">
        <v>55</v>
      </c>
      <c r="K1689" t="s">
        <v>55</v>
      </c>
      <c r="L1689" t="s">
        <v>55</v>
      </c>
      <c r="M1689" t="s">
        <v>55</v>
      </c>
      <c r="N1689" t="s">
        <v>57</v>
      </c>
      <c r="O1689" t="s">
        <v>57</v>
      </c>
      <c r="P1689" t="s">
        <v>57</v>
      </c>
      <c r="Q1689" t="s">
        <v>57</v>
      </c>
      <c r="R1689" t="s">
        <v>57</v>
      </c>
      <c r="S1689" t="s">
        <v>55</v>
      </c>
      <c r="T1689" t="s">
        <v>57</v>
      </c>
      <c r="U1689" t="s">
        <v>57</v>
      </c>
      <c r="V1689" t="s">
        <v>57</v>
      </c>
      <c r="W1689" t="s">
        <v>55</v>
      </c>
      <c r="X1689" t="s">
        <v>57</v>
      </c>
      <c r="Y1689" t="s">
        <v>57</v>
      </c>
      <c r="Z1689" t="s">
        <v>57</v>
      </c>
      <c r="AA1689" t="s">
        <v>57</v>
      </c>
      <c r="AB1689" t="s">
        <v>57</v>
      </c>
      <c r="AC1689" t="s">
        <v>57</v>
      </c>
      <c r="AD1689" t="s">
        <v>57</v>
      </c>
      <c r="AE1689">
        <v>0</v>
      </c>
      <c r="AF1689">
        <v>0</v>
      </c>
      <c r="AG1689">
        <v>0</v>
      </c>
      <c r="AH1689">
        <v>0</v>
      </c>
      <c r="AI1689" s="18" t="str">
        <f t="shared" si="105"/>
        <v>1</v>
      </c>
      <c r="AJ1689" s="18" t="str">
        <f t="shared" si="106"/>
        <v>1</v>
      </c>
      <c r="AK1689" s="18" t="str">
        <f t="shared" si="107"/>
        <v>1</v>
      </c>
      <c r="AL1689" s="18">
        <f t="shared" si="108"/>
        <v>0</v>
      </c>
      <c r="AM1689" t="s">
        <v>55</v>
      </c>
      <c r="AN1689" t="s">
        <v>55</v>
      </c>
      <c r="AO1689">
        <v>0</v>
      </c>
      <c r="AP1689">
        <v>1</v>
      </c>
      <c r="AQ1689">
        <v>0</v>
      </c>
      <c r="AR1689" t="s">
        <v>59</v>
      </c>
      <c r="AS1689" t="s">
        <v>80</v>
      </c>
      <c r="AT1689" t="s">
        <v>80</v>
      </c>
      <c r="AU1689" t="s">
        <v>80</v>
      </c>
      <c r="AV1689" t="s">
        <v>7548</v>
      </c>
      <c r="AW1689" t="s">
        <v>1977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2016030417</v>
      </c>
      <c r="BM1689">
        <v>17</v>
      </c>
    </row>
    <row r="1690" spans="1:65">
      <c r="A1690" t="s">
        <v>7549</v>
      </c>
      <c r="B1690">
        <v>1689</v>
      </c>
      <c r="C1690" t="s">
        <v>57</v>
      </c>
      <c r="D1690" t="s">
        <v>55</v>
      </c>
      <c r="E1690">
        <v>17</v>
      </c>
      <c r="F1690">
        <v>2016030417</v>
      </c>
      <c r="G1690" t="s">
        <v>55</v>
      </c>
      <c r="H1690" t="s">
        <v>1978</v>
      </c>
      <c r="I1690" t="s">
        <v>55</v>
      </c>
      <c r="J1690" t="s">
        <v>55</v>
      </c>
      <c r="K1690" t="s">
        <v>55</v>
      </c>
      <c r="L1690" t="s">
        <v>55</v>
      </c>
      <c r="M1690" t="s">
        <v>55</v>
      </c>
      <c r="N1690" t="s">
        <v>57</v>
      </c>
      <c r="O1690" t="s">
        <v>57</v>
      </c>
      <c r="P1690" t="s">
        <v>57</v>
      </c>
      <c r="Q1690" t="s">
        <v>57</v>
      </c>
      <c r="R1690" t="s">
        <v>57</v>
      </c>
      <c r="S1690" t="s">
        <v>55</v>
      </c>
      <c r="T1690" t="s">
        <v>57</v>
      </c>
      <c r="U1690" t="s">
        <v>57</v>
      </c>
      <c r="V1690" t="s">
        <v>57</v>
      </c>
      <c r="W1690" t="s">
        <v>55</v>
      </c>
      <c r="X1690" t="s">
        <v>57</v>
      </c>
      <c r="Y1690" t="s">
        <v>57</v>
      </c>
      <c r="Z1690" t="s">
        <v>57</v>
      </c>
      <c r="AA1690" t="s">
        <v>57</v>
      </c>
      <c r="AB1690" t="s">
        <v>57</v>
      </c>
      <c r="AC1690" t="s">
        <v>57</v>
      </c>
      <c r="AD1690" t="s">
        <v>57</v>
      </c>
      <c r="AE1690">
        <v>0</v>
      </c>
      <c r="AF1690">
        <v>0</v>
      </c>
      <c r="AG1690">
        <v>0</v>
      </c>
      <c r="AH1690">
        <v>0</v>
      </c>
      <c r="AI1690" s="18" t="str">
        <f t="shared" si="105"/>
        <v>1</v>
      </c>
      <c r="AJ1690" s="18" t="str">
        <f t="shared" si="106"/>
        <v>1</v>
      </c>
      <c r="AK1690" s="18" t="str">
        <f t="shared" si="107"/>
        <v>1</v>
      </c>
      <c r="AL1690" s="18">
        <f t="shared" si="108"/>
        <v>0</v>
      </c>
      <c r="AM1690" t="s">
        <v>55</v>
      </c>
      <c r="AN1690" t="s">
        <v>55</v>
      </c>
      <c r="AO1690">
        <v>0</v>
      </c>
      <c r="AP1690">
        <v>1</v>
      </c>
      <c r="AQ1690">
        <v>0</v>
      </c>
      <c r="AR1690" t="s">
        <v>59</v>
      </c>
      <c r="AS1690" t="s">
        <v>80</v>
      </c>
      <c r="AT1690" t="s">
        <v>80</v>
      </c>
      <c r="AU1690" t="s">
        <v>80</v>
      </c>
      <c r="AV1690" t="s">
        <v>7549</v>
      </c>
      <c r="AW1690" t="s">
        <v>1978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0</v>
      </c>
      <c r="BL1690">
        <v>2016030417</v>
      </c>
      <c r="BM1690">
        <v>17</v>
      </c>
    </row>
    <row r="1691" spans="1:65">
      <c r="A1691" t="s">
        <v>7550</v>
      </c>
      <c r="B1691">
        <v>1690</v>
      </c>
      <c r="C1691" t="s">
        <v>57</v>
      </c>
      <c r="D1691" t="s">
        <v>55</v>
      </c>
      <c r="E1691">
        <v>17</v>
      </c>
      <c r="F1691">
        <v>2016030417</v>
      </c>
      <c r="G1691" t="s">
        <v>55</v>
      </c>
      <c r="H1691" t="s">
        <v>1979</v>
      </c>
      <c r="I1691" t="s">
        <v>55</v>
      </c>
      <c r="J1691" t="s">
        <v>55</v>
      </c>
      <c r="K1691" t="s">
        <v>55</v>
      </c>
      <c r="L1691" t="s">
        <v>55</v>
      </c>
      <c r="M1691" t="s">
        <v>55</v>
      </c>
      <c r="N1691" t="s">
        <v>57</v>
      </c>
      <c r="O1691" t="s">
        <v>57</v>
      </c>
      <c r="P1691" t="s">
        <v>57</v>
      </c>
      <c r="Q1691" t="s">
        <v>57</v>
      </c>
      <c r="R1691" t="s">
        <v>57</v>
      </c>
      <c r="S1691" t="s">
        <v>55</v>
      </c>
      <c r="T1691" t="s">
        <v>57</v>
      </c>
      <c r="U1691" t="s">
        <v>57</v>
      </c>
      <c r="V1691" t="s">
        <v>57</v>
      </c>
      <c r="W1691" t="s">
        <v>55</v>
      </c>
      <c r="X1691" t="s">
        <v>57</v>
      </c>
      <c r="Y1691" t="s">
        <v>57</v>
      </c>
      <c r="Z1691" t="s">
        <v>57</v>
      </c>
      <c r="AA1691" t="s">
        <v>57</v>
      </c>
      <c r="AB1691" t="s">
        <v>57</v>
      </c>
      <c r="AC1691" t="s">
        <v>57</v>
      </c>
      <c r="AD1691" t="s">
        <v>57</v>
      </c>
      <c r="AE1691">
        <v>0</v>
      </c>
      <c r="AF1691">
        <v>0</v>
      </c>
      <c r="AG1691">
        <v>0</v>
      </c>
      <c r="AH1691">
        <v>0</v>
      </c>
      <c r="AI1691" s="18" t="str">
        <f t="shared" si="105"/>
        <v>1</v>
      </c>
      <c r="AJ1691" s="18" t="str">
        <f t="shared" si="106"/>
        <v>1</v>
      </c>
      <c r="AK1691" s="18" t="str">
        <f t="shared" si="107"/>
        <v>1</v>
      </c>
      <c r="AL1691" s="18">
        <f t="shared" si="108"/>
        <v>0</v>
      </c>
      <c r="AM1691" t="s">
        <v>55</v>
      </c>
      <c r="AN1691" t="s">
        <v>55</v>
      </c>
      <c r="AO1691">
        <v>1</v>
      </c>
      <c r="AP1691">
        <v>1</v>
      </c>
      <c r="AQ1691">
        <v>0</v>
      </c>
      <c r="AR1691" t="s">
        <v>59</v>
      </c>
      <c r="AS1691" t="s">
        <v>80</v>
      </c>
      <c r="AT1691" t="s">
        <v>80</v>
      </c>
      <c r="AU1691" t="s">
        <v>80</v>
      </c>
      <c r="AV1691" t="s">
        <v>7550</v>
      </c>
      <c r="AW1691" t="s">
        <v>1979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2016030417</v>
      </c>
      <c r="BM1691">
        <v>17</v>
      </c>
    </row>
    <row r="1692" spans="1:65">
      <c r="A1692" t="s">
        <v>7551</v>
      </c>
      <c r="B1692">
        <v>1691</v>
      </c>
      <c r="C1692" t="s">
        <v>57</v>
      </c>
      <c r="D1692" t="s">
        <v>55</v>
      </c>
      <c r="E1692">
        <v>17</v>
      </c>
      <c r="F1692">
        <v>2016030417</v>
      </c>
      <c r="G1692" t="s">
        <v>55</v>
      </c>
      <c r="H1692" t="s">
        <v>1980</v>
      </c>
      <c r="I1692" t="s">
        <v>55</v>
      </c>
      <c r="J1692" t="s">
        <v>55</v>
      </c>
      <c r="K1692" t="s">
        <v>55</v>
      </c>
      <c r="L1692" t="s">
        <v>55</v>
      </c>
      <c r="M1692" t="s">
        <v>55</v>
      </c>
      <c r="N1692" t="s">
        <v>57</v>
      </c>
      <c r="O1692" t="s">
        <v>57</v>
      </c>
      <c r="P1692" t="s">
        <v>57</v>
      </c>
      <c r="Q1692" t="s">
        <v>57</v>
      </c>
      <c r="R1692" t="s">
        <v>57</v>
      </c>
      <c r="S1692" t="s">
        <v>55</v>
      </c>
      <c r="T1692" t="s">
        <v>57</v>
      </c>
      <c r="U1692" t="s">
        <v>57</v>
      </c>
      <c r="V1692" t="s">
        <v>57</v>
      </c>
      <c r="W1692" t="s">
        <v>55</v>
      </c>
      <c r="X1692" t="s">
        <v>57</v>
      </c>
      <c r="Y1692" t="s">
        <v>57</v>
      </c>
      <c r="Z1692" t="s">
        <v>57</v>
      </c>
      <c r="AA1692" t="s">
        <v>57</v>
      </c>
      <c r="AB1692" t="s">
        <v>57</v>
      </c>
      <c r="AC1692" t="s">
        <v>57</v>
      </c>
      <c r="AD1692" t="s">
        <v>57</v>
      </c>
      <c r="AE1692">
        <v>0</v>
      </c>
      <c r="AF1692">
        <v>0</v>
      </c>
      <c r="AG1692">
        <v>0</v>
      </c>
      <c r="AH1692">
        <v>0</v>
      </c>
      <c r="AI1692" s="18" t="str">
        <f t="shared" si="105"/>
        <v>1</v>
      </c>
      <c r="AJ1692" s="18" t="str">
        <f t="shared" si="106"/>
        <v>1</v>
      </c>
      <c r="AK1692" s="18" t="str">
        <f t="shared" si="107"/>
        <v>1</v>
      </c>
      <c r="AL1692" s="18">
        <f t="shared" si="108"/>
        <v>0</v>
      </c>
      <c r="AM1692" t="s">
        <v>55</v>
      </c>
      <c r="AN1692" t="s">
        <v>55</v>
      </c>
      <c r="AO1692">
        <v>0</v>
      </c>
      <c r="AP1692">
        <v>1</v>
      </c>
      <c r="AQ1692">
        <v>0</v>
      </c>
      <c r="AR1692" t="s">
        <v>59</v>
      </c>
      <c r="AS1692" t="s">
        <v>80</v>
      </c>
      <c r="AT1692" t="s">
        <v>80</v>
      </c>
      <c r="AU1692" t="s">
        <v>80</v>
      </c>
      <c r="AV1692" t="s">
        <v>7551</v>
      </c>
      <c r="AW1692" t="s">
        <v>1980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2016030417</v>
      </c>
      <c r="BM1692">
        <v>17</v>
      </c>
    </row>
    <row r="1693" spans="1:65">
      <c r="A1693" t="s">
        <v>7552</v>
      </c>
      <c r="B1693">
        <v>1692</v>
      </c>
      <c r="C1693" t="s">
        <v>57</v>
      </c>
      <c r="D1693" t="s">
        <v>55</v>
      </c>
      <c r="E1693">
        <v>17</v>
      </c>
      <c r="F1693">
        <v>2016030417</v>
      </c>
      <c r="G1693" t="s">
        <v>55</v>
      </c>
      <c r="H1693" t="s">
        <v>1981</v>
      </c>
      <c r="I1693" t="s">
        <v>55</v>
      </c>
      <c r="J1693" t="s">
        <v>55</v>
      </c>
      <c r="K1693" t="s">
        <v>55</v>
      </c>
      <c r="L1693" t="s">
        <v>55</v>
      </c>
      <c r="M1693" t="s">
        <v>55</v>
      </c>
      <c r="N1693" t="s">
        <v>57</v>
      </c>
      <c r="O1693" t="s">
        <v>57</v>
      </c>
      <c r="P1693" t="s">
        <v>57</v>
      </c>
      <c r="Q1693" t="s">
        <v>57</v>
      </c>
      <c r="R1693" t="s">
        <v>57</v>
      </c>
      <c r="S1693" t="s">
        <v>55</v>
      </c>
      <c r="T1693" t="s">
        <v>57</v>
      </c>
      <c r="U1693" t="s">
        <v>57</v>
      </c>
      <c r="V1693" t="s">
        <v>57</v>
      </c>
      <c r="W1693" t="s">
        <v>55</v>
      </c>
      <c r="X1693" t="s">
        <v>57</v>
      </c>
      <c r="Y1693" t="s">
        <v>57</v>
      </c>
      <c r="Z1693" t="s">
        <v>57</v>
      </c>
      <c r="AA1693" t="s">
        <v>57</v>
      </c>
      <c r="AB1693" t="s">
        <v>57</v>
      </c>
      <c r="AC1693" t="s">
        <v>57</v>
      </c>
      <c r="AD1693" t="s">
        <v>57</v>
      </c>
      <c r="AE1693">
        <v>0</v>
      </c>
      <c r="AF1693">
        <v>0</v>
      </c>
      <c r="AG1693">
        <v>0</v>
      </c>
      <c r="AH1693">
        <v>0</v>
      </c>
      <c r="AI1693" s="18" t="str">
        <f t="shared" si="105"/>
        <v>1</v>
      </c>
      <c r="AJ1693" s="18" t="str">
        <f t="shared" si="106"/>
        <v>1</v>
      </c>
      <c r="AK1693" s="18" t="str">
        <f t="shared" si="107"/>
        <v>1</v>
      </c>
      <c r="AL1693" s="18">
        <f t="shared" si="108"/>
        <v>0</v>
      </c>
      <c r="AM1693" t="s">
        <v>55</v>
      </c>
      <c r="AN1693" t="s">
        <v>55</v>
      </c>
      <c r="AO1693">
        <v>0</v>
      </c>
      <c r="AP1693">
        <v>1</v>
      </c>
      <c r="AQ1693">
        <v>0</v>
      </c>
      <c r="AR1693" t="s">
        <v>59</v>
      </c>
      <c r="AS1693" t="s">
        <v>80</v>
      </c>
      <c r="AT1693" t="s">
        <v>80</v>
      </c>
      <c r="AU1693" t="s">
        <v>80</v>
      </c>
      <c r="AV1693" t="s">
        <v>7552</v>
      </c>
      <c r="AW1693" t="s">
        <v>1981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0</v>
      </c>
      <c r="BL1693">
        <v>2016030417</v>
      </c>
      <c r="BM1693">
        <v>17</v>
      </c>
    </row>
    <row r="1694" spans="1:65">
      <c r="A1694" t="s">
        <v>7553</v>
      </c>
      <c r="B1694">
        <v>1693</v>
      </c>
      <c r="C1694" t="s">
        <v>57</v>
      </c>
      <c r="D1694" t="s">
        <v>55</v>
      </c>
      <c r="E1694">
        <v>17</v>
      </c>
      <c r="F1694">
        <v>2016030417</v>
      </c>
      <c r="G1694" t="s">
        <v>55</v>
      </c>
      <c r="H1694" t="s">
        <v>1982</v>
      </c>
      <c r="I1694" t="s">
        <v>55</v>
      </c>
      <c r="J1694" t="s">
        <v>55</v>
      </c>
      <c r="K1694" t="s">
        <v>55</v>
      </c>
      <c r="L1694" t="s">
        <v>55</v>
      </c>
      <c r="M1694" t="s">
        <v>55</v>
      </c>
      <c r="N1694" t="s">
        <v>57</v>
      </c>
      <c r="O1694" t="s">
        <v>57</v>
      </c>
      <c r="P1694" t="s">
        <v>57</v>
      </c>
      <c r="Q1694" t="s">
        <v>57</v>
      </c>
      <c r="R1694" t="s">
        <v>57</v>
      </c>
      <c r="S1694" t="s">
        <v>55</v>
      </c>
      <c r="T1694" t="s">
        <v>57</v>
      </c>
      <c r="U1694" t="s">
        <v>57</v>
      </c>
      <c r="V1694" t="s">
        <v>57</v>
      </c>
      <c r="W1694" t="s">
        <v>55</v>
      </c>
      <c r="X1694" t="s">
        <v>57</v>
      </c>
      <c r="Y1694" t="s">
        <v>57</v>
      </c>
      <c r="Z1694" t="s">
        <v>57</v>
      </c>
      <c r="AA1694" t="s">
        <v>57</v>
      </c>
      <c r="AB1694" t="s">
        <v>57</v>
      </c>
      <c r="AC1694" t="s">
        <v>57</v>
      </c>
      <c r="AD1694" t="s">
        <v>57</v>
      </c>
      <c r="AE1694">
        <v>0</v>
      </c>
      <c r="AF1694">
        <v>0</v>
      </c>
      <c r="AG1694">
        <v>0</v>
      </c>
      <c r="AH1694">
        <v>0</v>
      </c>
      <c r="AI1694" s="18" t="str">
        <f t="shared" si="105"/>
        <v>1</v>
      </c>
      <c r="AJ1694" s="18" t="str">
        <f t="shared" si="106"/>
        <v>1</v>
      </c>
      <c r="AK1694" s="18" t="str">
        <f t="shared" si="107"/>
        <v>1</v>
      </c>
      <c r="AL1694" s="18">
        <f t="shared" si="108"/>
        <v>0</v>
      </c>
      <c r="AM1694" t="s">
        <v>55</v>
      </c>
      <c r="AN1694" t="s">
        <v>55</v>
      </c>
      <c r="AO1694">
        <v>1</v>
      </c>
      <c r="AP1694">
        <v>1</v>
      </c>
      <c r="AQ1694">
        <v>0</v>
      </c>
      <c r="AR1694" t="s">
        <v>59</v>
      </c>
      <c r="AS1694" t="s">
        <v>80</v>
      </c>
      <c r="AT1694" t="s">
        <v>80</v>
      </c>
      <c r="AU1694" t="s">
        <v>80</v>
      </c>
      <c r="AV1694" t="s">
        <v>7553</v>
      </c>
      <c r="AW1694" t="s">
        <v>1982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0</v>
      </c>
      <c r="BL1694">
        <v>2016030417</v>
      </c>
      <c r="BM1694">
        <v>17</v>
      </c>
    </row>
    <row r="1695" spans="1:65">
      <c r="A1695" t="s">
        <v>7554</v>
      </c>
      <c r="B1695">
        <v>1694</v>
      </c>
      <c r="C1695" t="s">
        <v>57</v>
      </c>
      <c r="D1695" t="s">
        <v>55</v>
      </c>
      <c r="E1695">
        <v>17</v>
      </c>
      <c r="F1695">
        <v>2016030417</v>
      </c>
      <c r="G1695" t="s">
        <v>55</v>
      </c>
      <c r="H1695" t="s">
        <v>1983</v>
      </c>
      <c r="I1695" t="s">
        <v>55</v>
      </c>
      <c r="J1695" t="s">
        <v>55</v>
      </c>
      <c r="K1695" t="s">
        <v>55</v>
      </c>
      <c r="L1695" t="s">
        <v>55</v>
      </c>
      <c r="M1695" t="s">
        <v>55</v>
      </c>
      <c r="N1695" t="s">
        <v>57</v>
      </c>
      <c r="O1695" t="s">
        <v>57</v>
      </c>
      <c r="P1695" t="s">
        <v>57</v>
      </c>
      <c r="Q1695" t="s">
        <v>57</v>
      </c>
      <c r="R1695" t="s">
        <v>57</v>
      </c>
      <c r="S1695" t="s">
        <v>55</v>
      </c>
      <c r="T1695" t="s">
        <v>57</v>
      </c>
      <c r="U1695" t="s">
        <v>57</v>
      </c>
      <c r="V1695" t="s">
        <v>57</v>
      </c>
      <c r="W1695" t="s">
        <v>55</v>
      </c>
      <c r="X1695" t="s">
        <v>57</v>
      </c>
      <c r="Y1695" t="s">
        <v>57</v>
      </c>
      <c r="Z1695" t="s">
        <v>57</v>
      </c>
      <c r="AA1695" t="s">
        <v>57</v>
      </c>
      <c r="AB1695" t="s">
        <v>57</v>
      </c>
      <c r="AC1695" t="s">
        <v>57</v>
      </c>
      <c r="AD1695" t="s">
        <v>57</v>
      </c>
      <c r="AE1695">
        <v>0</v>
      </c>
      <c r="AF1695">
        <v>0</v>
      </c>
      <c r="AG1695">
        <v>0</v>
      </c>
      <c r="AH1695">
        <v>0</v>
      </c>
      <c r="AI1695" s="18" t="str">
        <f t="shared" si="105"/>
        <v>1</v>
      </c>
      <c r="AJ1695" s="18" t="str">
        <f t="shared" si="106"/>
        <v>1</v>
      </c>
      <c r="AK1695" s="18" t="str">
        <f t="shared" si="107"/>
        <v>1</v>
      </c>
      <c r="AL1695" s="18">
        <f t="shared" si="108"/>
        <v>0</v>
      </c>
      <c r="AM1695" t="s">
        <v>55</v>
      </c>
      <c r="AN1695" t="s">
        <v>55</v>
      </c>
      <c r="AO1695">
        <v>0</v>
      </c>
      <c r="AP1695">
        <v>1</v>
      </c>
      <c r="AQ1695">
        <v>0</v>
      </c>
      <c r="AR1695" t="s">
        <v>59</v>
      </c>
      <c r="AS1695" t="s">
        <v>80</v>
      </c>
      <c r="AT1695" t="s">
        <v>80</v>
      </c>
      <c r="AU1695" t="s">
        <v>80</v>
      </c>
      <c r="AV1695" t="s">
        <v>7554</v>
      </c>
      <c r="AW1695" t="s">
        <v>1983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0</v>
      </c>
      <c r="BL1695">
        <v>2016030417</v>
      </c>
      <c r="BM1695">
        <v>17</v>
      </c>
    </row>
    <row r="1696" spans="1:65">
      <c r="A1696" t="s">
        <v>7555</v>
      </c>
      <c r="B1696">
        <v>1695</v>
      </c>
      <c r="C1696" t="s">
        <v>57</v>
      </c>
      <c r="D1696" t="s">
        <v>55</v>
      </c>
      <c r="E1696">
        <v>17</v>
      </c>
      <c r="F1696">
        <v>2016030417</v>
      </c>
      <c r="G1696" t="s">
        <v>55</v>
      </c>
      <c r="H1696" t="s">
        <v>1984</v>
      </c>
      <c r="I1696" t="s">
        <v>55</v>
      </c>
      <c r="J1696" t="s">
        <v>55</v>
      </c>
      <c r="K1696" t="s">
        <v>55</v>
      </c>
      <c r="L1696" t="s">
        <v>55</v>
      </c>
      <c r="M1696" t="s">
        <v>55</v>
      </c>
      <c r="N1696" t="s">
        <v>57</v>
      </c>
      <c r="O1696" t="s">
        <v>57</v>
      </c>
      <c r="P1696" t="s">
        <v>57</v>
      </c>
      <c r="Q1696" t="s">
        <v>57</v>
      </c>
      <c r="R1696" t="s">
        <v>57</v>
      </c>
      <c r="S1696" t="s">
        <v>55</v>
      </c>
      <c r="T1696" t="s">
        <v>57</v>
      </c>
      <c r="U1696" t="s">
        <v>57</v>
      </c>
      <c r="V1696" t="s">
        <v>57</v>
      </c>
      <c r="W1696" t="s">
        <v>55</v>
      </c>
      <c r="X1696" t="s">
        <v>57</v>
      </c>
      <c r="Y1696" t="s">
        <v>57</v>
      </c>
      <c r="Z1696" t="s">
        <v>57</v>
      </c>
      <c r="AA1696" t="s">
        <v>57</v>
      </c>
      <c r="AB1696" t="s">
        <v>57</v>
      </c>
      <c r="AC1696" t="s">
        <v>57</v>
      </c>
      <c r="AD1696" t="s">
        <v>57</v>
      </c>
      <c r="AE1696">
        <v>0</v>
      </c>
      <c r="AF1696">
        <v>0</v>
      </c>
      <c r="AG1696">
        <v>0</v>
      </c>
      <c r="AH1696">
        <v>0</v>
      </c>
      <c r="AI1696" s="18" t="str">
        <f t="shared" si="105"/>
        <v>1</v>
      </c>
      <c r="AJ1696" s="18" t="str">
        <f t="shared" si="106"/>
        <v>1</v>
      </c>
      <c r="AK1696" s="18" t="str">
        <f t="shared" si="107"/>
        <v>1</v>
      </c>
      <c r="AL1696" s="18">
        <f t="shared" si="108"/>
        <v>0</v>
      </c>
      <c r="AM1696" t="s">
        <v>55</v>
      </c>
      <c r="AN1696" t="s">
        <v>55</v>
      </c>
      <c r="AO1696">
        <v>0</v>
      </c>
      <c r="AP1696">
        <v>1</v>
      </c>
      <c r="AQ1696">
        <v>0</v>
      </c>
      <c r="AR1696" t="s">
        <v>59</v>
      </c>
      <c r="AS1696" t="s">
        <v>80</v>
      </c>
      <c r="AT1696" t="s">
        <v>80</v>
      </c>
      <c r="AU1696" t="s">
        <v>80</v>
      </c>
      <c r="AV1696" t="s">
        <v>7555</v>
      </c>
      <c r="AW1696" t="s">
        <v>1984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0</v>
      </c>
      <c r="BL1696">
        <v>2016030417</v>
      </c>
      <c r="BM1696">
        <v>17</v>
      </c>
    </row>
    <row r="1697" spans="1:65">
      <c r="A1697" t="s">
        <v>7556</v>
      </c>
      <c r="B1697">
        <v>1696</v>
      </c>
      <c r="C1697" t="s">
        <v>57</v>
      </c>
      <c r="D1697" t="s">
        <v>55</v>
      </c>
      <c r="E1697">
        <v>17</v>
      </c>
      <c r="F1697">
        <v>2016030417</v>
      </c>
      <c r="G1697" t="s">
        <v>55</v>
      </c>
      <c r="H1697" t="s">
        <v>1985</v>
      </c>
      <c r="I1697" t="s">
        <v>55</v>
      </c>
      <c r="J1697" t="s">
        <v>55</v>
      </c>
      <c r="K1697" t="s">
        <v>55</v>
      </c>
      <c r="L1697" t="s">
        <v>55</v>
      </c>
      <c r="M1697" t="s">
        <v>55</v>
      </c>
      <c r="N1697" t="s">
        <v>57</v>
      </c>
      <c r="O1697" t="s">
        <v>57</v>
      </c>
      <c r="P1697" t="s">
        <v>57</v>
      </c>
      <c r="Q1697" t="s">
        <v>57</v>
      </c>
      <c r="R1697" t="s">
        <v>57</v>
      </c>
      <c r="S1697" t="s">
        <v>55</v>
      </c>
      <c r="T1697" t="s">
        <v>57</v>
      </c>
      <c r="U1697" t="s">
        <v>57</v>
      </c>
      <c r="V1697" t="s">
        <v>57</v>
      </c>
      <c r="W1697" t="s">
        <v>55</v>
      </c>
      <c r="X1697" t="s">
        <v>57</v>
      </c>
      <c r="Y1697" t="s">
        <v>57</v>
      </c>
      <c r="Z1697" t="s">
        <v>57</v>
      </c>
      <c r="AA1697" t="s">
        <v>57</v>
      </c>
      <c r="AB1697" t="s">
        <v>57</v>
      </c>
      <c r="AC1697" t="s">
        <v>57</v>
      </c>
      <c r="AD1697" t="s">
        <v>57</v>
      </c>
      <c r="AE1697">
        <v>0</v>
      </c>
      <c r="AF1697">
        <v>0</v>
      </c>
      <c r="AG1697">
        <v>0</v>
      </c>
      <c r="AH1697">
        <v>0</v>
      </c>
      <c r="AI1697" s="18" t="str">
        <f t="shared" si="105"/>
        <v>1</v>
      </c>
      <c r="AJ1697" s="18" t="str">
        <f t="shared" si="106"/>
        <v>1</v>
      </c>
      <c r="AK1697" s="18" t="str">
        <f t="shared" si="107"/>
        <v>1</v>
      </c>
      <c r="AL1697" s="18">
        <f t="shared" si="108"/>
        <v>0</v>
      </c>
      <c r="AM1697" t="s">
        <v>55</v>
      </c>
      <c r="AN1697" t="s">
        <v>55</v>
      </c>
      <c r="AO1697">
        <v>1</v>
      </c>
      <c r="AP1697">
        <v>1</v>
      </c>
      <c r="AQ1697">
        <v>0</v>
      </c>
      <c r="AR1697" t="s">
        <v>59</v>
      </c>
      <c r="AS1697" t="s">
        <v>80</v>
      </c>
      <c r="AT1697" t="s">
        <v>80</v>
      </c>
      <c r="AU1697" t="s">
        <v>80</v>
      </c>
      <c r="AV1697" t="s">
        <v>7556</v>
      </c>
      <c r="AW1697" t="s">
        <v>1985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0</v>
      </c>
      <c r="BL1697">
        <v>2016030417</v>
      </c>
      <c r="BM1697">
        <v>17</v>
      </c>
    </row>
    <row r="1698" spans="1:65">
      <c r="A1698" t="s">
        <v>7557</v>
      </c>
      <c r="B1698">
        <v>1697</v>
      </c>
      <c r="C1698" t="s">
        <v>57</v>
      </c>
      <c r="D1698" t="s">
        <v>55</v>
      </c>
      <c r="E1698">
        <v>17</v>
      </c>
      <c r="F1698">
        <v>2016030417</v>
      </c>
      <c r="G1698" t="s">
        <v>55</v>
      </c>
      <c r="H1698" t="s">
        <v>1986</v>
      </c>
      <c r="I1698" t="s">
        <v>55</v>
      </c>
      <c r="J1698" t="s">
        <v>55</v>
      </c>
      <c r="K1698" t="s">
        <v>55</v>
      </c>
      <c r="L1698" t="s">
        <v>55</v>
      </c>
      <c r="M1698" t="s">
        <v>55</v>
      </c>
      <c r="N1698" t="s">
        <v>57</v>
      </c>
      <c r="O1698" t="s">
        <v>57</v>
      </c>
      <c r="P1698" t="s">
        <v>57</v>
      </c>
      <c r="Q1698" t="s">
        <v>57</v>
      </c>
      <c r="R1698" t="s">
        <v>57</v>
      </c>
      <c r="S1698" t="s">
        <v>55</v>
      </c>
      <c r="T1698" t="s">
        <v>57</v>
      </c>
      <c r="U1698" t="s">
        <v>57</v>
      </c>
      <c r="V1698" t="s">
        <v>57</v>
      </c>
      <c r="W1698" t="s">
        <v>55</v>
      </c>
      <c r="X1698" t="s">
        <v>57</v>
      </c>
      <c r="Y1698" t="s">
        <v>57</v>
      </c>
      <c r="Z1698" t="s">
        <v>57</v>
      </c>
      <c r="AA1698" t="s">
        <v>57</v>
      </c>
      <c r="AB1698" t="s">
        <v>57</v>
      </c>
      <c r="AC1698" t="s">
        <v>57</v>
      </c>
      <c r="AD1698" t="s">
        <v>57</v>
      </c>
      <c r="AE1698">
        <v>0</v>
      </c>
      <c r="AF1698">
        <v>0</v>
      </c>
      <c r="AG1698">
        <v>0</v>
      </c>
      <c r="AH1698">
        <v>0</v>
      </c>
      <c r="AI1698" s="18" t="str">
        <f t="shared" si="105"/>
        <v>1</v>
      </c>
      <c r="AJ1698" s="18" t="str">
        <f t="shared" si="106"/>
        <v>1</v>
      </c>
      <c r="AK1698" s="18" t="str">
        <f t="shared" si="107"/>
        <v>1</v>
      </c>
      <c r="AL1698" s="18">
        <f t="shared" si="108"/>
        <v>0</v>
      </c>
      <c r="AM1698" t="s">
        <v>55</v>
      </c>
      <c r="AN1698" t="s">
        <v>55</v>
      </c>
      <c r="AO1698">
        <v>0</v>
      </c>
      <c r="AP1698">
        <v>1</v>
      </c>
      <c r="AQ1698">
        <v>0</v>
      </c>
      <c r="AR1698" t="s">
        <v>59</v>
      </c>
      <c r="AS1698" t="s">
        <v>80</v>
      </c>
      <c r="AT1698" t="s">
        <v>80</v>
      </c>
      <c r="AU1698" t="s">
        <v>80</v>
      </c>
      <c r="AV1698" t="s">
        <v>7557</v>
      </c>
      <c r="AW1698" t="s">
        <v>1986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2016030417</v>
      </c>
      <c r="BM1698">
        <v>17</v>
      </c>
    </row>
    <row r="1699" spans="1:65">
      <c r="A1699" t="s">
        <v>7558</v>
      </c>
      <c r="B1699">
        <v>1698</v>
      </c>
      <c r="C1699" t="s">
        <v>57</v>
      </c>
      <c r="D1699" t="s">
        <v>55</v>
      </c>
      <c r="E1699">
        <v>17</v>
      </c>
      <c r="F1699">
        <v>2016030417</v>
      </c>
      <c r="G1699" t="s">
        <v>55</v>
      </c>
      <c r="H1699" t="s">
        <v>1987</v>
      </c>
      <c r="I1699" t="s">
        <v>55</v>
      </c>
      <c r="J1699" t="s">
        <v>55</v>
      </c>
      <c r="K1699" t="s">
        <v>55</v>
      </c>
      <c r="L1699" t="s">
        <v>55</v>
      </c>
      <c r="M1699" t="s">
        <v>55</v>
      </c>
      <c r="N1699" t="s">
        <v>57</v>
      </c>
      <c r="O1699" t="s">
        <v>57</v>
      </c>
      <c r="P1699" t="s">
        <v>57</v>
      </c>
      <c r="Q1699" t="s">
        <v>57</v>
      </c>
      <c r="R1699" t="s">
        <v>57</v>
      </c>
      <c r="S1699" t="s">
        <v>55</v>
      </c>
      <c r="T1699" t="s">
        <v>57</v>
      </c>
      <c r="U1699" t="s">
        <v>57</v>
      </c>
      <c r="V1699" t="s">
        <v>57</v>
      </c>
      <c r="W1699" t="s">
        <v>55</v>
      </c>
      <c r="X1699" t="s">
        <v>57</v>
      </c>
      <c r="Y1699" t="s">
        <v>57</v>
      </c>
      <c r="Z1699" t="s">
        <v>57</v>
      </c>
      <c r="AA1699" t="s">
        <v>57</v>
      </c>
      <c r="AB1699" t="s">
        <v>57</v>
      </c>
      <c r="AC1699" t="s">
        <v>57</v>
      </c>
      <c r="AD1699" t="s">
        <v>57</v>
      </c>
      <c r="AE1699">
        <v>0</v>
      </c>
      <c r="AF1699">
        <v>0</v>
      </c>
      <c r="AG1699">
        <v>0</v>
      </c>
      <c r="AH1699">
        <v>0</v>
      </c>
      <c r="AI1699" s="18" t="str">
        <f t="shared" si="105"/>
        <v>1</v>
      </c>
      <c r="AJ1699" s="18" t="str">
        <f t="shared" si="106"/>
        <v>1</v>
      </c>
      <c r="AK1699" s="18" t="str">
        <f t="shared" si="107"/>
        <v>1</v>
      </c>
      <c r="AL1699" s="18">
        <f t="shared" si="108"/>
        <v>0</v>
      </c>
      <c r="AM1699" t="s">
        <v>55</v>
      </c>
      <c r="AN1699" t="s">
        <v>55</v>
      </c>
      <c r="AO1699">
        <v>0</v>
      </c>
      <c r="AP1699">
        <v>1</v>
      </c>
      <c r="AQ1699">
        <v>0</v>
      </c>
      <c r="AR1699" t="s">
        <v>59</v>
      </c>
      <c r="AS1699" t="s">
        <v>80</v>
      </c>
      <c r="AT1699" t="s">
        <v>80</v>
      </c>
      <c r="AU1699" t="s">
        <v>80</v>
      </c>
      <c r="AV1699" t="s">
        <v>7558</v>
      </c>
      <c r="AW1699" t="s">
        <v>1987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0</v>
      </c>
      <c r="BL1699">
        <v>2016030417</v>
      </c>
      <c r="BM1699">
        <v>17</v>
      </c>
    </row>
    <row r="1700" spans="1:65">
      <c r="A1700" t="s">
        <v>7559</v>
      </c>
      <c r="B1700">
        <v>1699</v>
      </c>
      <c r="C1700" t="s">
        <v>57</v>
      </c>
      <c r="D1700" t="s">
        <v>55</v>
      </c>
      <c r="E1700">
        <v>17</v>
      </c>
      <c r="F1700">
        <v>2016030417</v>
      </c>
      <c r="G1700" t="s">
        <v>55</v>
      </c>
      <c r="H1700" t="s">
        <v>1988</v>
      </c>
      <c r="I1700" t="s">
        <v>55</v>
      </c>
      <c r="J1700" t="s">
        <v>55</v>
      </c>
      <c r="K1700" t="s">
        <v>55</v>
      </c>
      <c r="L1700" t="s">
        <v>55</v>
      </c>
      <c r="M1700" t="s">
        <v>55</v>
      </c>
      <c r="N1700" t="s">
        <v>57</v>
      </c>
      <c r="O1700" t="s">
        <v>57</v>
      </c>
      <c r="P1700" t="s">
        <v>57</v>
      </c>
      <c r="Q1700" t="s">
        <v>57</v>
      </c>
      <c r="R1700" t="s">
        <v>57</v>
      </c>
      <c r="S1700" t="s">
        <v>55</v>
      </c>
      <c r="T1700" t="s">
        <v>57</v>
      </c>
      <c r="U1700" t="s">
        <v>57</v>
      </c>
      <c r="V1700" t="s">
        <v>57</v>
      </c>
      <c r="W1700" t="s">
        <v>55</v>
      </c>
      <c r="X1700" t="s">
        <v>57</v>
      </c>
      <c r="Y1700" t="s">
        <v>57</v>
      </c>
      <c r="Z1700" t="s">
        <v>57</v>
      </c>
      <c r="AA1700" t="s">
        <v>57</v>
      </c>
      <c r="AB1700" t="s">
        <v>57</v>
      </c>
      <c r="AC1700" t="s">
        <v>57</v>
      </c>
      <c r="AD1700" t="s">
        <v>57</v>
      </c>
      <c r="AE1700">
        <v>0</v>
      </c>
      <c r="AF1700">
        <v>0</v>
      </c>
      <c r="AG1700">
        <v>0</v>
      </c>
      <c r="AH1700">
        <v>0</v>
      </c>
      <c r="AI1700" s="18" t="str">
        <f t="shared" si="105"/>
        <v>1</v>
      </c>
      <c r="AJ1700" s="18" t="str">
        <f t="shared" si="106"/>
        <v>1</v>
      </c>
      <c r="AK1700" s="18" t="str">
        <f t="shared" si="107"/>
        <v>1</v>
      </c>
      <c r="AL1700" s="18">
        <f t="shared" si="108"/>
        <v>0</v>
      </c>
      <c r="AM1700" t="s">
        <v>55</v>
      </c>
      <c r="AN1700" t="s">
        <v>55</v>
      </c>
      <c r="AO1700">
        <v>0</v>
      </c>
      <c r="AP1700">
        <v>1</v>
      </c>
      <c r="AQ1700">
        <v>0</v>
      </c>
      <c r="AR1700" t="s">
        <v>59</v>
      </c>
      <c r="AS1700" t="s">
        <v>80</v>
      </c>
      <c r="AT1700" t="s">
        <v>80</v>
      </c>
      <c r="AU1700" t="s">
        <v>80</v>
      </c>
      <c r="AV1700" t="s">
        <v>7559</v>
      </c>
      <c r="AW1700" t="s">
        <v>1988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2016030417</v>
      </c>
      <c r="BM1700">
        <v>17</v>
      </c>
    </row>
    <row r="1701" spans="1:65">
      <c r="A1701" t="s">
        <v>7560</v>
      </c>
      <c r="B1701">
        <v>1700</v>
      </c>
      <c r="C1701" t="s">
        <v>57</v>
      </c>
      <c r="D1701" t="s">
        <v>55</v>
      </c>
      <c r="E1701">
        <v>17</v>
      </c>
      <c r="F1701">
        <v>2016030417</v>
      </c>
      <c r="G1701" t="s">
        <v>55</v>
      </c>
      <c r="H1701" t="s">
        <v>1989</v>
      </c>
      <c r="I1701" t="s">
        <v>55</v>
      </c>
      <c r="J1701" t="s">
        <v>55</v>
      </c>
      <c r="K1701" t="s">
        <v>55</v>
      </c>
      <c r="L1701" t="s">
        <v>55</v>
      </c>
      <c r="M1701" t="s">
        <v>55</v>
      </c>
      <c r="N1701" t="s">
        <v>57</v>
      </c>
      <c r="O1701" t="s">
        <v>57</v>
      </c>
      <c r="P1701" t="s">
        <v>57</v>
      </c>
      <c r="Q1701" t="s">
        <v>57</v>
      </c>
      <c r="R1701" t="s">
        <v>57</v>
      </c>
      <c r="S1701" t="s">
        <v>55</v>
      </c>
      <c r="T1701" t="s">
        <v>57</v>
      </c>
      <c r="U1701" t="s">
        <v>57</v>
      </c>
      <c r="V1701" t="s">
        <v>57</v>
      </c>
      <c r="W1701" t="s">
        <v>55</v>
      </c>
      <c r="X1701" t="s">
        <v>57</v>
      </c>
      <c r="Y1701" t="s">
        <v>57</v>
      </c>
      <c r="Z1701" t="s">
        <v>57</v>
      </c>
      <c r="AA1701" t="s">
        <v>57</v>
      </c>
      <c r="AB1701" t="s">
        <v>57</v>
      </c>
      <c r="AC1701" t="s">
        <v>57</v>
      </c>
      <c r="AD1701" t="s">
        <v>57</v>
      </c>
      <c r="AE1701">
        <v>0</v>
      </c>
      <c r="AF1701">
        <v>0</v>
      </c>
      <c r="AG1701">
        <v>0</v>
      </c>
      <c r="AH1701">
        <v>0</v>
      </c>
      <c r="AI1701" s="18" t="str">
        <f t="shared" si="105"/>
        <v>1</v>
      </c>
      <c r="AJ1701" s="18" t="str">
        <f t="shared" si="106"/>
        <v>1</v>
      </c>
      <c r="AK1701" s="18" t="str">
        <f t="shared" si="107"/>
        <v>1</v>
      </c>
      <c r="AL1701" s="18">
        <f t="shared" si="108"/>
        <v>0</v>
      </c>
      <c r="AM1701" t="s">
        <v>55</v>
      </c>
      <c r="AN1701" t="s">
        <v>55</v>
      </c>
      <c r="AO1701">
        <v>1</v>
      </c>
      <c r="AP1701">
        <v>1</v>
      </c>
      <c r="AQ1701">
        <v>0</v>
      </c>
      <c r="AR1701" t="s">
        <v>59</v>
      </c>
      <c r="AS1701" t="s">
        <v>80</v>
      </c>
      <c r="AT1701" t="s">
        <v>80</v>
      </c>
      <c r="AU1701" t="s">
        <v>80</v>
      </c>
      <c r="AV1701" t="s">
        <v>7560</v>
      </c>
      <c r="AW1701" t="s">
        <v>1989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2016030417</v>
      </c>
      <c r="BM1701">
        <v>17</v>
      </c>
    </row>
    <row r="1702" spans="1:65">
      <c r="A1702" t="s">
        <v>7561</v>
      </c>
      <c r="B1702">
        <v>1701</v>
      </c>
      <c r="C1702" t="s">
        <v>57</v>
      </c>
      <c r="D1702" t="s">
        <v>55</v>
      </c>
      <c r="E1702">
        <v>17</v>
      </c>
      <c r="F1702">
        <v>2016030417</v>
      </c>
      <c r="G1702" t="s">
        <v>55</v>
      </c>
      <c r="H1702" t="s">
        <v>1990</v>
      </c>
      <c r="I1702" t="s">
        <v>55</v>
      </c>
      <c r="J1702" t="s">
        <v>55</v>
      </c>
      <c r="K1702" t="s">
        <v>55</v>
      </c>
      <c r="L1702" t="s">
        <v>55</v>
      </c>
      <c r="M1702" t="s">
        <v>55</v>
      </c>
      <c r="N1702" t="s">
        <v>57</v>
      </c>
      <c r="O1702" t="s">
        <v>57</v>
      </c>
      <c r="P1702" t="s">
        <v>57</v>
      </c>
      <c r="Q1702" t="s">
        <v>57</v>
      </c>
      <c r="R1702" t="s">
        <v>57</v>
      </c>
      <c r="S1702" t="s">
        <v>55</v>
      </c>
      <c r="T1702" t="s">
        <v>57</v>
      </c>
      <c r="U1702" t="s">
        <v>57</v>
      </c>
      <c r="V1702" t="s">
        <v>57</v>
      </c>
      <c r="W1702" t="s">
        <v>55</v>
      </c>
      <c r="X1702" t="s">
        <v>57</v>
      </c>
      <c r="Y1702" t="s">
        <v>57</v>
      </c>
      <c r="Z1702" t="s">
        <v>57</v>
      </c>
      <c r="AA1702" t="s">
        <v>57</v>
      </c>
      <c r="AB1702" t="s">
        <v>57</v>
      </c>
      <c r="AC1702" t="s">
        <v>57</v>
      </c>
      <c r="AD1702" t="s">
        <v>57</v>
      </c>
      <c r="AE1702">
        <v>0</v>
      </c>
      <c r="AF1702">
        <v>0</v>
      </c>
      <c r="AG1702">
        <v>0</v>
      </c>
      <c r="AH1702">
        <v>0</v>
      </c>
      <c r="AI1702" s="18" t="str">
        <f t="shared" si="105"/>
        <v>1</v>
      </c>
      <c r="AJ1702" s="18" t="str">
        <f t="shared" si="106"/>
        <v>1</v>
      </c>
      <c r="AK1702" s="18" t="str">
        <f t="shared" si="107"/>
        <v>1</v>
      </c>
      <c r="AL1702" s="18">
        <f t="shared" si="108"/>
        <v>0</v>
      </c>
      <c r="AM1702" t="s">
        <v>55</v>
      </c>
      <c r="AN1702" t="s">
        <v>55</v>
      </c>
      <c r="AO1702">
        <v>0</v>
      </c>
      <c r="AP1702">
        <v>1</v>
      </c>
      <c r="AQ1702">
        <v>0</v>
      </c>
      <c r="AR1702" t="s">
        <v>59</v>
      </c>
      <c r="AS1702" t="s">
        <v>80</v>
      </c>
      <c r="AT1702" t="s">
        <v>80</v>
      </c>
      <c r="AU1702" t="s">
        <v>80</v>
      </c>
      <c r="AV1702" t="s">
        <v>7561</v>
      </c>
      <c r="AW1702" t="s">
        <v>1990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0</v>
      </c>
      <c r="BK1702">
        <v>0</v>
      </c>
      <c r="BL1702">
        <v>2016030417</v>
      </c>
      <c r="BM1702">
        <v>17</v>
      </c>
    </row>
    <row r="1703" spans="1:65">
      <c r="A1703" t="s">
        <v>7562</v>
      </c>
      <c r="B1703">
        <v>1702</v>
      </c>
      <c r="C1703" t="s">
        <v>57</v>
      </c>
      <c r="D1703" t="s">
        <v>55</v>
      </c>
      <c r="E1703">
        <v>17</v>
      </c>
      <c r="F1703">
        <v>2016030417</v>
      </c>
      <c r="G1703" t="s">
        <v>55</v>
      </c>
      <c r="H1703" t="s">
        <v>1991</v>
      </c>
      <c r="I1703" t="s">
        <v>55</v>
      </c>
      <c r="J1703" t="s">
        <v>55</v>
      </c>
      <c r="K1703" t="s">
        <v>55</v>
      </c>
      <c r="L1703" t="s">
        <v>55</v>
      </c>
      <c r="M1703" t="s">
        <v>55</v>
      </c>
      <c r="N1703" t="s">
        <v>57</v>
      </c>
      <c r="O1703" t="s">
        <v>57</v>
      </c>
      <c r="P1703" t="s">
        <v>57</v>
      </c>
      <c r="Q1703" t="s">
        <v>57</v>
      </c>
      <c r="R1703" t="s">
        <v>57</v>
      </c>
      <c r="S1703" t="s">
        <v>55</v>
      </c>
      <c r="T1703" t="s">
        <v>57</v>
      </c>
      <c r="U1703" t="s">
        <v>57</v>
      </c>
      <c r="V1703" t="s">
        <v>57</v>
      </c>
      <c r="W1703" t="s">
        <v>55</v>
      </c>
      <c r="X1703" t="s">
        <v>57</v>
      </c>
      <c r="Y1703" t="s">
        <v>57</v>
      </c>
      <c r="Z1703" t="s">
        <v>57</v>
      </c>
      <c r="AA1703" t="s">
        <v>57</v>
      </c>
      <c r="AB1703" t="s">
        <v>57</v>
      </c>
      <c r="AC1703" t="s">
        <v>57</v>
      </c>
      <c r="AD1703" t="s">
        <v>57</v>
      </c>
      <c r="AE1703">
        <v>0</v>
      </c>
      <c r="AF1703">
        <v>0</v>
      </c>
      <c r="AG1703">
        <v>0</v>
      </c>
      <c r="AH1703">
        <v>0</v>
      </c>
      <c r="AI1703" s="18" t="str">
        <f t="shared" si="105"/>
        <v>1</v>
      </c>
      <c r="AJ1703" s="18" t="str">
        <f t="shared" si="106"/>
        <v>1</v>
      </c>
      <c r="AK1703" s="18" t="str">
        <f t="shared" si="107"/>
        <v>1</v>
      </c>
      <c r="AL1703" s="18">
        <f t="shared" si="108"/>
        <v>0</v>
      </c>
      <c r="AM1703" t="s">
        <v>55</v>
      </c>
      <c r="AN1703" t="s">
        <v>55</v>
      </c>
      <c r="AO1703">
        <v>0</v>
      </c>
      <c r="AP1703">
        <v>1</v>
      </c>
      <c r="AQ1703">
        <v>0</v>
      </c>
      <c r="AR1703" t="s">
        <v>59</v>
      </c>
      <c r="AS1703" t="s">
        <v>80</v>
      </c>
      <c r="AT1703" t="s">
        <v>80</v>
      </c>
      <c r="AU1703" t="s">
        <v>80</v>
      </c>
      <c r="AV1703" t="s">
        <v>7562</v>
      </c>
      <c r="AW1703" t="s">
        <v>1991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0</v>
      </c>
      <c r="BL1703">
        <v>2016030417</v>
      </c>
      <c r="BM1703">
        <v>17</v>
      </c>
    </row>
    <row r="1704" spans="1:65">
      <c r="A1704" t="s">
        <v>7563</v>
      </c>
      <c r="B1704">
        <v>1703</v>
      </c>
      <c r="C1704" t="s">
        <v>57</v>
      </c>
      <c r="D1704" t="s">
        <v>55</v>
      </c>
      <c r="E1704">
        <v>17</v>
      </c>
      <c r="F1704">
        <v>2016030417</v>
      </c>
      <c r="G1704" t="s">
        <v>55</v>
      </c>
      <c r="H1704" t="s">
        <v>1992</v>
      </c>
      <c r="I1704" t="s">
        <v>55</v>
      </c>
      <c r="J1704" t="s">
        <v>55</v>
      </c>
      <c r="K1704" t="s">
        <v>55</v>
      </c>
      <c r="L1704" t="s">
        <v>55</v>
      </c>
      <c r="M1704" t="s">
        <v>55</v>
      </c>
      <c r="N1704" t="s">
        <v>57</v>
      </c>
      <c r="O1704" t="s">
        <v>57</v>
      </c>
      <c r="P1704" t="s">
        <v>57</v>
      </c>
      <c r="Q1704" t="s">
        <v>57</v>
      </c>
      <c r="R1704" t="s">
        <v>57</v>
      </c>
      <c r="S1704" t="s">
        <v>55</v>
      </c>
      <c r="T1704" t="s">
        <v>57</v>
      </c>
      <c r="U1704" t="s">
        <v>57</v>
      </c>
      <c r="V1704" t="s">
        <v>57</v>
      </c>
      <c r="W1704" t="s">
        <v>55</v>
      </c>
      <c r="X1704" t="s">
        <v>57</v>
      </c>
      <c r="Y1704" t="s">
        <v>57</v>
      </c>
      <c r="Z1704" t="s">
        <v>57</v>
      </c>
      <c r="AA1704" t="s">
        <v>57</v>
      </c>
      <c r="AB1704" t="s">
        <v>57</v>
      </c>
      <c r="AC1704" t="s">
        <v>57</v>
      </c>
      <c r="AD1704" t="s">
        <v>57</v>
      </c>
      <c r="AE1704">
        <v>0</v>
      </c>
      <c r="AF1704">
        <v>0</v>
      </c>
      <c r="AG1704">
        <v>0</v>
      </c>
      <c r="AH1704">
        <v>0</v>
      </c>
      <c r="AI1704" s="18" t="str">
        <f t="shared" si="105"/>
        <v>1</v>
      </c>
      <c r="AJ1704" s="18" t="str">
        <f t="shared" si="106"/>
        <v>1</v>
      </c>
      <c r="AK1704" s="18" t="str">
        <f t="shared" si="107"/>
        <v>1</v>
      </c>
      <c r="AL1704" s="18">
        <f t="shared" si="108"/>
        <v>0</v>
      </c>
      <c r="AM1704" t="s">
        <v>55</v>
      </c>
      <c r="AN1704" t="s">
        <v>55</v>
      </c>
      <c r="AO1704">
        <v>0</v>
      </c>
      <c r="AP1704">
        <v>1</v>
      </c>
      <c r="AQ1704">
        <v>0</v>
      </c>
      <c r="AR1704" t="s">
        <v>59</v>
      </c>
      <c r="AS1704" t="s">
        <v>80</v>
      </c>
      <c r="AT1704" t="s">
        <v>80</v>
      </c>
      <c r="AU1704" t="s">
        <v>80</v>
      </c>
      <c r="AV1704" t="s">
        <v>7563</v>
      </c>
      <c r="AW1704" t="s">
        <v>1992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2016030417</v>
      </c>
      <c r="BM1704">
        <v>17</v>
      </c>
    </row>
    <row r="1705" spans="1:65">
      <c r="A1705" t="s">
        <v>7564</v>
      </c>
      <c r="B1705">
        <v>1704</v>
      </c>
      <c r="C1705" t="s">
        <v>57</v>
      </c>
      <c r="D1705" t="s">
        <v>55</v>
      </c>
      <c r="E1705">
        <v>17</v>
      </c>
      <c r="F1705">
        <v>2016030417</v>
      </c>
      <c r="G1705" t="s">
        <v>55</v>
      </c>
      <c r="H1705" t="s">
        <v>1993</v>
      </c>
      <c r="I1705" t="s">
        <v>55</v>
      </c>
      <c r="J1705" t="s">
        <v>55</v>
      </c>
      <c r="K1705" t="s">
        <v>55</v>
      </c>
      <c r="L1705" t="s">
        <v>55</v>
      </c>
      <c r="M1705" t="s">
        <v>55</v>
      </c>
      <c r="N1705" t="s">
        <v>57</v>
      </c>
      <c r="O1705" t="s">
        <v>57</v>
      </c>
      <c r="P1705" t="s">
        <v>57</v>
      </c>
      <c r="Q1705" t="s">
        <v>57</v>
      </c>
      <c r="R1705" t="s">
        <v>57</v>
      </c>
      <c r="S1705" t="s">
        <v>55</v>
      </c>
      <c r="T1705" t="s">
        <v>57</v>
      </c>
      <c r="U1705" t="s">
        <v>57</v>
      </c>
      <c r="V1705" t="s">
        <v>57</v>
      </c>
      <c r="W1705" t="s">
        <v>55</v>
      </c>
      <c r="X1705" t="s">
        <v>57</v>
      </c>
      <c r="Y1705" t="s">
        <v>57</v>
      </c>
      <c r="Z1705" t="s">
        <v>57</v>
      </c>
      <c r="AA1705" t="s">
        <v>57</v>
      </c>
      <c r="AB1705" t="s">
        <v>57</v>
      </c>
      <c r="AC1705" t="s">
        <v>57</v>
      </c>
      <c r="AD1705" t="s">
        <v>57</v>
      </c>
      <c r="AE1705">
        <v>0</v>
      </c>
      <c r="AF1705">
        <v>0</v>
      </c>
      <c r="AG1705">
        <v>0</v>
      </c>
      <c r="AH1705">
        <v>0</v>
      </c>
      <c r="AI1705" s="18" t="str">
        <f t="shared" si="105"/>
        <v>1</v>
      </c>
      <c r="AJ1705" s="18" t="str">
        <f t="shared" si="106"/>
        <v>1</v>
      </c>
      <c r="AK1705" s="18" t="str">
        <f t="shared" si="107"/>
        <v>1</v>
      </c>
      <c r="AL1705" s="18">
        <f t="shared" si="108"/>
        <v>0</v>
      </c>
      <c r="AM1705" t="s">
        <v>55</v>
      </c>
      <c r="AN1705" t="s">
        <v>55</v>
      </c>
      <c r="AO1705">
        <v>0</v>
      </c>
      <c r="AP1705">
        <v>1</v>
      </c>
      <c r="AQ1705">
        <v>0</v>
      </c>
      <c r="AR1705" t="s">
        <v>59</v>
      </c>
      <c r="AS1705" t="s">
        <v>80</v>
      </c>
      <c r="AT1705" t="s">
        <v>80</v>
      </c>
      <c r="AU1705" t="s">
        <v>80</v>
      </c>
      <c r="AV1705" t="s">
        <v>7564</v>
      </c>
      <c r="AW1705" t="s">
        <v>1993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0</v>
      </c>
      <c r="BL1705">
        <v>2016030417</v>
      </c>
      <c r="BM1705">
        <v>17</v>
      </c>
    </row>
    <row r="1706" spans="1:65">
      <c r="A1706" t="s">
        <v>7565</v>
      </c>
      <c r="B1706">
        <v>1705</v>
      </c>
      <c r="C1706" t="s">
        <v>57</v>
      </c>
      <c r="D1706" t="s">
        <v>55</v>
      </c>
      <c r="E1706">
        <v>17</v>
      </c>
      <c r="F1706">
        <v>2016030417</v>
      </c>
      <c r="G1706" t="s">
        <v>55</v>
      </c>
      <c r="H1706" t="s">
        <v>1994</v>
      </c>
      <c r="I1706" t="s">
        <v>55</v>
      </c>
      <c r="J1706" t="s">
        <v>55</v>
      </c>
      <c r="K1706" t="s">
        <v>55</v>
      </c>
      <c r="L1706" t="s">
        <v>55</v>
      </c>
      <c r="M1706" t="s">
        <v>55</v>
      </c>
      <c r="N1706" t="s">
        <v>57</v>
      </c>
      <c r="O1706" t="s">
        <v>57</v>
      </c>
      <c r="P1706" t="s">
        <v>57</v>
      </c>
      <c r="Q1706" t="s">
        <v>57</v>
      </c>
      <c r="R1706" t="s">
        <v>57</v>
      </c>
      <c r="S1706" t="s">
        <v>55</v>
      </c>
      <c r="T1706" t="s">
        <v>57</v>
      </c>
      <c r="U1706" t="s">
        <v>57</v>
      </c>
      <c r="V1706" t="s">
        <v>57</v>
      </c>
      <c r="W1706" t="s">
        <v>55</v>
      </c>
      <c r="X1706" t="s">
        <v>57</v>
      </c>
      <c r="Y1706" t="s">
        <v>57</v>
      </c>
      <c r="Z1706" t="s">
        <v>57</v>
      </c>
      <c r="AA1706" t="s">
        <v>57</v>
      </c>
      <c r="AB1706" t="s">
        <v>57</v>
      </c>
      <c r="AC1706" t="s">
        <v>57</v>
      </c>
      <c r="AD1706" t="s">
        <v>57</v>
      </c>
      <c r="AE1706">
        <v>0</v>
      </c>
      <c r="AF1706">
        <v>0</v>
      </c>
      <c r="AG1706">
        <v>0</v>
      </c>
      <c r="AH1706">
        <v>0</v>
      </c>
      <c r="AI1706" s="18" t="str">
        <f t="shared" si="105"/>
        <v>1</v>
      </c>
      <c r="AJ1706" s="18" t="str">
        <f t="shared" si="106"/>
        <v>1</v>
      </c>
      <c r="AK1706" s="18" t="str">
        <f t="shared" si="107"/>
        <v>1</v>
      </c>
      <c r="AL1706" s="18">
        <f t="shared" si="108"/>
        <v>0</v>
      </c>
      <c r="AM1706" t="s">
        <v>55</v>
      </c>
      <c r="AN1706" t="s">
        <v>55</v>
      </c>
      <c r="AO1706">
        <v>0</v>
      </c>
      <c r="AP1706">
        <v>1</v>
      </c>
      <c r="AQ1706">
        <v>0</v>
      </c>
      <c r="AR1706" t="s">
        <v>59</v>
      </c>
      <c r="AS1706" t="s">
        <v>80</v>
      </c>
      <c r="AT1706" t="s">
        <v>80</v>
      </c>
      <c r="AU1706" t="s">
        <v>80</v>
      </c>
      <c r="AV1706" t="s">
        <v>7565</v>
      </c>
      <c r="AW1706" t="s">
        <v>1994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2016030417</v>
      </c>
      <c r="BM1706">
        <v>17</v>
      </c>
    </row>
    <row r="1707" spans="1:65">
      <c r="A1707" t="s">
        <v>7566</v>
      </c>
      <c r="B1707">
        <v>1706</v>
      </c>
      <c r="C1707" t="s">
        <v>372</v>
      </c>
      <c r="D1707">
        <v>1</v>
      </c>
      <c r="E1707">
        <v>17</v>
      </c>
      <c r="F1707">
        <v>2016030517</v>
      </c>
      <c r="G1707">
        <v>20160305</v>
      </c>
      <c r="H1707" t="s">
        <v>1995</v>
      </c>
      <c r="I1707" t="s">
        <v>76</v>
      </c>
      <c r="J1707" t="s">
        <v>55</v>
      </c>
      <c r="K1707">
        <v>0</v>
      </c>
      <c r="L1707">
        <v>0</v>
      </c>
      <c r="M1707">
        <v>0</v>
      </c>
      <c r="N1707" t="s">
        <v>56</v>
      </c>
      <c r="O1707" t="s">
        <v>57</v>
      </c>
      <c r="P1707" t="s">
        <v>57</v>
      </c>
      <c r="Q1707" t="s">
        <v>4</v>
      </c>
      <c r="R1707" t="s">
        <v>434</v>
      </c>
      <c r="S1707" t="s">
        <v>55</v>
      </c>
      <c r="T1707" t="s">
        <v>56</v>
      </c>
      <c r="U1707" t="s">
        <v>56</v>
      </c>
      <c r="V1707" t="s">
        <v>56</v>
      </c>
      <c r="W1707" t="s">
        <v>55</v>
      </c>
      <c r="X1707" t="s">
        <v>56</v>
      </c>
      <c r="Y1707" t="s">
        <v>56</v>
      </c>
      <c r="Z1707" t="s">
        <v>56</v>
      </c>
      <c r="AA1707" t="s">
        <v>57</v>
      </c>
      <c r="AB1707" t="s">
        <v>56</v>
      </c>
      <c r="AC1707" t="s">
        <v>56</v>
      </c>
      <c r="AD1707" t="s">
        <v>57</v>
      </c>
      <c r="AE1707">
        <v>0</v>
      </c>
      <c r="AF1707">
        <v>0</v>
      </c>
      <c r="AG1707">
        <v>0</v>
      </c>
      <c r="AH1707">
        <v>1</v>
      </c>
      <c r="AI1707" s="18" t="str">
        <f t="shared" si="105"/>
        <v>1</v>
      </c>
      <c r="AJ1707" s="18" t="str">
        <f t="shared" si="106"/>
        <v>1</v>
      </c>
      <c r="AK1707" s="18" t="str">
        <f t="shared" si="107"/>
        <v>1</v>
      </c>
      <c r="AL1707" s="18">
        <f t="shared" si="108"/>
        <v>1</v>
      </c>
      <c r="AM1707" t="s">
        <v>55</v>
      </c>
      <c r="AN1707" t="s">
        <v>55</v>
      </c>
      <c r="AO1707">
        <v>1</v>
      </c>
      <c r="AP1707">
        <v>0</v>
      </c>
      <c r="AQ1707">
        <v>0</v>
      </c>
      <c r="AR1707" t="s">
        <v>76</v>
      </c>
      <c r="AS1707" t="s">
        <v>91</v>
      </c>
      <c r="AT1707" t="s">
        <v>91</v>
      </c>
      <c r="AU1707" t="s">
        <v>4449</v>
      </c>
      <c r="AV1707" t="s">
        <v>7566</v>
      </c>
      <c r="AW1707" t="s">
        <v>1995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2016030517</v>
      </c>
      <c r="BM1707">
        <v>17</v>
      </c>
    </row>
    <row r="1708" spans="1:65">
      <c r="A1708" t="s">
        <v>7567</v>
      </c>
      <c r="B1708">
        <v>1707</v>
      </c>
      <c r="C1708" t="s">
        <v>372</v>
      </c>
      <c r="D1708">
        <v>1</v>
      </c>
      <c r="E1708">
        <v>17</v>
      </c>
      <c r="F1708">
        <v>2016030517</v>
      </c>
      <c r="G1708">
        <v>20160305</v>
      </c>
      <c r="H1708" t="s">
        <v>1996</v>
      </c>
      <c r="I1708" t="s">
        <v>76</v>
      </c>
      <c r="J1708" t="s">
        <v>55</v>
      </c>
      <c r="K1708">
        <v>0</v>
      </c>
      <c r="L1708">
        <v>0</v>
      </c>
      <c r="M1708">
        <v>0</v>
      </c>
      <c r="N1708" t="s">
        <v>56</v>
      </c>
      <c r="O1708" t="s">
        <v>57</v>
      </c>
      <c r="P1708" t="s">
        <v>57</v>
      </c>
      <c r="Q1708" t="s">
        <v>4</v>
      </c>
      <c r="R1708" t="s">
        <v>434</v>
      </c>
      <c r="S1708" t="s">
        <v>55</v>
      </c>
      <c r="T1708" t="s">
        <v>56</v>
      </c>
      <c r="U1708" t="s">
        <v>56</v>
      </c>
      <c r="V1708" t="s">
        <v>56</v>
      </c>
      <c r="W1708" t="s">
        <v>55</v>
      </c>
      <c r="X1708" t="s">
        <v>56</v>
      </c>
      <c r="Y1708" t="s">
        <v>56</v>
      </c>
      <c r="Z1708" t="s">
        <v>56</v>
      </c>
      <c r="AA1708" t="s">
        <v>57</v>
      </c>
      <c r="AB1708" t="s">
        <v>56</v>
      </c>
      <c r="AC1708" t="s">
        <v>56</v>
      </c>
      <c r="AD1708" t="s">
        <v>57</v>
      </c>
      <c r="AE1708">
        <v>0</v>
      </c>
      <c r="AF1708">
        <v>0</v>
      </c>
      <c r="AG1708">
        <v>0</v>
      </c>
      <c r="AH1708">
        <v>1</v>
      </c>
      <c r="AI1708" s="18" t="str">
        <f t="shared" si="105"/>
        <v>1</v>
      </c>
      <c r="AJ1708" s="18" t="str">
        <f t="shared" si="106"/>
        <v>1</v>
      </c>
      <c r="AK1708" s="18" t="str">
        <f t="shared" si="107"/>
        <v>1</v>
      </c>
      <c r="AL1708" s="18">
        <f t="shared" si="108"/>
        <v>1</v>
      </c>
      <c r="AM1708" t="s">
        <v>55</v>
      </c>
      <c r="AN1708" t="s">
        <v>55</v>
      </c>
      <c r="AO1708">
        <v>0</v>
      </c>
      <c r="AP1708">
        <v>0</v>
      </c>
      <c r="AQ1708">
        <v>0</v>
      </c>
      <c r="AR1708" t="s">
        <v>76</v>
      </c>
      <c r="AS1708" t="s">
        <v>91</v>
      </c>
      <c r="AT1708" t="s">
        <v>91</v>
      </c>
      <c r="AU1708" t="s">
        <v>4449</v>
      </c>
      <c r="AV1708" t="s">
        <v>7567</v>
      </c>
      <c r="AW1708" t="s">
        <v>1996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2016030517</v>
      </c>
      <c r="BM1708">
        <v>17</v>
      </c>
    </row>
    <row r="1709" spans="1:65">
      <c r="A1709" t="s">
        <v>7568</v>
      </c>
      <c r="B1709">
        <v>1708</v>
      </c>
      <c r="C1709" t="s">
        <v>372</v>
      </c>
      <c r="D1709">
        <v>1</v>
      </c>
      <c r="E1709">
        <v>17</v>
      </c>
      <c r="F1709">
        <v>2016030517</v>
      </c>
      <c r="G1709">
        <v>20160305</v>
      </c>
      <c r="H1709" t="s">
        <v>1997</v>
      </c>
      <c r="I1709" t="s">
        <v>76</v>
      </c>
      <c r="J1709" t="s">
        <v>55</v>
      </c>
      <c r="K1709">
        <v>0</v>
      </c>
      <c r="L1709">
        <v>0</v>
      </c>
      <c r="M1709">
        <v>0</v>
      </c>
      <c r="N1709" t="s">
        <v>56</v>
      </c>
      <c r="O1709" t="s">
        <v>57</v>
      </c>
      <c r="P1709" t="s">
        <v>57</v>
      </c>
      <c r="Q1709" t="s">
        <v>4</v>
      </c>
      <c r="R1709" t="s">
        <v>434</v>
      </c>
      <c r="S1709" t="s">
        <v>55</v>
      </c>
      <c r="T1709" t="s">
        <v>56</v>
      </c>
      <c r="U1709" t="s">
        <v>56</v>
      </c>
      <c r="V1709" t="s">
        <v>56</v>
      </c>
      <c r="W1709" t="s">
        <v>55</v>
      </c>
      <c r="X1709" t="s">
        <v>56</v>
      </c>
      <c r="Y1709" t="s">
        <v>56</v>
      </c>
      <c r="Z1709" t="s">
        <v>56</v>
      </c>
      <c r="AA1709" t="s">
        <v>57</v>
      </c>
      <c r="AB1709" t="s">
        <v>56</v>
      </c>
      <c r="AC1709" t="s">
        <v>56</v>
      </c>
      <c r="AD1709" t="s">
        <v>57</v>
      </c>
      <c r="AE1709">
        <v>0</v>
      </c>
      <c r="AF1709">
        <v>0</v>
      </c>
      <c r="AG1709">
        <v>0</v>
      </c>
      <c r="AH1709">
        <v>1</v>
      </c>
      <c r="AI1709" s="18" t="str">
        <f t="shared" si="105"/>
        <v>1</v>
      </c>
      <c r="AJ1709" s="18" t="str">
        <f t="shared" si="106"/>
        <v>1</v>
      </c>
      <c r="AK1709" s="18" t="str">
        <f t="shared" si="107"/>
        <v>1</v>
      </c>
      <c r="AL1709" s="18">
        <f t="shared" si="108"/>
        <v>1</v>
      </c>
      <c r="AM1709" t="s">
        <v>55</v>
      </c>
      <c r="AN1709" t="s">
        <v>55</v>
      </c>
      <c r="AO1709">
        <v>0</v>
      </c>
      <c r="AP1709">
        <v>0</v>
      </c>
      <c r="AQ1709">
        <v>0</v>
      </c>
      <c r="AR1709" t="s">
        <v>76</v>
      </c>
      <c r="AS1709" t="s">
        <v>91</v>
      </c>
      <c r="AT1709" t="s">
        <v>91</v>
      </c>
      <c r="AU1709" t="s">
        <v>4449</v>
      </c>
      <c r="AV1709" t="s">
        <v>7568</v>
      </c>
      <c r="AW1709" t="s">
        <v>1997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</v>
      </c>
      <c r="BL1709">
        <v>2016030517</v>
      </c>
      <c r="BM1709">
        <v>17</v>
      </c>
    </row>
    <row r="1710" spans="1:65">
      <c r="A1710" t="s">
        <v>7569</v>
      </c>
      <c r="B1710">
        <v>1709</v>
      </c>
      <c r="C1710" t="s">
        <v>372</v>
      </c>
      <c r="D1710">
        <v>1</v>
      </c>
      <c r="E1710">
        <v>17</v>
      </c>
      <c r="F1710">
        <v>2016030517</v>
      </c>
      <c r="G1710">
        <v>20160305</v>
      </c>
      <c r="H1710" t="s">
        <v>1998</v>
      </c>
      <c r="I1710" t="s">
        <v>298</v>
      </c>
      <c r="J1710" t="s">
        <v>55</v>
      </c>
      <c r="K1710">
        <v>0</v>
      </c>
      <c r="L1710">
        <v>0</v>
      </c>
      <c r="M1710">
        <v>0</v>
      </c>
      <c r="N1710" t="s">
        <v>56</v>
      </c>
      <c r="O1710" t="s">
        <v>57</v>
      </c>
      <c r="P1710" t="s">
        <v>57</v>
      </c>
      <c r="Q1710" t="s">
        <v>3</v>
      </c>
      <c r="R1710" t="s">
        <v>140</v>
      </c>
      <c r="S1710" t="s">
        <v>55</v>
      </c>
      <c r="T1710" t="s">
        <v>56</v>
      </c>
      <c r="U1710" t="s">
        <v>56</v>
      </c>
      <c r="V1710" t="s">
        <v>56</v>
      </c>
      <c r="W1710" t="s">
        <v>55</v>
      </c>
      <c r="X1710" t="s">
        <v>56</v>
      </c>
      <c r="Y1710" t="s">
        <v>56</v>
      </c>
      <c r="Z1710" t="s">
        <v>56</v>
      </c>
      <c r="AA1710" t="s">
        <v>57</v>
      </c>
      <c r="AB1710" t="s">
        <v>56</v>
      </c>
      <c r="AC1710" t="s">
        <v>56</v>
      </c>
      <c r="AD1710" t="s">
        <v>57</v>
      </c>
      <c r="AE1710">
        <v>0</v>
      </c>
      <c r="AF1710">
        <v>0</v>
      </c>
      <c r="AG1710">
        <v>0</v>
      </c>
      <c r="AH1710">
        <v>1</v>
      </c>
      <c r="AI1710" s="18" t="str">
        <f t="shared" si="105"/>
        <v>1</v>
      </c>
      <c r="AJ1710" s="18" t="str">
        <f t="shared" si="106"/>
        <v>1</v>
      </c>
      <c r="AK1710" s="18" t="str">
        <f t="shared" si="107"/>
        <v>1</v>
      </c>
      <c r="AL1710" s="18">
        <f t="shared" si="108"/>
        <v>1</v>
      </c>
      <c r="AM1710" t="s">
        <v>55</v>
      </c>
      <c r="AN1710" t="s">
        <v>55</v>
      </c>
      <c r="AO1710">
        <v>0</v>
      </c>
      <c r="AP1710">
        <v>0</v>
      </c>
      <c r="AQ1710">
        <v>0</v>
      </c>
      <c r="AR1710" t="s">
        <v>298</v>
      </c>
      <c r="AS1710" t="s">
        <v>141</v>
      </c>
      <c r="AT1710" t="s">
        <v>141</v>
      </c>
      <c r="AU1710" t="s">
        <v>1326</v>
      </c>
      <c r="AV1710" t="s">
        <v>7569</v>
      </c>
      <c r="AW1710" t="s">
        <v>1998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</v>
      </c>
      <c r="BL1710">
        <v>2016030517</v>
      </c>
      <c r="BM1710">
        <v>17</v>
      </c>
    </row>
    <row r="1711" spans="1:65">
      <c r="A1711" t="s">
        <v>7570</v>
      </c>
      <c r="B1711">
        <v>1710</v>
      </c>
      <c r="C1711" t="s">
        <v>372</v>
      </c>
      <c r="D1711">
        <v>1</v>
      </c>
      <c r="E1711">
        <v>17</v>
      </c>
      <c r="F1711">
        <v>2016030517</v>
      </c>
      <c r="G1711">
        <v>20160305</v>
      </c>
      <c r="H1711" t="s">
        <v>1999</v>
      </c>
      <c r="I1711" t="s">
        <v>298</v>
      </c>
      <c r="J1711" t="s">
        <v>55</v>
      </c>
      <c r="K1711">
        <v>0</v>
      </c>
      <c r="L1711">
        <v>0</v>
      </c>
      <c r="M1711">
        <v>0</v>
      </c>
      <c r="N1711" t="s">
        <v>56</v>
      </c>
      <c r="O1711" t="s">
        <v>57</v>
      </c>
      <c r="P1711" t="s">
        <v>57</v>
      </c>
      <c r="Q1711" t="s">
        <v>3</v>
      </c>
      <c r="R1711" t="s">
        <v>140</v>
      </c>
      <c r="S1711" t="s">
        <v>55</v>
      </c>
      <c r="T1711" t="s">
        <v>56</v>
      </c>
      <c r="U1711" t="s">
        <v>56</v>
      </c>
      <c r="V1711" t="s">
        <v>56</v>
      </c>
      <c r="W1711" t="s">
        <v>55</v>
      </c>
      <c r="X1711" t="s">
        <v>56</v>
      </c>
      <c r="Y1711" t="s">
        <v>56</v>
      </c>
      <c r="Z1711" t="s">
        <v>56</v>
      </c>
      <c r="AA1711" t="s">
        <v>57</v>
      </c>
      <c r="AB1711" t="s">
        <v>56</v>
      </c>
      <c r="AC1711" t="s">
        <v>56</v>
      </c>
      <c r="AD1711" t="s">
        <v>57</v>
      </c>
      <c r="AE1711">
        <v>0</v>
      </c>
      <c r="AF1711">
        <v>0</v>
      </c>
      <c r="AG1711">
        <v>0</v>
      </c>
      <c r="AH1711">
        <v>1</v>
      </c>
      <c r="AI1711" s="18" t="str">
        <f t="shared" si="105"/>
        <v>1</v>
      </c>
      <c r="AJ1711" s="18" t="str">
        <f t="shared" si="106"/>
        <v>1</v>
      </c>
      <c r="AK1711" s="18" t="str">
        <f t="shared" si="107"/>
        <v>1</v>
      </c>
      <c r="AL1711" s="18">
        <f t="shared" si="108"/>
        <v>1</v>
      </c>
      <c r="AM1711" t="s">
        <v>55</v>
      </c>
      <c r="AN1711" t="s">
        <v>55</v>
      </c>
      <c r="AO1711">
        <v>1</v>
      </c>
      <c r="AP1711">
        <v>0</v>
      </c>
      <c r="AQ1711">
        <v>0</v>
      </c>
      <c r="AR1711" t="s">
        <v>298</v>
      </c>
      <c r="AS1711" t="s">
        <v>141</v>
      </c>
      <c r="AT1711" t="s">
        <v>141</v>
      </c>
      <c r="AU1711" t="s">
        <v>1326</v>
      </c>
      <c r="AV1711" t="s">
        <v>7570</v>
      </c>
      <c r="AW1711" t="s">
        <v>1999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2016030517</v>
      </c>
      <c r="BM1711">
        <v>17</v>
      </c>
    </row>
    <row r="1712" spans="1:65">
      <c r="A1712" t="s">
        <v>7571</v>
      </c>
      <c r="B1712">
        <v>1711</v>
      </c>
      <c r="C1712" t="s">
        <v>372</v>
      </c>
      <c r="D1712">
        <v>1</v>
      </c>
      <c r="E1712">
        <v>17</v>
      </c>
      <c r="F1712">
        <v>2016030517</v>
      </c>
      <c r="G1712">
        <v>20160305</v>
      </c>
      <c r="H1712" t="s">
        <v>2000</v>
      </c>
      <c r="I1712" t="s">
        <v>298</v>
      </c>
      <c r="J1712" t="s">
        <v>55</v>
      </c>
      <c r="K1712">
        <v>0</v>
      </c>
      <c r="L1712">
        <v>0</v>
      </c>
      <c r="M1712">
        <v>0</v>
      </c>
      <c r="N1712" t="s">
        <v>56</v>
      </c>
      <c r="O1712" t="s">
        <v>57</v>
      </c>
      <c r="P1712" t="s">
        <v>57</v>
      </c>
      <c r="Q1712" t="s">
        <v>3</v>
      </c>
      <c r="R1712" t="s">
        <v>140</v>
      </c>
      <c r="S1712" t="s">
        <v>55</v>
      </c>
      <c r="T1712" t="s">
        <v>56</v>
      </c>
      <c r="U1712" t="s">
        <v>56</v>
      </c>
      <c r="V1712" t="s">
        <v>56</v>
      </c>
      <c r="W1712" t="s">
        <v>55</v>
      </c>
      <c r="X1712" t="s">
        <v>56</v>
      </c>
      <c r="Y1712" t="s">
        <v>56</v>
      </c>
      <c r="Z1712" t="s">
        <v>56</v>
      </c>
      <c r="AA1712" t="s">
        <v>57</v>
      </c>
      <c r="AB1712" t="s">
        <v>56</v>
      </c>
      <c r="AC1712" t="s">
        <v>56</v>
      </c>
      <c r="AD1712" t="s">
        <v>57</v>
      </c>
      <c r="AE1712">
        <v>0</v>
      </c>
      <c r="AF1712">
        <v>0</v>
      </c>
      <c r="AG1712">
        <v>0</v>
      </c>
      <c r="AH1712">
        <v>1</v>
      </c>
      <c r="AI1712" s="18" t="str">
        <f t="shared" si="105"/>
        <v>1</v>
      </c>
      <c r="AJ1712" s="18" t="str">
        <f t="shared" si="106"/>
        <v>1</v>
      </c>
      <c r="AK1712" s="18" t="str">
        <f t="shared" si="107"/>
        <v>1</v>
      </c>
      <c r="AL1712" s="18">
        <f t="shared" si="108"/>
        <v>1</v>
      </c>
      <c r="AM1712" t="s">
        <v>55</v>
      </c>
      <c r="AN1712" t="s">
        <v>55</v>
      </c>
      <c r="AO1712">
        <v>0</v>
      </c>
      <c r="AP1712">
        <v>0</v>
      </c>
      <c r="AQ1712">
        <v>0</v>
      </c>
      <c r="AR1712" t="s">
        <v>298</v>
      </c>
      <c r="AS1712" t="s">
        <v>141</v>
      </c>
      <c r="AT1712" t="s">
        <v>141</v>
      </c>
      <c r="AU1712" t="s">
        <v>1326</v>
      </c>
      <c r="AV1712" t="s">
        <v>7571</v>
      </c>
      <c r="AW1712" t="s">
        <v>2000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</v>
      </c>
      <c r="BL1712">
        <v>2016030517</v>
      </c>
      <c r="BM1712">
        <v>17</v>
      </c>
    </row>
    <row r="1713" spans="1:65">
      <c r="A1713" t="s">
        <v>7572</v>
      </c>
      <c r="B1713">
        <v>1712</v>
      </c>
      <c r="C1713" t="s">
        <v>372</v>
      </c>
      <c r="D1713">
        <v>1</v>
      </c>
      <c r="E1713">
        <v>17</v>
      </c>
      <c r="F1713">
        <v>2016030517</v>
      </c>
      <c r="G1713">
        <v>20160305</v>
      </c>
      <c r="H1713" t="s">
        <v>2001</v>
      </c>
      <c r="I1713" t="s">
        <v>298</v>
      </c>
      <c r="J1713" t="s">
        <v>55</v>
      </c>
      <c r="K1713">
        <v>0</v>
      </c>
      <c r="L1713">
        <v>0</v>
      </c>
      <c r="M1713">
        <v>0</v>
      </c>
      <c r="N1713" t="s">
        <v>56</v>
      </c>
      <c r="O1713" t="s">
        <v>57</v>
      </c>
      <c r="P1713" t="s">
        <v>57</v>
      </c>
      <c r="Q1713" t="s">
        <v>3</v>
      </c>
      <c r="R1713" t="s">
        <v>140</v>
      </c>
      <c r="S1713" t="s">
        <v>55</v>
      </c>
      <c r="T1713" t="s">
        <v>56</v>
      </c>
      <c r="U1713" t="s">
        <v>56</v>
      </c>
      <c r="V1713" t="s">
        <v>68</v>
      </c>
      <c r="W1713" t="s">
        <v>55</v>
      </c>
      <c r="X1713" t="s">
        <v>56</v>
      </c>
      <c r="Y1713" t="s">
        <v>56</v>
      </c>
      <c r="Z1713" t="s">
        <v>56</v>
      </c>
      <c r="AA1713" t="s">
        <v>57</v>
      </c>
      <c r="AB1713" t="s">
        <v>56</v>
      </c>
      <c r="AC1713" t="s">
        <v>56</v>
      </c>
      <c r="AD1713" t="s">
        <v>57</v>
      </c>
      <c r="AE1713">
        <v>0</v>
      </c>
      <c r="AF1713">
        <v>0</v>
      </c>
      <c r="AG1713">
        <v>0</v>
      </c>
      <c r="AH1713">
        <v>1</v>
      </c>
      <c r="AI1713" s="18" t="str">
        <f t="shared" si="105"/>
        <v>1</v>
      </c>
      <c r="AJ1713" s="18" t="str">
        <f t="shared" si="106"/>
        <v>1</v>
      </c>
      <c r="AK1713" s="18" t="str">
        <f t="shared" si="107"/>
        <v>1</v>
      </c>
      <c r="AL1713" s="18">
        <f t="shared" si="108"/>
        <v>1</v>
      </c>
      <c r="AM1713" t="s">
        <v>55</v>
      </c>
      <c r="AN1713" t="s">
        <v>55</v>
      </c>
      <c r="AO1713">
        <v>0</v>
      </c>
      <c r="AP1713">
        <v>0</v>
      </c>
      <c r="AQ1713">
        <v>0</v>
      </c>
      <c r="AR1713" t="s">
        <v>298</v>
      </c>
      <c r="AS1713" t="s">
        <v>141</v>
      </c>
      <c r="AT1713" t="s">
        <v>141</v>
      </c>
      <c r="AU1713" t="s">
        <v>1326</v>
      </c>
      <c r="AV1713" t="s">
        <v>7572</v>
      </c>
      <c r="AW1713" t="s">
        <v>2001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2016030517</v>
      </c>
      <c r="BM1713">
        <v>17</v>
      </c>
    </row>
    <row r="1714" spans="1:65">
      <c r="A1714" t="s">
        <v>7573</v>
      </c>
      <c r="B1714">
        <v>1713</v>
      </c>
      <c r="C1714" t="s">
        <v>57</v>
      </c>
      <c r="D1714" t="s">
        <v>55</v>
      </c>
      <c r="E1714">
        <v>17</v>
      </c>
      <c r="F1714">
        <v>2016030517</v>
      </c>
      <c r="G1714" t="s">
        <v>55</v>
      </c>
      <c r="H1714" t="s">
        <v>2002</v>
      </c>
      <c r="I1714" t="s">
        <v>55</v>
      </c>
      <c r="J1714" t="s">
        <v>55</v>
      </c>
      <c r="K1714" t="s">
        <v>55</v>
      </c>
      <c r="L1714" t="s">
        <v>55</v>
      </c>
      <c r="M1714" t="s">
        <v>55</v>
      </c>
      <c r="N1714" t="s">
        <v>57</v>
      </c>
      <c r="O1714" t="s">
        <v>57</v>
      </c>
      <c r="P1714" t="s">
        <v>57</v>
      </c>
      <c r="Q1714" t="s">
        <v>57</v>
      </c>
      <c r="R1714" t="s">
        <v>57</v>
      </c>
      <c r="S1714" t="s">
        <v>55</v>
      </c>
      <c r="T1714" t="s">
        <v>57</v>
      </c>
      <c r="U1714" t="s">
        <v>57</v>
      </c>
      <c r="V1714" t="s">
        <v>57</v>
      </c>
      <c r="W1714" t="s">
        <v>55</v>
      </c>
      <c r="X1714" t="s">
        <v>57</v>
      </c>
      <c r="Y1714" t="s">
        <v>57</v>
      </c>
      <c r="Z1714" t="s">
        <v>57</v>
      </c>
      <c r="AA1714" t="s">
        <v>57</v>
      </c>
      <c r="AB1714" t="s">
        <v>57</v>
      </c>
      <c r="AC1714" t="s">
        <v>57</v>
      </c>
      <c r="AD1714" t="s">
        <v>57</v>
      </c>
      <c r="AE1714">
        <v>0</v>
      </c>
      <c r="AF1714">
        <v>0</v>
      </c>
      <c r="AG1714">
        <v>0</v>
      </c>
      <c r="AH1714">
        <v>0</v>
      </c>
      <c r="AI1714" s="18" t="str">
        <f t="shared" si="105"/>
        <v>1</v>
      </c>
      <c r="AJ1714" s="18" t="str">
        <f t="shared" si="106"/>
        <v>1</v>
      </c>
      <c r="AK1714" s="18" t="str">
        <f t="shared" si="107"/>
        <v>1</v>
      </c>
      <c r="AL1714" s="18">
        <f t="shared" si="108"/>
        <v>0</v>
      </c>
      <c r="AM1714" t="s">
        <v>55</v>
      </c>
      <c r="AN1714" t="s">
        <v>55</v>
      </c>
      <c r="AO1714">
        <v>0</v>
      </c>
      <c r="AP1714">
        <v>1</v>
      </c>
      <c r="AQ1714">
        <v>0</v>
      </c>
      <c r="AR1714" t="s">
        <v>59</v>
      </c>
      <c r="AS1714" t="s">
        <v>80</v>
      </c>
      <c r="AT1714" t="s">
        <v>80</v>
      </c>
      <c r="AU1714" t="s">
        <v>80</v>
      </c>
      <c r="AV1714" t="s">
        <v>7573</v>
      </c>
      <c r="AW1714" t="s">
        <v>2002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0</v>
      </c>
      <c r="BL1714">
        <v>2016030517</v>
      </c>
      <c r="BM1714">
        <v>17</v>
      </c>
    </row>
    <row r="1715" spans="1:65">
      <c r="A1715" t="s">
        <v>7574</v>
      </c>
      <c r="B1715">
        <v>1714</v>
      </c>
      <c r="C1715" t="s">
        <v>57</v>
      </c>
      <c r="D1715" t="s">
        <v>55</v>
      </c>
      <c r="E1715">
        <v>17</v>
      </c>
      <c r="F1715">
        <v>2016030517</v>
      </c>
      <c r="G1715" t="s">
        <v>55</v>
      </c>
      <c r="H1715" t="s">
        <v>2003</v>
      </c>
      <c r="I1715" t="s">
        <v>55</v>
      </c>
      <c r="J1715" t="s">
        <v>55</v>
      </c>
      <c r="K1715" t="s">
        <v>55</v>
      </c>
      <c r="L1715" t="s">
        <v>55</v>
      </c>
      <c r="M1715" t="s">
        <v>55</v>
      </c>
      <c r="N1715" t="s">
        <v>57</v>
      </c>
      <c r="O1715" t="s">
        <v>57</v>
      </c>
      <c r="P1715" t="s">
        <v>57</v>
      </c>
      <c r="Q1715" t="s">
        <v>57</v>
      </c>
      <c r="R1715" t="s">
        <v>57</v>
      </c>
      <c r="S1715" t="s">
        <v>55</v>
      </c>
      <c r="T1715" t="s">
        <v>57</v>
      </c>
      <c r="U1715" t="s">
        <v>57</v>
      </c>
      <c r="V1715" t="s">
        <v>57</v>
      </c>
      <c r="W1715" t="s">
        <v>55</v>
      </c>
      <c r="X1715" t="s">
        <v>57</v>
      </c>
      <c r="Y1715" t="s">
        <v>57</v>
      </c>
      <c r="Z1715" t="s">
        <v>57</v>
      </c>
      <c r="AA1715" t="s">
        <v>57</v>
      </c>
      <c r="AB1715" t="s">
        <v>57</v>
      </c>
      <c r="AC1715" t="s">
        <v>57</v>
      </c>
      <c r="AD1715" t="s">
        <v>57</v>
      </c>
      <c r="AE1715">
        <v>0</v>
      </c>
      <c r="AF1715">
        <v>0</v>
      </c>
      <c r="AG1715">
        <v>0</v>
      </c>
      <c r="AH1715">
        <v>0</v>
      </c>
      <c r="AI1715" s="18" t="str">
        <f t="shared" si="105"/>
        <v>1</v>
      </c>
      <c r="AJ1715" s="18" t="str">
        <f t="shared" si="106"/>
        <v>1</v>
      </c>
      <c r="AK1715" s="18" t="str">
        <f t="shared" si="107"/>
        <v>1</v>
      </c>
      <c r="AL1715" s="18">
        <f t="shared" si="108"/>
        <v>0</v>
      </c>
      <c r="AM1715" t="s">
        <v>55</v>
      </c>
      <c r="AN1715" t="s">
        <v>55</v>
      </c>
      <c r="AO1715">
        <v>0</v>
      </c>
      <c r="AP1715">
        <v>1</v>
      </c>
      <c r="AQ1715">
        <v>0</v>
      </c>
      <c r="AR1715" t="s">
        <v>59</v>
      </c>
      <c r="AS1715" t="s">
        <v>80</v>
      </c>
      <c r="AT1715" t="s">
        <v>80</v>
      </c>
      <c r="AU1715" t="s">
        <v>80</v>
      </c>
      <c r="AV1715" t="s">
        <v>7574</v>
      </c>
      <c r="AW1715" t="s">
        <v>2003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2016030517</v>
      </c>
      <c r="BM1715">
        <v>17</v>
      </c>
    </row>
    <row r="1716" spans="1:65">
      <c r="A1716" t="s">
        <v>7575</v>
      </c>
      <c r="B1716">
        <v>1715</v>
      </c>
      <c r="C1716" t="s">
        <v>372</v>
      </c>
      <c r="D1716">
        <v>1</v>
      </c>
      <c r="E1716">
        <v>17</v>
      </c>
      <c r="F1716">
        <v>2016030517</v>
      </c>
      <c r="G1716">
        <v>20160305</v>
      </c>
      <c r="H1716" t="s">
        <v>2004</v>
      </c>
      <c r="I1716" t="s">
        <v>298</v>
      </c>
      <c r="J1716" t="s">
        <v>55</v>
      </c>
      <c r="K1716">
        <v>1</v>
      </c>
      <c r="L1716">
        <v>1</v>
      </c>
      <c r="M1716">
        <v>1</v>
      </c>
      <c r="N1716" t="s">
        <v>56</v>
      </c>
      <c r="O1716" t="s">
        <v>298</v>
      </c>
      <c r="P1716" t="s">
        <v>68</v>
      </c>
      <c r="Q1716" t="s">
        <v>3</v>
      </c>
      <c r="R1716" t="s">
        <v>140</v>
      </c>
      <c r="S1716" t="s">
        <v>55</v>
      </c>
      <c r="T1716" t="s">
        <v>56</v>
      </c>
      <c r="U1716" t="s">
        <v>56</v>
      </c>
      <c r="V1716" t="s">
        <v>68</v>
      </c>
      <c r="W1716" t="s">
        <v>55</v>
      </c>
      <c r="X1716" t="s">
        <v>56</v>
      </c>
      <c r="Y1716" t="s">
        <v>56</v>
      </c>
      <c r="Z1716" t="s">
        <v>56</v>
      </c>
      <c r="AA1716" t="s">
        <v>57</v>
      </c>
      <c r="AB1716" t="s">
        <v>56</v>
      </c>
      <c r="AC1716" t="s">
        <v>56</v>
      </c>
      <c r="AD1716" t="s">
        <v>57</v>
      </c>
      <c r="AE1716">
        <v>0</v>
      </c>
      <c r="AF1716">
        <v>0</v>
      </c>
      <c r="AG1716">
        <v>0</v>
      </c>
      <c r="AH1716">
        <v>0</v>
      </c>
      <c r="AI1716" s="18" t="str">
        <f t="shared" si="105"/>
        <v>1</v>
      </c>
      <c r="AJ1716" s="18" t="str">
        <f t="shared" si="106"/>
        <v>1</v>
      </c>
      <c r="AK1716" s="18" t="str">
        <f t="shared" si="107"/>
        <v>1</v>
      </c>
      <c r="AL1716" s="18">
        <f t="shared" si="108"/>
        <v>0</v>
      </c>
      <c r="AM1716" t="s">
        <v>55</v>
      </c>
      <c r="AN1716" t="s">
        <v>55</v>
      </c>
      <c r="AO1716">
        <v>0</v>
      </c>
      <c r="AP1716">
        <v>0</v>
      </c>
      <c r="AQ1716">
        <v>0</v>
      </c>
      <c r="AR1716" t="s">
        <v>298</v>
      </c>
      <c r="AS1716" t="s">
        <v>141</v>
      </c>
      <c r="AT1716" t="s">
        <v>141</v>
      </c>
      <c r="AU1716" t="s">
        <v>1326</v>
      </c>
      <c r="AV1716" t="s">
        <v>7575</v>
      </c>
      <c r="AW1716" t="s">
        <v>2004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1</v>
      </c>
      <c r="BL1716">
        <v>2016030517</v>
      </c>
      <c r="BM1716">
        <v>17</v>
      </c>
    </row>
    <row r="1717" spans="1:65">
      <c r="A1717" t="s">
        <v>7576</v>
      </c>
      <c r="B1717">
        <v>1716</v>
      </c>
      <c r="C1717" t="s">
        <v>372</v>
      </c>
      <c r="D1717">
        <v>1</v>
      </c>
      <c r="E1717">
        <v>17</v>
      </c>
      <c r="F1717">
        <v>2016030517</v>
      </c>
      <c r="G1717">
        <v>20160305</v>
      </c>
      <c r="H1717" t="s">
        <v>2005</v>
      </c>
      <c r="I1717" t="s">
        <v>293</v>
      </c>
      <c r="J1717" t="s">
        <v>55</v>
      </c>
      <c r="K1717">
        <v>1</v>
      </c>
      <c r="L1717">
        <v>0</v>
      </c>
      <c r="M1717">
        <v>1</v>
      </c>
      <c r="N1717" t="s">
        <v>56</v>
      </c>
      <c r="O1717" t="s">
        <v>293</v>
      </c>
      <c r="P1717" t="s">
        <v>68</v>
      </c>
      <c r="Q1717" t="s">
        <v>3</v>
      </c>
      <c r="R1717" t="s">
        <v>140</v>
      </c>
      <c r="S1717" t="s">
        <v>55</v>
      </c>
      <c r="T1717" t="s">
        <v>56</v>
      </c>
      <c r="U1717" t="s">
        <v>56</v>
      </c>
      <c r="V1717" t="s">
        <v>56</v>
      </c>
      <c r="W1717" t="s">
        <v>55</v>
      </c>
      <c r="X1717" t="s">
        <v>56</v>
      </c>
      <c r="Y1717" t="s">
        <v>56</v>
      </c>
      <c r="Z1717" t="s">
        <v>56</v>
      </c>
      <c r="AA1717" t="s">
        <v>57</v>
      </c>
      <c r="AB1717" t="s">
        <v>56</v>
      </c>
      <c r="AC1717" t="s">
        <v>56</v>
      </c>
      <c r="AD1717" t="s">
        <v>57</v>
      </c>
      <c r="AE1717">
        <v>0</v>
      </c>
      <c r="AF1717">
        <v>0</v>
      </c>
      <c r="AG1717">
        <v>0</v>
      </c>
      <c r="AH1717">
        <v>1</v>
      </c>
      <c r="AI1717" s="18" t="str">
        <f t="shared" si="105"/>
        <v>1</v>
      </c>
      <c r="AJ1717" s="18" t="str">
        <f t="shared" si="106"/>
        <v>1</v>
      </c>
      <c r="AK1717" s="18" t="str">
        <f t="shared" si="107"/>
        <v>1</v>
      </c>
      <c r="AL1717" s="18">
        <f t="shared" si="108"/>
        <v>1</v>
      </c>
      <c r="AM1717" t="s">
        <v>55</v>
      </c>
      <c r="AN1717" t="s">
        <v>55</v>
      </c>
      <c r="AO1717">
        <v>1</v>
      </c>
      <c r="AP1717">
        <v>0</v>
      </c>
      <c r="AQ1717">
        <v>0</v>
      </c>
      <c r="AR1717" t="s">
        <v>293</v>
      </c>
      <c r="AS1717" t="s">
        <v>141</v>
      </c>
      <c r="AT1717" t="s">
        <v>141</v>
      </c>
      <c r="AU1717" t="s">
        <v>1326</v>
      </c>
      <c r="AV1717" t="s">
        <v>7576</v>
      </c>
      <c r="AW1717" t="s">
        <v>2005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2016030517</v>
      </c>
      <c r="BM1717">
        <v>17</v>
      </c>
    </row>
    <row r="1718" spans="1:65">
      <c r="A1718" t="s">
        <v>7577</v>
      </c>
      <c r="B1718">
        <v>1717</v>
      </c>
      <c r="C1718" t="s">
        <v>372</v>
      </c>
      <c r="D1718">
        <v>1</v>
      </c>
      <c r="E1718">
        <v>17</v>
      </c>
      <c r="F1718">
        <v>2016030517</v>
      </c>
      <c r="G1718">
        <v>20160305</v>
      </c>
      <c r="H1718" t="s">
        <v>2006</v>
      </c>
      <c r="I1718" t="s">
        <v>89</v>
      </c>
      <c r="J1718" t="s">
        <v>55</v>
      </c>
      <c r="K1718">
        <v>0</v>
      </c>
      <c r="L1718">
        <v>0</v>
      </c>
      <c r="M1718">
        <v>0</v>
      </c>
      <c r="N1718" t="s">
        <v>56</v>
      </c>
      <c r="O1718" t="s">
        <v>57</v>
      </c>
      <c r="P1718" t="s">
        <v>57</v>
      </c>
      <c r="Q1718" t="s">
        <v>3</v>
      </c>
      <c r="R1718" t="s">
        <v>58</v>
      </c>
      <c r="S1718" t="s">
        <v>55</v>
      </c>
      <c r="T1718" t="s">
        <v>56</v>
      </c>
      <c r="U1718" t="s">
        <v>56</v>
      </c>
      <c r="V1718" t="s">
        <v>56</v>
      </c>
      <c r="W1718" t="s">
        <v>55</v>
      </c>
      <c r="X1718" t="s">
        <v>56</v>
      </c>
      <c r="Y1718" t="s">
        <v>56</v>
      </c>
      <c r="Z1718" t="s">
        <v>56</v>
      </c>
      <c r="AA1718" t="s">
        <v>57</v>
      </c>
      <c r="AB1718" t="s">
        <v>56</v>
      </c>
      <c r="AC1718" t="s">
        <v>56</v>
      </c>
      <c r="AD1718" t="s">
        <v>57</v>
      </c>
      <c r="AE1718">
        <v>0</v>
      </c>
      <c r="AF1718">
        <v>0</v>
      </c>
      <c r="AG1718">
        <v>0</v>
      </c>
      <c r="AH1718">
        <v>1</v>
      </c>
      <c r="AI1718" s="18" t="str">
        <f t="shared" si="105"/>
        <v>1</v>
      </c>
      <c r="AJ1718" s="18" t="str">
        <f t="shared" si="106"/>
        <v>1</v>
      </c>
      <c r="AK1718" s="18" t="str">
        <f t="shared" si="107"/>
        <v>1</v>
      </c>
      <c r="AL1718" s="18">
        <f t="shared" si="108"/>
        <v>1</v>
      </c>
      <c r="AM1718" t="s">
        <v>55</v>
      </c>
      <c r="AN1718" t="s">
        <v>55</v>
      </c>
      <c r="AO1718">
        <v>0</v>
      </c>
      <c r="AP1718">
        <v>0</v>
      </c>
      <c r="AQ1718">
        <v>0</v>
      </c>
      <c r="AR1718" t="s">
        <v>89</v>
      </c>
      <c r="AS1718" t="s">
        <v>58</v>
      </c>
      <c r="AT1718" t="s">
        <v>58</v>
      </c>
      <c r="AU1718" t="s">
        <v>1326</v>
      </c>
      <c r="AV1718" t="s">
        <v>7577</v>
      </c>
      <c r="AW1718" t="s">
        <v>2006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</v>
      </c>
      <c r="BL1718">
        <v>2016030517</v>
      </c>
      <c r="BM1718">
        <v>17</v>
      </c>
    </row>
    <row r="1719" spans="1:65">
      <c r="A1719" t="s">
        <v>7578</v>
      </c>
      <c r="B1719">
        <v>1718</v>
      </c>
      <c r="C1719" t="s">
        <v>372</v>
      </c>
      <c r="D1719">
        <v>1</v>
      </c>
      <c r="E1719">
        <v>17</v>
      </c>
      <c r="F1719">
        <v>2016030517</v>
      </c>
      <c r="G1719">
        <v>20160305</v>
      </c>
      <c r="H1719" t="s">
        <v>2007</v>
      </c>
      <c r="I1719" t="s">
        <v>147</v>
      </c>
      <c r="J1719" t="s">
        <v>55</v>
      </c>
      <c r="K1719">
        <v>0</v>
      </c>
      <c r="L1719">
        <v>0</v>
      </c>
      <c r="M1719">
        <v>0</v>
      </c>
      <c r="N1719" t="s">
        <v>56</v>
      </c>
      <c r="O1719" t="s">
        <v>57</v>
      </c>
      <c r="P1719" t="s">
        <v>57</v>
      </c>
      <c r="Q1719" t="s">
        <v>3</v>
      </c>
      <c r="R1719" t="s">
        <v>58</v>
      </c>
      <c r="S1719" t="s">
        <v>55</v>
      </c>
      <c r="T1719" t="s">
        <v>56</v>
      </c>
      <c r="U1719" t="s">
        <v>56</v>
      </c>
      <c r="V1719" t="s">
        <v>56</v>
      </c>
      <c r="W1719" t="s">
        <v>55</v>
      </c>
      <c r="X1719" t="s">
        <v>56</v>
      </c>
      <c r="Y1719" t="s">
        <v>56</v>
      </c>
      <c r="Z1719" t="s">
        <v>56</v>
      </c>
      <c r="AA1719" t="s">
        <v>57</v>
      </c>
      <c r="AB1719" t="s">
        <v>56</v>
      </c>
      <c r="AC1719" t="s">
        <v>56</v>
      </c>
      <c r="AD1719" t="s">
        <v>57</v>
      </c>
      <c r="AE1719">
        <v>0</v>
      </c>
      <c r="AF1719">
        <v>0</v>
      </c>
      <c r="AG1719">
        <v>0</v>
      </c>
      <c r="AH1719">
        <v>1</v>
      </c>
      <c r="AI1719" s="18" t="str">
        <f t="shared" si="105"/>
        <v>1</v>
      </c>
      <c r="AJ1719" s="18" t="str">
        <f t="shared" si="106"/>
        <v>1</v>
      </c>
      <c r="AK1719" s="18" t="str">
        <f t="shared" si="107"/>
        <v>1</v>
      </c>
      <c r="AL1719" s="18">
        <f t="shared" si="108"/>
        <v>1</v>
      </c>
      <c r="AM1719" t="s">
        <v>55</v>
      </c>
      <c r="AN1719" t="s">
        <v>55</v>
      </c>
      <c r="AO1719">
        <v>0</v>
      </c>
      <c r="AP1719">
        <v>0</v>
      </c>
      <c r="AQ1719">
        <v>0</v>
      </c>
      <c r="AR1719" t="s">
        <v>147</v>
      </c>
      <c r="AS1719" t="s">
        <v>58</v>
      </c>
      <c r="AT1719" t="s">
        <v>58</v>
      </c>
      <c r="AU1719" t="s">
        <v>1326</v>
      </c>
      <c r="AV1719" t="s">
        <v>7578</v>
      </c>
      <c r="AW1719" t="s">
        <v>2007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2016030517</v>
      </c>
      <c r="BM1719">
        <v>17</v>
      </c>
    </row>
    <row r="1720" spans="1:65">
      <c r="A1720" t="s">
        <v>7579</v>
      </c>
      <c r="B1720">
        <v>1719</v>
      </c>
      <c r="C1720" t="s">
        <v>372</v>
      </c>
      <c r="D1720">
        <v>1</v>
      </c>
      <c r="E1720">
        <v>17</v>
      </c>
      <c r="F1720">
        <v>2016030517</v>
      </c>
      <c r="G1720">
        <v>20160305</v>
      </c>
      <c r="H1720" t="s">
        <v>2008</v>
      </c>
      <c r="I1720" t="s">
        <v>89</v>
      </c>
      <c r="J1720" t="s">
        <v>55</v>
      </c>
      <c r="K1720">
        <v>0</v>
      </c>
      <c r="L1720">
        <v>0</v>
      </c>
      <c r="M1720">
        <v>0</v>
      </c>
      <c r="N1720" t="s">
        <v>56</v>
      </c>
      <c r="O1720" t="s">
        <v>57</v>
      </c>
      <c r="P1720" t="s">
        <v>57</v>
      </c>
      <c r="Q1720" t="s">
        <v>3</v>
      </c>
      <c r="R1720" t="s">
        <v>456</v>
      </c>
      <c r="S1720" t="s">
        <v>55</v>
      </c>
      <c r="T1720" t="s">
        <v>56</v>
      </c>
      <c r="U1720" t="s">
        <v>56</v>
      </c>
      <c r="V1720" t="s">
        <v>56</v>
      </c>
      <c r="W1720" t="s">
        <v>55</v>
      </c>
      <c r="X1720" t="s">
        <v>56</v>
      </c>
      <c r="Y1720" t="s">
        <v>56</v>
      </c>
      <c r="Z1720" t="s">
        <v>56</v>
      </c>
      <c r="AA1720" t="s">
        <v>57</v>
      </c>
      <c r="AB1720" t="s">
        <v>56</v>
      </c>
      <c r="AC1720" t="s">
        <v>56</v>
      </c>
      <c r="AD1720" t="s">
        <v>57</v>
      </c>
      <c r="AE1720">
        <v>0</v>
      </c>
      <c r="AF1720">
        <v>0</v>
      </c>
      <c r="AG1720">
        <v>0</v>
      </c>
      <c r="AH1720">
        <v>1</v>
      </c>
      <c r="AI1720" s="18" t="str">
        <f t="shared" si="105"/>
        <v>1</v>
      </c>
      <c r="AJ1720" s="18" t="str">
        <f t="shared" si="106"/>
        <v>1</v>
      </c>
      <c r="AK1720" s="18" t="str">
        <f t="shared" si="107"/>
        <v>1</v>
      </c>
      <c r="AL1720" s="18">
        <f t="shared" si="108"/>
        <v>1</v>
      </c>
      <c r="AM1720" t="s">
        <v>55</v>
      </c>
      <c r="AN1720" t="s">
        <v>55</v>
      </c>
      <c r="AO1720">
        <v>0</v>
      </c>
      <c r="AP1720">
        <v>0</v>
      </c>
      <c r="AQ1720">
        <v>0</v>
      </c>
      <c r="AR1720" t="s">
        <v>89</v>
      </c>
      <c r="AS1720" t="s">
        <v>82</v>
      </c>
      <c r="AT1720" t="s">
        <v>82</v>
      </c>
      <c r="AU1720" t="s">
        <v>4450</v>
      </c>
      <c r="AV1720" t="s">
        <v>7579</v>
      </c>
      <c r="AW1720" t="s">
        <v>2008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2016030517</v>
      </c>
      <c r="BM1720">
        <v>17</v>
      </c>
    </row>
    <row r="1721" spans="1:65">
      <c r="A1721" t="s">
        <v>7580</v>
      </c>
      <c r="B1721">
        <v>1720</v>
      </c>
      <c r="C1721" t="s">
        <v>372</v>
      </c>
      <c r="D1721">
        <v>1</v>
      </c>
      <c r="E1721">
        <v>17</v>
      </c>
      <c r="F1721">
        <v>2016030517</v>
      </c>
      <c r="G1721">
        <v>20160305</v>
      </c>
      <c r="H1721" t="s">
        <v>2009</v>
      </c>
      <c r="I1721" t="s">
        <v>76</v>
      </c>
      <c r="J1721" t="s">
        <v>55</v>
      </c>
      <c r="K1721">
        <v>1</v>
      </c>
      <c r="L1721">
        <v>0</v>
      </c>
      <c r="M1721">
        <v>1</v>
      </c>
      <c r="N1721" t="s">
        <v>56</v>
      </c>
      <c r="O1721" t="s">
        <v>390</v>
      </c>
      <c r="P1721" t="s">
        <v>57</v>
      </c>
      <c r="Q1721" t="s">
        <v>4</v>
      </c>
      <c r="R1721" t="s">
        <v>434</v>
      </c>
      <c r="S1721" t="s">
        <v>55</v>
      </c>
      <c r="T1721" t="s">
        <v>56</v>
      </c>
      <c r="U1721" t="s">
        <v>56</v>
      </c>
      <c r="V1721" t="s">
        <v>56</v>
      </c>
      <c r="W1721" t="s">
        <v>55</v>
      </c>
      <c r="X1721" t="s">
        <v>56</v>
      </c>
      <c r="Y1721" t="s">
        <v>56</v>
      </c>
      <c r="Z1721" t="s">
        <v>56</v>
      </c>
      <c r="AA1721" t="s">
        <v>57</v>
      </c>
      <c r="AB1721" t="s">
        <v>56</v>
      </c>
      <c r="AC1721" t="s">
        <v>56</v>
      </c>
      <c r="AD1721" t="s">
        <v>57</v>
      </c>
      <c r="AE1721">
        <v>0</v>
      </c>
      <c r="AF1721">
        <v>0</v>
      </c>
      <c r="AG1721">
        <v>0</v>
      </c>
      <c r="AH1721">
        <v>1</v>
      </c>
      <c r="AI1721" s="18" t="str">
        <f t="shared" si="105"/>
        <v>1</v>
      </c>
      <c r="AJ1721" s="18" t="str">
        <f t="shared" si="106"/>
        <v>1</v>
      </c>
      <c r="AK1721" s="18" t="str">
        <f t="shared" si="107"/>
        <v>1</v>
      </c>
      <c r="AL1721" s="18">
        <f t="shared" si="108"/>
        <v>1</v>
      </c>
      <c r="AM1721" t="s">
        <v>55</v>
      </c>
      <c r="AN1721" t="s">
        <v>55</v>
      </c>
      <c r="AO1721">
        <v>1</v>
      </c>
      <c r="AP1721">
        <v>0</v>
      </c>
      <c r="AQ1721">
        <v>0</v>
      </c>
      <c r="AR1721" t="s">
        <v>76</v>
      </c>
      <c r="AS1721" t="s">
        <v>91</v>
      </c>
      <c r="AT1721" t="s">
        <v>91</v>
      </c>
      <c r="AU1721" t="s">
        <v>4449</v>
      </c>
      <c r="AV1721" t="s">
        <v>7580</v>
      </c>
      <c r="AW1721" t="s">
        <v>2009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2016030517</v>
      </c>
      <c r="BM1721">
        <v>17</v>
      </c>
    </row>
    <row r="1722" spans="1:65">
      <c r="A1722" t="s">
        <v>7581</v>
      </c>
      <c r="B1722">
        <v>1721</v>
      </c>
      <c r="C1722" t="s">
        <v>57</v>
      </c>
      <c r="D1722" t="s">
        <v>55</v>
      </c>
      <c r="E1722">
        <v>17</v>
      </c>
      <c r="F1722">
        <v>2016030517</v>
      </c>
      <c r="G1722" t="s">
        <v>55</v>
      </c>
      <c r="H1722" t="s">
        <v>2010</v>
      </c>
      <c r="I1722" t="s">
        <v>55</v>
      </c>
      <c r="J1722" t="s">
        <v>55</v>
      </c>
      <c r="K1722" t="s">
        <v>55</v>
      </c>
      <c r="L1722" t="s">
        <v>55</v>
      </c>
      <c r="M1722" t="s">
        <v>55</v>
      </c>
      <c r="N1722" t="s">
        <v>57</v>
      </c>
      <c r="O1722" t="s">
        <v>57</v>
      </c>
      <c r="P1722" t="s">
        <v>57</v>
      </c>
      <c r="Q1722" t="s">
        <v>57</v>
      </c>
      <c r="R1722" t="s">
        <v>57</v>
      </c>
      <c r="S1722" t="s">
        <v>55</v>
      </c>
      <c r="T1722" t="s">
        <v>57</v>
      </c>
      <c r="U1722" t="s">
        <v>57</v>
      </c>
      <c r="V1722" t="s">
        <v>57</v>
      </c>
      <c r="W1722" t="s">
        <v>55</v>
      </c>
      <c r="X1722" t="s">
        <v>57</v>
      </c>
      <c r="Y1722" t="s">
        <v>57</v>
      </c>
      <c r="Z1722" t="s">
        <v>57</v>
      </c>
      <c r="AA1722" t="s">
        <v>57</v>
      </c>
      <c r="AB1722" t="s">
        <v>57</v>
      </c>
      <c r="AC1722" t="s">
        <v>57</v>
      </c>
      <c r="AD1722" t="s">
        <v>57</v>
      </c>
      <c r="AE1722">
        <v>0</v>
      </c>
      <c r="AF1722">
        <v>0</v>
      </c>
      <c r="AG1722">
        <v>0</v>
      </c>
      <c r="AH1722">
        <v>0</v>
      </c>
      <c r="AI1722" s="18" t="str">
        <f t="shared" si="105"/>
        <v>1</v>
      </c>
      <c r="AJ1722" s="18" t="str">
        <f t="shared" si="106"/>
        <v>1</v>
      </c>
      <c r="AK1722" s="18" t="str">
        <f t="shared" si="107"/>
        <v>1</v>
      </c>
      <c r="AL1722" s="18">
        <f t="shared" si="108"/>
        <v>0</v>
      </c>
      <c r="AM1722" t="s">
        <v>55</v>
      </c>
      <c r="AN1722" t="s">
        <v>55</v>
      </c>
      <c r="AO1722">
        <v>0</v>
      </c>
      <c r="AP1722">
        <v>1</v>
      </c>
      <c r="AQ1722">
        <v>0</v>
      </c>
      <c r="AR1722" t="s">
        <v>59</v>
      </c>
      <c r="AS1722" t="s">
        <v>80</v>
      </c>
      <c r="AT1722" t="s">
        <v>80</v>
      </c>
      <c r="AU1722" t="s">
        <v>80</v>
      </c>
      <c r="AV1722" t="s">
        <v>7581</v>
      </c>
      <c r="AW1722" t="s">
        <v>2010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2016030517</v>
      </c>
      <c r="BM1722">
        <v>17</v>
      </c>
    </row>
    <row r="1723" spans="1:65">
      <c r="A1723" t="s">
        <v>7582</v>
      </c>
      <c r="B1723">
        <v>1722</v>
      </c>
      <c r="C1723" t="s">
        <v>372</v>
      </c>
      <c r="D1723">
        <v>1</v>
      </c>
      <c r="E1723">
        <v>17</v>
      </c>
      <c r="F1723">
        <v>2016030517</v>
      </c>
      <c r="G1723">
        <v>20160305</v>
      </c>
      <c r="H1723" t="s">
        <v>2011</v>
      </c>
      <c r="I1723" t="s">
        <v>390</v>
      </c>
      <c r="J1723" t="s">
        <v>55</v>
      </c>
      <c r="K1723">
        <v>1</v>
      </c>
      <c r="L1723">
        <v>0</v>
      </c>
      <c r="M1723">
        <v>1</v>
      </c>
      <c r="N1723" t="s">
        <v>56</v>
      </c>
      <c r="O1723" t="s">
        <v>390</v>
      </c>
      <c r="P1723" t="s">
        <v>56</v>
      </c>
      <c r="Q1723" t="s">
        <v>3</v>
      </c>
      <c r="R1723" t="s">
        <v>391</v>
      </c>
      <c r="S1723" t="s">
        <v>55</v>
      </c>
      <c r="T1723" t="s">
        <v>56</v>
      </c>
      <c r="U1723" t="s">
        <v>56</v>
      </c>
      <c r="V1723" t="s">
        <v>56</v>
      </c>
      <c r="W1723" t="s">
        <v>55</v>
      </c>
      <c r="X1723" t="s">
        <v>56</v>
      </c>
      <c r="Y1723" t="s">
        <v>56</v>
      </c>
      <c r="Z1723" t="s">
        <v>56</v>
      </c>
      <c r="AA1723" t="s">
        <v>57</v>
      </c>
      <c r="AB1723" t="s">
        <v>56</v>
      </c>
      <c r="AC1723" t="s">
        <v>56</v>
      </c>
      <c r="AD1723" t="s">
        <v>57</v>
      </c>
      <c r="AE1723">
        <v>0</v>
      </c>
      <c r="AF1723">
        <v>0</v>
      </c>
      <c r="AG1723">
        <v>0</v>
      </c>
      <c r="AH1723">
        <v>1</v>
      </c>
      <c r="AI1723" s="18" t="str">
        <f t="shared" si="105"/>
        <v>1</v>
      </c>
      <c r="AJ1723" s="18" t="str">
        <f t="shared" si="106"/>
        <v>1</v>
      </c>
      <c r="AK1723" s="18" t="str">
        <f t="shared" si="107"/>
        <v>1</v>
      </c>
      <c r="AL1723" s="18">
        <f t="shared" si="108"/>
        <v>1</v>
      </c>
      <c r="AM1723" t="s">
        <v>55</v>
      </c>
      <c r="AN1723" t="s">
        <v>55</v>
      </c>
      <c r="AO1723">
        <v>0</v>
      </c>
      <c r="AP1723">
        <v>0</v>
      </c>
      <c r="AQ1723">
        <v>0</v>
      </c>
      <c r="AR1723" t="s">
        <v>86</v>
      </c>
      <c r="AS1723" t="s">
        <v>392</v>
      </c>
      <c r="AT1723" t="s">
        <v>392</v>
      </c>
      <c r="AU1723" t="s">
        <v>4450</v>
      </c>
      <c r="AV1723" t="s">
        <v>7582</v>
      </c>
      <c r="AW1723" t="s">
        <v>2011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</v>
      </c>
      <c r="BL1723">
        <v>2016030517</v>
      </c>
      <c r="BM1723">
        <v>17</v>
      </c>
    </row>
    <row r="1724" spans="1:65">
      <c r="A1724" t="s">
        <v>7583</v>
      </c>
      <c r="B1724">
        <v>1723</v>
      </c>
      <c r="C1724" t="s">
        <v>372</v>
      </c>
      <c r="D1724">
        <v>1</v>
      </c>
      <c r="E1724">
        <v>17</v>
      </c>
      <c r="F1724">
        <v>2016030517</v>
      </c>
      <c r="G1724">
        <v>20160305</v>
      </c>
      <c r="H1724" t="s">
        <v>2012</v>
      </c>
      <c r="I1724" t="s">
        <v>390</v>
      </c>
      <c r="J1724" t="s">
        <v>55</v>
      </c>
      <c r="K1724">
        <v>1</v>
      </c>
      <c r="L1724">
        <v>0</v>
      </c>
      <c r="M1724">
        <v>1</v>
      </c>
      <c r="N1724" t="s">
        <v>56</v>
      </c>
      <c r="O1724" t="s">
        <v>390</v>
      </c>
      <c r="P1724" t="s">
        <v>56</v>
      </c>
      <c r="Q1724" t="s">
        <v>3</v>
      </c>
      <c r="R1724" t="s">
        <v>391</v>
      </c>
      <c r="S1724" t="s">
        <v>55</v>
      </c>
      <c r="T1724" t="s">
        <v>56</v>
      </c>
      <c r="U1724" t="s">
        <v>56</v>
      </c>
      <c r="V1724" t="s">
        <v>56</v>
      </c>
      <c r="W1724" t="s">
        <v>55</v>
      </c>
      <c r="X1724" t="s">
        <v>56</v>
      </c>
      <c r="Y1724" t="s">
        <v>56</v>
      </c>
      <c r="Z1724" t="s">
        <v>56</v>
      </c>
      <c r="AA1724" t="s">
        <v>57</v>
      </c>
      <c r="AB1724" t="s">
        <v>56</v>
      </c>
      <c r="AC1724" t="s">
        <v>56</v>
      </c>
      <c r="AD1724" t="s">
        <v>57</v>
      </c>
      <c r="AE1724">
        <v>0</v>
      </c>
      <c r="AF1724">
        <v>0</v>
      </c>
      <c r="AG1724">
        <v>0</v>
      </c>
      <c r="AH1724">
        <v>1</v>
      </c>
      <c r="AI1724" s="18" t="str">
        <f t="shared" si="105"/>
        <v>1</v>
      </c>
      <c r="AJ1724" s="18" t="str">
        <f t="shared" si="106"/>
        <v>1</v>
      </c>
      <c r="AK1724" s="18" t="str">
        <f t="shared" si="107"/>
        <v>1</v>
      </c>
      <c r="AL1724" s="18">
        <f t="shared" si="108"/>
        <v>1</v>
      </c>
      <c r="AM1724" t="s">
        <v>55</v>
      </c>
      <c r="AN1724" t="s">
        <v>55</v>
      </c>
      <c r="AO1724">
        <v>0</v>
      </c>
      <c r="AP1724">
        <v>0</v>
      </c>
      <c r="AQ1724">
        <v>0</v>
      </c>
      <c r="AR1724" t="s">
        <v>86</v>
      </c>
      <c r="AS1724" t="s">
        <v>392</v>
      </c>
      <c r="AT1724" t="s">
        <v>392</v>
      </c>
      <c r="AU1724" t="s">
        <v>4450</v>
      </c>
      <c r="AV1724" t="s">
        <v>7583</v>
      </c>
      <c r="AW1724" t="s">
        <v>2012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2016030517</v>
      </c>
      <c r="BM1724">
        <v>17</v>
      </c>
    </row>
    <row r="1725" spans="1:65">
      <c r="A1725" t="s">
        <v>7584</v>
      </c>
      <c r="B1725">
        <v>1724</v>
      </c>
      <c r="C1725" t="s">
        <v>372</v>
      </c>
      <c r="D1725">
        <v>1</v>
      </c>
      <c r="E1725">
        <v>17</v>
      </c>
      <c r="F1725">
        <v>2016030517</v>
      </c>
      <c r="G1725">
        <v>20160305</v>
      </c>
      <c r="H1725" t="s">
        <v>2013</v>
      </c>
      <c r="I1725" t="s">
        <v>390</v>
      </c>
      <c r="J1725" t="s">
        <v>55</v>
      </c>
      <c r="K1725">
        <v>1</v>
      </c>
      <c r="L1725">
        <v>0</v>
      </c>
      <c r="M1725">
        <v>1</v>
      </c>
      <c r="N1725" t="s">
        <v>56</v>
      </c>
      <c r="O1725" t="s">
        <v>390</v>
      </c>
      <c r="P1725" t="s">
        <v>56</v>
      </c>
      <c r="Q1725" t="s">
        <v>3</v>
      </c>
      <c r="R1725" t="s">
        <v>391</v>
      </c>
      <c r="S1725" t="s">
        <v>55</v>
      </c>
      <c r="T1725" t="s">
        <v>56</v>
      </c>
      <c r="U1725" t="s">
        <v>56</v>
      </c>
      <c r="V1725" t="s">
        <v>56</v>
      </c>
      <c r="W1725" t="s">
        <v>55</v>
      </c>
      <c r="X1725" t="s">
        <v>56</v>
      </c>
      <c r="Y1725" t="s">
        <v>56</v>
      </c>
      <c r="Z1725" t="s">
        <v>56</v>
      </c>
      <c r="AA1725" t="s">
        <v>57</v>
      </c>
      <c r="AB1725" t="s">
        <v>56</v>
      </c>
      <c r="AC1725" t="s">
        <v>56</v>
      </c>
      <c r="AD1725" t="s">
        <v>57</v>
      </c>
      <c r="AE1725">
        <v>0</v>
      </c>
      <c r="AF1725">
        <v>0</v>
      </c>
      <c r="AG1725">
        <v>0</v>
      </c>
      <c r="AH1725">
        <v>1</v>
      </c>
      <c r="AI1725" s="18" t="str">
        <f t="shared" si="105"/>
        <v>1</v>
      </c>
      <c r="AJ1725" s="18" t="str">
        <f t="shared" si="106"/>
        <v>1</v>
      </c>
      <c r="AK1725" s="18" t="str">
        <f t="shared" si="107"/>
        <v>1</v>
      </c>
      <c r="AL1725" s="18">
        <f t="shared" si="108"/>
        <v>1</v>
      </c>
      <c r="AM1725" t="s">
        <v>55</v>
      </c>
      <c r="AN1725" t="s">
        <v>55</v>
      </c>
      <c r="AO1725">
        <v>0</v>
      </c>
      <c r="AP1725">
        <v>0</v>
      </c>
      <c r="AQ1725">
        <v>0</v>
      </c>
      <c r="AR1725" t="s">
        <v>86</v>
      </c>
      <c r="AS1725" t="s">
        <v>392</v>
      </c>
      <c r="AT1725" t="s">
        <v>392</v>
      </c>
      <c r="AU1725" t="s">
        <v>4450</v>
      </c>
      <c r="AV1725" t="s">
        <v>7584</v>
      </c>
      <c r="AW1725" t="s">
        <v>2013</v>
      </c>
      <c r="AX1725">
        <v>0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1</v>
      </c>
      <c r="BL1725">
        <v>2016030517</v>
      </c>
      <c r="BM1725">
        <v>17</v>
      </c>
    </row>
    <row r="1726" spans="1:65">
      <c r="A1726" t="s">
        <v>7585</v>
      </c>
      <c r="B1726">
        <v>1725</v>
      </c>
      <c r="C1726" t="s">
        <v>372</v>
      </c>
      <c r="D1726">
        <v>1</v>
      </c>
      <c r="E1726">
        <v>17</v>
      </c>
      <c r="F1726">
        <v>2016030517</v>
      </c>
      <c r="G1726">
        <v>20160305</v>
      </c>
      <c r="H1726" t="s">
        <v>2014</v>
      </c>
      <c r="I1726" t="s">
        <v>101</v>
      </c>
      <c r="J1726" t="s">
        <v>55</v>
      </c>
      <c r="K1726">
        <v>1</v>
      </c>
      <c r="L1726">
        <v>0</v>
      </c>
      <c r="M1726">
        <v>1</v>
      </c>
      <c r="N1726" t="s">
        <v>56</v>
      </c>
      <c r="O1726" t="s">
        <v>101</v>
      </c>
      <c r="P1726" t="s">
        <v>56</v>
      </c>
      <c r="Q1726" t="s">
        <v>3</v>
      </c>
      <c r="R1726" t="s">
        <v>2015</v>
      </c>
      <c r="S1726" t="s">
        <v>55</v>
      </c>
      <c r="T1726" t="s">
        <v>56</v>
      </c>
      <c r="U1726" t="s">
        <v>56</v>
      </c>
      <c r="V1726" t="s">
        <v>56</v>
      </c>
      <c r="W1726" t="s">
        <v>55</v>
      </c>
      <c r="X1726" t="s">
        <v>56</v>
      </c>
      <c r="Y1726" t="s">
        <v>56</v>
      </c>
      <c r="Z1726" t="s">
        <v>56</v>
      </c>
      <c r="AA1726" t="s">
        <v>57</v>
      </c>
      <c r="AB1726" t="s">
        <v>56</v>
      </c>
      <c r="AC1726" t="s">
        <v>56</v>
      </c>
      <c r="AD1726" t="s">
        <v>57</v>
      </c>
      <c r="AE1726">
        <v>0</v>
      </c>
      <c r="AF1726">
        <v>0</v>
      </c>
      <c r="AG1726">
        <v>0</v>
      </c>
      <c r="AH1726">
        <v>1</v>
      </c>
      <c r="AI1726" s="18" t="str">
        <f t="shared" si="105"/>
        <v>1</v>
      </c>
      <c r="AJ1726" s="18" t="str">
        <f t="shared" si="106"/>
        <v>1</v>
      </c>
      <c r="AK1726" s="18" t="str">
        <f t="shared" si="107"/>
        <v>1</v>
      </c>
      <c r="AL1726" s="18">
        <f t="shared" si="108"/>
        <v>1</v>
      </c>
      <c r="AM1726" t="s">
        <v>55</v>
      </c>
      <c r="AN1726" t="s">
        <v>55</v>
      </c>
      <c r="AO1726">
        <v>1</v>
      </c>
      <c r="AP1726">
        <v>0</v>
      </c>
      <c r="AQ1726">
        <v>0</v>
      </c>
      <c r="AR1726" t="s">
        <v>101</v>
      </c>
      <c r="AS1726" t="s">
        <v>102</v>
      </c>
      <c r="AT1726" t="s">
        <v>102</v>
      </c>
      <c r="AU1726" t="s">
        <v>4450</v>
      </c>
      <c r="AV1726" t="s">
        <v>7585</v>
      </c>
      <c r="AW1726" t="s">
        <v>2014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</v>
      </c>
      <c r="BL1726">
        <v>2016030517</v>
      </c>
      <c r="BM1726">
        <v>17</v>
      </c>
    </row>
    <row r="1727" spans="1:65">
      <c r="A1727" t="s">
        <v>7586</v>
      </c>
      <c r="B1727">
        <v>1726</v>
      </c>
      <c r="C1727" t="s">
        <v>372</v>
      </c>
      <c r="D1727">
        <v>1</v>
      </c>
      <c r="E1727">
        <v>17</v>
      </c>
      <c r="F1727">
        <v>2016030517</v>
      </c>
      <c r="G1727">
        <v>20160305</v>
      </c>
      <c r="H1727" t="s">
        <v>2016</v>
      </c>
      <c r="I1727" t="s">
        <v>59</v>
      </c>
      <c r="J1727" t="s">
        <v>55</v>
      </c>
      <c r="K1727">
        <v>1</v>
      </c>
      <c r="L1727">
        <v>0</v>
      </c>
      <c r="M1727">
        <v>1</v>
      </c>
      <c r="N1727" t="s">
        <v>56</v>
      </c>
      <c r="O1727" t="s">
        <v>59</v>
      </c>
      <c r="P1727" t="s">
        <v>56</v>
      </c>
      <c r="Q1727" t="s">
        <v>4</v>
      </c>
      <c r="R1727" t="s">
        <v>80</v>
      </c>
      <c r="S1727" t="s">
        <v>55</v>
      </c>
      <c r="T1727" t="s">
        <v>56</v>
      </c>
      <c r="U1727" t="s">
        <v>56</v>
      </c>
      <c r="V1727" t="s">
        <v>56</v>
      </c>
      <c r="W1727" t="s">
        <v>55</v>
      </c>
      <c r="X1727" t="s">
        <v>56</v>
      </c>
      <c r="Y1727" t="s">
        <v>56</v>
      </c>
      <c r="Z1727" t="s">
        <v>56</v>
      </c>
      <c r="AA1727" t="s">
        <v>57</v>
      </c>
      <c r="AB1727" t="s">
        <v>56</v>
      </c>
      <c r="AC1727" t="s">
        <v>56</v>
      </c>
      <c r="AD1727" t="s">
        <v>57</v>
      </c>
      <c r="AE1727">
        <v>0</v>
      </c>
      <c r="AF1727">
        <v>0</v>
      </c>
      <c r="AG1727">
        <v>0</v>
      </c>
      <c r="AH1727">
        <v>1</v>
      </c>
      <c r="AI1727" s="18" t="str">
        <f t="shared" si="105"/>
        <v>1</v>
      </c>
      <c r="AJ1727" s="18" t="str">
        <f t="shared" si="106"/>
        <v>1</v>
      </c>
      <c r="AK1727" s="18" t="str">
        <f t="shared" si="107"/>
        <v>1</v>
      </c>
      <c r="AL1727" s="18">
        <f t="shared" si="108"/>
        <v>1</v>
      </c>
      <c r="AM1727" t="s">
        <v>55</v>
      </c>
      <c r="AN1727" t="s">
        <v>55</v>
      </c>
      <c r="AO1727">
        <v>0</v>
      </c>
      <c r="AP1727">
        <v>0</v>
      </c>
      <c r="AQ1727">
        <v>0</v>
      </c>
      <c r="AR1727" t="s">
        <v>59</v>
      </c>
      <c r="AS1727" t="s">
        <v>80</v>
      </c>
      <c r="AT1727" t="s">
        <v>80</v>
      </c>
      <c r="AU1727" t="s">
        <v>80</v>
      </c>
      <c r="AV1727" t="s">
        <v>7586</v>
      </c>
      <c r="AW1727" t="s">
        <v>2016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2016030517</v>
      </c>
      <c r="BM1727">
        <v>17</v>
      </c>
    </row>
    <row r="1728" spans="1:65">
      <c r="A1728" t="s">
        <v>7587</v>
      </c>
      <c r="B1728">
        <v>1727</v>
      </c>
      <c r="C1728" t="s">
        <v>372</v>
      </c>
      <c r="D1728">
        <v>1</v>
      </c>
      <c r="E1728">
        <v>17</v>
      </c>
      <c r="F1728">
        <v>2016030517</v>
      </c>
      <c r="G1728">
        <v>20160305</v>
      </c>
      <c r="H1728" t="s">
        <v>2017</v>
      </c>
      <c r="I1728" t="s">
        <v>59</v>
      </c>
      <c r="J1728" t="s">
        <v>55</v>
      </c>
      <c r="K1728">
        <v>1</v>
      </c>
      <c r="L1728">
        <v>0</v>
      </c>
      <c r="M1728">
        <v>1</v>
      </c>
      <c r="N1728" t="s">
        <v>56</v>
      </c>
      <c r="O1728" t="s">
        <v>59</v>
      </c>
      <c r="P1728" t="s">
        <v>56</v>
      </c>
      <c r="Q1728" t="s">
        <v>4</v>
      </c>
      <c r="R1728" t="s">
        <v>80</v>
      </c>
      <c r="S1728" t="s">
        <v>55</v>
      </c>
      <c r="T1728" t="s">
        <v>56</v>
      </c>
      <c r="U1728" t="s">
        <v>56</v>
      </c>
      <c r="V1728" t="s">
        <v>56</v>
      </c>
      <c r="W1728" t="s">
        <v>55</v>
      </c>
      <c r="X1728" t="s">
        <v>56</v>
      </c>
      <c r="Y1728" t="s">
        <v>56</v>
      </c>
      <c r="Z1728" t="s">
        <v>56</v>
      </c>
      <c r="AA1728" t="s">
        <v>57</v>
      </c>
      <c r="AB1728" t="s">
        <v>56</v>
      </c>
      <c r="AC1728" t="s">
        <v>56</v>
      </c>
      <c r="AD1728" t="s">
        <v>57</v>
      </c>
      <c r="AE1728">
        <v>0</v>
      </c>
      <c r="AF1728">
        <v>0</v>
      </c>
      <c r="AG1728">
        <v>0</v>
      </c>
      <c r="AH1728">
        <v>1</v>
      </c>
      <c r="AI1728" s="18" t="str">
        <f t="shared" si="105"/>
        <v>1</v>
      </c>
      <c r="AJ1728" s="18" t="str">
        <f t="shared" si="106"/>
        <v>1</v>
      </c>
      <c r="AK1728" s="18" t="str">
        <f t="shared" si="107"/>
        <v>1</v>
      </c>
      <c r="AL1728" s="18">
        <f t="shared" si="108"/>
        <v>1</v>
      </c>
      <c r="AM1728" t="s">
        <v>55</v>
      </c>
      <c r="AN1728" t="s">
        <v>55</v>
      </c>
      <c r="AO1728">
        <v>0</v>
      </c>
      <c r="AP1728">
        <v>0</v>
      </c>
      <c r="AQ1728">
        <v>0</v>
      </c>
      <c r="AR1728" t="s">
        <v>59</v>
      </c>
      <c r="AS1728" t="s">
        <v>80</v>
      </c>
      <c r="AT1728" t="s">
        <v>80</v>
      </c>
      <c r="AU1728" t="s">
        <v>80</v>
      </c>
      <c r="AV1728" t="s">
        <v>7587</v>
      </c>
      <c r="AW1728" t="s">
        <v>2017</v>
      </c>
      <c r="AX1728">
        <v>0</v>
      </c>
      <c r="AY1728">
        <v>0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2016030517</v>
      </c>
      <c r="BM1728">
        <v>17</v>
      </c>
    </row>
    <row r="1729" spans="1:65">
      <c r="A1729" t="s">
        <v>7588</v>
      </c>
      <c r="B1729">
        <v>1728</v>
      </c>
      <c r="C1729" t="s">
        <v>372</v>
      </c>
      <c r="D1729">
        <v>1</v>
      </c>
      <c r="E1729">
        <v>17</v>
      </c>
      <c r="F1729">
        <v>2016030517</v>
      </c>
      <c r="G1729">
        <v>20160305</v>
      </c>
      <c r="H1729" t="s">
        <v>2018</v>
      </c>
      <c r="I1729" t="s">
        <v>59</v>
      </c>
      <c r="J1729" t="s">
        <v>55</v>
      </c>
      <c r="K1729">
        <v>1</v>
      </c>
      <c r="L1729">
        <v>0</v>
      </c>
      <c r="M1729">
        <v>1</v>
      </c>
      <c r="N1729" t="s">
        <v>56</v>
      </c>
      <c r="O1729" t="s">
        <v>59</v>
      </c>
      <c r="P1729" t="s">
        <v>56</v>
      </c>
      <c r="Q1729" t="s">
        <v>4</v>
      </c>
      <c r="R1729" t="s">
        <v>80</v>
      </c>
      <c r="S1729" t="s">
        <v>55</v>
      </c>
      <c r="T1729" t="s">
        <v>56</v>
      </c>
      <c r="U1729" t="s">
        <v>56</v>
      </c>
      <c r="V1729" t="s">
        <v>56</v>
      </c>
      <c r="W1729" t="s">
        <v>55</v>
      </c>
      <c r="X1729" t="s">
        <v>56</v>
      </c>
      <c r="Y1729" t="s">
        <v>56</v>
      </c>
      <c r="Z1729" t="s">
        <v>56</v>
      </c>
      <c r="AA1729" t="s">
        <v>57</v>
      </c>
      <c r="AB1729" t="s">
        <v>56</v>
      </c>
      <c r="AC1729" t="s">
        <v>56</v>
      </c>
      <c r="AD1729" t="s">
        <v>57</v>
      </c>
      <c r="AE1729">
        <v>0</v>
      </c>
      <c r="AF1729">
        <v>0</v>
      </c>
      <c r="AG1729">
        <v>0</v>
      </c>
      <c r="AH1729">
        <v>1</v>
      </c>
      <c r="AI1729" s="18" t="str">
        <f t="shared" si="105"/>
        <v>1</v>
      </c>
      <c r="AJ1729" s="18" t="str">
        <f t="shared" si="106"/>
        <v>1</v>
      </c>
      <c r="AK1729" s="18" t="str">
        <f t="shared" si="107"/>
        <v>1</v>
      </c>
      <c r="AL1729" s="18">
        <f t="shared" si="108"/>
        <v>1</v>
      </c>
      <c r="AM1729" t="s">
        <v>55</v>
      </c>
      <c r="AN1729" t="s">
        <v>55</v>
      </c>
      <c r="AO1729">
        <v>0</v>
      </c>
      <c r="AP1729">
        <v>0</v>
      </c>
      <c r="AQ1729">
        <v>0</v>
      </c>
      <c r="AR1729" t="s">
        <v>59</v>
      </c>
      <c r="AS1729" t="s">
        <v>80</v>
      </c>
      <c r="AT1729" t="s">
        <v>80</v>
      </c>
      <c r="AU1729" t="s">
        <v>80</v>
      </c>
      <c r="AV1729" t="s">
        <v>7588</v>
      </c>
      <c r="AW1729" t="s">
        <v>2018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2016030517</v>
      </c>
      <c r="BM1729">
        <v>17</v>
      </c>
    </row>
    <row r="1730" spans="1:65">
      <c r="A1730" t="s">
        <v>7589</v>
      </c>
      <c r="B1730">
        <v>1729</v>
      </c>
      <c r="C1730" t="s">
        <v>372</v>
      </c>
      <c r="D1730">
        <v>1</v>
      </c>
      <c r="E1730">
        <v>17</v>
      </c>
      <c r="F1730">
        <v>2016030517</v>
      </c>
      <c r="G1730">
        <v>20160305</v>
      </c>
      <c r="H1730" t="s">
        <v>2019</v>
      </c>
      <c r="I1730" t="s">
        <v>59</v>
      </c>
      <c r="J1730" t="s">
        <v>55</v>
      </c>
      <c r="K1730">
        <v>1</v>
      </c>
      <c r="L1730">
        <v>0</v>
      </c>
      <c r="M1730">
        <v>1</v>
      </c>
      <c r="N1730" t="s">
        <v>56</v>
      </c>
      <c r="O1730" t="s">
        <v>59</v>
      </c>
      <c r="P1730" t="s">
        <v>56</v>
      </c>
      <c r="Q1730" t="s">
        <v>4</v>
      </c>
      <c r="R1730" t="s">
        <v>80</v>
      </c>
      <c r="S1730" t="s">
        <v>55</v>
      </c>
      <c r="T1730" t="s">
        <v>56</v>
      </c>
      <c r="U1730" t="s">
        <v>56</v>
      </c>
      <c r="V1730" t="s">
        <v>56</v>
      </c>
      <c r="W1730" t="s">
        <v>55</v>
      </c>
      <c r="X1730" t="s">
        <v>56</v>
      </c>
      <c r="Y1730" t="s">
        <v>56</v>
      </c>
      <c r="Z1730" t="s">
        <v>56</v>
      </c>
      <c r="AA1730" t="s">
        <v>57</v>
      </c>
      <c r="AB1730" t="s">
        <v>56</v>
      </c>
      <c r="AC1730" t="s">
        <v>56</v>
      </c>
      <c r="AD1730" t="s">
        <v>57</v>
      </c>
      <c r="AE1730">
        <v>0</v>
      </c>
      <c r="AF1730">
        <v>0</v>
      </c>
      <c r="AG1730">
        <v>0</v>
      </c>
      <c r="AH1730">
        <v>1</v>
      </c>
      <c r="AI1730" s="18" t="str">
        <f t="shared" si="105"/>
        <v>1</v>
      </c>
      <c r="AJ1730" s="18" t="str">
        <f t="shared" si="106"/>
        <v>1</v>
      </c>
      <c r="AK1730" s="18" t="str">
        <f t="shared" si="107"/>
        <v>1</v>
      </c>
      <c r="AL1730" s="18">
        <f t="shared" si="108"/>
        <v>1</v>
      </c>
      <c r="AM1730" t="s">
        <v>55</v>
      </c>
      <c r="AN1730" t="s">
        <v>55</v>
      </c>
      <c r="AO1730">
        <v>0</v>
      </c>
      <c r="AP1730">
        <v>0</v>
      </c>
      <c r="AQ1730">
        <v>0</v>
      </c>
      <c r="AR1730" t="s">
        <v>59</v>
      </c>
      <c r="AS1730" t="s">
        <v>80</v>
      </c>
      <c r="AT1730" t="s">
        <v>80</v>
      </c>
      <c r="AU1730" t="s">
        <v>80</v>
      </c>
      <c r="AV1730" t="s">
        <v>7589</v>
      </c>
      <c r="AW1730" t="s">
        <v>2019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2016030517</v>
      </c>
      <c r="BM1730">
        <v>17</v>
      </c>
    </row>
    <row r="1731" spans="1:65">
      <c r="A1731" t="s">
        <v>7590</v>
      </c>
      <c r="B1731">
        <v>1730</v>
      </c>
      <c r="C1731" t="s">
        <v>372</v>
      </c>
      <c r="D1731">
        <v>1</v>
      </c>
      <c r="E1731">
        <v>17</v>
      </c>
      <c r="F1731">
        <v>2016030517</v>
      </c>
      <c r="G1731">
        <v>20160305</v>
      </c>
      <c r="H1731" t="s">
        <v>2020</v>
      </c>
      <c r="I1731" t="s">
        <v>59</v>
      </c>
      <c r="J1731" t="s">
        <v>55</v>
      </c>
      <c r="K1731">
        <v>1</v>
      </c>
      <c r="L1731">
        <v>0</v>
      </c>
      <c r="M1731">
        <v>1</v>
      </c>
      <c r="N1731" t="s">
        <v>56</v>
      </c>
      <c r="O1731" t="s">
        <v>59</v>
      </c>
      <c r="P1731" t="s">
        <v>56</v>
      </c>
      <c r="Q1731" t="s">
        <v>4</v>
      </c>
      <c r="R1731" t="s">
        <v>80</v>
      </c>
      <c r="S1731" t="s">
        <v>55</v>
      </c>
      <c r="T1731" t="s">
        <v>56</v>
      </c>
      <c r="U1731" t="s">
        <v>56</v>
      </c>
      <c r="V1731" t="s">
        <v>56</v>
      </c>
      <c r="W1731" t="s">
        <v>55</v>
      </c>
      <c r="X1731" t="s">
        <v>56</v>
      </c>
      <c r="Y1731" t="s">
        <v>56</v>
      </c>
      <c r="Z1731" t="s">
        <v>56</v>
      </c>
      <c r="AA1731" t="s">
        <v>57</v>
      </c>
      <c r="AB1731" t="s">
        <v>56</v>
      </c>
      <c r="AC1731" t="s">
        <v>56</v>
      </c>
      <c r="AD1731" t="s">
        <v>57</v>
      </c>
      <c r="AE1731">
        <v>0</v>
      </c>
      <c r="AF1731">
        <v>0</v>
      </c>
      <c r="AG1731">
        <v>0</v>
      </c>
      <c r="AH1731">
        <v>1</v>
      </c>
      <c r="AI1731" s="18" t="str">
        <f t="shared" ref="AI1731:AI1794" si="109">IF(ISERROR(FIND("0",AE1731))=FALSE, "1", IF(ISERROR(FIND("1",AE1731))=FALSE, "0"))</f>
        <v>1</v>
      </c>
      <c r="AJ1731" s="18" t="str">
        <f t="shared" ref="AJ1731:AJ1794" si="110">IF(ISERROR(FIND("0",AF1731))=FALSE, "1", IF(ISERROR(FIND("1",AF1731))=FALSE, "0"))</f>
        <v>1</v>
      </c>
      <c r="AK1731" s="18" t="str">
        <f t="shared" ref="AK1731:AK1794" si="111">IF(ISERROR(FIND("0",AG1731))=FALSE, "1", IF(ISERROR(FIND("1",AG1731))=FALSE, "0"))</f>
        <v>1</v>
      </c>
      <c r="AL1731" s="18">
        <f t="shared" ref="AL1731:AL1794" si="112">AH1731</f>
        <v>1</v>
      </c>
      <c r="AM1731" t="s">
        <v>55</v>
      </c>
      <c r="AN1731" t="s">
        <v>55</v>
      </c>
      <c r="AO1731">
        <v>1</v>
      </c>
      <c r="AP1731">
        <v>0</v>
      </c>
      <c r="AQ1731">
        <v>0</v>
      </c>
      <c r="AR1731" t="s">
        <v>59</v>
      </c>
      <c r="AS1731" t="s">
        <v>80</v>
      </c>
      <c r="AT1731" t="s">
        <v>80</v>
      </c>
      <c r="AU1731" t="s">
        <v>80</v>
      </c>
      <c r="AV1731" t="s">
        <v>7590</v>
      </c>
      <c r="AW1731" t="s">
        <v>2020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2016030517</v>
      </c>
      <c r="BM1731">
        <v>17</v>
      </c>
    </row>
    <row r="1732" spans="1:65">
      <c r="A1732" t="s">
        <v>7591</v>
      </c>
      <c r="B1732">
        <v>1731</v>
      </c>
      <c r="C1732" t="s">
        <v>372</v>
      </c>
      <c r="D1732">
        <v>1</v>
      </c>
      <c r="E1732">
        <v>17</v>
      </c>
      <c r="F1732">
        <v>2016030517</v>
      </c>
      <c r="G1732">
        <v>20160305</v>
      </c>
      <c r="H1732" t="s">
        <v>2021</v>
      </c>
      <c r="I1732" t="s">
        <v>59</v>
      </c>
      <c r="J1732" t="s">
        <v>55</v>
      </c>
      <c r="K1732">
        <v>1</v>
      </c>
      <c r="L1732">
        <v>0</v>
      </c>
      <c r="M1732">
        <v>1</v>
      </c>
      <c r="N1732" t="s">
        <v>56</v>
      </c>
      <c r="O1732" t="s">
        <v>59</v>
      </c>
      <c r="P1732" t="s">
        <v>56</v>
      </c>
      <c r="Q1732" t="s">
        <v>4</v>
      </c>
      <c r="R1732" t="s">
        <v>80</v>
      </c>
      <c r="S1732" t="s">
        <v>55</v>
      </c>
      <c r="T1732" t="s">
        <v>56</v>
      </c>
      <c r="U1732" t="s">
        <v>56</v>
      </c>
      <c r="V1732" t="s">
        <v>56</v>
      </c>
      <c r="W1732" t="s">
        <v>55</v>
      </c>
      <c r="X1732" t="s">
        <v>56</v>
      </c>
      <c r="Y1732" t="s">
        <v>56</v>
      </c>
      <c r="Z1732" t="s">
        <v>56</v>
      </c>
      <c r="AA1732" t="s">
        <v>57</v>
      </c>
      <c r="AB1732" t="s">
        <v>56</v>
      </c>
      <c r="AC1732" t="s">
        <v>56</v>
      </c>
      <c r="AD1732" t="s">
        <v>57</v>
      </c>
      <c r="AE1732">
        <v>0</v>
      </c>
      <c r="AF1732">
        <v>0</v>
      </c>
      <c r="AG1732">
        <v>0</v>
      </c>
      <c r="AH1732">
        <v>1</v>
      </c>
      <c r="AI1732" s="18" t="str">
        <f t="shared" si="109"/>
        <v>1</v>
      </c>
      <c r="AJ1732" s="18" t="str">
        <f t="shared" si="110"/>
        <v>1</v>
      </c>
      <c r="AK1732" s="18" t="str">
        <f t="shared" si="111"/>
        <v>1</v>
      </c>
      <c r="AL1732" s="18">
        <f t="shared" si="112"/>
        <v>1</v>
      </c>
      <c r="AM1732" t="s">
        <v>55</v>
      </c>
      <c r="AN1732" t="s">
        <v>55</v>
      </c>
      <c r="AO1732">
        <v>0</v>
      </c>
      <c r="AP1732">
        <v>0</v>
      </c>
      <c r="AQ1732">
        <v>0</v>
      </c>
      <c r="AR1732" t="s">
        <v>59</v>
      </c>
      <c r="AS1732" t="s">
        <v>80</v>
      </c>
      <c r="AT1732" t="s">
        <v>80</v>
      </c>
      <c r="AU1732" t="s">
        <v>80</v>
      </c>
      <c r="AV1732" t="s">
        <v>7591</v>
      </c>
      <c r="AW1732" t="s">
        <v>2021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2016030517</v>
      </c>
      <c r="BM1732">
        <v>17</v>
      </c>
    </row>
    <row r="1733" spans="1:65">
      <c r="A1733" t="s">
        <v>7592</v>
      </c>
      <c r="B1733">
        <v>1732</v>
      </c>
      <c r="C1733" t="s">
        <v>372</v>
      </c>
      <c r="D1733">
        <v>1</v>
      </c>
      <c r="E1733">
        <v>17</v>
      </c>
      <c r="F1733">
        <v>2016030517</v>
      </c>
      <c r="G1733">
        <v>20160305</v>
      </c>
      <c r="H1733" t="s">
        <v>2022</v>
      </c>
      <c r="I1733" t="s">
        <v>390</v>
      </c>
      <c r="J1733" t="s">
        <v>55</v>
      </c>
      <c r="K1733">
        <v>0</v>
      </c>
      <c r="L1733">
        <v>0</v>
      </c>
      <c r="M1733">
        <v>0</v>
      </c>
      <c r="N1733" t="s">
        <v>56</v>
      </c>
      <c r="O1733" t="s">
        <v>57</v>
      </c>
      <c r="P1733" t="s">
        <v>57</v>
      </c>
      <c r="Q1733" t="s">
        <v>3</v>
      </c>
      <c r="R1733" t="s">
        <v>391</v>
      </c>
      <c r="S1733" t="s">
        <v>55</v>
      </c>
      <c r="T1733" t="s">
        <v>56</v>
      </c>
      <c r="U1733" t="s">
        <v>56</v>
      </c>
      <c r="V1733" t="s">
        <v>56</v>
      </c>
      <c r="W1733" t="s">
        <v>55</v>
      </c>
      <c r="X1733" t="s">
        <v>56</v>
      </c>
      <c r="Y1733" t="s">
        <v>56</v>
      </c>
      <c r="Z1733" t="s">
        <v>56</v>
      </c>
      <c r="AA1733" t="s">
        <v>57</v>
      </c>
      <c r="AB1733" t="s">
        <v>56</v>
      </c>
      <c r="AC1733" t="s">
        <v>56</v>
      </c>
      <c r="AD1733" t="s">
        <v>57</v>
      </c>
      <c r="AE1733">
        <v>0</v>
      </c>
      <c r="AF1733">
        <v>0</v>
      </c>
      <c r="AG1733">
        <v>0</v>
      </c>
      <c r="AH1733">
        <v>1</v>
      </c>
      <c r="AI1733" s="18" t="str">
        <f t="shared" si="109"/>
        <v>1</v>
      </c>
      <c r="AJ1733" s="18" t="str">
        <f t="shared" si="110"/>
        <v>1</v>
      </c>
      <c r="AK1733" s="18" t="str">
        <f t="shared" si="111"/>
        <v>1</v>
      </c>
      <c r="AL1733" s="18">
        <f t="shared" si="112"/>
        <v>1</v>
      </c>
      <c r="AM1733" t="s">
        <v>55</v>
      </c>
      <c r="AN1733" t="s">
        <v>55</v>
      </c>
      <c r="AO1733">
        <v>0</v>
      </c>
      <c r="AP1733">
        <v>0</v>
      </c>
      <c r="AQ1733">
        <v>0</v>
      </c>
      <c r="AR1733" t="s">
        <v>86</v>
      </c>
      <c r="AS1733" t="s">
        <v>392</v>
      </c>
      <c r="AT1733" t="s">
        <v>392</v>
      </c>
      <c r="AU1733" t="s">
        <v>4450</v>
      </c>
      <c r="AV1733" t="s">
        <v>7592</v>
      </c>
      <c r="AW1733" t="s">
        <v>2022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2016030517</v>
      </c>
      <c r="BM1733">
        <v>17</v>
      </c>
    </row>
    <row r="1734" spans="1:65">
      <c r="A1734" t="s">
        <v>7593</v>
      </c>
      <c r="B1734">
        <v>1733</v>
      </c>
      <c r="C1734" t="s">
        <v>372</v>
      </c>
      <c r="D1734">
        <v>1</v>
      </c>
      <c r="E1734">
        <v>17</v>
      </c>
      <c r="F1734">
        <v>2016030517</v>
      </c>
      <c r="G1734">
        <v>20160305</v>
      </c>
      <c r="H1734" t="s">
        <v>2023</v>
      </c>
      <c r="I1734" t="s">
        <v>101</v>
      </c>
      <c r="J1734" t="s">
        <v>55</v>
      </c>
      <c r="K1734">
        <v>0</v>
      </c>
      <c r="L1734">
        <v>0</v>
      </c>
      <c r="M1734">
        <v>0</v>
      </c>
      <c r="N1734" t="s">
        <v>56</v>
      </c>
      <c r="O1734" t="s">
        <v>57</v>
      </c>
      <c r="P1734" t="s">
        <v>57</v>
      </c>
      <c r="Q1734" t="s">
        <v>3</v>
      </c>
      <c r="R1734" t="s">
        <v>2015</v>
      </c>
      <c r="S1734" t="s">
        <v>55</v>
      </c>
      <c r="T1734" t="s">
        <v>56</v>
      </c>
      <c r="U1734" t="s">
        <v>56</v>
      </c>
      <c r="V1734" t="s">
        <v>56</v>
      </c>
      <c r="W1734" t="s">
        <v>55</v>
      </c>
      <c r="X1734" t="s">
        <v>56</v>
      </c>
      <c r="Y1734" t="s">
        <v>56</v>
      </c>
      <c r="Z1734" t="s">
        <v>56</v>
      </c>
      <c r="AA1734" t="s">
        <v>57</v>
      </c>
      <c r="AB1734" t="s">
        <v>56</v>
      </c>
      <c r="AC1734" t="s">
        <v>56</v>
      </c>
      <c r="AD1734" t="s">
        <v>57</v>
      </c>
      <c r="AE1734">
        <v>0</v>
      </c>
      <c r="AF1734">
        <v>0</v>
      </c>
      <c r="AG1734">
        <v>0</v>
      </c>
      <c r="AH1734">
        <v>1</v>
      </c>
      <c r="AI1734" s="18" t="str">
        <f t="shared" si="109"/>
        <v>1</v>
      </c>
      <c r="AJ1734" s="18" t="str">
        <f t="shared" si="110"/>
        <v>1</v>
      </c>
      <c r="AK1734" s="18" t="str">
        <f t="shared" si="111"/>
        <v>1</v>
      </c>
      <c r="AL1734" s="18">
        <f t="shared" si="112"/>
        <v>1</v>
      </c>
      <c r="AM1734" t="s">
        <v>55</v>
      </c>
      <c r="AN1734" t="s">
        <v>55</v>
      </c>
      <c r="AO1734">
        <v>1</v>
      </c>
      <c r="AP1734">
        <v>0</v>
      </c>
      <c r="AQ1734">
        <v>0</v>
      </c>
      <c r="AR1734" t="s">
        <v>101</v>
      </c>
      <c r="AS1734" t="s">
        <v>102</v>
      </c>
      <c r="AT1734" t="s">
        <v>102</v>
      </c>
      <c r="AU1734" t="s">
        <v>4450</v>
      </c>
      <c r="AV1734" t="s">
        <v>7593</v>
      </c>
      <c r="AW1734" t="s">
        <v>2023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2016030517</v>
      </c>
      <c r="BM1734">
        <v>17</v>
      </c>
    </row>
    <row r="1735" spans="1:65">
      <c r="A1735" t="s">
        <v>7594</v>
      </c>
      <c r="B1735">
        <v>1734</v>
      </c>
      <c r="C1735" t="s">
        <v>57</v>
      </c>
      <c r="D1735" t="s">
        <v>55</v>
      </c>
      <c r="E1735">
        <v>17</v>
      </c>
      <c r="F1735">
        <v>2016030517</v>
      </c>
      <c r="G1735" t="s">
        <v>55</v>
      </c>
      <c r="H1735" t="s">
        <v>2024</v>
      </c>
      <c r="I1735" t="s">
        <v>55</v>
      </c>
      <c r="J1735" t="s">
        <v>55</v>
      </c>
      <c r="K1735" t="s">
        <v>55</v>
      </c>
      <c r="L1735" t="s">
        <v>55</v>
      </c>
      <c r="M1735" t="s">
        <v>55</v>
      </c>
      <c r="N1735" t="s">
        <v>57</v>
      </c>
      <c r="O1735" t="s">
        <v>57</v>
      </c>
      <c r="P1735" t="s">
        <v>57</v>
      </c>
      <c r="Q1735" t="s">
        <v>57</v>
      </c>
      <c r="R1735" t="s">
        <v>57</v>
      </c>
      <c r="S1735" t="s">
        <v>55</v>
      </c>
      <c r="T1735" t="s">
        <v>57</v>
      </c>
      <c r="U1735" t="s">
        <v>57</v>
      </c>
      <c r="V1735" t="s">
        <v>57</v>
      </c>
      <c r="W1735" t="s">
        <v>55</v>
      </c>
      <c r="X1735" t="s">
        <v>57</v>
      </c>
      <c r="Y1735" t="s">
        <v>57</v>
      </c>
      <c r="Z1735" t="s">
        <v>57</v>
      </c>
      <c r="AA1735" t="s">
        <v>57</v>
      </c>
      <c r="AB1735" t="s">
        <v>57</v>
      </c>
      <c r="AC1735" t="s">
        <v>57</v>
      </c>
      <c r="AD1735" t="s">
        <v>57</v>
      </c>
      <c r="AE1735">
        <v>0</v>
      </c>
      <c r="AF1735">
        <v>0</v>
      </c>
      <c r="AG1735">
        <v>0</v>
      </c>
      <c r="AH1735">
        <v>0</v>
      </c>
      <c r="AI1735" s="18" t="str">
        <f t="shared" si="109"/>
        <v>1</v>
      </c>
      <c r="AJ1735" s="18" t="str">
        <f t="shared" si="110"/>
        <v>1</v>
      </c>
      <c r="AK1735" s="18" t="str">
        <f t="shared" si="111"/>
        <v>1</v>
      </c>
      <c r="AL1735" s="18">
        <f t="shared" si="112"/>
        <v>0</v>
      </c>
      <c r="AM1735" t="s">
        <v>55</v>
      </c>
      <c r="AN1735" t="s">
        <v>55</v>
      </c>
      <c r="AO1735">
        <v>0</v>
      </c>
      <c r="AP1735">
        <v>1</v>
      </c>
      <c r="AQ1735">
        <v>0</v>
      </c>
      <c r="AR1735" t="s">
        <v>59</v>
      </c>
      <c r="AS1735" t="s">
        <v>80</v>
      </c>
      <c r="AT1735" t="s">
        <v>80</v>
      </c>
      <c r="AU1735" t="s">
        <v>80</v>
      </c>
      <c r="AV1735" t="s">
        <v>7594</v>
      </c>
      <c r="AW1735" t="s">
        <v>2024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0</v>
      </c>
      <c r="BL1735">
        <v>2016030517</v>
      </c>
      <c r="BM1735">
        <v>17</v>
      </c>
    </row>
    <row r="1736" spans="1:65">
      <c r="A1736" t="s">
        <v>7595</v>
      </c>
      <c r="B1736">
        <v>1735</v>
      </c>
      <c r="C1736" t="s">
        <v>372</v>
      </c>
      <c r="D1736">
        <v>1</v>
      </c>
      <c r="E1736">
        <v>17</v>
      </c>
      <c r="F1736">
        <v>2016030517</v>
      </c>
      <c r="G1736">
        <v>20160305</v>
      </c>
      <c r="H1736" t="s">
        <v>2025</v>
      </c>
      <c r="I1736" t="s">
        <v>76</v>
      </c>
      <c r="J1736" t="s">
        <v>55</v>
      </c>
      <c r="K1736">
        <v>1</v>
      </c>
      <c r="L1736">
        <v>0</v>
      </c>
      <c r="M1736">
        <v>1</v>
      </c>
      <c r="N1736" t="s">
        <v>56</v>
      </c>
      <c r="O1736" t="s">
        <v>76</v>
      </c>
      <c r="P1736" t="s">
        <v>56</v>
      </c>
      <c r="Q1736" t="s">
        <v>3</v>
      </c>
      <c r="R1736" t="s">
        <v>456</v>
      </c>
      <c r="S1736" t="s">
        <v>55</v>
      </c>
      <c r="T1736" t="s">
        <v>56</v>
      </c>
      <c r="U1736" t="s">
        <v>56</v>
      </c>
      <c r="V1736" t="s">
        <v>56</v>
      </c>
      <c r="W1736" t="s">
        <v>55</v>
      </c>
      <c r="X1736" t="s">
        <v>56</v>
      </c>
      <c r="Y1736" t="s">
        <v>56</v>
      </c>
      <c r="Z1736" t="s">
        <v>56</v>
      </c>
      <c r="AA1736" t="s">
        <v>57</v>
      </c>
      <c r="AB1736" t="s">
        <v>56</v>
      </c>
      <c r="AC1736" t="s">
        <v>56</v>
      </c>
      <c r="AD1736" t="s">
        <v>57</v>
      </c>
      <c r="AE1736">
        <v>0</v>
      </c>
      <c r="AF1736">
        <v>0</v>
      </c>
      <c r="AG1736">
        <v>0</v>
      </c>
      <c r="AH1736">
        <v>1</v>
      </c>
      <c r="AI1736" s="18" t="str">
        <f t="shared" si="109"/>
        <v>1</v>
      </c>
      <c r="AJ1736" s="18" t="str">
        <f t="shared" si="110"/>
        <v>1</v>
      </c>
      <c r="AK1736" s="18" t="str">
        <f t="shared" si="111"/>
        <v>1</v>
      </c>
      <c r="AL1736" s="18">
        <f t="shared" si="112"/>
        <v>1</v>
      </c>
      <c r="AM1736" t="s">
        <v>55</v>
      </c>
      <c r="AN1736" t="s">
        <v>55</v>
      </c>
      <c r="AO1736">
        <v>0</v>
      </c>
      <c r="AP1736">
        <v>0</v>
      </c>
      <c r="AQ1736">
        <v>0</v>
      </c>
      <c r="AR1736" t="s">
        <v>76</v>
      </c>
      <c r="AS1736" t="s">
        <v>82</v>
      </c>
      <c r="AT1736" t="s">
        <v>82</v>
      </c>
      <c r="AU1736" t="s">
        <v>4450</v>
      </c>
      <c r="AV1736" t="s">
        <v>7595</v>
      </c>
      <c r="AW1736" t="s">
        <v>2025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</v>
      </c>
      <c r="BL1736">
        <v>2016030517</v>
      </c>
      <c r="BM1736">
        <v>17</v>
      </c>
    </row>
    <row r="1737" spans="1:65">
      <c r="A1737" t="s">
        <v>7596</v>
      </c>
      <c r="B1737">
        <v>1736</v>
      </c>
      <c r="C1737" t="s">
        <v>372</v>
      </c>
      <c r="D1737">
        <v>1</v>
      </c>
      <c r="E1737">
        <v>17</v>
      </c>
      <c r="F1737">
        <v>2016030517</v>
      </c>
      <c r="G1737">
        <v>20160305</v>
      </c>
      <c r="H1737" t="s">
        <v>2026</v>
      </c>
      <c r="I1737" t="s">
        <v>422</v>
      </c>
      <c r="J1737" t="s">
        <v>55</v>
      </c>
      <c r="K1737">
        <v>0</v>
      </c>
      <c r="L1737">
        <v>0</v>
      </c>
      <c r="M1737">
        <v>0</v>
      </c>
      <c r="N1737" t="s">
        <v>56</v>
      </c>
      <c r="O1737" t="s">
        <v>57</v>
      </c>
      <c r="P1737" t="s">
        <v>57</v>
      </c>
      <c r="Q1737" t="s">
        <v>3</v>
      </c>
      <c r="R1737" t="s">
        <v>417</v>
      </c>
      <c r="S1737" t="s">
        <v>55</v>
      </c>
      <c r="T1737" t="s">
        <v>68</v>
      </c>
      <c r="U1737" t="s">
        <v>68</v>
      </c>
      <c r="V1737" t="s">
        <v>56</v>
      </c>
      <c r="W1737" t="s">
        <v>55</v>
      </c>
      <c r="X1737" t="s">
        <v>56</v>
      </c>
      <c r="Y1737" t="s">
        <v>56</v>
      </c>
      <c r="Z1737" t="s">
        <v>56</v>
      </c>
      <c r="AA1737" t="s">
        <v>57</v>
      </c>
      <c r="AB1737" t="s">
        <v>56</v>
      </c>
      <c r="AC1737" t="s">
        <v>56</v>
      </c>
      <c r="AD1737" t="s">
        <v>57</v>
      </c>
      <c r="AE1737">
        <v>0</v>
      </c>
      <c r="AF1737">
        <v>0</v>
      </c>
      <c r="AG1737">
        <v>0</v>
      </c>
      <c r="AH1737">
        <v>1</v>
      </c>
      <c r="AI1737" s="18" t="str">
        <f t="shared" si="109"/>
        <v>1</v>
      </c>
      <c r="AJ1737" s="18" t="str">
        <f t="shared" si="110"/>
        <v>1</v>
      </c>
      <c r="AK1737" s="18" t="str">
        <f t="shared" si="111"/>
        <v>1</v>
      </c>
      <c r="AL1737" s="18">
        <f t="shared" si="112"/>
        <v>1</v>
      </c>
      <c r="AM1737" t="s">
        <v>55</v>
      </c>
      <c r="AN1737" t="s">
        <v>55</v>
      </c>
      <c r="AO1737">
        <v>0</v>
      </c>
      <c r="AP1737">
        <v>0</v>
      </c>
      <c r="AQ1737">
        <v>0</v>
      </c>
      <c r="AR1737" t="s">
        <v>422</v>
      </c>
      <c r="AS1737" t="s">
        <v>141</v>
      </c>
      <c r="AT1737" t="s">
        <v>141</v>
      </c>
      <c r="AU1737" t="s">
        <v>1326</v>
      </c>
      <c r="AV1737" t="s">
        <v>7596</v>
      </c>
      <c r="AW1737" t="s">
        <v>2026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1</v>
      </c>
      <c r="BL1737">
        <v>2016030517</v>
      </c>
      <c r="BM1737">
        <v>17</v>
      </c>
    </row>
    <row r="1738" spans="1:65">
      <c r="A1738" t="s">
        <v>7597</v>
      </c>
      <c r="B1738">
        <v>1737</v>
      </c>
      <c r="C1738" t="s">
        <v>372</v>
      </c>
      <c r="D1738">
        <v>1</v>
      </c>
      <c r="E1738">
        <v>17</v>
      </c>
      <c r="F1738">
        <v>2016030517</v>
      </c>
      <c r="G1738">
        <v>20160305</v>
      </c>
      <c r="H1738" t="s">
        <v>2027</v>
      </c>
      <c r="I1738" t="s">
        <v>422</v>
      </c>
      <c r="J1738" t="s">
        <v>55</v>
      </c>
      <c r="K1738">
        <v>0</v>
      </c>
      <c r="L1738">
        <v>0</v>
      </c>
      <c r="M1738">
        <v>0</v>
      </c>
      <c r="N1738" t="s">
        <v>56</v>
      </c>
      <c r="O1738" t="s">
        <v>57</v>
      </c>
      <c r="P1738" t="s">
        <v>57</v>
      </c>
      <c r="Q1738" t="s">
        <v>3</v>
      </c>
      <c r="R1738" t="s">
        <v>417</v>
      </c>
      <c r="S1738" t="s">
        <v>55</v>
      </c>
      <c r="T1738" t="s">
        <v>68</v>
      </c>
      <c r="U1738" t="s">
        <v>68</v>
      </c>
      <c r="V1738" t="s">
        <v>56</v>
      </c>
      <c r="W1738" t="s">
        <v>55</v>
      </c>
      <c r="X1738" t="s">
        <v>56</v>
      </c>
      <c r="Y1738" t="s">
        <v>56</v>
      </c>
      <c r="Z1738" t="s">
        <v>56</v>
      </c>
      <c r="AA1738" t="s">
        <v>57</v>
      </c>
      <c r="AB1738" t="s">
        <v>56</v>
      </c>
      <c r="AC1738" t="s">
        <v>56</v>
      </c>
      <c r="AD1738" t="s">
        <v>57</v>
      </c>
      <c r="AE1738">
        <v>0</v>
      </c>
      <c r="AF1738">
        <v>0</v>
      </c>
      <c r="AG1738">
        <v>0</v>
      </c>
      <c r="AH1738">
        <v>1</v>
      </c>
      <c r="AI1738" s="18" t="str">
        <f t="shared" si="109"/>
        <v>1</v>
      </c>
      <c r="AJ1738" s="18" t="str">
        <f t="shared" si="110"/>
        <v>1</v>
      </c>
      <c r="AK1738" s="18" t="str">
        <f t="shared" si="111"/>
        <v>1</v>
      </c>
      <c r="AL1738" s="18">
        <f t="shared" si="112"/>
        <v>1</v>
      </c>
      <c r="AM1738" t="s">
        <v>55</v>
      </c>
      <c r="AN1738" t="s">
        <v>55</v>
      </c>
      <c r="AO1738">
        <v>0</v>
      </c>
      <c r="AP1738">
        <v>0</v>
      </c>
      <c r="AQ1738">
        <v>0</v>
      </c>
      <c r="AR1738" t="s">
        <v>422</v>
      </c>
      <c r="AS1738" t="s">
        <v>141</v>
      </c>
      <c r="AT1738" t="s">
        <v>141</v>
      </c>
      <c r="AU1738" t="s">
        <v>1326</v>
      </c>
      <c r="AV1738" t="s">
        <v>7597</v>
      </c>
      <c r="AW1738" t="s">
        <v>2027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1</v>
      </c>
      <c r="BL1738">
        <v>2016030517</v>
      </c>
      <c r="BM1738">
        <v>17</v>
      </c>
    </row>
    <row r="1739" spans="1:65">
      <c r="A1739" t="s">
        <v>7598</v>
      </c>
      <c r="B1739">
        <v>1738</v>
      </c>
      <c r="C1739" t="s">
        <v>57</v>
      </c>
      <c r="D1739" t="s">
        <v>55</v>
      </c>
      <c r="E1739">
        <v>17</v>
      </c>
      <c r="F1739">
        <v>2016030517</v>
      </c>
      <c r="G1739" t="s">
        <v>55</v>
      </c>
      <c r="H1739" t="s">
        <v>2028</v>
      </c>
      <c r="I1739" t="s">
        <v>55</v>
      </c>
      <c r="J1739" t="s">
        <v>55</v>
      </c>
      <c r="K1739" t="s">
        <v>55</v>
      </c>
      <c r="L1739" t="s">
        <v>55</v>
      </c>
      <c r="M1739" t="s">
        <v>55</v>
      </c>
      <c r="N1739" t="s">
        <v>57</v>
      </c>
      <c r="O1739" t="s">
        <v>57</v>
      </c>
      <c r="P1739" t="s">
        <v>57</v>
      </c>
      <c r="Q1739" t="s">
        <v>57</v>
      </c>
      <c r="R1739" t="s">
        <v>57</v>
      </c>
      <c r="S1739" t="s">
        <v>55</v>
      </c>
      <c r="T1739" t="s">
        <v>57</v>
      </c>
      <c r="U1739" t="s">
        <v>57</v>
      </c>
      <c r="V1739" t="s">
        <v>57</v>
      </c>
      <c r="W1739" t="s">
        <v>55</v>
      </c>
      <c r="X1739" t="s">
        <v>57</v>
      </c>
      <c r="Y1739" t="s">
        <v>57</v>
      </c>
      <c r="Z1739" t="s">
        <v>57</v>
      </c>
      <c r="AA1739" t="s">
        <v>57</v>
      </c>
      <c r="AB1739" t="s">
        <v>57</v>
      </c>
      <c r="AC1739" t="s">
        <v>57</v>
      </c>
      <c r="AD1739" t="s">
        <v>57</v>
      </c>
      <c r="AE1739">
        <v>0</v>
      </c>
      <c r="AF1739">
        <v>0</v>
      </c>
      <c r="AG1739">
        <v>0</v>
      </c>
      <c r="AH1739">
        <v>0</v>
      </c>
      <c r="AI1739" s="18" t="str">
        <f t="shared" si="109"/>
        <v>1</v>
      </c>
      <c r="AJ1739" s="18" t="str">
        <f t="shared" si="110"/>
        <v>1</v>
      </c>
      <c r="AK1739" s="18" t="str">
        <f t="shared" si="111"/>
        <v>1</v>
      </c>
      <c r="AL1739" s="18">
        <f t="shared" si="112"/>
        <v>0</v>
      </c>
      <c r="AM1739" t="s">
        <v>55</v>
      </c>
      <c r="AN1739" t="s">
        <v>55</v>
      </c>
      <c r="AO1739">
        <v>1</v>
      </c>
      <c r="AP1739">
        <v>1</v>
      </c>
      <c r="AQ1739">
        <v>0</v>
      </c>
      <c r="AR1739" t="s">
        <v>59</v>
      </c>
      <c r="AS1739" t="s">
        <v>80</v>
      </c>
      <c r="AT1739" t="s">
        <v>80</v>
      </c>
      <c r="AU1739" t="s">
        <v>80</v>
      </c>
      <c r="AV1739" t="s">
        <v>7598</v>
      </c>
      <c r="AW1739" t="s">
        <v>2028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0</v>
      </c>
      <c r="BL1739">
        <v>2016030517</v>
      </c>
      <c r="BM1739">
        <v>17</v>
      </c>
    </row>
    <row r="1740" spans="1:65">
      <c r="A1740" t="s">
        <v>7599</v>
      </c>
      <c r="B1740">
        <v>1739</v>
      </c>
      <c r="C1740" t="s">
        <v>57</v>
      </c>
      <c r="D1740" t="s">
        <v>55</v>
      </c>
      <c r="E1740">
        <v>17</v>
      </c>
      <c r="F1740">
        <v>2016030517</v>
      </c>
      <c r="G1740" t="s">
        <v>55</v>
      </c>
      <c r="H1740" t="s">
        <v>2029</v>
      </c>
      <c r="I1740" t="s">
        <v>55</v>
      </c>
      <c r="J1740" t="s">
        <v>55</v>
      </c>
      <c r="K1740" t="s">
        <v>55</v>
      </c>
      <c r="L1740" t="s">
        <v>55</v>
      </c>
      <c r="M1740" t="s">
        <v>55</v>
      </c>
      <c r="N1740" t="s">
        <v>57</v>
      </c>
      <c r="O1740" t="s">
        <v>57</v>
      </c>
      <c r="P1740" t="s">
        <v>57</v>
      </c>
      <c r="Q1740" t="s">
        <v>57</v>
      </c>
      <c r="R1740" t="s">
        <v>57</v>
      </c>
      <c r="S1740" t="s">
        <v>55</v>
      </c>
      <c r="T1740" t="s">
        <v>57</v>
      </c>
      <c r="U1740" t="s">
        <v>57</v>
      </c>
      <c r="V1740" t="s">
        <v>57</v>
      </c>
      <c r="W1740" t="s">
        <v>55</v>
      </c>
      <c r="X1740" t="s">
        <v>57</v>
      </c>
      <c r="Y1740" t="s">
        <v>57</v>
      </c>
      <c r="Z1740" t="s">
        <v>57</v>
      </c>
      <c r="AA1740" t="s">
        <v>57</v>
      </c>
      <c r="AB1740" t="s">
        <v>57</v>
      </c>
      <c r="AC1740" t="s">
        <v>57</v>
      </c>
      <c r="AD1740" t="s">
        <v>57</v>
      </c>
      <c r="AE1740">
        <v>0</v>
      </c>
      <c r="AF1740">
        <v>0</v>
      </c>
      <c r="AG1740">
        <v>0</v>
      </c>
      <c r="AH1740">
        <v>0</v>
      </c>
      <c r="AI1740" s="18" t="str">
        <f t="shared" si="109"/>
        <v>1</v>
      </c>
      <c r="AJ1740" s="18" t="str">
        <f t="shared" si="110"/>
        <v>1</v>
      </c>
      <c r="AK1740" s="18" t="str">
        <f t="shared" si="111"/>
        <v>1</v>
      </c>
      <c r="AL1740" s="18">
        <f t="shared" si="112"/>
        <v>0</v>
      </c>
      <c r="AM1740" t="s">
        <v>55</v>
      </c>
      <c r="AN1740" t="s">
        <v>55</v>
      </c>
      <c r="AO1740">
        <v>0</v>
      </c>
      <c r="AP1740">
        <v>1</v>
      </c>
      <c r="AQ1740">
        <v>0</v>
      </c>
      <c r="AR1740" t="s">
        <v>59</v>
      </c>
      <c r="AS1740" t="s">
        <v>80</v>
      </c>
      <c r="AT1740" t="s">
        <v>80</v>
      </c>
      <c r="AU1740" t="s">
        <v>80</v>
      </c>
      <c r="AV1740" t="s">
        <v>7599</v>
      </c>
      <c r="AW1740" t="s">
        <v>2029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0</v>
      </c>
      <c r="BL1740">
        <v>2016030517</v>
      </c>
      <c r="BM1740">
        <v>17</v>
      </c>
    </row>
    <row r="1741" spans="1:65">
      <c r="A1741" t="s">
        <v>7600</v>
      </c>
      <c r="B1741">
        <v>1740</v>
      </c>
      <c r="C1741" t="s">
        <v>57</v>
      </c>
      <c r="D1741" t="s">
        <v>55</v>
      </c>
      <c r="E1741">
        <v>17</v>
      </c>
      <c r="F1741">
        <v>2016030517</v>
      </c>
      <c r="G1741" t="s">
        <v>55</v>
      </c>
      <c r="H1741" t="s">
        <v>2030</v>
      </c>
      <c r="I1741" t="s">
        <v>55</v>
      </c>
      <c r="J1741" t="s">
        <v>55</v>
      </c>
      <c r="K1741" t="s">
        <v>55</v>
      </c>
      <c r="L1741" t="s">
        <v>55</v>
      </c>
      <c r="M1741" t="s">
        <v>55</v>
      </c>
      <c r="N1741" t="s">
        <v>57</v>
      </c>
      <c r="O1741" t="s">
        <v>57</v>
      </c>
      <c r="P1741" t="s">
        <v>57</v>
      </c>
      <c r="Q1741" t="s">
        <v>57</v>
      </c>
      <c r="R1741" t="s">
        <v>57</v>
      </c>
      <c r="S1741" t="s">
        <v>55</v>
      </c>
      <c r="T1741" t="s">
        <v>57</v>
      </c>
      <c r="U1741" t="s">
        <v>57</v>
      </c>
      <c r="V1741" t="s">
        <v>57</v>
      </c>
      <c r="W1741" t="s">
        <v>55</v>
      </c>
      <c r="X1741" t="s">
        <v>57</v>
      </c>
      <c r="Y1741" t="s">
        <v>57</v>
      </c>
      <c r="Z1741" t="s">
        <v>57</v>
      </c>
      <c r="AA1741" t="s">
        <v>57</v>
      </c>
      <c r="AB1741" t="s">
        <v>57</v>
      </c>
      <c r="AC1741" t="s">
        <v>57</v>
      </c>
      <c r="AD1741" t="s">
        <v>57</v>
      </c>
      <c r="AE1741">
        <v>0</v>
      </c>
      <c r="AF1741">
        <v>0</v>
      </c>
      <c r="AG1741">
        <v>0</v>
      </c>
      <c r="AH1741">
        <v>0</v>
      </c>
      <c r="AI1741" s="18" t="str">
        <f t="shared" si="109"/>
        <v>1</v>
      </c>
      <c r="AJ1741" s="18" t="str">
        <f t="shared" si="110"/>
        <v>1</v>
      </c>
      <c r="AK1741" s="18" t="str">
        <f t="shared" si="111"/>
        <v>1</v>
      </c>
      <c r="AL1741" s="18">
        <f t="shared" si="112"/>
        <v>0</v>
      </c>
      <c r="AM1741" t="s">
        <v>55</v>
      </c>
      <c r="AN1741" t="s">
        <v>55</v>
      </c>
      <c r="AO1741">
        <v>0</v>
      </c>
      <c r="AP1741">
        <v>1</v>
      </c>
      <c r="AQ1741">
        <v>0</v>
      </c>
      <c r="AR1741" t="s">
        <v>59</v>
      </c>
      <c r="AS1741" t="s">
        <v>80</v>
      </c>
      <c r="AT1741" t="s">
        <v>80</v>
      </c>
      <c r="AU1741" t="s">
        <v>80</v>
      </c>
      <c r="AV1741" t="s">
        <v>7600</v>
      </c>
      <c r="AW1741" t="s">
        <v>2030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0</v>
      </c>
      <c r="BL1741">
        <v>2016030517</v>
      </c>
      <c r="BM1741">
        <v>17</v>
      </c>
    </row>
    <row r="1742" spans="1:65">
      <c r="A1742" t="s">
        <v>7601</v>
      </c>
      <c r="B1742">
        <v>1741</v>
      </c>
      <c r="C1742" t="s">
        <v>57</v>
      </c>
      <c r="D1742" t="s">
        <v>55</v>
      </c>
      <c r="E1742">
        <v>17</v>
      </c>
      <c r="F1742">
        <v>2016030517</v>
      </c>
      <c r="G1742" t="s">
        <v>55</v>
      </c>
      <c r="H1742" t="s">
        <v>2031</v>
      </c>
      <c r="I1742" t="s">
        <v>55</v>
      </c>
      <c r="J1742" t="s">
        <v>55</v>
      </c>
      <c r="K1742" t="s">
        <v>55</v>
      </c>
      <c r="L1742" t="s">
        <v>55</v>
      </c>
      <c r="M1742" t="s">
        <v>55</v>
      </c>
      <c r="N1742" t="s">
        <v>57</v>
      </c>
      <c r="O1742" t="s">
        <v>57</v>
      </c>
      <c r="P1742" t="s">
        <v>57</v>
      </c>
      <c r="Q1742" t="s">
        <v>57</v>
      </c>
      <c r="R1742" t="s">
        <v>57</v>
      </c>
      <c r="S1742" t="s">
        <v>55</v>
      </c>
      <c r="T1742" t="s">
        <v>57</v>
      </c>
      <c r="U1742" t="s">
        <v>57</v>
      </c>
      <c r="V1742" t="s">
        <v>57</v>
      </c>
      <c r="W1742" t="s">
        <v>55</v>
      </c>
      <c r="X1742" t="s">
        <v>57</v>
      </c>
      <c r="Y1742" t="s">
        <v>57</v>
      </c>
      <c r="Z1742" t="s">
        <v>57</v>
      </c>
      <c r="AA1742" t="s">
        <v>57</v>
      </c>
      <c r="AB1742" t="s">
        <v>57</v>
      </c>
      <c r="AC1742" t="s">
        <v>57</v>
      </c>
      <c r="AD1742" t="s">
        <v>57</v>
      </c>
      <c r="AE1742">
        <v>0</v>
      </c>
      <c r="AF1742">
        <v>0</v>
      </c>
      <c r="AG1742">
        <v>0</v>
      </c>
      <c r="AH1742">
        <v>1</v>
      </c>
      <c r="AI1742" s="18" t="str">
        <f t="shared" si="109"/>
        <v>1</v>
      </c>
      <c r="AJ1742" s="18" t="str">
        <f t="shared" si="110"/>
        <v>1</v>
      </c>
      <c r="AK1742" s="18" t="str">
        <f t="shared" si="111"/>
        <v>1</v>
      </c>
      <c r="AL1742" s="18">
        <f t="shared" si="112"/>
        <v>1</v>
      </c>
      <c r="AM1742" t="s">
        <v>55</v>
      </c>
      <c r="AN1742" t="s">
        <v>55</v>
      </c>
      <c r="AO1742">
        <v>0</v>
      </c>
      <c r="AP1742">
        <v>0</v>
      </c>
      <c r="AQ1742">
        <v>0</v>
      </c>
      <c r="AR1742" t="s">
        <v>59</v>
      </c>
      <c r="AS1742" t="s">
        <v>80</v>
      </c>
      <c r="AT1742" t="s">
        <v>80</v>
      </c>
      <c r="AU1742" t="s">
        <v>80</v>
      </c>
      <c r="AV1742" t="s">
        <v>7601</v>
      </c>
      <c r="AW1742" t="s">
        <v>2031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1</v>
      </c>
      <c r="BL1742">
        <v>2016030517</v>
      </c>
      <c r="BM1742">
        <v>17</v>
      </c>
    </row>
    <row r="1743" spans="1:65">
      <c r="A1743" t="s">
        <v>7602</v>
      </c>
      <c r="B1743">
        <v>1742</v>
      </c>
      <c r="C1743" t="s">
        <v>372</v>
      </c>
      <c r="D1743">
        <v>1</v>
      </c>
      <c r="E1743">
        <v>17</v>
      </c>
      <c r="F1743">
        <v>2016030617</v>
      </c>
      <c r="G1743">
        <v>20160306</v>
      </c>
      <c r="H1743" t="s">
        <v>2032</v>
      </c>
      <c r="I1743" t="s">
        <v>76</v>
      </c>
      <c r="J1743" t="s">
        <v>55</v>
      </c>
      <c r="K1743">
        <v>0</v>
      </c>
      <c r="L1743">
        <v>0</v>
      </c>
      <c r="M1743">
        <v>0</v>
      </c>
      <c r="N1743" t="s">
        <v>56</v>
      </c>
      <c r="O1743" t="s">
        <v>57</v>
      </c>
      <c r="P1743" t="s">
        <v>57</v>
      </c>
      <c r="Q1743" t="s">
        <v>4</v>
      </c>
      <c r="R1743" t="s">
        <v>434</v>
      </c>
      <c r="S1743" t="s">
        <v>55</v>
      </c>
      <c r="T1743" t="s">
        <v>56</v>
      </c>
      <c r="U1743" t="s">
        <v>56</v>
      </c>
      <c r="V1743" t="s">
        <v>56</v>
      </c>
      <c r="W1743" t="s">
        <v>55</v>
      </c>
      <c r="X1743" t="s">
        <v>56</v>
      </c>
      <c r="Y1743" t="s">
        <v>56</v>
      </c>
      <c r="Z1743" t="s">
        <v>56</v>
      </c>
      <c r="AA1743" t="s">
        <v>57</v>
      </c>
      <c r="AB1743" t="s">
        <v>56</v>
      </c>
      <c r="AC1743" t="s">
        <v>56</v>
      </c>
      <c r="AD1743" t="s">
        <v>57</v>
      </c>
      <c r="AE1743">
        <v>0</v>
      </c>
      <c r="AF1743">
        <v>0</v>
      </c>
      <c r="AG1743">
        <v>0</v>
      </c>
      <c r="AH1743">
        <v>1</v>
      </c>
      <c r="AI1743" s="18" t="str">
        <f t="shared" si="109"/>
        <v>1</v>
      </c>
      <c r="AJ1743" s="18" t="str">
        <f t="shared" si="110"/>
        <v>1</v>
      </c>
      <c r="AK1743" s="18" t="str">
        <f t="shared" si="111"/>
        <v>1</v>
      </c>
      <c r="AL1743" s="18">
        <f t="shared" si="112"/>
        <v>1</v>
      </c>
      <c r="AM1743" t="s">
        <v>55</v>
      </c>
      <c r="AN1743" t="s">
        <v>55</v>
      </c>
      <c r="AO1743">
        <v>0</v>
      </c>
      <c r="AP1743">
        <v>0</v>
      </c>
      <c r="AQ1743">
        <v>0</v>
      </c>
      <c r="AR1743" t="s">
        <v>76</v>
      </c>
      <c r="AS1743" t="s">
        <v>91</v>
      </c>
      <c r="AT1743" t="s">
        <v>91</v>
      </c>
      <c r="AU1743" t="s">
        <v>4449</v>
      </c>
      <c r="AV1743" t="s">
        <v>7602</v>
      </c>
      <c r="AW1743" t="s">
        <v>2032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</v>
      </c>
      <c r="BL1743">
        <v>2016030617</v>
      </c>
      <c r="BM1743">
        <v>17</v>
      </c>
    </row>
    <row r="1744" spans="1:65">
      <c r="A1744" t="s">
        <v>7603</v>
      </c>
      <c r="B1744">
        <v>1743</v>
      </c>
      <c r="C1744" t="s">
        <v>57</v>
      </c>
      <c r="D1744" t="s">
        <v>55</v>
      </c>
      <c r="E1744">
        <v>17</v>
      </c>
      <c r="F1744">
        <v>2016030617</v>
      </c>
      <c r="G1744" t="s">
        <v>55</v>
      </c>
      <c r="H1744" t="s">
        <v>2033</v>
      </c>
      <c r="I1744" t="s">
        <v>55</v>
      </c>
      <c r="J1744" t="s">
        <v>55</v>
      </c>
      <c r="K1744" t="s">
        <v>55</v>
      </c>
      <c r="L1744" t="s">
        <v>55</v>
      </c>
      <c r="M1744" t="s">
        <v>55</v>
      </c>
      <c r="N1744" t="s">
        <v>57</v>
      </c>
      <c r="O1744" t="s">
        <v>57</v>
      </c>
      <c r="P1744" t="s">
        <v>57</v>
      </c>
      <c r="Q1744" t="s">
        <v>57</v>
      </c>
      <c r="R1744" t="s">
        <v>57</v>
      </c>
      <c r="S1744" t="s">
        <v>55</v>
      </c>
      <c r="T1744" t="s">
        <v>57</v>
      </c>
      <c r="U1744" t="s">
        <v>57</v>
      </c>
      <c r="V1744" t="s">
        <v>57</v>
      </c>
      <c r="W1744" t="s">
        <v>55</v>
      </c>
      <c r="X1744" t="s">
        <v>57</v>
      </c>
      <c r="Y1744" t="s">
        <v>57</v>
      </c>
      <c r="Z1744" t="s">
        <v>57</v>
      </c>
      <c r="AA1744" t="s">
        <v>57</v>
      </c>
      <c r="AB1744" t="s">
        <v>57</v>
      </c>
      <c r="AC1744" t="s">
        <v>57</v>
      </c>
      <c r="AD1744" t="s">
        <v>57</v>
      </c>
      <c r="AE1744">
        <v>0</v>
      </c>
      <c r="AF1744">
        <v>0</v>
      </c>
      <c r="AG1744">
        <v>0</v>
      </c>
      <c r="AH1744">
        <v>0</v>
      </c>
      <c r="AI1744" s="18" t="str">
        <f t="shared" si="109"/>
        <v>1</v>
      </c>
      <c r="AJ1744" s="18" t="str">
        <f t="shared" si="110"/>
        <v>1</v>
      </c>
      <c r="AK1744" s="18" t="str">
        <f t="shared" si="111"/>
        <v>1</v>
      </c>
      <c r="AL1744" s="18">
        <f t="shared" si="112"/>
        <v>0</v>
      </c>
      <c r="AM1744" t="s">
        <v>55</v>
      </c>
      <c r="AN1744" t="s">
        <v>55</v>
      </c>
      <c r="AO1744">
        <v>1</v>
      </c>
      <c r="AP1744">
        <v>1</v>
      </c>
      <c r="AQ1744">
        <v>0</v>
      </c>
      <c r="AR1744" t="s">
        <v>59</v>
      </c>
      <c r="AS1744" t="s">
        <v>80</v>
      </c>
      <c r="AT1744" t="s">
        <v>80</v>
      </c>
      <c r="AU1744" t="s">
        <v>80</v>
      </c>
      <c r="AV1744" t="s">
        <v>7603</v>
      </c>
      <c r="AW1744" t="s">
        <v>2033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0</v>
      </c>
      <c r="BL1744">
        <v>2016030617</v>
      </c>
      <c r="BM1744">
        <v>17</v>
      </c>
    </row>
    <row r="1745" spans="1:65">
      <c r="A1745" t="s">
        <v>7604</v>
      </c>
      <c r="B1745">
        <v>1744</v>
      </c>
      <c r="C1745" t="s">
        <v>372</v>
      </c>
      <c r="D1745">
        <v>1</v>
      </c>
      <c r="E1745">
        <v>17</v>
      </c>
      <c r="F1745">
        <v>2016030617</v>
      </c>
      <c r="G1745">
        <v>20160306</v>
      </c>
      <c r="H1745" t="s">
        <v>2034</v>
      </c>
      <c r="I1745" t="s">
        <v>390</v>
      </c>
      <c r="J1745" t="s">
        <v>55</v>
      </c>
      <c r="K1745">
        <v>1</v>
      </c>
      <c r="L1745">
        <v>0</v>
      </c>
      <c r="M1745">
        <v>1</v>
      </c>
      <c r="N1745" t="s">
        <v>56</v>
      </c>
      <c r="O1745" t="s">
        <v>76</v>
      </c>
      <c r="P1745" t="s">
        <v>56</v>
      </c>
      <c r="Q1745" t="s">
        <v>3</v>
      </c>
      <c r="R1745" t="s">
        <v>391</v>
      </c>
      <c r="S1745" t="s">
        <v>55</v>
      </c>
      <c r="T1745" t="s">
        <v>56</v>
      </c>
      <c r="U1745" t="s">
        <v>56</v>
      </c>
      <c r="V1745" t="s">
        <v>56</v>
      </c>
      <c r="W1745" t="s">
        <v>55</v>
      </c>
      <c r="X1745" t="s">
        <v>56</v>
      </c>
      <c r="Y1745" t="s">
        <v>56</v>
      </c>
      <c r="Z1745" t="s">
        <v>56</v>
      </c>
      <c r="AA1745" t="s">
        <v>57</v>
      </c>
      <c r="AB1745" t="s">
        <v>56</v>
      </c>
      <c r="AC1745" t="s">
        <v>56</v>
      </c>
      <c r="AD1745" t="s">
        <v>57</v>
      </c>
      <c r="AE1745">
        <v>0</v>
      </c>
      <c r="AF1745">
        <v>0</v>
      </c>
      <c r="AG1745">
        <v>0</v>
      </c>
      <c r="AH1745">
        <v>1</v>
      </c>
      <c r="AI1745" s="18" t="str">
        <f t="shared" si="109"/>
        <v>1</v>
      </c>
      <c r="AJ1745" s="18" t="str">
        <f t="shared" si="110"/>
        <v>1</v>
      </c>
      <c r="AK1745" s="18" t="str">
        <f t="shared" si="111"/>
        <v>1</v>
      </c>
      <c r="AL1745" s="18">
        <f t="shared" si="112"/>
        <v>1</v>
      </c>
      <c r="AM1745" t="s">
        <v>55</v>
      </c>
      <c r="AN1745" t="s">
        <v>55</v>
      </c>
      <c r="AO1745">
        <v>0</v>
      </c>
      <c r="AP1745">
        <v>0</v>
      </c>
      <c r="AQ1745">
        <v>0</v>
      </c>
      <c r="AR1745" t="s">
        <v>86</v>
      </c>
      <c r="AS1745" t="s">
        <v>392</v>
      </c>
      <c r="AT1745" t="s">
        <v>392</v>
      </c>
      <c r="AU1745" t="s">
        <v>4450</v>
      </c>
      <c r="AV1745" t="s">
        <v>7604</v>
      </c>
      <c r="AW1745" t="s">
        <v>2034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2016030617</v>
      </c>
      <c r="BM1745">
        <v>17</v>
      </c>
    </row>
    <row r="1746" spans="1:65">
      <c r="A1746" t="s">
        <v>7605</v>
      </c>
      <c r="B1746">
        <v>1745</v>
      </c>
      <c r="C1746" t="s">
        <v>372</v>
      </c>
      <c r="D1746">
        <v>1</v>
      </c>
      <c r="E1746">
        <v>17</v>
      </c>
      <c r="F1746">
        <v>2016030617</v>
      </c>
      <c r="G1746">
        <v>20160306</v>
      </c>
      <c r="H1746" t="s">
        <v>2035</v>
      </c>
      <c r="I1746" t="s">
        <v>390</v>
      </c>
      <c r="J1746" t="s">
        <v>55</v>
      </c>
      <c r="K1746">
        <v>0</v>
      </c>
      <c r="L1746">
        <v>0</v>
      </c>
      <c r="M1746">
        <v>0</v>
      </c>
      <c r="N1746" t="s">
        <v>56</v>
      </c>
      <c r="O1746" t="s">
        <v>57</v>
      </c>
      <c r="P1746" t="s">
        <v>57</v>
      </c>
      <c r="Q1746" t="s">
        <v>3</v>
      </c>
      <c r="R1746" t="s">
        <v>391</v>
      </c>
      <c r="S1746" t="s">
        <v>55</v>
      </c>
      <c r="T1746" t="s">
        <v>56</v>
      </c>
      <c r="U1746" t="s">
        <v>56</v>
      </c>
      <c r="V1746" t="s">
        <v>56</v>
      </c>
      <c r="W1746" t="s">
        <v>55</v>
      </c>
      <c r="X1746" t="s">
        <v>56</v>
      </c>
      <c r="Y1746" t="s">
        <v>56</v>
      </c>
      <c r="Z1746" t="s">
        <v>56</v>
      </c>
      <c r="AA1746" t="s">
        <v>57</v>
      </c>
      <c r="AB1746" t="s">
        <v>56</v>
      </c>
      <c r="AC1746" t="s">
        <v>56</v>
      </c>
      <c r="AD1746" t="s">
        <v>57</v>
      </c>
      <c r="AE1746">
        <v>0</v>
      </c>
      <c r="AF1746">
        <v>0</v>
      </c>
      <c r="AG1746">
        <v>0</v>
      </c>
      <c r="AH1746">
        <v>1</v>
      </c>
      <c r="AI1746" s="18" t="str">
        <f t="shared" si="109"/>
        <v>1</v>
      </c>
      <c r="AJ1746" s="18" t="str">
        <f t="shared" si="110"/>
        <v>1</v>
      </c>
      <c r="AK1746" s="18" t="str">
        <f t="shared" si="111"/>
        <v>1</v>
      </c>
      <c r="AL1746" s="18">
        <f t="shared" si="112"/>
        <v>1</v>
      </c>
      <c r="AM1746" t="s">
        <v>55</v>
      </c>
      <c r="AN1746" t="s">
        <v>55</v>
      </c>
      <c r="AO1746">
        <v>0</v>
      </c>
      <c r="AP1746">
        <v>0</v>
      </c>
      <c r="AQ1746">
        <v>0</v>
      </c>
      <c r="AR1746" t="s">
        <v>86</v>
      </c>
      <c r="AS1746" t="s">
        <v>392</v>
      </c>
      <c r="AT1746" t="s">
        <v>392</v>
      </c>
      <c r="AU1746" t="s">
        <v>4450</v>
      </c>
      <c r="AV1746" t="s">
        <v>7605</v>
      </c>
      <c r="AW1746" t="s">
        <v>2035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2016030617</v>
      </c>
      <c r="BM1746">
        <v>17</v>
      </c>
    </row>
    <row r="1747" spans="1:65">
      <c r="A1747" t="s">
        <v>7606</v>
      </c>
      <c r="B1747">
        <v>1746</v>
      </c>
      <c r="C1747" t="s">
        <v>372</v>
      </c>
      <c r="D1747">
        <v>1</v>
      </c>
      <c r="E1747">
        <v>17</v>
      </c>
      <c r="F1747">
        <v>2016030617</v>
      </c>
      <c r="G1747">
        <v>20160306</v>
      </c>
      <c r="H1747" t="s">
        <v>2036</v>
      </c>
      <c r="I1747" t="s">
        <v>390</v>
      </c>
      <c r="J1747" t="s">
        <v>55</v>
      </c>
      <c r="K1747">
        <v>0</v>
      </c>
      <c r="L1747">
        <v>0</v>
      </c>
      <c r="M1747">
        <v>0</v>
      </c>
      <c r="N1747" t="s">
        <v>56</v>
      </c>
      <c r="O1747" t="s">
        <v>57</v>
      </c>
      <c r="P1747" t="s">
        <v>57</v>
      </c>
      <c r="Q1747" t="s">
        <v>3</v>
      </c>
      <c r="R1747" t="s">
        <v>391</v>
      </c>
      <c r="S1747" t="s">
        <v>55</v>
      </c>
      <c r="T1747" t="s">
        <v>56</v>
      </c>
      <c r="U1747" t="s">
        <v>56</v>
      </c>
      <c r="V1747" t="s">
        <v>56</v>
      </c>
      <c r="W1747" t="s">
        <v>55</v>
      </c>
      <c r="X1747" t="s">
        <v>56</v>
      </c>
      <c r="Y1747" t="s">
        <v>56</v>
      </c>
      <c r="Z1747" t="s">
        <v>56</v>
      </c>
      <c r="AA1747" t="s">
        <v>57</v>
      </c>
      <c r="AB1747" t="s">
        <v>56</v>
      </c>
      <c r="AC1747" t="s">
        <v>56</v>
      </c>
      <c r="AD1747" t="s">
        <v>57</v>
      </c>
      <c r="AE1747">
        <v>0</v>
      </c>
      <c r="AF1747">
        <v>0</v>
      </c>
      <c r="AG1747">
        <v>0</v>
      </c>
      <c r="AH1747">
        <v>1</v>
      </c>
      <c r="AI1747" s="18" t="str">
        <f t="shared" si="109"/>
        <v>1</v>
      </c>
      <c r="AJ1747" s="18" t="str">
        <f t="shared" si="110"/>
        <v>1</v>
      </c>
      <c r="AK1747" s="18" t="str">
        <f t="shared" si="111"/>
        <v>1</v>
      </c>
      <c r="AL1747" s="18">
        <f t="shared" si="112"/>
        <v>1</v>
      </c>
      <c r="AM1747" t="s">
        <v>55</v>
      </c>
      <c r="AN1747" t="s">
        <v>55</v>
      </c>
      <c r="AO1747">
        <v>0</v>
      </c>
      <c r="AP1747">
        <v>0</v>
      </c>
      <c r="AQ1747">
        <v>0</v>
      </c>
      <c r="AR1747" t="s">
        <v>86</v>
      </c>
      <c r="AS1747" t="s">
        <v>392</v>
      </c>
      <c r="AT1747" t="s">
        <v>392</v>
      </c>
      <c r="AU1747" t="s">
        <v>4450</v>
      </c>
      <c r="AV1747" t="s">
        <v>7606</v>
      </c>
      <c r="AW1747" t="s">
        <v>2036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1</v>
      </c>
      <c r="BL1747">
        <v>2016030617</v>
      </c>
      <c r="BM1747">
        <v>17</v>
      </c>
    </row>
    <row r="1748" spans="1:65">
      <c r="A1748" t="s">
        <v>7607</v>
      </c>
      <c r="B1748">
        <v>1747</v>
      </c>
      <c r="C1748" t="s">
        <v>57</v>
      </c>
      <c r="D1748" t="s">
        <v>55</v>
      </c>
      <c r="E1748">
        <v>17</v>
      </c>
      <c r="F1748">
        <v>2016030617</v>
      </c>
      <c r="G1748" t="s">
        <v>55</v>
      </c>
      <c r="H1748" t="s">
        <v>2037</v>
      </c>
      <c r="I1748" t="s">
        <v>55</v>
      </c>
      <c r="J1748" t="s">
        <v>55</v>
      </c>
      <c r="K1748" t="s">
        <v>55</v>
      </c>
      <c r="L1748" t="s">
        <v>55</v>
      </c>
      <c r="M1748" t="s">
        <v>55</v>
      </c>
      <c r="N1748" t="s">
        <v>57</v>
      </c>
      <c r="O1748" t="s">
        <v>57</v>
      </c>
      <c r="P1748" t="s">
        <v>57</v>
      </c>
      <c r="Q1748" t="s">
        <v>57</v>
      </c>
      <c r="R1748" t="s">
        <v>57</v>
      </c>
      <c r="S1748" t="s">
        <v>55</v>
      </c>
      <c r="T1748" t="s">
        <v>57</v>
      </c>
      <c r="U1748" t="s">
        <v>57</v>
      </c>
      <c r="V1748" t="s">
        <v>57</v>
      </c>
      <c r="W1748" t="s">
        <v>55</v>
      </c>
      <c r="X1748" t="s">
        <v>57</v>
      </c>
      <c r="Y1748" t="s">
        <v>57</v>
      </c>
      <c r="Z1748" t="s">
        <v>57</v>
      </c>
      <c r="AA1748" t="s">
        <v>57</v>
      </c>
      <c r="AB1748" t="s">
        <v>57</v>
      </c>
      <c r="AC1748" t="s">
        <v>57</v>
      </c>
      <c r="AD1748" t="s">
        <v>57</v>
      </c>
      <c r="AE1748">
        <v>0</v>
      </c>
      <c r="AF1748">
        <v>0</v>
      </c>
      <c r="AG1748">
        <v>0</v>
      </c>
      <c r="AH1748">
        <v>0</v>
      </c>
      <c r="AI1748" s="18" t="str">
        <f t="shared" si="109"/>
        <v>1</v>
      </c>
      <c r="AJ1748" s="18" t="str">
        <f t="shared" si="110"/>
        <v>1</v>
      </c>
      <c r="AK1748" s="18" t="str">
        <f t="shared" si="111"/>
        <v>1</v>
      </c>
      <c r="AL1748" s="18">
        <f t="shared" si="112"/>
        <v>0</v>
      </c>
      <c r="AM1748" t="s">
        <v>55</v>
      </c>
      <c r="AN1748" t="s">
        <v>55</v>
      </c>
      <c r="AO1748">
        <v>1</v>
      </c>
      <c r="AP1748">
        <v>1</v>
      </c>
      <c r="AQ1748">
        <v>0</v>
      </c>
      <c r="AR1748" t="s">
        <v>59</v>
      </c>
      <c r="AS1748" t="s">
        <v>80</v>
      </c>
      <c r="AT1748" t="s">
        <v>80</v>
      </c>
      <c r="AU1748" t="s">
        <v>80</v>
      </c>
      <c r="AV1748" t="s">
        <v>7607</v>
      </c>
      <c r="AW1748" t="s">
        <v>2037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0</v>
      </c>
      <c r="BL1748">
        <v>2016030617</v>
      </c>
      <c r="BM1748">
        <v>17</v>
      </c>
    </row>
    <row r="1749" spans="1:65">
      <c r="A1749" t="s">
        <v>7608</v>
      </c>
      <c r="B1749">
        <v>1748</v>
      </c>
      <c r="C1749" t="s">
        <v>372</v>
      </c>
      <c r="D1749">
        <v>1</v>
      </c>
      <c r="E1749">
        <v>17</v>
      </c>
      <c r="F1749">
        <v>2016030617</v>
      </c>
      <c r="G1749">
        <v>20160306</v>
      </c>
      <c r="H1749" t="s">
        <v>2038</v>
      </c>
      <c r="I1749" t="s">
        <v>115</v>
      </c>
      <c r="J1749" t="s">
        <v>55</v>
      </c>
      <c r="K1749">
        <v>0</v>
      </c>
      <c r="L1749">
        <v>0</v>
      </c>
      <c r="M1749">
        <v>0</v>
      </c>
      <c r="N1749" t="s">
        <v>56</v>
      </c>
      <c r="O1749" t="s">
        <v>57</v>
      </c>
      <c r="P1749" t="s">
        <v>57</v>
      </c>
      <c r="Q1749" t="s">
        <v>4</v>
      </c>
      <c r="R1749" t="s">
        <v>2039</v>
      </c>
      <c r="S1749" t="s">
        <v>55</v>
      </c>
      <c r="T1749" t="s">
        <v>56</v>
      </c>
      <c r="U1749" t="s">
        <v>56</v>
      </c>
      <c r="V1749" t="s">
        <v>56</v>
      </c>
      <c r="W1749" t="s">
        <v>55</v>
      </c>
      <c r="X1749" t="s">
        <v>56</v>
      </c>
      <c r="Y1749" t="s">
        <v>56</v>
      </c>
      <c r="Z1749" t="s">
        <v>56</v>
      </c>
      <c r="AA1749" t="s">
        <v>57</v>
      </c>
      <c r="AB1749" t="s">
        <v>56</v>
      </c>
      <c r="AC1749" t="s">
        <v>68</v>
      </c>
      <c r="AD1749" t="s">
        <v>57</v>
      </c>
      <c r="AE1749">
        <v>0</v>
      </c>
      <c r="AF1749">
        <v>0</v>
      </c>
      <c r="AG1749">
        <v>0</v>
      </c>
      <c r="AH1749">
        <v>1</v>
      </c>
      <c r="AI1749" s="18" t="str">
        <f t="shared" si="109"/>
        <v>1</v>
      </c>
      <c r="AJ1749" s="18" t="str">
        <f t="shared" si="110"/>
        <v>1</v>
      </c>
      <c r="AK1749" s="18" t="str">
        <f t="shared" si="111"/>
        <v>1</v>
      </c>
      <c r="AL1749" s="18">
        <f t="shared" si="112"/>
        <v>1</v>
      </c>
      <c r="AM1749" t="s">
        <v>55</v>
      </c>
      <c r="AN1749" t="s">
        <v>55</v>
      </c>
      <c r="AO1749">
        <v>1</v>
      </c>
      <c r="AP1749">
        <v>0</v>
      </c>
      <c r="AQ1749">
        <v>0</v>
      </c>
      <c r="AR1749" t="s">
        <v>115</v>
      </c>
      <c r="AS1749" t="s">
        <v>861</v>
      </c>
      <c r="AT1749" t="s">
        <v>861</v>
      </c>
      <c r="AU1749" t="s">
        <v>4449</v>
      </c>
      <c r="AV1749" t="s">
        <v>7608</v>
      </c>
      <c r="AW1749" t="s">
        <v>2038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1</v>
      </c>
      <c r="BL1749">
        <v>2016030617</v>
      </c>
      <c r="BM1749">
        <v>17</v>
      </c>
    </row>
    <row r="1750" spans="1:65">
      <c r="A1750" t="s">
        <v>7609</v>
      </c>
      <c r="B1750">
        <v>1749</v>
      </c>
      <c r="C1750" t="s">
        <v>372</v>
      </c>
      <c r="D1750">
        <v>1</v>
      </c>
      <c r="E1750">
        <v>17</v>
      </c>
      <c r="F1750">
        <v>2016030617</v>
      </c>
      <c r="G1750">
        <v>20160306</v>
      </c>
      <c r="H1750" t="s">
        <v>2040</v>
      </c>
      <c r="I1750" t="s">
        <v>115</v>
      </c>
      <c r="J1750" t="s">
        <v>55</v>
      </c>
      <c r="K1750">
        <v>2</v>
      </c>
      <c r="L1750">
        <v>0</v>
      </c>
      <c r="M1750">
        <v>2</v>
      </c>
      <c r="N1750" t="s">
        <v>56</v>
      </c>
      <c r="O1750" t="s">
        <v>76</v>
      </c>
      <c r="P1750" t="s">
        <v>68</v>
      </c>
      <c r="Q1750" t="s">
        <v>4</v>
      </c>
      <c r="R1750" t="s">
        <v>2039</v>
      </c>
      <c r="S1750" t="s">
        <v>55</v>
      </c>
      <c r="T1750" t="s">
        <v>56</v>
      </c>
      <c r="U1750" t="s">
        <v>56</v>
      </c>
      <c r="V1750" t="s">
        <v>56</v>
      </c>
      <c r="W1750" t="s">
        <v>55</v>
      </c>
      <c r="X1750" t="s">
        <v>56</v>
      </c>
      <c r="Y1750" t="s">
        <v>56</v>
      </c>
      <c r="Z1750" t="s">
        <v>56</v>
      </c>
      <c r="AA1750" t="s">
        <v>57</v>
      </c>
      <c r="AB1750" t="s">
        <v>56</v>
      </c>
      <c r="AC1750" t="s">
        <v>56</v>
      </c>
      <c r="AD1750" t="s">
        <v>57</v>
      </c>
      <c r="AE1750">
        <v>0</v>
      </c>
      <c r="AF1750">
        <v>0</v>
      </c>
      <c r="AG1750">
        <v>0</v>
      </c>
      <c r="AH1750">
        <v>1</v>
      </c>
      <c r="AI1750" s="18" t="str">
        <f t="shared" si="109"/>
        <v>1</v>
      </c>
      <c r="AJ1750" s="18" t="str">
        <f t="shared" si="110"/>
        <v>1</v>
      </c>
      <c r="AK1750" s="18" t="str">
        <f t="shared" si="111"/>
        <v>1</v>
      </c>
      <c r="AL1750" s="18">
        <f t="shared" si="112"/>
        <v>1</v>
      </c>
      <c r="AM1750" t="s">
        <v>55</v>
      </c>
      <c r="AN1750" t="s">
        <v>55</v>
      </c>
      <c r="AO1750">
        <v>0</v>
      </c>
      <c r="AP1750">
        <v>0</v>
      </c>
      <c r="AQ1750">
        <v>0</v>
      </c>
      <c r="AR1750" t="s">
        <v>115</v>
      </c>
      <c r="AS1750" t="s">
        <v>861</v>
      </c>
      <c r="AT1750" t="s">
        <v>861</v>
      </c>
      <c r="AU1750" t="s">
        <v>4449</v>
      </c>
      <c r="AV1750" t="s">
        <v>7609</v>
      </c>
      <c r="AW1750" t="s">
        <v>2040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1</v>
      </c>
      <c r="BL1750">
        <v>2016030617</v>
      </c>
      <c r="BM1750">
        <v>17</v>
      </c>
    </row>
    <row r="1751" spans="1:65">
      <c r="A1751" t="s">
        <v>7610</v>
      </c>
      <c r="B1751">
        <v>1750</v>
      </c>
      <c r="C1751" t="s">
        <v>372</v>
      </c>
      <c r="D1751">
        <v>1</v>
      </c>
      <c r="E1751">
        <v>17</v>
      </c>
      <c r="F1751">
        <v>2016030617</v>
      </c>
      <c r="G1751">
        <v>20160306</v>
      </c>
      <c r="H1751" t="s">
        <v>2041</v>
      </c>
      <c r="I1751" t="s">
        <v>115</v>
      </c>
      <c r="J1751" t="s">
        <v>55</v>
      </c>
      <c r="K1751">
        <v>1</v>
      </c>
      <c r="L1751">
        <v>1</v>
      </c>
      <c r="M1751">
        <v>1</v>
      </c>
      <c r="N1751" t="s">
        <v>56</v>
      </c>
      <c r="O1751" t="s">
        <v>76</v>
      </c>
      <c r="P1751" t="s">
        <v>68</v>
      </c>
      <c r="Q1751" t="s">
        <v>4</v>
      </c>
      <c r="R1751" t="s">
        <v>2039</v>
      </c>
      <c r="S1751" t="s">
        <v>55</v>
      </c>
      <c r="T1751" t="s">
        <v>56</v>
      </c>
      <c r="U1751" t="s">
        <v>56</v>
      </c>
      <c r="V1751" t="s">
        <v>56</v>
      </c>
      <c r="W1751" t="s">
        <v>55</v>
      </c>
      <c r="X1751" t="s">
        <v>56</v>
      </c>
      <c r="Y1751" t="s">
        <v>56</v>
      </c>
      <c r="Z1751" t="s">
        <v>56</v>
      </c>
      <c r="AA1751" t="s">
        <v>57</v>
      </c>
      <c r="AB1751" t="s">
        <v>56</v>
      </c>
      <c r="AC1751" t="s">
        <v>56</v>
      </c>
      <c r="AD1751" t="s">
        <v>57</v>
      </c>
      <c r="AE1751">
        <v>0</v>
      </c>
      <c r="AF1751">
        <v>0</v>
      </c>
      <c r="AG1751">
        <v>0</v>
      </c>
      <c r="AH1751">
        <v>1</v>
      </c>
      <c r="AI1751" s="18" t="str">
        <f t="shared" si="109"/>
        <v>1</v>
      </c>
      <c r="AJ1751" s="18" t="str">
        <f t="shared" si="110"/>
        <v>1</v>
      </c>
      <c r="AK1751" s="18" t="str">
        <f t="shared" si="111"/>
        <v>1</v>
      </c>
      <c r="AL1751" s="18">
        <f t="shared" si="112"/>
        <v>1</v>
      </c>
      <c r="AM1751" t="s">
        <v>55</v>
      </c>
      <c r="AN1751" t="s">
        <v>55</v>
      </c>
      <c r="AO1751">
        <v>1</v>
      </c>
      <c r="AP1751">
        <v>0</v>
      </c>
      <c r="AQ1751">
        <v>0</v>
      </c>
      <c r="AR1751" t="s">
        <v>115</v>
      </c>
      <c r="AS1751" t="s">
        <v>861</v>
      </c>
      <c r="AT1751" t="s">
        <v>861</v>
      </c>
      <c r="AU1751" t="s">
        <v>4449</v>
      </c>
      <c r="AV1751" t="s">
        <v>7610</v>
      </c>
      <c r="AW1751" t="s">
        <v>2041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2016030617</v>
      </c>
      <c r="BM1751">
        <v>17</v>
      </c>
    </row>
    <row r="1752" spans="1:65">
      <c r="A1752" t="s">
        <v>7611</v>
      </c>
      <c r="B1752">
        <v>1751</v>
      </c>
      <c r="C1752" t="s">
        <v>372</v>
      </c>
      <c r="D1752">
        <v>1</v>
      </c>
      <c r="E1752">
        <v>17</v>
      </c>
      <c r="F1752">
        <v>2016030617</v>
      </c>
      <c r="G1752">
        <v>20160306</v>
      </c>
      <c r="H1752" t="s">
        <v>2042</v>
      </c>
      <c r="I1752" t="s">
        <v>390</v>
      </c>
      <c r="J1752" t="s">
        <v>55</v>
      </c>
      <c r="K1752">
        <v>0</v>
      </c>
      <c r="L1752">
        <v>0</v>
      </c>
      <c r="M1752">
        <v>0</v>
      </c>
      <c r="N1752" t="s">
        <v>56</v>
      </c>
      <c r="O1752" t="s">
        <v>57</v>
      </c>
      <c r="P1752" t="s">
        <v>57</v>
      </c>
      <c r="Q1752" t="s">
        <v>3</v>
      </c>
      <c r="R1752" t="s">
        <v>391</v>
      </c>
      <c r="S1752" t="s">
        <v>55</v>
      </c>
      <c r="T1752" t="s">
        <v>56</v>
      </c>
      <c r="U1752" t="s">
        <v>56</v>
      </c>
      <c r="V1752" t="s">
        <v>56</v>
      </c>
      <c r="W1752" t="s">
        <v>55</v>
      </c>
      <c r="X1752" t="s">
        <v>56</v>
      </c>
      <c r="Y1752" t="s">
        <v>56</v>
      </c>
      <c r="Z1752" t="s">
        <v>56</v>
      </c>
      <c r="AA1752" t="s">
        <v>57</v>
      </c>
      <c r="AB1752" t="s">
        <v>56</v>
      </c>
      <c r="AC1752" t="s">
        <v>56</v>
      </c>
      <c r="AD1752" t="s">
        <v>57</v>
      </c>
      <c r="AE1752">
        <v>0</v>
      </c>
      <c r="AF1752">
        <v>0</v>
      </c>
      <c r="AG1752">
        <v>0</v>
      </c>
      <c r="AH1752">
        <v>1</v>
      </c>
      <c r="AI1752" s="18" t="str">
        <f t="shared" si="109"/>
        <v>1</v>
      </c>
      <c r="AJ1752" s="18" t="str">
        <f t="shared" si="110"/>
        <v>1</v>
      </c>
      <c r="AK1752" s="18" t="str">
        <f t="shared" si="111"/>
        <v>1</v>
      </c>
      <c r="AL1752" s="18">
        <f t="shared" si="112"/>
        <v>1</v>
      </c>
      <c r="AM1752" t="s">
        <v>55</v>
      </c>
      <c r="AN1752" t="s">
        <v>55</v>
      </c>
      <c r="AO1752">
        <v>0</v>
      </c>
      <c r="AP1752">
        <v>0</v>
      </c>
      <c r="AQ1752">
        <v>0</v>
      </c>
      <c r="AR1752" t="s">
        <v>86</v>
      </c>
      <c r="AS1752" t="s">
        <v>392</v>
      </c>
      <c r="AT1752" t="s">
        <v>392</v>
      </c>
      <c r="AU1752" t="s">
        <v>4450</v>
      </c>
      <c r="AV1752" t="s">
        <v>7611</v>
      </c>
      <c r="AW1752" t="s">
        <v>2042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2016030617</v>
      </c>
      <c r="BM1752">
        <v>17</v>
      </c>
    </row>
    <row r="1753" spans="1:65">
      <c r="A1753" t="s">
        <v>7612</v>
      </c>
      <c r="B1753">
        <v>1752</v>
      </c>
      <c r="C1753" t="s">
        <v>372</v>
      </c>
      <c r="D1753">
        <v>1</v>
      </c>
      <c r="E1753">
        <v>17</v>
      </c>
      <c r="F1753">
        <v>2016030617</v>
      </c>
      <c r="G1753">
        <v>20160306</v>
      </c>
      <c r="H1753" t="s">
        <v>2043</v>
      </c>
      <c r="I1753" t="s">
        <v>390</v>
      </c>
      <c r="J1753" t="s">
        <v>55</v>
      </c>
      <c r="K1753">
        <v>0</v>
      </c>
      <c r="L1753">
        <v>0</v>
      </c>
      <c r="M1753">
        <v>0</v>
      </c>
      <c r="N1753" t="s">
        <v>56</v>
      </c>
      <c r="O1753" t="s">
        <v>57</v>
      </c>
      <c r="P1753" t="s">
        <v>57</v>
      </c>
      <c r="Q1753" t="s">
        <v>3</v>
      </c>
      <c r="R1753" t="s">
        <v>391</v>
      </c>
      <c r="S1753" t="s">
        <v>55</v>
      </c>
      <c r="T1753" t="s">
        <v>56</v>
      </c>
      <c r="U1753" t="s">
        <v>56</v>
      </c>
      <c r="V1753" t="s">
        <v>56</v>
      </c>
      <c r="W1753" t="s">
        <v>55</v>
      </c>
      <c r="X1753" t="s">
        <v>56</v>
      </c>
      <c r="Y1753" t="s">
        <v>56</v>
      </c>
      <c r="Z1753" t="s">
        <v>56</v>
      </c>
      <c r="AA1753" t="s">
        <v>57</v>
      </c>
      <c r="AB1753" t="s">
        <v>56</v>
      </c>
      <c r="AC1753" t="s">
        <v>56</v>
      </c>
      <c r="AD1753" t="s">
        <v>57</v>
      </c>
      <c r="AE1753">
        <v>0</v>
      </c>
      <c r="AF1753">
        <v>0</v>
      </c>
      <c r="AG1753">
        <v>0</v>
      </c>
      <c r="AH1753">
        <v>1</v>
      </c>
      <c r="AI1753" s="18" t="str">
        <f t="shared" si="109"/>
        <v>1</v>
      </c>
      <c r="AJ1753" s="18" t="str">
        <f t="shared" si="110"/>
        <v>1</v>
      </c>
      <c r="AK1753" s="18" t="str">
        <f t="shared" si="111"/>
        <v>1</v>
      </c>
      <c r="AL1753" s="18">
        <f t="shared" si="112"/>
        <v>1</v>
      </c>
      <c r="AM1753" t="s">
        <v>55</v>
      </c>
      <c r="AN1753" t="s">
        <v>55</v>
      </c>
      <c r="AO1753">
        <v>0</v>
      </c>
      <c r="AP1753">
        <v>0</v>
      </c>
      <c r="AQ1753">
        <v>0</v>
      </c>
      <c r="AR1753" t="s">
        <v>86</v>
      </c>
      <c r="AS1753" t="s">
        <v>392</v>
      </c>
      <c r="AT1753" t="s">
        <v>392</v>
      </c>
      <c r="AU1753" t="s">
        <v>4450</v>
      </c>
      <c r="AV1753" t="s">
        <v>7612</v>
      </c>
      <c r="AW1753" t="s">
        <v>2043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2016030617</v>
      </c>
      <c r="BM1753">
        <v>17</v>
      </c>
    </row>
    <row r="1754" spans="1:65">
      <c r="A1754" t="s">
        <v>7613</v>
      </c>
      <c r="B1754">
        <v>1753</v>
      </c>
      <c r="C1754" t="s">
        <v>57</v>
      </c>
      <c r="D1754" t="s">
        <v>55</v>
      </c>
      <c r="E1754">
        <v>17</v>
      </c>
      <c r="F1754">
        <v>2016030617</v>
      </c>
      <c r="G1754" t="s">
        <v>55</v>
      </c>
      <c r="H1754" t="s">
        <v>2044</v>
      </c>
      <c r="I1754" t="s">
        <v>55</v>
      </c>
      <c r="J1754" t="s">
        <v>55</v>
      </c>
      <c r="K1754" t="s">
        <v>55</v>
      </c>
      <c r="L1754" t="s">
        <v>55</v>
      </c>
      <c r="M1754" t="s">
        <v>55</v>
      </c>
      <c r="N1754" t="s">
        <v>57</v>
      </c>
      <c r="O1754" t="s">
        <v>57</v>
      </c>
      <c r="P1754" t="s">
        <v>57</v>
      </c>
      <c r="Q1754" t="s">
        <v>57</v>
      </c>
      <c r="R1754" t="s">
        <v>57</v>
      </c>
      <c r="S1754" t="s">
        <v>55</v>
      </c>
      <c r="T1754" t="s">
        <v>57</v>
      </c>
      <c r="U1754" t="s">
        <v>57</v>
      </c>
      <c r="V1754" t="s">
        <v>57</v>
      </c>
      <c r="W1754" t="s">
        <v>55</v>
      </c>
      <c r="X1754" t="s">
        <v>57</v>
      </c>
      <c r="Y1754" t="s">
        <v>57</v>
      </c>
      <c r="Z1754" t="s">
        <v>57</v>
      </c>
      <c r="AA1754" t="s">
        <v>57</v>
      </c>
      <c r="AB1754" t="s">
        <v>57</v>
      </c>
      <c r="AC1754" t="s">
        <v>57</v>
      </c>
      <c r="AD1754" t="s">
        <v>57</v>
      </c>
      <c r="AE1754">
        <v>0</v>
      </c>
      <c r="AF1754">
        <v>0</v>
      </c>
      <c r="AG1754">
        <v>0</v>
      </c>
      <c r="AH1754">
        <v>0</v>
      </c>
      <c r="AI1754" s="18" t="str">
        <f t="shared" si="109"/>
        <v>1</v>
      </c>
      <c r="AJ1754" s="18" t="str">
        <f t="shared" si="110"/>
        <v>1</v>
      </c>
      <c r="AK1754" s="18" t="str">
        <f t="shared" si="111"/>
        <v>1</v>
      </c>
      <c r="AL1754" s="18">
        <f t="shared" si="112"/>
        <v>0</v>
      </c>
      <c r="AM1754" t="s">
        <v>55</v>
      </c>
      <c r="AN1754" t="s">
        <v>55</v>
      </c>
      <c r="AO1754">
        <v>0</v>
      </c>
      <c r="AP1754">
        <v>1</v>
      </c>
      <c r="AQ1754">
        <v>0</v>
      </c>
      <c r="AR1754" t="s">
        <v>59</v>
      </c>
      <c r="AS1754" t="s">
        <v>80</v>
      </c>
      <c r="AT1754" t="s">
        <v>80</v>
      </c>
      <c r="AU1754" t="s">
        <v>80</v>
      </c>
      <c r="AV1754" t="s">
        <v>7613</v>
      </c>
      <c r="AW1754" t="s">
        <v>2044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2016030617</v>
      </c>
      <c r="BM1754">
        <v>17</v>
      </c>
    </row>
    <row r="1755" spans="1:65">
      <c r="A1755" t="s">
        <v>7614</v>
      </c>
      <c r="B1755">
        <v>1754</v>
      </c>
      <c r="C1755" t="s">
        <v>57</v>
      </c>
      <c r="D1755" t="s">
        <v>55</v>
      </c>
      <c r="E1755">
        <v>17</v>
      </c>
      <c r="F1755">
        <v>2016030617</v>
      </c>
      <c r="G1755" t="s">
        <v>55</v>
      </c>
      <c r="H1755" t="s">
        <v>2045</v>
      </c>
      <c r="I1755" t="s">
        <v>55</v>
      </c>
      <c r="J1755" t="s">
        <v>55</v>
      </c>
      <c r="K1755" t="s">
        <v>55</v>
      </c>
      <c r="L1755" t="s">
        <v>55</v>
      </c>
      <c r="M1755" t="s">
        <v>55</v>
      </c>
      <c r="N1755" t="s">
        <v>57</v>
      </c>
      <c r="O1755" t="s">
        <v>57</v>
      </c>
      <c r="P1755" t="s">
        <v>57</v>
      </c>
      <c r="Q1755" t="s">
        <v>57</v>
      </c>
      <c r="R1755" t="s">
        <v>57</v>
      </c>
      <c r="S1755" t="s">
        <v>55</v>
      </c>
      <c r="T1755" t="s">
        <v>57</v>
      </c>
      <c r="U1755" t="s">
        <v>57</v>
      </c>
      <c r="V1755" t="s">
        <v>57</v>
      </c>
      <c r="W1755" t="s">
        <v>55</v>
      </c>
      <c r="X1755" t="s">
        <v>57</v>
      </c>
      <c r="Y1755" t="s">
        <v>57</v>
      </c>
      <c r="Z1755" t="s">
        <v>57</v>
      </c>
      <c r="AA1755" t="s">
        <v>57</v>
      </c>
      <c r="AB1755" t="s">
        <v>57</v>
      </c>
      <c r="AC1755" t="s">
        <v>57</v>
      </c>
      <c r="AD1755" t="s">
        <v>57</v>
      </c>
      <c r="AE1755">
        <v>0</v>
      </c>
      <c r="AF1755">
        <v>0</v>
      </c>
      <c r="AG1755">
        <v>0</v>
      </c>
      <c r="AH1755">
        <v>0</v>
      </c>
      <c r="AI1755" s="18" t="str">
        <f t="shared" si="109"/>
        <v>1</v>
      </c>
      <c r="AJ1755" s="18" t="str">
        <f t="shared" si="110"/>
        <v>1</v>
      </c>
      <c r="AK1755" s="18" t="str">
        <f t="shared" si="111"/>
        <v>1</v>
      </c>
      <c r="AL1755" s="18">
        <f t="shared" si="112"/>
        <v>0</v>
      </c>
      <c r="AM1755" t="s">
        <v>55</v>
      </c>
      <c r="AN1755" t="s">
        <v>55</v>
      </c>
      <c r="AO1755">
        <v>0</v>
      </c>
      <c r="AP1755">
        <v>1</v>
      </c>
      <c r="AQ1755">
        <v>0</v>
      </c>
      <c r="AR1755" t="s">
        <v>59</v>
      </c>
      <c r="AS1755" t="s">
        <v>80</v>
      </c>
      <c r="AT1755" t="s">
        <v>80</v>
      </c>
      <c r="AU1755" t="s">
        <v>80</v>
      </c>
      <c r="AV1755" t="s">
        <v>7614</v>
      </c>
      <c r="AW1755" t="s">
        <v>2045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0</v>
      </c>
      <c r="BL1755">
        <v>2016030617</v>
      </c>
      <c r="BM1755">
        <v>17</v>
      </c>
    </row>
    <row r="1756" spans="1:65">
      <c r="A1756" t="s">
        <v>7615</v>
      </c>
      <c r="B1756">
        <v>1755</v>
      </c>
      <c r="C1756" t="s">
        <v>372</v>
      </c>
      <c r="D1756">
        <v>1</v>
      </c>
      <c r="E1756">
        <v>17</v>
      </c>
      <c r="F1756">
        <v>2016030617</v>
      </c>
      <c r="G1756">
        <v>20160306</v>
      </c>
      <c r="H1756" t="s">
        <v>2046</v>
      </c>
      <c r="I1756" t="s">
        <v>76</v>
      </c>
      <c r="J1756" t="s">
        <v>55</v>
      </c>
      <c r="K1756">
        <v>1</v>
      </c>
      <c r="L1756">
        <v>0</v>
      </c>
      <c r="M1756">
        <v>1</v>
      </c>
      <c r="N1756" t="s">
        <v>56</v>
      </c>
      <c r="O1756" t="s">
        <v>76</v>
      </c>
      <c r="P1756" t="s">
        <v>56</v>
      </c>
      <c r="Q1756" t="s">
        <v>4</v>
      </c>
      <c r="R1756" t="s">
        <v>434</v>
      </c>
      <c r="S1756" t="s">
        <v>55</v>
      </c>
      <c r="T1756" t="s">
        <v>56</v>
      </c>
      <c r="U1756" t="s">
        <v>56</v>
      </c>
      <c r="V1756" t="s">
        <v>56</v>
      </c>
      <c r="W1756" t="s">
        <v>55</v>
      </c>
      <c r="X1756" t="s">
        <v>56</v>
      </c>
      <c r="Y1756" t="s">
        <v>56</v>
      </c>
      <c r="Z1756" t="s">
        <v>56</v>
      </c>
      <c r="AA1756" t="s">
        <v>57</v>
      </c>
      <c r="AB1756" t="s">
        <v>56</v>
      </c>
      <c r="AC1756" t="s">
        <v>56</v>
      </c>
      <c r="AD1756" t="s">
        <v>57</v>
      </c>
      <c r="AE1756">
        <v>0</v>
      </c>
      <c r="AF1756">
        <v>0</v>
      </c>
      <c r="AG1756">
        <v>0</v>
      </c>
      <c r="AH1756">
        <v>1</v>
      </c>
      <c r="AI1756" s="18" t="str">
        <f t="shared" si="109"/>
        <v>1</v>
      </c>
      <c r="AJ1756" s="18" t="str">
        <f t="shared" si="110"/>
        <v>1</v>
      </c>
      <c r="AK1756" s="18" t="str">
        <f t="shared" si="111"/>
        <v>1</v>
      </c>
      <c r="AL1756" s="18">
        <f t="shared" si="112"/>
        <v>1</v>
      </c>
      <c r="AM1756" t="s">
        <v>55</v>
      </c>
      <c r="AN1756" t="s">
        <v>55</v>
      </c>
      <c r="AO1756">
        <v>0</v>
      </c>
      <c r="AP1756">
        <v>0</v>
      </c>
      <c r="AQ1756">
        <v>0</v>
      </c>
      <c r="AR1756" t="s">
        <v>76</v>
      </c>
      <c r="AS1756" t="s">
        <v>91</v>
      </c>
      <c r="AT1756" t="s">
        <v>91</v>
      </c>
      <c r="AU1756" t="s">
        <v>4449</v>
      </c>
      <c r="AV1756" t="s">
        <v>7615</v>
      </c>
      <c r="AW1756" t="s">
        <v>2046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2016030617</v>
      </c>
      <c r="BM1756">
        <v>17</v>
      </c>
    </row>
    <row r="1757" spans="1:65">
      <c r="A1757" t="s">
        <v>7616</v>
      </c>
      <c r="B1757">
        <v>1756</v>
      </c>
      <c r="C1757" t="s">
        <v>372</v>
      </c>
      <c r="D1757">
        <v>1</v>
      </c>
      <c r="E1757">
        <v>17</v>
      </c>
      <c r="F1757">
        <v>2016030617</v>
      </c>
      <c r="G1757">
        <v>20160306</v>
      </c>
      <c r="H1757" t="s">
        <v>2047</v>
      </c>
      <c r="I1757" t="s">
        <v>76</v>
      </c>
      <c r="J1757" t="s">
        <v>55</v>
      </c>
      <c r="K1757">
        <v>0</v>
      </c>
      <c r="L1757">
        <v>0</v>
      </c>
      <c r="M1757">
        <v>0</v>
      </c>
      <c r="N1757" t="s">
        <v>56</v>
      </c>
      <c r="O1757" t="s">
        <v>57</v>
      </c>
      <c r="P1757" t="s">
        <v>57</v>
      </c>
      <c r="Q1757" t="s">
        <v>4</v>
      </c>
      <c r="R1757" t="s">
        <v>434</v>
      </c>
      <c r="S1757" t="s">
        <v>55</v>
      </c>
      <c r="T1757" t="s">
        <v>56</v>
      </c>
      <c r="U1757" t="s">
        <v>56</v>
      </c>
      <c r="V1757" t="s">
        <v>56</v>
      </c>
      <c r="W1757" t="s">
        <v>55</v>
      </c>
      <c r="X1757" t="s">
        <v>56</v>
      </c>
      <c r="Y1757" t="s">
        <v>56</v>
      </c>
      <c r="Z1757" t="s">
        <v>56</v>
      </c>
      <c r="AA1757" t="s">
        <v>57</v>
      </c>
      <c r="AB1757" t="s">
        <v>56</v>
      </c>
      <c r="AC1757" t="s">
        <v>56</v>
      </c>
      <c r="AD1757" t="s">
        <v>57</v>
      </c>
      <c r="AE1757">
        <v>0</v>
      </c>
      <c r="AF1757">
        <v>0</v>
      </c>
      <c r="AG1757">
        <v>0</v>
      </c>
      <c r="AH1757">
        <v>1</v>
      </c>
      <c r="AI1757" s="18" t="str">
        <f t="shared" si="109"/>
        <v>1</v>
      </c>
      <c r="AJ1757" s="18" t="str">
        <f t="shared" si="110"/>
        <v>1</v>
      </c>
      <c r="AK1757" s="18" t="str">
        <f t="shared" si="111"/>
        <v>1</v>
      </c>
      <c r="AL1757" s="18">
        <f t="shared" si="112"/>
        <v>1</v>
      </c>
      <c r="AM1757" t="s">
        <v>55</v>
      </c>
      <c r="AN1757" t="s">
        <v>55</v>
      </c>
      <c r="AO1757">
        <v>0</v>
      </c>
      <c r="AP1757">
        <v>0</v>
      </c>
      <c r="AQ1757">
        <v>0</v>
      </c>
      <c r="AR1757" t="s">
        <v>76</v>
      </c>
      <c r="AS1757" t="s">
        <v>91</v>
      </c>
      <c r="AT1757" t="s">
        <v>91</v>
      </c>
      <c r="AU1757" t="s">
        <v>4449</v>
      </c>
      <c r="AV1757" t="s">
        <v>7616</v>
      </c>
      <c r="AW1757" t="s">
        <v>2047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2016030617</v>
      </c>
      <c r="BM1757">
        <v>17</v>
      </c>
    </row>
    <row r="1758" spans="1:65">
      <c r="A1758" t="s">
        <v>7617</v>
      </c>
      <c r="B1758">
        <v>1757</v>
      </c>
      <c r="C1758" t="s">
        <v>372</v>
      </c>
      <c r="D1758">
        <v>1</v>
      </c>
      <c r="E1758">
        <v>17</v>
      </c>
      <c r="F1758">
        <v>2016030617</v>
      </c>
      <c r="G1758">
        <v>20160306</v>
      </c>
      <c r="H1758" t="s">
        <v>2048</v>
      </c>
      <c r="I1758" t="s">
        <v>76</v>
      </c>
      <c r="J1758" t="s">
        <v>55</v>
      </c>
      <c r="K1758">
        <v>0</v>
      </c>
      <c r="L1758">
        <v>0</v>
      </c>
      <c r="M1758">
        <v>0</v>
      </c>
      <c r="N1758" t="s">
        <v>56</v>
      </c>
      <c r="O1758" t="s">
        <v>57</v>
      </c>
      <c r="P1758" t="s">
        <v>57</v>
      </c>
      <c r="Q1758" t="s">
        <v>4</v>
      </c>
      <c r="R1758" t="s">
        <v>434</v>
      </c>
      <c r="S1758" t="s">
        <v>55</v>
      </c>
      <c r="T1758" t="s">
        <v>56</v>
      </c>
      <c r="U1758" t="s">
        <v>56</v>
      </c>
      <c r="V1758" t="s">
        <v>56</v>
      </c>
      <c r="W1758" t="s">
        <v>55</v>
      </c>
      <c r="X1758" t="s">
        <v>56</v>
      </c>
      <c r="Y1758" t="s">
        <v>56</v>
      </c>
      <c r="Z1758" t="s">
        <v>56</v>
      </c>
      <c r="AA1758" t="s">
        <v>57</v>
      </c>
      <c r="AB1758" t="s">
        <v>56</v>
      </c>
      <c r="AC1758" t="s">
        <v>56</v>
      </c>
      <c r="AD1758" t="s">
        <v>57</v>
      </c>
      <c r="AE1758">
        <v>0</v>
      </c>
      <c r="AF1758">
        <v>0</v>
      </c>
      <c r="AG1758">
        <v>0</v>
      </c>
      <c r="AH1758">
        <v>1</v>
      </c>
      <c r="AI1758" s="18" t="str">
        <f t="shared" si="109"/>
        <v>1</v>
      </c>
      <c r="AJ1758" s="18" t="str">
        <f t="shared" si="110"/>
        <v>1</v>
      </c>
      <c r="AK1758" s="18" t="str">
        <f t="shared" si="111"/>
        <v>1</v>
      </c>
      <c r="AL1758" s="18">
        <f t="shared" si="112"/>
        <v>1</v>
      </c>
      <c r="AM1758" t="s">
        <v>55</v>
      </c>
      <c r="AN1758" t="s">
        <v>55</v>
      </c>
      <c r="AO1758">
        <v>0</v>
      </c>
      <c r="AP1758">
        <v>0</v>
      </c>
      <c r="AQ1758">
        <v>0</v>
      </c>
      <c r="AR1758" t="s">
        <v>76</v>
      </c>
      <c r="AS1758" t="s">
        <v>91</v>
      </c>
      <c r="AT1758" t="s">
        <v>91</v>
      </c>
      <c r="AU1758" t="s">
        <v>4449</v>
      </c>
      <c r="AV1758" t="s">
        <v>7617</v>
      </c>
      <c r="AW1758" t="s">
        <v>2048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2016030617</v>
      </c>
      <c r="BM1758">
        <v>17</v>
      </c>
    </row>
    <row r="1759" spans="1:65">
      <c r="A1759" t="s">
        <v>7618</v>
      </c>
      <c r="B1759">
        <v>1758</v>
      </c>
      <c r="C1759" t="s">
        <v>372</v>
      </c>
      <c r="D1759">
        <v>1</v>
      </c>
      <c r="E1759">
        <v>17</v>
      </c>
      <c r="F1759">
        <v>2016030617</v>
      </c>
      <c r="G1759">
        <v>20160306</v>
      </c>
      <c r="H1759" t="s">
        <v>2049</v>
      </c>
      <c r="I1759" t="s">
        <v>76</v>
      </c>
      <c r="J1759" t="s">
        <v>55</v>
      </c>
      <c r="K1759">
        <v>5</v>
      </c>
      <c r="L1759">
        <v>0</v>
      </c>
      <c r="M1759">
        <v>5</v>
      </c>
      <c r="N1759" t="s">
        <v>56</v>
      </c>
      <c r="O1759" t="s">
        <v>76</v>
      </c>
      <c r="P1759" t="s">
        <v>56</v>
      </c>
      <c r="Q1759" t="s">
        <v>4</v>
      </c>
      <c r="R1759" t="s">
        <v>434</v>
      </c>
      <c r="S1759" t="s">
        <v>55</v>
      </c>
      <c r="T1759" t="s">
        <v>56</v>
      </c>
      <c r="U1759" t="s">
        <v>56</v>
      </c>
      <c r="V1759" t="s">
        <v>56</v>
      </c>
      <c r="W1759" t="s">
        <v>55</v>
      </c>
      <c r="X1759" t="s">
        <v>56</v>
      </c>
      <c r="Y1759" t="s">
        <v>56</v>
      </c>
      <c r="Z1759" t="s">
        <v>56</v>
      </c>
      <c r="AA1759" t="s">
        <v>57</v>
      </c>
      <c r="AB1759" t="s">
        <v>56</v>
      </c>
      <c r="AC1759" t="s">
        <v>56</v>
      </c>
      <c r="AD1759" t="s">
        <v>57</v>
      </c>
      <c r="AE1759">
        <v>0</v>
      </c>
      <c r="AF1759">
        <v>0</v>
      </c>
      <c r="AG1759">
        <v>0</v>
      </c>
      <c r="AH1759">
        <v>1</v>
      </c>
      <c r="AI1759" s="18" t="str">
        <f t="shared" si="109"/>
        <v>1</v>
      </c>
      <c r="AJ1759" s="18" t="str">
        <f t="shared" si="110"/>
        <v>1</v>
      </c>
      <c r="AK1759" s="18" t="str">
        <f t="shared" si="111"/>
        <v>1</v>
      </c>
      <c r="AL1759" s="18">
        <f t="shared" si="112"/>
        <v>1</v>
      </c>
      <c r="AM1759" t="s">
        <v>55</v>
      </c>
      <c r="AN1759" t="s">
        <v>55</v>
      </c>
      <c r="AO1759">
        <v>0</v>
      </c>
      <c r="AP1759">
        <v>0</v>
      </c>
      <c r="AQ1759">
        <v>0</v>
      </c>
      <c r="AR1759" t="s">
        <v>76</v>
      </c>
      <c r="AS1759" t="s">
        <v>91</v>
      </c>
      <c r="AT1759" t="s">
        <v>91</v>
      </c>
      <c r="AU1759" t="s">
        <v>4449</v>
      </c>
      <c r="AV1759" t="s">
        <v>7618</v>
      </c>
      <c r="AW1759" t="s">
        <v>2049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2016030617</v>
      </c>
      <c r="BM1759">
        <v>17</v>
      </c>
    </row>
    <row r="1760" spans="1:65">
      <c r="A1760" t="s">
        <v>7619</v>
      </c>
      <c r="B1760">
        <v>1759</v>
      </c>
      <c r="C1760" t="s">
        <v>372</v>
      </c>
      <c r="D1760">
        <v>1</v>
      </c>
      <c r="E1760">
        <v>17</v>
      </c>
      <c r="F1760">
        <v>2016030617</v>
      </c>
      <c r="G1760">
        <v>20160306</v>
      </c>
      <c r="H1760" t="s">
        <v>2050</v>
      </c>
      <c r="I1760" t="s">
        <v>101</v>
      </c>
      <c r="J1760" t="s">
        <v>55</v>
      </c>
      <c r="K1760">
        <v>3</v>
      </c>
      <c r="L1760">
        <v>0</v>
      </c>
      <c r="M1760">
        <v>3</v>
      </c>
      <c r="N1760" t="s">
        <v>56</v>
      </c>
      <c r="O1760" t="s">
        <v>101</v>
      </c>
      <c r="P1760" t="s">
        <v>56</v>
      </c>
      <c r="Q1760" t="s">
        <v>3</v>
      </c>
      <c r="R1760" t="s">
        <v>2015</v>
      </c>
      <c r="S1760" t="s">
        <v>55</v>
      </c>
      <c r="T1760" t="s">
        <v>56</v>
      </c>
      <c r="U1760" t="s">
        <v>56</v>
      </c>
      <c r="V1760" t="s">
        <v>56</v>
      </c>
      <c r="W1760" t="s">
        <v>55</v>
      </c>
      <c r="X1760" t="s">
        <v>56</v>
      </c>
      <c r="Y1760" t="s">
        <v>56</v>
      </c>
      <c r="Z1760" t="s">
        <v>56</v>
      </c>
      <c r="AA1760" t="s">
        <v>57</v>
      </c>
      <c r="AB1760" t="s">
        <v>56</v>
      </c>
      <c r="AC1760" t="s">
        <v>56</v>
      </c>
      <c r="AD1760" t="s">
        <v>57</v>
      </c>
      <c r="AE1760">
        <v>0</v>
      </c>
      <c r="AF1760">
        <v>0</v>
      </c>
      <c r="AG1760">
        <v>0</v>
      </c>
      <c r="AH1760">
        <v>1</v>
      </c>
      <c r="AI1760" s="18" t="str">
        <f t="shared" si="109"/>
        <v>1</v>
      </c>
      <c r="AJ1760" s="18" t="str">
        <f t="shared" si="110"/>
        <v>1</v>
      </c>
      <c r="AK1760" s="18" t="str">
        <f t="shared" si="111"/>
        <v>1</v>
      </c>
      <c r="AL1760" s="18">
        <f t="shared" si="112"/>
        <v>1</v>
      </c>
      <c r="AM1760" t="s">
        <v>55</v>
      </c>
      <c r="AN1760" t="s">
        <v>55</v>
      </c>
      <c r="AO1760">
        <v>1</v>
      </c>
      <c r="AP1760">
        <v>0</v>
      </c>
      <c r="AQ1760">
        <v>0</v>
      </c>
      <c r="AR1760" t="s">
        <v>101</v>
      </c>
      <c r="AS1760" t="s">
        <v>102</v>
      </c>
      <c r="AT1760" t="s">
        <v>102</v>
      </c>
      <c r="AU1760" t="s">
        <v>4450</v>
      </c>
      <c r="AV1760" t="s">
        <v>7619</v>
      </c>
      <c r="AW1760" t="s">
        <v>2050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2016030617</v>
      </c>
      <c r="BM1760">
        <v>17</v>
      </c>
    </row>
    <row r="1761" spans="1:65">
      <c r="A1761" t="s">
        <v>7620</v>
      </c>
      <c r="B1761">
        <v>1760</v>
      </c>
      <c r="C1761" t="s">
        <v>372</v>
      </c>
      <c r="D1761">
        <v>1</v>
      </c>
      <c r="E1761">
        <v>17</v>
      </c>
      <c r="F1761">
        <v>2016030617</v>
      </c>
      <c r="G1761">
        <v>20160306</v>
      </c>
      <c r="H1761" t="s">
        <v>2051</v>
      </c>
      <c r="I1761" t="s">
        <v>101</v>
      </c>
      <c r="J1761" t="s">
        <v>55</v>
      </c>
      <c r="K1761">
        <v>1</v>
      </c>
      <c r="L1761">
        <v>1</v>
      </c>
      <c r="M1761">
        <v>1</v>
      </c>
      <c r="N1761" t="s">
        <v>56</v>
      </c>
      <c r="O1761" t="s">
        <v>101</v>
      </c>
      <c r="P1761" t="s">
        <v>68</v>
      </c>
      <c r="Q1761" t="s">
        <v>3</v>
      </c>
      <c r="R1761" t="s">
        <v>2015</v>
      </c>
      <c r="S1761" t="s">
        <v>55</v>
      </c>
      <c r="T1761" t="s">
        <v>56</v>
      </c>
      <c r="U1761" t="s">
        <v>56</v>
      </c>
      <c r="V1761" t="s">
        <v>56</v>
      </c>
      <c r="W1761" t="s">
        <v>55</v>
      </c>
      <c r="X1761" t="s">
        <v>56</v>
      </c>
      <c r="Y1761" t="s">
        <v>56</v>
      </c>
      <c r="Z1761" t="s">
        <v>56</v>
      </c>
      <c r="AA1761" t="s">
        <v>57</v>
      </c>
      <c r="AB1761" t="s">
        <v>56</v>
      </c>
      <c r="AC1761" t="s">
        <v>56</v>
      </c>
      <c r="AD1761" t="s">
        <v>57</v>
      </c>
      <c r="AE1761">
        <v>0</v>
      </c>
      <c r="AF1761">
        <v>0</v>
      </c>
      <c r="AG1761">
        <v>0</v>
      </c>
      <c r="AH1761">
        <v>1</v>
      </c>
      <c r="AI1761" s="18" t="str">
        <f t="shared" si="109"/>
        <v>1</v>
      </c>
      <c r="AJ1761" s="18" t="str">
        <f t="shared" si="110"/>
        <v>1</v>
      </c>
      <c r="AK1761" s="18" t="str">
        <f t="shared" si="111"/>
        <v>1</v>
      </c>
      <c r="AL1761" s="18">
        <f t="shared" si="112"/>
        <v>1</v>
      </c>
      <c r="AM1761" t="s">
        <v>55</v>
      </c>
      <c r="AN1761" t="s">
        <v>55</v>
      </c>
      <c r="AO1761">
        <v>0</v>
      </c>
      <c r="AP1761">
        <v>0</v>
      </c>
      <c r="AQ1761">
        <v>0</v>
      </c>
      <c r="AR1761" t="s">
        <v>101</v>
      </c>
      <c r="AS1761" t="s">
        <v>102</v>
      </c>
      <c r="AT1761" t="s">
        <v>102</v>
      </c>
      <c r="AU1761" t="s">
        <v>4450</v>
      </c>
      <c r="AV1761" t="s">
        <v>7620</v>
      </c>
      <c r="AW1761" t="s">
        <v>2051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2016030617</v>
      </c>
      <c r="BM1761">
        <v>17</v>
      </c>
    </row>
    <row r="1762" spans="1:65">
      <c r="A1762" t="s">
        <v>7621</v>
      </c>
      <c r="B1762">
        <v>1761</v>
      </c>
      <c r="C1762" t="s">
        <v>372</v>
      </c>
      <c r="D1762">
        <v>1</v>
      </c>
      <c r="E1762">
        <v>17</v>
      </c>
      <c r="F1762">
        <v>2016030617</v>
      </c>
      <c r="G1762">
        <v>20160306</v>
      </c>
      <c r="H1762" t="s">
        <v>2052</v>
      </c>
      <c r="I1762" t="s">
        <v>101</v>
      </c>
      <c r="J1762" t="s">
        <v>55</v>
      </c>
      <c r="K1762">
        <v>0</v>
      </c>
      <c r="L1762">
        <v>0</v>
      </c>
      <c r="M1762">
        <v>0</v>
      </c>
      <c r="N1762" t="s">
        <v>56</v>
      </c>
      <c r="O1762" t="s">
        <v>57</v>
      </c>
      <c r="P1762" t="s">
        <v>57</v>
      </c>
      <c r="Q1762" t="s">
        <v>3</v>
      </c>
      <c r="R1762" t="s">
        <v>2015</v>
      </c>
      <c r="S1762" t="s">
        <v>55</v>
      </c>
      <c r="T1762" t="s">
        <v>56</v>
      </c>
      <c r="U1762" t="s">
        <v>56</v>
      </c>
      <c r="V1762" t="s">
        <v>56</v>
      </c>
      <c r="W1762" t="s">
        <v>55</v>
      </c>
      <c r="X1762" t="s">
        <v>56</v>
      </c>
      <c r="Y1762" t="s">
        <v>56</v>
      </c>
      <c r="Z1762" t="s">
        <v>56</v>
      </c>
      <c r="AA1762" t="s">
        <v>57</v>
      </c>
      <c r="AB1762" t="s">
        <v>56</v>
      </c>
      <c r="AC1762" t="s">
        <v>56</v>
      </c>
      <c r="AD1762" t="s">
        <v>57</v>
      </c>
      <c r="AE1762">
        <v>0</v>
      </c>
      <c r="AF1762">
        <v>0</v>
      </c>
      <c r="AG1762">
        <v>0</v>
      </c>
      <c r="AH1762">
        <v>1</v>
      </c>
      <c r="AI1762" s="18" t="str">
        <f t="shared" si="109"/>
        <v>1</v>
      </c>
      <c r="AJ1762" s="18" t="str">
        <f t="shared" si="110"/>
        <v>1</v>
      </c>
      <c r="AK1762" s="18" t="str">
        <f t="shared" si="111"/>
        <v>1</v>
      </c>
      <c r="AL1762" s="18">
        <f t="shared" si="112"/>
        <v>1</v>
      </c>
      <c r="AM1762" t="s">
        <v>55</v>
      </c>
      <c r="AN1762" t="s">
        <v>55</v>
      </c>
      <c r="AO1762">
        <v>0</v>
      </c>
      <c r="AP1762">
        <v>0</v>
      </c>
      <c r="AQ1762">
        <v>0</v>
      </c>
      <c r="AR1762" t="s">
        <v>101</v>
      </c>
      <c r="AS1762" t="s">
        <v>102</v>
      </c>
      <c r="AT1762" t="s">
        <v>102</v>
      </c>
      <c r="AU1762" t="s">
        <v>4450</v>
      </c>
      <c r="AV1762" t="s">
        <v>7621</v>
      </c>
      <c r="AW1762" t="s">
        <v>2052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2016030617</v>
      </c>
      <c r="BM1762">
        <v>17</v>
      </c>
    </row>
    <row r="1763" spans="1:65">
      <c r="A1763" t="s">
        <v>7622</v>
      </c>
      <c r="B1763">
        <v>1762</v>
      </c>
      <c r="C1763" t="s">
        <v>372</v>
      </c>
      <c r="D1763">
        <v>1</v>
      </c>
      <c r="E1763">
        <v>17</v>
      </c>
      <c r="F1763">
        <v>2016030617</v>
      </c>
      <c r="G1763">
        <v>20160306</v>
      </c>
      <c r="H1763" t="s">
        <v>2053</v>
      </c>
      <c r="I1763" t="s">
        <v>101</v>
      </c>
      <c r="J1763" t="s">
        <v>55</v>
      </c>
      <c r="K1763">
        <v>1</v>
      </c>
      <c r="L1763">
        <v>0</v>
      </c>
      <c r="M1763">
        <v>1</v>
      </c>
      <c r="N1763" t="s">
        <v>56</v>
      </c>
      <c r="O1763" t="s">
        <v>101</v>
      </c>
      <c r="P1763" t="s">
        <v>56</v>
      </c>
      <c r="Q1763" t="s">
        <v>3</v>
      </c>
      <c r="R1763" t="s">
        <v>2015</v>
      </c>
      <c r="S1763" t="s">
        <v>55</v>
      </c>
      <c r="T1763" t="s">
        <v>56</v>
      </c>
      <c r="U1763" t="s">
        <v>56</v>
      </c>
      <c r="V1763" t="s">
        <v>56</v>
      </c>
      <c r="W1763" t="s">
        <v>55</v>
      </c>
      <c r="X1763" t="s">
        <v>56</v>
      </c>
      <c r="Y1763" t="s">
        <v>56</v>
      </c>
      <c r="Z1763" t="s">
        <v>56</v>
      </c>
      <c r="AA1763" t="s">
        <v>57</v>
      </c>
      <c r="AB1763" t="s">
        <v>56</v>
      </c>
      <c r="AC1763" t="s">
        <v>56</v>
      </c>
      <c r="AD1763" t="s">
        <v>57</v>
      </c>
      <c r="AE1763">
        <v>0</v>
      </c>
      <c r="AF1763">
        <v>0</v>
      </c>
      <c r="AG1763">
        <v>0</v>
      </c>
      <c r="AH1763">
        <v>1</v>
      </c>
      <c r="AI1763" s="18" t="str">
        <f t="shared" si="109"/>
        <v>1</v>
      </c>
      <c r="AJ1763" s="18" t="str">
        <f t="shared" si="110"/>
        <v>1</v>
      </c>
      <c r="AK1763" s="18" t="str">
        <f t="shared" si="111"/>
        <v>1</v>
      </c>
      <c r="AL1763" s="18">
        <f t="shared" si="112"/>
        <v>1</v>
      </c>
      <c r="AM1763" t="s">
        <v>55</v>
      </c>
      <c r="AN1763" t="s">
        <v>55</v>
      </c>
      <c r="AO1763">
        <v>0</v>
      </c>
      <c r="AP1763">
        <v>0</v>
      </c>
      <c r="AQ1763">
        <v>0</v>
      </c>
      <c r="AR1763" t="s">
        <v>101</v>
      </c>
      <c r="AS1763" t="s">
        <v>102</v>
      </c>
      <c r="AT1763" t="s">
        <v>102</v>
      </c>
      <c r="AU1763" t="s">
        <v>4450</v>
      </c>
      <c r="AV1763" t="s">
        <v>7622</v>
      </c>
      <c r="AW1763" t="s">
        <v>2053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2016030617</v>
      </c>
      <c r="BM1763">
        <v>17</v>
      </c>
    </row>
    <row r="1764" spans="1:65">
      <c r="A1764" t="s">
        <v>7623</v>
      </c>
      <c r="B1764">
        <v>1763</v>
      </c>
      <c r="C1764" t="s">
        <v>372</v>
      </c>
      <c r="D1764">
        <v>1</v>
      </c>
      <c r="E1764">
        <v>17</v>
      </c>
      <c r="F1764">
        <v>2016030617</v>
      </c>
      <c r="G1764">
        <v>20160306</v>
      </c>
      <c r="H1764" t="s">
        <v>2054</v>
      </c>
      <c r="I1764" t="s">
        <v>76</v>
      </c>
      <c r="J1764" t="s">
        <v>55</v>
      </c>
      <c r="K1764">
        <v>4</v>
      </c>
      <c r="L1764">
        <v>0</v>
      </c>
      <c r="M1764">
        <v>4</v>
      </c>
      <c r="N1764" t="s">
        <v>56</v>
      </c>
      <c r="O1764" t="s">
        <v>76</v>
      </c>
      <c r="P1764" t="s">
        <v>56</v>
      </c>
      <c r="Q1764" t="s">
        <v>3</v>
      </c>
      <c r="R1764" t="s">
        <v>2015</v>
      </c>
      <c r="S1764" t="s">
        <v>55</v>
      </c>
      <c r="T1764" t="s">
        <v>56</v>
      </c>
      <c r="U1764" t="s">
        <v>56</v>
      </c>
      <c r="V1764" t="s">
        <v>56</v>
      </c>
      <c r="W1764" t="s">
        <v>55</v>
      </c>
      <c r="X1764" t="s">
        <v>56</v>
      </c>
      <c r="Y1764" t="s">
        <v>56</v>
      </c>
      <c r="Z1764" t="s">
        <v>56</v>
      </c>
      <c r="AA1764" t="s">
        <v>57</v>
      </c>
      <c r="AB1764" t="s">
        <v>56</v>
      </c>
      <c r="AC1764" t="s">
        <v>56</v>
      </c>
      <c r="AD1764" t="s">
        <v>57</v>
      </c>
      <c r="AE1764">
        <v>0</v>
      </c>
      <c r="AF1764">
        <v>0</v>
      </c>
      <c r="AG1764">
        <v>0</v>
      </c>
      <c r="AH1764">
        <v>1</v>
      </c>
      <c r="AI1764" s="18" t="str">
        <f t="shared" si="109"/>
        <v>1</v>
      </c>
      <c r="AJ1764" s="18" t="str">
        <f t="shared" si="110"/>
        <v>1</v>
      </c>
      <c r="AK1764" s="18" t="str">
        <f t="shared" si="111"/>
        <v>1</v>
      </c>
      <c r="AL1764" s="18">
        <f t="shared" si="112"/>
        <v>1</v>
      </c>
      <c r="AM1764" t="s">
        <v>55</v>
      </c>
      <c r="AN1764" t="s">
        <v>55</v>
      </c>
      <c r="AO1764">
        <v>0</v>
      </c>
      <c r="AP1764">
        <v>0</v>
      </c>
      <c r="AQ1764">
        <v>0</v>
      </c>
      <c r="AR1764" t="s">
        <v>76</v>
      </c>
      <c r="AS1764" t="s">
        <v>102</v>
      </c>
      <c r="AT1764" t="s">
        <v>102</v>
      </c>
      <c r="AU1764" t="s">
        <v>4450</v>
      </c>
      <c r="AV1764" t="s">
        <v>7623</v>
      </c>
      <c r="AW1764" t="s">
        <v>2054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2016030617</v>
      </c>
      <c r="BM1764">
        <v>17</v>
      </c>
    </row>
    <row r="1765" spans="1:65">
      <c r="A1765" t="s">
        <v>7624</v>
      </c>
      <c r="B1765">
        <v>1764</v>
      </c>
      <c r="C1765" t="s">
        <v>372</v>
      </c>
      <c r="D1765">
        <v>1</v>
      </c>
      <c r="E1765">
        <v>17</v>
      </c>
      <c r="F1765">
        <v>2016030617</v>
      </c>
      <c r="G1765">
        <v>20160306</v>
      </c>
      <c r="H1765" t="s">
        <v>2055</v>
      </c>
      <c r="I1765" t="s">
        <v>76</v>
      </c>
      <c r="J1765" t="s">
        <v>55</v>
      </c>
      <c r="K1765">
        <v>2</v>
      </c>
      <c r="L1765">
        <v>0</v>
      </c>
      <c r="M1765">
        <v>2</v>
      </c>
      <c r="N1765" t="s">
        <v>56</v>
      </c>
      <c r="O1765" t="s">
        <v>76</v>
      </c>
      <c r="P1765" t="s">
        <v>56</v>
      </c>
      <c r="Q1765" t="s">
        <v>4</v>
      </c>
      <c r="R1765" t="s">
        <v>434</v>
      </c>
      <c r="S1765" t="s">
        <v>55</v>
      </c>
      <c r="T1765" t="s">
        <v>56</v>
      </c>
      <c r="U1765" t="s">
        <v>56</v>
      </c>
      <c r="V1765" t="s">
        <v>56</v>
      </c>
      <c r="W1765" t="s">
        <v>55</v>
      </c>
      <c r="X1765" t="s">
        <v>56</v>
      </c>
      <c r="Y1765" t="s">
        <v>56</v>
      </c>
      <c r="Z1765" t="s">
        <v>56</v>
      </c>
      <c r="AA1765" t="s">
        <v>57</v>
      </c>
      <c r="AB1765" t="s">
        <v>56</v>
      </c>
      <c r="AC1765" t="s">
        <v>56</v>
      </c>
      <c r="AD1765" t="s">
        <v>57</v>
      </c>
      <c r="AE1765">
        <v>0</v>
      </c>
      <c r="AF1765">
        <v>0</v>
      </c>
      <c r="AG1765">
        <v>0</v>
      </c>
      <c r="AH1765">
        <v>1</v>
      </c>
      <c r="AI1765" s="18" t="str">
        <f t="shared" si="109"/>
        <v>1</v>
      </c>
      <c r="AJ1765" s="18" t="str">
        <f t="shared" si="110"/>
        <v>1</v>
      </c>
      <c r="AK1765" s="18" t="str">
        <f t="shared" si="111"/>
        <v>1</v>
      </c>
      <c r="AL1765" s="18">
        <f t="shared" si="112"/>
        <v>1</v>
      </c>
      <c r="AM1765" t="s">
        <v>55</v>
      </c>
      <c r="AN1765" t="s">
        <v>55</v>
      </c>
      <c r="AO1765">
        <v>0</v>
      </c>
      <c r="AP1765">
        <v>0</v>
      </c>
      <c r="AQ1765">
        <v>0</v>
      </c>
      <c r="AR1765" t="s">
        <v>76</v>
      </c>
      <c r="AS1765" t="s">
        <v>91</v>
      </c>
      <c r="AT1765" t="s">
        <v>91</v>
      </c>
      <c r="AU1765" t="s">
        <v>4449</v>
      </c>
      <c r="AV1765" t="s">
        <v>7624</v>
      </c>
      <c r="AW1765" t="s">
        <v>2055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2016030617</v>
      </c>
      <c r="BM1765">
        <v>17</v>
      </c>
    </row>
    <row r="1766" spans="1:65">
      <c r="A1766" t="s">
        <v>7625</v>
      </c>
      <c r="B1766">
        <v>1765</v>
      </c>
      <c r="C1766" t="s">
        <v>372</v>
      </c>
      <c r="D1766">
        <v>1</v>
      </c>
      <c r="E1766">
        <v>17</v>
      </c>
      <c r="F1766">
        <v>2016030617</v>
      </c>
      <c r="G1766">
        <v>20160306</v>
      </c>
      <c r="H1766" t="s">
        <v>2056</v>
      </c>
      <c r="I1766" t="s">
        <v>76</v>
      </c>
      <c r="J1766" t="s">
        <v>55</v>
      </c>
      <c r="K1766">
        <v>0</v>
      </c>
      <c r="L1766">
        <v>0</v>
      </c>
      <c r="M1766">
        <v>0</v>
      </c>
      <c r="N1766" t="s">
        <v>56</v>
      </c>
      <c r="O1766" t="s">
        <v>57</v>
      </c>
      <c r="P1766" t="s">
        <v>57</v>
      </c>
      <c r="Q1766" t="s">
        <v>4</v>
      </c>
      <c r="R1766" t="s">
        <v>434</v>
      </c>
      <c r="S1766" t="s">
        <v>55</v>
      </c>
      <c r="T1766" t="s">
        <v>56</v>
      </c>
      <c r="U1766" t="s">
        <v>56</v>
      </c>
      <c r="V1766" t="s">
        <v>56</v>
      </c>
      <c r="W1766" t="s">
        <v>55</v>
      </c>
      <c r="X1766" t="s">
        <v>56</v>
      </c>
      <c r="Y1766" t="s">
        <v>56</v>
      </c>
      <c r="Z1766" t="s">
        <v>56</v>
      </c>
      <c r="AA1766" t="s">
        <v>57</v>
      </c>
      <c r="AB1766" t="s">
        <v>56</v>
      </c>
      <c r="AC1766" t="s">
        <v>56</v>
      </c>
      <c r="AD1766" t="s">
        <v>57</v>
      </c>
      <c r="AE1766">
        <v>0</v>
      </c>
      <c r="AF1766">
        <v>0</v>
      </c>
      <c r="AG1766">
        <v>0</v>
      </c>
      <c r="AH1766">
        <v>1</v>
      </c>
      <c r="AI1766" s="18" t="str">
        <f t="shared" si="109"/>
        <v>1</v>
      </c>
      <c r="AJ1766" s="18" t="str">
        <f t="shared" si="110"/>
        <v>1</v>
      </c>
      <c r="AK1766" s="18" t="str">
        <f t="shared" si="111"/>
        <v>1</v>
      </c>
      <c r="AL1766" s="18">
        <f t="shared" si="112"/>
        <v>1</v>
      </c>
      <c r="AM1766" t="s">
        <v>55</v>
      </c>
      <c r="AN1766" t="s">
        <v>55</v>
      </c>
      <c r="AO1766">
        <v>0</v>
      </c>
      <c r="AP1766">
        <v>0</v>
      </c>
      <c r="AQ1766">
        <v>0</v>
      </c>
      <c r="AR1766" t="s">
        <v>76</v>
      </c>
      <c r="AS1766" t="s">
        <v>91</v>
      </c>
      <c r="AT1766" t="s">
        <v>91</v>
      </c>
      <c r="AU1766" t="s">
        <v>4449</v>
      </c>
      <c r="AV1766" t="s">
        <v>7625</v>
      </c>
      <c r="AW1766" t="s">
        <v>2056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2016030617</v>
      </c>
      <c r="BM1766">
        <v>17</v>
      </c>
    </row>
    <row r="1767" spans="1:65">
      <c r="A1767" t="s">
        <v>7626</v>
      </c>
      <c r="B1767">
        <v>1766</v>
      </c>
      <c r="C1767" t="s">
        <v>372</v>
      </c>
      <c r="D1767">
        <v>1</v>
      </c>
      <c r="E1767">
        <v>17</v>
      </c>
      <c r="F1767">
        <v>2016030617</v>
      </c>
      <c r="G1767">
        <v>20160306</v>
      </c>
      <c r="H1767" t="s">
        <v>2057</v>
      </c>
      <c r="I1767" t="s">
        <v>76</v>
      </c>
      <c r="J1767" t="s">
        <v>55</v>
      </c>
      <c r="K1767">
        <v>1</v>
      </c>
      <c r="L1767">
        <v>0</v>
      </c>
      <c r="M1767">
        <v>1</v>
      </c>
      <c r="N1767" t="s">
        <v>56</v>
      </c>
      <c r="O1767" t="s">
        <v>76</v>
      </c>
      <c r="P1767" t="s">
        <v>56</v>
      </c>
      <c r="Q1767" t="s">
        <v>4</v>
      </c>
      <c r="R1767" t="s">
        <v>434</v>
      </c>
      <c r="S1767" t="s">
        <v>55</v>
      </c>
      <c r="T1767" t="s">
        <v>56</v>
      </c>
      <c r="U1767" t="s">
        <v>56</v>
      </c>
      <c r="V1767" t="s">
        <v>56</v>
      </c>
      <c r="W1767" t="s">
        <v>55</v>
      </c>
      <c r="X1767" t="s">
        <v>56</v>
      </c>
      <c r="Y1767" t="s">
        <v>56</v>
      </c>
      <c r="Z1767" t="s">
        <v>56</v>
      </c>
      <c r="AA1767" t="s">
        <v>57</v>
      </c>
      <c r="AB1767" t="s">
        <v>56</v>
      </c>
      <c r="AC1767" t="s">
        <v>56</v>
      </c>
      <c r="AD1767" t="s">
        <v>57</v>
      </c>
      <c r="AE1767">
        <v>0</v>
      </c>
      <c r="AF1767">
        <v>0</v>
      </c>
      <c r="AG1767">
        <v>0</v>
      </c>
      <c r="AH1767">
        <v>1</v>
      </c>
      <c r="AI1767" s="18" t="str">
        <f t="shared" si="109"/>
        <v>1</v>
      </c>
      <c r="AJ1767" s="18" t="str">
        <f t="shared" si="110"/>
        <v>1</v>
      </c>
      <c r="AK1767" s="18" t="str">
        <f t="shared" si="111"/>
        <v>1</v>
      </c>
      <c r="AL1767" s="18">
        <f t="shared" si="112"/>
        <v>1</v>
      </c>
      <c r="AM1767" t="s">
        <v>55</v>
      </c>
      <c r="AN1767" t="s">
        <v>55</v>
      </c>
      <c r="AO1767">
        <v>0</v>
      </c>
      <c r="AP1767">
        <v>0</v>
      </c>
      <c r="AQ1767">
        <v>0</v>
      </c>
      <c r="AR1767" t="s">
        <v>76</v>
      </c>
      <c r="AS1767" t="s">
        <v>91</v>
      </c>
      <c r="AT1767" t="s">
        <v>91</v>
      </c>
      <c r="AU1767" t="s">
        <v>4449</v>
      </c>
      <c r="AV1767" t="s">
        <v>7626</v>
      </c>
      <c r="AW1767" t="s">
        <v>2057</v>
      </c>
      <c r="AX1767">
        <v>0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2016030617</v>
      </c>
      <c r="BM1767">
        <v>17</v>
      </c>
    </row>
    <row r="1768" spans="1:65">
      <c r="A1768" t="s">
        <v>7627</v>
      </c>
      <c r="B1768">
        <v>1767</v>
      </c>
      <c r="C1768" t="s">
        <v>372</v>
      </c>
      <c r="D1768">
        <v>1</v>
      </c>
      <c r="E1768">
        <v>17</v>
      </c>
      <c r="F1768">
        <v>2016030617</v>
      </c>
      <c r="G1768">
        <v>20160306</v>
      </c>
      <c r="H1768" t="s">
        <v>2058</v>
      </c>
      <c r="I1768" t="s">
        <v>76</v>
      </c>
      <c r="J1768" t="s">
        <v>55</v>
      </c>
      <c r="K1768">
        <v>0</v>
      </c>
      <c r="L1768">
        <v>0</v>
      </c>
      <c r="M1768">
        <v>0</v>
      </c>
      <c r="N1768" t="s">
        <v>56</v>
      </c>
      <c r="O1768" t="s">
        <v>57</v>
      </c>
      <c r="P1768" t="s">
        <v>57</v>
      </c>
      <c r="Q1768" t="s">
        <v>4</v>
      </c>
      <c r="R1768" t="s">
        <v>434</v>
      </c>
      <c r="S1768" t="s">
        <v>55</v>
      </c>
      <c r="T1768" t="s">
        <v>56</v>
      </c>
      <c r="U1768" t="s">
        <v>56</v>
      </c>
      <c r="V1768" t="s">
        <v>56</v>
      </c>
      <c r="W1768" t="s">
        <v>55</v>
      </c>
      <c r="X1768" t="s">
        <v>56</v>
      </c>
      <c r="Y1768" t="s">
        <v>56</v>
      </c>
      <c r="Z1768" t="s">
        <v>56</v>
      </c>
      <c r="AA1768" t="s">
        <v>57</v>
      </c>
      <c r="AB1768" t="s">
        <v>56</v>
      </c>
      <c r="AC1768" t="s">
        <v>56</v>
      </c>
      <c r="AD1768" t="s">
        <v>57</v>
      </c>
      <c r="AE1768">
        <v>0</v>
      </c>
      <c r="AF1768">
        <v>0</v>
      </c>
      <c r="AG1768">
        <v>0</v>
      </c>
      <c r="AH1768">
        <v>1</v>
      </c>
      <c r="AI1768" s="18" t="str">
        <f t="shared" si="109"/>
        <v>1</v>
      </c>
      <c r="AJ1768" s="18" t="str">
        <f t="shared" si="110"/>
        <v>1</v>
      </c>
      <c r="AK1768" s="18" t="str">
        <f t="shared" si="111"/>
        <v>1</v>
      </c>
      <c r="AL1768" s="18">
        <f t="shared" si="112"/>
        <v>1</v>
      </c>
      <c r="AM1768" t="s">
        <v>55</v>
      </c>
      <c r="AN1768" t="s">
        <v>55</v>
      </c>
      <c r="AO1768">
        <v>1</v>
      </c>
      <c r="AP1768">
        <v>0</v>
      </c>
      <c r="AQ1768">
        <v>0</v>
      </c>
      <c r="AR1768" t="s">
        <v>76</v>
      </c>
      <c r="AS1768" t="s">
        <v>91</v>
      </c>
      <c r="AT1768" t="s">
        <v>91</v>
      </c>
      <c r="AU1768" t="s">
        <v>4449</v>
      </c>
      <c r="AV1768" t="s">
        <v>7627</v>
      </c>
      <c r="AW1768" t="s">
        <v>2058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2016030617</v>
      </c>
      <c r="BM1768">
        <v>17</v>
      </c>
    </row>
    <row r="1769" spans="1:65">
      <c r="A1769" t="s">
        <v>7628</v>
      </c>
      <c r="B1769">
        <v>1768</v>
      </c>
      <c r="C1769" t="s">
        <v>372</v>
      </c>
      <c r="D1769">
        <v>1</v>
      </c>
      <c r="E1769">
        <v>17</v>
      </c>
      <c r="F1769">
        <v>2016030617</v>
      </c>
      <c r="G1769">
        <v>20160306</v>
      </c>
      <c r="H1769" t="s">
        <v>2059</v>
      </c>
      <c r="I1769" t="s">
        <v>76</v>
      </c>
      <c r="J1769" t="s">
        <v>55</v>
      </c>
      <c r="K1769">
        <v>0</v>
      </c>
      <c r="L1769">
        <v>0</v>
      </c>
      <c r="M1769">
        <v>0</v>
      </c>
      <c r="N1769" t="s">
        <v>56</v>
      </c>
      <c r="O1769" t="s">
        <v>57</v>
      </c>
      <c r="P1769" t="s">
        <v>57</v>
      </c>
      <c r="Q1769" t="s">
        <v>4</v>
      </c>
      <c r="R1769" t="s">
        <v>434</v>
      </c>
      <c r="S1769" t="s">
        <v>55</v>
      </c>
      <c r="T1769" t="s">
        <v>56</v>
      </c>
      <c r="U1769" t="s">
        <v>56</v>
      </c>
      <c r="V1769" t="s">
        <v>56</v>
      </c>
      <c r="W1769" t="s">
        <v>55</v>
      </c>
      <c r="X1769" t="s">
        <v>56</v>
      </c>
      <c r="Y1769" t="s">
        <v>56</v>
      </c>
      <c r="Z1769" t="s">
        <v>56</v>
      </c>
      <c r="AA1769" t="s">
        <v>57</v>
      </c>
      <c r="AB1769" t="s">
        <v>56</v>
      </c>
      <c r="AC1769" t="s">
        <v>56</v>
      </c>
      <c r="AD1769" t="s">
        <v>57</v>
      </c>
      <c r="AE1769">
        <v>0</v>
      </c>
      <c r="AF1769">
        <v>0</v>
      </c>
      <c r="AG1769">
        <v>0</v>
      </c>
      <c r="AH1769">
        <v>1</v>
      </c>
      <c r="AI1769" s="18" t="str">
        <f t="shared" si="109"/>
        <v>1</v>
      </c>
      <c r="AJ1769" s="18" t="str">
        <f t="shared" si="110"/>
        <v>1</v>
      </c>
      <c r="AK1769" s="18" t="str">
        <f t="shared" si="111"/>
        <v>1</v>
      </c>
      <c r="AL1769" s="18">
        <f t="shared" si="112"/>
        <v>1</v>
      </c>
      <c r="AM1769" t="s">
        <v>55</v>
      </c>
      <c r="AN1769" t="s">
        <v>55</v>
      </c>
      <c r="AO1769">
        <v>0</v>
      </c>
      <c r="AP1769">
        <v>0</v>
      </c>
      <c r="AQ1769">
        <v>0</v>
      </c>
      <c r="AR1769" t="s">
        <v>76</v>
      </c>
      <c r="AS1769" t="s">
        <v>91</v>
      </c>
      <c r="AT1769" t="s">
        <v>91</v>
      </c>
      <c r="AU1769" t="s">
        <v>4449</v>
      </c>
      <c r="AV1769" t="s">
        <v>7628</v>
      </c>
      <c r="AW1769" t="s">
        <v>2059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1</v>
      </c>
      <c r="BL1769">
        <v>2016030617</v>
      </c>
      <c r="BM1769">
        <v>17</v>
      </c>
    </row>
    <row r="1770" spans="1:65">
      <c r="A1770" t="s">
        <v>7629</v>
      </c>
      <c r="B1770">
        <v>1769</v>
      </c>
      <c r="C1770" t="s">
        <v>372</v>
      </c>
      <c r="D1770">
        <v>1</v>
      </c>
      <c r="E1770">
        <v>17</v>
      </c>
      <c r="F1770">
        <v>2016030617</v>
      </c>
      <c r="G1770">
        <v>20160306</v>
      </c>
      <c r="H1770" t="s">
        <v>2060</v>
      </c>
      <c r="I1770" t="s">
        <v>147</v>
      </c>
      <c r="J1770" t="s">
        <v>55</v>
      </c>
      <c r="K1770">
        <v>0</v>
      </c>
      <c r="L1770">
        <v>0</v>
      </c>
      <c r="M1770">
        <v>0</v>
      </c>
      <c r="N1770" t="s">
        <v>56</v>
      </c>
      <c r="O1770" t="s">
        <v>57</v>
      </c>
      <c r="P1770" t="s">
        <v>57</v>
      </c>
      <c r="Q1770" t="s">
        <v>3</v>
      </c>
      <c r="R1770" t="s">
        <v>58</v>
      </c>
      <c r="S1770" t="s">
        <v>55</v>
      </c>
      <c r="T1770" t="s">
        <v>68</v>
      </c>
      <c r="U1770" t="s">
        <v>68</v>
      </c>
      <c r="V1770" t="s">
        <v>68</v>
      </c>
      <c r="W1770" t="s">
        <v>55</v>
      </c>
      <c r="X1770" t="s">
        <v>56</v>
      </c>
      <c r="Y1770" t="s">
        <v>56</v>
      </c>
      <c r="Z1770" t="s">
        <v>56</v>
      </c>
      <c r="AA1770" t="s">
        <v>57</v>
      </c>
      <c r="AB1770" t="s">
        <v>56</v>
      </c>
      <c r="AC1770" t="s">
        <v>56</v>
      </c>
      <c r="AD1770" t="s">
        <v>57</v>
      </c>
      <c r="AE1770">
        <v>0</v>
      </c>
      <c r="AF1770">
        <v>0</v>
      </c>
      <c r="AG1770">
        <v>0</v>
      </c>
      <c r="AH1770">
        <v>1</v>
      </c>
      <c r="AI1770" s="18" t="str">
        <f t="shared" si="109"/>
        <v>1</v>
      </c>
      <c r="AJ1770" s="18" t="str">
        <f t="shared" si="110"/>
        <v>1</v>
      </c>
      <c r="AK1770" s="18" t="str">
        <f t="shared" si="111"/>
        <v>1</v>
      </c>
      <c r="AL1770" s="18">
        <f t="shared" si="112"/>
        <v>1</v>
      </c>
      <c r="AM1770" t="s">
        <v>55</v>
      </c>
      <c r="AN1770" t="s">
        <v>55</v>
      </c>
      <c r="AO1770">
        <v>1</v>
      </c>
      <c r="AP1770">
        <v>0</v>
      </c>
      <c r="AQ1770">
        <v>0</v>
      </c>
      <c r="AR1770" t="s">
        <v>147</v>
      </c>
      <c r="AS1770" t="s">
        <v>58</v>
      </c>
      <c r="AT1770" t="s">
        <v>58</v>
      </c>
      <c r="AU1770" t="s">
        <v>1326</v>
      </c>
      <c r="AV1770" t="s">
        <v>7629</v>
      </c>
      <c r="AW1770" t="s">
        <v>2060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</v>
      </c>
      <c r="BL1770">
        <v>2016030617</v>
      </c>
      <c r="BM1770">
        <v>17</v>
      </c>
    </row>
    <row r="1771" spans="1:65">
      <c r="A1771" t="s">
        <v>7630</v>
      </c>
      <c r="B1771">
        <v>1770</v>
      </c>
      <c r="C1771" t="s">
        <v>372</v>
      </c>
      <c r="D1771">
        <v>1</v>
      </c>
      <c r="E1771">
        <v>17</v>
      </c>
      <c r="F1771">
        <v>2016030617</v>
      </c>
      <c r="G1771">
        <v>20160306</v>
      </c>
      <c r="H1771" t="s">
        <v>2061</v>
      </c>
      <c r="I1771" t="s">
        <v>298</v>
      </c>
      <c r="J1771" t="s">
        <v>55</v>
      </c>
      <c r="K1771">
        <v>0</v>
      </c>
      <c r="L1771">
        <v>0</v>
      </c>
      <c r="M1771">
        <v>0</v>
      </c>
      <c r="N1771" t="s">
        <v>56</v>
      </c>
      <c r="O1771" t="s">
        <v>57</v>
      </c>
      <c r="P1771" t="s">
        <v>57</v>
      </c>
      <c r="Q1771" t="s">
        <v>3</v>
      </c>
      <c r="R1771" t="s">
        <v>417</v>
      </c>
      <c r="S1771" t="s">
        <v>55</v>
      </c>
      <c r="T1771" t="s">
        <v>68</v>
      </c>
      <c r="U1771" t="s">
        <v>68</v>
      </c>
      <c r="V1771" t="s">
        <v>68</v>
      </c>
      <c r="W1771" t="s">
        <v>55</v>
      </c>
      <c r="X1771" t="s">
        <v>56</v>
      </c>
      <c r="Y1771" t="s">
        <v>56</v>
      </c>
      <c r="Z1771" t="s">
        <v>56</v>
      </c>
      <c r="AA1771" t="s">
        <v>57</v>
      </c>
      <c r="AB1771" t="s">
        <v>56</v>
      </c>
      <c r="AC1771" t="s">
        <v>56</v>
      </c>
      <c r="AD1771" t="s">
        <v>57</v>
      </c>
      <c r="AE1771">
        <v>0</v>
      </c>
      <c r="AF1771">
        <v>0</v>
      </c>
      <c r="AG1771">
        <v>0</v>
      </c>
      <c r="AH1771">
        <v>1</v>
      </c>
      <c r="AI1771" s="18" t="str">
        <f t="shared" si="109"/>
        <v>1</v>
      </c>
      <c r="AJ1771" s="18" t="str">
        <f t="shared" si="110"/>
        <v>1</v>
      </c>
      <c r="AK1771" s="18" t="str">
        <f t="shared" si="111"/>
        <v>1</v>
      </c>
      <c r="AL1771" s="18">
        <f t="shared" si="112"/>
        <v>1</v>
      </c>
      <c r="AM1771" t="s">
        <v>55</v>
      </c>
      <c r="AN1771" t="s">
        <v>55</v>
      </c>
      <c r="AO1771">
        <v>0</v>
      </c>
      <c r="AP1771">
        <v>0</v>
      </c>
      <c r="AQ1771">
        <v>0</v>
      </c>
      <c r="AR1771" t="s">
        <v>298</v>
      </c>
      <c r="AS1771" t="s">
        <v>141</v>
      </c>
      <c r="AT1771" t="s">
        <v>141</v>
      </c>
      <c r="AU1771" t="s">
        <v>1326</v>
      </c>
      <c r="AV1771" t="s">
        <v>7630</v>
      </c>
      <c r="AW1771" t="s">
        <v>2061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2016030617</v>
      </c>
      <c r="BM1771">
        <v>17</v>
      </c>
    </row>
    <row r="1772" spans="1:65">
      <c r="A1772" t="s">
        <v>7631</v>
      </c>
      <c r="B1772">
        <v>1771</v>
      </c>
      <c r="C1772" t="s">
        <v>372</v>
      </c>
      <c r="D1772">
        <v>1</v>
      </c>
      <c r="E1772">
        <v>17</v>
      </c>
      <c r="F1772">
        <v>2016030617</v>
      </c>
      <c r="G1772">
        <v>20160306</v>
      </c>
      <c r="H1772" t="s">
        <v>2062</v>
      </c>
      <c r="I1772" t="s">
        <v>115</v>
      </c>
      <c r="J1772" t="s">
        <v>55</v>
      </c>
      <c r="K1772">
        <v>4</v>
      </c>
      <c r="L1772">
        <v>2</v>
      </c>
      <c r="M1772">
        <v>2</v>
      </c>
      <c r="N1772" t="s">
        <v>56</v>
      </c>
      <c r="O1772" t="s">
        <v>115</v>
      </c>
      <c r="P1772" t="s">
        <v>68</v>
      </c>
      <c r="Q1772" t="s">
        <v>4</v>
      </c>
      <c r="R1772" t="s">
        <v>2039</v>
      </c>
      <c r="S1772" t="s">
        <v>55</v>
      </c>
      <c r="T1772" t="s">
        <v>56</v>
      </c>
      <c r="U1772" t="s">
        <v>56</v>
      </c>
      <c r="V1772" t="s">
        <v>56</v>
      </c>
      <c r="W1772" t="s">
        <v>55</v>
      </c>
      <c r="X1772" t="s">
        <v>56</v>
      </c>
      <c r="Y1772" t="s">
        <v>56</v>
      </c>
      <c r="Z1772" t="s">
        <v>56</v>
      </c>
      <c r="AA1772" t="s">
        <v>57</v>
      </c>
      <c r="AB1772" t="s">
        <v>56</v>
      </c>
      <c r="AC1772" t="s">
        <v>56</v>
      </c>
      <c r="AD1772" t="s">
        <v>57</v>
      </c>
      <c r="AE1772">
        <v>0</v>
      </c>
      <c r="AF1772">
        <v>0</v>
      </c>
      <c r="AG1772">
        <v>0</v>
      </c>
      <c r="AH1772">
        <v>1</v>
      </c>
      <c r="AI1772" s="18" t="str">
        <f t="shared" si="109"/>
        <v>1</v>
      </c>
      <c r="AJ1772" s="18" t="str">
        <f t="shared" si="110"/>
        <v>1</v>
      </c>
      <c r="AK1772" s="18" t="str">
        <f t="shared" si="111"/>
        <v>1</v>
      </c>
      <c r="AL1772" s="18">
        <f t="shared" si="112"/>
        <v>1</v>
      </c>
      <c r="AM1772" t="s">
        <v>55</v>
      </c>
      <c r="AN1772" t="s">
        <v>55</v>
      </c>
      <c r="AO1772">
        <v>0</v>
      </c>
      <c r="AP1772">
        <v>0</v>
      </c>
      <c r="AQ1772">
        <v>0</v>
      </c>
      <c r="AR1772" t="s">
        <v>115</v>
      </c>
      <c r="AS1772" t="s">
        <v>861</v>
      </c>
      <c r="AT1772" t="s">
        <v>861</v>
      </c>
      <c r="AU1772" t="s">
        <v>4449</v>
      </c>
      <c r="AV1772" t="s">
        <v>7631</v>
      </c>
      <c r="AW1772" t="s">
        <v>2062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2016030617</v>
      </c>
      <c r="BM1772">
        <v>17</v>
      </c>
    </row>
    <row r="1773" spans="1:65">
      <c r="A1773" t="s">
        <v>7632</v>
      </c>
      <c r="B1773">
        <v>1772</v>
      </c>
      <c r="C1773" t="s">
        <v>372</v>
      </c>
      <c r="D1773">
        <v>1</v>
      </c>
      <c r="E1773">
        <v>17</v>
      </c>
      <c r="F1773">
        <v>2016030617</v>
      </c>
      <c r="G1773">
        <v>20160306</v>
      </c>
      <c r="H1773" t="s">
        <v>2063</v>
      </c>
      <c r="I1773" t="s">
        <v>115</v>
      </c>
      <c r="J1773" t="s">
        <v>55</v>
      </c>
      <c r="K1773">
        <v>7</v>
      </c>
      <c r="L1773">
        <v>0</v>
      </c>
      <c r="M1773">
        <v>7</v>
      </c>
      <c r="N1773" t="s">
        <v>56</v>
      </c>
      <c r="O1773" t="s">
        <v>115</v>
      </c>
      <c r="P1773" t="s">
        <v>68</v>
      </c>
      <c r="Q1773" t="s">
        <v>4</v>
      </c>
      <c r="R1773" t="s">
        <v>2039</v>
      </c>
      <c r="S1773" t="s">
        <v>55</v>
      </c>
      <c r="T1773" t="s">
        <v>56</v>
      </c>
      <c r="U1773" t="s">
        <v>56</v>
      </c>
      <c r="V1773" t="s">
        <v>56</v>
      </c>
      <c r="W1773" t="s">
        <v>55</v>
      </c>
      <c r="X1773" t="s">
        <v>56</v>
      </c>
      <c r="Y1773" t="s">
        <v>56</v>
      </c>
      <c r="Z1773" t="s">
        <v>56</v>
      </c>
      <c r="AA1773" t="s">
        <v>57</v>
      </c>
      <c r="AB1773" t="s">
        <v>56</v>
      </c>
      <c r="AC1773" t="s">
        <v>56</v>
      </c>
      <c r="AD1773" t="s">
        <v>57</v>
      </c>
      <c r="AE1773">
        <v>0</v>
      </c>
      <c r="AF1773">
        <v>0</v>
      </c>
      <c r="AG1773">
        <v>0</v>
      </c>
      <c r="AH1773">
        <v>1</v>
      </c>
      <c r="AI1773" s="18" t="str">
        <f t="shared" si="109"/>
        <v>1</v>
      </c>
      <c r="AJ1773" s="18" t="str">
        <f t="shared" si="110"/>
        <v>1</v>
      </c>
      <c r="AK1773" s="18" t="str">
        <f t="shared" si="111"/>
        <v>1</v>
      </c>
      <c r="AL1773" s="18">
        <f t="shared" si="112"/>
        <v>1</v>
      </c>
      <c r="AM1773" t="s">
        <v>55</v>
      </c>
      <c r="AN1773" t="s">
        <v>55</v>
      </c>
      <c r="AO1773">
        <v>0</v>
      </c>
      <c r="AP1773">
        <v>0</v>
      </c>
      <c r="AQ1773">
        <v>0</v>
      </c>
      <c r="AR1773" t="s">
        <v>115</v>
      </c>
      <c r="AS1773" t="s">
        <v>861</v>
      </c>
      <c r="AT1773" t="s">
        <v>861</v>
      </c>
      <c r="AU1773" t="s">
        <v>4449</v>
      </c>
      <c r="AV1773" t="s">
        <v>7632</v>
      </c>
      <c r="AW1773" t="s">
        <v>2063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2016030617</v>
      </c>
      <c r="BM1773">
        <v>17</v>
      </c>
    </row>
    <row r="1774" spans="1:65">
      <c r="A1774" t="s">
        <v>7633</v>
      </c>
      <c r="B1774">
        <v>1773</v>
      </c>
      <c r="C1774" t="s">
        <v>372</v>
      </c>
      <c r="D1774">
        <v>1</v>
      </c>
      <c r="E1774">
        <v>17</v>
      </c>
      <c r="F1774">
        <v>2016030617</v>
      </c>
      <c r="G1774">
        <v>20160306</v>
      </c>
      <c r="H1774" t="s">
        <v>2064</v>
      </c>
      <c r="I1774" t="s">
        <v>115</v>
      </c>
      <c r="J1774" t="s">
        <v>55</v>
      </c>
      <c r="K1774">
        <v>10</v>
      </c>
      <c r="L1774">
        <v>0</v>
      </c>
      <c r="M1774">
        <v>10</v>
      </c>
      <c r="N1774" t="s">
        <v>56</v>
      </c>
      <c r="O1774" t="s">
        <v>115</v>
      </c>
      <c r="P1774" t="s">
        <v>68</v>
      </c>
      <c r="Q1774" t="s">
        <v>4</v>
      </c>
      <c r="R1774" t="s">
        <v>2039</v>
      </c>
      <c r="S1774" t="s">
        <v>55</v>
      </c>
      <c r="T1774" t="s">
        <v>56</v>
      </c>
      <c r="U1774" t="s">
        <v>56</v>
      </c>
      <c r="V1774" t="s">
        <v>56</v>
      </c>
      <c r="W1774" t="s">
        <v>55</v>
      </c>
      <c r="X1774" t="s">
        <v>56</v>
      </c>
      <c r="Y1774" t="s">
        <v>56</v>
      </c>
      <c r="Z1774" t="s">
        <v>56</v>
      </c>
      <c r="AA1774" t="s">
        <v>57</v>
      </c>
      <c r="AB1774" t="s">
        <v>56</v>
      </c>
      <c r="AC1774" t="s">
        <v>56</v>
      </c>
      <c r="AD1774" t="s">
        <v>57</v>
      </c>
      <c r="AE1774">
        <v>0</v>
      </c>
      <c r="AF1774">
        <v>0</v>
      </c>
      <c r="AG1774">
        <v>0</v>
      </c>
      <c r="AH1774">
        <v>1</v>
      </c>
      <c r="AI1774" s="18" t="str">
        <f t="shared" si="109"/>
        <v>1</v>
      </c>
      <c r="AJ1774" s="18" t="str">
        <f t="shared" si="110"/>
        <v>1</v>
      </c>
      <c r="AK1774" s="18" t="str">
        <f t="shared" si="111"/>
        <v>1</v>
      </c>
      <c r="AL1774" s="18">
        <f t="shared" si="112"/>
        <v>1</v>
      </c>
      <c r="AM1774" t="s">
        <v>55</v>
      </c>
      <c r="AN1774" t="s">
        <v>55</v>
      </c>
      <c r="AO1774">
        <v>0</v>
      </c>
      <c r="AP1774">
        <v>0</v>
      </c>
      <c r="AQ1774">
        <v>0</v>
      </c>
      <c r="AR1774" t="s">
        <v>115</v>
      </c>
      <c r="AS1774" t="s">
        <v>861</v>
      </c>
      <c r="AT1774" t="s">
        <v>861</v>
      </c>
      <c r="AU1774" t="s">
        <v>4449</v>
      </c>
      <c r="AV1774" t="s">
        <v>7633</v>
      </c>
      <c r="AW1774" t="s">
        <v>2064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2016030617</v>
      </c>
      <c r="BM1774">
        <v>17</v>
      </c>
    </row>
    <row r="1775" spans="1:65">
      <c r="A1775" t="s">
        <v>7634</v>
      </c>
      <c r="B1775">
        <v>1774</v>
      </c>
      <c r="C1775" t="s">
        <v>57</v>
      </c>
      <c r="D1775" t="s">
        <v>55</v>
      </c>
      <c r="E1775">
        <v>17</v>
      </c>
      <c r="F1775">
        <v>2016030617</v>
      </c>
      <c r="G1775" t="s">
        <v>55</v>
      </c>
      <c r="H1775" t="s">
        <v>2065</v>
      </c>
      <c r="I1775" t="s">
        <v>55</v>
      </c>
      <c r="J1775" t="s">
        <v>55</v>
      </c>
      <c r="K1775" t="s">
        <v>55</v>
      </c>
      <c r="L1775" t="s">
        <v>55</v>
      </c>
      <c r="M1775" t="s">
        <v>55</v>
      </c>
      <c r="N1775" t="s">
        <v>57</v>
      </c>
      <c r="O1775" t="s">
        <v>57</v>
      </c>
      <c r="P1775" t="s">
        <v>57</v>
      </c>
      <c r="Q1775" t="s">
        <v>57</v>
      </c>
      <c r="R1775" t="s">
        <v>57</v>
      </c>
      <c r="S1775" t="s">
        <v>55</v>
      </c>
      <c r="T1775" t="s">
        <v>57</v>
      </c>
      <c r="U1775" t="s">
        <v>57</v>
      </c>
      <c r="V1775" t="s">
        <v>57</v>
      </c>
      <c r="W1775" t="s">
        <v>55</v>
      </c>
      <c r="X1775" t="s">
        <v>57</v>
      </c>
      <c r="Y1775" t="s">
        <v>57</v>
      </c>
      <c r="Z1775" t="s">
        <v>57</v>
      </c>
      <c r="AA1775" t="s">
        <v>57</v>
      </c>
      <c r="AB1775" t="s">
        <v>57</v>
      </c>
      <c r="AC1775" t="s">
        <v>57</v>
      </c>
      <c r="AD1775" t="s">
        <v>57</v>
      </c>
      <c r="AE1775">
        <v>0</v>
      </c>
      <c r="AF1775">
        <v>0</v>
      </c>
      <c r="AG1775">
        <v>0</v>
      </c>
      <c r="AH1775">
        <v>0</v>
      </c>
      <c r="AI1775" s="18" t="str">
        <f t="shared" si="109"/>
        <v>1</v>
      </c>
      <c r="AJ1775" s="18" t="str">
        <f t="shared" si="110"/>
        <v>1</v>
      </c>
      <c r="AK1775" s="18" t="str">
        <f t="shared" si="111"/>
        <v>1</v>
      </c>
      <c r="AL1775" s="18">
        <f t="shared" si="112"/>
        <v>0</v>
      </c>
      <c r="AM1775" t="s">
        <v>55</v>
      </c>
      <c r="AN1775" t="s">
        <v>55</v>
      </c>
      <c r="AO1775">
        <v>0</v>
      </c>
      <c r="AP1775">
        <v>1</v>
      </c>
      <c r="AQ1775">
        <v>0</v>
      </c>
      <c r="AR1775" t="s">
        <v>59</v>
      </c>
      <c r="AS1775" t="s">
        <v>80</v>
      </c>
      <c r="AT1775" t="s">
        <v>80</v>
      </c>
      <c r="AU1775" t="s">
        <v>80</v>
      </c>
      <c r="AV1775" t="s">
        <v>7634</v>
      </c>
      <c r="AW1775" t="s">
        <v>2065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0</v>
      </c>
      <c r="BL1775">
        <v>2016030617</v>
      </c>
      <c r="BM1775">
        <v>17</v>
      </c>
    </row>
    <row r="1776" spans="1:65">
      <c r="A1776" t="s">
        <v>7635</v>
      </c>
      <c r="B1776">
        <v>1775</v>
      </c>
      <c r="C1776" t="s">
        <v>57</v>
      </c>
      <c r="D1776" t="s">
        <v>55</v>
      </c>
      <c r="E1776">
        <v>17</v>
      </c>
      <c r="F1776">
        <v>2016030617</v>
      </c>
      <c r="G1776" t="s">
        <v>55</v>
      </c>
      <c r="H1776" t="s">
        <v>2066</v>
      </c>
      <c r="I1776" t="s">
        <v>55</v>
      </c>
      <c r="J1776" t="s">
        <v>55</v>
      </c>
      <c r="K1776" t="s">
        <v>55</v>
      </c>
      <c r="L1776" t="s">
        <v>55</v>
      </c>
      <c r="M1776" t="s">
        <v>55</v>
      </c>
      <c r="N1776" t="s">
        <v>57</v>
      </c>
      <c r="O1776" t="s">
        <v>57</v>
      </c>
      <c r="P1776" t="s">
        <v>57</v>
      </c>
      <c r="Q1776" t="s">
        <v>57</v>
      </c>
      <c r="R1776" t="s">
        <v>57</v>
      </c>
      <c r="S1776" t="s">
        <v>55</v>
      </c>
      <c r="T1776" t="s">
        <v>57</v>
      </c>
      <c r="U1776" t="s">
        <v>57</v>
      </c>
      <c r="V1776" t="s">
        <v>57</v>
      </c>
      <c r="W1776" t="s">
        <v>55</v>
      </c>
      <c r="X1776" t="s">
        <v>57</v>
      </c>
      <c r="Y1776" t="s">
        <v>57</v>
      </c>
      <c r="Z1776" t="s">
        <v>57</v>
      </c>
      <c r="AA1776" t="s">
        <v>57</v>
      </c>
      <c r="AB1776" t="s">
        <v>57</v>
      </c>
      <c r="AC1776" t="s">
        <v>57</v>
      </c>
      <c r="AD1776" t="s">
        <v>57</v>
      </c>
      <c r="AE1776">
        <v>0</v>
      </c>
      <c r="AF1776">
        <v>0</v>
      </c>
      <c r="AG1776">
        <v>0</v>
      </c>
      <c r="AH1776">
        <v>0</v>
      </c>
      <c r="AI1776" s="18" t="str">
        <f t="shared" si="109"/>
        <v>1</v>
      </c>
      <c r="AJ1776" s="18" t="str">
        <f t="shared" si="110"/>
        <v>1</v>
      </c>
      <c r="AK1776" s="18" t="str">
        <f t="shared" si="111"/>
        <v>1</v>
      </c>
      <c r="AL1776" s="18">
        <f t="shared" si="112"/>
        <v>0</v>
      </c>
      <c r="AM1776" t="s">
        <v>55</v>
      </c>
      <c r="AN1776" t="s">
        <v>55</v>
      </c>
      <c r="AO1776">
        <v>0</v>
      </c>
      <c r="AP1776">
        <v>1</v>
      </c>
      <c r="AQ1776">
        <v>0</v>
      </c>
      <c r="AR1776" t="s">
        <v>59</v>
      </c>
      <c r="AS1776" t="s">
        <v>80</v>
      </c>
      <c r="AT1776" t="s">
        <v>80</v>
      </c>
      <c r="AU1776" t="s">
        <v>80</v>
      </c>
      <c r="AV1776" t="s">
        <v>7635</v>
      </c>
      <c r="AW1776" t="s">
        <v>2066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2016030617</v>
      </c>
      <c r="BM1776">
        <v>17</v>
      </c>
    </row>
    <row r="1777" spans="1:65">
      <c r="A1777" t="s">
        <v>7636</v>
      </c>
      <c r="B1777">
        <v>1776</v>
      </c>
      <c r="C1777" t="s">
        <v>372</v>
      </c>
      <c r="D1777">
        <v>1</v>
      </c>
      <c r="E1777">
        <v>17</v>
      </c>
      <c r="F1777">
        <v>2016030617</v>
      </c>
      <c r="G1777">
        <v>20160306</v>
      </c>
      <c r="H1777" t="s">
        <v>2067</v>
      </c>
      <c r="I1777" t="s">
        <v>115</v>
      </c>
      <c r="J1777" t="s">
        <v>55</v>
      </c>
      <c r="K1777">
        <v>10</v>
      </c>
      <c r="L1777">
        <v>0</v>
      </c>
      <c r="M1777">
        <v>10</v>
      </c>
      <c r="N1777" t="s">
        <v>56</v>
      </c>
      <c r="O1777" t="s">
        <v>115</v>
      </c>
      <c r="P1777" t="s">
        <v>68</v>
      </c>
      <c r="Q1777" t="s">
        <v>3</v>
      </c>
      <c r="R1777" t="s">
        <v>2068</v>
      </c>
      <c r="S1777" t="s">
        <v>55</v>
      </c>
      <c r="T1777" t="s">
        <v>56</v>
      </c>
      <c r="U1777" t="s">
        <v>56</v>
      </c>
      <c r="V1777" t="s">
        <v>56</v>
      </c>
      <c r="W1777" t="s">
        <v>55</v>
      </c>
      <c r="X1777" t="s">
        <v>56</v>
      </c>
      <c r="Y1777" t="s">
        <v>56</v>
      </c>
      <c r="Z1777" t="s">
        <v>56</v>
      </c>
      <c r="AA1777" t="s">
        <v>57</v>
      </c>
      <c r="AB1777" t="s">
        <v>56</v>
      </c>
      <c r="AC1777" t="s">
        <v>56</v>
      </c>
      <c r="AD1777" t="s">
        <v>57</v>
      </c>
      <c r="AE1777">
        <v>0</v>
      </c>
      <c r="AF1777">
        <v>0</v>
      </c>
      <c r="AG1777">
        <v>0</v>
      </c>
      <c r="AH1777">
        <v>1</v>
      </c>
      <c r="AI1777" s="18" t="str">
        <f t="shared" si="109"/>
        <v>1</v>
      </c>
      <c r="AJ1777" s="18" t="str">
        <f t="shared" si="110"/>
        <v>1</v>
      </c>
      <c r="AK1777" s="18" t="str">
        <f t="shared" si="111"/>
        <v>1</v>
      </c>
      <c r="AL1777" s="18">
        <f t="shared" si="112"/>
        <v>1</v>
      </c>
      <c r="AM1777" t="s">
        <v>55</v>
      </c>
      <c r="AN1777" t="s">
        <v>55</v>
      </c>
      <c r="AO1777">
        <v>0</v>
      </c>
      <c r="AP1777">
        <v>0</v>
      </c>
      <c r="AQ1777">
        <v>0</v>
      </c>
      <c r="AR1777" t="s">
        <v>115</v>
      </c>
      <c r="AS1777" t="s">
        <v>116</v>
      </c>
      <c r="AT1777" t="s">
        <v>116</v>
      </c>
      <c r="AU1777" t="s">
        <v>4450</v>
      </c>
      <c r="AV1777" t="s">
        <v>7636</v>
      </c>
      <c r="AW1777" t="s">
        <v>2067</v>
      </c>
      <c r="AX1777">
        <v>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</v>
      </c>
      <c r="BL1777">
        <v>2016030617</v>
      </c>
      <c r="BM1777">
        <v>17</v>
      </c>
    </row>
    <row r="1778" spans="1:65">
      <c r="A1778" t="s">
        <v>7637</v>
      </c>
      <c r="B1778">
        <v>1777</v>
      </c>
      <c r="C1778" t="s">
        <v>372</v>
      </c>
      <c r="D1778">
        <v>1</v>
      </c>
      <c r="E1778">
        <v>17</v>
      </c>
      <c r="F1778">
        <v>2016030617</v>
      </c>
      <c r="G1778">
        <v>20160306</v>
      </c>
      <c r="H1778" t="s">
        <v>2069</v>
      </c>
      <c r="I1778" t="s">
        <v>115</v>
      </c>
      <c r="J1778" t="s">
        <v>55</v>
      </c>
      <c r="K1778">
        <v>10</v>
      </c>
      <c r="L1778">
        <v>0</v>
      </c>
      <c r="M1778">
        <v>10</v>
      </c>
      <c r="N1778" t="s">
        <v>56</v>
      </c>
      <c r="O1778" t="s">
        <v>115</v>
      </c>
      <c r="P1778" t="s">
        <v>68</v>
      </c>
      <c r="Q1778" t="s">
        <v>3</v>
      </c>
      <c r="R1778" t="s">
        <v>2068</v>
      </c>
      <c r="S1778" t="s">
        <v>55</v>
      </c>
      <c r="T1778" t="s">
        <v>56</v>
      </c>
      <c r="U1778" t="s">
        <v>56</v>
      </c>
      <c r="V1778" t="s">
        <v>56</v>
      </c>
      <c r="W1778" t="s">
        <v>55</v>
      </c>
      <c r="X1778" t="s">
        <v>56</v>
      </c>
      <c r="Y1778" t="s">
        <v>56</v>
      </c>
      <c r="Z1778" t="s">
        <v>56</v>
      </c>
      <c r="AA1778" t="s">
        <v>57</v>
      </c>
      <c r="AB1778" t="s">
        <v>56</v>
      </c>
      <c r="AC1778" t="s">
        <v>56</v>
      </c>
      <c r="AD1778" t="s">
        <v>57</v>
      </c>
      <c r="AE1778">
        <v>0</v>
      </c>
      <c r="AF1778">
        <v>0</v>
      </c>
      <c r="AG1778">
        <v>0</v>
      </c>
      <c r="AH1778">
        <v>1</v>
      </c>
      <c r="AI1778" s="18" t="str">
        <f t="shared" si="109"/>
        <v>1</v>
      </c>
      <c r="AJ1778" s="18" t="str">
        <f t="shared" si="110"/>
        <v>1</v>
      </c>
      <c r="AK1778" s="18" t="str">
        <f t="shared" si="111"/>
        <v>1</v>
      </c>
      <c r="AL1778" s="18">
        <f t="shared" si="112"/>
        <v>1</v>
      </c>
      <c r="AM1778" t="s">
        <v>55</v>
      </c>
      <c r="AN1778" t="s">
        <v>55</v>
      </c>
      <c r="AO1778">
        <v>0</v>
      </c>
      <c r="AP1778">
        <v>0</v>
      </c>
      <c r="AQ1778">
        <v>0</v>
      </c>
      <c r="AR1778" t="s">
        <v>115</v>
      </c>
      <c r="AS1778" t="s">
        <v>116</v>
      </c>
      <c r="AT1778" t="s">
        <v>116</v>
      </c>
      <c r="AU1778" t="s">
        <v>4450</v>
      </c>
      <c r="AV1778" t="s">
        <v>7637</v>
      </c>
      <c r="AW1778" t="s">
        <v>2069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2016030617</v>
      </c>
      <c r="BM1778">
        <v>17</v>
      </c>
    </row>
    <row r="1779" spans="1:65">
      <c r="A1779" t="s">
        <v>7638</v>
      </c>
      <c r="B1779">
        <v>1778</v>
      </c>
      <c r="C1779" t="s">
        <v>372</v>
      </c>
      <c r="D1779">
        <v>1</v>
      </c>
      <c r="E1779">
        <v>17</v>
      </c>
      <c r="F1779">
        <v>2016030617</v>
      </c>
      <c r="G1779">
        <v>20160306</v>
      </c>
      <c r="H1779" t="s">
        <v>2070</v>
      </c>
      <c r="I1779" t="s">
        <v>115</v>
      </c>
      <c r="J1779" t="s">
        <v>55</v>
      </c>
      <c r="K1779">
        <v>10</v>
      </c>
      <c r="L1779">
        <v>0</v>
      </c>
      <c r="M1779">
        <v>10</v>
      </c>
      <c r="N1779" t="s">
        <v>56</v>
      </c>
      <c r="O1779" t="s">
        <v>115</v>
      </c>
      <c r="P1779" t="s">
        <v>68</v>
      </c>
      <c r="Q1779" t="s">
        <v>3</v>
      </c>
      <c r="R1779" t="s">
        <v>2068</v>
      </c>
      <c r="S1779" t="s">
        <v>55</v>
      </c>
      <c r="T1779" t="s">
        <v>56</v>
      </c>
      <c r="U1779" t="s">
        <v>56</v>
      </c>
      <c r="V1779" t="s">
        <v>56</v>
      </c>
      <c r="W1779" t="s">
        <v>55</v>
      </c>
      <c r="X1779" t="s">
        <v>56</v>
      </c>
      <c r="Y1779" t="s">
        <v>56</v>
      </c>
      <c r="Z1779" t="s">
        <v>56</v>
      </c>
      <c r="AA1779" t="s">
        <v>57</v>
      </c>
      <c r="AB1779" t="s">
        <v>56</v>
      </c>
      <c r="AC1779" t="s">
        <v>56</v>
      </c>
      <c r="AD1779" t="s">
        <v>57</v>
      </c>
      <c r="AE1779">
        <v>0</v>
      </c>
      <c r="AF1779">
        <v>0</v>
      </c>
      <c r="AG1779">
        <v>0</v>
      </c>
      <c r="AH1779">
        <v>1</v>
      </c>
      <c r="AI1779" s="18" t="str">
        <f t="shared" si="109"/>
        <v>1</v>
      </c>
      <c r="AJ1779" s="18" t="str">
        <f t="shared" si="110"/>
        <v>1</v>
      </c>
      <c r="AK1779" s="18" t="str">
        <f t="shared" si="111"/>
        <v>1</v>
      </c>
      <c r="AL1779" s="18">
        <f t="shared" si="112"/>
        <v>1</v>
      </c>
      <c r="AM1779" t="s">
        <v>55</v>
      </c>
      <c r="AN1779" t="s">
        <v>55</v>
      </c>
      <c r="AO1779">
        <v>0</v>
      </c>
      <c r="AP1779">
        <v>0</v>
      </c>
      <c r="AQ1779">
        <v>0</v>
      </c>
      <c r="AR1779" t="s">
        <v>115</v>
      </c>
      <c r="AS1779" t="s">
        <v>116</v>
      </c>
      <c r="AT1779" t="s">
        <v>116</v>
      </c>
      <c r="AU1779" t="s">
        <v>4450</v>
      </c>
      <c r="AV1779" t="s">
        <v>7638</v>
      </c>
      <c r="AW1779" t="s">
        <v>2070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2016030617</v>
      </c>
      <c r="BM1779">
        <v>17</v>
      </c>
    </row>
    <row r="1780" spans="1:65">
      <c r="A1780" t="s">
        <v>7639</v>
      </c>
      <c r="B1780">
        <v>1779</v>
      </c>
      <c r="C1780" t="s">
        <v>372</v>
      </c>
      <c r="D1780">
        <v>1</v>
      </c>
      <c r="E1780">
        <v>17</v>
      </c>
      <c r="F1780">
        <v>2016030717</v>
      </c>
      <c r="G1780">
        <v>20160307</v>
      </c>
      <c r="H1780" t="s">
        <v>2071</v>
      </c>
      <c r="I1780" t="s">
        <v>89</v>
      </c>
      <c r="J1780" t="s">
        <v>55</v>
      </c>
      <c r="K1780">
        <v>0</v>
      </c>
      <c r="L1780">
        <v>0</v>
      </c>
      <c r="M1780">
        <v>0</v>
      </c>
      <c r="N1780" t="s">
        <v>56</v>
      </c>
      <c r="O1780" t="s">
        <v>57</v>
      </c>
      <c r="P1780" t="s">
        <v>57</v>
      </c>
      <c r="Q1780" t="s">
        <v>3</v>
      </c>
      <c r="R1780" t="s">
        <v>58</v>
      </c>
      <c r="S1780" t="s">
        <v>55</v>
      </c>
      <c r="T1780" t="s">
        <v>56</v>
      </c>
      <c r="U1780" t="s">
        <v>56</v>
      </c>
      <c r="V1780" t="s">
        <v>56</v>
      </c>
      <c r="W1780" t="s">
        <v>55</v>
      </c>
      <c r="X1780" t="s">
        <v>56</v>
      </c>
      <c r="Y1780" t="s">
        <v>56</v>
      </c>
      <c r="Z1780" t="s">
        <v>56</v>
      </c>
      <c r="AA1780" t="s">
        <v>57</v>
      </c>
      <c r="AB1780" t="s">
        <v>56</v>
      </c>
      <c r="AC1780" t="s">
        <v>56</v>
      </c>
      <c r="AD1780" t="s">
        <v>57</v>
      </c>
      <c r="AE1780">
        <v>0</v>
      </c>
      <c r="AF1780">
        <v>0</v>
      </c>
      <c r="AG1780">
        <v>0</v>
      </c>
      <c r="AH1780">
        <v>1</v>
      </c>
      <c r="AI1780" s="18" t="str">
        <f t="shared" si="109"/>
        <v>1</v>
      </c>
      <c r="AJ1780" s="18" t="str">
        <f t="shared" si="110"/>
        <v>1</v>
      </c>
      <c r="AK1780" s="18" t="str">
        <f t="shared" si="111"/>
        <v>1</v>
      </c>
      <c r="AL1780" s="18">
        <f t="shared" si="112"/>
        <v>1</v>
      </c>
      <c r="AM1780" t="s">
        <v>55</v>
      </c>
      <c r="AN1780" t="s">
        <v>55</v>
      </c>
      <c r="AO1780">
        <v>0</v>
      </c>
      <c r="AP1780">
        <v>0</v>
      </c>
      <c r="AQ1780">
        <v>0</v>
      </c>
      <c r="AR1780" t="s">
        <v>89</v>
      </c>
      <c r="AS1780" t="s">
        <v>58</v>
      </c>
      <c r="AT1780" t="s">
        <v>58</v>
      </c>
      <c r="AU1780" t="s">
        <v>1326</v>
      </c>
      <c r="AV1780" t="s">
        <v>7639</v>
      </c>
      <c r="AW1780" t="s">
        <v>2071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2016030717</v>
      </c>
      <c r="BM1780">
        <v>17</v>
      </c>
    </row>
    <row r="1781" spans="1:65">
      <c r="A1781" t="s">
        <v>7640</v>
      </c>
      <c r="B1781">
        <v>1780</v>
      </c>
      <c r="C1781" t="s">
        <v>372</v>
      </c>
      <c r="D1781">
        <v>1</v>
      </c>
      <c r="E1781">
        <v>17</v>
      </c>
      <c r="F1781">
        <v>2016030717</v>
      </c>
      <c r="G1781">
        <v>20160307</v>
      </c>
      <c r="H1781" t="s">
        <v>2072</v>
      </c>
      <c r="I1781" t="s">
        <v>76</v>
      </c>
      <c r="J1781" t="s">
        <v>55</v>
      </c>
      <c r="K1781">
        <v>4</v>
      </c>
      <c r="L1781">
        <v>0</v>
      </c>
      <c r="M1781">
        <v>4</v>
      </c>
      <c r="N1781" t="s">
        <v>56</v>
      </c>
      <c r="O1781" t="s">
        <v>76</v>
      </c>
      <c r="P1781" t="s">
        <v>56</v>
      </c>
      <c r="Q1781" t="s">
        <v>4</v>
      </c>
      <c r="R1781" t="s">
        <v>434</v>
      </c>
      <c r="S1781" t="s">
        <v>55</v>
      </c>
      <c r="T1781" t="s">
        <v>56</v>
      </c>
      <c r="U1781" t="s">
        <v>56</v>
      </c>
      <c r="V1781" t="s">
        <v>56</v>
      </c>
      <c r="W1781" t="s">
        <v>55</v>
      </c>
      <c r="X1781" t="s">
        <v>56</v>
      </c>
      <c r="Y1781" t="s">
        <v>56</v>
      </c>
      <c r="Z1781" t="s">
        <v>56</v>
      </c>
      <c r="AA1781" t="s">
        <v>57</v>
      </c>
      <c r="AB1781" t="s">
        <v>56</v>
      </c>
      <c r="AC1781" t="s">
        <v>56</v>
      </c>
      <c r="AD1781" t="s">
        <v>57</v>
      </c>
      <c r="AE1781">
        <v>0</v>
      </c>
      <c r="AF1781">
        <v>0</v>
      </c>
      <c r="AG1781">
        <v>0</v>
      </c>
      <c r="AH1781">
        <v>1</v>
      </c>
      <c r="AI1781" s="18" t="str">
        <f t="shared" si="109"/>
        <v>1</v>
      </c>
      <c r="AJ1781" s="18" t="str">
        <f t="shared" si="110"/>
        <v>1</v>
      </c>
      <c r="AK1781" s="18" t="str">
        <f t="shared" si="111"/>
        <v>1</v>
      </c>
      <c r="AL1781" s="18">
        <f t="shared" si="112"/>
        <v>1</v>
      </c>
      <c r="AM1781" t="s">
        <v>55</v>
      </c>
      <c r="AN1781" t="s">
        <v>55</v>
      </c>
      <c r="AO1781">
        <v>0</v>
      </c>
      <c r="AP1781">
        <v>0</v>
      </c>
      <c r="AQ1781">
        <v>0</v>
      </c>
      <c r="AR1781" t="s">
        <v>76</v>
      </c>
      <c r="AS1781" t="s">
        <v>91</v>
      </c>
      <c r="AT1781" t="s">
        <v>91</v>
      </c>
      <c r="AU1781" t="s">
        <v>4449</v>
      </c>
      <c r="AV1781" t="s">
        <v>7640</v>
      </c>
      <c r="AW1781" t="s">
        <v>2072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2016030717</v>
      </c>
      <c r="BM1781">
        <v>17</v>
      </c>
    </row>
    <row r="1782" spans="1:65">
      <c r="A1782" t="s">
        <v>7641</v>
      </c>
      <c r="B1782">
        <v>1781</v>
      </c>
      <c r="C1782" t="s">
        <v>372</v>
      </c>
      <c r="D1782">
        <v>1</v>
      </c>
      <c r="E1782">
        <v>17</v>
      </c>
      <c r="F1782">
        <v>2016030717</v>
      </c>
      <c r="G1782">
        <v>20160307</v>
      </c>
      <c r="H1782" t="s">
        <v>2073</v>
      </c>
      <c r="I1782" t="s">
        <v>76</v>
      </c>
      <c r="J1782" t="s">
        <v>55</v>
      </c>
      <c r="K1782">
        <v>1</v>
      </c>
      <c r="L1782">
        <v>0</v>
      </c>
      <c r="M1782">
        <v>1</v>
      </c>
      <c r="N1782" t="s">
        <v>56</v>
      </c>
      <c r="O1782" t="s">
        <v>76</v>
      </c>
      <c r="P1782" t="s">
        <v>56</v>
      </c>
      <c r="Q1782" t="s">
        <v>4</v>
      </c>
      <c r="R1782" t="s">
        <v>434</v>
      </c>
      <c r="S1782" t="s">
        <v>55</v>
      </c>
      <c r="T1782" t="s">
        <v>56</v>
      </c>
      <c r="U1782" t="s">
        <v>56</v>
      </c>
      <c r="V1782" t="s">
        <v>56</v>
      </c>
      <c r="W1782" t="s">
        <v>55</v>
      </c>
      <c r="X1782" t="s">
        <v>56</v>
      </c>
      <c r="Y1782" t="s">
        <v>56</v>
      </c>
      <c r="Z1782" t="s">
        <v>56</v>
      </c>
      <c r="AA1782" t="s">
        <v>57</v>
      </c>
      <c r="AB1782" t="s">
        <v>56</v>
      </c>
      <c r="AC1782" t="s">
        <v>56</v>
      </c>
      <c r="AD1782" t="s">
        <v>57</v>
      </c>
      <c r="AE1782">
        <v>0</v>
      </c>
      <c r="AF1782">
        <v>0</v>
      </c>
      <c r="AG1782">
        <v>0</v>
      </c>
      <c r="AH1782">
        <v>1</v>
      </c>
      <c r="AI1782" s="18" t="str">
        <f t="shared" si="109"/>
        <v>1</v>
      </c>
      <c r="AJ1782" s="18" t="str">
        <f t="shared" si="110"/>
        <v>1</v>
      </c>
      <c r="AK1782" s="18" t="str">
        <f t="shared" si="111"/>
        <v>1</v>
      </c>
      <c r="AL1782" s="18">
        <f t="shared" si="112"/>
        <v>1</v>
      </c>
      <c r="AM1782" t="s">
        <v>55</v>
      </c>
      <c r="AN1782" t="s">
        <v>55</v>
      </c>
      <c r="AO1782">
        <v>0</v>
      </c>
      <c r="AP1782">
        <v>0</v>
      </c>
      <c r="AQ1782">
        <v>0</v>
      </c>
      <c r="AR1782" t="s">
        <v>76</v>
      </c>
      <c r="AS1782" t="s">
        <v>91</v>
      </c>
      <c r="AT1782" t="s">
        <v>91</v>
      </c>
      <c r="AU1782" t="s">
        <v>4449</v>
      </c>
      <c r="AV1782" t="s">
        <v>7641</v>
      </c>
      <c r="AW1782" t="s">
        <v>2073</v>
      </c>
      <c r="AX1782">
        <v>0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</v>
      </c>
      <c r="BL1782">
        <v>2016030717</v>
      </c>
      <c r="BM1782">
        <v>17</v>
      </c>
    </row>
    <row r="1783" spans="1:65">
      <c r="A1783" t="s">
        <v>7642</v>
      </c>
      <c r="B1783">
        <v>1782</v>
      </c>
      <c r="C1783" t="s">
        <v>372</v>
      </c>
      <c r="D1783">
        <v>1</v>
      </c>
      <c r="E1783">
        <v>17</v>
      </c>
      <c r="F1783">
        <v>2016030717</v>
      </c>
      <c r="G1783">
        <v>20160307</v>
      </c>
      <c r="H1783" t="s">
        <v>2074</v>
      </c>
      <c r="I1783" t="s">
        <v>76</v>
      </c>
      <c r="J1783" t="s">
        <v>55</v>
      </c>
      <c r="K1783">
        <v>6</v>
      </c>
      <c r="L1783">
        <v>0</v>
      </c>
      <c r="M1783">
        <v>6</v>
      </c>
      <c r="N1783" t="s">
        <v>56</v>
      </c>
      <c r="O1783" t="s">
        <v>76</v>
      </c>
      <c r="P1783" t="s">
        <v>56</v>
      </c>
      <c r="Q1783" t="s">
        <v>4</v>
      </c>
      <c r="R1783" t="s">
        <v>434</v>
      </c>
      <c r="S1783" t="s">
        <v>55</v>
      </c>
      <c r="T1783" t="s">
        <v>56</v>
      </c>
      <c r="U1783" t="s">
        <v>56</v>
      </c>
      <c r="V1783" t="s">
        <v>56</v>
      </c>
      <c r="W1783" t="s">
        <v>55</v>
      </c>
      <c r="X1783" t="s">
        <v>56</v>
      </c>
      <c r="Y1783" t="s">
        <v>56</v>
      </c>
      <c r="Z1783" t="s">
        <v>56</v>
      </c>
      <c r="AA1783" t="s">
        <v>57</v>
      </c>
      <c r="AB1783" t="s">
        <v>56</v>
      </c>
      <c r="AC1783" t="s">
        <v>56</v>
      </c>
      <c r="AD1783" t="s">
        <v>57</v>
      </c>
      <c r="AE1783">
        <v>0</v>
      </c>
      <c r="AF1783">
        <v>0</v>
      </c>
      <c r="AG1783">
        <v>0</v>
      </c>
      <c r="AH1783">
        <v>1</v>
      </c>
      <c r="AI1783" s="18" t="str">
        <f t="shared" si="109"/>
        <v>1</v>
      </c>
      <c r="AJ1783" s="18" t="str">
        <f t="shared" si="110"/>
        <v>1</v>
      </c>
      <c r="AK1783" s="18" t="str">
        <f t="shared" si="111"/>
        <v>1</v>
      </c>
      <c r="AL1783" s="18">
        <f t="shared" si="112"/>
        <v>1</v>
      </c>
      <c r="AM1783" t="s">
        <v>55</v>
      </c>
      <c r="AN1783" t="s">
        <v>55</v>
      </c>
      <c r="AO1783">
        <v>1</v>
      </c>
      <c r="AP1783">
        <v>0</v>
      </c>
      <c r="AQ1783">
        <v>0</v>
      </c>
      <c r="AR1783" t="s">
        <v>76</v>
      </c>
      <c r="AS1783" t="s">
        <v>91</v>
      </c>
      <c r="AT1783" t="s">
        <v>91</v>
      </c>
      <c r="AU1783" t="s">
        <v>4449</v>
      </c>
      <c r="AV1783" t="s">
        <v>7642</v>
      </c>
      <c r="AW1783" t="s">
        <v>2074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2016030717</v>
      </c>
      <c r="BM1783">
        <v>17</v>
      </c>
    </row>
    <row r="1784" spans="1:65">
      <c r="A1784" t="s">
        <v>7643</v>
      </c>
      <c r="B1784">
        <v>1783</v>
      </c>
      <c r="C1784" t="s">
        <v>57</v>
      </c>
      <c r="D1784" t="s">
        <v>55</v>
      </c>
      <c r="E1784">
        <v>17</v>
      </c>
      <c r="F1784">
        <v>2016030717</v>
      </c>
      <c r="G1784" t="s">
        <v>55</v>
      </c>
      <c r="H1784" t="s">
        <v>2075</v>
      </c>
      <c r="I1784" t="s">
        <v>55</v>
      </c>
      <c r="J1784" t="s">
        <v>55</v>
      </c>
      <c r="K1784" t="s">
        <v>55</v>
      </c>
      <c r="L1784" t="s">
        <v>55</v>
      </c>
      <c r="M1784" t="s">
        <v>55</v>
      </c>
      <c r="N1784" t="s">
        <v>57</v>
      </c>
      <c r="O1784" t="s">
        <v>57</v>
      </c>
      <c r="P1784" t="s">
        <v>57</v>
      </c>
      <c r="Q1784" t="s">
        <v>57</v>
      </c>
      <c r="R1784" t="s">
        <v>57</v>
      </c>
      <c r="S1784" t="s">
        <v>55</v>
      </c>
      <c r="T1784" t="s">
        <v>57</v>
      </c>
      <c r="U1784" t="s">
        <v>57</v>
      </c>
      <c r="V1784" t="s">
        <v>57</v>
      </c>
      <c r="W1784" t="s">
        <v>55</v>
      </c>
      <c r="X1784" t="s">
        <v>57</v>
      </c>
      <c r="Y1784" t="s">
        <v>57</v>
      </c>
      <c r="Z1784" t="s">
        <v>57</v>
      </c>
      <c r="AA1784" t="s">
        <v>57</v>
      </c>
      <c r="AB1784" t="s">
        <v>57</v>
      </c>
      <c r="AC1784" t="s">
        <v>57</v>
      </c>
      <c r="AD1784" t="s">
        <v>57</v>
      </c>
      <c r="AE1784">
        <v>0</v>
      </c>
      <c r="AF1784">
        <v>0</v>
      </c>
      <c r="AG1784">
        <v>0</v>
      </c>
      <c r="AH1784">
        <v>0</v>
      </c>
      <c r="AI1784" s="18" t="str">
        <f t="shared" si="109"/>
        <v>1</v>
      </c>
      <c r="AJ1784" s="18" t="str">
        <f t="shared" si="110"/>
        <v>1</v>
      </c>
      <c r="AK1784" s="18" t="str">
        <f t="shared" si="111"/>
        <v>1</v>
      </c>
      <c r="AL1784" s="18">
        <f t="shared" si="112"/>
        <v>0</v>
      </c>
      <c r="AM1784" t="s">
        <v>55</v>
      </c>
      <c r="AN1784" t="s">
        <v>55</v>
      </c>
      <c r="AO1784">
        <v>0</v>
      </c>
      <c r="AP1784">
        <v>1</v>
      </c>
      <c r="AQ1784">
        <v>0</v>
      </c>
      <c r="AR1784" t="s">
        <v>59</v>
      </c>
      <c r="AS1784" t="s">
        <v>80</v>
      </c>
      <c r="AT1784" t="s">
        <v>80</v>
      </c>
      <c r="AU1784" t="s">
        <v>80</v>
      </c>
      <c r="AV1784" t="s">
        <v>7643</v>
      </c>
      <c r="AW1784" t="s">
        <v>2075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0</v>
      </c>
      <c r="BL1784">
        <v>2016030717</v>
      </c>
      <c r="BM1784">
        <v>17</v>
      </c>
    </row>
    <row r="1785" spans="1:65">
      <c r="A1785" t="s">
        <v>7644</v>
      </c>
      <c r="B1785">
        <v>1784</v>
      </c>
      <c r="C1785" t="s">
        <v>57</v>
      </c>
      <c r="D1785" t="s">
        <v>55</v>
      </c>
      <c r="E1785">
        <v>17</v>
      </c>
      <c r="F1785">
        <v>2016030717</v>
      </c>
      <c r="G1785" t="s">
        <v>55</v>
      </c>
      <c r="H1785" t="s">
        <v>2076</v>
      </c>
      <c r="I1785" t="s">
        <v>55</v>
      </c>
      <c r="J1785" t="s">
        <v>55</v>
      </c>
      <c r="K1785" t="s">
        <v>55</v>
      </c>
      <c r="L1785" t="s">
        <v>55</v>
      </c>
      <c r="M1785" t="s">
        <v>55</v>
      </c>
      <c r="N1785" t="s">
        <v>57</v>
      </c>
      <c r="O1785" t="s">
        <v>57</v>
      </c>
      <c r="P1785" t="s">
        <v>57</v>
      </c>
      <c r="Q1785" t="s">
        <v>57</v>
      </c>
      <c r="R1785" t="s">
        <v>57</v>
      </c>
      <c r="S1785" t="s">
        <v>55</v>
      </c>
      <c r="T1785" t="s">
        <v>57</v>
      </c>
      <c r="U1785" t="s">
        <v>57</v>
      </c>
      <c r="V1785" t="s">
        <v>57</v>
      </c>
      <c r="W1785" t="s">
        <v>55</v>
      </c>
      <c r="X1785" t="s">
        <v>57</v>
      </c>
      <c r="Y1785" t="s">
        <v>57</v>
      </c>
      <c r="Z1785" t="s">
        <v>57</v>
      </c>
      <c r="AA1785" t="s">
        <v>57</v>
      </c>
      <c r="AB1785" t="s">
        <v>57</v>
      </c>
      <c r="AC1785" t="s">
        <v>57</v>
      </c>
      <c r="AD1785" t="s">
        <v>57</v>
      </c>
      <c r="AE1785">
        <v>0</v>
      </c>
      <c r="AF1785">
        <v>0</v>
      </c>
      <c r="AG1785">
        <v>0</v>
      </c>
      <c r="AH1785">
        <v>0</v>
      </c>
      <c r="AI1785" s="18" t="str">
        <f t="shared" si="109"/>
        <v>1</v>
      </c>
      <c r="AJ1785" s="18" t="str">
        <f t="shared" si="110"/>
        <v>1</v>
      </c>
      <c r="AK1785" s="18" t="str">
        <f t="shared" si="111"/>
        <v>1</v>
      </c>
      <c r="AL1785" s="18">
        <f t="shared" si="112"/>
        <v>0</v>
      </c>
      <c r="AM1785" t="s">
        <v>55</v>
      </c>
      <c r="AN1785" t="s">
        <v>55</v>
      </c>
      <c r="AO1785">
        <v>1</v>
      </c>
      <c r="AP1785">
        <v>1</v>
      </c>
      <c r="AQ1785">
        <v>0</v>
      </c>
      <c r="AR1785" t="s">
        <v>59</v>
      </c>
      <c r="AS1785" t="s">
        <v>80</v>
      </c>
      <c r="AT1785" t="s">
        <v>80</v>
      </c>
      <c r="AU1785" t="s">
        <v>80</v>
      </c>
      <c r="AV1785" t="s">
        <v>7644</v>
      </c>
      <c r="AW1785" t="s">
        <v>2076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0</v>
      </c>
      <c r="BL1785">
        <v>2016030717</v>
      </c>
      <c r="BM1785">
        <v>17</v>
      </c>
    </row>
    <row r="1786" spans="1:65">
      <c r="A1786" t="s">
        <v>7645</v>
      </c>
      <c r="B1786">
        <v>1785</v>
      </c>
      <c r="C1786" t="s">
        <v>57</v>
      </c>
      <c r="D1786" t="s">
        <v>55</v>
      </c>
      <c r="E1786">
        <v>17</v>
      </c>
      <c r="F1786">
        <v>2016030717</v>
      </c>
      <c r="G1786" t="s">
        <v>55</v>
      </c>
      <c r="H1786" t="s">
        <v>2077</v>
      </c>
      <c r="I1786" t="s">
        <v>55</v>
      </c>
      <c r="J1786" t="s">
        <v>55</v>
      </c>
      <c r="K1786" t="s">
        <v>55</v>
      </c>
      <c r="L1786" t="s">
        <v>55</v>
      </c>
      <c r="M1786" t="s">
        <v>55</v>
      </c>
      <c r="N1786" t="s">
        <v>57</v>
      </c>
      <c r="O1786" t="s">
        <v>57</v>
      </c>
      <c r="P1786" t="s">
        <v>57</v>
      </c>
      <c r="Q1786" t="s">
        <v>57</v>
      </c>
      <c r="R1786" t="s">
        <v>57</v>
      </c>
      <c r="S1786" t="s">
        <v>55</v>
      </c>
      <c r="T1786" t="s">
        <v>57</v>
      </c>
      <c r="U1786" t="s">
        <v>57</v>
      </c>
      <c r="V1786" t="s">
        <v>57</v>
      </c>
      <c r="W1786" t="s">
        <v>55</v>
      </c>
      <c r="X1786" t="s">
        <v>57</v>
      </c>
      <c r="Y1786" t="s">
        <v>57</v>
      </c>
      <c r="Z1786" t="s">
        <v>57</v>
      </c>
      <c r="AA1786" t="s">
        <v>57</v>
      </c>
      <c r="AB1786" t="s">
        <v>57</v>
      </c>
      <c r="AC1786" t="s">
        <v>57</v>
      </c>
      <c r="AD1786" t="s">
        <v>57</v>
      </c>
      <c r="AE1786">
        <v>0</v>
      </c>
      <c r="AF1786">
        <v>0</v>
      </c>
      <c r="AG1786">
        <v>0</v>
      </c>
      <c r="AH1786">
        <v>0</v>
      </c>
      <c r="AI1786" s="18" t="str">
        <f t="shared" si="109"/>
        <v>1</v>
      </c>
      <c r="AJ1786" s="18" t="str">
        <f t="shared" si="110"/>
        <v>1</v>
      </c>
      <c r="AK1786" s="18" t="str">
        <f t="shared" si="111"/>
        <v>1</v>
      </c>
      <c r="AL1786" s="18">
        <f t="shared" si="112"/>
        <v>0</v>
      </c>
      <c r="AM1786" t="s">
        <v>55</v>
      </c>
      <c r="AN1786" t="s">
        <v>55</v>
      </c>
      <c r="AO1786">
        <v>0</v>
      </c>
      <c r="AP1786">
        <v>1</v>
      </c>
      <c r="AQ1786">
        <v>0</v>
      </c>
      <c r="AR1786" t="s">
        <v>59</v>
      </c>
      <c r="AS1786" t="s">
        <v>80</v>
      </c>
      <c r="AT1786" t="s">
        <v>80</v>
      </c>
      <c r="AU1786" t="s">
        <v>80</v>
      </c>
      <c r="AV1786" t="s">
        <v>7645</v>
      </c>
      <c r="AW1786" t="s">
        <v>2077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0</v>
      </c>
      <c r="BL1786">
        <v>2016030717</v>
      </c>
      <c r="BM1786">
        <v>17</v>
      </c>
    </row>
    <row r="1787" spans="1:65">
      <c r="A1787" t="s">
        <v>7646</v>
      </c>
      <c r="B1787">
        <v>1786</v>
      </c>
      <c r="C1787" t="s">
        <v>57</v>
      </c>
      <c r="D1787" t="s">
        <v>55</v>
      </c>
      <c r="E1787">
        <v>17</v>
      </c>
      <c r="F1787">
        <v>2016030717</v>
      </c>
      <c r="G1787" t="s">
        <v>55</v>
      </c>
      <c r="H1787" t="s">
        <v>2078</v>
      </c>
      <c r="I1787" t="s">
        <v>55</v>
      </c>
      <c r="J1787" t="s">
        <v>55</v>
      </c>
      <c r="K1787" t="s">
        <v>55</v>
      </c>
      <c r="L1787" t="s">
        <v>55</v>
      </c>
      <c r="M1787" t="s">
        <v>55</v>
      </c>
      <c r="N1787" t="s">
        <v>57</v>
      </c>
      <c r="O1787" t="s">
        <v>57</v>
      </c>
      <c r="P1787" t="s">
        <v>57</v>
      </c>
      <c r="Q1787" t="s">
        <v>57</v>
      </c>
      <c r="R1787" t="s">
        <v>57</v>
      </c>
      <c r="S1787" t="s">
        <v>55</v>
      </c>
      <c r="T1787" t="s">
        <v>57</v>
      </c>
      <c r="U1787" t="s">
        <v>57</v>
      </c>
      <c r="V1787" t="s">
        <v>57</v>
      </c>
      <c r="W1787" t="s">
        <v>55</v>
      </c>
      <c r="X1787" t="s">
        <v>57</v>
      </c>
      <c r="Y1787" t="s">
        <v>57</v>
      </c>
      <c r="Z1787" t="s">
        <v>57</v>
      </c>
      <c r="AA1787" t="s">
        <v>57</v>
      </c>
      <c r="AB1787" t="s">
        <v>57</v>
      </c>
      <c r="AC1787" t="s">
        <v>57</v>
      </c>
      <c r="AD1787" t="s">
        <v>57</v>
      </c>
      <c r="AE1787">
        <v>0</v>
      </c>
      <c r="AF1787">
        <v>0</v>
      </c>
      <c r="AG1787">
        <v>0</v>
      </c>
      <c r="AH1787">
        <v>0</v>
      </c>
      <c r="AI1787" s="18" t="str">
        <f t="shared" si="109"/>
        <v>1</v>
      </c>
      <c r="AJ1787" s="18" t="str">
        <f t="shared" si="110"/>
        <v>1</v>
      </c>
      <c r="AK1787" s="18" t="str">
        <f t="shared" si="111"/>
        <v>1</v>
      </c>
      <c r="AL1787" s="18">
        <f t="shared" si="112"/>
        <v>0</v>
      </c>
      <c r="AM1787" t="s">
        <v>55</v>
      </c>
      <c r="AN1787" t="s">
        <v>55</v>
      </c>
      <c r="AO1787">
        <v>0</v>
      </c>
      <c r="AP1787">
        <v>1</v>
      </c>
      <c r="AQ1787">
        <v>0</v>
      </c>
      <c r="AR1787" t="s">
        <v>59</v>
      </c>
      <c r="AS1787" t="s">
        <v>80</v>
      </c>
      <c r="AT1787" t="s">
        <v>80</v>
      </c>
      <c r="AU1787" t="s">
        <v>80</v>
      </c>
      <c r="AV1787" t="s">
        <v>7646</v>
      </c>
      <c r="AW1787" t="s">
        <v>2078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0</v>
      </c>
      <c r="BL1787">
        <v>2016030717</v>
      </c>
      <c r="BM1787">
        <v>17</v>
      </c>
    </row>
    <row r="1788" spans="1:65">
      <c r="A1788" t="s">
        <v>7647</v>
      </c>
      <c r="B1788">
        <v>1787</v>
      </c>
      <c r="C1788" t="s">
        <v>372</v>
      </c>
      <c r="D1788">
        <v>1</v>
      </c>
      <c r="E1788">
        <v>17</v>
      </c>
      <c r="F1788">
        <v>2016030717</v>
      </c>
      <c r="G1788">
        <v>20160307</v>
      </c>
      <c r="H1788" t="s">
        <v>2079</v>
      </c>
      <c r="I1788" t="s">
        <v>101</v>
      </c>
      <c r="J1788" t="s">
        <v>55</v>
      </c>
      <c r="K1788">
        <v>1</v>
      </c>
      <c r="L1788">
        <v>0</v>
      </c>
      <c r="M1788">
        <v>1</v>
      </c>
      <c r="N1788" t="s">
        <v>56</v>
      </c>
      <c r="O1788" t="s">
        <v>101</v>
      </c>
      <c r="P1788" t="s">
        <v>56</v>
      </c>
      <c r="Q1788" t="s">
        <v>3</v>
      </c>
      <c r="R1788" t="s">
        <v>2015</v>
      </c>
      <c r="S1788" t="s">
        <v>55</v>
      </c>
      <c r="T1788" t="s">
        <v>56</v>
      </c>
      <c r="U1788" t="s">
        <v>56</v>
      </c>
      <c r="V1788" t="s">
        <v>68</v>
      </c>
      <c r="W1788" t="s">
        <v>55</v>
      </c>
      <c r="X1788" t="s">
        <v>56</v>
      </c>
      <c r="Y1788" t="s">
        <v>56</v>
      </c>
      <c r="Z1788" t="s">
        <v>56</v>
      </c>
      <c r="AA1788" t="s">
        <v>57</v>
      </c>
      <c r="AB1788" t="s">
        <v>56</v>
      </c>
      <c r="AC1788" t="s">
        <v>56</v>
      </c>
      <c r="AD1788" t="s">
        <v>57</v>
      </c>
      <c r="AE1788">
        <v>0</v>
      </c>
      <c r="AF1788">
        <v>0</v>
      </c>
      <c r="AG1788">
        <v>0</v>
      </c>
      <c r="AH1788">
        <v>1</v>
      </c>
      <c r="AI1788" s="18" t="str">
        <f t="shared" si="109"/>
        <v>1</v>
      </c>
      <c r="AJ1788" s="18" t="str">
        <f t="shared" si="110"/>
        <v>1</v>
      </c>
      <c r="AK1788" s="18" t="str">
        <f t="shared" si="111"/>
        <v>1</v>
      </c>
      <c r="AL1788" s="18">
        <f t="shared" si="112"/>
        <v>1</v>
      </c>
      <c r="AM1788" t="s">
        <v>55</v>
      </c>
      <c r="AN1788" t="s">
        <v>55</v>
      </c>
      <c r="AO1788">
        <v>0</v>
      </c>
      <c r="AP1788">
        <v>0</v>
      </c>
      <c r="AQ1788">
        <v>0</v>
      </c>
      <c r="AR1788" t="s">
        <v>101</v>
      </c>
      <c r="AS1788" t="s">
        <v>102</v>
      </c>
      <c r="AT1788" t="s">
        <v>102</v>
      </c>
      <c r="AU1788" t="s">
        <v>4450</v>
      </c>
      <c r="AV1788" t="s">
        <v>7647</v>
      </c>
      <c r="AW1788" t="s">
        <v>2079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2016030717</v>
      </c>
      <c r="BM1788">
        <v>17</v>
      </c>
    </row>
    <row r="1789" spans="1:65">
      <c r="A1789" t="s">
        <v>7648</v>
      </c>
      <c r="B1789">
        <v>1788</v>
      </c>
      <c r="C1789" t="s">
        <v>57</v>
      </c>
      <c r="D1789" t="s">
        <v>55</v>
      </c>
      <c r="E1789">
        <v>17</v>
      </c>
      <c r="F1789">
        <v>2016030717</v>
      </c>
      <c r="G1789" t="s">
        <v>55</v>
      </c>
      <c r="H1789" t="s">
        <v>2080</v>
      </c>
      <c r="I1789" t="s">
        <v>55</v>
      </c>
      <c r="J1789" t="s">
        <v>55</v>
      </c>
      <c r="K1789" t="s">
        <v>55</v>
      </c>
      <c r="L1789" t="s">
        <v>55</v>
      </c>
      <c r="M1789" t="s">
        <v>55</v>
      </c>
      <c r="N1789" t="s">
        <v>57</v>
      </c>
      <c r="O1789" t="s">
        <v>57</v>
      </c>
      <c r="P1789" t="s">
        <v>57</v>
      </c>
      <c r="Q1789" t="s">
        <v>57</v>
      </c>
      <c r="R1789" t="s">
        <v>57</v>
      </c>
      <c r="S1789" t="s">
        <v>55</v>
      </c>
      <c r="T1789" t="s">
        <v>57</v>
      </c>
      <c r="U1789" t="s">
        <v>57</v>
      </c>
      <c r="V1789" t="s">
        <v>57</v>
      </c>
      <c r="W1789" t="s">
        <v>55</v>
      </c>
      <c r="X1789" t="s">
        <v>57</v>
      </c>
      <c r="Y1789" t="s">
        <v>57</v>
      </c>
      <c r="Z1789" t="s">
        <v>57</v>
      </c>
      <c r="AA1789" t="s">
        <v>57</v>
      </c>
      <c r="AB1789" t="s">
        <v>57</v>
      </c>
      <c r="AC1789" t="s">
        <v>57</v>
      </c>
      <c r="AD1789" t="s">
        <v>57</v>
      </c>
      <c r="AE1789">
        <v>0</v>
      </c>
      <c r="AF1789">
        <v>0</v>
      </c>
      <c r="AG1789">
        <v>0</v>
      </c>
      <c r="AH1789">
        <v>0</v>
      </c>
      <c r="AI1789" s="18" t="str">
        <f t="shared" si="109"/>
        <v>1</v>
      </c>
      <c r="AJ1789" s="18" t="str">
        <f t="shared" si="110"/>
        <v>1</v>
      </c>
      <c r="AK1789" s="18" t="str">
        <f t="shared" si="111"/>
        <v>1</v>
      </c>
      <c r="AL1789" s="18">
        <f t="shared" si="112"/>
        <v>0</v>
      </c>
      <c r="AM1789" t="s">
        <v>55</v>
      </c>
      <c r="AN1789" t="s">
        <v>55</v>
      </c>
      <c r="AO1789">
        <v>0</v>
      </c>
      <c r="AP1789">
        <v>1</v>
      </c>
      <c r="AQ1789">
        <v>0</v>
      </c>
      <c r="AR1789" t="s">
        <v>59</v>
      </c>
      <c r="AS1789" t="s">
        <v>80</v>
      </c>
      <c r="AT1789" t="s">
        <v>80</v>
      </c>
      <c r="AU1789" t="s">
        <v>80</v>
      </c>
      <c r="AV1789" t="s">
        <v>7648</v>
      </c>
      <c r="AW1789" t="s">
        <v>2080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2016030717</v>
      </c>
      <c r="BM1789">
        <v>17</v>
      </c>
    </row>
    <row r="1790" spans="1:65">
      <c r="A1790" t="s">
        <v>7649</v>
      </c>
      <c r="B1790">
        <v>1789</v>
      </c>
      <c r="C1790" t="s">
        <v>57</v>
      </c>
      <c r="D1790" t="s">
        <v>55</v>
      </c>
      <c r="E1790">
        <v>17</v>
      </c>
      <c r="F1790">
        <v>2016030717</v>
      </c>
      <c r="G1790" t="s">
        <v>55</v>
      </c>
      <c r="H1790" t="s">
        <v>2081</v>
      </c>
      <c r="I1790" t="s">
        <v>55</v>
      </c>
      <c r="J1790" t="s">
        <v>55</v>
      </c>
      <c r="K1790" t="s">
        <v>55</v>
      </c>
      <c r="L1790" t="s">
        <v>55</v>
      </c>
      <c r="M1790" t="s">
        <v>55</v>
      </c>
      <c r="N1790" t="s">
        <v>57</v>
      </c>
      <c r="O1790" t="s">
        <v>57</v>
      </c>
      <c r="P1790" t="s">
        <v>57</v>
      </c>
      <c r="Q1790" t="s">
        <v>57</v>
      </c>
      <c r="R1790" t="s">
        <v>57</v>
      </c>
      <c r="S1790" t="s">
        <v>55</v>
      </c>
      <c r="T1790" t="s">
        <v>57</v>
      </c>
      <c r="U1790" t="s">
        <v>57</v>
      </c>
      <c r="V1790" t="s">
        <v>57</v>
      </c>
      <c r="W1790" t="s">
        <v>55</v>
      </c>
      <c r="X1790" t="s">
        <v>57</v>
      </c>
      <c r="Y1790" t="s">
        <v>57</v>
      </c>
      <c r="Z1790" t="s">
        <v>57</v>
      </c>
      <c r="AA1790" t="s">
        <v>57</v>
      </c>
      <c r="AB1790" t="s">
        <v>57</v>
      </c>
      <c r="AC1790" t="s">
        <v>57</v>
      </c>
      <c r="AD1790" t="s">
        <v>57</v>
      </c>
      <c r="AE1790">
        <v>0</v>
      </c>
      <c r="AF1790">
        <v>0</v>
      </c>
      <c r="AG1790">
        <v>0</v>
      </c>
      <c r="AH1790">
        <v>0</v>
      </c>
      <c r="AI1790" s="18" t="str">
        <f t="shared" si="109"/>
        <v>1</v>
      </c>
      <c r="AJ1790" s="18" t="str">
        <f t="shared" si="110"/>
        <v>1</v>
      </c>
      <c r="AK1790" s="18" t="str">
        <f t="shared" si="111"/>
        <v>1</v>
      </c>
      <c r="AL1790" s="18">
        <f t="shared" si="112"/>
        <v>0</v>
      </c>
      <c r="AM1790" t="s">
        <v>55</v>
      </c>
      <c r="AN1790" t="s">
        <v>55</v>
      </c>
      <c r="AO1790">
        <v>0</v>
      </c>
      <c r="AP1790">
        <v>1</v>
      </c>
      <c r="AQ1790">
        <v>0</v>
      </c>
      <c r="AR1790" t="s">
        <v>59</v>
      </c>
      <c r="AS1790" t="s">
        <v>80</v>
      </c>
      <c r="AT1790" t="s">
        <v>80</v>
      </c>
      <c r="AU1790" t="s">
        <v>80</v>
      </c>
      <c r="AV1790" t="s">
        <v>7649</v>
      </c>
      <c r="AW1790" t="s">
        <v>2081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2016030717</v>
      </c>
      <c r="BM1790">
        <v>17</v>
      </c>
    </row>
    <row r="1791" spans="1:65">
      <c r="A1791" t="s">
        <v>7650</v>
      </c>
      <c r="B1791">
        <v>1790</v>
      </c>
      <c r="C1791" t="s">
        <v>52</v>
      </c>
      <c r="D1791">
        <v>1</v>
      </c>
      <c r="E1791">
        <v>18</v>
      </c>
      <c r="F1791">
        <v>2016030418</v>
      </c>
      <c r="G1791">
        <v>20160304</v>
      </c>
      <c r="H1791" t="s">
        <v>2082</v>
      </c>
      <c r="I1791" t="s">
        <v>80</v>
      </c>
      <c r="J1791" t="s">
        <v>55</v>
      </c>
      <c r="K1791">
        <v>1</v>
      </c>
      <c r="L1791">
        <v>1</v>
      </c>
      <c r="M1791">
        <v>0</v>
      </c>
      <c r="N1791" t="s">
        <v>56</v>
      </c>
      <c r="O1791" t="s">
        <v>2083</v>
      </c>
      <c r="P1791" t="s">
        <v>68</v>
      </c>
      <c r="Q1791" t="s">
        <v>3</v>
      </c>
      <c r="R1791" t="s">
        <v>2084</v>
      </c>
      <c r="S1791" t="s">
        <v>55</v>
      </c>
      <c r="T1791" t="s">
        <v>56</v>
      </c>
      <c r="U1791" t="s">
        <v>56</v>
      </c>
      <c r="V1791" t="s">
        <v>56</v>
      </c>
      <c r="W1791" t="s">
        <v>55</v>
      </c>
      <c r="X1791" t="s">
        <v>68</v>
      </c>
      <c r="Y1791" t="s">
        <v>56</v>
      </c>
      <c r="Z1791" t="s">
        <v>56</v>
      </c>
      <c r="AA1791" t="s">
        <v>57</v>
      </c>
      <c r="AB1791" t="s">
        <v>56</v>
      </c>
      <c r="AC1791" t="s">
        <v>56</v>
      </c>
      <c r="AD1791" t="s">
        <v>56</v>
      </c>
      <c r="AE1791">
        <v>0</v>
      </c>
      <c r="AF1791">
        <v>0</v>
      </c>
      <c r="AG1791">
        <v>0</v>
      </c>
      <c r="AH1791">
        <v>1</v>
      </c>
      <c r="AI1791" s="18" t="str">
        <f t="shared" si="109"/>
        <v>1</v>
      </c>
      <c r="AJ1791" s="18" t="str">
        <f t="shared" si="110"/>
        <v>1</v>
      </c>
      <c r="AK1791" s="18" t="str">
        <f t="shared" si="111"/>
        <v>1</v>
      </c>
      <c r="AL1791" s="18">
        <f t="shared" si="112"/>
        <v>1</v>
      </c>
      <c r="AM1791" t="s">
        <v>55</v>
      </c>
      <c r="AN1791" t="s">
        <v>55</v>
      </c>
      <c r="AO1791">
        <v>0</v>
      </c>
      <c r="AP1791">
        <v>0</v>
      </c>
      <c r="AQ1791">
        <v>0</v>
      </c>
      <c r="AR1791" t="s">
        <v>59</v>
      </c>
      <c r="AS1791" t="s">
        <v>78</v>
      </c>
      <c r="AT1791" t="s">
        <v>78</v>
      </c>
      <c r="AU1791" t="s">
        <v>4449</v>
      </c>
      <c r="AV1791" t="s">
        <v>7650</v>
      </c>
      <c r="AW1791" t="s">
        <v>2082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2016030418</v>
      </c>
      <c r="BM1791">
        <v>18</v>
      </c>
    </row>
    <row r="1792" spans="1:65">
      <c r="A1792" t="s">
        <v>7651</v>
      </c>
      <c r="B1792">
        <v>1791</v>
      </c>
      <c r="C1792" t="s">
        <v>52</v>
      </c>
      <c r="D1792">
        <v>1</v>
      </c>
      <c r="E1792">
        <v>18</v>
      </c>
      <c r="F1792">
        <v>2016030418</v>
      </c>
      <c r="G1792">
        <v>20160304</v>
      </c>
      <c r="H1792" t="s">
        <v>2085</v>
      </c>
      <c r="I1792" t="s">
        <v>76</v>
      </c>
      <c r="J1792" t="s">
        <v>55</v>
      </c>
      <c r="K1792">
        <v>1</v>
      </c>
      <c r="L1792">
        <v>0</v>
      </c>
      <c r="M1792">
        <v>1</v>
      </c>
      <c r="N1792" t="s">
        <v>56</v>
      </c>
      <c r="O1792" t="s">
        <v>56</v>
      </c>
      <c r="P1792" t="s">
        <v>56</v>
      </c>
      <c r="Q1792" t="s">
        <v>4</v>
      </c>
      <c r="R1792" t="s">
        <v>2086</v>
      </c>
      <c r="S1792" t="s">
        <v>55</v>
      </c>
      <c r="T1792" t="s">
        <v>56</v>
      </c>
      <c r="U1792" t="s">
        <v>56</v>
      </c>
      <c r="V1792" t="s">
        <v>56</v>
      </c>
      <c r="W1792" t="s">
        <v>55</v>
      </c>
      <c r="X1792" t="s">
        <v>56</v>
      </c>
      <c r="Y1792" t="s">
        <v>56</v>
      </c>
      <c r="Z1792" t="s">
        <v>56</v>
      </c>
      <c r="AA1792" t="s">
        <v>57</v>
      </c>
      <c r="AB1792" t="s">
        <v>56</v>
      </c>
      <c r="AC1792" t="s">
        <v>56</v>
      </c>
      <c r="AD1792" t="s">
        <v>56</v>
      </c>
      <c r="AE1792">
        <v>0</v>
      </c>
      <c r="AF1792">
        <v>0</v>
      </c>
      <c r="AG1792">
        <v>0</v>
      </c>
      <c r="AH1792">
        <v>1</v>
      </c>
      <c r="AI1792" s="18" t="str">
        <f t="shared" si="109"/>
        <v>1</v>
      </c>
      <c r="AJ1792" s="18" t="str">
        <f t="shared" si="110"/>
        <v>1</v>
      </c>
      <c r="AK1792" s="18" t="str">
        <f t="shared" si="111"/>
        <v>1</v>
      </c>
      <c r="AL1792" s="18">
        <f t="shared" si="112"/>
        <v>1</v>
      </c>
      <c r="AM1792" t="s">
        <v>55</v>
      </c>
      <c r="AN1792" t="s">
        <v>55</v>
      </c>
      <c r="AO1792">
        <v>1</v>
      </c>
      <c r="AP1792">
        <v>0</v>
      </c>
      <c r="AQ1792">
        <v>0</v>
      </c>
      <c r="AR1792" t="s">
        <v>76</v>
      </c>
      <c r="AS1792" t="s">
        <v>91</v>
      </c>
      <c r="AT1792" t="s">
        <v>91</v>
      </c>
      <c r="AU1792" t="s">
        <v>4449</v>
      </c>
      <c r="AV1792" t="s">
        <v>7651</v>
      </c>
      <c r="AW1792" t="s">
        <v>2085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2016030418</v>
      </c>
      <c r="BM1792">
        <v>18</v>
      </c>
    </row>
    <row r="1793" spans="1:65">
      <c r="A1793" t="s">
        <v>7652</v>
      </c>
      <c r="B1793">
        <v>1792</v>
      </c>
      <c r="C1793" t="s">
        <v>57</v>
      </c>
      <c r="D1793" t="s">
        <v>55</v>
      </c>
      <c r="E1793">
        <v>18</v>
      </c>
      <c r="F1793">
        <v>2016030418</v>
      </c>
      <c r="G1793" t="s">
        <v>55</v>
      </c>
      <c r="H1793" t="s">
        <v>2087</v>
      </c>
      <c r="I1793" t="s">
        <v>55</v>
      </c>
      <c r="J1793" t="s">
        <v>55</v>
      </c>
      <c r="K1793" t="s">
        <v>55</v>
      </c>
      <c r="L1793" t="s">
        <v>55</v>
      </c>
      <c r="M1793" t="s">
        <v>55</v>
      </c>
      <c r="N1793" t="s">
        <v>57</v>
      </c>
      <c r="O1793" t="s">
        <v>57</v>
      </c>
      <c r="P1793" t="s">
        <v>57</v>
      </c>
      <c r="Q1793" t="s">
        <v>57</v>
      </c>
      <c r="R1793" t="s">
        <v>57</v>
      </c>
      <c r="S1793" t="s">
        <v>55</v>
      </c>
      <c r="T1793" t="s">
        <v>57</v>
      </c>
      <c r="U1793" t="s">
        <v>57</v>
      </c>
      <c r="V1793" t="s">
        <v>57</v>
      </c>
      <c r="W1793" t="s">
        <v>55</v>
      </c>
      <c r="X1793" t="s">
        <v>57</v>
      </c>
      <c r="Y1793" t="s">
        <v>57</v>
      </c>
      <c r="Z1793" t="s">
        <v>57</v>
      </c>
      <c r="AA1793" t="s">
        <v>57</v>
      </c>
      <c r="AB1793" t="s">
        <v>57</v>
      </c>
      <c r="AC1793" t="s">
        <v>57</v>
      </c>
      <c r="AD1793" t="s">
        <v>57</v>
      </c>
      <c r="AE1793">
        <v>0</v>
      </c>
      <c r="AF1793">
        <v>0</v>
      </c>
      <c r="AG1793">
        <v>0</v>
      </c>
      <c r="AH1793">
        <v>0</v>
      </c>
      <c r="AI1793" s="18" t="str">
        <f t="shared" si="109"/>
        <v>1</v>
      </c>
      <c r="AJ1793" s="18" t="str">
        <f t="shared" si="110"/>
        <v>1</v>
      </c>
      <c r="AK1793" s="18" t="str">
        <f t="shared" si="111"/>
        <v>1</v>
      </c>
      <c r="AL1793" s="18">
        <f t="shared" si="112"/>
        <v>0</v>
      </c>
      <c r="AM1793" t="s">
        <v>55</v>
      </c>
      <c r="AN1793" t="s">
        <v>55</v>
      </c>
      <c r="AO1793">
        <v>0</v>
      </c>
      <c r="AP1793">
        <v>1</v>
      </c>
      <c r="AQ1793">
        <v>0</v>
      </c>
      <c r="AR1793" t="s">
        <v>59</v>
      </c>
      <c r="AS1793" t="s">
        <v>80</v>
      </c>
      <c r="AT1793" t="s">
        <v>80</v>
      </c>
      <c r="AU1793" t="s">
        <v>80</v>
      </c>
      <c r="AV1793" t="s">
        <v>7652</v>
      </c>
      <c r="AW1793" t="s">
        <v>2087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0</v>
      </c>
      <c r="BL1793">
        <v>2016030418</v>
      </c>
      <c r="BM1793">
        <v>18</v>
      </c>
    </row>
    <row r="1794" spans="1:65">
      <c r="A1794" t="s">
        <v>7653</v>
      </c>
      <c r="B1794">
        <v>1793</v>
      </c>
      <c r="C1794" t="s">
        <v>52</v>
      </c>
      <c r="D1794">
        <v>1</v>
      </c>
      <c r="E1794">
        <v>18</v>
      </c>
      <c r="F1794">
        <v>2016030418</v>
      </c>
      <c r="G1794">
        <v>20160304</v>
      </c>
      <c r="H1794" t="s">
        <v>2088</v>
      </c>
      <c r="I1794" t="s">
        <v>612</v>
      </c>
      <c r="J1794" t="s">
        <v>55</v>
      </c>
      <c r="K1794">
        <v>0</v>
      </c>
      <c r="L1794">
        <v>0</v>
      </c>
      <c r="M1794">
        <v>0</v>
      </c>
      <c r="N1794" t="s">
        <v>56</v>
      </c>
      <c r="O1794" t="s">
        <v>57</v>
      </c>
      <c r="P1794" t="s">
        <v>57</v>
      </c>
      <c r="Q1794" t="s">
        <v>3</v>
      </c>
      <c r="R1794" t="s">
        <v>144</v>
      </c>
      <c r="S1794" t="s">
        <v>55</v>
      </c>
      <c r="T1794" t="s">
        <v>56</v>
      </c>
      <c r="U1794" t="s">
        <v>56</v>
      </c>
      <c r="V1794" t="s">
        <v>68</v>
      </c>
      <c r="W1794" t="s">
        <v>55</v>
      </c>
      <c r="X1794" t="s">
        <v>56</v>
      </c>
      <c r="Y1794" t="s">
        <v>56</v>
      </c>
      <c r="Z1794" t="s">
        <v>56</v>
      </c>
      <c r="AA1794" t="s">
        <v>57</v>
      </c>
      <c r="AB1794" t="s">
        <v>56</v>
      </c>
      <c r="AC1794" t="s">
        <v>68</v>
      </c>
      <c r="AD1794" t="s">
        <v>56</v>
      </c>
      <c r="AE1794">
        <v>0</v>
      </c>
      <c r="AF1794">
        <v>0</v>
      </c>
      <c r="AG1794">
        <v>0</v>
      </c>
      <c r="AH1794">
        <v>1</v>
      </c>
      <c r="AI1794" s="18" t="str">
        <f t="shared" si="109"/>
        <v>1</v>
      </c>
      <c r="AJ1794" s="18" t="str">
        <f t="shared" si="110"/>
        <v>1</v>
      </c>
      <c r="AK1794" s="18" t="str">
        <f t="shared" si="111"/>
        <v>1</v>
      </c>
      <c r="AL1794" s="18">
        <f t="shared" si="112"/>
        <v>1</v>
      </c>
      <c r="AM1794" t="s">
        <v>55</v>
      </c>
      <c r="AN1794" t="s">
        <v>55</v>
      </c>
      <c r="AO1794">
        <v>0</v>
      </c>
      <c r="AP1794">
        <v>0</v>
      </c>
      <c r="AQ1794">
        <v>0</v>
      </c>
      <c r="AR1794" t="s">
        <v>298</v>
      </c>
      <c r="AS1794" t="s">
        <v>58</v>
      </c>
      <c r="AT1794" t="s">
        <v>144</v>
      </c>
      <c r="AU1794" t="s">
        <v>1326</v>
      </c>
      <c r="AV1794" t="s">
        <v>7653</v>
      </c>
      <c r="AW1794" t="s">
        <v>2088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2016030418</v>
      </c>
      <c r="BM1794">
        <v>18</v>
      </c>
    </row>
    <row r="1795" spans="1:65">
      <c r="A1795" t="s">
        <v>7654</v>
      </c>
      <c r="B1795">
        <v>1794</v>
      </c>
      <c r="C1795" t="s">
        <v>52</v>
      </c>
      <c r="D1795">
        <v>1</v>
      </c>
      <c r="E1795">
        <v>18</v>
      </c>
      <c r="F1795">
        <v>2016030418</v>
      </c>
      <c r="G1795">
        <v>20160304</v>
      </c>
      <c r="H1795" t="s">
        <v>2089</v>
      </c>
      <c r="I1795" t="s">
        <v>2090</v>
      </c>
      <c r="J1795" t="s">
        <v>55</v>
      </c>
      <c r="K1795">
        <v>0</v>
      </c>
      <c r="L1795">
        <v>0</v>
      </c>
      <c r="M1795">
        <v>0</v>
      </c>
      <c r="N1795" t="s">
        <v>56</v>
      </c>
      <c r="O1795" t="s">
        <v>57</v>
      </c>
      <c r="P1795" t="s">
        <v>57</v>
      </c>
      <c r="Q1795" t="s">
        <v>3</v>
      </c>
      <c r="R1795" t="s">
        <v>144</v>
      </c>
      <c r="S1795" t="s">
        <v>55</v>
      </c>
      <c r="T1795" t="s">
        <v>68</v>
      </c>
      <c r="U1795" t="s">
        <v>56</v>
      </c>
      <c r="V1795" t="s">
        <v>68</v>
      </c>
      <c r="W1795" t="s">
        <v>55</v>
      </c>
      <c r="X1795" t="s">
        <v>56</v>
      </c>
      <c r="Y1795" t="s">
        <v>56</v>
      </c>
      <c r="Z1795" t="s">
        <v>56</v>
      </c>
      <c r="AA1795" t="s">
        <v>57</v>
      </c>
      <c r="AB1795" t="s">
        <v>56</v>
      </c>
      <c r="AC1795" t="s">
        <v>56</v>
      </c>
      <c r="AD1795" t="s">
        <v>56</v>
      </c>
      <c r="AE1795">
        <v>0</v>
      </c>
      <c r="AF1795">
        <v>0</v>
      </c>
      <c r="AG1795">
        <v>0</v>
      </c>
      <c r="AH1795">
        <v>1</v>
      </c>
      <c r="AI1795" s="18" t="str">
        <f t="shared" ref="AI1795:AI1858" si="113">IF(ISERROR(FIND("0",AE1795))=FALSE, "1", IF(ISERROR(FIND("1",AE1795))=FALSE, "0"))</f>
        <v>1</v>
      </c>
      <c r="AJ1795" s="18" t="str">
        <f t="shared" ref="AJ1795:AJ1858" si="114">IF(ISERROR(FIND("0",AF1795))=FALSE, "1", IF(ISERROR(FIND("1",AF1795))=FALSE, "0"))</f>
        <v>1</v>
      </c>
      <c r="AK1795" s="18" t="str">
        <f t="shared" ref="AK1795:AK1858" si="115">IF(ISERROR(FIND("0",AG1795))=FALSE, "1", IF(ISERROR(FIND("1",AG1795))=FALSE, "0"))</f>
        <v>1</v>
      </c>
      <c r="AL1795" s="18">
        <f t="shared" ref="AL1795:AL1858" si="116">AH1795</f>
        <v>1</v>
      </c>
      <c r="AM1795" t="s">
        <v>55</v>
      </c>
      <c r="AN1795" t="s">
        <v>55</v>
      </c>
      <c r="AO1795">
        <v>0</v>
      </c>
      <c r="AP1795">
        <v>0</v>
      </c>
      <c r="AQ1795">
        <v>0</v>
      </c>
      <c r="AR1795" t="s">
        <v>426</v>
      </c>
      <c r="AS1795" t="s">
        <v>58</v>
      </c>
      <c r="AT1795" t="s">
        <v>144</v>
      </c>
      <c r="AU1795" t="s">
        <v>1326</v>
      </c>
      <c r="AV1795" t="s">
        <v>7654</v>
      </c>
      <c r="AW1795" t="s">
        <v>2089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2016030418</v>
      </c>
      <c r="BM1795">
        <v>18</v>
      </c>
    </row>
    <row r="1796" spans="1:65">
      <c r="A1796" t="s">
        <v>7655</v>
      </c>
      <c r="B1796">
        <v>1795</v>
      </c>
      <c r="C1796" t="s">
        <v>52</v>
      </c>
      <c r="D1796">
        <v>1</v>
      </c>
      <c r="E1796">
        <v>18</v>
      </c>
      <c r="F1796">
        <v>2016030418</v>
      </c>
      <c r="G1796">
        <v>20160304</v>
      </c>
      <c r="H1796" t="s">
        <v>2091</v>
      </c>
      <c r="I1796" t="s">
        <v>2090</v>
      </c>
      <c r="J1796" t="s">
        <v>55</v>
      </c>
      <c r="K1796">
        <v>1</v>
      </c>
      <c r="L1796">
        <v>0</v>
      </c>
      <c r="M1796">
        <v>1</v>
      </c>
      <c r="N1796" t="s">
        <v>56</v>
      </c>
      <c r="O1796" t="s">
        <v>56</v>
      </c>
      <c r="P1796" t="s">
        <v>68</v>
      </c>
      <c r="Q1796" t="s">
        <v>3</v>
      </c>
      <c r="R1796" t="s">
        <v>144</v>
      </c>
      <c r="S1796" t="s">
        <v>55</v>
      </c>
      <c r="T1796" t="s">
        <v>68</v>
      </c>
      <c r="U1796" t="s">
        <v>56</v>
      </c>
      <c r="V1796" t="s">
        <v>68</v>
      </c>
      <c r="W1796" t="s">
        <v>55</v>
      </c>
      <c r="X1796" t="s">
        <v>56</v>
      </c>
      <c r="Y1796" t="s">
        <v>56</v>
      </c>
      <c r="Z1796" t="s">
        <v>56</v>
      </c>
      <c r="AA1796" t="s">
        <v>57</v>
      </c>
      <c r="AB1796" t="s">
        <v>56</v>
      </c>
      <c r="AC1796" t="s">
        <v>56</v>
      </c>
      <c r="AD1796" t="s">
        <v>56</v>
      </c>
      <c r="AE1796">
        <v>0</v>
      </c>
      <c r="AF1796">
        <v>0</v>
      </c>
      <c r="AG1796">
        <v>0</v>
      </c>
      <c r="AH1796">
        <v>1</v>
      </c>
      <c r="AI1796" s="18" t="str">
        <f t="shared" si="113"/>
        <v>1</v>
      </c>
      <c r="AJ1796" s="18" t="str">
        <f t="shared" si="114"/>
        <v>1</v>
      </c>
      <c r="AK1796" s="18" t="str">
        <f t="shared" si="115"/>
        <v>1</v>
      </c>
      <c r="AL1796" s="18">
        <f t="shared" si="116"/>
        <v>1</v>
      </c>
      <c r="AM1796" t="s">
        <v>55</v>
      </c>
      <c r="AN1796" t="s">
        <v>55</v>
      </c>
      <c r="AO1796">
        <v>0</v>
      </c>
      <c r="AP1796">
        <v>0</v>
      </c>
      <c r="AQ1796">
        <v>0</v>
      </c>
      <c r="AR1796" t="s">
        <v>426</v>
      </c>
      <c r="AS1796" t="s">
        <v>58</v>
      </c>
      <c r="AT1796" t="s">
        <v>144</v>
      </c>
      <c r="AU1796" t="s">
        <v>1326</v>
      </c>
      <c r="AV1796" t="s">
        <v>7655</v>
      </c>
      <c r="AW1796" t="s">
        <v>2091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</v>
      </c>
      <c r="BL1796">
        <v>2016030418</v>
      </c>
      <c r="BM1796">
        <v>18</v>
      </c>
    </row>
    <row r="1797" spans="1:65">
      <c r="A1797" t="s">
        <v>7656</v>
      </c>
      <c r="B1797">
        <v>1796</v>
      </c>
      <c r="C1797" t="s">
        <v>57</v>
      </c>
      <c r="D1797" t="s">
        <v>55</v>
      </c>
      <c r="E1797">
        <v>18</v>
      </c>
      <c r="F1797">
        <v>2016030418</v>
      </c>
      <c r="G1797" t="s">
        <v>55</v>
      </c>
      <c r="H1797" t="s">
        <v>2092</v>
      </c>
      <c r="I1797" t="s">
        <v>55</v>
      </c>
      <c r="J1797" t="s">
        <v>55</v>
      </c>
      <c r="K1797" t="s">
        <v>55</v>
      </c>
      <c r="L1797" t="s">
        <v>55</v>
      </c>
      <c r="M1797" t="s">
        <v>55</v>
      </c>
      <c r="N1797" t="s">
        <v>57</v>
      </c>
      <c r="O1797" t="s">
        <v>57</v>
      </c>
      <c r="P1797" t="s">
        <v>57</v>
      </c>
      <c r="Q1797" t="s">
        <v>57</v>
      </c>
      <c r="R1797" t="s">
        <v>57</v>
      </c>
      <c r="S1797" t="s">
        <v>55</v>
      </c>
      <c r="T1797" t="s">
        <v>57</v>
      </c>
      <c r="U1797" t="s">
        <v>57</v>
      </c>
      <c r="V1797" t="s">
        <v>57</v>
      </c>
      <c r="W1797" t="s">
        <v>55</v>
      </c>
      <c r="X1797" t="s">
        <v>57</v>
      </c>
      <c r="Y1797" t="s">
        <v>57</v>
      </c>
      <c r="Z1797" t="s">
        <v>57</v>
      </c>
      <c r="AA1797" t="s">
        <v>57</v>
      </c>
      <c r="AB1797" t="s">
        <v>57</v>
      </c>
      <c r="AC1797" t="s">
        <v>57</v>
      </c>
      <c r="AD1797" t="s">
        <v>57</v>
      </c>
      <c r="AE1797">
        <v>0</v>
      </c>
      <c r="AF1797">
        <v>0</v>
      </c>
      <c r="AG1797">
        <v>0</v>
      </c>
      <c r="AH1797">
        <v>0</v>
      </c>
      <c r="AI1797" s="18" t="str">
        <f t="shared" si="113"/>
        <v>1</v>
      </c>
      <c r="AJ1797" s="18" t="str">
        <f t="shared" si="114"/>
        <v>1</v>
      </c>
      <c r="AK1797" s="18" t="str">
        <f t="shared" si="115"/>
        <v>1</v>
      </c>
      <c r="AL1797" s="18">
        <f t="shared" si="116"/>
        <v>0</v>
      </c>
      <c r="AM1797" t="s">
        <v>55</v>
      </c>
      <c r="AN1797" t="s">
        <v>55</v>
      </c>
      <c r="AO1797">
        <v>1</v>
      </c>
      <c r="AP1797">
        <v>1</v>
      </c>
      <c r="AQ1797">
        <v>0</v>
      </c>
      <c r="AR1797" t="s">
        <v>59</v>
      </c>
      <c r="AS1797" t="s">
        <v>80</v>
      </c>
      <c r="AT1797" t="s">
        <v>80</v>
      </c>
      <c r="AU1797" t="s">
        <v>80</v>
      </c>
      <c r="AV1797" t="s">
        <v>7656</v>
      </c>
      <c r="AW1797" t="s">
        <v>2092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2016030418</v>
      </c>
      <c r="BM1797">
        <v>18</v>
      </c>
    </row>
    <row r="1798" spans="1:65">
      <c r="A1798" t="s">
        <v>7657</v>
      </c>
      <c r="B1798">
        <v>1797</v>
      </c>
      <c r="C1798" t="s">
        <v>52</v>
      </c>
      <c r="D1798">
        <v>1</v>
      </c>
      <c r="E1798">
        <v>18</v>
      </c>
      <c r="F1798">
        <v>2016030418</v>
      </c>
      <c r="G1798">
        <v>20160304</v>
      </c>
      <c r="H1798" t="s">
        <v>2093</v>
      </c>
      <c r="I1798" t="s">
        <v>54</v>
      </c>
      <c r="J1798" t="s">
        <v>55</v>
      </c>
      <c r="K1798">
        <v>0</v>
      </c>
      <c r="L1798">
        <v>0</v>
      </c>
      <c r="M1798">
        <v>0</v>
      </c>
      <c r="N1798" t="s">
        <v>56</v>
      </c>
      <c r="O1798" t="s">
        <v>57</v>
      </c>
      <c r="P1798" t="s">
        <v>57</v>
      </c>
      <c r="Q1798" t="s">
        <v>3</v>
      </c>
      <c r="R1798" t="s">
        <v>144</v>
      </c>
      <c r="S1798" t="s">
        <v>55</v>
      </c>
      <c r="T1798" t="s">
        <v>56</v>
      </c>
      <c r="U1798" t="s">
        <v>56</v>
      </c>
      <c r="V1798" t="s">
        <v>56</v>
      </c>
      <c r="W1798" t="s">
        <v>55</v>
      </c>
      <c r="X1798" t="s">
        <v>56</v>
      </c>
      <c r="Y1798" t="s">
        <v>56</v>
      </c>
      <c r="Z1798" t="s">
        <v>56</v>
      </c>
      <c r="AA1798" t="s">
        <v>57</v>
      </c>
      <c r="AB1798" t="s">
        <v>56</v>
      </c>
      <c r="AC1798" t="s">
        <v>56</v>
      </c>
      <c r="AD1798" t="s">
        <v>56</v>
      </c>
      <c r="AE1798">
        <v>0</v>
      </c>
      <c r="AF1798">
        <v>0</v>
      </c>
      <c r="AG1798">
        <v>0</v>
      </c>
      <c r="AH1798">
        <v>1</v>
      </c>
      <c r="AI1798" s="18" t="str">
        <f t="shared" si="113"/>
        <v>1</v>
      </c>
      <c r="AJ1798" s="18" t="str">
        <f t="shared" si="114"/>
        <v>1</v>
      </c>
      <c r="AK1798" s="18" t="str">
        <f t="shared" si="115"/>
        <v>1</v>
      </c>
      <c r="AL1798" s="18">
        <f t="shared" si="116"/>
        <v>1</v>
      </c>
      <c r="AM1798" t="s">
        <v>55</v>
      </c>
      <c r="AN1798" t="s">
        <v>55</v>
      </c>
      <c r="AO1798">
        <v>0</v>
      </c>
      <c r="AP1798">
        <v>0</v>
      </c>
      <c r="AQ1798">
        <v>0</v>
      </c>
      <c r="AR1798" t="s">
        <v>59</v>
      </c>
      <c r="AS1798" t="s">
        <v>58</v>
      </c>
      <c r="AT1798" t="s">
        <v>144</v>
      </c>
      <c r="AU1798" t="s">
        <v>1326</v>
      </c>
      <c r="AV1798" t="s">
        <v>7657</v>
      </c>
      <c r="AW1798" t="s">
        <v>2093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2016030418</v>
      </c>
      <c r="BM1798">
        <v>18</v>
      </c>
    </row>
    <row r="1799" spans="1:65">
      <c r="A1799" t="s">
        <v>7658</v>
      </c>
      <c r="B1799">
        <v>1798</v>
      </c>
      <c r="C1799" t="s">
        <v>52</v>
      </c>
      <c r="D1799">
        <v>1</v>
      </c>
      <c r="E1799">
        <v>18</v>
      </c>
      <c r="F1799">
        <v>2016030418</v>
      </c>
      <c r="G1799">
        <v>20160304</v>
      </c>
      <c r="H1799" t="s">
        <v>2094</v>
      </c>
      <c r="I1799" t="s">
        <v>54</v>
      </c>
      <c r="J1799" t="s">
        <v>55</v>
      </c>
      <c r="K1799">
        <v>0</v>
      </c>
      <c r="L1799">
        <v>0</v>
      </c>
      <c r="M1799">
        <v>0</v>
      </c>
      <c r="N1799" t="s">
        <v>56</v>
      </c>
      <c r="O1799" t="s">
        <v>57</v>
      </c>
      <c r="P1799" t="s">
        <v>57</v>
      </c>
      <c r="Q1799" t="s">
        <v>3</v>
      </c>
      <c r="R1799" t="s">
        <v>144</v>
      </c>
      <c r="S1799" t="s">
        <v>55</v>
      </c>
      <c r="T1799" t="s">
        <v>56</v>
      </c>
      <c r="U1799" t="s">
        <v>56</v>
      </c>
      <c r="V1799" t="s">
        <v>56</v>
      </c>
      <c r="W1799" t="s">
        <v>55</v>
      </c>
      <c r="X1799" t="s">
        <v>56</v>
      </c>
      <c r="Y1799" t="s">
        <v>56</v>
      </c>
      <c r="Z1799" t="s">
        <v>56</v>
      </c>
      <c r="AA1799" t="s">
        <v>57</v>
      </c>
      <c r="AB1799" t="s">
        <v>56</v>
      </c>
      <c r="AC1799" t="s">
        <v>56</v>
      </c>
      <c r="AD1799" t="s">
        <v>56</v>
      </c>
      <c r="AE1799">
        <v>0</v>
      </c>
      <c r="AF1799">
        <v>0</v>
      </c>
      <c r="AG1799">
        <v>0</v>
      </c>
      <c r="AH1799">
        <v>1</v>
      </c>
      <c r="AI1799" s="18" t="str">
        <f t="shared" si="113"/>
        <v>1</v>
      </c>
      <c r="AJ1799" s="18" t="str">
        <f t="shared" si="114"/>
        <v>1</v>
      </c>
      <c r="AK1799" s="18" t="str">
        <f t="shared" si="115"/>
        <v>1</v>
      </c>
      <c r="AL1799" s="18">
        <f t="shared" si="116"/>
        <v>1</v>
      </c>
      <c r="AM1799" t="s">
        <v>55</v>
      </c>
      <c r="AN1799" t="s">
        <v>55</v>
      </c>
      <c r="AO1799">
        <v>0</v>
      </c>
      <c r="AP1799">
        <v>0</v>
      </c>
      <c r="AQ1799">
        <v>0</v>
      </c>
      <c r="AR1799" t="s">
        <v>59</v>
      </c>
      <c r="AS1799" t="s">
        <v>58</v>
      </c>
      <c r="AT1799" t="s">
        <v>144</v>
      </c>
      <c r="AU1799" t="s">
        <v>1326</v>
      </c>
      <c r="AV1799" t="s">
        <v>7658</v>
      </c>
      <c r="AW1799" t="s">
        <v>2094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2016030418</v>
      </c>
      <c r="BM1799">
        <v>18</v>
      </c>
    </row>
    <row r="1800" spans="1:65">
      <c r="A1800" t="s">
        <v>7659</v>
      </c>
      <c r="B1800">
        <v>1799</v>
      </c>
      <c r="C1800" t="s">
        <v>52</v>
      </c>
      <c r="D1800">
        <v>1</v>
      </c>
      <c r="E1800">
        <v>18</v>
      </c>
      <c r="F1800">
        <v>2016030418</v>
      </c>
      <c r="G1800">
        <v>20160304</v>
      </c>
      <c r="H1800" t="s">
        <v>2095</v>
      </c>
      <c r="I1800" t="s">
        <v>2090</v>
      </c>
      <c r="J1800" t="s">
        <v>55</v>
      </c>
      <c r="K1800">
        <v>0</v>
      </c>
      <c r="L1800">
        <v>0</v>
      </c>
      <c r="M1800">
        <v>0</v>
      </c>
      <c r="N1800" t="s">
        <v>56</v>
      </c>
      <c r="O1800" t="s">
        <v>57</v>
      </c>
      <c r="P1800" t="s">
        <v>57</v>
      </c>
      <c r="Q1800" t="s">
        <v>3</v>
      </c>
      <c r="R1800" t="s">
        <v>144</v>
      </c>
      <c r="S1800" t="s">
        <v>55</v>
      </c>
      <c r="T1800" t="s">
        <v>68</v>
      </c>
      <c r="U1800" t="s">
        <v>56</v>
      </c>
      <c r="V1800" t="s">
        <v>68</v>
      </c>
      <c r="W1800" t="s">
        <v>55</v>
      </c>
      <c r="X1800" t="s">
        <v>56</v>
      </c>
      <c r="Y1800" t="s">
        <v>56</v>
      </c>
      <c r="Z1800" t="s">
        <v>56</v>
      </c>
      <c r="AA1800" t="s">
        <v>57</v>
      </c>
      <c r="AB1800" t="s">
        <v>56</v>
      </c>
      <c r="AC1800" t="s">
        <v>56</v>
      </c>
      <c r="AD1800" t="s">
        <v>56</v>
      </c>
      <c r="AE1800">
        <v>0</v>
      </c>
      <c r="AF1800">
        <v>0</v>
      </c>
      <c r="AG1800">
        <v>0</v>
      </c>
      <c r="AH1800">
        <v>1</v>
      </c>
      <c r="AI1800" s="18" t="str">
        <f t="shared" si="113"/>
        <v>1</v>
      </c>
      <c r="AJ1800" s="18" t="str">
        <f t="shared" si="114"/>
        <v>1</v>
      </c>
      <c r="AK1800" s="18" t="str">
        <f t="shared" si="115"/>
        <v>1</v>
      </c>
      <c r="AL1800" s="18">
        <f t="shared" si="116"/>
        <v>1</v>
      </c>
      <c r="AM1800" t="s">
        <v>55</v>
      </c>
      <c r="AN1800" t="s">
        <v>55</v>
      </c>
      <c r="AO1800">
        <v>0</v>
      </c>
      <c r="AP1800">
        <v>0</v>
      </c>
      <c r="AQ1800">
        <v>0</v>
      </c>
      <c r="AR1800" t="s">
        <v>426</v>
      </c>
      <c r="AS1800" t="s">
        <v>58</v>
      </c>
      <c r="AT1800" t="s">
        <v>144</v>
      </c>
      <c r="AU1800" t="s">
        <v>1326</v>
      </c>
      <c r="AV1800" t="s">
        <v>7659</v>
      </c>
      <c r="AW1800" t="s">
        <v>2095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2016030418</v>
      </c>
      <c r="BM1800">
        <v>18</v>
      </c>
    </row>
    <row r="1801" spans="1:65">
      <c r="A1801" t="s">
        <v>7660</v>
      </c>
      <c r="B1801">
        <v>1800</v>
      </c>
      <c r="C1801" t="s">
        <v>52</v>
      </c>
      <c r="D1801">
        <v>1</v>
      </c>
      <c r="E1801">
        <v>18</v>
      </c>
      <c r="F1801">
        <v>2016030418</v>
      </c>
      <c r="G1801">
        <v>20160304</v>
      </c>
      <c r="H1801" t="s">
        <v>2096</v>
      </c>
      <c r="I1801" t="s">
        <v>76</v>
      </c>
      <c r="J1801" t="s">
        <v>55</v>
      </c>
      <c r="K1801">
        <v>0</v>
      </c>
      <c r="L1801">
        <v>0</v>
      </c>
      <c r="M1801">
        <v>0</v>
      </c>
      <c r="N1801" t="s">
        <v>56</v>
      </c>
      <c r="O1801" t="s">
        <v>57</v>
      </c>
      <c r="P1801" t="s">
        <v>57</v>
      </c>
      <c r="Q1801" t="s">
        <v>3</v>
      </c>
      <c r="R1801" t="s">
        <v>2097</v>
      </c>
      <c r="S1801" t="s">
        <v>55</v>
      </c>
      <c r="T1801" t="s">
        <v>56</v>
      </c>
      <c r="U1801" t="s">
        <v>56</v>
      </c>
      <c r="V1801" t="s">
        <v>56</v>
      </c>
      <c r="W1801" t="s">
        <v>55</v>
      </c>
      <c r="X1801" t="s">
        <v>56</v>
      </c>
      <c r="Y1801" t="s">
        <v>56</v>
      </c>
      <c r="Z1801" t="s">
        <v>56</v>
      </c>
      <c r="AA1801" t="s">
        <v>57</v>
      </c>
      <c r="AB1801" t="s">
        <v>56</v>
      </c>
      <c r="AC1801" t="s">
        <v>56</v>
      </c>
      <c r="AD1801" t="s">
        <v>56</v>
      </c>
      <c r="AE1801">
        <v>0</v>
      </c>
      <c r="AF1801">
        <v>0</v>
      </c>
      <c r="AG1801">
        <v>0</v>
      </c>
      <c r="AH1801">
        <v>1</v>
      </c>
      <c r="AI1801" s="18" t="str">
        <f t="shared" si="113"/>
        <v>1</v>
      </c>
      <c r="AJ1801" s="18" t="str">
        <f t="shared" si="114"/>
        <v>1</v>
      </c>
      <c r="AK1801" s="18" t="str">
        <f t="shared" si="115"/>
        <v>1</v>
      </c>
      <c r="AL1801" s="18">
        <f t="shared" si="116"/>
        <v>1</v>
      </c>
      <c r="AM1801" t="s">
        <v>55</v>
      </c>
      <c r="AN1801" t="s">
        <v>55</v>
      </c>
      <c r="AO1801">
        <v>0</v>
      </c>
      <c r="AP1801">
        <v>0</v>
      </c>
      <c r="AQ1801">
        <v>0</v>
      </c>
      <c r="AR1801" t="s">
        <v>76</v>
      </c>
      <c r="AS1801" t="s">
        <v>58</v>
      </c>
      <c r="AT1801" t="s">
        <v>58</v>
      </c>
      <c r="AU1801" t="s">
        <v>1326</v>
      </c>
      <c r="AV1801" t="s">
        <v>7660</v>
      </c>
      <c r="AW1801" t="s">
        <v>2096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2016030418</v>
      </c>
      <c r="BM1801">
        <v>18</v>
      </c>
    </row>
    <row r="1802" spans="1:65">
      <c r="A1802" t="s">
        <v>7661</v>
      </c>
      <c r="B1802">
        <v>1801</v>
      </c>
      <c r="C1802" t="s">
        <v>52</v>
      </c>
      <c r="D1802">
        <v>1</v>
      </c>
      <c r="E1802">
        <v>18</v>
      </c>
      <c r="F1802">
        <v>2016030418</v>
      </c>
      <c r="G1802">
        <v>20160304</v>
      </c>
      <c r="H1802" t="s">
        <v>2098</v>
      </c>
      <c r="I1802" t="s">
        <v>2099</v>
      </c>
      <c r="J1802" t="s">
        <v>55</v>
      </c>
      <c r="K1802">
        <v>0</v>
      </c>
      <c r="L1802">
        <v>0</v>
      </c>
      <c r="M1802">
        <v>0</v>
      </c>
      <c r="N1802" t="s">
        <v>56</v>
      </c>
      <c r="O1802" t="s">
        <v>57</v>
      </c>
      <c r="P1802" t="s">
        <v>57</v>
      </c>
      <c r="Q1802" t="s">
        <v>3</v>
      </c>
      <c r="R1802" t="s">
        <v>2100</v>
      </c>
      <c r="S1802" t="s">
        <v>55</v>
      </c>
      <c r="T1802" t="s">
        <v>56</v>
      </c>
      <c r="U1802" t="s">
        <v>56</v>
      </c>
      <c r="V1802" t="s">
        <v>56</v>
      </c>
      <c r="W1802" t="s">
        <v>55</v>
      </c>
      <c r="X1802" t="s">
        <v>56</v>
      </c>
      <c r="Y1802" t="s">
        <v>56</v>
      </c>
      <c r="Z1802" t="s">
        <v>56</v>
      </c>
      <c r="AA1802" t="s">
        <v>57</v>
      </c>
      <c r="AB1802" t="s">
        <v>56</v>
      </c>
      <c r="AC1802" t="s">
        <v>56</v>
      </c>
      <c r="AD1802" t="s">
        <v>56</v>
      </c>
      <c r="AE1802">
        <v>0</v>
      </c>
      <c r="AF1802">
        <v>0</v>
      </c>
      <c r="AG1802">
        <v>0</v>
      </c>
      <c r="AH1802">
        <v>1</v>
      </c>
      <c r="AI1802" s="18" t="str">
        <f t="shared" si="113"/>
        <v>1</v>
      </c>
      <c r="AJ1802" s="18" t="str">
        <f t="shared" si="114"/>
        <v>1</v>
      </c>
      <c r="AK1802" s="18" t="str">
        <f t="shared" si="115"/>
        <v>1</v>
      </c>
      <c r="AL1802" s="18">
        <f t="shared" si="116"/>
        <v>1</v>
      </c>
      <c r="AM1802" t="s">
        <v>55</v>
      </c>
      <c r="AN1802" t="s">
        <v>55</v>
      </c>
      <c r="AO1802">
        <v>0</v>
      </c>
      <c r="AP1802">
        <v>0</v>
      </c>
      <c r="AQ1802">
        <v>0</v>
      </c>
      <c r="AR1802" t="s">
        <v>89</v>
      </c>
      <c r="AS1802" t="s">
        <v>141</v>
      </c>
      <c r="AT1802" t="s">
        <v>141</v>
      </c>
      <c r="AU1802" t="s">
        <v>1326</v>
      </c>
      <c r="AV1802" t="s">
        <v>7661</v>
      </c>
      <c r="AW1802" t="s">
        <v>2098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2016030418</v>
      </c>
      <c r="BM1802">
        <v>18</v>
      </c>
    </row>
    <row r="1803" spans="1:65">
      <c r="A1803" t="s">
        <v>7662</v>
      </c>
      <c r="B1803">
        <v>1802</v>
      </c>
      <c r="C1803" t="s">
        <v>52</v>
      </c>
      <c r="D1803">
        <v>1</v>
      </c>
      <c r="E1803">
        <v>18</v>
      </c>
      <c r="F1803">
        <v>2016030418</v>
      </c>
      <c r="G1803">
        <v>20160304</v>
      </c>
      <c r="H1803" t="s">
        <v>2101</v>
      </c>
      <c r="I1803" t="s">
        <v>2099</v>
      </c>
      <c r="J1803" t="s">
        <v>55</v>
      </c>
      <c r="K1803">
        <v>0</v>
      </c>
      <c r="L1803">
        <v>0</v>
      </c>
      <c r="M1803">
        <v>0</v>
      </c>
      <c r="N1803" t="s">
        <v>56</v>
      </c>
      <c r="O1803" t="s">
        <v>57</v>
      </c>
      <c r="P1803" t="s">
        <v>57</v>
      </c>
      <c r="Q1803" t="s">
        <v>3</v>
      </c>
      <c r="R1803" t="s">
        <v>2100</v>
      </c>
      <c r="S1803" t="s">
        <v>55</v>
      </c>
      <c r="T1803" t="s">
        <v>56</v>
      </c>
      <c r="U1803" t="s">
        <v>56</v>
      </c>
      <c r="V1803" t="s">
        <v>56</v>
      </c>
      <c r="W1803" t="s">
        <v>55</v>
      </c>
      <c r="X1803" t="s">
        <v>56</v>
      </c>
      <c r="Y1803" t="s">
        <v>56</v>
      </c>
      <c r="Z1803" t="s">
        <v>56</v>
      </c>
      <c r="AA1803" t="s">
        <v>57</v>
      </c>
      <c r="AB1803" t="s">
        <v>56</v>
      </c>
      <c r="AC1803" t="s">
        <v>56</v>
      </c>
      <c r="AD1803" t="s">
        <v>56</v>
      </c>
      <c r="AE1803">
        <v>0</v>
      </c>
      <c r="AF1803">
        <v>0</v>
      </c>
      <c r="AG1803">
        <v>0</v>
      </c>
      <c r="AH1803">
        <v>1</v>
      </c>
      <c r="AI1803" s="18" t="str">
        <f t="shared" si="113"/>
        <v>1</v>
      </c>
      <c r="AJ1803" s="18" t="str">
        <f t="shared" si="114"/>
        <v>1</v>
      </c>
      <c r="AK1803" s="18" t="str">
        <f t="shared" si="115"/>
        <v>1</v>
      </c>
      <c r="AL1803" s="18">
        <f t="shared" si="116"/>
        <v>1</v>
      </c>
      <c r="AM1803" t="s">
        <v>55</v>
      </c>
      <c r="AN1803" t="s">
        <v>55</v>
      </c>
      <c r="AO1803">
        <v>0</v>
      </c>
      <c r="AP1803">
        <v>0</v>
      </c>
      <c r="AQ1803">
        <v>0</v>
      </c>
      <c r="AR1803" t="s">
        <v>89</v>
      </c>
      <c r="AS1803" t="s">
        <v>141</v>
      </c>
      <c r="AT1803" t="s">
        <v>141</v>
      </c>
      <c r="AU1803" t="s">
        <v>1326</v>
      </c>
      <c r="AV1803" t="s">
        <v>7662</v>
      </c>
      <c r="AW1803" t="s">
        <v>2101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</v>
      </c>
      <c r="BL1803">
        <v>2016030418</v>
      </c>
      <c r="BM1803">
        <v>18</v>
      </c>
    </row>
    <row r="1804" spans="1:65">
      <c r="A1804" t="s">
        <v>7663</v>
      </c>
      <c r="B1804">
        <v>1803</v>
      </c>
      <c r="C1804" t="s">
        <v>52</v>
      </c>
      <c r="D1804">
        <v>1</v>
      </c>
      <c r="E1804">
        <v>18</v>
      </c>
      <c r="F1804">
        <v>2016030418</v>
      </c>
      <c r="G1804">
        <v>20160304</v>
      </c>
      <c r="H1804" t="s">
        <v>2102</v>
      </c>
      <c r="I1804" t="s">
        <v>2099</v>
      </c>
      <c r="J1804" t="s">
        <v>55</v>
      </c>
      <c r="K1804">
        <v>0</v>
      </c>
      <c r="L1804">
        <v>0</v>
      </c>
      <c r="M1804">
        <v>0</v>
      </c>
      <c r="N1804" t="s">
        <v>56</v>
      </c>
      <c r="O1804" t="s">
        <v>57</v>
      </c>
      <c r="P1804" t="s">
        <v>57</v>
      </c>
      <c r="Q1804" t="s">
        <v>3</v>
      </c>
      <c r="R1804" t="s">
        <v>2100</v>
      </c>
      <c r="S1804" t="s">
        <v>55</v>
      </c>
      <c r="T1804" t="s">
        <v>56</v>
      </c>
      <c r="U1804" t="s">
        <v>56</v>
      </c>
      <c r="V1804" t="s">
        <v>56</v>
      </c>
      <c r="W1804" t="s">
        <v>55</v>
      </c>
      <c r="X1804" t="s">
        <v>56</v>
      </c>
      <c r="Y1804" t="s">
        <v>56</v>
      </c>
      <c r="Z1804" t="s">
        <v>56</v>
      </c>
      <c r="AA1804" t="s">
        <v>57</v>
      </c>
      <c r="AB1804" t="s">
        <v>56</v>
      </c>
      <c r="AC1804" t="s">
        <v>56</v>
      </c>
      <c r="AD1804" t="s">
        <v>2103</v>
      </c>
      <c r="AE1804">
        <v>0</v>
      </c>
      <c r="AF1804">
        <v>0</v>
      </c>
      <c r="AG1804">
        <v>0</v>
      </c>
      <c r="AH1804">
        <v>1</v>
      </c>
      <c r="AI1804" s="18" t="str">
        <f t="shared" si="113"/>
        <v>1</v>
      </c>
      <c r="AJ1804" s="18" t="str">
        <f t="shared" si="114"/>
        <v>1</v>
      </c>
      <c r="AK1804" s="18" t="str">
        <f t="shared" si="115"/>
        <v>1</v>
      </c>
      <c r="AL1804" s="18">
        <f t="shared" si="116"/>
        <v>1</v>
      </c>
      <c r="AM1804" t="s">
        <v>55</v>
      </c>
      <c r="AN1804" t="s">
        <v>55</v>
      </c>
      <c r="AO1804">
        <v>0</v>
      </c>
      <c r="AP1804">
        <v>0</v>
      </c>
      <c r="AQ1804">
        <v>0</v>
      </c>
      <c r="AR1804" t="s">
        <v>89</v>
      </c>
      <c r="AS1804" t="s">
        <v>141</v>
      </c>
      <c r="AT1804" t="s">
        <v>141</v>
      </c>
      <c r="AU1804" t="s">
        <v>1326</v>
      </c>
      <c r="AV1804" t="s">
        <v>7663</v>
      </c>
      <c r="AW1804" t="s">
        <v>2102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2016030418</v>
      </c>
      <c r="BM1804">
        <v>18</v>
      </c>
    </row>
    <row r="1805" spans="1:65">
      <c r="A1805" t="s">
        <v>7664</v>
      </c>
      <c r="B1805">
        <v>1804</v>
      </c>
      <c r="C1805" t="s">
        <v>52</v>
      </c>
      <c r="D1805">
        <v>1</v>
      </c>
      <c r="E1805">
        <v>18</v>
      </c>
      <c r="F1805">
        <v>2016030418</v>
      </c>
      <c r="G1805">
        <v>20160304</v>
      </c>
      <c r="H1805" t="s">
        <v>2104</v>
      </c>
      <c r="I1805" t="s">
        <v>2099</v>
      </c>
      <c r="J1805" t="s">
        <v>55</v>
      </c>
      <c r="K1805">
        <v>0</v>
      </c>
      <c r="L1805">
        <v>0</v>
      </c>
      <c r="M1805">
        <v>0</v>
      </c>
      <c r="N1805" t="s">
        <v>56</v>
      </c>
      <c r="O1805" t="s">
        <v>57</v>
      </c>
      <c r="P1805" t="s">
        <v>57</v>
      </c>
      <c r="Q1805" t="s">
        <v>3</v>
      </c>
      <c r="R1805" t="s">
        <v>2100</v>
      </c>
      <c r="S1805" t="s">
        <v>55</v>
      </c>
      <c r="T1805" t="s">
        <v>56</v>
      </c>
      <c r="U1805" t="s">
        <v>56</v>
      </c>
      <c r="V1805" t="s">
        <v>56</v>
      </c>
      <c r="W1805" t="s">
        <v>55</v>
      </c>
      <c r="X1805" t="s">
        <v>56</v>
      </c>
      <c r="Y1805" t="s">
        <v>56</v>
      </c>
      <c r="Z1805" t="s">
        <v>56</v>
      </c>
      <c r="AA1805" t="s">
        <v>57</v>
      </c>
      <c r="AB1805" t="s">
        <v>56</v>
      </c>
      <c r="AC1805" t="s">
        <v>56</v>
      </c>
      <c r="AD1805" t="s">
        <v>56</v>
      </c>
      <c r="AE1805">
        <v>0</v>
      </c>
      <c r="AF1805">
        <v>0</v>
      </c>
      <c r="AG1805">
        <v>0</v>
      </c>
      <c r="AH1805">
        <v>1</v>
      </c>
      <c r="AI1805" s="18" t="str">
        <f t="shared" si="113"/>
        <v>1</v>
      </c>
      <c r="AJ1805" s="18" t="str">
        <f t="shared" si="114"/>
        <v>1</v>
      </c>
      <c r="AK1805" s="18" t="str">
        <f t="shared" si="115"/>
        <v>1</v>
      </c>
      <c r="AL1805" s="18">
        <f t="shared" si="116"/>
        <v>1</v>
      </c>
      <c r="AM1805" t="s">
        <v>55</v>
      </c>
      <c r="AN1805" t="s">
        <v>55</v>
      </c>
      <c r="AO1805">
        <v>1</v>
      </c>
      <c r="AP1805">
        <v>0</v>
      </c>
      <c r="AQ1805">
        <v>0</v>
      </c>
      <c r="AR1805" t="s">
        <v>89</v>
      </c>
      <c r="AS1805" t="s">
        <v>141</v>
      </c>
      <c r="AT1805" t="s">
        <v>141</v>
      </c>
      <c r="AU1805" t="s">
        <v>1326</v>
      </c>
      <c r="AV1805" t="s">
        <v>7664</v>
      </c>
      <c r="AW1805" t="s">
        <v>2104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2016030418</v>
      </c>
      <c r="BM1805">
        <v>18</v>
      </c>
    </row>
    <row r="1806" spans="1:65">
      <c r="A1806" t="s">
        <v>7665</v>
      </c>
      <c r="B1806">
        <v>1805</v>
      </c>
      <c r="C1806" t="s">
        <v>52</v>
      </c>
      <c r="D1806">
        <v>1</v>
      </c>
      <c r="E1806">
        <v>18</v>
      </c>
      <c r="F1806">
        <v>2016030418</v>
      </c>
      <c r="G1806">
        <v>20160304</v>
      </c>
      <c r="H1806" t="s">
        <v>2105</v>
      </c>
      <c r="I1806" t="s">
        <v>2099</v>
      </c>
      <c r="J1806" t="s">
        <v>55</v>
      </c>
      <c r="K1806">
        <v>0</v>
      </c>
      <c r="L1806">
        <v>0</v>
      </c>
      <c r="M1806">
        <v>0</v>
      </c>
      <c r="N1806" t="s">
        <v>56</v>
      </c>
      <c r="O1806" t="s">
        <v>57</v>
      </c>
      <c r="P1806" t="s">
        <v>57</v>
      </c>
      <c r="Q1806" t="s">
        <v>3</v>
      </c>
      <c r="R1806" t="s">
        <v>2100</v>
      </c>
      <c r="S1806" t="s">
        <v>55</v>
      </c>
      <c r="T1806" t="s">
        <v>56</v>
      </c>
      <c r="U1806" t="s">
        <v>56</v>
      </c>
      <c r="V1806" t="s">
        <v>56</v>
      </c>
      <c r="W1806" t="s">
        <v>55</v>
      </c>
      <c r="X1806" t="s">
        <v>56</v>
      </c>
      <c r="Y1806" t="s">
        <v>56</v>
      </c>
      <c r="Z1806" t="s">
        <v>56</v>
      </c>
      <c r="AA1806" t="s">
        <v>57</v>
      </c>
      <c r="AB1806" t="s">
        <v>56</v>
      </c>
      <c r="AC1806" t="s">
        <v>56</v>
      </c>
      <c r="AD1806" t="s">
        <v>56</v>
      </c>
      <c r="AE1806">
        <v>0</v>
      </c>
      <c r="AF1806">
        <v>0</v>
      </c>
      <c r="AG1806">
        <v>0</v>
      </c>
      <c r="AH1806">
        <v>1</v>
      </c>
      <c r="AI1806" s="18" t="str">
        <f t="shared" si="113"/>
        <v>1</v>
      </c>
      <c r="AJ1806" s="18" t="str">
        <f t="shared" si="114"/>
        <v>1</v>
      </c>
      <c r="AK1806" s="18" t="str">
        <f t="shared" si="115"/>
        <v>1</v>
      </c>
      <c r="AL1806" s="18">
        <f t="shared" si="116"/>
        <v>1</v>
      </c>
      <c r="AM1806" t="s">
        <v>55</v>
      </c>
      <c r="AN1806" t="s">
        <v>55</v>
      </c>
      <c r="AO1806">
        <v>0</v>
      </c>
      <c r="AP1806">
        <v>0</v>
      </c>
      <c r="AQ1806">
        <v>0</v>
      </c>
      <c r="AR1806" t="s">
        <v>89</v>
      </c>
      <c r="AS1806" t="s">
        <v>141</v>
      </c>
      <c r="AT1806" t="s">
        <v>141</v>
      </c>
      <c r="AU1806" t="s">
        <v>1326</v>
      </c>
      <c r="AV1806" t="s">
        <v>7665</v>
      </c>
      <c r="AW1806" t="s">
        <v>2105</v>
      </c>
      <c r="AX1806">
        <v>0</v>
      </c>
      <c r="AY1806">
        <v>0</v>
      </c>
      <c r="AZ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2016030418</v>
      </c>
      <c r="BM1806">
        <v>18</v>
      </c>
    </row>
    <row r="1807" spans="1:65">
      <c r="A1807" t="s">
        <v>7666</v>
      </c>
      <c r="B1807">
        <v>1806</v>
      </c>
      <c r="C1807" t="s">
        <v>52</v>
      </c>
      <c r="D1807">
        <v>1</v>
      </c>
      <c r="E1807">
        <v>18</v>
      </c>
      <c r="F1807">
        <v>2016030418</v>
      </c>
      <c r="G1807">
        <v>20160304</v>
      </c>
      <c r="H1807" t="s">
        <v>2106</v>
      </c>
      <c r="I1807" t="s">
        <v>2099</v>
      </c>
      <c r="J1807" t="s">
        <v>55</v>
      </c>
      <c r="K1807">
        <v>0</v>
      </c>
      <c r="L1807">
        <v>0</v>
      </c>
      <c r="M1807">
        <v>0</v>
      </c>
      <c r="N1807" t="s">
        <v>56</v>
      </c>
      <c r="O1807" t="s">
        <v>57</v>
      </c>
      <c r="P1807" t="s">
        <v>57</v>
      </c>
      <c r="Q1807" t="s">
        <v>3</v>
      </c>
      <c r="R1807" t="s">
        <v>2100</v>
      </c>
      <c r="S1807" t="s">
        <v>55</v>
      </c>
      <c r="T1807" t="s">
        <v>56</v>
      </c>
      <c r="U1807" t="s">
        <v>56</v>
      </c>
      <c r="V1807" t="s">
        <v>56</v>
      </c>
      <c r="W1807" t="s">
        <v>55</v>
      </c>
      <c r="X1807" t="s">
        <v>56</v>
      </c>
      <c r="Y1807" t="s">
        <v>56</v>
      </c>
      <c r="Z1807" t="s">
        <v>56</v>
      </c>
      <c r="AA1807" t="s">
        <v>57</v>
      </c>
      <c r="AB1807" t="s">
        <v>56</v>
      </c>
      <c r="AC1807" t="s">
        <v>56</v>
      </c>
      <c r="AD1807" t="s">
        <v>56</v>
      </c>
      <c r="AE1807">
        <v>0</v>
      </c>
      <c r="AF1807">
        <v>0</v>
      </c>
      <c r="AG1807">
        <v>0</v>
      </c>
      <c r="AH1807">
        <v>1</v>
      </c>
      <c r="AI1807" s="18" t="str">
        <f t="shared" si="113"/>
        <v>1</v>
      </c>
      <c r="AJ1807" s="18" t="str">
        <f t="shared" si="114"/>
        <v>1</v>
      </c>
      <c r="AK1807" s="18" t="str">
        <f t="shared" si="115"/>
        <v>1</v>
      </c>
      <c r="AL1807" s="18">
        <f t="shared" si="116"/>
        <v>1</v>
      </c>
      <c r="AM1807" t="s">
        <v>55</v>
      </c>
      <c r="AN1807" t="s">
        <v>55</v>
      </c>
      <c r="AO1807">
        <v>0</v>
      </c>
      <c r="AP1807">
        <v>0</v>
      </c>
      <c r="AQ1807">
        <v>0</v>
      </c>
      <c r="AR1807" t="s">
        <v>89</v>
      </c>
      <c r="AS1807" t="s">
        <v>141</v>
      </c>
      <c r="AT1807" t="s">
        <v>141</v>
      </c>
      <c r="AU1807" t="s">
        <v>1326</v>
      </c>
      <c r="AV1807" t="s">
        <v>7666</v>
      </c>
      <c r="AW1807" t="s">
        <v>2106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2016030418</v>
      </c>
      <c r="BM1807">
        <v>18</v>
      </c>
    </row>
    <row r="1808" spans="1:65">
      <c r="A1808" t="s">
        <v>7667</v>
      </c>
      <c r="B1808">
        <v>1807</v>
      </c>
      <c r="C1808" t="s">
        <v>52</v>
      </c>
      <c r="D1808">
        <v>1</v>
      </c>
      <c r="E1808">
        <v>18</v>
      </c>
      <c r="F1808">
        <v>2016030418</v>
      </c>
      <c r="G1808">
        <v>20160304</v>
      </c>
      <c r="H1808" t="s">
        <v>2107</v>
      </c>
      <c r="I1808" t="s">
        <v>54</v>
      </c>
      <c r="J1808" t="s">
        <v>55</v>
      </c>
      <c r="K1808">
        <v>0</v>
      </c>
      <c r="L1808">
        <v>0</v>
      </c>
      <c r="M1808">
        <v>0</v>
      </c>
      <c r="N1808" t="s">
        <v>56</v>
      </c>
      <c r="O1808" t="s">
        <v>57</v>
      </c>
      <c r="P1808" t="s">
        <v>57</v>
      </c>
      <c r="Q1808" t="s">
        <v>3</v>
      </c>
      <c r="R1808" t="s">
        <v>144</v>
      </c>
      <c r="S1808" t="s">
        <v>55</v>
      </c>
      <c r="T1808" t="s">
        <v>56</v>
      </c>
      <c r="U1808" t="s">
        <v>56</v>
      </c>
      <c r="V1808" t="s">
        <v>56</v>
      </c>
      <c r="W1808" t="s">
        <v>55</v>
      </c>
      <c r="X1808" t="s">
        <v>56</v>
      </c>
      <c r="Y1808" t="s">
        <v>56</v>
      </c>
      <c r="Z1808" t="s">
        <v>56</v>
      </c>
      <c r="AA1808" t="s">
        <v>57</v>
      </c>
      <c r="AB1808" t="s">
        <v>56</v>
      </c>
      <c r="AC1808" t="s">
        <v>56</v>
      </c>
      <c r="AD1808" t="s">
        <v>56</v>
      </c>
      <c r="AE1808">
        <v>0</v>
      </c>
      <c r="AF1808">
        <v>0</v>
      </c>
      <c r="AG1808">
        <v>0</v>
      </c>
      <c r="AH1808">
        <v>1</v>
      </c>
      <c r="AI1808" s="18" t="str">
        <f t="shared" si="113"/>
        <v>1</v>
      </c>
      <c r="AJ1808" s="18" t="str">
        <f t="shared" si="114"/>
        <v>1</v>
      </c>
      <c r="AK1808" s="18" t="str">
        <f t="shared" si="115"/>
        <v>1</v>
      </c>
      <c r="AL1808" s="18">
        <f t="shared" si="116"/>
        <v>1</v>
      </c>
      <c r="AM1808" t="s">
        <v>55</v>
      </c>
      <c r="AN1808" t="s">
        <v>55</v>
      </c>
      <c r="AO1808">
        <v>0</v>
      </c>
      <c r="AP1808">
        <v>0</v>
      </c>
      <c r="AQ1808">
        <v>0</v>
      </c>
      <c r="AR1808" t="s">
        <v>59</v>
      </c>
      <c r="AS1808" t="s">
        <v>58</v>
      </c>
      <c r="AT1808" t="s">
        <v>144</v>
      </c>
      <c r="AU1808" t="s">
        <v>1326</v>
      </c>
      <c r="AV1808" t="s">
        <v>7667</v>
      </c>
      <c r="AW1808" t="s">
        <v>2107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2016030418</v>
      </c>
      <c r="BM1808">
        <v>18</v>
      </c>
    </row>
    <row r="1809" spans="1:65">
      <c r="A1809" t="s">
        <v>7668</v>
      </c>
      <c r="B1809">
        <v>1808</v>
      </c>
      <c r="C1809" t="s">
        <v>52</v>
      </c>
      <c r="D1809">
        <v>1</v>
      </c>
      <c r="E1809">
        <v>18</v>
      </c>
      <c r="F1809">
        <v>2016030418</v>
      </c>
      <c r="G1809">
        <v>20160304</v>
      </c>
      <c r="H1809" t="s">
        <v>2108</v>
      </c>
      <c r="I1809" t="s">
        <v>54</v>
      </c>
      <c r="J1809" t="s">
        <v>55</v>
      </c>
      <c r="K1809">
        <v>0</v>
      </c>
      <c r="L1809">
        <v>0</v>
      </c>
      <c r="M1809">
        <v>0</v>
      </c>
      <c r="N1809" t="s">
        <v>56</v>
      </c>
      <c r="O1809" t="s">
        <v>57</v>
      </c>
      <c r="P1809" t="s">
        <v>57</v>
      </c>
      <c r="Q1809" t="s">
        <v>3</v>
      </c>
      <c r="R1809" t="s">
        <v>144</v>
      </c>
      <c r="S1809" t="s">
        <v>55</v>
      </c>
      <c r="T1809" t="s">
        <v>56</v>
      </c>
      <c r="U1809" t="s">
        <v>56</v>
      </c>
      <c r="V1809" t="s">
        <v>56</v>
      </c>
      <c r="W1809" t="s">
        <v>55</v>
      </c>
      <c r="X1809" t="s">
        <v>56</v>
      </c>
      <c r="Y1809" t="s">
        <v>56</v>
      </c>
      <c r="Z1809" t="s">
        <v>56</v>
      </c>
      <c r="AA1809" t="s">
        <v>57</v>
      </c>
      <c r="AB1809" t="s">
        <v>56</v>
      </c>
      <c r="AC1809" t="s">
        <v>56</v>
      </c>
      <c r="AD1809" t="s">
        <v>56</v>
      </c>
      <c r="AE1809">
        <v>0</v>
      </c>
      <c r="AF1809">
        <v>0</v>
      </c>
      <c r="AG1809">
        <v>0</v>
      </c>
      <c r="AH1809">
        <v>1</v>
      </c>
      <c r="AI1809" s="18" t="str">
        <f t="shared" si="113"/>
        <v>1</v>
      </c>
      <c r="AJ1809" s="18" t="str">
        <f t="shared" si="114"/>
        <v>1</v>
      </c>
      <c r="AK1809" s="18" t="str">
        <f t="shared" si="115"/>
        <v>1</v>
      </c>
      <c r="AL1809" s="18">
        <f t="shared" si="116"/>
        <v>1</v>
      </c>
      <c r="AM1809" t="s">
        <v>55</v>
      </c>
      <c r="AN1809" t="s">
        <v>55</v>
      </c>
      <c r="AO1809">
        <v>0</v>
      </c>
      <c r="AP1809">
        <v>0</v>
      </c>
      <c r="AQ1809">
        <v>0</v>
      </c>
      <c r="AR1809" t="s">
        <v>59</v>
      </c>
      <c r="AS1809" t="s">
        <v>58</v>
      </c>
      <c r="AT1809" t="s">
        <v>144</v>
      </c>
      <c r="AU1809" t="s">
        <v>1326</v>
      </c>
      <c r="AV1809" t="s">
        <v>7668</v>
      </c>
      <c r="AW1809" t="s">
        <v>2108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2016030418</v>
      </c>
      <c r="BM1809">
        <v>18</v>
      </c>
    </row>
    <row r="1810" spans="1:65">
      <c r="A1810" t="s">
        <v>7669</v>
      </c>
      <c r="B1810">
        <v>1809</v>
      </c>
      <c r="C1810" t="s">
        <v>52</v>
      </c>
      <c r="D1810">
        <v>1</v>
      </c>
      <c r="E1810">
        <v>18</v>
      </c>
      <c r="F1810">
        <v>2016030418</v>
      </c>
      <c r="G1810">
        <v>20160304</v>
      </c>
      <c r="H1810" t="s">
        <v>2109</v>
      </c>
      <c r="I1810" t="s">
        <v>217</v>
      </c>
      <c r="J1810" t="s">
        <v>55</v>
      </c>
      <c r="K1810">
        <v>0</v>
      </c>
      <c r="L1810">
        <v>0</v>
      </c>
      <c r="M1810">
        <v>0</v>
      </c>
      <c r="N1810" t="s">
        <v>56</v>
      </c>
      <c r="O1810" t="s">
        <v>57</v>
      </c>
      <c r="P1810" t="s">
        <v>57</v>
      </c>
      <c r="Q1810" t="s">
        <v>3</v>
      </c>
      <c r="R1810" t="s">
        <v>144</v>
      </c>
      <c r="S1810" t="s">
        <v>55</v>
      </c>
      <c r="T1810" t="s">
        <v>56</v>
      </c>
      <c r="U1810" t="s">
        <v>56</v>
      </c>
      <c r="V1810" t="s">
        <v>56</v>
      </c>
      <c r="W1810" t="s">
        <v>55</v>
      </c>
      <c r="X1810" t="s">
        <v>56</v>
      </c>
      <c r="Y1810" t="s">
        <v>56</v>
      </c>
      <c r="Z1810" t="s">
        <v>68</v>
      </c>
      <c r="AA1810" t="s">
        <v>132</v>
      </c>
      <c r="AB1810" t="s">
        <v>56</v>
      </c>
      <c r="AC1810" t="s">
        <v>68</v>
      </c>
      <c r="AD1810" t="s">
        <v>56</v>
      </c>
      <c r="AE1810">
        <v>0</v>
      </c>
      <c r="AF1810">
        <v>0</v>
      </c>
      <c r="AG1810">
        <v>0</v>
      </c>
      <c r="AH1810">
        <v>1</v>
      </c>
      <c r="AI1810" s="18" t="str">
        <f t="shared" si="113"/>
        <v>1</v>
      </c>
      <c r="AJ1810" s="18" t="str">
        <f t="shared" si="114"/>
        <v>1</v>
      </c>
      <c r="AK1810" s="18" t="str">
        <f t="shared" si="115"/>
        <v>1</v>
      </c>
      <c r="AL1810" s="18">
        <f t="shared" si="116"/>
        <v>1</v>
      </c>
      <c r="AM1810" t="s">
        <v>55</v>
      </c>
      <c r="AN1810" t="s">
        <v>55</v>
      </c>
      <c r="AO1810">
        <v>1</v>
      </c>
      <c r="AP1810">
        <v>0</v>
      </c>
      <c r="AQ1810">
        <v>0</v>
      </c>
      <c r="AR1810" t="s">
        <v>147</v>
      </c>
      <c r="AS1810" t="s">
        <v>58</v>
      </c>
      <c r="AT1810" t="s">
        <v>144</v>
      </c>
      <c r="AU1810" t="s">
        <v>1326</v>
      </c>
      <c r="AV1810" t="s">
        <v>7669</v>
      </c>
      <c r="AW1810" t="s">
        <v>2109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1</v>
      </c>
      <c r="BL1810">
        <v>2016030418</v>
      </c>
      <c r="BM1810">
        <v>18</v>
      </c>
    </row>
    <row r="1811" spans="1:65">
      <c r="A1811" t="s">
        <v>7670</v>
      </c>
      <c r="B1811">
        <v>1810</v>
      </c>
      <c r="C1811" t="s">
        <v>52</v>
      </c>
      <c r="D1811">
        <v>1</v>
      </c>
      <c r="E1811">
        <v>18</v>
      </c>
      <c r="F1811">
        <v>2016030418</v>
      </c>
      <c r="G1811">
        <v>20160304</v>
      </c>
      <c r="H1811" t="s">
        <v>2110</v>
      </c>
      <c r="I1811" t="s">
        <v>217</v>
      </c>
      <c r="J1811" t="s">
        <v>55</v>
      </c>
      <c r="K1811">
        <v>0</v>
      </c>
      <c r="L1811">
        <v>0</v>
      </c>
      <c r="M1811">
        <v>0</v>
      </c>
      <c r="N1811" t="s">
        <v>56</v>
      </c>
      <c r="O1811" t="s">
        <v>57</v>
      </c>
      <c r="P1811" t="s">
        <v>57</v>
      </c>
      <c r="Q1811" t="s">
        <v>3</v>
      </c>
      <c r="R1811" t="s">
        <v>144</v>
      </c>
      <c r="S1811" t="s">
        <v>55</v>
      </c>
      <c r="T1811" t="s">
        <v>56</v>
      </c>
      <c r="U1811" t="s">
        <v>56</v>
      </c>
      <c r="V1811" t="s">
        <v>56</v>
      </c>
      <c r="W1811" t="s">
        <v>55</v>
      </c>
      <c r="X1811" t="s">
        <v>56</v>
      </c>
      <c r="Y1811" t="s">
        <v>56</v>
      </c>
      <c r="Z1811" t="s">
        <v>68</v>
      </c>
      <c r="AA1811" t="s">
        <v>132</v>
      </c>
      <c r="AB1811" t="s">
        <v>56</v>
      </c>
      <c r="AC1811" t="s">
        <v>68</v>
      </c>
      <c r="AD1811" t="s">
        <v>56</v>
      </c>
      <c r="AE1811">
        <v>0</v>
      </c>
      <c r="AF1811">
        <v>0</v>
      </c>
      <c r="AG1811">
        <v>0</v>
      </c>
      <c r="AH1811">
        <v>1</v>
      </c>
      <c r="AI1811" s="18" t="str">
        <f t="shared" si="113"/>
        <v>1</v>
      </c>
      <c r="AJ1811" s="18" t="str">
        <f t="shared" si="114"/>
        <v>1</v>
      </c>
      <c r="AK1811" s="18" t="str">
        <f t="shared" si="115"/>
        <v>1</v>
      </c>
      <c r="AL1811" s="18">
        <f t="shared" si="116"/>
        <v>1</v>
      </c>
      <c r="AM1811" t="s">
        <v>55</v>
      </c>
      <c r="AN1811" t="s">
        <v>55</v>
      </c>
      <c r="AO1811">
        <v>0</v>
      </c>
      <c r="AP1811">
        <v>0</v>
      </c>
      <c r="AQ1811">
        <v>0</v>
      </c>
      <c r="AR1811" t="s">
        <v>147</v>
      </c>
      <c r="AS1811" t="s">
        <v>58</v>
      </c>
      <c r="AT1811" t="s">
        <v>144</v>
      </c>
      <c r="AU1811" t="s">
        <v>1326</v>
      </c>
      <c r="AV1811" t="s">
        <v>7670</v>
      </c>
      <c r="AW1811" t="s">
        <v>2110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1</v>
      </c>
      <c r="BL1811">
        <v>2016030418</v>
      </c>
      <c r="BM1811">
        <v>18</v>
      </c>
    </row>
    <row r="1812" spans="1:65">
      <c r="A1812" t="s">
        <v>7671</v>
      </c>
      <c r="B1812">
        <v>1811</v>
      </c>
      <c r="C1812" t="s">
        <v>52</v>
      </c>
      <c r="D1812">
        <v>1</v>
      </c>
      <c r="E1812">
        <v>18</v>
      </c>
      <c r="F1812">
        <v>2016030418</v>
      </c>
      <c r="G1812">
        <v>20160304</v>
      </c>
      <c r="H1812" t="s">
        <v>2111</v>
      </c>
      <c r="I1812" t="s">
        <v>217</v>
      </c>
      <c r="J1812" t="s">
        <v>55</v>
      </c>
      <c r="K1812">
        <v>0</v>
      </c>
      <c r="L1812">
        <v>0</v>
      </c>
      <c r="M1812">
        <v>0</v>
      </c>
      <c r="N1812" t="s">
        <v>56</v>
      </c>
      <c r="O1812" t="s">
        <v>57</v>
      </c>
      <c r="P1812" t="s">
        <v>57</v>
      </c>
      <c r="Q1812" t="s">
        <v>3</v>
      </c>
      <c r="R1812" t="s">
        <v>144</v>
      </c>
      <c r="S1812" t="s">
        <v>55</v>
      </c>
      <c r="T1812" t="s">
        <v>56</v>
      </c>
      <c r="U1812" t="s">
        <v>56</v>
      </c>
      <c r="V1812" t="s">
        <v>56</v>
      </c>
      <c r="W1812" t="s">
        <v>55</v>
      </c>
      <c r="X1812" t="s">
        <v>56</v>
      </c>
      <c r="Y1812" t="s">
        <v>56</v>
      </c>
      <c r="Z1812" t="s">
        <v>68</v>
      </c>
      <c r="AA1812" t="s">
        <v>132</v>
      </c>
      <c r="AB1812" t="s">
        <v>56</v>
      </c>
      <c r="AC1812" t="s">
        <v>68</v>
      </c>
      <c r="AD1812" t="s">
        <v>56</v>
      </c>
      <c r="AE1812">
        <v>0</v>
      </c>
      <c r="AF1812">
        <v>0</v>
      </c>
      <c r="AG1812">
        <v>0</v>
      </c>
      <c r="AH1812">
        <v>1</v>
      </c>
      <c r="AI1812" s="18" t="str">
        <f t="shared" si="113"/>
        <v>1</v>
      </c>
      <c r="AJ1812" s="18" t="str">
        <f t="shared" si="114"/>
        <v>1</v>
      </c>
      <c r="AK1812" s="18" t="str">
        <f t="shared" si="115"/>
        <v>1</v>
      </c>
      <c r="AL1812" s="18">
        <f t="shared" si="116"/>
        <v>1</v>
      </c>
      <c r="AM1812" t="s">
        <v>55</v>
      </c>
      <c r="AN1812" t="s">
        <v>55</v>
      </c>
      <c r="AO1812">
        <v>0</v>
      </c>
      <c r="AP1812">
        <v>0</v>
      </c>
      <c r="AQ1812">
        <v>0</v>
      </c>
      <c r="AR1812" t="s">
        <v>147</v>
      </c>
      <c r="AS1812" t="s">
        <v>58</v>
      </c>
      <c r="AT1812" t="s">
        <v>144</v>
      </c>
      <c r="AU1812" t="s">
        <v>1326</v>
      </c>
      <c r="AV1812" t="s">
        <v>7671</v>
      </c>
      <c r="AW1812" t="s">
        <v>2111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2016030418</v>
      </c>
      <c r="BM1812">
        <v>18</v>
      </c>
    </row>
    <row r="1813" spans="1:65">
      <c r="A1813" t="s">
        <v>7672</v>
      </c>
      <c r="B1813">
        <v>1812</v>
      </c>
      <c r="C1813" t="s">
        <v>52</v>
      </c>
      <c r="D1813">
        <v>1</v>
      </c>
      <c r="E1813">
        <v>18</v>
      </c>
      <c r="F1813">
        <v>2016030418</v>
      </c>
      <c r="G1813">
        <v>20160304</v>
      </c>
      <c r="H1813" t="s">
        <v>2112</v>
      </c>
      <c r="I1813" t="s">
        <v>217</v>
      </c>
      <c r="J1813" t="s">
        <v>55</v>
      </c>
      <c r="K1813">
        <v>0</v>
      </c>
      <c r="L1813">
        <v>0</v>
      </c>
      <c r="M1813">
        <v>0</v>
      </c>
      <c r="N1813" t="s">
        <v>56</v>
      </c>
      <c r="O1813" t="s">
        <v>57</v>
      </c>
      <c r="P1813" t="s">
        <v>57</v>
      </c>
      <c r="Q1813" t="s">
        <v>3</v>
      </c>
      <c r="R1813" t="s">
        <v>144</v>
      </c>
      <c r="S1813" t="s">
        <v>55</v>
      </c>
      <c r="T1813" t="s">
        <v>56</v>
      </c>
      <c r="U1813" t="s">
        <v>56</v>
      </c>
      <c r="V1813" t="s">
        <v>56</v>
      </c>
      <c r="W1813" t="s">
        <v>55</v>
      </c>
      <c r="X1813" t="s">
        <v>56</v>
      </c>
      <c r="Y1813" t="s">
        <v>56</v>
      </c>
      <c r="Z1813" t="s">
        <v>68</v>
      </c>
      <c r="AA1813" t="s">
        <v>132</v>
      </c>
      <c r="AB1813" t="s">
        <v>56</v>
      </c>
      <c r="AC1813" t="s">
        <v>68</v>
      </c>
      <c r="AD1813" t="s">
        <v>56</v>
      </c>
      <c r="AE1813">
        <v>0</v>
      </c>
      <c r="AF1813">
        <v>0</v>
      </c>
      <c r="AG1813">
        <v>0</v>
      </c>
      <c r="AH1813">
        <v>1</v>
      </c>
      <c r="AI1813" s="18" t="str">
        <f t="shared" si="113"/>
        <v>1</v>
      </c>
      <c r="AJ1813" s="18" t="str">
        <f t="shared" si="114"/>
        <v>1</v>
      </c>
      <c r="AK1813" s="18" t="str">
        <f t="shared" si="115"/>
        <v>1</v>
      </c>
      <c r="AL1813" s="18">
        <f t="shared" si="116"/>
        <v>1</v>
      </c>
      <c r="AM1813" t="s">
        <v>55</v>
      </c>
      <c r="AN1813" t="s">
        <v>55</v>
      </c>
      <c r="AO1813">
        <v>0</v>
      </c>
      <c r="AP1813">
        <v>0</v>
      </c>
      <c r="AQ1813">
        <v>0</v>
      </c>
      <c r="AR1813" t="s">
        <v>147</v>
      </c>
      <c r="AS1813" t="s">
        <v>58</v>
      </c>
      <c r="AT1813" t="s">
        <v>144</v>
      </c>
      <c r="AU1813" t="s">
        <v>1326</v>
      </c>
      <c r="AV1813" t="s">
        <v>7672</v>
      </c>
      <c r="AW1813" t="s">
        <v>2112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2016030418</v>
      </c>
      <c r="BM1813">
        <v>18</v>
      </c>
    </row>
    <row r="1814" spans="1:65">
      <c r="A1814" t="s">
        <v>7673</v>
      </c>
      <c r="B1814">
        <v>1813</v>
      </c>
      <c r="C1814" t="s">
        <v>52</v>
      </c>
      <c r="D1814">
        <v>1</v>
      </c>
      <c r="E1814">
        <v>18</v>
      </c>
      <c r="F1814">
        <v>2016030418</v>
      </c>
      <c r="G1814">
        <v>20160304</v>
      </c>
      <c r="H1814" t="s">
        <v>2113</v>
      </c>
      <c r="I1814" t="s">
        <v>217</v>
      </c>
      <c r="J1814" t="s">
        <v>55</v>
      </c>
      <c r="K1814">
        <v>0</v>
      </c>
      <c r="L1814">
        <v>0</v>
      </c>
      <c r="M1814">
        <v>0</v>
      </c>
      <c r="N1814" t="s">
        <v>56</v>
      </c>
      <c r="O1814" t="s">
        <v>57</v>
      </c>
      <c r="P1814" t="s">
        <v>57</v>
      </c>
      <c r="Q1814" t="s">
        <v>3</v>
      </c>
      <c r="R1814" t="s">
        <v>144</v>
      </c>
      <c r="S1814" t="s">
        <v>55</v>
      </c>
      <c r="T1814" t="s">
        <v>56</v>
      </c>
      <c r="U1814" t="s">
        <v>56</v>
      </c>
      <c r="V1814" t="s">
        <v>56</v>
      </c>
      <c r="W1814" t="s">
        <v>55</v>
      </c>
      <c r="X1814" t="s">
        <v>56</v>
      </c>
      <c r="Y1814" t="s">
        <v>56</v>
      </c>
      <c r="Z1814" t="s">
        <v>68</v>
      </c>
      <c r="AA1814" t="s">
        <v>132</v>
      </c>
      <c r="AB1814" t="s">
        <v>56</v>
      </c>
      <c r="AC1814" t="s">
        <v>68</v>
      </c>
      <c r="AD1814" t="s">
        <v>56</v>
      </c>
      <c r="AE1814">
        <v>0</v>
      </c>
      <c r="AF1814">
        <v>0</v>
      </c>
      <c r="AG1814">
        <v>0</v>
      </c>
      <c r="AH1814">
        <v>1</v>
      </c>
      <c r="AI1814" s="18" t="str">
        <f t="shared" si="113"/>
        <v>1</v>
      </c>
      <c r="AJ1814" s="18" t="str">
        <f t="shared" si="114"/>
        <v>1</v>
      </c>
      <c r="AK1814" s="18" t="str">
        <f t="shared" si="115"/>
        <v>1</v>
      </c>
      <c r="AL1814" s="18">
        <f t="shared" si="116"/>
        <v>1</v>
      </c>
      <c r="AM1814" t="s">
        <v>55</v>
      </c>
      <c r="AN1814" t="s">
        <v>55</v>
      </c>
      <c r="AO1814">
        <v>0</v>
      </c>
      <c r="AP1814">
        <v>0</v>
      </c>
      <c r="AQ1814">
        <v>0</v>
      </c>
      <c r="AR1814" t="s">
        <v>147</v>
      </c>
      <c r="AS1814" t="s">
        <v>58</v>
      </c>
      <c r="AT1814" t="s">
        <v>144</v>
      </c>
      <c r="AU1814" t="s">
        <v>1326</v>
      </c>
      <c r="AV1814" t="s">
        <v>7673</v>
      </c>
      <c r="AW1814" t="s">
        <v>2113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2016030418</v>
      </c>
      <c r="BM1814">
        <v>18</v>
      </c>
    </row>
    <row r="1815" spans="1:65">
      <c r="A1815" t="s">
        <v>7674</v>
      </c>
      <c r="B1815">
        <v>1814</v>
      </c>
      <c r="C1815" t="s">
        <v>52</v>
      </c>
      <c r="D1815">
        <v>1</v>
      </c>
      <c r="E1815">
        <v>18</v>
      </c>
      <c r="F1815">
        <v>2016030418</v>
      </c>
      <c r="G1815">
        <v>20160304</v>
      </c>
      <c r="H1815" t="s">
        <v>2114</v>
      </c>
      <c r="I1815" t="s">
        <v>217</v>
      </c>
      <c r="J1815" t="s">
        <v>55</v>
      </c>
      <c r="K1815">
        <v>0</v>
      </c>
      <c r="L1815">
        <v>0</v>
      </c>
      <c r="M1815">
        <v>0</v>
      </c>
      <c r="N1815" t="s">
        <v>56</v>
      </c>
      <c r="O1815" t="s">
        <v>57</v>
      </c>
      <c r="P1815" t="s">
        <v>57</v>
      </c>
      <c r="Q1815" t="s">
        <v>3</v>
      </c>
      <c r="R1815" t="s">
        <v>144</v>
      </c>
      <c r="S1815" t="s">
        <v>55</v>
      </c>
      <c r="T1815" t="s">
        <v>56</v>
      </c>
      <c r="U1815" t="s">
        <v>56</v>
      </c>
      <c r="V1815" t="s">
        <v>56</v>
      </c>
      <c r="W1815" t="s">
        <v>55</v>
      </c>
      <c r="X1815" t="s">
        <v>56</v>
      </c>
      <c r="Y1815" t="s">
        <v>56</v>
      </c>
      <c r="Z1815" t="s">
        <v>68</v>
      </c>
      <c r="AA1815" t="s">
        <v>132</v>
      </c>
      <c r="AB1815" t="s">
        <v>56</v>
      </c>
      <c r="AC1815" t="s">
        <v>68</v>
      </c>
      <c r="AD1815" t="s">
        <v>56</v>
      </c>
      <c r="AE1815">
        <v>0</v>
      </c>
      <c r="AF1815">
        <v>0</v>
      </c>
      <c r="AG1815">
        <v>0</v>
      </c>
      <c r="AH1815">
        <v>1</v>
      </c>
      <c r="AI1815" s="18" t="str">
        <f t="shared" si="113"/>
        <v>1</v>
      </c>
      <c r="AJ1815" s="18" t="str">
        <f t="shared" si="114"/>
        <v>1</v>
      </c>
      <c r="AK1815" s="18" t="str">
        <f t="shared" si="115"/>
        <v>1</v>
      </c>
      <c r="AL1815" s="18">
        <f t="shared" si="116"/>
        <v>1</v>
      </c>
      <c r="AM1815" t="s">
        <v>55</v>
      </c>
      <c r="AN1815" t="s">
        <v>55</v>
      </c>
      <c r="AO1815">
        <v>1</v>
      </c>
      <c r="AP1815">
        <v>0</v>
      </c>
      <c r="AQ1815">
        <v>0</v>
      </c>
      <c r="AR1815" t="s">
        <v>147</v>
      </c>
      <c r="AS1815" t="s">
        <v>58</v>
      </c>
      <c r="AT1815" t="s">
        <v>144</v>
      </c>
      <c r="AU1815" t="s">
        <v>1326</v>
      </c>
      <c r="AV1815" t="s">
        <v>7674</v>
      </c>
      <c r="AW1815" t="s">
        <v>2114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2016030418</v>
      </c>
      <c r="BM1815">
        <v>18</v>
      </c>
    </row>
    <row r="1816" spans="1:65">
      <c r="A1816" t="s">
        <v>7675</v>
      </c>
      <c r="B1816">
        <v>1815</v>
      </c>
      <c r="C1816" t="s">
        <v>52</v>
      </c>
      <c r="D1816">
        <v>1</v>
      </c>
      <c r="E1816">
        <v>18</v>
      </c>
      <c r="F1816">
        <v>2016030418</v>
      </c>
      <c r="G1816">
        <v>20160304</v>
      </c>
      <c r="H1816" t="s">
        <v>2115</v>
      </c>
      <c r="I1816" t="s">
        <v>217</v>
      </c>
      <c r="J1816" t="s">
        <v>55</v>
      </c>
      <c r="K1816">
        <v>0</v>
      </c>
      <c r="L1816">
        <v>0</v>
      </c>
      <c r="M1816">
        <v>0</v>
      </c>
      <c r="N1816" t="s">
        <v>56</v>
      </c>
      <c r="O1816" t="s">
        <v>57</v>
      </c>
      <c r="P1816" t="s">
        <v>57</v>
      </c>
      <c r="Q1816" t="s">
        <v>3</v>
      </c>
      <c r="R1816" t="s">
        <v>144</v>
      </c>
      <c r="S1816" t="s">
        <v>55</v>
      </c>
      <c r="T1816" t="s">
        <v>56</v>
      </c>
      <c r="U1816" t="s">
        <v>56</v>
      </c>
      <c r="V1816" t="s">
        <v>56</v>
      </c>
      <c r="W1816" t="s">
        <v>55</v>
      </c>
      <c r="X1816" t="s">
        <v>56</v>
      </c>
      <c r="Y1816" t="s">
        <v>56</v>
      </c>
      <c r="Z1816" t="s">
        <v>68</v>
      </c>
      <c r="AA1816" t="s">
        <v>132</v>
      </c>
      <c r="AB1816" t="s">
        <v>56</v>
      </c>
      <c r="AC1816" t="s">
        <v>56</v>
      </c>
      <c r="AD1816" t="s">
        <v>56</v>
      </c>
      <c r="AE1816">
        <v>0</v>
      </c>
      <c r="AF1816">
        <v>0</v>
      </c>
      <c r="AG1816">
        <v>0</v>
      </c>
      <c r="AH1816">
        <v>1</v>
      </c>
      <c r="AI1816" s="18" t="str">
        <f t="shared" si="113"/>
        <v>1</v>
      </c>
      <c r="AJ1816" s="18" t="str">
        <f t="shared" si="114"/>
        <v>1</v>
      </c>
      <c r="AK1816" s="18" t="str">
        <f t="shared" si="115"/>
        <v>1</v>
      </c>
      <c r="AL1816" s="18">
        <f t="shared" si="116"/>
        <v>1</v>
      </c>
      <c r="AM1816" t="s">
        <v>55</v>
      </c>
      <c r="AN1816" t="s">
        <v>55</v>
      </c>
      <c r="AO1816">
        <v>0</v>
      </c>
      <c r="AP1816">
        <v>0</v>
      </c>
      <c r="AQ1816">
        <v>0</v>
      </c>
      <c r="AR1816" t="s">
        <v>147</v>
      </c>
      <c r="AS1816" t="s">
        <v>58</v>
      </c>
      <c r="AT1816" t="s">
        <v>144</v>
      </c>
      <c r="AU1816" t="s">
        <v>1326</v>
      </c>
      <c r="AV1816" t="s">
        <v>7675</v>
      </c>
      <c r="AW1816" t="s">
        <v>2115</v>
      </c>
      <c r="AX1816">
        <v>0</v>
      </c>
      <c r="AY1816">
        <v>0</v>
      </c>
      <c r="AZ1816">
        <v>0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1</v>
      </c>
      <c r="BL1816">
        <v>2016030418</v>
      </c>
      <c r="BM1816">
        <v>18</v>
      </c>
    </row>
    <row r="1817" spans="1:65">
      <c r="A1817" t="s">
        <v>7676</v>
      </c>
      <c r="B1817">
        <v>1816</v>
      </c>
      <c r="C1817" t="s">
        <v>57</v>
      </c>
      <c r="D1817" t="s">
        <v>55</v>
      </c>
      <c r="E1817">
        <v>18</v>
      </c>
      <c r="F1817">
        <v>2016030418</v>
      </c>
      <c r="G1817" t="s">
        <v>55</v>
      </c>
      <c r="H1817" t="s">
        <v>2116</v>
      </c>
      <c r="I1817" t="s">
        <v>55</v>
      </c>
      <c r="J1817" t="s">
        <v>55</v>
      </c>
      <c r="K1817" t="s">
        <v>55</v>
      </c>
      <c r="L1817" t="s">
        <v>55</v>
      </c>
      <c r="M1817" t="s">
        <v>55</v>
      </c>
      <c r="N1817" t="s">
        <v>57</v>
      </c>
      <c r="O1817" t="s">
        <v>57</v>
      </c>
      <c r="P1817" t="s">
        <v>57</v>
      </c>
      <c r="Q1817" t="s">
        <v>57</v>
      </c>
      <c r="R1817" t="s">
        <v>57</v>
      </c>
      <c r="S1817" t="s">
        <v>55</v>
      </c>
      <c r="T1817" t="s">
        <v>57</v>
      </c>
      <c r="U1817" t="s">
        <v>57</v>
      </c>
      <c r="V1817" t="s">
        <v>57</v>
      </c>
      <c r="W1817" t="s">
        <v>55</v>
      </c>
      <c r="X1817" t="s">
        <v>57</v>
      </c>
      <c r="Y1817" t="s">
        <v>57</v>
      </c>
      <c r="Z1817" t="s">
        <v>57</v>
      </c>
      <c r="AA1817" t="s">
        <v>57</v>
      </c>
      <c r="AB1817" t="s">
        <v>57</v>
      </c>
      <c r="AC1817" t="s">
        <v>57</v>
      </c>
      <c r="AD1817" t="s">
        <v>57</v>
      </c>
      <c r="AE1817">
        <v>0</v>
      </c>
      <c r="AF1817">
        <v>0</v>
      </c>
      <c r="AG1817">
        <v>0</v>
      </c>
      <c r="AH1817">
        <v>0</v>
      </c>
      <c r="AI1817" s="18" t="str">
        <f t="shared" si="113"/>
        <v>1</v>
      </c>
      <c r="AJ1817" s="18" t="str">
        <f t="shared" si="114"/>
        <v>1</v>
      </c>
      <c r="AK1817" s="18" t="str">
        <f t="shared" si="115"/>
        <v>1</v>
      </c>
      <c r="AL1817" s="18">
        <f t="shared" si="116"/>
        <v>0</v>
      </c>
      <c r="AM1817" t="s">
        <v>55</v>
      </c>
      <c r="AN1817" t="s">
        <v>55</v>
      </c>
      <c r="AO1817">
        <v>0</v>
      </c>
      <c r="AP1817">
        <v>1</v>
      </c>
      <c r="AQ1817">
        <v>0</v>
      </c>
      <c r="AR1817" t="s">
        <v>59</v>
      </c>
      <c r="AS1817" t="s">
        <v>80</v>
      </c>
      <c r="AT1817" t="s">
        <v>80</v>
      </c>
      <c r="AU1817" t="s">
        <v>80</v>
      </c>
      <c r="AV1817" t="s">
        <v>7676</v>
      </c>
      <c r="AW1817" t="s">
        <v>2116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0</v>
      </c>
      <c r="BL1817">
        <v>2016030418</v>
      </c>
      <c r="BM1817">
        <v>18</v>
      </c>
    </row>
    <row r="1818" spans="1:65">
      <c r="A1818" t="s">
        <v>7677</v>
      </c>
      <c r="B1818">
        <v>1817</v>
      </c>
      <c r="C1818" t="s">
        <v>52</v>
      </c>
      <c r="D1818">
        <v>1</v>
      </c>
      <c r="E1818">
        <v>18</v>
      </c>
      <c r="F1818">
        <v>2016030418</v>
      </c>
      <c r="G1818">
        <v>20160304</v>
      </c>
      <c r="H1818" t="s">
        <v>2117</v>
      </c>
      <c r="I1818" t="s">
        <v>217</v>
      </c>
      <c r="J1818" t="s">
        <v>55</v>
      </c>
      <c r="K1818">
        <v>0</v>
      </c>
      <c r="L1818">
        <v>0</v>
      </c>
      <c r="M1818">
        <v>0</v>
      </c>
      <c r="N1818" t="s">
        <v>56</v>
      </c>
      <c r="O1818" t="s">
        <v>57</v>
      </c>
      <c r="P1818" t="s">
        <v>57</v>
      </c>
      <c r="Q1818" t="s">
        <v>3</v>
      </c>
      <c r="R1818" t="s">
        <v>144</v>
      </c>
      <c r="S1818" t="s">
        <v>55</v>
      </c>
      <c r="T1818" t="s">
        <v>56</v>
      </c>
      <c r="U1818" t="s">
        <v>56</v>
      </c>
      <c r="V1818" t="s">
        <v>56</v>
      </c>
      <c r="W1818" t="s">
        <v>55</v>
      </c>
      <c r="X1818" t="s">
        <v>56</v>
      </c>
      <c r="Y1818" t="s">
        <v>56</v>
      </c>
      <c r="Z1818" t="s">
        <v>56</v>
      </c>
      <c r="AA1818" t="s">
        <v>57</v>
      </c>
      <c r="AB1818" t="s">
        <v>56</v>
      </c>
      <c r="AC1818" t="s">
        <v>56</v>
      </c>
      <c r="AD1818" t="s">
        <v>56</v>
      </c>
      <c r="AE1818">
        <v>0</v>
      </c>
      <c r="AF1818">
        <v>0</v>
      </c>
      <c r="AG1818">
        <v>0</v>
      </c>
      <c r="AH1818">
        <v>1</v>
      </c>
      <c r="AI1818" s="18" t="str">
        <f t="shared" si="113"/>
        <v>1</v>
      </c>
      <c r="AJ1818" s="18" t="str">
        <f t="shared" si="114"/>
        <v>1</v>
      </c>
      <c r="AK1818" s="18" t="str">
        <f t="shared" si="115"/>
        <v>1</v>
      </c>
      <c r="AL1818" s="18">
        <f t="shared" si="116"/>
        <v>1</v>
      </c>
      <c r="AM1818" t="s">
        <v>55</v>
      </c>
      <c r="AN1818" t="s">
        <v>55</v>
      </c>
      <c r="AO1818">
        <v>0</v>
      </c>
      <c r="AP1818">
        <v>0</v>
      </c>
      <c r="AQ1818">
        <v>0</v>
      </c>
      <c r="AR1818" t="s">
        <v>147</v>
      </c>
      <c r="AS1818" t="s">
        <v>58</v>
      </c>
      <c r="AT1818" t="s">
        <v>144</v>
      </c>
      <c r="AU1818" t="s">
        <v>1326</v>
      </c>
      <c r="AV1818" t="s">
        <v>7677</v>
      </c>
      <c r="AW1818" t="s">
        <v>2117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1</v>
      </c>
      <c r="BL1818">
        <v>2016030418</v>
      </c>
      <c r="BM1818">
        <v>18</v>
      </c>
    </row>
    <row r="1819" spans="1:65">
      <c r="A1819" t="s">
        <v>7678</v>
      </c>
      <c r="B1819">
        <v>1818</v>
      </c>
      <c r="C1819" t="s">
        <v>52</v>
      </c>
      <c r="D1819">
        <v>1</v>
      </c>
      <c r="E1819">
        <v>18</v>
      </c>
      <c r="F1819">
        <v>2016030418</v>
      </c>
      <c r="G1819">
        <v>20160304</v>
      </c>
      <c r="H1819" t="s">
        <v>2118</v>
      </c>
      <c r="I1819" t="s">
        <v>217</v>
      </c>
      <c r="J1819" t="s">
        <v>55</v>
      </c>
      <c r="K1819">
        <v>0</v>
      </c>
      <c r="L1819">
        <v>0</v>
      </c>
      <c r="M1819">
        <v>0</v>
      </c>
      <c r="N1819" t="s">
        <v>56</v>
      </c>
      <c r="O1819" t="s">
        <v>57</v>
      </c>
      <c r="P1819" t="s">
        <v>57</v>
      </c>
      <c r="Q1819" t="s">
        <v>3</v>
      </c>
      <c r="R1819" t="s">
        <v>144</v>
      </c>
      <c r="S1819" t="s">
        <v>55</v>
      </c>
      <c r="T1819" t="s">
        <v>56</v>
      </c>
      <c r="U1819" t="s">
        <v>56</v>
      </c>
      <c r="V1819" t="s">
        <v>56</v>
      </c>
      <c r="W1819" t="s">
        <v>55</v>
      </c>
      <c r="X1819" t="s">
        <v>56</v>
      </c>
      <c r="Y1819" t="s">
        <v>56</v>
      </c>
      <c r="Z1819" t="s">
        <v>56</v>
      </c>
      <c r="AA1819" t="s">
        <v>57</v>
      </c>
      <c r="AB1819" t="s">
        <v>56</v>
      </c>
      <c r="AC1819" t="s">
        <v>56</v>
      </c>
      <c r="AD1819" t="s">
        <v>56</v>
      </c>
      <c r="AE1819">
        <v>0</v>
      </c>
      <c r="AF1819">
        <v>0</v>
      </c>
      <c r="AG1819">
        <v>0</v>
      </c>
      <c r="AH1819">
        <v>1</v>
      </c>
      <c r="AI1819" s="18" t="str">
        <f t="shared" si="113"/>
        <v>1</v>
      </c>
      <c r="AJ1819" s="18" t="str">
        <f t="shared" si="114"/>
        <v>1</v>
      </c>
      <c r="AK1819" s="18" t="str">
        <f t="shared" si="115"/>
        <v>1</v>
      </c>
      <c r="AL1819" s="18">
        <f t="shared" si="116"/>
        <v>1</v>
      </c>
      <c r="AM1819" t="s">
        <v>55</v>
      </c>
      <c r="AN1819" t="s">
        <v>55</v>
      </c>
      <c r="AO1819">
        <v>1</v>
      </c>
      <c r="AP1819">
        <v>0</v>
      </c>
      <c r="AQ1819">
        <v>0</v>
      </c>
      <c r="AR1819" t="s">
        <v>147</v>
      </c>
      <c r="AS1819" t="s">
        <v>58</v>
      </c>
      <c r="AT1819" t="s">
        <v>144</v>
      </c>
      <c r="AU1819" t="s">
        <v>1326</v>
      </c>
      <c r="AV1819" t="s">
        <v>7678</v>
      </c>
      <c r="AW1819" t="s">
        <v>2118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1</v>
      </c>
      <c r="BL1819">
        <v>2016030418</v>
      </c>
      <c r="BM1819">
        <v>18</v>
      </c>
    </row>
    <row r="1820" spans="1:65">
      <c r="A1820" t="s">
        <v>7679</v>
      </c>
      <c r="B1820">
        <v>1819</v>
      </c>
      <c r="C1820" t="s">
        <v>52</v>
      </c>
      <c r="D1820">
        <v>1</v>
      </c>
      <c r="E1820">
        <v>18</v>
      </c>
      <c r="F1820">
        <v>2016030418</v>
      </c>
      <c r="G1820">
        <v>20160304</v>
      </c>
      <c r="H1820" t="s">
        <v>2119</v>
      </c>
      <c r="I1820" t="s">
        <v>217</v>
      </c>
      <c r="J1820" t="s">
        <v>55</v>
      </c>
      <c r="K1820">
        <v>0</v>
      </c>
      <c r="L1820">
        <v>0</v>
      </c>
      <c r="M1820">
        <v>0</v>
      </c>
      <c r="N1820" t="s">
        <v>56</v>
      </c>
      <c r="O1820" t="s">
        <v>57</v>
      </c>
      <c r="P1820" t="s">
        <v>57</v>
      </c>
      <c r="Q1820" t="s">
        <v>3</v>
      </c>
      <c r="R1820" t="s">
        <v>144</v>
      </c>
      <c r="S1820" t="s">
        <v>55</v>
      </c>
      <c r="T1820" t="s">
        <v>56</v>
      </c>
      <c r="U1820" t="s">
        <v>56</v>
      </c>
      <c r="V1820" t="s">
        <v>56</v>
      </c>
      <c r="W1820" t="s">
        <v>55</v>
      </c>
      <c r="X1820" t="s">
        <v>56</v>
      </c>
      <c r="Y1820" t="s">
        <v>56</v>
      </c>
      <c r="Z1820" t="s">
        <v>56</v>
      </c>
      <c r="AA1820" t="s">
        <v>57</v>
      </c>
      <c r="AB1820" t="s">
        <v>56</v>
      </c>
      <c r="AC1820" t="s">
        <v>56</v>
      </c>
      <c r="AD1820" t="s">
        <v>56</v>
      </c>
      <c r="AE1820">
        <v>0</v>
      </c>
      <c r="AF1820">
        <v>0</v>
      </c>
      <c r="AG1820">
        <v>0</v>
      </c>
      <c r="AH1820">
        <v>1</v>
      </c>
      <c r="AI1820" s="18" t="str">
        <f t="shared" si="113"/>
        <v>1</v>
      </c>
      <c r="AJ1820" s="18" t="str">
        <f t="shared" si="114"/>
        <v>1</v>
      </c>
      <c r="AK1820" s="18" t="str">
        <f t="shared" si="115"/>
        <v>1</v>
      </c>
      <c r="AL1820" s="18">
        <f t="shared" si="116"/>
        <v>1</v>
      </c>
      <c r="AM1820" t="s">
        <v>55</v>
      </c>
      <c r="AN1820" t="s">
        <v>55</v>
      </c>
      <c r="AO1820">
        <v>0</v>
      </c>
      <c r="AP1820">
        <v>0</v>
      </c>
      <c r="AQ1820">
        <v>0</v>
      </c>
      <c r="AR1820" t="s">
        <v>147</v>
      </c>
      <c r="AS1820" t="s">
        <v>58</v>
      </c>
      <c r="AT1820" t="s">
        <v>144</v>
      </c>
      <c r="AU1820" t="s">
        <v>1326</v>
      </c>
      <c r="AV1820" t="s">
        <v>7679</v>
      </c>
      <c r="AW1820" t="s">
        <v>2119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2016030418</v>
      </c>
      <c r="BM1820">
        <v>18</v>
      </c>
    </row>
    <row r="1821" spans="1:65">
      <c r="A1821" t="s">
        <v>7680</v>
      </c>
      <c r="B1821">
        <v>1820</v>
      </c>
      <c r="C1821" t="s">
        <v>52</v>
      </c>
      <c r="D1821">
        <v>1</v>
      </c>
      <c r="E1821">
        <v>18</v>
      </c>
      <c r="F1821">
        <v>2016030418</v>
      </c>
      <c r="G1821">
        <v>20160304</v>
      </c>
      <c r="H1821" t="s">
        <v>2120</v>
      </c>
      <c r="I1821" t="s">
        <v>217</v>
      </c>
      <c r="J1821" t="s">
        <v>55</v>
      </c>
      <c r="K1821">
        <v>0</v>
      </c>
      <c r="L1821">
        <v>0</v>
      </c>
      <c r="M1821">
        <v>0</v>
      </c>
      <c r="N1821" t="s">
        <v>56</v>
      </c>
      <c r="O1821" t="s">
        <v>57</v>
      </c>
      <c r="P1821" t="s">
        <v>57</v>
      </c>
      <c r="Q1821" t="s">
        <v>3</v>
      </c>
      <c r="R1821" t="s">
        <v>144</v>
      </c>
      <c r="S1821" t="s">
        <v>55</v>
      </c>
      <c r="T1821" t="s">
        <v>56</v>
      </c>
      <c r="U1821" t="s">
        <v>56</v>
      </c>
      <c r="V1821" t="s">
        <v>56</v>
      </c>
      <c r="W1821" t="s">
        <v>55</v>
      </c>
      <c r="X1821" t="s">
        <v>56</v>
      </c>
      <c r="Y1821" t="s">
        <v>56</v>
      </c>
      <c r="Z1821" t="s">
        <v>56</v>
      </c>
      <c r="AA1821" t="s">
        <v>57</v>
      </c>
      <c r="AB1821" t="s">
        <v>56</v>
      </c>
      <c r="AC1821" t="s">
        <v>56</v>
      </c>
      <c r="AD1821" t="s">
        <v>56</v>
      </c>
      <c r="AE1821">
        <v>0</v>
      </c>
      <c r="AF1821">
        <v>0</v>
      </c>
      <c r="AG1821">
        <v>0</v>
      </c>
      <c r="AH1821">
        <v>1</v>
      </c>
      <c r="AI1821" s="18" t="str">
        <f t="shared" si="113"/>
        <v>1</v>
      </c>
      <c r="AJ1821" s="18" t="str">
        <f t="shared" si="114"/>
        <v>1</v>
      </c>
      <c r="AK1821" s="18" t="str">
        <f t="shared" si="115"/>
        <v>1</v>
      </c>
      <c r="AL1821" s="18">
        <f t="shared" si="116"/>
        <v>1</v>
      </c>
      <c r="AM1821" t="s">
        <v>55</v>
      </c>
      <c r="AN1821" t="s">
        <v>55</v>
      </c>
      <c r="AO1821">
        <v>0</v>
      </c>
      <c r="AP1821">
        <v>0</v>
      </c>
      <c r="AQ1821">
        <v>0</v>
      </c>
      <c r="AR1821" t="s">
        <v>147</v>
      </c>
      <c r="AS1821" t="s">
        <v>58</v>
      </c>
      <c r="AT1821" t="s">
        <v>144</v>
      </c>
      <c r="AU1821" t="s">
        <v>1326</v>
      </c>
      <c r="AV1821" t="s">
        <v>7680</v>
      </c>
      <c r="AW1821" t="s">
        <v>2120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</v>
      </c>
      <c r="BL1821">
        <v>2016030418</v>
      </c>
      <c r="BM1821">
        <v>18</v>
      </c>
    </row>
    <row r="1822" spans="1:65">
      <c r="A1822" t="s">
        <v>7681</v>
      </c>
      <c r="B1822">
        <v>1821</v>
      </c>
      <c r="C1822" t="s">
        <v>52</v>
      </c>
      <c r="D1822">
        <v>1</v>
      </c>
      <c r="E1822">
        <v>18</v>
      </c>
      <c r="F1822">
        <v>2016030418</v>
      </c>
      <c r="G1822">
        <v>20160304</v>
      </c>
      <c r="H1822" t="s">
        <v>2121</v>
      </c>
      <c r="I1822" t="s">
        <v>76</v>
      </c>
      <c r="J1822" t="s">
        <v>55</v>
      </c>
      <c r="K1822">
        <v>0</v>
      </c>
      <c r="L1822">
        <v>0</v>
      </c>
      <c r="M1822">
        <v>0</v>
      </c>
      <c r="N1822" t="s">
        <v>56</v>
      </c>
      <c r="O1822" t="s">
        <v>57</v>
      </c>
      <c r="P1822" t="s">
        <v>57</v>
      </c>
      <c r="Q1822" t="s">
        <v>4</v>
      </c>
      <c r="R1822" t="s">
        <v>2086</v>
      </c>
      <c r="S1822" t="s">
        <v>55</v>
      </c>
      <c r="T1822" t="s">
        <v>56</v>
      </c>
      <c r="U1822" t="s">
        <v>56</v>
      </c>
      <c r="V1822" t="s">
        <v>56</v>
      </c>
      <c r="W1822" t="s">
        <v>55</v>
      </c>
      <c r="X1822" t="s">
        <v>56</v>
      </c>
      <c r="Y1822" t="s">
        <v>56</v>
      </c>
      <c r="Z1822" t="s">
        <v>56</v>
      </c>
      <c r="AA1822" t="s">
        <v>57</v>
      </c>
      <c r="AB1822" t="s">
        <v>56</v>
      </c>
      <c r="AC1822" t="s">
        <v>56</v>
      </c>
      <c r="AD1822" t="s">
        <v>56</v>
      </c>
      <c r="AE1822">
        <v>0</v>
      </c>
      <c r="AF1822">
        <v>0</v>
      </c>
      <c r="AG1822">
        <v>0</v>
      </c>
      <c r="AH1822">
        <v>1</v>
      </c>
      <c r="AI1822" s="18" t="str">
        <f t="shared" si="113"/>
        <v>1</v>
      </c>
      <c r="AJ1822" s="18" t="str">
        <f t="shared" si="114"/>
        <v>1</v>
      </c>
      <c r="AK1822" s="18" t="str">
        <f t="shared" si="115"/>
        <v>1</v>
      </c>
      <c r="AL1822" s="18">
        <f t="shared" si="116"/>
        <v>1</v>
      </c>
      <c r="AM1822" t="s">
        <v>55</v>
      </c>
      <c r="AN1822" t="s">
        <v>55</v>
      </c>
      <c r="AO1822">
        <v>0</v>
      </c>
      <c r="AP1822">
        <v>0</v>
      </c>
      <c r="AQ1822">
        <v>0</v>
      </c>
      <c r="AR1822" t="s">
        <v>76</v>
      </c>
      <c r="AS1822" t="s">
        <v>91</v>
      </c>
      <c r="AT1822" t="s">
        <v>91</v>
      </c>
      <c r="AU1822" t="s">
        <v>4449</v>
      </c>
      <c r="AV1822" t="s">
        <v>7681</v>
      </c>
      <c r="AW1822" t="s">
        <v>2121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2016030418</v>
      </c>
      <c r="BM1822">
        <v>18</v>
      </c>
    </row>
    <row r="1823" spans="1:65">
      <c r="A1823" t="s">
        <v>7682</v>
      </c>
      <c r="B1823">
        <v>1822</v>
      </c>
      <c r="C1823" t="s">
        <v>52</v>
      </c>
      <c r="D1823">
        <v>1</v>
      </c>
      <c r="E1823">
        <v>18</v>
      </c>
      <c r="F1823">
        <v>2016030418</v>
      </c>
      <c r="G1823">
        <v>20160304</v>
      </c>
      <c r="H1823" t="s">
        <v>2122</v>
      </c>
      <c r="I1823" t="s">
        <v>217</v>
      </c>
      <c r="J1823" t="s">
        <v>55</v>
      </c>
      <c r="K1823">
        <v>1</v>
      </c>
      <c r="L1823">
        <v>0</v>
      </c>
      <c r="M1823">
        <v>1</v>
      </c>
      <c r="N1823" t="s">
        <v>56</v>
      </c>
      <c r="O1823" t="s">
        <v>217</v>
      </c>
      <c r="P1823" t="s">
        <v>68</v>
      </c>
      <c r="Q1823" t="s">
        <v>3</v>
      </c>
      <c r="R1823" t="s">
        <v>2123</v>
      </c>
      <c r="S1823" t="s">
        <v>55</v>
      </c>
      <c r="T1823" t="s">
        <v>56</v>
      </c>
      <c r="U1823" t="s">
        <v>56</v>
      </c>
      <c r="V1823" t="s">
        <v>56</v>
      </c>
      <c r="W1823" t="s">
        <v>55</v>
      </c>
      <c r="X1823" t="s">
        <v>56</v>
      </c>
      <c r="Y1823" t="s">
        <v>56</v>
      </c>
      <c r="Z1823" t="s">
        <v>56</v>
      </c>
      <c r="AA1823" t="s">
        <v>57</v>
      </c>
      <c r="AB1823" t="s">
        <v>56</v>
      </c>
      <c r="AC1823" t="s">
        <v>56</v>
      </c>
      <c r="AD1823" t="s">
        <v>56</v>
      </c>
      <c r="AE1823">
        <v>0</v>
      </c>
      <c r="AF1823">
        <v>0</v>
      </c>
      <c r="AG1823">
        <v>0</v>
      </c>
      <c r="AH1823">
        <v>1</v>
      </c>
      <c r="AI1823" s="18" t="str">
        <f t="shared" si="113"/>
        <v>1</v>
      </c>
      <c r="AJ1823" s="18" t="str">
        <f t="shared" si="114"/>
        <v>1</v>
      </c>
      <c r="AK1823" s="18" t="str">
        <f t="shared" si="115"/>
        <v>1</v>
      </c>
      <c r="AL1823" s="18">
        <f t="shared" si="116"/>
        <v>1</v>
      </c>
      <c r="AM1823" t="s">
        <v>55</v>
      </c>
      <c r="AN1823" t="s">
        <v>55</v>
      </c>
      <c r="AO1823">
        <v>0</v>
      </c>
      <c r="AP1823">
        <v>0</v>
      </c>
      <c r="AQ1823">
        <v>0</v>
      </c>
      <c r="AR1823" t="s">
        <v>147</v>
      </c>
      <c r="AS1823" t="s">
        <v>384</v>
      </c>
      <c r="AT1823" t="s">
        <v>384</v>
      </c>
      <c r="AU1823" t="s">
        <v>4450</v>
      </c>
      <c r="AV1823" t="s">
        <v>7682</v>
      </c>
      <c r="AW1823" t="s">
        <v>2122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2016030418</v>
      </c>
      <c r="BM1823">
        <v>18</v>
      </c>
    </row>
    <row r="1824" spans="1:65">
      <c r="A1824" t="s">
        <v>7683</v>
      </c>
      <c r="B1824">
        <v>1823</v>
      </c>
      <c r="C1824" t="s">
        <v>52</v>
      </c>
      <c r="D1824">
        <v>1</v>
      </c>
      <c r="E1824">
        <v>18</v>
      </c>
      <c r="F1824">
        <v>2016030418</v>
      </c>
      <c r="G1824">
        <v>20160304</v>
      </c>
      <c r="H1824" t="s">
        <v>2124</v>
      </c>
      <c r="I1824" t="s">
        <v>54</v>
      </c>
      <c r="J1824" t="s">
        <v>55</v>
      </c>
      <c r="K1824">
        <v>0</v>
      </c>
      <c r="L1824">
        <v>0</v>
      </c>
      <c r="M1824">
        <v>0</v>
      </c>
      <c r="N1824" t="s">
        <v>56</v>
      </c>
      <c r="O1824" t="s">
        <v>57</v>
      </c>
      <c r="P1824" t="s">
        <v>57</v>
      </c>
      <c r="Q1824" t="s">
        <v>3</v>
      </c>
      <c r="R1824" t="s">
        <v>2123</v>
      </c>
      <c r="S1824" t="s">
        <v>55</v>
      </c>
      <c r="T1824" t="s">
        <v>56</v>
      </c>
      <c r="U1824" t="s">
        <v>56</v>
      </c>
      <c r="V1824" t="s">
        <v>56</v>
      </c>
      <c r="W1824" t="s">
        <v>55</v>
      </c>
      <c r="X1824" t="s">
        <v>56</v>
      </c>
      <c r="Y1824" t="s">
        <v>56</v>
      </c>
      <c r="Z1824" t="s">
        <v>56</v>
      </c>
      <c r="AA1824" t="s">
        <v>57</v>
      </c>
      <c r="AB1824" t="s">
        <v>56</v>
      </c>
      <c r="AC1824" t="s">
        <v>56</v>
      </c>
      <c r="AD1824" t="s">
        <v>56</v>
      </c>
      <c r="AE1824">
        <v>0</v>
      </c>
      <c r="AF1824">
        <v>0</v>
      </c>
      <c r="AG1824">
        <v>1</v>
      </c>
      <c r="AH1824">
        <v>1</v>
      </c>
      <c r="AI1824" s="18" t="str">
        <f t="shared" si="113"/>
        <v>1</v>
      </c>
      <c r="AJ1824" s="18" t="str">
        <f t="shared" si="114"/>
        <v>1</v>
      </c>
      <c r="AK1824" s="18" t="str">
        <f t="shared" si="115"/>
        <v>0</v>
      </c>
      <c r="AL1824" s="18">
        <f t="shared" si="116"/>
        <v>1</v>
      </c>
      <c r="AM1824" t="s">
        <v>55</v>
      </c>
      <c r="AN1824" t="s">
        <v>55</v>
      </c>
      <c r="AO1824">
        <v>0</v>
      </c>
      <c r="AP1824">
        <v>0</v>
      </c>
      <c r="AQ1824">
        <v>0</v>
      </c>
      <c r="AR1824" t="s">
        <v>59</v>
      </c>
      <c r="AS1824" t="s">
        <v>384</v>
      </c>
      <c r="AT1824" t="s">
        <v>384</v>
      </c>
      <c r="AU1824" t="s">
        <v>4450</v>
      </c>
      <c r="AV1824" t="s">
        <v>7683</v>
      </c>
      <c r="AW1824" t="s">
        <v>2124</v>
      </c>
      <c r="AX1824">
        <v>0</v>
      </c>
      <c r="AY1824">
        <v>1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1</v>
      </c>
      <c r="BI1824">
        <v>0</v>
      </c>
      <c r="BJ1824">
        <v>0</v>
      </c>
      <c r="BK1824">
        <v>0</v>
      </c>
      <c r="BL1824">
        <v>2016030418</v>
      </c>
      <c r="BM1824">
        <v>18</v>
      </c>
    </row>
    <row r="1825" spans="1:65">
      <c r="A1825" t="s">
        <v>7684</v>
      </c>
      <c r="B1825">
        <v>1824</v>
      </c>
      <c r="C1825" t="s">
        <v>52</v>
      </c>
      <c r="D1825">
        <v>1</v>
      </c>
      <c r="E1825">
        <v>18</v>
      </c>
      <c r="F1825">
        <v>2016030418</v>
      </c>
      <c r="G1825">
        <v>20160304</v>
      </c>
      <c r="H1825" t="s">
        <v>2125</v>
      </c>
      <c r="I1825" t="s">
        <v>217</v>
      </c>
      <c r="J1825" t="s">
        <v>55</v>
      </c>
      <c r="K1825">
        <v>5</v>
      </c>
      <c r="L1825">
        <v>1</v>
      </c>
      <c r="M1825">
        <v>4</v>
      </c>
      <c r="N1825" t="s">
        <v>56</v>
      </c>
      <c r="O1825" t="s">
        <v>2126</v>
      </c>
      <c r="P1825" t="s">
        <v>68</v>
      </c>
      <c r="Q1825" t="s">
        <v>3</v>
      </c>
      <c r="R1825" t="s">
        <v>2123</v>
      </c>
      <c r="S1825" t="s">
        <v>55</v>
      </c>
      <c r="T1825" t="s">
        <v>56</v>
      </c>
      <c r="U1825" t="s">
        <v>56</v>
      </c>
      <c r="V1825" t="s">
        <v>56</v>
      </c>
      <c r="W1825" t="s">
        <v>55</v>
      </c>
      <c r="X1825" t="s">
        <v>56</v>
      </c>
      <c r="Y1825" t="s">
        <v>56</v>
      </c>
      <c r="Z1825" t="s">
        <v>56</v>
      </c>
      <c r="AA1825" t="s">
        <v>57</v>
      </c>
      <c r="AB1825" t="s">
        <v>68</v>
      </c>
      <c r="AC1825" t="s">
        <v>56</v>
      </c>
      <c r="AD1825" t="s">
        <v>56</v>
      </c>
      <c r="AE1825">
        <v>0</v>
      </c>
      <c r="AF1825">
        <v>0</v>
      </c>
      <c r="AG1825">
        <v>0</v>
      </c>
      <c r="AH1825">
        <v>1</v>
      </c>
      <c r="AI1825" s="18" t="str">
        <f t="shared" si="113"/>
        <v>1</v>
      </c>
      <c r="AJ1825" s="18" t="str">
        <f t="shared" si="114"/>
        <v>1</v>
      </c>
      <c r="AK1825" s="18" t="str">
        <f t="shared" si="115"/>
        <v>1</v>
      </c>
      <c r="AL1825" s="18">
        <f t="shared" si="116"/>
        <v>1</v>
      </c>
      <c r="AM1825" t="s">
        <v>55</v>
      </c>
      <c r="AN1825" t="s">
        <v>55</v>
      </c>
      <c r="AO1825">
        <v>0</v>
      </c>
      <c r="AP1825">
        <v>0</v>
      </c>
      <c r="AQ1825">
        <v>0</v>
      </c>
      <c r="AR1825" t="s">
        <v>147</v>
      </c>
      <c r="AS1825" t="s">
        <v>384</v>
      </c>
      <c r="AT1825" t="s">
        <v>384</v>
      </c>
      <c r="AU1825" t="s">
        <v>4450</v>
      </c>
      <c r="AV1825" t="s">
        <v>7684</v>
      </c>
      <c r="AW1825" t="s">
        <v>2125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2016030418</v>
      </c>
      <c r="BM1825">
        <v>18</v>
      </c>
    </row>
    <row r="1826" spans="1:65">
      <c r="A1826" t="s">
        <v>7685</v>
      </c>
      <c r="B1826">
        <v>1825</v>
      </c>
      <c r="C1826" t="s">
        <v>52</v>
      </c>
      <c r="D1826">
        <v>1</v>
      </c>
      <c r="E1826">
        <v>18</v>
      </c>
      <c r="F1826">
        <v>2016030418</v>
      </c>
      <c r="G1826">
        <v>20160304</v>
      </c>
      <c r="H1826" t="s">
        <v>2127</v>
      </c>
      <c r="I1826" t="s">
        <v>217</v>
      </c>
      <c r="J1826" t="s">
        <v>55</v>
      </c>
      <c r="K1826">
        <v>9</v>
      </c>
      <c r="L1826">
        <v>0</v>
      </c>
      <c r="M1826">
        <v>9</v>
      </c>
      <c r="N1826" t="s">
        <v>56</v>
      </c>
      <c r="O1826" t="s">
        <v>2128</v>
      </c>
      <c r="P1826" t="s">
        <v>68</v>
      </c>
      <c r="Q1826" t="s">
        <v>3</v>
      </c>
      <c r="R1826" t="s">
        <v>2123</v>
      </c>
      <c r="S1826" t="s">
        <v>55</v>
      </c>
      <c r="T1826" t="s">
        <v>56</v>
      </c>
      <c r="U1826" t="s">
        <v>56</v>
      </c>
      <c r="V1826" t="s">
        <v>56</v>
      </c>
      <c r="W1826" t="s">
        <v>55</v>
      </c>
      <c r="X1826" t="s">
        <v>56</v>
      </c>
      <c r="Y1826" t="s">
        <v>56</v>
      </c>
      <c r="Z1826" t="s">
        <v>56</v>
      </c>
      <c r="AA1826" t="s">
        <v>57</v>
      </c>
      <c r="AB1826" t="s">
        <v>68</v>
      </c>
      <c r="AC1826" t="s">
        <v>68</v>
      </c>
      <c r="AD1826" t="s">
        <v>56</v>
      </c>
      <c r="AE1826">
        <v>0</v>
      </c>
      <c r="AF1826">
        <v>0</v>
      </c>
      <c r="AG1826">
        <v>0</v>
      </c>
      <c r="AH1826">
        <v>1</v>
      </c>
      <c r="AI1826" s="18" t="str">
        <f t="shared" si="113"/>
        <v>1</v>
      </c>
      <c r="AJ1826" s="18" t="str">
        <f t="shared" si="114"/>
        <v>1</v>
      </c>
      <c r="AK1826" s="18" t="str">
        <f t="shared" si="115"/>
        <v>1</v>
      </c>
      <c r="AL1826" s="18">
        <f t="shared" si="116"/>
        <v>1</v>
      </c>
      <c r="AM1826" t="s">
        <v>55</v>
      </c>
      <c r="AN1826" t="s">
        <v>55</v>
      </c>
      <c r="AO1826">
        <v>0</v>
      </c>
      <c r="AP1826">
        <v>0</v>
      </c>
      <c r="AQ1826">
        <v>0</v>
      </c>
      <c r="AR1826" t="s">
        <v>147</v>
      </c>
      <c r="AS1826" t="s">
        <v>384</v>
      </c>
      <c r="AT1826" t="s">
        <v>384</v>
      </c>
      <c r="AU1826" t="s">
        <v>4450</v>
      </c>
      <c r="AV1826" t="s">
        <v>7685</v>
      </c>
      <c r="AW1826" t="s">
        <v>2127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2016030418</v>
      </c>
      <c r="BM1826">
        <v>18</v>
      </c>
    </row>
    <row r="1827" spans="1:65">
      <c r="A1827" t="s">
        <v>7686</v>
      </c>
      <c r="B1827">
        <v>1826</v>
      </c>
      <c r="C1827" t="s">
        <v>52</v>
      </c>
      <c r="D1827">
        <v>1</v>
      </c>
      <c r="E1827">
        <v>18</v>
      </c>
      <c r="F1827">
        <v>2016030418</v>
      </c>
      <c r="G1827">
        <v>20160304</v>
      </c>
      <c r="H1827" t="s">
        <v>2129</v>
      </c>
      <c r="I1827" t="s">
        <v>217</v>
      </c>
      <c r="J1827" t="s">
        <v>55</v>
      </c>
      <c r="K1827">
        <v>5</v>
      </c>
      <c r="L1827">
        <v>0</v>
      </c>
      <c r="M1827">
        <v>5</v>
      </c>
      <c r="N1827" t="s">
        <v>56</v>
      </c>
      <c r="O1827" t="s">
        <v>2130</v>
      </c>
      <c r="P1827" t="s">
        <v>68</v>
      </c>
      <c r="Q1827" t="s">
        <v>3</v>
      </c>
      <c r="R1827" t="s">
        <v>2123</v>
      </c>
      <c r="S1827" t="s">
        <v>55</v>
      </c>
      <c r="T1827" t="s">
        <v>56</v>
      </c>
      <c r="U1827" t="s">
        <v>56</v>
      </c>
      <c r="V1827" t="s">
        <v>56</v>
      </c>
      <c r="W1827" t="s">
        <v>55</v>
      </c>
      <c r="X1827" t="s">
        <v>56</v>
      </c>
      <c r="Y1827" t="s">
        <v>56</v>
      </c>
      <c r="Z1827" t="s">
        <v>56</v>
      </c>
      <c r="AA1827" t="s">
        <v>57</v>
      </c>
      <c r="AB1827" t="s">
        <v>68</v>
      </c>
      <c r="AC1827" t="s">
        <v>68</v>
      </c>
      <c r="AD1827" t="s">
        <v>56</v>
      </c>
      <c r="AE1827">
        <v>0</v>
      </c>
      <c r="AF1827">
        <v>0</v>
      </c>
      <c r="AG1827">
        <v>0</v>
      </c>
      <c r="AH1827">
        <v>1</v>
      </c>
      <c r="AI1827" s="18" t="str">
        <f t="shared" si="113"/>
        <v>1</v>
      </c>
      <c r="AJ1827" s="18" t="str">
        <f t="shared" si="114"/>
        <v>1</v>
      </c>
      <c r="AK1827" s="18" t="str">
        <f t="shared" si="115"/>
        <v>1</v>
      </c>
      <c r="AL1827" s="18">
        <f t="shared" si="116"/>
        <v>1</v>
      </c>
      <c r="AM1827" t="s">
        <v>55</v>
      </c>
      <c r="AN1827" t="s">
        <v>55</v>
      </c>
      <c r="AO1827">
        <v>0</v>
      </c>
      <c r="AP1827">
        <v>0</v>
      </c>
      <c r="AQ1827">
        <v>0</v>
      </c>
      <c r="AR1827" t="s">
        <v>147</v>
      </c>
      <c r="AS1827" t="s">
        <v>384</v>
      </c>
      <c r="AT1827" t="s">
        <v>384</v>
      </c>
      <c r="AU1827" t="s">
        <v>4450</v>
      </c>
      <c r="AV1827" t="s">
        <v>7686</v>
      </c>
      <c r="AW1827" t="s">
        <v>2129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2016030418</v>
      </c>
      <c r="BM1827">
        <v>18</v>
      </c>
    </row>
    <row r="1828" spans="1:65">
      <c r="A1828" t="s">
        <v>7687</v>
      </c>
      <c r="B1828">
        <v>1827</v>
      </c>
      <c r="C1828" t="s">
        <v>52</v>
      </c>
      <c r="D1828">
        <v>1</v>
      </c>
      <c r="E1828">
        <v>18</v>
      </c>
      <c r="F1828">
        <v>2016030418</v>
      </c>
      <c r="G1828">
        <v>20160304</v>
      </c>
      <c r="H1828" t="s">
        <v>2131</v>
      </c>
      <c r="I1828" t="s">
        <v>217</v>
      </c>
      <c r="J1828" t="s">
        <v>55</v>
      </c>
      <c r="K1828">
        <v>7</v>
      </c>
      <c r="L1828">
        <v>0</v>
      </c>
      <c r="M1828">
        <v>7</v>
      </c>
      <c r="N1828" t="s">
        <v>56</v>
      </c>
      <c r="O1828" t="s">
        <v>2130</v>
      </c>
      <c r="P1828" t="s">
        <v>68</v>
      </c>
      <c r="Q1828" t="s">
        <v>3</v>
      </c>
      <c r="R1828" t="s">
        <v>2123</v>
      </c>
      <c r="S1828" t="s">
        <v>55</v>
      </c>
      <c r="T1828" t="s">
        <v>56</v>
      </c>
      <c r="U1828" t="s">
        <v>56</v>
      </c>
      <c r="V1828" t="s">
        <v>56</v>
      </c>
      <c r="W1828" t="s">
        <v>55</v>
      </c>
      <c r="X1828" t="s">
        <v>56</v>
      </c>
      <c r="Y1828" t="s">
        <v>56</v>
      </c>
      <c r="Z1828" t="s">
        <v>56</v>
      </c>
      <c r="AA1828" t="s">
        <v>57</v>
      </c>
      <c r="AB1828" t="s">
        <v>68</v>
      </c>
      <c r="AC1828" t="s">
        <v>68</v>
      </c>
      <c r="AD1828" t="s">
        <v>56</v>
      </c>
      <c r="AE1828">
        <v>0</v>
      </c>
      <c r="AF1828">
        <v>0</v>
      </c>
      <c r="AG1828">
        <v>1</v>
      </c>
      <c r="AH1828">
        <v>1</v>
      </c>
      <c r="AI1828" s="18" t="str">
        <f t="shared" si="113"/>
        <v>1</v>
      </c>
      <c r="AJ1828" s="18" t="str">
        <f t="shared" si="114"/>
        <v>1</v>
      </c>
      <c r="AK1828" s="18" t="str">
        <f t="shared" si="115"/>
        <v>0</v>
      </c>
      <c r="AL1828" s="18">
        <f t="shared" si="116"/>
        <v>1</v>
      </c>
      <c r="AM1828" t="s">
        <v>55</v>
      </c>
      <c r="AN1828" t="s">
        <v>55</v>
      </c>
      <c r="AO1828">
        <v>0</v>
      </c>
      <c r="AP1828">
        <v>0</v>
      </c>
      <c r="AQ1828">
        <v>0</v>
      </c>
      <c r="AR1828" t="s">
        <v>147</v>
      </c>
      <c r="AS1828" t="s">
        <v>384</v>
      </c>
      <c r="AT1828" t="s">
        <v>384</v>
      </c>
      <c r="AU1828" t="s">
        <v>4450</v>
      </c>
      <c r="AV1828" t="s">
        <v>7687</v>
      </c>
      <c r="AW1828" t="s">
        <v>2131</v>
      </c>
      <c r="AX1828">
        <v>0</v>
      </c>
      <c r="AY1828">
        <v>1</v>
      </c>
      <c r="AZ1828">
        <v>0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1</v>
      </c>
      <c r="BI1828">
        <v>0</v>
      </c>
      <c r="BJ1828">
        <v>0</v>
      </c>
      <c r="BK1828">
        <v>0</v>
      </c>
      <c r="BL1828">
        <v>2016030418</v>
      </c>
      <c r="BM1828">
        <v>18</v>
      </c>
    </row>
    <row r="1829" spans="1:65">
      <c r="A1829" t="s">
        <v>7688</v>
      </c>
      <c r="B1829">
        <v>1828</v>
      </c>
      <c r="C1829" t="s">
        <v>52</v>
      </c>
      <c r="D1829">
        <v>1</v>
      </c>
      <c r="E1829">
        <v>18</v>
      </c>
      <c r="F1829">
        <v>2016030418</v>
      </c>
      <c r="G1829">
        <v>20160304</v>
      </c>
      <c r="H1829" t="s">
        <v>2132</v>
      </c>
      <c r="I1829" t="s">
        <v>217</v>
      </c>
      <c r="J1829" t="s">
        <v>55</v>
      </c>
      <c r="K1829">
        <v>7</v>
      </c>
      <c r="L1829">
        <v>0</v>
      </c>
      <c r="M1829">
        <v>7</v>
      </c>
      <c r="N1829" t="s">
        <v>56</v>
      </c>
      <c r="O1829" t="s">
        <v>2130</v>
      </c>
      <c r="P1829" t="s">
        <v>68</v>
      </c>
      <c r="Q1829" t="s">
        <v>3</v>
      </c>
      <c r="R1829" t="s">
        <v>2123</v>
      </c>
      <c r="S1829" t="s">
        <v>55</v>
      </c>
      <c r="T1829" t="s">
        <v>56</v>
      </c>
      <c r="U1829" t="s">
        <v>56</v>
      </c>
      <c r="V1829" t="s">
        <v>56</v>
      </c>
      <c r="W1829" t="s">
        <v>55</v>
      </c>
      <c r="X1829" t="s">
        <v>56</v>
      </c>
      <c r="Y1829" t="s">
        <v>56</v>
      </c>
      <c r="Z1829" t="s">
        <v>56</v>
      </c>
      <c r="AA1829" t="s">
        <v>57</v>
      </c>
      <c r="AB1829" t="s">
        <v>68</v>
      </c>
      <c r="AC1829" t="s">
        <v>68</v>
      </c>
      <c r="AD1829" t="s">
        <v>56</v>
      </c>
      <c r="AE1829">
        <v>0</v>
      </c>
      <c r="AF1829">
        <v>0</v>
      </c>
      <c r="AG1829">
        <v>0</v>
      </c>
      <c r="AH1829">
        <v>1</v>
      </c>
      <c r="AI1829" s="18" t="str">
        <f t="shared" si="113"/>
        <v>1</v>
      </c>
      <c r="AJ1829" s="18" t="str">
        <f t="shared" si="114"/>
        <v>1</v>
      </c>
      <c r="AK1829" s="18" t="str">
        <f t="shared" si="115"/>
        <v>1</v>
      </c>
      <c r="AL1829" s="18">
        <f t="shared" si="116"/>
        <v>1</v>
      </c>
      <c r="AM1829" t="s">
        <v>55</v>
      </c>
      <c r="AN1829" t="s">
        <v>55</v>
      </c>
      <c r="AO1829">
        <v>0</v>
      </c>
      <c r="AP1829">
        <v>0</v>
      </c>
      <c r="AQ1829">
        <v>0</v>
      </c>
      <c r="AR1829" t="s">
        <v>147</v>
      </c>
      <c r="AS1829" t="s">
        <v>384</v>
      </c>
      <c r="AT1829" t="s">
        <v>384</v>
      </c>
      <c r="AU1829" t="s">
        <v>4450</v>
      </c>
      <c r="AV1829" t="s">
        <v>7688</v>
      </c>
      <c r="AW1829" t="s">
        <v>2132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2016030418</v>
      </c>
      <c r="BM1829">
        <v>18</v>
      </c>
    </row>
    <row r="1830" spans="1:65">
      <c r="A1830" t="s">
        <v>7689</v>
      </c>
      <c r="B1830">
        <v>1829</v>
      </c>
      <c r="C1830" t="s">
        <v>52</v>
      </c>
      <c r="D1830">
        <v>1</v>
      </c>
      <c r="E1830">
        <v>18</v>
      </c>
      <c r="F1830">
        <v>2016030418</v>
      </c>
      <c r="G1830">
        <v>20160304</v>
      </c>
      <c r="H1830" t="s">
        <v>2133</v>
      </c>
      <c r="I1830" t="s">
        <v>217</v>
      </c>
      <c r="J1830" t="s">
        <v>55</v>
      </c>
      <c r="K1830">
        <v>7</v>
      </c>
      <c r="L1830">
        <v>0</v>
      </c>
      <c r="M1830">
        <v>7</v>
      </c>
      <c r="N1830" t="s">
        <v>56</v>
      </c>
      <c r="O1830" t="s">
        <v>217</v>
      </c>
      <c r="P1830" t="s">
        <v>68</v>
      </c>
      <c r="Q1830" t="s">
        <v>3</v>
      </c>
      <c r="R1830" t="s">
        <v>2123</v>
      </c>
      <c r="S1830" t="s">
        <v>55</v>
      </c>
      <c r="T1830" t="s">
        <v>56</v>
      </c>
      <c r="U1830" t="s">
        <v>56</v>
      </c>
      <c r="V1830" t="s">
        <v>56</v>
      </c>
      <c r="W1830" t="s">
        <v>55</v>
      </c>
      <c r="X1830" t="s">
        <v>56</v>
      </c>
      <c r="Y1830" t="s">
        <v>56</v>
      </c>
      <c r="Z1830" t="s">
        <v>56</v>
      </c>
      <c r="AA1830" t="s">
        <v>57</v>
      </c>
      <c r="AB1830" t="s">
        <v>68</v>
      </c>
      <c r="AC1830" t="s">
        <v>68</v>
      </c>
      <c r="AD1830" t="s">
        <v>56</v>
      </c>
      <c r="AE1830">
        <v>0</v>
      </c>
      <c r="AF1830">
        <v>0</v>
      </c>
      <c r="AG1830">
        <v>0</v>
      </c>
      <c r="AH1830">
        <v>1</v>
      </c>
      <c r="AI1830" s="18" t="str">
        <f t="shared" si="113"/>
        <v>1</v>
      </c>
      <c r="AJ1830" s="18" t="str">
        <f t="shared" si="114"/>
        <v>1</v>
      </c>
      <c r="AK1830" s="18" t="str">
        <f t="shared" si="115"/>
        <v>1</v>
      </c>
      <c r="AL1830" s="18">
        <f t="shared" si="116"/>
        <v>1</v>
      </c>
      <c r="AM1830" t="s">
        <v>55</v>
      </c>
      <c r="AN1830" t="s">
        <v>55</v>
      </c>
      <c r="AO1830">
        <v>1</v>
      </c>
      <c r="AP1830">
        <v>0</v>
      </c>
      <c r="AQ1830">
        <v>0</v>
      </c>
      <c r="AR1830" t="s">
        <v>147</v>
      </c>
      <c r="AS1830" t="s">
        <v>384</v>
      </c>
      <c r="AT1830" t="s">
        <v>384</v>
      </c>
      <c r="AU1830" t="s">
        <v>4450</v>
      </c>
      <c r="AV1830" t="s">
        <v>7689</v>
      </c>
      <c r="AW1830" t="s">
        <v>2133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2016030418</v>
      </c>
      <c r="BM1830">
        <v>18</v>
      </c>
    </row>
    <row r="1831" spans="1:65">
      <c r="A1831" t="s">
        <v>7690</v>
      </c>
      <c r="B1831">
        <v>1830</v>
      </c>
      <c r="C1831" t="s">
        <v>52</v>
      </c>
      <c r="D1831">
        <v>1</v>
      </c>
      <c r="E1831">
        <v>18</v>
      </c>
      <c r="F1831">
        <v>2016030418</v>
      </c>
      <c r="G1831">
        <v>20160304</v>
      </c>
      <c r="H1831" t="s">
        <v>2134</v>
      </c>
      <c r="I1831" t="s">
        <v>217</v>
      </c>
      <c r="J1831" t="s">
        <v>55</v>
      </c>
      <c r="K1831">
        <v>2</v>
      </c>
      <c r="L1831">
        <v>0</v>
      </c>
      <c r="M1831">
        <v>2</v>
      </c>
      <c r="N1831" t="s">
        <v>56</v>
      </c>
      <c r="O1831" t="s">
        <v>217</v>
      </c>
      <c r="P1831" t="s">
        <v>56</v>
      </c>
      <c r="Q1831" t="s">
        <v>3</v>
      </c>
      <c r="R1831" t="s">
        <v>2123</v>
      </c>
      <c r="S1831" t="s">
        <v>55</v>
      </c>
      <c r="T1831" t="s">
        <v>56</v>
      </c>
      <c r="U1831" t="s">
        <v>56</v>
      </c>
      <c r="V1831" t="s">
        <v>56</v>
      </c>
      <c r="W1831" t="s">
        <v>55</v>
      </c>
      <c r="X1831" t="s">
        <v>56</v>
      </c>
      <c r="Y1831" t="s">
        <v>56</v>
      </c>
      <c r="Z1831" t="s">
        <v>56</v>
      </c>
      <c r="AA1831" t="s">
        <v>57</v>
      </c>
      <c r="AB1831" t="s">
        <v>68</v>
      </c>
      <c r="AC1831" t="s">
        <v>56</v>
      </c>
      <c r="AD1831" t="s">
        <v>56</v>
      </c>
      <c r="AE1831">
        <v>0</v>
      </c>
      <c r="AF1831">
        <v>0</v>
      </c>
      <c r="AG1831">
        <v>0</v>
      </c>
      <c r="AH1831">
        <v>1</v>
      </c>
      <c r="AI1831" s="18" t="str">
        <f t="shared" si="113"/>
        <v>1</v>
      </c>
      <c r="AJ1831" s="18" t="str">
        <f t="shared" si="114"/>
        <v>1</v>
      </c>
      <c r="AK1831" s="18" t="str">
        <f t="shared" si="115"/>
        <v>1</v>
      </c>
      <c r="AL1831" s="18">
        <f t="shared" si="116"/>
        <v>1</v>
      </c>
      <c r="AM1831" t="s">
        <v>55</v>
      </c>
      <c r="AN1831" t="s">
        <v>55</v>
      </c>
      <c r="AO1831">
        <v>0</v>
      </c>
      <c r="AP1831">
        <v>0</v>
      </c>
      <c r="AQ1831">
        <v>0</v>
      </c>
      <c r="AR1831" t="s">
        <v>147</v>
      </c>
      <c r="AS1831" t="s">
        <v>384</v>
      </c>
      <c r="AT1831" t="s">
        <v>384</v>
      </c>
      <c r="AU1831" t="s">
        <v>4450</v>
      </c>
      <c r="AV1831" t="s">
        <v>7690</v>
      </c>
      <c r="AW1831" t="s">
        <v>2134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2016030418</v>
      </c>
      <c r="BM1831">
        <v>18</v>
      </c>
    </row>
    <row r="1832" spans="1:65">
      <c r="A1832" t="s">
        <v>7691</v>
      </c>
      <c r="B1832">
        <v>1831</v>
      </c>
      <c r="C1832" t="s">
        <v>52</v>
      </c>
      <c r="D1832">
        <v>1</v>
      </c>
      <c r="E1832">
        <v>18</v>
      </c>
      <c r="F1832">
        <v>2016030418</v>
      </c>
      <c r="G1832">
        <v>20160304</v>
      </c>
      <c r="H1832" t="s">
        <v>2135</v>
      </c>
      <c r="I1832" t="s">
        <v>80</v>
      </c>
      <c r="J1832" t="s">
        <v>55</v>
      </c>
      <c r="K1832">
        <v>0</v>
      </c>
      <c r="L1832">
        <v>0</v>
      </c>
      <c r="M1832">
        <v>0</v>
      </c>
      <c r="N1832" t="s">
        <v>56</v>
      </c>
      <c r="O1832" t="s">
        <v>57</v>
      </c>
      <c r="P1832" t="s">
        <v>57</v>
      </c>
      <c r="Q1832" t="s">
        <v>4</v>
      </c>
      <c r="R1832" t="s">
        <v>80</v>
      </c>
      <c r="S1832" t="s">
        <v>55</v>
      </c>
      <c r="T1832" t="s">
        <v>56</v>
      </c>
      <c r="U1832" t="s">
        <v>56</v>
      </c>
      <c r="V1832" t="s">
        <v>56</v>
      </c>
      <c r="W1832" t="s">
        <v>55</v>
      </c>
      <c r="X1832" t="s">
        <v>56</v>
      </c>
      <c r="Y1832" t="s">
        <v>56</v>
      </c>
      <c r="Z1832" t="s">
        <v>56</v>
      </c>
      <c r="AA1832" t="s">
        <v>57</v>
      </c>
      <c r="AB1832" t="s">
        <v>56</v>
      </c>
      <c r="AC1832" t="s">
        <v>56</v>
      </c>
      <c r="AD1832" t="s">
        <v>56</v>
      </c>
      <c r="AE1832">
        <v>0</v>
      </c>
      <c r="AF1832">
        <v>0</v>
      </c>
      <c r="AG1832">
        <v>0</v>
      </c>
      <c r="AH1832">
        <v>1</v>
      </c>
      <c r="AI1832" s="18" t="str">
        <f t="shared" si="113"/>
        <v>1</v>
      </c>
      <c r="AJ1832" s="18" t="str">
        <f t="shared" si="114"/>
        <v>1</v>
      </c>
      <c r="AK1832" s="18" t="str">
        <f t="shared" si="115"/>
        <v>1</v>
      </c>
      <c r="AL1832" s="18">
        <f t="shared" si="116"/>
        <v>1</v>
      </c>
      <c r="AM1832" t="s">
        <v>55</v>
      </c>
      <c r="AN1832" t="s">
        <v>55</v>
      </c>
      <c r="AO1832">
        <v>0</v>
      </c>
      <c r="AP1832">
        <v>0</v>
      </c>
      <c r="AQ1832">
        <v>0</v>
      </c>
      <c r="AR1832" t="s">
        <v>59</v>
      </c>
      <c r="AS1832" t="s">
        <v>80</v>
      </c>
      <c r="AT1832" t="s">
        <v>80</v>
      </c>
      <c r="AU1832" t="s">
        <v>80</v>
      </c>
      <c r="AV1832" t="s">
        <v>7691</v>
      </c>
      <c r="AW1832" t="s">
        <v>2135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2016030418</v>
      </c>
      <c r="BM1832">
        <v>18</v>
      </c>
    </row>
    <row r="1833" spans="1:65">
      <c r="A1833" t="s">
        <v>7692</v>
      </c>
      <c r="B1833">
        <v>1832</v>
      </c>
      <c r="C1833" t="s">
        <v>52</v>
      </c>
      <c r="D1833">
        <v>1</v>
      </c>
      <c r="E1833">
        <v>18</v>
      </c>
      <c r="F1833">
        <v>2016030418</v>
      </c>
      <c r="G1833">
        <v>20160304</v>
      </c>
      <c r="H1833" t="s">
        <v>2136</v>
      </c>
      <c r="I1833" t="s">
        <v>217</v>
      </c>
      <c r="J1833" t="s">
        <v>55</v>
      </c>
      <c r="K1833">
        <v>0</v>
      </c>
      <c r="L1833">
        <v>0</v>
      </c>
      <c r="M1833">
        <v>0</v>
      </c>
      <c r="N1833" t="s">
        <v>56</v>
      </c>
      <c r="O1833" t="s">
        <v>57</v>
      </c>
      <c r="P1833" t="s">
        <v>57</v>
      </c>
      <c r="Q1833" t="s">
        <v>3</v>
      </c>
      <c r="R1833" t="s">
        <v>144</v>
      </c>
      <c r="S1833" t="s">
        <v>55</v>
      </c>
      <c r="T1833" t="s">
        <v>56</v>
      </c>
      <c r="U1833" t="s">
        <v>56</v>
      </c>
      <c r="V1833" t="s">
        <v>56</v>
      </c>
      <c r="W1833" t="s">
        <v>55</v>
      </c>
      <c r="X1833" t="s">
        <v>56</v>
      </c>
      <c r="Y1833" t="s">
        <v>56</v>
      </c>
      <c r="Z1833" t="s">
        <v>68</v>
      </c>
      <c r="AA1833" t="s">
        <v>132</v>
      </c>
      <c r="AB1833" t="s">
        <v>56</v>
      </c>
      <c r="AC1833" t="s">
        <v>56</v>
      </c>
      <c r="AD1833" t="s">
        <v>56</v>
      </c>
      <c r="AE1833">
        <v>0</v>
      </c>
      <c r="AF1833">
        <v>0</v>
      </c>
      <c r="AG1833">
        <v>0</v>
      </c>
      <c r="AH1833">
        <v>1</v>
      </c>
      <c r="AI1833" s="18" t="str">
        <f t="shared" si="113"/>
        <v>1</v>
      </c>
      <c r="AJ1833" s="18" t="str">
        <f t="shared" si="114"/>
        <v>1</v>
      </c>
      <c r="AK1833" s="18" t="str">
        <f t="shared" si="115"/>
        <v>1</v>
      </c>
      <c r="AL1833" s="18">
        <f t="shared" si="116"/>
        <v>1</v>
      </c>
      <c r="AM1833" t="s">
        <v>55</v>
      </c>
      <c r="AN1833" t="s">
        <v>55</v>
      </c>
      <c r="AO1833">
        <v>1</v>
      </c>
      <c r="AP1833">
        <v>0</v>
      </c>
      <c r="AQ1833">
        <v>0</v>
      </c>
      <c r="AR1833" t="s">
        <v>147</v>
      </c>
      <c r="AS1833" t="s">
        <v>58</v>
      </c>
      <c r="AT1833" t="s">
        <v>144</v>
      </c>
      <c r="AU1833" t="s">
        <v>1326</v>
      </c>
      <c r="AV1833" t="s">
        <v>7692</v>
      </c>
      <c r="AW1833" t="s">
        <v>2136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2016030418</v>
      </c>
      <c r="BM1833">
        <v>18</v>
      </c>
    </row>
    <row r="1834" spans="1:65">
      <c r="A1834" t="s">
        <v>7693</v>
      </c>
      <c r="B1834">
        <v>1833</v>
      </c>
      <c r="C1834" t="s">
        <v>52</v>
      </c>
      <c r="D1834">
        <v>1</v>
      </c>
      <c r="E1834">
        <v>18</v>
      </c>
      <c r="F1834">
        <v>2016030418</v>
      </c>
      <c r="G1834">
        <v>20160304</v>
      </c>
      <c r="H1834" t="s">
        <v>2137</v>
      </c>
      <c r="I1834" t="s">
        <v>217</v>
      </c>
      <c r="J1834" t="s">
        <v>55</v>
      </c>
      <c r="K1834">
        <v>0</v>
      </c>
      <c r="L1834">
        <v>0</v>
      </c>
      <c r="M1834">
        <v>0</v>
      </c>
      <c r="N1834" t="s">
        <v>56</v>
      </c>
      <c r="O1834" t="s">
        <v>57</v>
      </c>
      <c r="P1834" t="s">
        <v>57</v>
      </c>
      <c r="Q1834" t="s">
        <v>3</v>
      </c>
      <c r="R1834" t="s">
        <v>144</v>
      </c>
      <c r="S1834" t="s">
        <v>55</v>
      </c>
      <c r="T1834" t="s">
        <v>56</v>
      </c>
      <c r="U1834" t="s">
        <v>56</v>
      </c>
      <c r="V1834" t="s">
        <v>56</v>
      </c>
      <c r="W1834" t="s">
        <v>55</v>
      </c>
      <c r="X1834" t="s">
        <v>56</v>
      </c>
      <c r="Y1834" t="s">
        <v>56</v>
      </c>
      <c r="Z1834" t="s">
        <v>68</v>
      </c>
      <c r="AA1834" t="s">
        <v>132</v>
      </c>
      <c r="AB1834" t="s">
        <v>56</v>
      </c>
      <c r="AC1834" t="s">
        <v>68</v>
      </c>
      <c r="AD1834" t="s">
        <v>56</v>
      </c>
      <c r="AE1834">
        <v>0</v>
      </c>
      <c r="AF1834">
        <v>0</v>
      </c>
      <c r="AG1834">
        <v>0</v>
      </c>
      <c r="AH1834">
        <v>1</v>
      </c>
      <c r="AI1834" s="18" t="str">
        <f t="shared" si="113"/>
        <v>1</v>
      </c>
      <c r="AJ1834" s="18" t="str">
        <f t="shared" si="114"/>
        <v>1</v>
      </c>
      <c r="AK1834" s="18" t="str">
        <f t="shared" si="115"/>
        <v>1</v>
      </c>
      <c r="AL1834" s="18">
        <f t="shared" si="116"/>
        <v>1</v>
      </c>
      <c r="AM1834" t="s">
        <v>55</v>
      </c>
      <c r="AN1834" t="s">
        <v>55</v>
      </c>
      <c r="AO1834">
        <v>0</v>
      </c>
      <c r="AP1834">
        <v>0</v>
      </c>
      <c r="AQ1834">
        <v>0</v>
      </c>
      <c r="AR1834" t="s">
        <v>147</v>
      </c>
      <c r="AS1834" t="s">
        <v>58</v>
      </c>
      <c r="AT1834" t="s">
        <v>144</v>
      </c>
      <c r="AU1834" t="s">
        <v>1326</v>
      </c>
      <c r="AV1834" t="s">
        <v>7693</v>
      </c>
      <c r="AW1834" t="s">
        <v>2137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2016030418</v>
      </c>
      <c r="BM1834">
        <v>18</v>
      </c>
    </row>
    <row r="1835" spans="1:65">
      <c r="A1835" t="s">
        <v>7694</v>
      </c>
      <c r="B1835">
        <v>1834</v>
      </c>
      <c r="C1835" t="s">
        <v>52</v>
      </c>
      <c r="D1835">
        <v>1</v>
      </c>
      <c r="E1835">
        <v>18</v>
      </c>
      <c r="F1835">
        <v>2016030418</v>
      </c>
      <c r="G1835">
        <v>20160304</v>
      </c>
      <c r="H1835" t="s">
        <v>2138</v>
      </c>
      <c r="I1835" t="s">
        <v>217</v>
      </c>
      <c r="J1835" t="s">
        <v>55</v>
      </c>
      <c r="K1835">
        <v>0</v>
      </c>
      <c r="L1835">
        <v>0</v>
      </c>
      <c r="M1835">
        <v>0</v>
      </c>
      <c r="N1835" t="s">
        <v>56</v>
      </c>
      <c r="O1835" t="s">
        <v>57</v>
      </c>
      <c r="P1835" t="s">
        <v>57</v>
      </c>
      <c r="Q1835" t="s">
        <v>3</v>
      </c>
      <c r="R1835" t="s">
        <v>144</v>
      </c>
      <c r="S1835" t="s">
        <v>55</v>
      </c>
      <c r="T1835" t="s">
        <v>56</v>
      </c>
      <c r="U1835" t="s">
        <v>56</v>
      </c>
      <c r="V1835" t="s">
        <v>56</v>
      </c>
      <c r="W1835" t="s">
        <v>55</v>
      </c>
      <c r="X1835" t="s">
        <v>56</v>
      </c>
      <c r="Y1835" t="s">
        <v>56</v>
      </c>
      <c r="Z1835" t="s">
        <v>68</v>
      </c>
      <c r="AA1835" t="s">
        <v>132</v>
      </c>
      <c r="AB1835" t="s">
        <v>56</v>
      </c>
      <c r="AC1835" t="s">
        <v>68</v>
      </c>
      <c r="AD1835" t="s">
        <v>56</v>
      </c>
      <c r="AE1835">
        <v>0</v>
      </c>
      <c r="AF1835">
        <v>0</v>
      </c>
      <c r="AG1835">
        <v>0</v>
      </c>
      <c r="AH1835">
        <v>1</v>
      </c>
      <c r="AI1835" s="18" t="str">
        <f t="shared" si="113"/>
        <v>1</v>
      </c>
      <c r="AJ1835" s="18" t="str">
        <f t="shared" si="114"/>
        <v>1</v>
      </c>
      <c r="AK1835" s="18" t="str">
        <f t="shared" si="115"/>
        <v>1</v>
      </c>
      <c r="AL1835" s="18">
        <f t="shared" si="116"/>
        <v>1</v>
      </c>
      <c r="AM1835" t="s">
        <v>55</v>
      </c>
      <c r="AN1835" t="s">
        <v>55</v>
      </c>
      <c r="AO1835">
        <v>0</v>
      </c>
      <c r="AP1835">
        <v>0</v>
      </c>
      <c r="AQ1835">
        <v>0</v>
      </c>
      <c r="AR1835" t="s">
        <v>147</v>
      </c>
      <c r="AS1835" t="s">
        <v>58</v>
      </c>
      <c r="AT1835" t="s">
        <v>144</v>
      </c>
      <c r="AU1835" t="s">
        <v>1326</v>
      </c>
      <c r="AV1835" t="s">
        <v>7694</v>
      </c>
      <c r="AW1835" t="s">
        <v>2138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2016030418</v>
      </c>
      <c r="BM1835">
        <v>18</v>
      </c>
    </row>
    <row r="1836" spans="1:65">
      <c r="A1836" t="s">
        <v>7695</v>
      </c>
      <c r="B1836">
        <v>1835</v>
      </c>
      <c r="C1836" t="s">
        <v>52</v>
      </c>
      <c r="D1836">
        <v>1</v>
      </c>
      <c r="E1836">
        <v>18</v>
      </c>
      <c r="F1836">
        <v>2016030418</v>
      </c>
      <c r="G1836">
        <v>20160304</v>
      </c>
      <c r="H1836" t="s">
        <v>2139</v>
      </c>
      <c r="I1836" t="s">
        <v>217</v>
      </c>
      <c r="J1836" t="s">
        <v>55</v>
      </c>
      <c r="K1836">
        <v>0</v>
      </c>
      <c r="L1836">
        <v>0</v>
      </c>
      <c r="M1836">
        <v>0</v>
      </c>
      <c r="N1836" t="s">
        <v>56</v>
      </c>
      <c r="O1836" t="s">
        <v>57</v>
      </c>
      <c r="P1836" t="s">
        <v>57</v>
      </c>
      <c r="Q1836" t="s">
        <v>3</v>
      </c>
      <c r="R1836" t="s">
        <v>144</v>
      </c>
      <c r="S1836" t="s">
        <v>55</v>
      </c>
      <c r="T1836" t="s">
        <v>56</v>
      </c>
      <c r="U1836" t="s">
        <v>56</v>
      </c>
      <c r="V1836" t="s">
        <v>56</v>
      </c>
      <c r="W1836" t="s">
        <v>55</v>
      </c>
      <c r="X1836" t="s">
        <v>56</v>
      </c>
      <c r="Y1836" t="s">
        <v>56</v>
      </c>
      <c r="Z1836" t="s">
        <v>68</v>
      </c>
      <c r="AA1836" t="s">
        <v>132</v>
      </c>
      <c r="AB1836" t="s">
        <v>56</v>
      </c>
      <c r="AC1836" t="s">
        <v>68</v>
      </c>
      <c r="AD1836" t="s">
        <v>56</v>
      </c>
      <c r="AE1836">
        <v>0</v>
      </c>
      <c r="AF1836">
        <v>0</v>
      </c>
      <c r="AG1836">
        <v>0</v>
      </c>
      <c r="AH1836">
        <v>1</v>
      </c>
      <c r="AI1836" s="18" t="str">
        <f t="shared" si="113"/>
        <v>1</v>
      </c>
      <c r="AJ1836" s="18" t="str">
        <f t="shared" si="114"/>
        <v>1</v>
      </c>
      <c r="AK1836" s="18" t="str">
        <f t="shared" si="115"/>
        <v>1</v>
      </c>
      <c r="AL1836" s="18">
        <f t="shared" si="116"/>
        <v>1</v>
      </c>
      <c r="AM1836" t="s">
        <v>55</v>
      </c>
      <c r="AN1836" t="s">
        <v>55</v>
      </c>
      <c r="AO1836">
        <v>0</v>
      </c>
      <c r="AP1836">
        <v>0</v>
      </c>
      <c r="AQ1836">
        <v>0</v>
      </c>
      <c r="AR1836" t="s">
        <v>147</v>
      </c>
      <c r="AS1836" t="s">
        <v>58</v>
      </c>
      <c r="AT1836" t="s">
        <v>144</v>
      </c>
      <c r="AU1836" t="s">
        <v>1326</v>
      </c>
      <c r="AV1836" t="s">
        <v>7695</v>
      </c>
      <c r="AW1836" t="s">
        <v>2139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2016030418</v>
      </c>
      <c r="BM1836">
        <v>18</v>
      </c>
    </row>
    <row r="1837" spans="1:65">
      <c r="A1837" t="s">
        <v>7696</v>
      </c>
      <c r="B1837">
        <v>1836</v>
      </c>
      <c r="C1837" t="s">
        <v>52</v>
      </c>
      <c r="D1837">
        <v>1</v>
      </c>
      <c r="E1837">
        <v>18</v>
      </c>
      <c r="F1837">
        <v>2016030518</v>
      </c>
      <c r="G1837">
        <v>20160305</v>
      </c>
      <c r="H1837" t="s">
        <v>1839</v>
      </c>
      <c r="I1837" t="s">
        <v>54</v>
      </c>
      <c r="J1837" t="s">
        <v>55</v>
      </c>
      <c r="K1837">
        <v>0</v>
      </c>
      <c r="L1837">
        <v>0</v>
      </c>
      <c r="M1837">
        <v>0</v>
      </c>
      <c r="N1837" t="s">
        <v>56</v>
      </c>
      <c r="O1837" t="s">
        <v>57</v>
      </c>
      <c r="P1837" t="s">
        <v>57</v>
      </c>
      <c r="Q1837" t="s">
        <v>3</v>
      </c>
      <c r="R1837" t="s">
        <v>144</v>
      </c>
      <c r="S1837" t="s">
        <v>55</v>
      </c>
      <c r="T1837" t="s">
        <v>56</v>
      </c>
      <c r="U1837" t="s">
        <v>56</v>
      </c>
      <c r="V1837" t="s">
        <v>56</v>
      </c>
      <c r="W1837" t="s">
        <v>55</v>
      </c>
      <c r="X1837" t="s">
        <v>56</v>
      </c>
      <c r="Y1837" t="s">
        <v>56</v>
      </c>
      <c r="Z1837" t="s">
        <v>56</v>
      </c>
      <c r="AA1837" t="s">
        <v>57</v>
      </c>
      <c r="AB1837" t="s">
        <v>56</v>
      </c>
      <c r="AC1837" t="s">
        <v>56</v>
      </c>
      <c r="AD1837" t="s">
        <v>56</v>
      </c>
      <c r="AE1837">
        <v>0</v>
      </c>
      <c r="AF1837">
        <v>0</v>
      </c>
      <c r="AG1837">
        <v>0</v>
      </c>
      <c r="AH1837">
        <v>1</v>
      </c>
      <c r="AI1837" s="18" t="str">
        <f t="shared" si="113"/>
        <v>1</v>
      </c>
      <c r="AJ1837" s="18" t="str">
        <f t="shared" si="114"/>
        <v>1</v>
      </c>
      <c r="AK1837" s="18" t="str">
        <f t="shared" si="115"/>
        <v>1</v>
      </c>
      <c r="AL1837" s="18">
        <f t="shared" si="116"/>
        <v>1</v>
      </c>
      <c r="AM1837" t="s">
        <v>55</v>
      </c>
      <c r="AN1837" t="s">
        <v>55</v>
      </c>
      <c r="AO1837">
        <v>0</v>
      </c>
      <c r="AP1837">
        <v>0</v>
      </c>
      <c r="AQ1837">
        <v>0</v>
      </c>
      <c r="AR1837" t="s">
        <v>59</v>
      </c>
      <c r="AS1837" t="s">
        <v>58</v>
      </c>
      <c r="AT1837" t="s">
        <v>144</v>
      </c>
      <c r="AU1837" t="s">
        <v>1326</v>
      </c>
      <c r="AV1837" t="s">
        <v>7696</v>
      </c>
      <c r="AW1837" t="s">
        <v>1839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2016030518</v>
      </c>
      <c r="BM1837">
        <v>18</v>
      </c>
    </row>
    <row r="1838" spans="1:65">
      <c r="A1838" t="s">
        <v>7697</v>
      </c>
      <c r="B1838">
        <v>1837</v>
      </c>
      <c r="C1838" t="s">
        <v>52</v>
      </c>
      <c r="D1838">
        <v>1</v>
      </c>
      <c r="E1838">
        <v>18</v>
      </c>
      <c r="F1838">
        <v>2016030518</v>
      </c>
      <c r="G1838">
        <v>20160305</v>
      </c>
      <c r="H1838" t="s">
        <v>1841</v>
      </c>
      <c r="I1838" t="s">
        <v>217</v>
      </c>
      <c r="J1838" t="s">
        <v>55</v>
      </c>
      <c r="K1838">
        <v>2</v>
      </c>
      <c r="L1838">
        <v>0</v>
      </c>
      <c r="M1838">
        <v>1</v>
      </c>
      <c r="N1838" t="s">
        <v>56</v>
      </c>
      <c r="O1838" t="s">
        <v>217</v>
      </c>
      <c r="P1838" t="s">
        <v>68</v>
      </c>
      <c r="Q1838" t="s">
        <v>3</v>
      </c>
      <c r="R1838" t="s">
        <v>144</v>
      </c>
      <c r="S1838" t="s">
        <v>55</v>
      </c>
      <c r="T1838" t="s">
        <v>68</v>
      </c>
      <c r="U1838" t="s">
        <v>56</v>
      </c>
      <c r="V1838" t="s">
        <v>68</v>
      </c>
      <c r="W1838" t="s">
        <v>55</v>
      </c>
      <c r="X1838" t="s">
        <v>56</v>
      </c>
      <c r="Y1838" t="s">
        <v>56</v>
      </c>
      <c r="Z1838" t="s">
        <v>56</v>
      </c>
      <c r="AA1838" t="s">
        <v>57</v>
      </c>
      <c r="AB1838" t="s">
        <v>56</v>
      </c>
      <c r="AC1838" t="s">
        <v>68</v>
      </c>
      <c r="AD1838" t="s">
        <v>56</v>
      </c>
      <c r="AE1838">
        <v>0</v>
      </c>
      <c r="AF1838">
        <v>0</v>
      </c>
      <c r="AG1838">
        <v>0</v>
      </c>
      <c r="AH1838">
        <v>1</v>
      </c>
      <c r="AI1838" s="18" t="str">
        <f t="shared" si="113"/>
        <v>1</v>
      </c>
      <c r="AJ1838" s="18" t="str">
        <f t="shared" si="114"/>
        <v>1</v>
      </c>
      <c r="AK1838" s="18" t="str">
        <f t="shared" si="115"/>
        <v>1</v>
      </c>
      <c r="AL1838" s="18">
        <f t="shared" si="116"/>
        <v>1</v>
      </c>
      <c r="AM1838" t="s">
        <v>55</v>
      </c>
      <c r="AN1838" t="s">
        <v>55</v>
      </c>
      <c r="AO1838">
        <v>0</v>
      </c>
      <c r="AP1838">
        <v>0</v>
      </c>
      <c r="AQ1838">
        <v>0</v>
      </c>
      <c r="AR1838" t="s">
        <v>147</v>
      </c>
      <c r="AS1838" t="s">
        <v>58</v>
      </c>
      <c r="AT1838" t="s">
        <v>144</v>
      </c>
      <c r="AU1838" t="s">
        <v>1326</v>
      </c>
      <c r="AV1838" t="s">
        <v>7697</v>
      </c>
      <c r="AW1838" t="s">
        <v>1841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2016030518</v>
      </c>
      <c r="BM1838">
        <v>18</v>
      </c>
    </row>
    <row r="1839" spans="1:65">
      <c r="A1839" t="s">
        <v>7698</v>
      </c>
      <c r="B1839">
        <v>1838</v>
      </c>
      <c r="C1839" t="s">
        <v>52</v>
      </c>
      <c r="D1839">
        <v>1</v>
      </c>
      <c r="E1839">
        <v>18</v>
      </c>
      <c r="F1839">
        <v>2016030518</v>
      </c>
      <c r="G1839">
        <v>20160305</v>
      </c>
      <c r="H1839" t="s">
        <v>1843</v>
      </c>
      <c r="I1839" t="s">
        <v>89</v>
      </c>
      <c r="J1839" t="s">
        <v>55</v>
      </c>
      <c r="K1839">
        <v>0</v>
      </c>
      <c r="L1839">
        <v>0</v>
      </c>
      <c r="M1839">
        <v>0</v>
      </c>
      <c r="N1839" t="s">
        <v>56</v>
      </c>
      <c r="O1839" t="s">
        <v>57</v>
      </c>
      <c r="P1839" t="s">
        <v>57</v>
      </c>
      <c r="Q1839" t="s">
        <v>3</v>
      </c>
      <c r="R1839" t="s">
        <v>144</v>
      </c>
      <c r="S1839" t="s">
        <v>55</v>
      </c>
      <c r="T1839" t="s">
        <v>56</v>
      </c>
      <c r="U1839" t="s">
        <v>56</v>
      </c>
      <c r="V1839" t="s">
        <v>56</v>
      </c>
      <c r="W1839" t="s">
        <v>55</v>
      </c>
      <c r="X1839" t="s">
        <v>56</v>
      </c>
      <c r="Y1839" t="s">
        <v>56</v>
      </c>
      <c r="Z1839" t="s">
        <v>56</v>
      </c>
      <c r="AA1839" t="s">
        <v>57</v>
      </c>
      <c r="AB1839" t="s">
        <v>56</v>
      </c>
      <c r="AC1839" t="s">
        <v>56</v>
      </c>
      <c r="AD1839" t="s">
        <v>56</v>
      </c>
      <c r="AE1839">
        <v>0</v>
      </c>
      <c r="AF1839">
        <v>0</v>
      </c>
      <c r="AG1839">
        <v>0</v>
      </c>
      <c r="AH1839">
        <v>0</v>
      </c>
      <c r="AI1839" s="18" t="str">
        <f t="shared" si="113"/>
        <v>1</v>
      </c>
      <c r="AJ1839" s="18" t="str">
        <f t="shared" si="114"/>
        <v>1</v>
      </c>
      <c r="AK1839" s="18" t="str">
        <f t="shared" si="115"/>
        <v>1</v>
      </c>
      <c r="AL1839" s="18">
        <f t="shared" si="116"/>
        <v>0</v>
      </c>
      <c r="AM1839" t="s">
        <v>55</v>
      </c>
      <c r="AN1839" t="s">
        <v>55</v>
      </c>
      <c r="AO1839">
        <v>0</v>
      </c>
      <c r="AP1839">
        <v>0</v>
      </c>
      <c r="AQ1839">
        <v>0</v>
      </c>
      <c r="AR1839" t="s">
        <v>89</v>
      </c>
      <c r="AS1839" t="s">
        <v>58</v>
      </c>
      <c r="AT1839" t="s">
        <v>144</v>
      </c>
      <c r="AU1839" t="s">
        <v>1326</v>
      </c>
      <c r="AV1839" t="s">
        <v>7698</v>
      </c>
      <c r="AW1839" t="s">
        <v>1843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1</v>
      </c>
      <c r="BL1839">
        <v>2016030518</v>
      </c>
      <c r="BM1839">
        <v>18</v>
      </c>
    </row>
    <row r="1840" spans="1:65">
      <c r="A1840" t="s">
        <v>7699</v>
      </c>
      <c r="B1840">
        <v>1839</v>
      </c>
      <c r="C1840" t="s">
        <v>52</v>
      </c>
      <c r="D1840">
        <v>1</v>
      </c>
      <c r="E1840">
        <v>18</v>
      </c>
      <c r="F1840">
        <v>2016030518</v>
      </c>
      <c r="G1840">
        <v>20160305</v>
      </c>
      <c r="H1840" t="s">
        <v>1844</v>
      </c>
      <c r="I1840" t="s">
        <v>54</v>
      </c>
      <c r="J1840" t="s">
        <v>55</v>
      </c>
      <c r="K1840">
        <v>0</v>
      </c>
      <c r="L1840">
        <v>0</v>
      </c>
      <c r="M1840">
        <v>0</v>
      </c>
      <c r="N1840" t="s">
        <v>56</v>
      </c>
      <c r="O1840" t="s">
        <v>57</v>
      </c>
      <c r="P1840" t="s">
        <v>57</v>
      </c>
      <c r="Q1840" t="s">
        <v>3</v>
      </c>
      <c r="R1840" t="s">
        <v>144</v>
      </c>
      <c r="S1840" t="s">
        <v>55</v>
      </c>
      <c r="T1840" t="s">
        <v>56</v>
      </c>
      <c r="U1840" t="s">
        <v>56</v>
      </c>
      <c r="V1840" t="s">
        <v>56</v>
      </c>
      <c r="W1840" t="s">
        <v>55</v>
      </c>
      <c r="X1840" t="s">
        <v>56</v>
      </c>
      <c r="Y1840" t="s">
        <v>56</v>
      </c>
      <c r="Z1840" t="s">
        <v>68</v>
      </c>
      <c r="AA1840" t="s">
        <v>132</v>
      </c>
      <c r="AB1840" t="s">
        <v>56</v>
      </c>
      <c r="AC1840" t="s">
        <v>56</v>
      </c>
      <c r="AD1840" t="s">
        <v>56</v>
      </c>
      <c r="AE1840">
        <v>0</v>
      </c>
      <c r="AF1840">
        <v>0</v>
      </c>
      <c r="AG1840">
        <v>0</v>
      </c>
      <c r="AH1840">
        <v>0</v>
      </c>
      <c r="AI1840" s="18" t="str">
        <f t="shared" si="113"/>
        <v>1</v>
      </c>
      <c r="AJ1840" s="18" t="str">
        <f t="shared" si="114"/>
        <v>1</v>
      </c>
      <c r="AK1840" s="18" t="str">
        <f t="shared" si="115"/>
        <v>1</v>
      </c>
      <c r="AL1840" s="18">
        <f t="shared" si="116"/>
        <v>0</v>
      </c>
      <c r="AM1840" t="s">
        <v>55</v>
      </c>
      <c r="AN1840" t="s">
        <v>55</v>
      </c>
      <c r="AO1840">
        <v>0</v>
      </c>
      <c r="AP1840">
        <v>0</v>
      </c>
      <c r="AQ1840">
        <v>0</v>
      </c>
      <c r="AR1840" t="s">
        <v>59</v>
      </c>
      <c r="AS1840" t="s">
        <v>58</v>
      </c>
      <c r="AT1840" t="s">
        <v>144</v>
      </c>
      <c r="AU1840" t="s">
        <v>1326</v>
      </c>
      <c r="AV1840" t="s">
        <v>7699</v>
      </c>
      <c r="AW1840" t="s">
        <v>1844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>
        <v>1</v>
      </c>
      <c r="BL1840">
        <v>2016030518</v>
      </c>
      <c r="BM1840">
        <v>18</v>
      </c>
    </row>
    <row r="1841" spans="1:65">
      <c r="A1841" t="s">
        <v>7700</v>
      </c>
      <c r="B1841">
        <v>1840</v>
      </c>
      <c r="C1841" t="s">
        <v>52</v>
      </c>
      <c r="D1841">
        <v>1</v>
      </c>
      <c r="E1841">
        <v>18</v>
      </c>
      <c r="F1841">
        <v>2016030518</v>
      </c>
      <c r="G1841">
        <v>20160305</v>
      </c>
      <c r="H1841" t="s">
        <v>2140</v>
      </c>
      <c r="I1841" t="s">
        <v>54</v>
      </c>
      <c r="J1841" t="s">
        <v>55</v>
      </c>
      <c r="K1841">
        <v>0</v>
      </c>
      <c r="L1841">
        <v>0</v>
      </c>
      <c r="M1841">
        <v>0</v>
      </c>
      <c r="N1841" t="s">
        <v>56</v>
      </c>
      <c r="O1841" t="s">
        <v>57</v>
      </c>
      <c r="P1841" t="s">
        <v>57</v>
      </c>
      <c r="Q1841" t="s">
        <v>3</v>
      </c>
      <c r="R1841" t="s">
        <v>144</v>
      </c>
      <c r="S1841" t="s">
        <v>55</v>
      </c>
      <c r="T1841" t="s">
        <v>56</v>
      </c>
      <c r="U1841" t="s">
        <v>56</v>
      </c>
      <c r="V1841" t="s">
        <v>56</v>
      </c>
      <c r="W1841" t="s">
        <v>55</v>
      </c>
      <c r="X1841" t="s">
        <v>56</v>
      </c>
      <c r="Y1841" t="s">
        <v>56</v>
      </c>
      <c r="Z1841" t="s">
        <v>56</v>
      </c>
      <c r="AA1841" t="s">
        <v>57</v>
      </c>
      <c r="AB1841" t="s">
        <v>56</v>
      </c>
      <c r="AC1841" t="s">
        <v>56</v>
      </c>
      <c r="AD1841" t="s">
        <v>56</v>
      </c>
      <c r="AE1841">
        <v>0</v>
      </c>
      <c r="AF1841">
        <v>0</v>
      </c>
      <c r="AG1841">
        <v>0</v>
      </c>
      <c r="AH1841">
        <v>1</v>
      </c>
      <c r="AI1841" s="18" t="str">
        <f t="shared" si="113"/>
        <v>1</v>
      </c>
      <c r="AJ1841" s="18" t="str">
        <f t="shared" si="114"/>
        <v>1</v>
      </c>
      <c r="AK1841" s="18" t="str">
        <f t="shared" si="115"/>
        <v>1</v>
      </c>
      <c r="AL1841" s="18">
        <f t="shared" si="116"/>
        <v>1</v>
      </c>
      <c r="AM1841" t="s">
        <v>55</v>
      </c>
      <c r="AN1841" t="s">
        <v>55</v>
      </c>
      <c r="AO1841">
        <v>0</v>
      </c>
      <c r="AP1841">
        <v>0</v>
      </c>
      <c r="AQ1841">
        <v>0</v>
      </c>
      <c r="AR1841" t="s">
        <v>59</v>
      </c>
      <c r="AS1841" t="s">
        <v>58</v>
      </c>
      <c r="AT1841" t="s">
        <v>144</v>
      </c>
      <c r="AU1841" t="s">
        <v>1326</v>
      </c>
      <c r="AV1841" t="s">
        <v>7700</v>
      </c>
      <c r="AW1841" t="s">
        <v>2140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2016030518</v>
      </c>
      <c r="BM1841">
        <v>18</v>
      </c>
    </row>
    <row r="1842" spans="1:65">
      <c r="A1842" t="s">
        <v>7701</v>
      </c>
      <c r="B1842">
        <v>1841</v>
      </c>
      <c r="C1842" t="s">
        <v>52</v>
      </c>
      <c r="D1842">
        <v>1</v>
      </c>
      <c r="E1842">
        <v>18</v>
      </c>
      <c r="F1842">
        <v>2016030518</v>
      </c>
      <c r="G1842">
        <v>20160305</v>
      </c>
      <c r="H1842" t="s">
        <v>2141</v>
      </c>
      <c r="I1842" t="s">
        <v>217</v>
      </c>
      <c r="J1842" t="s">
        <v>55</v>
      </c>
      <c r="K1842">
        <v>0</v>
      </c>
      <c r="L1842">
        <v>0</v>
      </c>
      <c r="M1842">
        <v>0</v>
      </c>
      <c r="N1842" t="s">
        <v>56</v>
      </c>
      <c r="O1842" t="s">
        <v>57</v>
      </c>
      <c r="P1842" t="s">
        <v>57</v>
      </c>
      <c r="Q1842" t="s">
        <v>3</v>
      </c>
      <c r="R1842" t="s">
        <v>144</v>
      </c>
      <c r="S1842" t="s">
        <v>55</v>
      </c>
      <c r="T1842" t="s">
        <v>56</v>
      </c>
      <c r="U1842" t="s">
        <v>56</v>
      </c>
      <c r="V1842" t="s">
        <v>56</v>
      </c>
      <c r="W1842" t="s">
        <v>55</v>
      </c>
      <c r="X1842" t="s">
        <v>56</v>
      </c>
      <c r="Y1842" t="s">
        <v>56</v>
      </c>
      <c r="Z1842" t="s">
        <v>68</v>
      </c>
      <c r="AA1842" t="s">
        <v>132</v>
      </c>
      <c r="AB1842" t="s">
        <v>56</v>
      </c>
      <c r="AC1842" t="s">
        <v>56</v>
      </c>
      <c r="AD1842" t="s">
        <v>56</v>
      </c>
      <c r="AE1842">
        <v>0</v>
      </c>
      <c r="AF1842">
        <v>0</v>
      </c>
      <c r="AG1842">
        <v>0</v>
      </c>
      <c r="AH1842">
        <v>1</v>
      </c>
      <c r="AI1842" s="18" t="str">
        <f t="shared" si="113"/>
        <v>1</v>
      </c>
      <c r="AJ1842" s="18" t="str">
        <f t="shared" si="114"/>
        <v>1</v>
      </c>
      <c r="AK1842" s="18" t="str">
        <f t="shared" si="115"/>
        <v>1</v>
      </c>
      <c r="AL1842" s="18">
        <f t="shared" si="116"/>
        <v>1</v>
      </c>
      <c r="AM1842" t="s">
        <v>55</v>
      </c>
      <c r="AN1842" t="s">
        <v>55</v>
      </c>
      <c r="AO1842">
        <v>1</v>
      </c>
      <c r="AP1842">
        <v>0</v>
      </c>
      <c r="AQ1842">
        <v>0</v>
      </c>
      <c r="AR1842" t="s">
        <v>147</v>
      </c>
      <c r="AS1842" t="s">
        <v>58</v>
      </c>
      <c r="AT1842" t="s">
        <v>144</v>
      </c>
      <c r="AU1842" t="s">
        <v>1326</v>
      </c>
      <c r="AV1842" t="s">
        <v>7701</v>
      </c>
      <c r="AW1842" t="s">
        <v>2141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1</v>
      </c>
      <c r="BL1842">
        <v>2016030518</v>
      </c>
      <c r="BM1842">
        <v>18</v>
      </c>
    </row>
    <row r="1843" spans="1:65">
      <c r="A1843" t="s">
        <v>7702</v>
      </c>
      <c r="B1843">
        <v>1842</v>
      </c>
      <c r="C1843" t="s">
        <v>52</v>
      </c>
      <c r="D1843">
        <v>1</v>
      </c>
      <c r="E1843">
        <v>18</v>
      </c>
      <c r="F1843">
        <v>2016030518</v>
      </c>
      <c r="G1843">
        <v>20160305</v>
      </c>
      <c r="H1843" t="s">
        <v>2142</v>
      </c>
      <c r="I1843" t="s">
        <v>217</v>
      </c>
      <c r="J1843" t="s">
        <v>55</v>
      </c>
      <c r="K1843">
        <v>0</v>
      </c>
      <c r="L1843">
        <v>0</v>
      </c>
      <c r="M1843">
        <v>0</v>
      </c>
      <c r="N1843" t="s">
        <v>56</v>
      </c>
      <c r="O1843" t="s">
        <v>57</v>
      </c>
      <c r="P1843" t="s">
        <v>57</v>
      </c>
      <c r="Q1843" t="s">
        <v>3</v>
      </c>
      <c r="R1843" t="s">
        <v>144</v>
      </c>
      <c r="S1843" t="s">
        <v>55</v>
      </c>
      <c r="T1843" t="s">
        <v>56</v>
      </c>
      <c r="U1843" t="s">
        <v>56</v>
      </c>
      <c r="V1843" t="s">
        <v>56</v>
      </c>
      <c r="W1843" t="s">
        <v>55</v>
      </c>
      <c r="X1843" t="s">
        <v>56</v>
      </c>
      <c r="Y1843" t="s">
        <v>56</v>
      </c>
      <c r="Z1843" t="s">
        <v>68</v>
      </c>
      <c r="AA1843" t="s">
        <v>132</v>
      </c>
      <c r="AB1843" t="s">
        <v>56</v>
      </c>
      <c r="AC1843" t="s">
        <v>56</v>
      </c>
      <c r="AD1843" t="s">
        <v>56</v>
      </c>
      <c r="AE1843">
        <v>0</v>
      </c>
      <c r="AF1843">
        <v>0</v>
      </c>
      <c r="AG1843">
        <v>0</v>
      </c>
      <c r="AH1843">
        <v>0</v>
      </c>
      <c r="AI1843" s="18" t="str">
        <f t="shared" si="113"/>
        <v>1</v>
      </c>
      <c r="AJ1843" s="18" t="str">
        <f t="shared" si="114"/>
        <v>1</v>
      </c>
      <c r="AK1843" s="18" t="str">
        <f t="shared" si="115"/>
        <v>1</v>
      </c>
      <c r="AL1843" s="18">
        <f t="shared" si="116"/>
        <v>0</v>
      </c>
      <c r="AM1843" t="s">
        <v>55</v>
      </c>
      <c r="AN1843" t="s">
        <v>55</v>
      </c>
      <c r="AO1843">
        <v>0</v>
      </c>
      <c r="AP1843">
        <v>0</v>
      </c>
      <c r="AQ1843">
        <v>0</v>
      </c>
      <c r="AR1843" t="s">
        <v>147</v>
      </c>
      <c r="AS1843" t="s">
        <v>58</v>
      </c>
      <c r="AT1843" t="s">
        <v>144</v>
      </c>
      <c r="AU1843" t="s">
        <v>1326</v>
      </c>
      <c r="AV1843" t="s">
        <v>7702</v>
      </c>
      <c r="AW1843" t="s">
        <v>2142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1</v>
      </c>
      <c r="BL1843">
        <v>2016030518</v>
      </c>
      <c r="BM1843">
        <v>18</v>
      </c>
    </row>
    <row r="1844" spans="1:65">
      <c r="A1844" t="s">
        <v>7703</v>
      </c>
      <c r="B1844">
        <v>1843</v>
      </c>
      <c r="C1844" t="s">
        <v>52</v>
      </c>
      <c r="D1844">
        <v>1</v>
      </c>
      <c r="E1844">
        <v>18</v>
      </c>
      <c r="F1844">
        <v>2016030518</v>
      </c>
      <c r="G1844">
        <v>20160305</v>
      </c>
      <c r="H1844" t="s">
        <v>2143</v>
      </c>
      <c r="I1844" t="s">
        <v>217</v>
      </c>
      <c r="J1844" t="s">
        <v>55</v>
      </c>
      <c r="K1844">
        <v>1</v>
      </c>
      <c r="L1844">
        <v>0</v>
      </c>
      <c r="M1844">
        <v>1</v>
      </c>
      <c r="N1844" t="s">
        <v>56</v>
      </c>
      <c r="O1844" t="s">
        <v>2144</v>
      </c>
      <c r="P1844" t="s">
        <v>68</v>
      </c>
      <c r="Q1844" t="s">
        <v>3</v>
      </c>
      <c r="R1844" t="s">
        <v>2145</v>
      </c>
      <c r="S1844" t="s">
        <v>55</v>
      </c>
      <c r="T1844" t="s">
        <v>56</v>
      </c>
      <c r="U1844" t="s">
        <v>56</v>
      </c>
      <c r="V1844" t="s">
        <v>56</v>
      </c>
      <c r="W1844" t="s">
        <v>55</v>
      </c>
      <c r="X1844" t="s">
        <v>56</v>
      </c>
      <c r="Y1844" t="s">
        <v>56</v>
      </c>
      <c r="Z1844" t="s">
        <v>56</v>
      </c>
      <c r="AA1844" t="s">
        <v>57</v>
      </c>
      <c r="AB1844" t="s">
        <v>56</v>
      </c>
      <c r="AC1844" t="s">
        <v>56</v>
      </c>
      <c r="AD1844" t="s">
        <v>56</v>
      </c>
      <c r="AE1844">
        <v>0</v>
      </c>
      <c r="AF1844">
        <v>0</v>
      </c>
      <c r="AG1844">
        <v>0</v>
      </c>
      <c r="AH1844">
        <v>0</v>
      </c>
      <c r="AI1844" s="18" t="str">
        <f t="shared" si="113"/>
        <v>1</v>
      </c>
      <c r="AJ1844" s="18" t="str">
        <f t="shared" si="114"/>
        <v>1</v>
      </c>
      <c r="AK1844" s="18" t="str">
        <f t="shared" si="115"/>
        <v>1</v>
      </c>
      <c r="AL1844" s="18">
        <f t="shared" si="116"/>
        <v>0</v>
      </c>
      <c r="AM1844" t="s">
        <v>55</v>
      </c>
      <c r="AN1844" t="s">
        <v>55</v>
      </c>
      <c r="AO1844">
        <v>0</v>
      </c>
      <c r="AP1844">
        <v>0</v>
      </c>
      <c r="AQ1844">
        <v>0</v>
      </c>
      <c r="AR1844" t="s">
        <v>147</v>
      </c>
      <c r="AS1844" t="s">
        <v>58</v>
      </c>
      <c r="AT1844" t="s">
        <v>58</v>
      </c>
      <c r="AU1844" t="s">
        <v>1326</v>
      </c>
      <c r="AV1844" t="s">
        <v>7703</v>
      </c>
      <c r="AW1844" t="s">
        <v>2143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0</v>
      </c>
      <c r="BK1844">
        <v>1</v>
      </c>
      <c r="BL1844">
        <v>2016030518</v>
      </c>
      <c r="BM1844">
        <v>18</v>
      </c>
    </row>
    <row r="1845" spans="1:65">
      <c r="A1845" t="s">
        <v>7704</v>
      </c>
      <c r="B1845">
        <v>1844</v>
      </c>
      <c r="C1845" t="s">
        <v>52</v>
      </c>
      <c r="D1845">
        <v>1</v>
      </c>
      <c r="E1845">
        <v>18</v>
      </c>
      <c r="F1845">
        <v>2016030518</v>
      </c>
      <c r="G1845">
        <v>20160305</v>
      </c>
      <c r="H1845" t="s">
        <v>2146</v>
      </c>
      <c r="I1845" t="s">
        <v>217</v>
      </c>
      <c r="J1845" t="s">
        <v>55</v>
      </c>
      <c r="K1845">
        <v>1</v>
      </c>
      <c r="L1845">
        <v>0</v>
      </c>
      <c r="M1845">
        <v>1</v>
      </c>
      <c r="N1845" t="s">
        <v>56</v>
      </c>
      <c r="O1845" t="s">
        <v>2144</v>
      </c>
      <c r="P1845" t="s">
        <v>68</v>
      </c>
      <c r="Q1845" t="s">
        <v>3</v>
      </c>
      <c r="R1845" t="s">
        <v>2145</v>
      </c>
      <c r="S1845" t="s">
        <v>55</v>
      </c>
      <c r="T1845" t="s">
        <v>56</v>
      </c>
      <c r="U1845" t="s">
        <v>56</v>
      </c>
      <c r="V1845" t="s">
        <v>56</v>
      </c>
      <c r="W1845" t="s">
        <v>55</v>
      </c>
      <c r="X1845" t="s">
        <v>56</v>
      </c>
      <c r="Y1845" t="s">
        <v>56</v>
      </c>
      <c r="Z1845" t="s">
        <v>56</v>
      </c>
      <c r="AA1845" t="s">
        <v>57</v>
      </c>
      <c r="AB1845" t="s">
        <v>68</v>
      </c>
      <c r="AC1845" t="s">
        <v>68</v>
      </c>
      <c r="AD1845" t="s">
        <v>56</v>
      </c>
      <c r="AE1845">
        <v>0</v>
      </c>
      <c r="AF1845">
        <v>0</v>
      </c>
      <c r="AG1845">
        <v>0</v>
      </c>
      <c r="AH1845">
        <v>0</v>
      </c>
      <c r="AI1845" s="18" t="str">
        <f t="shared" si="113"/>
        <v>1</v>
      </c>
      <c r="AJ1845" s="18" t="str">
        <f t="shared" si="114"/>
        <v>1</v>
      </c>
      <c r="AK1845" s="18" t="str">
        <f t="shared" si="115"/>
        <v>1</v>
      </c>
      <c r="AL1845" s="18">
        <f t="shared" si="116"/>
        <v>0</v>
      </c>
      <c r="AM1845" t="s">
        <v>55</v>
      </c>
      <c r="AN1845" t="s">
        <v>55</v>
      </c>
      <c r="AO1845">
        <v>0</v>
      </c>
      <c r="AP1845">
        <v>0</v>
      </c>
      <c r="AQ1845">
        <v>0</v>
      </c>
      <c r="AR1845" t="s">
        <v>147</v>
      </c>
      <c r="AS1845" t="s">
        <v>58</v>
      </c>
      <c r="AT1845" t="s">
        <v>58</v>
      </c>
      <c r="AU1845" t="s">
        <v>1326</v>
      </c>
      <c r="AV1845" t="s">
        <v>7704</v>
      </c>
      <c r="AW1845" t="s">
        <v>2146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0</v>
      </c>
      <c r="BK1845">
        <v>1</v>
      </c>
      <c r="BL1845">
        <v>2016030518</v>
      </c>
      <c r="BM1845">
        <v>18</v>
      </c>
    </row>
    <row r="1846" spans="1:65">
      <c r="A1846" t="s">
        <v>7705</v>
      </c>
      <c r="B1846">
        <v>1845</v>
      </c>
      <c r="C1846" t="s">
        <v>52</v>
      </c>
      <c r="D1846">
        <v>1</v>
      </c>
      <c r="E1846">
        <v>18</v>
      </c>
      <c r="F1846">
        <v>2016030518</v>
      </c>
      <c r="G1846">
        <v>20160305</v>
      </c>
      <c r="H1846" t="s">
        <v>2147</v>
      </c>
      <c r="I1846" t="s">
        <v>217</v>
      </c>
      <c r="J1846" t="s">
        <v>55</v>
      </c>
      <c r="K1846">
        <v>0</v>
      </c>
      <c r="L1846">
        <v>0</v>
      </c>
      <c r="M1846">
        <v>0</v>
      </c>
      <c r="N1846" t="s">
        <v>56</v>
      </c>
      <c r="O1846" t="s">
        <v>57</v>
      </c>
      <c r="P1846" t="s">
        <v>57</v>
      </c>
      <c r="Q1846" t="s">
        <v>3</v>
      </c>
      <c r="R1846" t="s">
        <v>2145</v>
      </c>
      <c r="S1846" t="s">
        <v>55</v>
      </c>
      <c r="T1846" t="s">
        <v>56</v>
      </c>
      <c r="U1846" t="s">
        <v>56</v>
      </c>
      <c r="V1846" t="s">
        <v>56</v>
      </c>
      <c r="W1846" t="s">
        <v>55</v>
      </c>
      <c r="X1846" t="s">
        <v>56</v>
      </c>
      <c r="Y1846" t="s">
        <v>56</v>
      </c>
      <c r="Z1846" t="s">
        <v>68</v>
      </c>
      <c r="AA1846" t="s">
        <v>132</v>
      </c>
      <c r="AB1846" t="s">
        <v>68</v>
      </c>
      <c r="AC1846" t="s">
        <v>68</v>
      </c>
      <c r="AD1846" t="s">
        <v>56</v>
      </c>
      <c r="AE1846">
        <v>0</v>
      </c>
      <c r="AF1846">
        <v>0</v>
      </c>
      <c r="AG1846">
        <v>0</v>
      </c>
      <c r="AH1846">
        <v>0</v>
      </c>
      <c r="AI1846" s="18" t="str">
        <f t="shared" si="113"/>
        <v>1</v>
      </c>
      <c r="AJ1846" s="18" t="str">
        <f t="shared" si="114"/>
        <v>1</v>
      </c>
      <c r="AK1846" s="18" t="str">
        <f t="shared" si="115"/>
        <v>1</v>
      </c>
      <c r="AL1846" s="18">
        <f t="shared" si="116"/>
        <v>0</v>
      </c>
      <c r="AM1846" t="s">
        <v>55</v>
      </c>
      <c r="AN1846" t="s">
        <v>55</v>
      </c>
      <c r="AO1846">
        <v>0</v>
      </c>
      <c r="AP1846">
        <v>0</v>
      </c>
      <c r="AQ1846">
        <v>0</v>
      </c>
      <c r="AR1846" t="s">
        <v>147</v>
      </c>
      <c r="AS1846" t="s">
        <v>58</v>
      </c>
      <c r="AT1846" t="s">
        <v>58</v>
      </c>
      <c r="AU1846" t="s">
        <v>1326</v>
      </c>
      <c r="AV1846" t="s">
        <v>7705</v>
      </c>
      <c r="AW1846" t="s">
        <v>2147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1</v>
      </c>
      <c r="BL1846">
        <v>2016030518</v>
      </c>
      <c r="BM1846">
        <v>18</v>
      </c>
    </row>
    <row r="1847" spans="1:65">
      <c r="A1847" t="s">
        <v>7706</v>
      </c>
      <c r="B1847">
        <v>1846</v>
      </c>
      <c r="C1847" t="s">
        <v>52</v>
      </c>
      <c r="D1847">
        <v>1</v>
      </c>
      <c r="E1847">
        <v>18</v>
      </c>
      <c r="F1847">
        <v>2016030518</v>
      </c>
      <c r="G1847">
        <v>20160305</v>
      </c>
      <c r="H1847" t="s">
        <v>2148</v>
      </c>
      <c r="I1847" t="s">
        <v>217</v>
      </c>
      <c r="J1847" t="s">
        <v>55</v>
      </c>
      <c r="K1847">
        <v>1</v>
      </c>
      <c r="L1847">
        <v>0</v>
      </c>
      <c r="M1847">
        <v>1</v>
      </c>
      <c r="N1847" t="s">
        <v>56</v>
      </c>
      <c r="O1847" t="s">
        <v>2144</v>
      </c>
      <c r="P1847" t="s">
        <v>68</v>
      </c>
      <c r="Q1847" t="s">
        <v>3</v>
      </c>
      <c r="R1847" t="s">
        <v>2145</v>
      </c>
      <c r="S1847" t="s">
        <v>55</v>
      </c>
      <c r="T1847" t="s">
        <v>56</v>
      </c>
      <c r="U1847" t="s">
        <v>56</v>
      </c>
      <c r="V1847" t="s">
        <v>56</v>
      </c>
      <c r="W1847" t="s">
        <v>55</v>
      </c>
      <c r="X1847" t="s">
        <v>56</v>
      </c>
      <c r="Y1847" t="s">
        <v>56</v>
      </c>
      <c r="Z1847" t="s">
        <v>68</v>
      </c>
      <c r="AA1847" t="s">
        <v>132</v>
      </c>
      <c r="AB1847" t="s">
        <v>68</v>
      </c>
      <c r="AC1847" t="s">
        <v>68</v>
      </c>
      <c r="AD1847" t="s">
        <v>56</v>
      </c>
      <c r="AE1847">
        <v>0</v>
      </c>
      <c r="AF1847">
        <v>0</v>
      </c>
      <c r="AG1847">
        <v>0</v>
      </c>
      <c r="AH1847">
        <v>0</v>
      </c>
      <c r="AI1847" s="18" t="str">
        <f t="shared" si="113"/>
        <v>1</v>
      </c>
      <c r="AJ1847" s="18" t="str">
        <f t="shared" si="114"/>
        <v>1</v>
      </c>
      <c r="AK1847" s="18" t="str">
        <f t="shared" si="115"/>
        <v>1</v>
      </c>
      <c r="AL1847" s="18">
        <f t="shared" si="116"/>
        <v>0</v>
      </c>
      <c r="AM1847" t="s">
        <v>55</v>
      </c>
      <c r="AN1847" t="s">
        <v>55</v>
      </c>
      <c r="AO1847">
        <v>1</v>
      </c>
      <c r="AP1847">
        <v>0</v>
      </c>
      <c r="AQ1847">
        <v>0</v>
      </c>
      <c r="AR1847" t="s">
        <v>147</v>
      </c>
      <c r="AS1847" t="s">
        <v>58</v>
      </c>
      <c r="AT1847" t="s">
        <v>58</v>
      </c>
      <c r="AU1847" t="s">
        <v>1326</v>
      </c>
      <c r="AV1847" t="s">
        <v>7706</v>
      </c>
      <c r="AW1847" t="s">
        <v>2148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1</v>
      </c>
      <c r="BL1847">
        <v>2016030518</v>
      </c>
      <c r="BM1847">
        <v>18</v>
      </c>
    </row>
    <row r="1848" spans="1:65">
      <c r="A1848" t="s">
        <v>7707</v>
      </c>
      <c r="B1848">
        <v>1847</v>
      </c>
      <c r="C1848" t="s">
        <v>52</v>
      </c>
      <c r="D1848">
        <v>1</v>
      </c>
      <c r="E1848">
        <v>18</v>
      </c>
      <c r="F1848">
        <v>2016030518</v>
      </c>
      <c r="G1848">
        <v>20160305</v>
      </c>
      <c r="H1848" t="s">
        <v>2149</v>
      </c>
      <c r="I1848" t="s">
        <v>217</v>
      </c>
      <c r="J1848" t="s">
        <v>55</v>
      </c>
      <c r="K1848">
        <v>0</v>
      </c>
      <c r="L1848">
        <v>0</v>
      </c>
      <c r="M1848">
        <v>0</v>
      </c>
      <c r="N1848" t="s">
        <v>56</v>
      </c>
      <c r="O1848" t="s">
        <v>57</v>
      </c>
      <c r="P1848" t="s">
        <v>57</v>
      </c>
      <c r="Q1848" t="s">
        <v>3</v>
      </c>
      <c r="R1848" t="s">
        <v>2145</v>
      </c>
      <c r="S1848" t="s">
        <v>55</v>
      </c>
      <c r="T1848" t="s">
        <v>56</v>
      </c>
      <c r="U1848" t="s">
        <v>56</v>
      </c>
      <c r="V1848" t="s">
        <v>56</v>
      </c>
      <c r="W1848" t="s">
        <v>55</v>
      </c>
      <c r="X1848" t="s">
        <v>56</v>
      </c>
      <c r="Y1848" t="s">
        <v>56</v>
      </c>
      <c r="Z1848" t="s">
        <v>68</v>
      </c>
      <c r="AA1848" t="s">
        <v>132</v>
      </c>
      <c r="AB1848" t="s">
        <v>68</v>
      </c>
      <c r="AC1848" t="s">
        <v>68</v>
      </c>
      <c r="AD1848" t="s">
        <v>56</v>
      </c>
      <c r="AE1848">
        <v>0</v>
      </c>
      <c r="AF1848">
        <v>0</v>
      </c>
      <c r="AG1848">
        <v>0</v>
      </c>
      <c r="AH1848">
        <v>0</v>
      </c>
      <c r="AI1848" s="18" t="str">
        <f t="shared" si="113"/>
        <v>1</v>
      </c>
      <c r="AJ1848" s="18" t="str">
        <f t="shared" si="114"/>
        <v>1</v>
      </c>
      <c r="AK1848" s="18" t="str">
        <f t="shared" si="115"/>
        <v>1</v>
      </c>
      <c r="AL1848" s="18">
        <f t="shared" si="116"/>
        <v>0</v>
      </c>
      <c r="AM1848" t="s">
        <v>55</v>
      </c>
      <c r="AN1848" t="s">
        <v>55</v>
      </c>
      <c r="AO1848">
        <v>0</v>
      </c>
      <c r="AP1848">
        <v>0</v>
      </c>
      <c r="AQ1848">
        <v>0</v>
      </c>
      <c r="AR1848" t="s">
        <v>147</v>
      </c>
      <c r="AS1848" t="s">
        <v>58</v>
      </c>
      <c r="AT1848" t="s">
        <v>58</v>
      </c>
      <c r="AU1848" t="s">
        <v>1326</v>
      </c>
      <c r="AV1848" t="s">
        <v>7707</v>
      </c>
      <c r="AW1848" t="s">
        <v>2149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0</v>
      </c>
      <c r="BK1848">
        <v>1</v>
      </c>
      <c r="BL1848">
        <v>2016030518</v>
      </c>
      <c r="BM1848">
        <v>18</v>
      </c>
    </row>
    <row r="1849" spans="1:65">
      <c r="A1849" t="s">
        <v>7708</v>
      </c>
      <c r="B1849">
        <v>1848</v>
      </c>
      <c r="C1849" t="s">
        <v>52</v>
      </c>
      <c r="D1849">
        <v>1</v>
      </c>
      <c r="E1849">
        <v>18</v>
      </c>
      <c r="F1849">
        <v>2016030518</v>
      </c>
      <c r="G1849">
        <v>20160305</v>
      </c>
      <c r="H1849" t="s">
        <v>2150</v>
      </c>
      <c r="I1849" t="s">
        <v>217</v>
      </c>
      <c r="J1849" t="s">
        <v>55</v>
      </c>
      <c r="K1849">
        <v>2</v>
      </c>
      <c r="L1849">
        <v>0</v>
      </c>
      <c r="M1849">
        <v>2</v>
      </c>
      <c r="N1849" t="s">
        <v>56</v>
      </c>
      <c r="O1849" t="s">
        <v>2144</v>
      </c>
      <c r="P1849" t="s">
        <v>56</v>
      </c>
      <c r="Q1849" t="s">
        <v>3</v>
      </c>
      <c r="R1849" t="s">
        <v>2145</v>
      </c>
      <c r="S1849" t="s">
        <v>55</v>
      </c>
      <c r="T1849" t="s">
        <v>56</v>
      </c>
      <c r="U1849" t="s">
        <v>56</v>
      </c>
      <c r="V1849" t="s">
        <v>56</v>
      </c>
      <c r="W1849" t="s">
        <v>55</v>
      </c>
      <c r="X1849" t="s">
        <v>56</v>
      </c>
      <c r="Y1849" t="s">
        <v>56</v>
      </c>
      <c r="Z1849" t="s">
        <v>68</v>
      </c>
      <c r="AA1849" t="s">
        <v>132</v>
      </c>
      <c r="AB1849" t="s">
        <v>56</v>
      </c>
      <c r="AC1849" t="s">
        <v>68</v>
      </c>
      <c r="AD1849" t="s">
        <v>56</v>
      </c>
      <c r="AE1849">
        <v>0</v>
      </c>
      <c r="AF1849">
        <v>0</v>
      </c>
      <c r="AG1849">
        <v>0</v>
      </c>
      <c r="AH1849">
        <v>0</v>
      </c>
      <c r="AI1849" s="18" t="str">
        <f t="shared" si="113"/>
        <v>1</v>
      </c>
      <c r="AJ1849" s="18" t="str">
        <f t="shared" si="114"/>
        <v>1</v>
      </c>
      <c r="AK1849" s="18" t="str">
        <f t="shared" si="115"/>
        <v>1</v>
      </c>
      <c r="AL1849" s="18">
        <f t="shared" si="116"/>
        <v>0</v>
      </c>
      <c r="AM1849" t="s">
        <v>55</v>
      </c>
      <c r="AN1849" t="s">
        <v>55</v>
      </c>
      <c r="AO1849">
        <v>0</v>
      </c>
      <c r="AP1849">
        <v>0</v>
      </c>
      <c r="AQ1849">
        <v>0</v>
      </c>
      <c r="AR1849" t="s">
        <v>147</v>
      </c>
      <c r="AS1849" t="s">
        <v>58</v>
      </c>
      <c r="AT1849" t="s">
        <v>58</v>
      </c>
      <c r="AU1849" t="s">
        <v>1326</v>
      </c>
      <c r="AV1849" t="s">
        <v>7708</v>
      </c>
      <c r="AW1849" t="s">
        <v>2150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0</v>
      </c>
      <c r="BK1849">
        <v>1</v>
      </c>
      <c r="BL1849">
        <v>2016030518</v>
      </c>
      <c r="BM1849">
        <v>18</v>
      </c>
    </row>
    <row r="1850" spans="1:65">
      <c r="A1850" t="s">
        <v>7709</v>
      </c>
      <c r="B1850">
        <v>1849</v>
      </c>
      <c r="C1850" t="s">
        <v>52</v>
      </c>
      <c r="D1850">
        <v>1</v>
      </c>
      <c r="E1850">
        <v>18</v>
      </c>
      <c r="F1850">
        <v>2016030518</v>
      </c>
      <c r="G1850">
        <v>20160305</v>
      </c>
      <c r="H1850" t="s">
        <v>2151</v>
      </c>
      <c r="I1850" t="s">
        <v>89</v>
      </c>
      <c r="J1850" t="s">
        <v>55</v>
      </c>
      <c r="K1850">
        <v>2</v>
      </c>
      <c r="L1850">
        <v>0</v>
      </c>
      <c r="M1850">
        <v>2</v>
      </c>
      <c r="N1850" t="s">
        <v>56</v>
      </c>
      <c r="O1850" t="s">
        <v>89</v>
      </c>
      <c r="P1850" t="s">
        <v>68</v>
      </c>
      <c r="Q1850" t="s">
        <v>3</v>
      </c>
      <c r="R1850" t="s">
        <v>2145</v>
      </c>
      <c r="S1850" t="s">
        <v>55</v>
      </c>
      <c r="T1850" t="s">
        <v>56</v>
      </c>
      <c r="U1850" t="s">
        <v>56</v>
      </c>
      <c r="V1850" t="s">
        <v>56</v>
      </c>
      <c r="W1850" t="s">
        <v>55</v>
      </c>
      <c r="X1850" t="s">
        <v>56</v>
      </c>
      <c r="Y1850" t="s">
        <v>56</v>
      </c>
      <c r="Z1850" t="s">
        <v>56</v>
      </c>
      <c r="AA1850" t="s">
        <v>57</v>
      </c>
      <c r="AB1850" t="s">
        <v>68</v>
      </c>
      <c r="AC1850" t="s">
        <v>68</v>
      </c>
      <c r="AD1850" t="s">
        <v>56</v>
      </c>
      <c r="AE1850">
        <v>0</v>
      </c>
      <c r="AF1850">
        <v>0</v>
      </c>
      <c r="AG1850">
        <v>0</v>
      </c>
      <c r="AH1850">
        <v>0</v>
      </c>
      <c r="AI1850" s="18" t="str">
        <f t="shared" si="113"/>
        <v>1</v>
      </c>
      <c r="AJ1850" s="18" t="str">
        <f t="shared" si="114"/>
        <v>1</v>
      </c>
      <c r="AK1850" s="18" t="str">
        <f t="shared" si="115"/>
        <v>1</v>
      </c>
      <c r="AL1850" s="18">
        <f t="shared" si="116"/>
        <v>0</v>
      </c>
      <c r="AM1850" t="s">
        <v>55</v>
      </c>
      <c r="AN1850" t="s">
        <v>55</v>
      </c>
      <c r="AO1850">
        <v>0</v>
      </c>
      <c r="AP1850">
        <v>0</v>
      </c>
      <c r="AQ1850">
        <v>0</v>
      </c>
      <c r="AR1850" t="s">
        <v>89</v>
      </c>
      <c r="AS1850" t="s">
        <v>58</v>
      </c>
      <c r="AT1850" t="s">
        <v>58</v>
      </c>
      <c r="AU1850" t="s">
        <v>1326</v>
      </c>
      <c r="AV1850" t="s">
        <v>7709</v>
      </c>
      <c r="AW1850" t="s">
        <v>2151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0</v>
      </c>
      <c r="BK1850">
        <v>1</v>
      </c>
      <c r="BL1850">
        <v>2016030518</v>
      </c>
      <c r="BM1850">
        <v>18</v>
      </c>
    </row>
    <row r="1851" spans="1:65">
      <c r="A1851" t="s">
        <v>7710</v>
      </c>
      <c r="B1851">
        <v>1850</v>
      </c>
      <c r="C1851" t="s">
        <v>52</v>
      </c>
      <c r="D1851">
        <v>1</v>
      </c>
      <c r="E1851">
        <v>18</v>
      </c>
      <c r="F1851">
        <v>2016030518</v>
      </c>
      <c r="G1851">
        <v>20160305</v>
      </c>
      <c r="H1851" t="s">
        <v>2152</v>
      </c>
      <c r="I1851" t="s">
        <v>89</v>
      </c>
      <c r="J1851" t="s">
        <v>55</v>
      </c>
      <c r="K1851">
        <v>2</v>
      </c>
      <c r="L1851">
        <v>0</v>
      </c>
      <c r="M1851">
        <v>2</v>
      </c>
      <c r="N1851" t="s">
        <v>56</v>
      </c>
      <c r="O1851" t="s">
        <v>89</v>
      </c>
      <c r="P1851" t="s">
        <v>68</v>
      </c>
      <c r="Q1851" t="s">
        <v>3</v>
      </c>
      <c r="R1851" t="s">
        <v>2145</v>
      </c>
      <c r="S1851" t="s">
        <v>55</v>
      </c>
      <c r="T1851" t="s">
        <v>56</v>
      </c>
      <c r="U1851" t="s">
        <v>56</v>
      </c>
      <c r="V1851" t="s">
        <v>56</v>
      </c>
      <c r="W1851" t="s">
        <v>55</v>
      </c>
      <c r="X1851" t="s">
        <v>56</v>
      </c>
      <c r="Y1851" t="s">
        <v>56</v>
      </c>
      <c r="Z1851" t="s">
        <v>56</v>
      </c>
      <c r="AA1851" t="s">
        <v>57</v>
      </c>
      <c r="AB1851" t="s">
        <v>68</v>
      </c>
      <c r="AC1851" t="s">
        <v>56</v>
      </c>
      <c r="AD1851" t="s">
        <v>56</v>
      </c>
      <c r="AE1851">
        <v>0</v>
      </c>
      <c r="AF1851">
        <v>0</v>
      </c>
      <c r="AG1851">
        <v>0</v>
      </c>
      <c r="AH1851">
        <v>0</v>
      </c>
      <c r="AI1851" s="18" t="str">
        <f t="shared" si="113"/>
        <v>1</v>
      </c>
      <c r="AJ1851" s="18" t="str">
        <f t="shared" si="114"/>
        <v>1</v>
      </c>
      <c r="AK1851" s="18" t="str">
        <f t="shared" si="115"/>
        <v>1</v>
      </c>
      <c r="AL1851" s="18">
        <f t="shared" si="116"/>
        <v>0</v>
      </c>
      <c r="AM1851" t="s">
        <v>55</v>
      </c>
      <c r="AN1851" t="s">
        <v>55</v>
      </c>
      <c r="AO1851">
        <v>0</v>
      </c>
      <c r="AP1851">
        <v>0</v>
      </c>
      <c r="AQ1851">
        <v>0</v>
      </c>
      <c r="AR1851" t="s">
        <v>89</v>
      </c>
      <c r="AS1851" t="s">
        <v>58</v>
      </c>
      <c r="AT1851" t="s">
        <v>58</v>
      </c>
      <c r="AU1851" t="s">
        <v>1326</v>
      </c>
      <c r="AV1851" t="s">
        <v>7710</v>
      </c>
      <c r="AW1851" t="s">
        <v>2152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0</v>
      </c>
      <c r="BK1851">
        <v>1</v>
      </c>
      <c r="BL1851">
        <v>2016030518</v>
      </c>
      <c r="BM1851">
        <v>18</v>
      </c>
    </row>
    <row r="1852" spans="1:65">
      <c r="A1852" t="s">
        <v>7711</v>
      </c>
      <c r="B1852">
        <v>1851</v>
      </c>
      <c r="C1852" t="s">
        <v>52</v>
      </c>
      <c r="D1852">
        <v>1</v>
      </c>
      <c r="E1852">
        <v>18</v>
      </c>
      <c r="F1852">
        <v>2016030518</v>
      </c>
      <c r="G1852">
        <v>20160305</v>
      </c>
      <c r="H1852" t="s">
        <v>2153</v>
      </c>
      <c r="I1852" t="s">
        <v>89</v>
      </c>
      <c r="J1852" t="s">
        <v>55</v>
      </c>
      <c r="K1852">
        <v>0</v>
      </c>
      <c r="L1852">
        <v>0</v>
      </c>
      <c r="M1852">
        <v>0</v>
      </c>
      <c r="N1852" t="s">
        <v>56</v>
      </c>
      <c r="O1852" t="s">
        <v>57</v>
      </c>
      <c r="P1852" t="s">
        <v>57</v>
      </c>
      <c r="Q1852" t="s">
        <v>3</v>
      </c>
      <c r="R1852" t="s">
        <v>2145</v>
      </c>
      <c r="S1852" t="s">
        <v>55</v>
      </c>
      <c r="T1852" t="s">
        <v>56</v>
      </c>
      <c r="U1852" t="s">
        <v>56</v>
      </c>
      <c r="V1852" t="s">
        <v>56</v>
      </c>
      <c r="W1852" t="s">
        <v>55</v>
      </c>
      <c r="X1852" t="s">
        <v>56</v>
      </c>
      <c r="Y1852" t="s">
        <v>56</v>
      </c>
      <c r="Z1852" t="s">
        <v>56</v>
      </c>
      <c r="AA1852" t="s">
        <v>57</v>
      </c>
      <c r="AB1852" t="s">
        <v>68</v>
      </c>
      <c r="AC1852" t="s">
        <v>68</v>
      </c>
      <c r="AD1852" t="s">
        <v>56</v>
      </c>
      <c r="AE1852">
        <v>0</v>
      </c>
      <c r="AF1852">
        <v>0</v>
      </c>
      <c r="AG1852">
        <v>0</v>
      </c>
      <c r="AH1852">
        <v>0</v>
      </c>
      <c r="AI1852" s="18" t="str">
        <f t="shared" si="113"/>
        <v>1</v>
      </c>
      <c r="AJ1852" s="18" t="str">
        <f t="shared" si="114"/>
        <v>1</v>
      </c>
      <c r="AK1852" s="18" t="str">
        <f t="shared" si="115"/>
        <v>1</v>
      </c>
      <c r="AL1852" s="18">
        <f t="shared" si="116"/>
        <v>0</v>
      </c>
      <c r="AM1852" t="s">
        <v>55</v>
      </c>
      <c r="AN1852" t="s">
        <v>55</v>
      </c>
      <c r="AO1852">
        <v>1</v>
      </c>
      <c r="AP1852">
        <v>0</v>
      </c>
      <c r="AQ1852">
        <v>0</v>
      </c>
      <c r="AR1852" t="s">
        <v>89</v>
      </c>
      <c r="AS1852" t="s">
        <v>58</v>
      </c>
      <c r="AT1852" t="s">
        <v>58</v>
      </c>
      <c r="AU1852" t="s">
        <v>1326</v>
      </c>
      <c r="AV1852" t="s">
        <v>7711</v>
      </c>
      <c r="AW1852" t="s">
        <v>2153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0</v>
      </c>
      <c r="BK1852">
        <v>1</v>
      </c>
      <c r="BL1852">
        <v>2016030518</v>
      </c>
      <c r="BM1852">
        <v>18</v>
      </c>
    </row>
    <row r="1853" spans="1:65">
      <c r="A1853" t="s">
        <v>7712</v>
      </c>
      <c r="B1853">
        <v>1852</v>
      </c>
      <c r="C1853" t="s">
        <v>52</v>
      </c>
      <c r="D1853">
        <v>1</v>
      </c>
      <c r="E1853">
        <v>18</v>
      </c>
      <c r="F1853">
        <v>2016030518</v>
      </c>
      <c r="G1853">
        <v>20160305</v>
      </c>
      <c r="H1853" t="s">
        <v>2154</v>
      </c>
      <c r="I1853" t="s">
        <v>217</v>
      </c>
      <c r="J1853" t="s">
        <v>55</v>
      </c>
      <c r="K1853">
        <v>2</v>
      </c>
      <c r="L1853">
        <v>0</v>
      </c>
      <c r="M1853">
        <v>2</v>
      </c>
      <c r="N1853" t="s">
        <v>56</v>
      </c>
      <c r="O1853" t="s">
        <v>217</v>
      </c>
      <c r="P1853" t="s">
        <v>68</v>
      </c>
      <c r="Q1853" t="s">
        <v>3</v>
      </c>
      <c r="R1853" t="s">
        <v>2145</v>
      </c>
      <c r="S1853" t="s">
        <v>55</v>
      </c>
      <c r="T1853" t="s">
        <v>56</v>
      </c>
      <c r="U1853" t="s">
        <v>56</v>
      </c>
      <c r="V1853" t="s">
        <v>56</v>
      </c>
      <c r="W1853" t="s">
        <v>55</v>
      </c>
      <c r="X1853" t="s">
        <v>56</v>
      </c>
      <c r="Y1853" t="s">
        <v>56</v>
      </c>
      <c r="Z1853" t="s">
        <v>56</v>
      </c>
      <c r="AA1853" t="s">
        <v>57</v>
      </c>
      <c r="AB1853" t="s">
        <v>56</v>
      </c>
      <c r="AC1853" t="s">
        <v>68</v>
      </c>
      <c r="AD1853" t="s">
        <v>56</v>
      </c>
      <c r="AE1853">
        <v>0</v>
      </c>
      <c r="AF1853">
        <v>0</v>
      </c>
      <c r="AG1853">
        <v>0</v>
      </c>
      <c r="AH1853">
        <v>0</v>
      </c>
      <c r="AI1853" s="18" t="str">
        <f t="shared" si="113"/>
        <v>1</v>
      </c>
      <c r="AJ1853" s="18" t="str">
        <f t="shared" si="114"/>
        <v>1</v>
      </c>
      <c r="AK1853" s="18" t="str">
        <f t="shared" si="115"/>
        <v>1</v>
      </c>
      <c r="AL1853" s="18">
        <f t="shared" si="116"/>
        <v>0</v>
      </c>
      <c r="AM1853" t="s">
        <v>55</v>
      </c>
      <c r="AN1853" t="s">
        <v>55</v>
      </c>
      <c r="AO1853">
        <v>0</v>
      </c>
      <c r="AP1853">
        <v>0</v>
      </c>
      <c r="AQ1853">
        <v>0</v>
      </c>
      <c r="AR1853" t="s">
        <v>147</v>
      </c>
      <c r="AS1853" t="s">
        <v>58</v>
      </c>
      <c r="AT1853" t="s">
        <v>58</v>
      </c>
      <c r="AU1853" t="s">
        <v>1326</v>
      </c>
      <c r="AV1853" t="s">
        <v>7712</v>
      </c>
      <c r="AW1853" t="s">
        <v>2154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1</v>
      </c>
      <c r="BL1853">
        <v>2016030518</v>
      </c>
      <c r="BM1853">
        <v>18</v>
      </c>
    </row>
    <row r="1854" spans="1:65">
      <c r="A1854" t="s">
        <v>7713</v>
      </c>
      <c r="B1854">
        <v>1853</v>
      </c>
      <c r="C1854" t="s">
        <v>52</v>
      </c>
      <c r="D1854">
        <v>1</v>
      </c>
      <c r="E1854">
        <v>18</v>
      </c>
      <c r="F1854">
        <v>2016030518</v>
      </c>
      <c r="G1854">
        <v>20160305</v>
      </c>
      <c r="H1854" t="s">
        <v>2155</v>
      </c>
      <c r="I1854" t="s">
        <v>80</v>
      </c>
      <c r="J1854" t="s">
        <v>55</v>
      </c>
      <c r="K1854">
        <v>0</v>
      </c>
      <c r="L1854">
        <v>0</v>
      </c>
      <c r="M1854">
        <v>0</v>
      </c>
      <c r="N1854" t="s">
        <v>56</v>
      </c>
      <c r="O1854" t="s">
        <v>57</v>
      </c>
      <c r="P1854" t="s">
        <v>57</v>
      </c>
      <c r="Q1854" t="s">
        <v>3</v>
      </c>
      <c r="R1854" t="s">
        <v>80</v>
      </c>
      <c r="S1854" t="s">
        <v>55</v>
      </c>
      <c r="T1854" t="s">
        <v>56</v>
      </c>
      <c r="U1854" t="s">
        <v>56</v>
      </c>
      <c r="V1854" t="s">
        <v>68</v>
      </c>
      <c r="W1854" t="s">
        <v>55</v>
      </c>
      <c r="X1854" t="s">
        <v>56</v>
      </c>
      <c r="Y1854" t="s">
        <v>56</v>
      </c>
      <c r="Z1854" t="s">
        <v>56</v>
      </c>
      <c r="AA1854" t="s">
        <v>57</v>
      </c>
      <c r="AB1854" t="s">
        <v>56</v>
      </c>
      <c r="AC1854" t="s">
        <v>56</v>
      </c>
      <c r="AD1854" t="s">
        <v>56</v>
      </c>
      <c r="AE1854">
        <v>0</v>
      </c>
      <c r="AF1854">
        <v>0</v>
      </c>
      <c r="AG1854">
        <v>0</v>
      </c>
      <c r="AH1854">
        <v>0</v>
      </c>
      <c r="AI1854" s="18" t="str">
        <f t="shared" si="113"/>
        <v>1</v>
      </c>
      <c r="AJ1854" s="18" t="str">
        <f t="shared" si="114"/>
        <v>1</v>
      </c>
      <c r="AK1854" s="18" t="str">
        <f t="shared" si="115"/>
        <v>1</v>
      </c>
      <c r="AL1854" s="18">
        <f t="shared" si="116"/>
        <v>0</v>
      </c>
      <c r="AM1854" t="s">
        <v>55</v>
      </c>
      <c r="AN1854" t="s">
        <v>55</v>
      </c>
      <c r="AO1854">
        <v>0</v>
      </c>
      <c r="AP1854">
        <v>0</v>
      </c>
      <c r="AQ1854">
        <v>0</v>
      </c>
      <c r="AR1854" t="s">
        <v>59</v>
      </c>
      <c r="AS1854" t="s">
        <v>80</v>
      </c>
      <c r="AT1854" t="s">
        <v>80</v>
      </c>
      <c r="AU1854" t="s">
        <v>80</v>
      </c>
      <c r="AV1854" t="s">
        <v>7713</v>
      </c>
      <c r="AW1854" t="s">
        <v>2155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0</v>
      </c>
      <c r="BK1854">
        <v>1</v>
      </c>
      <c r="BL1854">
        <v>2016030518</v>
      </c>
      <c r="BM1854">
        <v>18</v>
      </c>
    </row>
    <row r="1855" spans="1:65">
      <c r="A1855" t="s">
        <v>7714</v>
      </c>
      <c r="B1855">
        <v>1854</v>
      </c>
      <c r="C1855" t="s">
        <v>52</v>
      </c>
      <c r="D1855">
        <v>1</v>
      </c>
      <c r="E1855">
        <v>18</v>
      </c>
      <c r="F1855">
        <v>2016030518</v>
      </c>
      <c r="G1855">
        <v>20160305</v>
      </c>
      <c r="H1855" t="s">
        <v>2156</v>
      </c>
      <c r="I1855" t="s">
        <v>80</v>
      </c>
      <c r="J1855" t="s">
        <v>55</v>
      </c>
      <c r="K1855">
        <v>0</v>
      </c>
      <c r="L1855">
        <v>0</v>
      </c>
      <c r="M1855">
        <v>0</v>
      </c>
      <c r="N1855" t="s">
        <v>56</v>
      </c>
      <c r="O1855" t="s">
        <v>57</v>
      </c>
      <c r="P1855" t="s">
        <v>57</v>
      </c>
      <c r="Q1855" t="s">
        <v>3</v>
      </c>
      <c r="R1855" t="s">
        <v>80</v>
      </c>
      <c r="S1855" t="s">
        <v>55</v>
      </c>
      <c r="T1855" t="s">
        <v>56</v>
      </c>
      <c r="U1855" t="s">
        <v>56</v>
      </c>
      <c r="V1855" t="s">
        <v>56</v>
      </c>
      <c r="W1855" t="s">
        <v>55</v>
      </c>
      <c r="X1855" t="s">
        <v>56</v>
      </c>
      <c r="Y1855" t="s">
        <v>56</v>
      </c>
      <c r="Z1855" t="s">
        <v>56</v>
      </c>
      <c r="AA1855" t="s">
        <v>57</v>
      </c>
      <c r="AB1855" t="s">
        <v>68</v>
      </c>
      <c r="AC1855" t="s">
        <v>56</v>
      </c>
      <c r="AD1855" t="s">
        <v>56</v>
      </c>
      <c r="AE1855">
        <v>0</v>
      </c>
      <c r="AF1855">
        <v>0</v>
      </c>
      <c r="AG1855">
        <v>0</v>
      </c>
      <c r="AH1855">
        <v>0</v>
      </c>
      <c r="AI1855" s="18" t="str">
        <f t="shared" si="113"/>
        <v>1</v>
      </c>
      <c r="AJ1855" s="18" t="str">
        <f t="shared" si="114"/>
        <v>1</v>
      </c>
      <c r="AK1855" s="18" t="str">
        <f t="shared" si="115"/>
        <v>1</v>
      </c>
      <c r="AL1855" s="18">
        <f t="shared" si="116"/>
        <v>0</v>
      </c>
      <c r="AM1855" t="s">
        <v>55</v>
      </c>
      <c r="AN1855" t="s">
        <v>55</v>
      </c>
      <c r="AO1855">
        <v>0</v>
      </c>
      <c r="AP1855">
        <v>0</v>
      </c>
      <c r="AQ1855">
        <v>0</v>
      </c>
      <c r="AR1855" t="s">
        <v>59</v>
      </c>
      <c r="AS1855" t="s">
        <v>80</v>
      </c>
      <c r="AT1855" t="s">
        <v>80</v>
      </c>
      <c r="AU1855" t="s">
        <v>80</v>
      </c>
      <c r="AV1855" t="s">
        <v>7714</v>
      </c>
      <c r="AW1855" t="s">
        <v>2156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0</v>
      </c>
      <c r="BK1855">
        <v>1</v>
      </c>
      <c r="BL1855">
        <v>2016030518</v>
      </c>
      <c r="BM1855">
        <v>18</v>
      </c>
    </row>
    <row r="1856" spans="1:65">
      <c r="A1856" t="s">
        <v>7715</v>
      </c>
      <c r="B1856">
        <v>1855</v>
      </c>
      <c r="C1856" t="s">
        <v>52</v>
      </c>
      <c r="D1856">
        <v>1</v>
      </c>
      <c r="E1856">
        <v>18</v>
      </c>
      <c r="F1856">
        <v>2016030518</v>
      </c>
      <c r="G1856">
        <v>20160305</v>
      </c>
      <c r="H1856" t="s">
        <v>2157</v>
      </c>
      <c r="I1856" t="s">
        <v>217</v>
      </c>
      <c r="J1856" t="s">
        <v>55</v>
      </c>
      <c r="K1856">
        <v>0</v>
      </c>
      <c r="L1856">
        <v>0</v>
      </c>
      <c r="M1856">
        <v>0</v>
      </c>
      <c r="N1856" t="s">
        <v>56</v>
      </c>
      <c r="O1856" t="s">
        <v>57</v>
      </c>
      <c r="P1856" t="s">
        <v>57</v>
      </c>
      <c r="Q1856" t="s">
        <v>3</v>
      </c>
      <c r="R1856" t="s">
        <v>144</v>
      </c>
      <c r="S1856" t="s">
        <v>55</v>
      </c>
      <c r="T1856" t="s">
        <v>56</v>
      </c>
      <c r="U1856" t="s">
        <v>56</v>
      </c>
      <c r="V1856" t="s">
        <v>56</v>
      </c>
      <c r="W1856" t="s">
        <v>55</v>
      </c>
      <c r="X1856" t="s">
        <v>56</v>
      </c>
      <c r="Y1856" t="s">
        <v>56</v>
      </c>
      <c r="Z1856" t="s">
        <v>56</v>
      </c>
      <c r="AA1856" t="s">
        <v>57</v>
      </c>
      <c r="AB1856" t="s">
        <v>56</v>
      </c>
      <c r="AC1856" t="s">
        <v>56</v>
      </c>
      <c r="AD1856" t="s">
        <v>56</v>
      </c>
      <c r="AE1856">
        <v>0</v>
      </c>
      <c r="AF1856">
        <v>0</v>
      </c>
      <c r="AG1856">
        <v>0</v>
      </c>
      <c r="AH1856">
        <v>0</v>
      </c>
      <c r="AI1856" s="18" t="str">
        <f t="shared" si="113"/>
        <v>1</v>
      </c>
      <c r="AJ1856" s="18" t="str">
        <f t="shared" si="114"/>
        <v>1</v>
      </c>
      <c r="AK1856" s="18" t="str">
        <f t="shared" si="115"/>
        <v>1</v>
      </c>
      <c r="AL1856" s="18">
        <f t="shared" si="116"/>
        <v>0</v>
      </c>
      <c r="AM1856" t="s">
        <v>55</v>
      </c>
      <c r="AN1856" t="s">
        <v>55</v>
      </c>
      <c r="AO1856">
        <v>0</v>
      </c>
      <c r="AP1856">
        <v>0</v>
      </c>
      <c r="AQ1856">
        <v>0</v>
      </c>
      <c r="AR1856" t="s">
        <v>147</v>
      </c>
      <c r="AS1856" t="s">
        <v>58</v>
      </c>
      <c r="AT1856" t="s">
        <v>144</v>
      </c>
      <c r="AU1856" t="s">
        <v>1326</v>
      </c>
      <c r="AV1856" t="s">
        <v>7715</v>
      </c>
      <c r="AW1856" t="s">
        <v>2157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0</v>
      </c>
      <c r="BK1856">
        <v>1</v>
      </c>
      <c r="BL1856">
        <v>2016030518</v>
      </c>
      <c r="BM1856">
        <v>18</v>
      </c>
    </row>
    <row r="1857" spans="1:65">
      <c r="A1857" t="s">
        <v>7716</v>
      </c>
      <c r="B1857">
        <v>1856</v>
      </c>
      <c r="C1857" t="s">
        <v>52</v>
      </c>
      <c r="D1857">
        <v>1</v>
      </c>
      <c r="E1857">
        <v>18</v>
      </c>
      <c r="F1857">
        <v>2016030518</v>
      </c>
      <c r="G1857">
        <v>20160305</v>
      </c>
      <c r="H1857" t="s">
        <v>2158</v>
      </c>
      <c r="I1857" t="s">
        <v>217</v>
      </c>
      <c r="J1857" t="s">
        <v>55</v>
      </c>
      <c r="K1857">
        <v>0</v>
      </c>
      <c r="L1857">
        <v>0</v>
      </c>
      <c r="M1857">
        <v>0</v>
      </c>
      <c r="N1857" t="s">
        <v>56</v>
      </c>
      <c r="O1857" t="s">
        <v>57</v>
      </c>
      <c r="P1857" t="s">
        <v>57</v>
      </c>
      <c r="Q1857" t="s">
        <v>3</v>
      </c>
      <c r="R1857" t="s">
        <v>144</v>
      </c>
      <c r="S1857" t="s">
        <v>55</v>
      </c>
      <c r="T1857" t="s">
        <v>56</v>
      </c>
      <c r="U1857" t="s">
        <v>56</v>
      </c>
      <c r="V1857" t="s">
        <v>56</v>
      </c>
      <c r="W1857" t="s">
        <v>55</v>
      </c>
      <c r="X1857" t="s">
        <v>56</v>
      </c>
      <c r="Y1857" t="s">
        <v>56</v>
      </c>
      <c r="Z1857" t="s">
        <v>56</v>
      </c>
      <c r="AA1857" t="s">
        <v>57</v>
      </c>
      <c r="AB1857" t="s">
        <v>56</v>
      </c>
      <c r="AC1857" t="s">
        <v>56</v>
      </c>
      <c r="AD1857" t="s">
        <v>56</v>
      </c>
      <c r="AE1857">
        <v>0</v>
      </c>
      <c r="AF1857">
        <v>0</v>
      </c>
      <c r="AG1857">
        <v>0</v>
      </c>
      <c r="AH1857">
        <v>0</v>
      </c>
      <c r="AI1857" s="18" t="str">
        <f t="shared" si="113"/>
        <v>1</v>
      </c>
      <c r="AJ1857" s="18" t="str">
        <f t="shared" si="114"/>
        <v>1</v>
      </c>
      <c r="AK1857" s="18" t="str">
        <f t="shared" si="115"/>
        <v>1</v>
      </c>
      <c r="AL1857" s="18">
        <f t="shared" si="116"/>
        <v>0</v>
      </c>
      <c r="AM1857" t="s">
        <v>55</v>
      </c>
      <c r="AN1857" t="s">
        <v>55</v>
      </c>
      <c r="AO1857">
        <v>1</v>
      </c>
      <c r="AP1857">
        <v>0</v>
      </c>
      <c r="AQ1857">
        <v>0</v>
      </c>
      <c r="AR1857" t="s">
        <v>147</v>
      </c>
      <c r="AS1857" t="s">
        <v>58</v>
      </c>
      <c r="AT1857" t="s">
        <v>144</v>
      </c>
      <c r="AU1857" t="s">
        <v>1326</v>
      </c>
      <c r="AV1857" t="s">
        <v>7716</v>
      </c>
      <c r="AW1857" t="s">
        <v>2158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0</v>
      </c>
      <c r="BK1857">
        <v>1</v>
      </c>
      <c r="BL1857">
        <v>2016030518</v>
      </c>
      <c r="BM1857">
        <v>18</v>
      </c>
    </row>
    <row r="1858" spans="1:65">
      <c r="A1858" t="s">
        <v>7717</v>
      </c>
      <c r="B1858">
        <v>1857</v>
      </c>
      <c r="C1858" t="s">
        <v>52</v>
      </c>
      <c r="D1858">
        <v>1</v>
      </c>
      <c r="E1858">
        <v>18</v>
      </c>
      <c r="F1858">
        <v>2016030518</v>
      </c>
      <c r="G1858">
        <v>20160305</v>
      </c>
      <c r="H1858" t="s">
        <v>2159</v>
      </c>
      <c r="I1858" t="s">
        <v>217</v>
      </c>
      <c r="J1858" t="s">
        <v>55</v>
      </c>
      <c r="K1858">
        <v>0</v>
      </c>
      <c r="L1858">
        <v>0</v>
      </c>
      <c r="M1858">
        <v>0</v>
      </c>
      <c r="N1858" t="s">
        <v>56</v>
      </c>
      <c r="O1858" t="s">
        <v>57</v>
      </c>
      <c r="P1858" t="s">
        <v>57</v>
      </c>
      <c r="Q1858" t="s">
        <v>3</v>
      </c>
      <c r="R1858" t="s">
        <v>144</v>
      </c>
      <c r="S1858" t="s">
        <v>55</v>
      </c>
      <c r="T1858" t="s">
        <v>56</v>
      </c>
      <c r="U1858" t="s">
        <v>56</v>
      </c>
      <c r="V1858" t="s">
        <v>56</v>
      </c>
      <c r="W1858" t="s">
        <v>55</v>
      </c>
      <c r="X1858" t="s">
        <v>56</v>
      </c>
      <c r="Y1858" t="s">
        <v>56</v>
      </c>
      <c r="Z1858" t="s">
        <v>56</v>
      </c>
      <c r="AA1858" t="s">
        <v>57</v>
      </c>
      <c r="AB1858" t="s">
        <v>56</v>
      </c>
      <c r="AC1858" t="s">
        <v>56</v>
      </c>
      <c r="AD1858" t="s">
        <v>56</v>
      </c>
      <c r="AE1858">
        <v>0</v>
      </c>
      <c r="AF1858">
        <v>0</v>
      </c>
      <c r="AG1858">
        <v>0</v>
      </c>
      <c r="AH1858">
        <v>0</v>
      </c>
      <c r="AI1858" s="18" t="str">
        <f t="shared" si="113"/>
        <v>1</v>
      </c>
      <c r="AJ1858" s="18" t="str">
        <f t="shared" si="114"/>
        <v>1</v>
      </c>
      <c r="AK1858" s="18" t="str">
        <f t="shared" si="115"/>
        <v>1</v>
      </c>
      <c r="AL1858" s="18">
        <f t="shared" si="116"/>
        <v>0</v>
      </c>
      <c r="AM1858" t="s">
        <v>55</v>
      </c>
      <c r="AN1858" t="s">
        <v>55</v>
      </c>
      <c r="AO1858">
        <v>0</v>
      </c>
      <c r="AP1858">
        <v>0</v>
      </c>
      <c r="AQ1858">
        <v>0</v>
      </c>
      <c r="AR1858" t="s">
        <v>147</v>
      </c>
      <c r="AS1858" t="s">
        <v>58</v>
      </c>
      <c r="AT1858" t="s">
        <v>144</v>
      </c>
      <c r="AU1858" t="s">
        <v>1326</v>
      </c>
      <c r="AV1858" t="s">
        <v>7717</v>
      </c>
      <c r="AW1858" t="s">
        <v>2159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0</v>
      </c>
      <c r="BK1858">
        <v>1</v>
      </c>
      <c r="BL1858">
        <v>2016030518</v>
      </c>
      <c r="BM1858">
        <v>18</v>
      </c>
    </row>
    <row r="1859" spans="1:65">
      <c r="A1859" t="s">
        <v>7718</v>
      </c>
      <c r="B1859">
        <v>1858</v>
      </c>
      <c r="C1859" t="s">
        <v>52</v>
      </c>
      <c r="D1859">
        <v>1</v>
      </c>
      <c r="E1859">
        <v>18</v>
      </c>
      <c r="F1859">
        <v>2016030518</v>
      </c>
      <c r="G1859">
        <v>20160305</v>
      </c>
      <c r="H1859" t="s">
        <v>2160</v>
      </c>
      <c r="I1859" t="s">
        <v>217</v>
      </c>
      <c r="J1859" t="s">
        <v>55</v>
      </c>
      <c r="K1859">
        <v>0</v>
      </c>
      <c r="L1859">
        <v>0</v>
      </c>
      <c r="M1859">
        <v>0</v>
      </c>
      <c r="N1859" t="s">
        <v>56</v>
      </c>
      <c r="O1859" t="s">
        <v>57</v>
      </c>
      <c r="P1859" t="s">
        <v>57</v>
      </c>
      <c r="Q1859" t="s">
        <v>3</v>
      </c>
      <c r="R1859" t="s">
        <v>144</v>
      </c>
      <c r="S1859" t="s">
        <v>55</v>
      </c>
      <c r="T1859" t="s">
        <v>56</v>
      </c>
      <c r="U1859" t="s">
        <v>56</v>
      </c>
      <c r="V1859" t="s">
        <v>56</v>
      </c>
      <c r="W1859" t="s">
        <v>55</v>
      </c>
      <c r="X1859" t="s">
        <v>56</v>
      </c>
      <c r="Y1859" t="s">
        <v>56</v>
      </c>
      <c r="Z1859" t="s">
        <v>56</v>
      </c>
      <c r="AA1859" t="s">
        <v>57</v>
      </c>
      <c r="AB1859" t="s">
        <v>56</v>
      </c>
      <c r="AC1859" t="s">
        <v>56</v>
      </c>
      <c r="AD1859" t="s">
        <v>56</v>
      </c>
      <c r="AE1859">
        <v>0</v>
      </c>
      <c r="AF1859">
        <v>0</v>
      </c>
      <c r="AG1859">
        <v>0</v>
      </c>
      <c r="AH1859">
        <v>0</v>
      </c>
      <c r="AI1859" s="18" t="str">
        <f t="shared" ref="AI1859:AI1922" si="117">IF(ISERROR(FIND("0",AE1859))=FALSE, "1", IF(ISERROR(FIND("1",AE1859))=FALSE, "0"))</f>
        <v>1</v>
      </c>
      <c r="AJ1859" s="18" t="str">
        <f t="shared" ref="AJ1859:AJ1922" si="118">IF(ISERROR(FIND("0",AF1859))=FALSE, "1", IF(ISERROR(FIND("1",AF1859))=FALSE, "0"))</f>
        <v>1</v>
      </c>
      <c r="AK1859" s="18" t="str">
        <f t="shared" ref="AK1859:AK1922" si="119">IF(ISERROR(FIND("0",AG1859))=FALSE, "1", IF(ISERROR(FIND("1",AG1859))=FALSE, "0"))</f>
        <v>1</v>
      </c>
      <c r="AL1859" s="18">
        <f t="shared" ref="AL1859:AL1922" si="120">AH1859</f>
        <v>0</v>
      </c>
      <c r="AM1859" t="s">
        <v>55</v>
      </c>
      <c r="AN1859" t="s">
        <v>55</v>
      </c>
      <c r="AO1859">
        <v>0</v>
      </c>
      <c r="AP1859">
        <v>0</v>
      </c>
      <c r="AQ1859">
        <v>0</v>
      </c>
      <c r="AR1859" t="s">
        <v>147</v>
      </c>
      <c r="AS1859" t="s">
        <v>58</v>
      </c>
      <c r="AT1859" t="s">
        <v>144</v>
      </c>
      <c r="AU1859" t="s">
        <v>1326</v>
      </c>
      <c r="AV1859" t="s">
        <v>7718</v>
      </c>
      <c r="AW1859" t="s">
        <v>2160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0</v>
      </c>
      <c r="BK1859">
        <v>1</v>
      </c>
      <c r="BL1859">
        <v>2016030518</v>
      </c>
      <c r="BM1859">
        <v>18</v>
      </c>
    </row>
    <row r="1860" spans="1:65">
      <c r="A1860" t="s">
        <v>7719</v>
      </c>
      <c r="B1860">
        <v>1859</v>
      </c>
      <c r="C1860" t="s">
        <v>52</v>
      </c>
      <c r="D1860">
        <v>1</v>
      </c>
      <c r="E1860">
        <v>18</v>
      </c>
      <c r="F1860">
        <v>2016030518</v>
      </c>
      <c r="G1860">
        <v>20160305</v>
      </c>
      <c r="H1860" t="s">
        <v>2161</v>
      </c>
      <c r="I1860" t="s">
        <v>217</v>
      </c>
      <c r="J1860" t="s">
        <v>55</v>
      </c>
      <c r="K1860">
        <v>0</v>
      </c>
      <c r="L1860">
        <v>0</v>
      </c>
      <c r="M1860">
        <v>0</v>
      </c>
      <c r="N1860" t="s">
        <v>56</v>
      </c>
      <c r="O1860" t="s">
        <v>57</v>
      </c>
      <c r="P1860" t="s">
        <v>57</v>
      </c>
      <c r="Q1860" t="s">
        <v>3</v>
      </c>
      <c r="R1860" t="s">
        <v>144</v>
      </c>
      <c r="S1860" t="s">
        <v>55</v>
      </c>
      <c r="T1860" t="s">
        <v>56</v>
      </c>
      <c r="U1860" t="s">
        <v>56</v>
      </c>
      <c r="V1860" t="s">
        <v>56</v>
      </c>
      <c r="W1860" t="s">
        <v>55</v>
      </c>
      <c r="X1860" t="s">
        <v>56</v>
      </c>
      <c r="Y1860" t="s">
        <v>56</v>
      </c>
      <c r="Z1860" t="s">
        <v>68</v>
      </c>
      <c r="AA1860" t="s">
        <v>132</v>
      </c>
      <c r="AB1860" t="s">
        <v>68</v>
      </c>
      <c r="AC1860" t="s">
        <v>68</v>
      </c>
      <c r="AD1860" t="s">
        <v>56</v>
      </c>
      <c r="AE1860">
        <v>0</v>
      </c>
      <c r="AF1860">
        <v>0</v>
      </c>
      <c r="AG1860">
        <v>0</v>
      </c>
      <c r="AH1860">
        <v>0</v>
      </c>
      <c r="AI1860" s="18" t="str">
        <f t="shared" si="117"/>
        <v>1</v>
      </c>
      <c r="AJ1860" s="18" t="str">
        <f t="shared" si="118"/>
        <v>1</v>
      </c>
      <c r="AK1860" s="18" t="str">
        <f t="shared" si="119"/>
        <v>1</v>
      </c>
      <c r="AL1860" s="18">
        <f t="shared" si="120"/>
        <v>0</v>
      </c>
      <c r="AM1860" t="s">
        <v>55</v>
      </c>
      <c r="AN1860" t="s">
        <v>55</v>
      </c>
      <c r="AO1860">
        <v>0</v>
      </c>
      <c r="AP1860">
        <v>0</v>
      </c>
      <c r="AQ1860">
        <v>0</v>
      </c>
      <c r="AR1860" t="s">
        <v>147</v>
      </c>
      <c r="AS1860" t="s">
        <v>58</v>
      </c>
      <c r="AT1860" t="s">
        <v>144</v>
      </c>
      <c r="AU1860" t="s">
        <v>1326</v>
      </c>
      <c r="AV1860" t="s">
        <v>7719</v>
      </c>
      <c r="AW1860" t="s">
        <v>2161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0</v>
      </c>
      <c r="BK1860">
        <v>1</v>
      </c>
      <c r="BL1860">
        <v>2016030518</v>
      </c>
      <c r="BM1860">
        <v>18</v>
      </c>
    </row>
    <row r="1861" spans="1:65">
      <c r="A1861" t="s">
        <v>7720</v>
      </c>
      <c r="B1861">
        <v>1860</v>
      </c>
      <c r="C1861" t="s">
        <v>52</v>
      </c>
      <c r="D1861">
        <v>1</v>
      </c>
      <c r="E1861">
        <v>18</v>
      </c>
      <c r="F1861">
        <v>2016030518</v>
      </c>
      <c r="G1861">
        <v>20160305</v>
      </c>
      <c r="H1861" t="s">
        <v>2162</v>
      </c>
      <c r="I1861" t="s">
        <v>89</v>
      </c>
      <c r="J1861" t="s">
        <v>55</v>
      </c>
      <c r="K1861">
        <v>0</v>
      </c>
      <c r="L1861">
        <v>0</v>
      </c>
      <c r="M1861">
        <v>0</v>
      </c>
      <c r="N1861" t="s">
        <v>56</v>
      </c>
      <c r="O1861" t="s">
        <v>57</v>
      </c>
      <c r="P1861" t="s">
        <v>57</v>
      </c>
      <c r="Q1861" t="s">
        <v>3</v>
      </c>
      <c r="R1861" t="s">
        <v>144</v>
      </c>
      <c r="S1861" t="s">
        <v>55</v>
      </c>
      <c r="T1861" t="s">
        <v>56</v>
      </c>
      <c r="U1861" t="s">
        <v>56</v>
      </c>
      <c r="V1861" t="s">
        <v>56</v>
      </c>
      <c r="W1861" t="s">
        <v>55</v>
      </c>
      <c r="X1861" t="s">
        <v>56</v>
      </c>
      <c r="Y1861" t="s">
        <v>56</v>
      </c>
      <c r="Z1861" t="s">
        <v>68</v>
      </c>
      <c r="AA1861" t="s">
        <v>132</v>
      </c>
      <c r="AB1861" t="s">
        <v>68</v>
      </c>
      <c r="AC1861" t="s">
        <v>68</v>
      </c>
      <c r="AD1861" t="s">
        <v>56</v>
      </c>
      <c r="AE1861">
        <v>0</v>
      </c>
      <c r="AF1861">
        <v>0</v>
      </c>
      <c r="AG1861">
        <v>0</v>
      </c>
      <c r="AH1861">
        <v>0</v>
      </c>
      <c r="AI1861" s="18" t="str">
        <f t="shared" si="117"/>
        <v>1</v>
      </c>
      <c r="AJ1861" s="18" t="str">
        <f t="shared" si="118"/>
        <v>1</v>
      </c>
      <c r="AK1861" s="18" t="str">
        <f t="shared" si="119"/>
        <v>1</v>
      </c>
      <c r="AL1861" s="18">
        <f t="shared" si="120"/>
        <v>0</v>
      </c>
      <c r="AM1861" t="s">
        <v>55</v>
      </c>
      <c r="AN1861" t="s">
        <v>55</v>
      </c>
      <c r="AO1861">
        <v>0</v>
      </c>
      <c r="AP1861">
        <v>0</v>
      </c>
      <c r="AQ1861">
        <v>0</v>
      </c>
      <c r="AR1861" t="s">
        <v>89</v>
      </c>
      <c r="AS1861" t="s">
        <v>58</v>
      </c>
      <c r="AT1861" t="s">
        <v>144</v>
      </c>
      <c r="AU1861" t="s">
        <v>1326</v>
      </c>
      <c r="AV1861" t="s">
        <v>7720</v>
      </c>
      <c r="AW1861" t="s">
        <v>2162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0</v>
      </c>
      <c r="BK1861">
        <v>1</v>
      </c>
      <c r="BL1861">
        <v>2016030518</v>
      </c>
      <c r="BM1861">
        <v>18</v>
      </c>
    </row>
    <row r="1862" spans="1:65">
      <c r="A1862" t="s">
        <v>7721</v>
      </c>
      <c r="B1862">
        <v>1861</v>
      </c>
      <c r="C1862" t="s">
        <v>52</v>
      </c>
      <c r="D1862">
        <v>1</v>
      </c>
      <c r="E1862">
        <v>18</v>
      </c>
      <c r="F1862">
        <v>2016030518</v>
      </c>
      <c r="G1862">
        <v>20160305</v>
      </c>
      <c r="H1862" t="s">
        <v>2163</v>
      </c>
      <c r="I1862" t="s">
        <v>89</v>
      </c>
      <c r="J1862" t="s">
        <v>55</v>
      </c>
      <c r="K1862">
        <v>0</v>
      </c>
      <c r="L1862">
        <v>0</v>
      </c>
      <c r="M1862">
        <v>0</v>
      </c>
      <c r="N1862" t="s">
        <v>56</v>
      </c>
      <c r="O1862" t="s">
        <v>57</v>
      </c>
      <c r="P1862" t="s">
        <v>57</v>
      </c>
      <c r="Q1862" t="s">
        <v>3</v>
      </c>
      <c r="R1862" t="s">
        <v>144</v>
      </c>
      <c r="S1862" t="s">
        <v>55</v>
      </c>
      <c r="T1862" t="s">
        <v>56</v>
      </c>
      <c r="U1862" t="s">
        <v>56</v>
      </c>
      <c r="V1862" t="s">
        <v>68</v>
      </c>
      <c r="W1862" t="s">
        <v>55</v>
      </c>
      <c r="X1862" t="s">
        <v>56</v>
      </c>
      <c r="Y1862" t="s">
        <v>56</v>
      </c>
      <c r="Z1862" t="s">
        <v>68</v>
      </c>
      <c r="AA1862" t="s">
        <v>132</v>
      </c>
      <c r="AB1862" t="s">
        <v>68</v>
      </c>
      <c r="AC1862" t="s">
        <v>68</v>
      </c>
      <c r="AD1862" t="s">
        <v>56</v>
      </c>
      <c r="AE1862">
        <v>0</v>
      </c>
      <c r="AF1862">
        <v>0</v>
      </c>
      <c r="AG1862">
        <v>0</v>
      </c>
      <c r="AH1862">
        <v>0</v>
      </c>
      <c r="AI1862" s="18" t="str">
        <f t="shared" si="117"/>
        <v>1</v>
      </c>
      <c r="AJ1862" s="18" t="str">
        <f t="shared" si="118"/>
        <v>1</v>
      </c>
      <c r="AK1862" s="18" t="str">
        <f t="shared" si="119"/>
        <v>1</v>
      </c>
      <c r="AL1862" s="18">
        <f t="shared" si="120"/>
        <v>0</v>
      </c>
      <c r="AM1862" t="s">
        <v>55</v>
      </c>
      <c r="AN1862" t="s">
        <v>55</v>
      </c>
      <c r="AO1862">
        <v>1</v>
      </c>
      <c r="AP1862">
        <v>0</v>
      </c>
      <c r="AQ1862">
        <v>0</v>
      </c>
      <c r="AR1862" t="s">
        <v>89</v>
      </c>
      <c r="AS1862" t="s">
        <v>58</v>
      </c>
      <c r="AT1862" t="s">
        <v>144</v>
      </c>
      <c r="AU1862" t="s">
        <v>1326</v>
      </c>
      <c r="AV1862" t="s">
        <v>7721</v>
      </c>
      <c r="AW1862" t="s">
        <v>2163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  <c r="BJ1862">
        <v>0</v>
      </c>
      <c r="BK1862">
        <v>1</v>
      </c>
      <c r="BL1862">
        <v>2016030518</v>
      </c>
      <c r="BM1862">
        <v>18</v>
      </c>
    </row>
    <row r="1863" spans="1:65">
      <c r="A1863" t="s">
        <v>7722</v>
      </c>
      <c r="B1863">
        <v>1862</v>
      </c>
      <c r="C1863" t="s">
        <v>52</v>
      </c>
      <c r="D1863">
        <v>1</v>
      </c>
      <c r="E1863">
        <v>18</v>
      </c>
      <c r="F1863">
        <v>2016030518</v>
      </c>
      <c r="G1863">
        <v>20160305</v>
      </c>
      <c r="H1863" t="s">
        <v>2164</v>
      </c>
      <c r="I1863" t="s">
        <v>211</v>
      </c>
      <c r="J1863" t="s">
        <v>55</v>
      </c>
      <c r="K1863">
        <v>0</v>
      </c>
      <c r="L1863">
        <v>0</v>
      </c>
      <c r="M1863">
        <v>0</v>
      </c>
      <c r="N1863" t="s">
        <v>56</v>
      </c>
      <c r="O1863" t="s">
        <v>57</v>
      </c>
      <c r="P1863" t="s">
        <v>57</v>
      </c>
      <c r="Q1863" t="s">
        <v>3</v>
      </c>
      <c r="R1863" t="s">
        <v>144</v>
      </c>
      <c r="S1863" t="s">
        <v>55</v>
      </c>
      <c r="T1863" t="s">
        <v>68</v>
      </c>
      <c r="U1863" t="s">
        <v>56</v>
      </c>
      <c r="V1863" t="s">
        <v>68</v>
      </c>
      <c r="W1863" t="s">
        <v>55</v>
      </c>
      <c r="X1863" t="s">
        <v>56</v>
      </c>
      <c r="Y1863" t="s">
        <v>56</v>
      </c>
      <c r="Z1863" t="s">
        <v>56</v>
      </c>
      <c r="AA1863" t="s">
        <v>57</v>
      </c>
      <c r="AB1863" t="s">
        <v>56</v>
      </c>
      <c r="AC1863" t="s">
        <v>56</v>
      </c>
      <c r="AD1863" t="s">
        <v>56</v>
      </c>
      <c r="AE1863">
        <v>0</v>
      </c>
      <c r="AF1863">
        <v>0</v>
      </c>
      <c r="AG1863">
        <v>0</v>
      </c>
      <c r="AH1863">
        <v>0</v>
      </c>
      <c r="AI1863" s="18" t="str">
        <f t="shared" si="117"/>
        <v>1</v>
      </c>
      <c r="AJ1863" s="18" t="str">
        <f t="shared" si="118"/>
        <v>1</v>
      </c>
      <c r="AK1863" s="18" t="str">
        <f t="shared" si="119"/>
        <v>1</v>
      </c>
      <c r="AL1863" s="18">
        <f t="shared" si="120"/>
        <v>0</v>
      </c>
      <c r="AM1863" t="s">
        <v>55</v>
      </c>
      <c r="AN1863" t="s">
        <v>55</v>
      </c>
      <c r="AO1863">
        <v>0</v>
      </c>
      <c r="AP1863">
        <v>0</v>
      </c>
      <c r="AQ1863">
        <v>0</v>
      </c>
      <c r="AR1863" t="s">
        <v>209</v>
      </c>
      <c r="AS1863" t="s">
        <v>58</v>
      </c>
      <c r="AT1863" t="s">
        <v>144</v>
      </c>
      <c r="AU1863" t="s">
        <v>1326</v>
      </c>
      <c r="AV1863" t="s">
        <v>7722</v>
      </c>
      <c r="AW1863" t="s">
        <v>2164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0</v>
      </c>
      <c r="BK1863">
        <v>1</v>
      </c>
      <c r="BL1863">
        <v>2016030518</v>
      </c>
      <c r="BM1863">
        <v>18</v>
      </c>
    </row>
    <row r="1864" spans="1:65">
      <c r="A1864" t="s">
        <v>7723</v>
      </c>
      <c r="B1864">
        <v>1863</v>
      </c>
      <c r="C1864" t="s">
        <v>57</v>
      </c>
      <c r="D1864" t="s">
        <v>55</v>
      </c>
      <c r="E1864">
        <v>18</v>
      </c>
      <c r="F1864">
        <v>2016030518</v>
      </c>
      <c r="G1864" t="s">
        <v>55</v>
      </c>
      <c r="H1864" t="s">
        <v>2165</v>
      </c>
      <c r="I1864" t="s">
        <v>55</v>
      </c>
      <c r="J1864" t="s">
        <v>55</v>
      </c>
      <c r="K1864" t="s">
        <v>55</v>
      </c>
      <c r="L1864" t="s">
        <v>55</v>
      </c>
      <c r="M1864" t="s">
        <v>55</v>
      </c>
      <c r="N1864" t="s">
        <v>57</v>
      </c>
      <c r="O1864" t="s">
        <v>57</v>
      </c>
      <c r="P1864" t="s">
        <v>57</v>
      </c>
      <c r="Q1864" t="s">
        <v>57</v>
      </c>
      <c r="R1864" t="s">
        <v>57</v>
      </c>
      <c r="S1864" t="s">
        <v>55</v>
      </c>
      <c r="T1864" t="s">
        <v>57</v>
      </c>
      <c r="U1864" t="s">
        <v>57</v>
      </c>
      <c r="V1864" t="s">
        <v>57</v>
      </c>
      <c r="W1864" t="s">
        <v>55</v>
      </c>
      <c r="X1864" t="s">
        <v>57</v>
      </c>
      <c r="Y1864" t="s">
        <v>57</v>
      </c>
      <c r="Z1864" t="s">
        <v>57</v>
      </c>
      <c r="AA1864" t="s">
        <v>57</v>
      </c>
      <c r="AB1864" t="s">
        <v>57</v>
      </c>
      <c r="AC1864" t="s">
        <v>57</v>
      </c>
      <c r="AD1864" t="s">
        <v>57</v>
      </c>
      <c r="AE1864">
        <v>0</v>
      </c>
      <c r="AF1864">
        <v>0</v>
      </c>
      <c r="AG1864">
        <v>0</v>
      </c>
      <c r="AH1864">
        <v>0</v>
      </c>
      <c r="AI1864" s="18" t="str">
        <f t="shared" si="117"/>
        <v>1</v>
      </c>
      <c r="AJ1864" s="18" t="str">
        <f t="shared" si="118"/>
        <v>1</v>
      </c>
      <c r="AK1864" s="18" t="str">
        <f t="shared" si="119"/>
        <v>1</v>
      </c>
      <c r="AL1864" s="18">
        <f t="shared" si="120"/>
        <v>0</v>
      </c>
      <c r="AM1864" t="s">
        <v>55</v>
      </c>
      <c r="AN1864" t="s">
        <v>55</v>
      </c>
      <c r="AO1864">
        <v>0</v>
      </c>
      <c r="AP1864">
        <v>1</v>
      </c>
      <c r="AQ1864">
        <v>0</v>
      </c>
      <c r="AR1864" t="s">
        <v>59</v>
      </c>
      <c r="AS1864" t="s">
        <v>80</v>
      </c>
      <c r="AT1864" t="s">
        <v>80</v>
      </c>
      <c r="AU1864" t="s">
        <v>80</v>
      </c>
      <c r="AV1864" t="s">
        <v>7723</v>
      </c>
      <c r="AW1864" t="s">
        <v>2165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2016030518</v>
      </c>
      <c r="BM1864">
        <v>18</v>
      </c>
    </row>
    <row r="1865" spans="1:65">
      <c r="A1865" t="s">
        <v>7724</v>
      </c>
      <c r="B1865">
        <v>1864</v>
      </c>
      <c r="C1865" t="s">
        <v>52</v>
      </c>
      <c r="D1865">
        <v>1</v>
      </c>
      <c r="E1865">
        <v>18</v>
      </c>
      <c r="F1865">
        <v>2016030518</v>
      </c>
      <c r="G1865">
        <v>20160305</v>
      </c>
      <c r="H1865" t="s">
        <v>2166</v>
      </c>
      <c r="I1865" t="s">
        <v>89</v>
      </c>
      <c r="J1865" t="s">
        <v>55</v>
      </c>
      <c r="K1865">
        <v>0</v>
      </c>
      <c r="L1865">
        <v>0</v>
      </c>
      <c r="M1865">
        <v>0</v>
      </c>
      <c r="N1865" t="s">
        <v>56</v>
      </c>
      <c r="O1865" t="s">
        <v>57</v>
      </c>
      <c r="P1865" t="s">
        <v>57</v>
      </c>
      <c r="Q1865" t="s">
        <v>3</v>
      </c>
      <c r="R1865" t="s">
        <v>144</v>
      </c>
      <c r="S1865" t="s">
        <v>55</v>
      </c>
      <c r="T1865" t="s">
        <v>56</v>
      </c>
      <c r="U1865" t="s">
        <v>56</v>
      </c>
      <c r="V1865" t="s">
        <v>56</v>
      </c>
      <c r="W1865" t="s">
        <v>55</v>
      </c>
      <c r="X1865" t="s">
        <v>56</v>
      </c>
      <c r="Y1865" t="s">
        <v>56</v>
      </c>
      <c r="Z1865" t="s">
        <v>68</v>
      </c>
      <c r="AA1865" t="s">
        <v>132</v>
      </c>
      <c r="AB1865" t="s">
        <v>56</v>
      </c>
      <c r="AC1865" t="s">
        <v>56</v>
      </c>
      <c r="AD1865" t="s">
        <v>56</v>
      </c>
      <c r="AE1865">
        <v>0</v>
      </c>
      <c r="AF1865">
        <v>0</v>
      </c>
      <c r="AG1865">
        <v>0</v>
      </c>
      <c r="AH1865">
        <v>0</v>
      </c>
      <c r="AI1865" s="18" t="str">
        <f t="shared" si="117"/>
        <v>1</v>
      </c>
      <c r="AJ1865" s="18" t="str">
        <f t="shared" si="118"/>
        <v>1</v>
      </c>
      <c r="AK1865" s="18" t="str">
        <f t="shared" si="119"/>
        <v>1</v>
      </c>
      <c r="AL1865" s="18">
        <f t="shared" si="120"/>
        <v>0</v>
      </c>
      <c r="AM1865" t="s">
        <v>55</v>
      </c>
      <c r="AN1865" t="s">
        <v>55</v>
      </c>
      <c r="AO1865">
        <v>0</v>
      </c>
      <c r="AP1865">
        <v>0</v>
      </c>
      <c r="AQ1865">
        <v>0</v>
      </c>
      <c r="AR1865" t="s">
        <v>89</v>
      </c>
      <c r="AS1865" t="s">
        <v>58</v>
      </c>
      <c r="AT1865" t="s">
        <v>144</v>
      </c>
      <c r="AU1865" t="s">
        <v>1326</v>
      </c>
      <c r="AV1865" t="s">
        <v>7724</v>
      </c>
      <c r="AW1865" t="s">
        <v>2166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1</v>
      </c>
      <c r="BL1865">
        <v>2016030518</v>
      </c>
      <c r="BM1865">
        <v>18</v>
      </c>
    </row>
    <row r="1866" spans="1:65">
      <c r="A1866" t="s">
        <v>7725</v>
      </c>
      <c r="B1866">
        <v>1865</v>
      </c>
      <c r="C1866" t="s">
        <v>52</v>
      </c>
      <c r="D1866">
        <v>1</v>
      </c>
      <c r="E1866">
        <v>18</v>
      </c>
      <c r="F1866">
        <v>2016030518</v>
      </c>
      <c r="G1866">
        <v>20160305</v>
      </c>
      <c r="H1866" t="s">
        <v>2167</v>
      </c>
      <c r="I1866" t="s">
        <v>2168</v>
      </c>
      <c r="J1866" t="s">
        <v>55</v>
      </c>
      <c r="K1866">
        <v>1</v>
      </c>
      <c r="L1866">
        <v>0</v>
      </c>
      <c r="M1866">
        <v>1</v>
      </c>
      <c r="N1866" t="s">
        <v>56</v>
      </c>
      <c r="O1866" t="s">
        <v>2169</v>
      </c>
      <c r="P1866" t="s">
        <v>68</v>
      </c>
      <c r="Q1866" t="s">
        <v>3</v>
      </c>
      <c r="R1866" t="s">
        <v>392</v>
      </c>
      <c r="S1866" t="s">
        <v>55</v>
      </c>
      <c r="T1866" t="s">
        <v>56</v>
      </c>
      <c r="U1866" t="s">
        <v>56</v>
      </c>
      <c r="V1866" t="s">
        <v>56</v>
      </c>
      <c r="W1866" t="s">
        <v>55</v>
      </c>
      <c r="X1866" t="s">
        <v>56</v>
      </c>
      <c r="Y1866" t="s">
        <v>56</v>
      </c>
      <c r="Z1866" t="s">
        <v>56</v>
      </c>
      <c r="AA1866" t="s">
        <v>57</v>
      </c>
      <c r="AB1866" t="s">
        <v>56</v>
      </c>
      <c r="AC1866" t="s">
        <v>56</v>
      </c>
      <c r="AD1866" t="s">
        <v>56</v>
      </c>
      <c r="AE1866">
        <v>0</v>
      </c>
      <c r="AF1866">
        <v>0</v>
      </c>
      <c r="AG1866">
        <v>0</v>
      </c>
      <c r="AH1866">
        <v>0</v>
      </c>
      <c r="AI1866" s="18" t="str">
        <f t="shared" si="117"/>
        <v>1</v>
      </c>
      <c r="AJ1866" s="18" t="str">
        <f t="shared" si="118"/>
        <v>1</v>
      </c>
      <c r="AK1866" s="18" t="str">
        <f t="shared" si="119"/>
        <v>1</v>
      </c>
      <c r="AL1866" s="18">
        <f t="shared" si="120"/>
        <v>0</v>
      </c>
      <c r="AM1866" t="s">
        <v>55</v>
      </c>
      <c r="AN1866" t="s">
        <v>55</v>
      </c>
      <c r="AO1866">
        <v>0</v>
      </c>
      <c r="AP1866">
        <v>0</v>
      </c>
      <c r="AQ1866">
        <v>0</v>
      </c>
      <c r="AR1866" t="s">
        <v>86</v>
      </c>
      <c r="AS1866" t="s">
        <v>392</v>
      </c>
      <c r="AT1866" t="s">
        <v>392</v>
      </c>
      <c r="AU1866" t="s">
        <v>4450</v>
      </c>
      <c r="AV1866" t="s">
        <v>7725</v>
      </c>
      <c r="AW1866" t="s">
        <v>2167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1</v>
      </c>
      <c r="BL1866">
        <v>2016030518</v>
      </c>
      <c r="BM1866">
        <v>18</v>
      </c>
    </row>
    <row r="1867" spans="1:65">
      <c r="A1867" t="s">
        <v>7726</v>
      </c>
      <c r="B1867">
        <v>1866</v>
      </c>
      <c r="C1867" t="s">
        <v>52</v>
      </c>
      <c r="D1867">
        <v>1</v>
      </c>
      <c r="E1867">
        <v>18</v>
      </c>
      <c r="F1867">
        <v>2016030518</v>
      </c>
      <c r="G1867">
        <v>20160305</v>
      </c>
      <c r="H1867" t="s">
        <v>2170</v>
      </c>
      <c r="I1867" t="s">
        <v>2171</v>
      </c>
      <c r="J1867" t="s">
        <v>55</v>
      </c>
      <c r="K1867">
        <v>1</v>
      </c>
      <c r="L1867">
        <v>0</v>
      </c>
      <c r="M1867">
        <v>1</v>
      </c>
      <c r="N1867" t="s">
        <v>56</v>
      </c>
      <c r="O1867" t="s">
        <v>2169</v>
      </c>
      <c r="P1867" t="s">
        <v>68</v>
      </c>
      <c r="Q1867" t="s">
        <v>3</v>
      </c>
      <c r="R1867" t="s">
        <v>392</v>
      </c>
      <c r="S1867" t="s">
        <v>55</v>
      </c>
      <c r="T1867" t="s">
        <v>68</v>
      </c>
      <c r="U1867" t="s">
        <v>56</v>
      </c>
      <c r="V1867" t="s">
        <v>56</v>
      </c>
      <c r="W1867" t="s">
        <v>55</v>
      </c>
      <c r="X1867" t="s">
        <v>56</v>
      </c>
      <c r="Y1867" t="s">
        <v>56</v>
      </c>
      <c r="Z1867" t="s">
        <v>56</v>
      </c>
      <c r="AA1867" t="s">
        <v>57</v>
      </c>
      <c r="AB1867" t="s">
        <v>56</v>
      </c>
      <c r="AC1867" t="s">
        <v>56</v>
      </c>
      <c r="AD1867" t="s">
        <v>56</v>
      </c>
      <c r="AE1867">
        <v>0</v>
      </c>
      <c r="AF1867">
        <v>0</v>
      </c>
      <c r="AG1867">
        <v>0</v>
      </c>
      <c r="AH1867">
        <v>0</v>
      </c>
      <c r="AI1867" s="18" t="str">
        <f t="shared" si="117"/>
        <v>1</v>
      </c>
      <c r="AJ1867" s="18" t="str">
        <f t="shared" si="118"/>
        <v>1</v>
      </c>
      <c r="AK1867" s="18" t="str">
        <f t="shared" si="119"/>
        <v>1</v>
      </c>
      <c r="AL1867" s="18">
        <f t="shared" si="120"/>
        <v>0</v>
      </c>
      <c r="AM1867" t="s">
        <v>55</v>
      </c>
      <c r="AN1867" t="s">
        <v>55</v>
      </c>
      <c r="AO1867">
        <v>1</v>
      </c>
      <c r="AP1867">
        <v>0</v>
      </c>
      <c r="AQ1867">
        <v>0</v>
      </c>
      <c r="AR1867" t="s">
        <v>426</v>
      </c>
      <c r="AS1867" t="s">
        <v>392</v>
      </c>
      <c r="AT1867" t="s">
        <v>392</v>
      </c>
      <c r="AU1867" t="s">
        <v>4450</v>
      </c>
      <c r="AV1867" t="s">
        <v>7726</v>
      </c>
      <c r="AW1867" t="s">
        <v>2170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0</v>
      </c>
      <c r="BK1867">
        <v>1</v>
      </c>
      <c r="BL1867">
        <v>2016030518</v>
      </c>
      <c r="BM1867">
        <v>18</v>
      </c>
    </row>
    <row r="1868" spans="1:65">
      <c r="A1868" t="s">
        <v>7727</v>
      </c>
      <c r="B1868">
        <v>1867</v>
      </c>
      <c r="C1868" t="s">
        <v>52</v>
      </c>
      <c r="D1868">
        <v>1</v>
      </c>
      <c r="E1868">
        <v>18</v>
      </c>
      <c r="F1868">
        <v>2016030518</v>
      </c>
      <c r="G1868">
        <v>20160305</v>
      </c>
      <c r="H1868" t="s">
        <v>2172</v>
      </c>
      <c r="I1868" t="s">
        <v>217</v>
      </c>
      <c r="J1868" t="s">
        <v>55</v>
      </c>
      <c r="K1868">
        <v>1</v>
      </c>
      <c r="L1868">
        <v>0</v>
      </c>
      <c r="M1868">
        <v>1</v>
      </c>
      <c r="N1868" t="s">
        <v>56</v>
      </c>
      <c r="O1868" t="s">
        <v>2169</v>
      </c>
      <c r="P1868" t="s">
        <v>68</v>
      </c>
      <c r="Q1868" t="s">
        <v>3</v>
      </c>
      <c r="R1868" t="s">
        <v>392</v>
      </c>
      <c r="S1868" t="s">
        <v>55</v>
      </c>
      <c r="T1868" t="s">
        <v>56</v>
      </c>
      <c r="U1868" t="s">
        <v>56</v>
      </c>
      <c r="V1868" t="s">
        <v>56</v>
      </c>
      <c r="W1868" t="s">
        <v>55</v>
      </c>
      <c r="X1868" t="s">
        <v>56</v>
      </c>
      <c r="Y1868" t="s">
        <v>56</v>
      </c>
      <c r="Z1868" t="s">
        <v>56</v>
      </c>
      <c r="AA1868" t="s">
        <v>57</v>
      </c>
      <c r="AB1868" t="s">
        <v>56</v>
      </c>
      <c r="AC1868" t="s">
        <v>56</v>
      </c>
      <c r="AD1868" t="s">
        <v>56</v>
      </c>
      <c r="AE1868">
        <v>0</v>
      </c>
      <c r="AF1868">
        <v>0</v>
      </c>
      <c r="AG1868">
        <v>0</v>
      </c>
      <c r="AH1868">
        <v>0</v>
      </c>
      <c r="AI1868" s="18" t="str">
        <f t="shared" si="117"/>
        <v>1</v>
      </c>
      <c r="AJ1868" s="18" t="str">
        <f t="shared" si="118"/>
        <v>1</v>
      </c>
      <c r="AK1868" s="18" t="str">
        <f t="shared" si="119"/>
        <v>1</v>
      </c>
      <c r="AL1868" s="18">
        <f t="shared" si="120"/>
        <v>0</v>
      </c>
      <c r="AM1868" t="s">
        <v>55</v>
      </c>
      <c r="AN1868" t="s">
        <v>55</v>
      </c>
      <c r="AO1868">
        <v>0</v>
      </c>
      <c r="AP1868">
        <v>0</v>
      </c>
      <c r="AQ1868">
        <v>0</v>
      </c>
      <c r="AR1868" t="s">
        <v>147</v>
      </c>
      <c r="AS1868" t="s">
        <v>392</v>
      </c>
      <c r="AT1868" t="s">
        <v>392</v>
      </c>
      <c r="AU1868" t="s">
        <v>4450</v>
      </c>
      <c r="AV1868" t="s">
        <v>7727</v>
      </c>
      <c r="AW1868" t="s">
        <v>2172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0</v>
      </c>
      <c r="BK1868">
        <v>1</v>
      </c>
      <c r="BL1868">
        <v>2016030518</v>
      </c>
      <c r="BM1868">
        <v>18</v>
      </c>
    </row>
    <row r="1869" spans="1:65">
      <c r="A1869" t="s">
        <v>7728</v>
      </c>
      <c r="B1869">
        <v>1868</v>
      </c>
      <c r="C1869" t="s">
        <v>52</v>
      </c>
      <c r="D1869">
        <v>1</v>
      </c>
      <c r="E1869">
        <v>18</v>
      </c>
      <c r="F1869">
        <v>2016030518</v>
      </c>
      <c r="G1869">
        <v>20160305</v>
      </c>
      <c r="H1869" t="s">
        <v>2173</v>
      </c>
      <c r="I1869" t="s">
        <v>217</v>
      </c>
      <c r="J1869" t="s">
        <v>55</v>
      </c>
      <c r="K1869">
        <v>1</v>
      </c>
      <c r="L1869">
        <v>0</v>
      </c>
      <c r="M1869">
        <v>1</v>
      </c>
      <c r="N1869" t="s">
        <v>56</v>
      </c>
      <c r="O1869" t="s">
        <v>2169</v>
      </c>
      <c r="P1869" t="s">
        <v>68</v>
      </c>
      <c r="Q1869" t="s">
        <v>3</v>
      </c>
      <c r="R1869" t="s">
        <v>392</v>
      </c>
      <c r="S1869" t="s">
        <v>55</v>
      </c>
      <c r="T1869" t="s">
        <v>56</v>
      </c>
      <c r="U1869" t="s">
        <v>56</v>
      </c>
      <c r="V1869" t="s">
        <v>56</v>
      </c>
      <c r="W1869" t="s">
        <v>55</v>
      </c>
      <c r="X1869" t="s">
        <v>56</v>
      </c>
      <c r="Y1869" t="s">
        <v>56</v>
      </c>
      <c r="Z1869" t="s">
        <v>56</v>
      </c>
      <c r="AA1869" t="s">
        <v>57</v>
      </c>
      <c r="AB1869" t="s">
        <v>56</v>
      </c>
      <c r="AC1869" t="s">
        <v>56</v>
      </c>
      <c r="AD1869" t="s">
        <v>56</v>
      </c>
      <c r="AE1869">
        <v>0</v>
      </c>
      <c r="AF1869">
        <v>0</v>
      </c>
      <c r="AG1869">
        <v>0</v>
      </c>
      <c r="AH1869">
        <v>0</v>
      </c>
      <c r="AI1869" s="18" t="str">
        <f t="shared" si="117"/>
        <v>1</v>
      </c>
      <c r="AJ1869" s="18" t="str">
        <f t="shared" si="118"/>
        <v>1</v>
      </c>
      <c r="AK1869" s="18" t="str">
        <f t="shared" si="119"/>
        <v>1</v>
      </c>
      <c r="AL1869" s="18">
        <f t="shared" si="120"/>
        <v>0</v>
      </c>
      <c r="AM1869" t="s">
        <v>55</v>
      </c>
      <c r="AN1869" t="s">
        <v>55</v>
      </c>
      <c r="AO1869">
        <v>0</v>
      </c>
      <c r="AP1869">
        <v>0</v>
      </c>
      <c r="AQ1869">
        <v>0</v>
      </c>
      <c r="AR1869" t="s">
        <v>147</v>
      </c>
      <c r="AS1869" t="s">
        <v>392</v>
      </c>
      <c r="AT1869" t="s">
        <v>392</v>
      </c>
      <c r="AU1869" t="s">
        <v>4450</v>
      </c>
      <c r="AV1869" t="s">
        <v>7728</v>
      </c>
      <c r="AW1869" t="s">
        <v>2173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1</v>
      </c>
      <c r="BI1869">
        <v>0</v>
      </c>
      <c r="BJ1869">
        <v>0</v>
      </c>
      <c r="BK1869">
        <v>1</v>
      </c>
      <c r="BL1869">
        <v>2016030518</v>
      </c>
      <c r="BM1869">
        <v>18</v>
      </c>
    </row>
    <row r="1870" spans="1:65">
      <c r="A1870" t="s">
        <v>7729</v>
      </c>
      <c r="B1870">
        <v>1869</v>
      </c>
      <c r="C1870" t="s">
        <v>52</v>
      </c>
      <c r="D1870">
        <v>1</v>
      </c>
      <c r="E1870">
        <v>18</v>
      </c>
      <c r="F1870">
        <v>2016030518</v>
      </c>
      <c r="G1870">
        <v>20160305</v>
      </c>
      <c r="H1870" t="s">
        <v>2174</v>
      </c>
      <c r="I1870" t="s">
        <v>217</v>
      </c>
      <c r="J1870" t="s">
        <v>55</v>
      </c>
      <c r="K1870">
        <v>0</v>
      </c>
      <c r="L1870">
        <v>0</v>
      </c>
      <c r="M1870">
        <v>0</v>
      </c>
      <c r="N1870" t="s">
        <v>56</v>
      </c>
      <c r="O1870" t="s">
        <v>57</v>
      </c>
      <c r="P1870" t="s">
        <v>57</v>
      </c>
      <c r="Q1870" t="s">
        <v>3</v>
      </c>
      <c r="R1870" t="s">
        <v>392</v>
      </c>
      <c r="S1870" t="s">
        <v>55</v>
      </c>
      <c r="T1870" t="s">
        <v>56</v>
      </c>
      <c r="U1870" t="s">
        <v>56</v>
      </c>
      <c r="V1870" t="s">
        <v>56</v>
      </c>
      <c r="W1870" t="s">
        <v>55</v>
      </c>
      <c r="X1870" t="s">
        <v>56</v>
      </c>
      <c r="Y1870" t="s">
        <v>56</v>
      </c>
      <c r="Z1870" t="s">
        <v>56</v>
      </c>
      <c r="AA1870" t="s">
        <v>57</v>
      </c>
      <c r="AB1870" t="s">
        <v>56</v>
      </c>
      <c r="AC1870" t="s">
        <v>56</v>
      </c>
      <c r="AD1870" t="s">
        <v>56</v>
      </c>
      <c r="AE1870">
        <v>0</v>
      </c>
      <c r="AF1870">
        <v>0</v>
      </c>
      <c r="AG1870">
        <v>0</v>
      </c>
      <c r="AH1870">
        <v>0</v>
      </c>
      <c r="AI1870" s="18" t="str">
        <f t="shared" si="117"/>
        <v>1</v>
      </c>
      <c r="AJ1870" s="18" t="str">
        <f t="shared" si="118"/>
        <v>1</v>
      </c>
      <c r="AK1870" s="18" t="str">
        <f t="shared" si="119"/>
        <v>1</v>
      </c>
      <c r="AL1870" s="18">
        <f t="shared" si="120"/>
        <v>0</v>
      </c>
      <c r="AM1870" t="s">
        <v>55</v>
      </c>
      <c r="AN1870" t="s">
        <v>55</v>
      </c>
      <c r="AO1870">
        <v>0</v>
      </c>
      <c r="AP1870">
        <v>0</v>
      </c>
      <c r="AQ1870">
        <v>0</v>
      </c>
      <c r="AR1870" t="s">
        <v>147</v>
      </c>
      <c r="AS1870" t="s">
        <v>392</v>
      </c>
      <c r="AT1870" t="s">
        <v>392</v>
      </c>
      <c r="AU1870" t="s">
        <v>4450</v>
      </c>
      <c r="AV1870" t="s">
        <v>7729</v>
      </c>
      <c r="AW1870" t="s">
        <v>2174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0</v>
      </c>
      <c r="BK1870">
        <v>1</v>
      </c>
      <c r="BL1870">
        <v>2016030518</v>
      </c>
      <c r="BM1870">
        <v>18</v>
      </c>
    </row>
    <row r="1871" spans="1:65">
      <c r="A1871" t="s">
        <v>7730</v>
      </c>
      <c r="B1871">
        <v>1870</v>
      </c>
      <c r="C1871" t="s">
        <v>52</v>
      </c>
      <c r="D1871">
        <v>1</v>
      </c>
      <c r="E1871">
        <v>18</v>
      </c>
      <c r="F1871">
        <v>2016030518</v>
      </c>
      <c r="G1871">
        <v>20160305</v>
      </c>
      <c r="H1871" t="s">
        <v>2175</v>
      </c>
      <c r="I1871" t="s">
        <v>76</v>
      </c>
      <c r="J1871" t="s">
        <v>55</v>
      </c>
      <c r="K1871">
        <v>0</v>
      </c>
      <c r="L1871">
        <v>0</v>
      </c>
      <c r="M1871">
        <v>0</v>
      </c>
      <c r="N1871" t="s">
        <v>56</v>
      </c>
      <c r="O1871" t="s">
        <v>56</v>
      </c>
      <c r="P1871" t="s">
        <v>56</v>
      </c>
      <c r="Q1871" t="s">
        <v>4</v>
      </c>
      <c r="R1871" t="s">
        <v>80</v>
      </c>
      <c r="S1871" t="s">
        <v>55</v>
      </c>
      <c r="T1871" t="s">
        <v>56</v>
      </c>
      <c r="U1871" t="s">
        <v>56</v>
      </c>
      <c r="V1871" t="s">
        <v>56</v>
      </c>
      <c r="W1871" t="s">
        <v>55</v>
      </c>
      <c r="X1871" t="s">
        <v>56</v>
      </c>
      <c r="Y1871" t="s">
        <v>56</v>
      </c>
      <c r="Z1871" t="s">
        <v>56</v>
      </c>
      <c r="AA1871" t="s">
        <v>57</v>
      </c>
      <c r="AB1871" t="s">
        <v>56</v>
      </c>
      <c r="AC1871" t="s">
        <v>56</v>
      </c>
      <c r="AD1871" t="s">
        <v>56</v>
      </c>
      <c r="AE1871">
        <v>0</v>
      </c>
      <c r="AF1871">
        <v>0</v>
      </c>
      <c r="AG1871">
        <v>0</v>
      </c>
      <c r="AH1871">
        <v>0</v>
      </c>
      <c r="AI1871" s="18" t="str">
        <f t="shared" si="117"/>
        <v>1</v>
      </c>
      <c r="AJ1871" s="18" t="str">
        <f t="shared" si="118"/>
        <v>1</v>
      </c>
      <c r="AK1871" s="18" t="str">
        <f t="shared" si="119"/>
        <v>1</v>
      </c>
      <c r="AL1871" s="18">
        <f t="shared" si="120"/>
        <v>0</v>
      </c>
      <c r="AM1871" t="s">
        <v>55</v>
      </c>
      <c r="AN1871" t="s">
        <v>55</v>
      </c>
      <c r="AO1871">
        <v>0</v>
      </c>
      <c r="AP1871">
        <v>0</v>
      </c>
      <c r="AQ1871">
        <v>0</v>
      </c>
      <c r="AR1871" t="s">
        <v>76</v>
      </c>
      <c r="AS1871" t="s">
        <v>80</v>
      </c>
      <c r="AT1871" t="s">
        <v>80</v>
      </c>
      <c r="AU1871" t="s">
        <v>80</v>
      </c>
      <c r="AV1871" t="s">
        <v>7730</v>
      </c>
      <c r="AW1871" t="s">
        <v>2175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0</v>
      </c>
      <c r="BK1871">
        <v>1</v>
      </c>
      <c r="BL1871">
        <v>2016030518</v>
      </c>
      <c r="BM1871">
        <v>18</v>
      </c>
    </row>
    <row r="1872" spans="1:65">
      <c r="A1872" t="s">
        <v>7731</v>
      </c>
      <c r="B1872">
        <v>1871</v>
      </c>
      <c r="C1872" t="s">
        <v>52</v>
      </c>
      <c r="D1872">
        <v>1</v>
      </c>
      <c r="E1872">
        <v>18</v>
      </c>
      <c r="F1872">
        <v>2016030518</v>
      </c>
      <c r="G1872">
        <v>20160305</v>
      </c>
      <c r="H1872" t="s">
        <v>2176</v>
      </c>
      <c r="I1872" t="s">
        <v>89</v>
      </c>
      <c r="J1872" t="s">
        <v>55</v>
      </c>
      <c r="K1872">
        <v>1</v>
      </c>
      <c r="L1872">
        <v>0</v>
      </c>
      <c r="M1872">
        <v>1</v>
      </c>
      <c r="N1872" t="s">
        <v>56</v>
      </c>
      <c r="O1872" t="s">
        <v>2177</v>
      </c>
      <c r="P1872" t="s">
        <v>56</v>
      </c>
      <c r="Q1872" t="s">
        <v>4</v>
      </c>
      <c r="R1872" t="s">
        <v>2178</v>
      </c>
      <c r="S1872" t="s">
        <v>55</v>
      </c>
      <c r="T1872" t="s">
        <v>56</v>
      </c>
      <c r="U1872" t="s">
        <v>56</v>
      </c>
      <c r="V1872" t="s">
        <v>56</v>
      </c>
      <c r="W1872" t="s">
        <v>55</v>
      </c>
      <c r="X1872" t="s">
        <v>56</v>
      </c>
      <c r="Y1872" t="s">
        <v>56</v>
      </c>
      <c r="Z1872" t="s">
        <v>56</v>
      </c>
      <c r="AA1872" t="s">
        <v>57</v>
      </c>
      <c r="AB1872" t="s">
        <v>56</v>
      </c>
      <c r="AC1872" t="s">
        <v>56</v>
      </c>
      <c r="AD1872" t="s">
        <v>56</v>
      </c>
      <c r="AE1872">
        <v>0</v>
      </c>
      <c r="AF1872">
        <v>0</v>
      </c>
      <c r="AG1872">
        <v>0</v>
      </c>
      <c r="AH1872">
        <v>0</v>
      </c>
      <c r="AI1872" s="18" t="str">
        <f t="shared" si="117"/>
        <v>1</v>
      </c>
      <c r="AJ1872" s="18" t="str">
        <f t="shared" si="118"/>
        <v>1</v>
      </c>
      <c r="AK1872" s="18" t="str">
        <f t="shared" si="119"/>
        <v>1</v>
      </c>
      <c r="AL1872" s="18">
        <f t="shared" si="120"/>
        <v>0</v>
      </c>
      <c r="AM1872" t="s">
        <v>55</v>
      </c>
      <c r="AN1872" t="s">
        <v>55</v>
      </c>
      <c r="AO1872">
        <v>1</v>
      </c>
      <c r="AP1872">
        <v>0</v>
      </c>
      <c r="AQ1872">
        <v>0</v>
      </c>
      <c r="AR1872" t="s">
        <v>89</v>
      </c>
      <c r="AS1872" t="s">
        <v>861</v>
      </c>
      <c r="AT1872" t="s">
        <v>861</v>
      </c>
      <c r="AU1872" t="s">
        <v>4449</v>
      </c>
      <c r="AV1872" t="s">
        <v>7731</v>
      </c>
      <c r="AW1872" t="s">
        <v>2176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0</v>
      </c>
      <c r="BK1872">
        <v>1</v>
      </c>
      <c r="BL1872">
        <v>2016030518</v>
      </c>
      <c r="BM1872">
        <v>18</v>
      </c>
    </row>
    <row r="1873" spans="1:65">
      <c r="A1873" t="s">
        <v>7732</v>
      </c>
      <c r="B1873">
        <v>1872</v>
      </c>
      <c r="C1873" t="s">
        <v>52</v>
      </c>
      <c r="D1873">
        <v>1</v>
      </c>
      <c r="E1873">
        <v>18</v>
      </c>
      <c r="F1873">
        <v>2016030518</v>
      </c>
      <c r="G1873">
        <v>20160305</v>
      </c>
      <c r="H1873" t="s">
        <v>2179</v>
      </c>
      <c r="I1873" t="s">
        <v>89</v>
      </c>
      <c r="J1873" t="s">
        <v>55</v>
      </c>
      <c r="K1873">
        <v>1</v>
      </c>
      <c r="L1873">
        <v>0</v>
      </c>
      <c r="M1873">
        <v>1</v>
      </c>
      <c r="N1873" t="s">
        <v>56</v>
      </c>
      <c r="O1873" t="s">
        <v>2177</v>
      </c>
      <c r="P1873" t="s">
        <v>56</v>
      </c>
      <c r="Q1873" t="s">
        <v>4</v>
      </c>
      <c r="R1873" t="s">
        <v>2178</v>
      </c>
      <c r="S1873" t="s">
        <v>55</v>
      </c>
      <c r="T1873" t="s">
        <v>56</v>
      </c>
      <c r="U1873" t="s">
        <v>56</v>
      </c>
      <c r="V1873" t="s">
        <v>56</v>
      </c>
      <c r="W1873" t="s">
        <v>55</v>
      </c>
      <c r="X1873" t="s">
        <v>56</v>
      </c>
      <c r="Y1873" t="s">
        <v>56</v>
      </c>
      <c r="Z1873" t="s">
        <v>56</v>
      </c>
      <c r="AA1873" t="s">
        <v>57</v>
      </c>
      <c r="AB1873" t="s">
        <v>56</v>
      </c>
      <c r="AC1873" t="s">
        <v>56</v>
      </c>
      <c r="AD1873" t="s">
        <v>56</v>
      </c>
      <c r="AE1873">
        <v>0</v>
      </c>
      <c r="AF1873">
        <v>0</v>
      </c>
      <c r="AG1873">
        <v>0</v>
      </c>
      <c r="AH1873">
        <v>1</v>
      </c>
      <c r="AI1873" s="18" t="str">
        <f t="shared" si="117"/>
        <v>1</v>
      </c>
      <c r="AJ1873" s="18" t="str">
        <f t="shared" si="118"/>
        <v>1</v>
      </c>
      <c r="AK1873" s="18" t="str">
        <f t="shared" si="119"/>
        <v>1</v>
      </c>
      <c r="AL1873" s="18">
        <f t="shared" si="120"/>
        <v>1</v>
      </c>
      <c r="AM1873" t="s">
        <v>55</v>
      </c>
      <c r="AN1873" t="s">
        <v>55</v>
      </c>
      <c r="AO1873">
        <v>0</v>
      </c>
      <c r="AP1873">
        <v>0</v>
      </c>
      <c r="AQ1873">
        <v>0</v>
      </c>
      <c r="AR1873" t="s">
        <v>89</v>
      </c>
      <c r="AS1873" t="s">
        <v>861</v>
      </c>
      <c r="AT1873" t="s">
        <v>861</v>
      </c>
      <c r="AU1873" t="s">
        <v>4449</v>
      </c>
      <c r="AV1873" t="s">
        <v>7732</v>
      </c>
      <c r="AW1873" t="s">
        <v>2179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2016030518</v>
      </c>
      <c r="BM1873">
        <v>18</v>
      </c>
    </row>
    <row r="1874" spans="1:65">
      <c r="A1874" t="s">
        <v>7733</v>
      </c>
      <c r="B1874">
        <v>1873</v>
      </c>
      <c r="C1874" t="s">
        <v>57</v>
      </c>
      <c r="D1874" t="s">
        <v>55</v>
      </c>
      <c r="E1874">
        <v>18</v>
      </c>
      <c r="F1874">
        <v>2016030518</v>
      </c>
      <c r="G1874" t="s">
        <v>55</v>
      </c>
      <c r="H1874" t="s">
        <v>2180</v>
      </c>
      <c r="I1874" t="s">
        <v>55</v>
      </c>
      <c r="J1874" t="s">
        <v>55</v>
      </c>
      <c r="K1874" t="s">
        <v>55</v>
      </c>
      <c r="L1874" t="s">
        <v>55</v>
      </c>
      <c r="M1874" t="s">
        <v>55</v>
      </c>
      <c r="N1874" t="s">
        <v>57</v>
      </c>
      <c r="O1874" t="s">
        <v>57</v>
      </c>
      <c r="P1874" t="s">
        <v>57</v>
      </c>
      <c r="Q1874" t="s">
        <v>57</v>
      </c>
      <c r="R1874" t="s">
        <v>57</v>
      </c>
      <c r="S1874" t="s">
        <v>55</v>
      </c>
      <c r="T1874" t="s">
        <v>57</v>
      </c>
      <c r="U1874" t="s">
        <v>57</v>
      </c>
      <c r="V1874" t="s">
        <v>57</v>
      </c>
      <c r="W1874" t="s">
        <v>55</v>
      </c>
      <c r="X1874" t="s">
        <v>57</v>
      </c>
      <c r="Y1874" t="s">
        <v>57</v>
      </c>
      <c r="Z1874" t="s">
        <v>57</v>
      </c>
      <c r="AA1874" t="s">
        <v>57</v>
      </c>
      <c r="AB1874" t="s">
        <v>57</v>
      </c>
      <c r="AC1874" t="s">
        <v>57</v>
      </c>
      <c r="AD1874" t="s">
        <v>57</v>
      </c>
      <c r="AE1874">
        <v>0</v>
      </c>
      <c r="AF1874">
        <v>0</v>
      </c>
      <c r="AG1874">
        <v>0</v>
      </c>
      <c r="AH1874">
        <v>0</v>
      </c>
      <c r="AI1874" s="18" t="str">
        <f t="shared" si="117"/>
        <v>1</v>
      </c>
      <c r="AJ1874" s="18" t="str">
        <f t="shared" si="118"/>
        <v>1</v>
      </c>
      <c r="AK1874" s="18" t="str">
        <f t="shared" si="119"/>
        <v>1</v>
      </c>
      <c r="AL1874" s="18">
        <f t="shared" si="120"/>
        <v>0</v>
      </c>
      <c r="AM1874" t="s">
        <v>55</v>
      </c>
      <c r="AN1874" t="s">
        <v>55</v>
      </c>
      <c r="AO1874">
        <v>0</v>
      </c>
      <c r="AP1874">
        <v>1</v>
      </c>
      <c r="AQ1874">
        <v>0</v>
      </c>
      <c r="AR1874" t="s">
        <v>59</v>
      </c>
      <c r="AS1874" t="s">
        <v>80</v>
      </c>
      <c r="AT1874" t="s">
        <v>80</v>
      </c>
      <c r="AU1874" t="s">
        <v>80</v>
      </c>
      <c r="AV1874" t="s">
        <v>7733</v>
      </c>
      <c r="AW1874" t="s">
        <v>2180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0</v>
      </c>
      <c r="BL1874">
        <v>2016030518</v>
      </c>
      <c r="BM1874">
        <v>18</v>
      </c>
    </row>
    <row r="1875" spans="1:65">
      <c r="A1875" t="s">
        <v>7734</v>
      </c>
      <c r="B1875">
        <v>1874</v>
      </c>
      <c r="C1875" t="s">
        <v>52</v>
      </c>
      <c r="D1875">
        <v>1</v>
      </c>
      <c r="E1875">
        <v>18</v>
      </c>
      <c r="F1875">
        <v>2016030518</v>
      </c>
      <c r="G1875">
        <v>20160305</v>
      </c>
      <c r="H1875" t="s">
        <v>2181</v>
      </c>
      <c r="I1875" t="s">
        <v>89</v>
      </c>
      <c r="J1875" t="s">
        <v>55</v>
      </c>
      <c r="K1875">
        <v>1</v>
      </c>
      <c r="L1875">
        <v>0</v>
      </c>
      <c r="M1875">
        <v>1</v>
      </c>
      <c r="N1875" t="s">
        <v>56</v>
      </c>
      <c r="O1875" t="s">
        <v>89</v>
      </c>
      <c r="P1875" t="s">
        <v>56</v>
      </c>
      <c r="Q1875" t="s">
        <v>4</v>
      </c>
      <c r="R1875" t="s">
        <v>2178</v>
      </c>
      <c r="S1875" t="s">
        <v>55</v>
      </c>
      <c r="T1875" t="s">
        <v>56</v>
      </c>
      <c r="U1875" t="s">
        <v>56</v>
      </c>
      <c r="V1875" t="s">
        <v>56</v>
      </c>
      <c r="W1875" t="s">
        <v>55</v>
      </c>
      <c r="X1875" t="s">
        <v>56</v>
      </c>
      <c r="Y1875" t="s">
        <v>56</v>
      </c>
      <c r="Z1875" t="s">
        <v>56</v>
      </c>
      <c r="AA1875" t="s">
        <v>57</v>
      </c>
      <c r="AB1875" t="s">
        <v>56</v>
      </c>
      <c r="AC1875" t="s">
        <v>56</v>
      </c>
      <c r="AD1875" t="s">
        <v>56</v>
      </c>
      <c r="AE1875">
        <v>0</v>
      </c>
      <c r="AF1875">
        <v>0</v>
      </c>
      <c r="AG1875">
        <v>0</v>
      </c>
      <c r="AH1875">
        <v>1</v>
      </c>
      <c r="AI1875" s="18" t="str">
        <f t="shared" si="117"/>
        <v>1</v>
      </c>
      <c r="AJ1875" s="18" t="str">
        <f t="shared" si="118"/>
        <v>1</v>
      </c>
      <c r="AK1875" s="18" t="str">
        <f t="shared" si="119"/>
        <v>1</v>
      </c>
      <c r="AL1875" s="18">
        <f t="shared" si="120"/>
        <v>1</v>
      </c>
      <c r="AM1875" t="s">
        <v>55</v>
      </c>
      <c r="AN1875" t="s">
        <v>55</v>
      </c>
      <c r="AO1875">
        <v>0</v>
      </c>
      <c r="AP1875">
        <v>0</v>
      </c>
      <c r="AQ1875">
        <v>0</v>
      </c>
      <c r="AR1875" t="s">
        <v>89</v>
      </c>
      <c r="AS1875" t="s">
        <v>861</v>
      </c>
      <c r="AT1875" t="s">
        <v>861</v>
      </c>
      <c r="AU1875" t="s">
        <v>4449</v>
      </c>
      <c r="AV1875" t="s">
        <v>7734</v>
      </c>
      <c r="AW1875" t="s">
        <v>2181</v>
      </c>
      <c r="AX1875">
        <v>0</v>
      </c>
      <c r="AY1875">
        <v>0</v>
      </c>
      <c r="AZ1875">
        <v>0</v>
      </c>
      <c r="BA1875">
        <v>1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2016030518</v>
      </c>
      <c r="BM1875">
        <v>18</v>
      </c>
    </row>
    <row r="1876" spans="1:65">
      <c r="A1876" t="s">
        <v>7735</v>
      </c>
      <c r="B1876">
        <v>1875</v>
      </c>
      <c r="C1876" t="s">
        <v>52</v>
      </c>
      <c r="D1876">
        <v>1</v>
      </c>
      <c r="E1876">
        <v>18</v>
      </c>
      <c r="F1876">
        <v>2016030518</v>
      </c>
      <c r="G1876">
        <v>20160305</v>
      </c>
      <c r="H1876" t="s">
        <v>2182</v>
      </c>
      <c r="I1876" t="s">
        <v>89</v>
      </c>
      <c r="J1876" t="s">
        <v>55</v>
      </c>
      <c r="K1876">
        <v>1</v>
      </c>
      <c r="L1876">
        <v>0</v>
      </c>
      <c r="M1876">
        <v>1</v>
      </c>
      <c r="N1876" t="s">
        <v>56</v>
      </c>
      <c r="O1876" t="s">
        <v>2177</v>
      </c>
      <c r="P1876" t="s">
        <v>56</v>
      </c>
      <c r="Q1876" t="s">
        <v>4</v>
      </c>
      <c r="R1876" t="s">
        <v>2178</v>
      </c>
      <c r="S1876" t="s">
        <v>55</v>
      </c>
      <c r="T1876" t="s">
        <v>56</v>
      </c>
      <c r="U1876" t="s">
        <v>56</v>
      </c>
      <c r="V1876" t="s">
        <v>56</v>
      </c>
      <c r="W1876" t="s">
        <v>55</v>
      </c>
      <c r="X1876" t="s">
        <v>56</v>
      </c>
      <c r="Y1876" t="s">
        <v>56</v>
      </c>
      <c r="Z1876" t="s">
        <v>56</v>
      </c>
      <c r="AA1876" t="s">
        <v>57</v>
      </c>
      <c r="AB1876" t="s">
        <v>56</v>
      </c>
      <c r="AC1876" t="s">
        <v>56</v>
      </c>
      <c r="AD1876" t="s">
        <v>56</v>
      </c>
      <c r="AE1876">
        <v>0</v>
      </c>
      <c r="AF1876">
        <v>0</v>
      </c>
      <c r="AG1876">
        <v>0</v>
      </c>
      <c r="AH1876">
        <v>1</v>
      </c>
      <c r="AI1876" s="18" t="str">
        <f t="shared" si="117"/>
        <v>1</v>
      </c>
      <c r="AJ1876" s="18" t="str">
        <f t="shared" si="118"/>
        <v>1</v>
      </c>
      <c r="AK1876" s="18" t="str">
        <f t="shared" si="119"/>
        <v>1</v>
      </c>
      <c r="AL1876" s="18">
        <f t="shared" si="120"/>
        <v>1</v>
      </c>
      <c r="AM1876" t="s">
        <v>55</v>
      </c>
      <c r="AN1876" t="s">
        <v>55</v>
      </c>
      <c r="AO1876">
        <v>0</v>
      </c>
      <c r="AP1876">
        <v>0</v>
      </c>
      <c r="AQ1876">
        <v>0</v>
      </c>
      <c r="AR1876" t="s">
        <v>89</v>
      </c>
      <c r="AS1876" t="s">
        <v>861</v>
      </c>
      <c r="AT1876" t="s">
        <v>861</v>
      </c>
      <c r="AU1876" t="s">
        <v>4449</v>
      </c>
      <c r="AV1876" t="s">
        <v>7735</v>
      </c>
      <c r="AW1876" t="s">
        <v>2182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2016030518</v>
      </c>
      <c r="BM1876">
        <v>18</v>
      </c>
    </row>
    <row r="1877" spans="1:65">
      <c r="A1877" t="s">
        <v>7736</v>
      </c>
      <c r="B1877">
        <v>1876</v>
      </c>
      <c r="C1877" t="s">
        <v>52</v>
      </c>
      <c r="D1877">
        <v>1</v>
      </c>
      <c r="E1877">
        <v>18</v>
      </c>
      <c r="F1877">
        <v>2016030518</v>
      </c>
      <c r="G1877">
        <v>20160305</v>
      </c>
      <c r="H1877" t="s">
        <v>2183</v>
      </c>
      <c r="I1877" t="s">
        <v>89</v>
      </c>
      <c r="J1877" t="s">
        <v>55</v>
      </c>
      <c r="K1877">
        <v>2</v>
      </c>
      <c r="L1877">
        <v>0</v>
      </c>
      <c r="M1877">
        <v>2</v>
      </c>
      <c r="N1877" t="s">
        <v>56</v>
      </c>
      <c r="O1877" t="s">
        <v>2184</v>
      </c>
      <c r="P1877" t="s">
        <v>56</v>
      </c>
      <c r="Q1877" t="s">
        <v>4</v>
      </c>
      <c r="R1877" t="s">
        <v>2178</v>
      </c>
      <c r="S1877" t="s">
        <v>55</v>
      </c>
      <c r="T1877" t="s">
        <v>56</v>
      </c>
      <c r="U1877" t="s">
        <v>56</v>
      </c>
      <c r="V1877" t="s">
        <v>56</v>
      </c>
      <c r="W1877" t="s">
        <v>55</v>
      </c>
      <c r="X1877" t="s">
        <v>56</v>
      </c>
      <c r="Y1877" t="s">
        <v>56</v>
      </c>
      <c r="Z1877" t="s">
        <v>56</v>
      </c>
      <c r="AA1877" t="s">
        <v>57</v>
      </c>
      <c r="AB1877" t="s">
        <v>56</v>
      </c>
      <c r="AC1877" t="s">
        <v>56</v>
      </c>
      <c r="AD1877" t="s">
        <v>56</v>
      </c>
      <c r="AE1877">
        <v>0</v>
      </c>
      <c r="AF1877">
        <v>0</v>
      </c>
      <c r="AG1877">
        <v>0</v>
      </c>
      <c r="AH1877">
        <v>1</v>
      </c>
      <c r="AI1877" s="18" t="str">
        <f t="shared" si="117"/>
        <v>1</v>
      </c>
      <c r="AJ1877" s="18" t="str">
        <f t="shared" si="118"/>
        <v>1</v>
      </c>
      <c r="AK1877" s="18" t="str">
        <f t="shared" si="119"/>
        <v>1</v>
      </c>
      <c r="AL1877" s="18">
        <f t="shared" si="120"/>
        <v>1</v>
      </c>
      <c r="AM1877" t="s">
        <v>55</v>
      </c>
      <c r="AN1877" t="s">
        <v>55</v>
      </c>
      <c r="AO1877">
        <v>1</v>
      </c>
      <c r="AP1877">
        <v>0</v>
      </c>
      <c r="AQ1877">
        <v>0</v>
      </c>
      <c r="AR1877" t="s">
        <v>89</v>
      </c>
      <c r="AS1877" t="s">
        <v>861</v>
      </c>
      <c r="AT1877" t="s">
        <v>861</v>
      </c>
      <c r="AU1877" t="s">
        <v>4449</v>
      </c>
      <c r="AV1877" t="s">
        <v>7736</v>
      </c>
      <c r="AW1877" t="s">
        <v>2183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2016030518</v>
      </c>
      <c r="BM1877">
        <v>18</v>
      </c>
    </row>
    <row r="1878" spans="1:65">
      <c r="A1878" t="s">
        <v>7737</v>
      </c>
      <c r="B1878">
        <v>1877</v>
      </c>
      <c r="C1878" t="s">
        <v>57</v>
      </c>
      <c r="D1878" t="s">
        <v>55</v>
      </c>
      <c r="E1878">
        <v>18</v>
      </c>
      <c r="F1878">
        <v>2016030518</v>
      </c>
      <c r="G1878" t="s">
        <v>55</v>
      </c>
      <c r="H1878" t="s">
        <v>2185</v>
      </c>
      <c r="I1878" t="s">
        <v>55</v>
      </c>
      <c r="J1878" t="s">
        <v>55</v>
      </c>
      <c r="K1878" t="s">
        <v>55</v>
      </c>
      <c r="L1878" t="s">
        <v>55</v>
      </c>
      <c r="M1878" t="s">
        <v>55</v>
      </c>
      <c r="N1878" t="s">
        <v>57</v>
      </c>
      <c r="O1878" t="s">
        <v>57</v>
      </c>
      <c r="P1878" t="s">
        <v>57</v>
      </c>
      <c r="Q1878" t="s">
        <v>57</v>
      </c>
      <c r="R1878" t="s">
        <v>57</v>
      </c>
      <c r="S1878" t="s">
        <v>55</v>
      </c>
      <c r="T1878" t="s">
        <v>57</v>
      </c>
      <c r="U1878" t="s">
        <v>57</v>
      </c>
      <c r="V1878" t="s">
        <v>57</v>
      </c>
      <c r="W1878" t="s">
        <v>55</v>
      </c>
      <c r="X1878" t="s">
        <v>57</v>
      </c>
      <c r="Y1878" t="s">
        <v>57</v>
      </c>
      <c r="Z1878" t="s">
        <v>57</v>
      </c>
      <c r="AA1878" t="s">
        <v>57</v>
      </c>
      <c r="AB1878" t="s">
        <v>57</v>
      </c>
      <c r="AC1878" t="s">
        <v>57</v>
      </c>
      <c r="AD1878" t="s">
        <v>57</v>
      </c>
      <c r="AE1878">
        <v>0</v>
      </c>
      <c r="AF1878">
        <v>0</v>
      </c>
      <c r="AG1878">
        <v>0</v>
      </c>
      <c r="AH1878">
        <v>0</v>
      </c>
      <c r="AI1878" s="18" t="str">
        <f t="shared" si="117"/>
        <v>1</v>
      </c>
      <c r="AJ1878" s="18" t="str">
        <f t="shared" si="118"/>
        <v>1</v>
      </c>
      <c r="AK1878" s="18" t="str">
        <f t="shared" si="119"/>
        <v>1</v>
      </c>
      <c r="AL1878" s="18">
        <f t="shared" si="120"/>
        <v>0</v>
      </c>
      <c r="AM1878" t="s">
        <v>55</v>
      </c>
      <c r="AN1878" t="s">
        <v>55</v>
      </c>
      <c r="AO1878">
        <v>0</v>
      </c>
      <c r="AP1878">
        <v>1</v>
      </c>
      <c r="AQ1878">
        <v>0</v>
      </c>
      <c r="AR1878" t="s">
        <v>59</v>
      </c>
      <c r="AS1878" t="s">
        <v>80</v>
      </c>
      <c r="AT1878" t="s">
        <v>80</v>
      </c>
      <c r="AU1878" t="s">
        <v>80</v>
      </c>
      <c r="AV1878" t="s">
        <v>7737</v>
      </c>
      <c r="AW1878" t="s">
        <v>2185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2016030518</v>
      </c>
      <c r="BM1878">
        <v>18</v>
      </c>
    </row>
    <row r="1879" spans="1:65">
      <c r="A1879" t="s">
        <v>7738</v>
      </c>
      <c r="B1879">
        <v>1878</v>
      </c>
      <c r="C1879" t="s">
        <v>57</v>
      </c>
      <c r="D1879" t="s">
        <v>55</v>
      </c>
      <c r="E1879">
        <v>18</v>
      </c>
      <c r="F1879">
        <v>2016030518</v>
      </c>
      <c r="G1879" t="s">
        <v>55</v>
      </c>
      <c r="H1879" t="s">
        <v>2186</v>
      </c>
      <c r="I1879" t="s">
        <v>55</v>
      </c>
      <c r="J1879" t="s">
        <v>55</v>
      </c>
      <c r="K1879" t="s">
        <v>55</v>
      </c>
      <c r="L1879" t="s">
        <v>55</v>
      </c>
      <c r="M1879" t="s">
        <v>55</v>
      </c>
      <c r="N1879" t="s">
        <v>57</v>
      </c>
      <c r="O1879" t="s">
        <v>57</v>
      </c>
      <c r="P1879" t="s">
        <v>57</v>
      </c>
      <c r="Q1879" t="s">
        <v>57</v>
      </c>
      <c r="R1879" t="s">
        <v>57</v>
      </c>
      <c r="S1879" t="s">
        <v>55</v>
      </c>
      <c r="T1879" t="s">
        <v>57</v>
      </c>
      <c r="U1879" t="s">
        <v>57</v>
      </c>
      <c r="V1879" t="s">
        <v>57</v>
      </c>
      <c r="W1879" t="s">
        <v>55</v>
      </c>
      <c r="X1879" t="s">
        <v>57</v>
      </c>
      <c r="Y1879" t="s">
        <v>57</v>
      </c>
      <c r="Z1879" t="s">
        <v>57</v>
      </c>
      <c r="AA1879" t="s">
        <v>57</v>
      </c>
      <c r="AB1879" t="s">
        <v>57</v>
      </c>
      <c r="AC1879" t="s">
        <v>57</v>
      </c>
      <c r="AD1879" t="s">
        <v>57</v>
      </c>
      <c r="AE1879">
        <v>0</v>
      </c>
      <c r="AF1879">
        <v>0</v>
      </c>
      <c r="AG1879">
        <v>0</v>
      </c>
      <c r="AH1879">
        <v>0</v>
      </c>
      <c r="AI1879" s="18" t="str">
        <f t="shared" si="117"/>
        <v>1</v>
      </c>
      <c r="AJ1879" s="18" t="str">
        <f t="shared" si="118"/>
        <v>1</v>
      </c>
      <c r="AK1879" s="18" t="str">
        <f t="shared" si="119"/>
        <v>1</v>
      </c>
      <c r="AL1879" s="18">
        <f t="shared" si="120"/>
        <v>0</v>
      </c>
      <c r="AM1879" t="s">
        <v>55</v>
      </c>
      <c r="AN1879" t="s">
        <v>55</v>
      </c>
      <c r="AO1879">
        <v>0</v>
      </c>
      <c r="AP1879">
        <v>1</v>
      </c>
      <c r="AQ1879">
        <v>0</v>
      </c>
      <c r="AR1879" t="s">
        <v>59</v>
      </c>
      <c r="AS1879" t="s">
        <v>80</v>
      </c>
      <c r="AT1879" t="s">
        <v>80</v>
      </c>
      <c r="AU1879" t="s">
        <v>80</v>
      </c>
      <c r="AV1879" t="s">
        <v>7738</v>
      </c>
      <c r="AW1879" t="s">
        <v>2186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0</v>
      </c>
      <c r="BL1879">
        <v>2016030518</v>
      </c>
      <c r="BM1879">
        <v>18</v>
      </c>
    </row>
    <row r="1880" spans="1:65">
      <c r="A1880" t="s">
        <v>7739</v>
      </c>
      <c r="B1880">
        <v>1879</v>
      </c>
      <c r="C1880" t="s">
        <v>57</v>
      </c>
      <c r="D1880" t="s">
        <v>55</v>
      </c>
      <c r="E1880">
        <v>18</v>
      </c>
      <c r="F1880">
        <v>2016030518</v>
      </c>
      <c r="G1880" t="s">
        <v>55</v>
      </c>
      <c r="H1880" t="s">
        <v>2187</v>
      </c>
      <c r="I1880" t="s">
        <v>55</v>
      </c>
      <c r="J1880" t="s">
        <v>55</v>
      </c>
      <c r="K1880" t="s">
        <v>55</v>
      </c>
      <c r="L1880" t="s">
        <v>55</v>
      </c>
      <c r="M1880" t="s">
        <v>55</v>
      </c>
      <c r="N1880" t="s">
        <v>57</v>
      </c>
      <c r="O1880" t="s">
        <v>57</v>
      </c>
      <c r="P1880" t="s">
        <v>57</v>
      </c>
      <c r="Q1880" t="s">
        <v>57</v>
      </c>
      <c r="R1880" t="s">
        <v>57</v>
      </c>
      <c r="S1880" t="s">
        <v>55</v>
      </c>
      <c r="T1880" t="s">
        <v>57</v>
      </c>
      <c r="U1880" t="s">
        <v>57</v>
      </c>
      <c r="V1880" t="s">
        <v>57</v>
      </c>
      <c r="W1880" t="s">
        <v>55</v>
      </c>
      <c r="X1880" t="s">
        <v>57</v>
      </c>
      <c r="Y1880" t="s">
        <v>57</v>
      </c>
      <c r="Z1880" t="s">
        <v>57</v>
      </c>
      <c r="AA1880" t="s">
        <v>57</v>
      </c>
      <c r="AB1880" t="s">
        <v>57</v>
      </c>
      <c r="AC1880" t="s">
        <v>57</v>
      </c>
      <c r="AD1880" t="s">
        <v>57</v>
      </c>
      <c r="AE1880">
        <v>0</v>
      </c>
      <c r="AF1880">
        <v>0</v>
      </c>
      <c r="AG1880">
        <v>0</v>
      </c>
      <c r="AH1880">
        <v>0</v>
      </c>
      <c r="AI1880" s="18" t="str">
        <f t="shared" si="117"/>
        <v>1</v>
      </c>
      <c r="AJ1880" s="18" t="str">
        <f t="shared" si="118"/>
        <v>1</v>
      </c>
      <c r="AK1880" s="18" t="str">
        <f t="shared" si="119"/>
        <v>1</v>
      </c>
      <c r="AL1880" s="18">
        <f t="shared" si="120"/>
        <v>0</v>
      </c>
      <c r="AM1880" t="s">
        <v>55</v>
      </c>
      <c r="AN1880" t="s">
        <v>55</v>
      </c>
      <c r="AO1880">
        <v>0</v>
      </c>
      <c r="AP1880">
        <v>1</v>
      </c>
      <c r="AQ1880">
        <v>0</v>
      </c>
      <c r="AR1880" t="s">
        <v>59</v>
      </c>
      <c r="AS1880" t="s">
        <v>80</v>
      </c>
      <c r="AT1880" t="s">
        <v>80</v>
      </c>
      <c r="AU1880" t="s">
        <v>80</v>
      </c>
      <c r="AV1880" t="s">
        <v>7739</v>
      </c>
      <c r="AW1880" t="s">
        <v>2187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0</v>
      </c>
      <c r="BL1880">
        <v>2016030518</v>
      </c>
      <c r="BM1880">
        <v>18</v>
      </c>
    </row>
    <row r="1881" spans="1:65">
      <c r="A1881" t="s">
        <v>7740</v>
      </c>
      <c r="B1881">
        <v>1880</v>
      </c>
      <c r="C1881" t="s">
        <v>57</v>
      </c>
      <c r="D1881" t="s">
        <v>55</v>
      </c>
      <c r="E1881">
        <v>18</v>
      </c>
      <c r="F1881">
        <v>2016030518</v>
      </c>
      <c r="G1881" t="s">
        <v>55</v>
      </c>
      <c r="H1881" t="s">
        <v>2188</v>
      </c>
      <c r="I1881" t="s">
        <v>55</v>
      </c>
      <c r="J1881" t="s">
        <v>55</v>
      </c>
      <c r="K1881" t="s">
        <v>55</v>
      </c>
      <c r="L1881" t="s">
        <v>55</v>
      </c>
      <c r="M1881" t="s">
        <v>55</v>
      </c>
      <c r="N1881" t="s">
        <v>57</v>
      </c>
      <c r="O1881" t="s">
        <v>57</v>
      </c>
      <c r="P1881" t="s">
        <v>57</v>
      </c>
      <c r="Q1881" t="s">
        <v>57</v>
      </c>
      <c r="R1881" t="s">
        <v>57</v>
      </c>
      <c r="S1881" t="s">
        <v>55</v>
      </c>
      <c r="T1881" t="s">
        <v>57</v>
      </c>
      <c r="U1881" t="s">
        <v>57</v>
      </c>
      <c r="V1881" t="s">
        <v>57</v>
      </c>
      <c r="W1881" t="s">
        <v>55</v>
      </c>
      <c r="X1881" t="s">
        <v>57</v>
      </c>
      <c r="Y1881" t="s">
        <v>57</v>
      </c>
      <c r="Z1881" t="s">
        <v>57</v>
      </c>
      <c r="AA1881" t="s">
        <v>57</v>
      </c>
      <c r="AB1881" t="s">
        <v>57</v>
      </c>
      <c r="AC1881" t="s">
        <v>57</v>
      </c>
      <c r="AD1881" t="s">
        <v>57</v>
      </c>
      <c r="AE1881">
        <v>0</v>
      </c>
      <c r="AF1881">
        <v>0</v>
      </c>
      <c r="AG1881">
        <v>0</v>
      </c>
      <c r="AH1881">
        <v>0</v>
      </c>
      <c r="AI1881" s="18" t="str">
        <f t="shared" si="117"/>
        <v>1</v>
      </c>
      <c r="AJ1881" s="18" t="str">
        <f t="shared" si="118"/>
        <v>1</v>
      </c>
      <c r="AK1881" s="18" t="str">
        <f t="shared" si="119"/>
        <v>1</v>
      </c>
      <c r="AL1881" s="18">
        <f t="shared" si="120"/>
        <v>0</v>
      </c>
      <c r="AM1881" t="s">
        <v>55</v>
      </c>
      <c r="AN1881" t="s">
        <v>55</v>
      </c>
      <c r="AO1881">
        <v>0</v>
      </c>
      <c r="AP1881">
        <v>1</v>
      </c>
      <c r="AQ1881">
        <v>0</v>
      </c>
      <c r="AR1881" t="s">
        <v>59</v>
      </c>
      <c r="AS1881" t="s">
        <v>80</v>
      </c>
      <c r="AT1881" t="s">
        <v>80</v>
      </c>
      <c r="AU1881" t="s">
        <v>80</v>
      </c>
      <c r="AV1881" t="s">
        <v>7740</v>
      </c>
      <c r="AW1881" t="s">
        <v>2188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0</v>
      </c>
      <c r="BL1881">
        <v>2016030518</v>
      </c>
      <c r="BM1881">
        <v>18</v>
      </c>
    </row>
    <row r="1882" spans="1:65">
      <c r="A1882" t="s">
        <v>7741</v>
      </c>
      <c r="B1882">
        <v>1881</v>
      </c>
      <c r="C1882" t="s">
        <v>57</v>
      </c>
      <c r="D1882" t="s">
        <v>55</v>
      </c>
      <c r="E1882">
        <v>18</v>
      </c>
      <c r="F1882">
        <v>2016030518</v>
      </c>
      <c r="G1882" t="s">
        <v>55</v>
      </c>
      <c r="H1882" t="s">
        <v>2189</v>
      </c>
      <c r="I1882" t="s">
        <v>55</v>
      </c>
      <c r="J1882" t="s">
        <v>55</v>
      </c>
      <c r="K1882" t="s">
        <v>55</v>
      </c>
      <c r="L1882" t="s">
        <v>55</v>
      </c>
      <c r="M1882" t="s">
        <v>55</v>
      </c>
      <c r="N1882" t="s">
        <v>57</v>
      </c>
      <c r="O1882" t="s">
        <v>57</v>
      </c>
      <c r="P1882" t="s">
        <v>57</v>
      </c>
      <c r="Q1882" t="s">
        <v>57</v>
      </c>
      <c r="R1882" t="s">
        <v>57</v>
      </c>
      <c r="S1882" t="s">
        <v>55</v>
      </c>
      <c r="T1882" t="s">
        <v>57</v>
      </c>
      <c r="U1882" t="s">
        <v>57</v>
      </c>
      <c r="V1882" t="s">
        <v>57</v>
      </c>
      <c r="W1882" t="s">
        <v>55</v>
      </c>
      <c r="X1882" t="s">
        <v>57</v>
      </c>
      <c r="Y1882" t="s">
        <v>57</v>
      </c>
      <c r="Z1882" t="s">
        <v>57</v>
      </c>
      <c r="AA1882" t="s">
        <v>57</v>
      </c>
      <c r="AB1882" t="s">
        <v>57</v>
      </c>
      <c r="AC1882" t="s">
        <v>57</v>
      </c>
      <c r="AD1882" t="s">
        <v>57</v>
      </c>
      <c r="AE1882">
        <v>0</v>
      </c>
      <c r="AF1882">
        <v>0</v>
      </c>
      <c r="AG1882">
        <v>0</v>
      </c>
      <c r="AH1882">
        <v>0</v>
      </c>
      <c r="AI1882" s="18" t="str">
        <f t="shared" si="117"/>
        <v>1</v>
      </c>
      <c r="AJ1882" s="18" t="str">
        <f t="shared" si="118"/>
        <v>1</v>
      </c>
      <c r="AK1882" s="18" t="str">
        <f t="shared" si="119"/>
        <v>1</v>
      </c>
      <c r="AL1882" s="18">
        <f t="shared" si="120"/>
        <v>0</v>
      </c>
      <c r="AM1882" t="s">
        <v>55</v>
      </c>
      <c r="AN1882" t="s">
        <v>55</v>
      </c>
      <c r="AO1882">
        <v>1</v>
      </c>
      <c r="AP1882">
        <v>1</v>
      </c>
      <c r="AQ1882">
        <v>0</v>
      </c>
      <c r="AR1882" t="s">
        <v>59</v>
      </c>
      <c r="AS1882" t="s">
        <v>80</v>
      </c>
      <c r="AT1882" t="s">
        <v>80</v>
      </c>
      <c r="AU1882" t="s">
        <v>80</v>
      </c>
      <c r="AV1882" t="s">
        <v>7741</v>
      </c>
      <c r="AW1882" t="s">
        <v>2189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0</v>
      </c>
      <c r="BL1882">
        <v>2016030518</v>
      </c>
      <c r="BM1882">
        <v>18</v>
      </c>
    </row>
    <row r="1883" spans="1:65">
      <c r="A1883" t="s">
        <v>7742</v>
      </c>
      <c r="B1883">
        <v>1882</v>
      </c>
      <c r="C1883" t="s">
        <v>57</v>
      </c>
      <c r="D1883" t="s">
        <v>55</v>
      </c>
      <c r="E1883">
        <v>18</v>
      </c>
      <c r="F1883">
        <v>2016030518</v>
      </c>
      <c r="G1883" t="s">
        <v>55</v>
      </c>
      <c r="H1883" t="s">
        <v>2190</v>
      </c>
      <c r="I1883" t="s">
        <v>55</v>
      </c>
      <c r="J1883" t="s">
        <v>55</v>
      </c>
      <c r="K1883" t="s">
        <v>55</v>
      </c>
      <c r="L1883" t="s">
        <v>55</v>
      </c>
      <c r="M1883" t="s">
        <v>55</v>
      </c>
      <c r="N1883" t="s">
        <v>57</v>
      </c>
      <c r="O1883" t="s">
        <v>57</v>
      </c>
      <c r="P1883" t="s">
        <v>57</v>
      </c>
      <c r="Q1883" t="s">
        <v>57</v>
      </c>
      <c r="R1883" t="s">
        <v>57</v>
      </c>
      <c r="S1883" t="s">
        <v>55</v>
      </c>
      <c r="T1883" t="s">
        <v>57</v>
      </c>
      <c r="U1883" t="s">
        <v>57</v>
      </c>
      <c r="V1883" t="s">
        <v>57</v>
      </c>
      <c r="W1883" t="s">
        <v>55</v>
      </c>
      <c r="X1883" t="s">
        <v>57</v>
      </c>
      <c r="Y1883" t="s">
        <v>57</v>
      </c>
      <c r="Z1883" t="s">
        <v>57</v>
      </c>
      <c r="AA1883" t="s">
        <v>57</v>
      </c>
      <c r="AB1883" t="s">
        <v>57</v>
      </c>
      <c r="AC1883" t="s">
        <v>57</v>
      </c>
      <c r="AD1883" t="s">
        <v>57</v>
      </c>
      <c r="AE1883">
        <v>0</v>
      </c>
      <c r="AF1883">
        <v>0</v>
      </c>
      <c r="AG1883">
        <v>0</v>
      </c>
      <c r="AH1883">
        <v>0</v>
      </c>
      <c r="AI1883" s="18" t="str">
        <f t="shared" si="117"/>
        <v>1</v>
      </c>
      <c r="AJ1883" s="18" t="str">
        <f t="shared" si="118"/>
        <v>1</v>
      </c>
      <c r="AK1883" s="18" t="str">
        <f t="shared" si="119"/>
        <v>1</v>
      </c>
      <c r="AL1883" s="18">
        <f t="shared" si="120"/>
        <v>0</v>
      </c>
      <c r="AM1883" t="s">
        <v>55</v>
      </c>
      <c r="AN1883" t="s">
        <v>55</v>
      </c>
      <c r="AO1883">
        <v>0</v>
      </c>
      <c r="AP1883">
        <v>1</v>
      </c>
      <c r="AQ1883">
        <v>0</v>
      </c>
      <c r="AR1883" t="s">
        <v>59</v>
      </c>
      <c r="AS1883" t="s">
        <v>80</v>
      </c>
      <c r="AT1883" t="s">
        <v>80</v>
      </c>
      <c r="AU1883" t="s">
        <v>80</v>
      </c>
      <c r="AV1883" t="s">
        <v>7742</v>
      </c>
      <c r="AW1883" t="s">
        <v>2190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0</v>
      </c>
      <c r="BK1883">
        <v>0</v>
      </c>
      <c r="BL1883">
        <v>2016030518</v>
      </c>
      <c r="BM1883">
        <v>18</v>
      </c>
    </row>
    <row r="1884" spans="1:65">
      <c r="A1884" t="s">
        <v>7743</v>
      </c>
      <c r="B1884">
        <v>1883</v>
      </c>
      <c r="C1884" t="s">
        <v>52</v>
      </c>
      <c r="D1884">
        <v>1</v>
      </c>
      <c r="E1884">
        <v>18</v>
      </c>
      <c r="F1884">
        <v>2016030518</v>
      </c>
      <c r="G1884">
        <v>20160305</v>
      </c>
      <c r="H1884" t="s">
        <v>2191</v>
      </c>
      <c r="I1884" t="s">
        <v>217</v>
      </c>
      <c r="J1884" t="s">
        <v>55</v>
      </c>
      <c r="K1884">
        <v>0</v>
      </c>
      <c r="L1884">
        <v>0</v>
      </c>
      <c r="M1884">
        <v>0</v>
      </c>
      <c r="N1884" t="s">
        <v>56</v>
      </c>
      <c r="O1884" t="s">
        <v>57</v>
      </c>
      <c r="P1884" t="s">
        <v>57</v>
      </c>
      <c r="Q1884" t="s">
        <v>3</v>
      </c>
      <c r="R1884" t="s">
        <v>144</v>
      </c>
      <c r="S1884" t="s">
        <v>55</v>
      </c>
      <c r="T1884" t="s">
        <v>56</v>
      </c>
      <c r="U1884" t="s">
        <v>56</v>
      </c>
      <c r="V1884" t="s">
        <v>56</v>
      </c>
      <c r="W1884" t="s">
        <v>55</v>
      </c>
      <c r="X1884" t="s">
        <v>56</v>
      </c>
      <c r="Y1884" t="s">
        <v>56</v>
      </c>
      <c r="Z1884" t="s">
        <v>56</v>
      </c>
      <c r="AA1884" t="s">
        <v>57</v>
      </c>
      <c r="AB1884" t="s">
        <v>56</v>
      </c>
      <c r="AC1884" t="s">
        <v>56</v>
      </c>
      <c r="AD1884" t="s">
        <v>56</v>
      </c>
      <c r="AE1884">
        <v>0</v>
      </c>
      <c r="AF1884">
        <v>0</v>
      </c>
      <c r="AG1884">
        <v>0</v>
      </c>
      <c r="AH1884">
        <v>1</v>
      </c>
      <c r="AI1884" s="18" t="str">
        <f t="shared" si="117"/>
        <v>1</v>
      </c>
      <c r="AJ1884" s="18" t="str">
        <f t="shared" si="118"/>
        <v>1</v>
      </c>
      <c r="AK1884" s="18" t="str">
        <f t="shared" si="119"/>
        <v>1</v>
      </c>
      <c r="AL1884" s="18">
        <f t="shared" si="120"/>
        <v>1</v>
      </c>
      <c r="AM1884" t="s">
        <v>55</v>
      </c>
      <c r="AN1884" t="s">
        <v>55</v>
      </c>
      <c r="AO1884">
        <v>0</v>
      </c>
      <c r="AP1884">
        <v>0</v>
      </c>
      <c r="AQ1884">
        <v>0</v>
      </c>
      <c r="AR1884" t="s">
        <v>147</v>
      </c>
      <c r="AS1884" t="s">
        <v>58</v>
      </c>
      <c r="AT1884" t="s">
        <v>144</v>
      </c>
      <c r="AU1884" t="s">
        <v>1326</v>
      </c>
      <c r="AV1884" t="s">
        <v>7743</v>
      </c>
      <c r="AW1884" t="s">
        <v>2191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2016030518</v>
      </c>
      <c r="BM1884">
        <v>18</v>
      </c>
    </row>
    <row r="1885" spans="1:65">
      <c r="A1885" t="s">
        <v>7744</v>
      </c>
      <c r="B1885">
        <v>1884</v>
      </c>
      <c r="C1885" t="s">
        <v>52</v>
      </c>
      <c r="D1885">
        <v>1</v>
      </c>
      <c r="E1885">
        <v>18</v>
      </c>
      <c r="F1885">
        <v>2016030518</v>
      </c>
      <c r="G1885">
        <v>20160305</v>
      </c>
      <c r="H1885" t="s">
        <v>2192</v>
      </c>
      <c r="I1885" t="s">
        <v>217</v>
      </c>
      <c r="J1885" t="s">
        <v>55</v>
      </c>
      <c r="K1885">
        <v>0</v>
      </c>
      <c r="L1885">
        <v>0</v>
      </c>
      <c r="M1885">
        <v>0</v>
      </c>
      <c r="N1885" t="s">
        <v>56</v>
      </c>
      <c r="O1885" t="s">
        <v>57</v>
      </c>
      <c r="P1885" t="s">
        <v>57</v>
      </c>
      <c r="Q1885" t="s">
        <v>3</v>
      </c>
      <c r="R1885" t="s">
        <v>144</v>
      </c>
      <c r="S1885" t="s">
        <v>55</v>
      </c>
      <c r="T1885" t="s">
        <v>56</v>
      </c>
      <c r="U1885" t="s">
        <v>56</v>
      </c>
      <c r="V1885" t="s">
        <v>56</v>
      </c>
      <c r="W1885" t="s">
        <v>55</v>
      </c>
      <c r="X1885" t="s">
        <v>56</v>
      </c>
      <c r="Y1885" t="s">
        <v>56</v>
      </c>
      <c r="Z1885" t="s">
        <v>56</v>
      </c>
      <c r="AA1885" t="s">
        <v>57</v>
      </c>
      <c r="AB1885" t="s">
        <v>56</v>
      </c>
      <c r="AC1885" t="s">
        <v>56</v>
      </c>
      <c r="AD1885" t="s">
        <v>56</v>
      </c>
      <c r="AE1885">
        <v>0</v>
      </c>
      <c r="AF1885">
        <v>0</v>
      </c>
      <c r="AG1885">
        <v>0</v>
      </c>
      <c r="AH1885">
        <v>1</v>
      </c>
      <c r="AI1885" s="18" t="str">
        <f t="shared" si="117"/>
        <v>1</v>
      </c>
      <c r="AJ1885" s="18" t="str">
        <f t="shared" si="118"/>
        <v>1</v>
      </c>
      <c r="AK1885" s="18" t="str">
        <f t="shared" si="119"/>
        <v>1</v>
      </c>
      <c r="AL1885" s="18">
        <f t="shared" si="120"/>
        <v>1</v>
      </c>
      <c r="AM1885" t="s">
        <v>55</v>
      </c>
      <c r="AN1885" t="s">
        <v>55</v>
      </c>
      <c r="AO1885">
        <v>0</v>
      </c>
      <c r="AP1885">
        <v>0</v>
      </c>
      <c r="AQ1885">
        <v>0</v>
      </c>
      <c r="AR1885" t="s">
        <v>147</v>
      </c>
      <c r="AS1885" t="s">
        <v>58</v>
      </c>
      <c r="AT1885" t="s">
        <v>144</v>
      </c>
      <c r="AU1885" t="s">
        <v>1326</v>
      </c>
      <c r="AV1885" t="s">
        <v>7744</v>
      </c>
      <c r="AW1885" t="s">
        <v>2192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1</v>
      </c>
      <c r="BL1885">
        <v>2016030518</v>
      </c>
      <c r="BM1885">
        <v>18</v>
      </c>
    </row>
    <row r="1886" spans="1:65">
      <c r="A1886" t="s">
        <v>7745</v>
      </c>
      <c r="B1886">
        <v>1885</v>
      </c>
      <c r="C1886" t="s">
        <v>52</v>
      </c>
      <c r="D1886">
        <v>1</v>
      </c>
      <c r="E1886">
        <v>18</v>
      </c>
      <c r="F1886">
        <v>2016030518</v>
      </c>
      <c r="G1886">
        <v>20160305</v>
      </c>
      <c r="H1886" t="s">
        <v>2193</v>
      </c>
      <c r="I1886" t="s">
        <v>217</v>
      </c>
      <c r="J1886" t="s">
        <v>55</v>
      </c>
      <c r="K1886">
        <v>0</v>
      </c>
      <c r="L1886">
        <v>0</v>
      </c>
      <c r="M1886">
        <v>0</v>
      </c>
      <c r="N1886" t="s">
        <v>56</v>
      </c>
      <c r="O1886" t="s">
        <v>57</v>
      </c>
      <c r="P1886" t="s">
        <v>57</v>
      </c>
      <c r="Q1886" t="s">
        <v>3</v>
      </c>
      <c r="R1886" t="s">
        <v>144</v>
      </c>
      <c r="S1886" t="s">
        <v>55</v>
      </c>
      <c r="T1886" t="s">
        <v>56</v>
      </c>
      <c r="U1886" t="s">
        <v>56</v>
      </c>
      <c r="V1886" t="s">
        <v>56</v>
      </c>
      <c r="W1886" t="s">
        <v>55</v>
      </c>
      <c r="X1886" t="s">
        <v>56</v>
      </c>
      <c r="Y1886" t="s">
        <v>56</v>
      </c>
      <c r="Z1886" t="s">
        <v>56</v>
      </c>
      <c r="AA1886" t="s">
        <v>57</v>
      </c>
      <c r="AB1886" t="s">
        <v>56</v>
      </c>
      <c r="AC1886" t="s">
        <v>56</v>
      </c>
      <c r="AD1886" t="s">
        <v>56</v>
      </c>
      <c r="AE1886">
        <v>0</v>
      </c>
      <c r="AF1886">
        <v>0</v>
      </c>
      <c r="AG1886">
        <v>0</v>
      </c>
      <c r="AH1886">
        <v>1</v>
      </c>
      <c r="AI1886" s="18" t="str">
        <f t="shared" si="117"/>
        <v>1</v>
      </c>
      <c r="AJ1886" s="18" t="str">
        <f t="shared" si="118"/>
        <v>1</v>
      </c>
      <c r="AK1886" s="18" t="str">
        <f t="shared" si="119"/>
        <v>1</v>
      </c>
      <c r="AL1886" s="18">
        <f t="shared" si="120"/>
        <v>1</v>
      </c>
      <c r="AM1886" t="s">
        <v>55</v>
      </c>
      <c r="AN1886" t="s">
        <v>55</v>
      </c>
      <c r="AO1886">
        <v>0</v>
      </c>
      <c r="AP1886">
        <v>0</v>
      </c>
      <c r="AQ1886">
        <v>0</v>
      </c>
      <c r="AR1886" t="s">
        <v>147</v>
      </c>
      <c r="AS1886" t="s">
        <v>58</v>
      </c>
      <c r="AT1886" t="s">
        <v>144</v>
      </c>
      <c r="AU1886" t="s">
        <v>1326</v>
      </c>
      <c r="AV1886" t="s">
        <v>7745</v>
      </c>
      <c r="AW1886" t="s">
        <v>2193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2016030518</v>
      </c>
      <c r="BM1886">
        <v>18</v>
      </c>
    </row>
    <row r="1887" spans="1:65">
      <c r="A1887" t="s">
        <v>7746</v>
      </c>
      <c r="B1887">
        <v>1886</v>
      </c>
      <c r="C1887" t="s">
        <v>52</v>
      </c>
      <c r="D1887">
        <v>1</v>
      </c>
      <c r="E1887">
        <v>18</v>
      </c>
      <c r="F1887">
        <v>2016030518</v>
      </c>
      <c r="G1887">
        <v>20160305</v>
      </c>
      <c r="H1887" t="s">
        <v>2194</v>
      </c>
      <c r="I1887" t="s">
        <v>217</v>
      </c>
      <c r="J1887" t="s">
        <v>55</v>
      </c>
      <c r="K1887">
        <v>0</v>
      </c>
      <c r="L1887">
        <v>0</v>
      </c>
      <c r="M1887">
        <v>0</v>
      </c>
      <c r="N1887" t="s">
        <v>56</v>
      </c>
      <c r="O1887" t="s">
        <v>57</v>
      </c>
      <c r="P1887" t="s">
        <v>57</v>
      </c>
      <c r="Q1887" t="s">
        <v>3</v>
      </c>
      <c r="R1887" t="s">
        <v>144</v>
      </c>
      <c r="S1887" t="s">
        <v>55</v>
      </c>
      <c r="T1887" t="s">
        <v>68</v>
      </c>
      <c r="U1887" t="s">
        <v>56</v>
      </c>
      <c r="V1887" t="s">
        <v>56</v>
      </c>
      <c r="W1887" t="s">
        <v>55</v>
      </c>
      <c r="X1887" t="s">
        <v>56</v>
      </c>
      <c r="Y1887" t="s">
        <v>56</v>
      </c>
      <c r="Z1887" t="s">
        <v>56</v>
      </c>
      <c r="AA1887" t="s">
        <v>57</v>
      </c>
      <c r="AB1887" t="s">
        <v>56</v>
      </c>
      <c r="AC1887" t="s">
        <v>56</v>
      </c>
      <c r="AD1887" t="s">
        <v>56</v>
      </c>
      <c r="AE1887">
        <v>0</v>
      </c>
      <c r="AF1887">
        <v>0</v>
      </c>
      <c r="AG1887">
        <v>0</v>
      </c>
      <c r="AH1887">
        <v>1</v>
      </c>
      <c r="AI1887" s="18" t="str">
        <f t="shared" si="117"/>
        <v>1</v>
      </c>
      <c r="AJ1887" s="18" t="str">
        <f t="shared" si="118"/>
        <v>1</v>
      </c>
      <c r="AK1887" s="18" t="str">
        <f t="shared" si="119"/>
        <v>1</v>
      </c>
      <c r="AL1887" s="18">
        <f t="shared" si="120"/>
        <v>1</v>
      </c>
      <c r="AM1887" t="s">
        <v>55</v>
      </c>
      <c r="AN1887" t="s">
        <v>55</v>
      </c>
      <c r="AO1887">
        <v>1</v>
      </c>
      <c r="AP1887">
        <v>0</v>
      </c>
      <c r="AQ1887">
        <v>0</v>
      </c>
      <c r="AR1887" t="s">
        <v>147</v>
      </c>
      <c r="AS1887" t="s">
        <v>58</v>
      </c>
      <c r="AT1887" t="s">
        <v>144</v>
      </c>
      <c r="AU1887" t="s">
        <v>1326</v>
      </c>
      <c r="AV1887" t="s">
        <v>7746</v>
      </c>
      <c r="AW1887" t="s">
        <v>2194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</v>
      </c>
      <c r="BL1887">
        <v>2016030518</v>
      </c>
      <c r="BM1887">
        <v>18</v>
      </c>
    </row>
    <row r="1888" spans="1:65">
      <c r="A1888" t="s">
        <v>7747</v>
      </c>
      <c r="B1888">
        <v>1887</v>
      </c>
      <c r="C1888" t="s">
        <v>52</v>
      </c>
      <c r="D1888">
        <v>1</v>
      </c>
      <c r="E1888">
        <v>18</v>
      </c>
      <c r="F1888">
        <v>2016030518</v>
      </c>
      <c r="G1888">
        <v>20160305</v>
      </c>
      <c r="H1888" t="s">
        <v>603</v>
      </c>
      <c r="I1888" t="s">
        <v>217</v>
      </c>
      <c r="J1888" t="s">
        <v>55</v>
      </c>
      <c r="K1888">
        <v>0</v>
      </c>
      <c r="L1888">
        <v>0</v>
      </c>
      <c r="M1888">
        <v>0</v>
      </c>
      <c r="N1888" t="s">
        <v>56</v>
      </c>
      <c r="O1888" t="s">
        <v>57</v>
      </c>
      <c r="P1888" t="s">
        <v>57</v>
      </c>
      <c r="Q1888" t="s">
        <v>3</v>
      </c>
      <c r="R1888" t="s">
        <v>144</v>
      </c>
      <c r="S1888" t="s">
        <v>55</v>
      </c>
      <c r="T1888" t="s">
        <v>56</v>
      </c>
      <c r="U1888" t="s">
        <v>56</v>
      </c>
      <c r="V1888" t="s">
        <v>56</v>
      </c>
      <c r="W1888" t="s">
        <v>55</v>
      </c>
      <c r="X1888" t="s">
        <v>56</v>
      </c>
      <c r="Y1888" t="s">
        <v>56</v>
      </c>
      <c r="Z1888" t="s">
        <v>68</v>
      </c>
      <c r="AA1888" t="s">
        <v>132</v>
      </c>
      <c r="AB1888" t="s">
        <v>56</v>
      </c>
      <c r="AC1888" t="s">
        <v>68</v>
      </c>
      <c r="AD1888" t="s">
        <v>56</v>
      </c>
      <c r="AE1888">
        <v>0</v>
      </c>
      <c r="AF1888">
        <v>0</v>
      </c>
      <c r="AG1888">
        <v>0</v>
      </c>
      <c r="AH1888">
        <v>1</v>
      </c>
      <c r="AI1888" s="18" t="str">
        <f t="shared" si="117"/>
        <v>1</v>
      </c>
      <c r="AJ1888" s="18" t="str">
        <f t="shared" si="118"/>
        <v>1</v>
      </c>
      <c r="AK1888" s="18" t="str">
        <f t="shared" si="119"/>
        <v>1</v>
      </c>
      <c r="AL1888" s="18">
        <f t="shared" si="120"/>
        <v>1</v>
      </c>
      <c r="AM1888" t="s">
        <v>55</v>
      </c>
      <c r="AN1888" t="s">
        <v>55</v>
      </c>
      <c r="AO1888">
        <v>0</v>
      </c>
      <c r="AP1888">
        <v>0</v>
      </c>
      <c r="AQ1888">
        <v>0</v>
      </c>
      <c r="AR1888" t="s">
        <v>147</v>
      </c>
      <c r="AS1888" t="s">
        <v>58</v>
      </c>
      <c r="AT1888" t="s">
        <v>144</v>
      </c>
      <c r="AU1888" t="s">
        <v>1326</v>
      </c>
      <c r="AV1888" t="s">
        <v>7747</v>
      </c>
      <c r="AW1888" t="s">
        <v>603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2016030518</v>
      </c>
      <c r="BM1888">
        <v>18</v>
      </c>
    </row>
    <row r="1889" spans="1:65">
      <c r="A1889" t="s">
        <v>7748</v>
      </c>
      <c r="B1889">
        <v>1888</v>
      </c>
      <c r="C1889" t="s">
        <v>52</v>
      </c>
      <c r="D1889">
        <v>1</v>
      </c>
      <c r="E1889">
        <v>18</v>
      </c>
      <c r="F1889">
        <v>2016030518</v>
      </c>
      <c r="G1889">
        <v>20160305</v>
      </c>
      <c r="H1889" t="s">
        <v>607</v>
      </c>
      <c r="I1889" t="s">
        <v>217</v>
      </c>
      <c r="J1889" t="s">
        <v>55</v>
      </c>
      <c r="K1889">
        <v>1</v>
      </c>
      <c r="L1889">
        <v>0</v>
      </c>
      <c r="M1889">
        <v>1</v>
      </c>
      <c r="N1889" t="s">
        <v>56</v>
      </c>
      <c r="O1889" t="s">
        <v>2195</v>
      </c>
      <c r="P1889" t="s">
        <v>68</v>
      </c>
      <c r="Q1889" t="s">
        <v>3</v>
      </c>
      <c r="R1889" t="s">
        <v>2145</v>
      </c>
      <c r="S1889" t="s">
        <v>55</v>
      </c>
      <c r="T1889" t="s">
        <v>68</v>
      </c>
      <c r="U1889" t="s">
        <v>56</v>
      </c>
      <c r="V1889" t="s">
        <v>56</v>
      </c>
      <c r="W1889" t="s">
        <v>55</v>
      </c>
      <c r="X1889" t="s">
        <v>56</v>
      </c>
      <c r="Y1889" t="s">
        <v>56</v>
      </c>
      <c r="Z1889" t="s">
        <v>56</v>
      </c>
      <c r="AA1889" t="s">
        <v>57</v>
      </c>
      <c r="AB1889" t="s">
        <v>56</v>
      </c>
      <c r="AC1889" t="s">
        <v>68</v>
      </c>
      <c r="AD1889" t="s">
        <v>56</v>
      </c>
      <c r="AE1889">
        <v>0</v>
      </c>
      <c r="AF1889">
        <v>0</v>
      </c>
      <c r="AG1889">
        <v>0</v>
      </c>
      <c r="AH1889">
        <v>1</v>
      </c>
      <c r="AI1889" s="18" t="str">
        <f t="shared" si="117"/>
        <v>1</v>
      </c>
      <c r="AJ1889" s="18" t="str">
        <f t="shared" si="118"/>
        <v>1</v>
      </c>
      <c r="AK1889" s="18" t="str">
        <f t="shared" si="119"/>
        <v>1</v>
      </c>
      <c r="AL1889" s="18">
        <f t="shared" si="120"/>
        <v>1</v>
      </c>
      <c r="AM1889" t="s">
        <v>55</v>
      </c>
      <c r="AN1889" t="s">
        <v>55</v>
      </c>
      <c r="AO1889">
        <v>0</v>
      </c>
      <c r="AP1889">
        <v>0</v>
      </c>
      <c r="AQ1889">
        <v>0</v>
      </c>
      <c r="AR1889" t="s">
        <v>147</v>
      </c>
      <c r="AS1889" t="s">
        <v>58</v>
      </c>
      <c r="AT1889" t="s">
        <v>58</v>
      </c>
      <c r="AU1889" t="s">
        <v>1326</v>
      </c>
      <c r="AV1889" t="s">
        <v>7748</v>
      </c>
      <c r="AW1889" t="s">
        <v>607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1</v>
      </c>
      <c r="BL1889">
        <v>2016030518</v>
      </c>
      <c r="BM1889">
        <v>18</v>
      </c>
    </row>
    <row r="1890" spans="1:65">
      <c r="A1890" t="s">
        <v>7749</v>
      </c>
      <c r="B1890">
        <v>1889</v>
      </c>
      <c r="C1890" t="s">
        <v>52</v>
      </c>
      <c r="D1890">
        <v>1</v>
      </c>
      <c r="E1890">
        <v>18</v>
      </c>
      <c r="F1890">
        <v>2016030518</v>
      </c>
      <c r="G1890">
        <v>20160305</v>
      </c>
      <c r="H1890" t="s">
        <v>2196</v>
      </c>
      <c r="I1890" t="s">
        <v>2197</v>
      </c>
      <c r="J1890" t="s">
        <v>55</v>
      </c>
      <c r="K1890">
        <v>1</v>
      </c>
      <c r="L1890">
        <v>1</v>
      </c>
      <c r="M1890">
        <v>0</v>
      </c>
      <c r="N1890" t="s">
        <v>56</v>
      </c>
      <c r="O1890" t="s">
        <v>2144</v>
      </c>
      <c r="P1890" t="s">
        <v>56</v>
      </c>
      <c r="Q1890" t="s">
        <v>3</v>
      </c>
      <c r="R1890" t="s">
        <v>2145</v>
      </c>
      <c r="S1890" t="s">
        <v>55</v>
      </c>
      <c r="T1890" t="s">
        <v>68</v>
      </c>
      <c r="U1890" t="s">
        <v>56</v>
      </c>
      <c r="V1890" t="s">
        <v>68</v>
      </c>
      <c r="W1890" t="s">
        <v>55</v>
      </c>
      <c r="X1890" t="s">
        <v>56</v>
      </c>
      <c r="Y1890" t="s">
        <v>56</v>
      </c>
      <c r="Z1890" t="s">
        <v>56</v>
      </c>
      <c r="AA1890" t="s">
        <v>57</v>
      </c>
      <c r="AB1890" t="s">
        <v>68</v>
      </c>
      <c r="AC1890" t="s">
        <v>68</v>
      </c>
      <c r="AD1890" t="s">
        <v>2198</v>
      </c>
      <c r="AE1890">
        <v>0</v>
      </c>
      <c r="AF1890">
        <v>0</v>
      </c>
      <c r="AG1890">
        <v>0</v>
      </c>
      <c r="AH1890">
        <v>1</v>
      </c>
      <c r="AI1890" s="18" t="str">
        <f t="shared" si="117"/>
        <v>1</v>
      </c>
      <c r="AJ1890" s="18" t="str">
        <f t="shared" si="118"/>
        <v>1</v>
      </c>
      <c r="AK1890" s="18" t="str">
        <f t="shared" si="119"/>
        <v>1</v>
      </c>
      <c r="AL1890" s="18">
        <f t="shared" si="120"/>
        <v>1</v>
      </c>
      <c r="AM1890" t="s">
        <v>55</v>
      </c>
      <c r="AN1890" t="s">
        <v>55</v>
      </c>
      <c r="AO1890">
        <v>0</v>
      </c>
      <c r="AP1890">
        <v>0</v>
      </c>
      <c r="AQ1890">
        <v>0</v>
      </c>
      <c r="AR1890" t="s">
        <v>422</v>
      </c>
      <c r="AS1890" t="s">
        <v>58</v>
      </c>
      <c r="AT1890" t="s">
        <v>58</v>
      </c>
      <c r="AU1890" t="s">
        <v>1326</v>
      </c>
      <c r="AV1890" t="s">
        <v>7749</v>
      </c>
      <c r="AW1890" t="s">
        <v>2196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2016030518</v>
      </c>
      <c r="BM1890">
        <v>18</v>
      </c>
    </row>
    <row r="1891" spans="1:65">
      <c r="A1891" t="s">
        <v>7750</v>
      </c>
      <c r="B1891">
        <v>1890</v>
      </c>
      <c r="C1891" t="s">
        <v>52</v>
      </c>
      <c r="D1891">
        <v>1</v>
      </c>
      <c r="E1891">
        <v>18</v>
      </c>
      <c r="F1891">
        <v>2016030518</v>
      </c>
      <c r="G1891">
        <v>20160305</v>
      </c>
      <c r="H1891" t="s">
        <v>2199</v>
      </c>
      <c r="I1891" t="s">
        <v>2197</v>
      </c>
      <c r="J1891" t="s">
        <v>55</v>
      </c>
      <c r="K1891">
        <v>2</v>
      </c>
      <c r="L1891">
        <v>0</v>
      </c>
      <c r="M1891">
        <v>2</v>
      </c>
      <c r="N1891" t="s">
        <v>56</v>
      </c>
      <c r="O1891" t="s">
        <v>2197</v>
      </c>
      <c r="P1891" t="s">
        <v>68</v>
      </c>
      <c r="Q1891" t="s">
        <v>3</v>
      </c>
      <c r="R1891" t="s">
        <v>2145</v>
      </c>
      <c r="S1891" t="s">
        <v>55</v>
      </c>
      <c r="T1891" t="s">
        <v>68</v>
      </c>
      <c r="U1891" t="s">
        <v>56</v>
      </c>
      <c r="V1891" t="s">
        <v>56</v>
      </c>
      <c r="W1891" t="s">
        <v>55</v>
      </c>
      <c r="X1891" t="s">
        <v>56</v>
      </c>
      <c r="Y1891" t="s">
        <v>56</v>
      </c>
      <c r="Z1891" t="s">
        <v>56</v>
      </c>
      <c r="AA1891" t="s">
        <v>57</v>
      </c>
      <c r="AB1891" t="s">
        <v>68</v>
      </c>
      <c r="AC1891" t="s">
        <v>68</v>
      </c>
      <c r="AD1891" t="s">
        <v>56</v>
      </c>
      <c r="AE1891">
        <v>0</v>
      </c>
      <c r="AF1891">
        <v>0</v>
      </c>
      <c r="AG1891">
        <v>0</v>
      </c>
      <c r="AH1891">
        <v>1</v>
      </c>
      <c r="AI1891" s="18" t="str">
        <f t="shared" si="117"/>
        <v>1</v>
      </c>
      <c r="AJ1891" s="18" t="str">
        <f t="shared" si="118"/>
        <v>1</v>
      </c>
      <c r="AK1891" s="18" t="str">
        <f t="shared" si="119"/>
        <v>1</v>
      </c>
      <c r="AL1891" s="18">
        <f t="shared" si="120"/>
        <v>1</v>
      </c>
      <c r="AM1891" t="s">
        <v>55</v>
      </c>
      <c r="AN1891" t="s">
        <v>55</v>
      </c>
      <c r="AO1891">
        <v>0</v>
      </c>
      <c r="AP1891">
        <v>0</v>
      </c>
      <c r="AQ1891">
        <v>0</v>
      </c>
      <c r="AR1891" t="s">
        <v>422</v>
      </c>
      <c r="AS1891" t="s">
        <v>58</v>
      </c>
      <c r="AT1891" t="s">
        <v>58</v>
      </c>
      <c r="AU1891" t="s">
        <v>1326</v>
      </c>
      <c r="AV1891" t="s">
        <v>7750</v>
      </c>
      <c r="AW1891" t="s">
        <v>2199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2016030518</v>
      </c>
      <c r="BM1891">
        <v>18</v>
      </c>
    </row>
    <row r="1892" spans="1:65">
      <c r="A1892" t="s">
        <v>7751</v>
      </c>
      <c r="B1892">
        <v>1891</v>
      </c>
      <c r="C1892" t="s">
        <v>52</v>
      </c>
      <c r="D1892">
        <v>1</v>
      </c>
      <c r="E1892">
        <v>18</v>
      </c>
      <c r="F1892">
        <v>2016030518</v>
      </c>
      <c r="G1892">
        <v>20160305</v>
      </c>
      <c r="H1892" t="s">
        <v>2200</v>
      </c>
      <c r="I1892" t="s">
        <v>2197</v>
      </c>
      <c r="J1892" t="s">
        <v>55</v>
      </c>
      <c r="K1892">
        <v>2</v>
      </c>
      <c r="L1892">
        <v>0</v>
      </c>
      <c r="M1892">
        <v>2</v>
      </c>
      <c r="N1892" t="s">
        <v>56</v>
      </c>
      <c r="O1892" t="s">
        <v>2201</v>
      </c>
      <c r="P1892" t="s">
        <v>68</v>
      </c>
      <c r="Q1892" t="s">
        <v>3</v>
      </c>
      <c r="R1892" t="s">
        <v>2145</v>
      </c>
      <c r="S1892" t="s">
        <v>55</v>
      </c>
      <c r="T1892" t="s">
        <v>68</v>
      </c>
      <c r="U1892" t="s">
        <v>56</v>
      </c>
      <c r="V1892" t="s">
        <v>56</v>
      </c>
      <c r="W1892" t="s">
        <v>55</v>
      </c>
      <c r="X1892" t="s">
        <v>56</v>
      </c>
      <c r="Y1892" t="s">
        <v>56</v>
      </c>
      <c r="Z1892" t="s">
        <v>56</v>
      </c>
      <c r="AA1892" t="s">
        <v>57</v>
      </c>
      <c r="AB1892" t="s">
        <v>68</v>
      </c>
      <c r="AC1892" t="s">
        <v>68</v>
      </c>
      <c r="AD1892" t="s">
        <v>56</v>
      </c>
      <c r="AE1892">
        <v>0</v>
      </c>
      <c r="AF1892">
        <v>0</v>
      </c>
      <c r="AG1892">
        <v>0</v>
      </c>
      <c r="AH1892">
        <v>1</v>
      </c>
      <c r="AI1892" s="18" t="str">
        <f t="shared" si="117"/>
        <v>1</v>
      </c>
      <c r="AJ1892" s="18" t="str">
        <f t="shared" si="118"/>
        <v>1</v>
      </c>
      <c r="AK1892" s="18" t="str">
        <f t="shared" si="119"/>
        <v>1</v>
      </c>
      <c r="AL1892" s="18">
        <f t="shared" si="120"/>
        <v>1</v>
      </c>
      <c r="AM1892" t="s">
        <v>55</v>
      </c>
      <c r="AN1892" t="s">
        <v>55</v>
      </c>
      <c r="AO1892">
        <v>1</v>
      </c>
      <c r="AP1892">
        <v>0</v>
      </c>
      <c r="AQ1892">
        <v>0</v>
      </c>
      <c r="AR1892" t="s">
        <v>422</v>
      </c>
      <c r="AS1892" t="s">
        <v>58</v>
      </c>
      <c r="AT1892" t="s">
        <v>58</v>
      </c>
      <c r="AU1892" t="s">
        <v>1326</v>
      </c>
      <c r="AV1892" t="s">
        <v>7751</v>
      </c>
      <c r="AW1892" t="s">
        <v>2200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2016030518</v>
      </c>
      <c r="BM1892">
        <v>18</v>
      </c>
    </row>
    <row r="1893" spans="1:65">
      <c r="A1893" t="s">
        <v>7752</v>
      </c>
      <c r="B1893">
        <v>1892</v>
      </c>
      <c r="C1893" t="s">
        <v>52</v>
      </c>
      <c r="D1893">
        <v>1</v>
      </c>
      <c r="E1893">
        <v>18</v>
      </c>
      <c r="F1893">
        <v>2016030518</v>
      </c>
      <c r="G1893">
        <v>20160305</v>
      </c>
      <c r="H1893" t="s">
        <v>2202</v>
      </c>
      <c r="I1893" t="s">
        <v>2197</v>
      </c>
      <c r="J1893" t="s">
        <v>55</v>
      </c>
      <c r="K1893">
        <v>2</v>
      </c>
      <c r="L1893">
        <v>0</v>
      </c>
      <c r="M1893">
        <v>2</v>
      </c>
      <c r="N1893" t="s">
        <v>56</v>
      </c>
      <c r="O1893" t="s">
        <v>2203</v>
      </c>
      <c r="P1893" t="s">
        <v>68</v>
      </c>
      <c r="Q1893" t="s">
        <v>3</v>
      </c>
      <c r="R1893" t="s">
        <v>2145</v>
      </c>
      <c r="S1893" t="s">
        <v>55</v>
      </c>
      <c r="T1893" t="s">
        <v>68</v>
      </c>
      <c r="U1893" t="s">
        <v>56</v>
      </c>
      <c r="V1893" t="s">
        <v>56</v>
      </c>
      <c r="W1893" t="s">
        <v>55</v>
      </c>
      <c r="X1893" t="s">
        <v>56</v>
      </c>
      <c r="Y1893" t="s">
        <v>56</v>
      </c>
      <c r="Z1893" t="s">
        <v>56</v>
      </c>
      <c r="AA1893" t="s">
        <v>57</v>
      </c>
      <c r="AB1893" t="s">
        <v>56</v>
      </c>
      <c r="AC1893" t="s">
        <v>56</v>
      </c>
      <c r="AD1893" t="s">
        <v>56</v>
      </c>
      <c r="AE1893">
        <v>0</v>
      </c>
      <c r="AF1893">
        <v>0</v>
      </c>
      <c r="AG1893">
        <v>0</v>
      </c>
      <c r="AH1893">
        <v>1</v>
      </c>
      <c r="AI1893" s="18" t="str">
        <f t="shared" si="117"/>
        <v>1</v>
      </c>
      <c r="AJ1893" s="18" t="str">
        <f t="shared" si="118"/>
        <v>1</v>
      </c>
      <c r="AK1893" s="18" t="str">
        <f t="shared" si="119"/>
        <v>1</v>
      </c>
      <c r="AL1893" s="18">
        <f t="shared" si="120"/>
        <v>1</v>
      </c>
      <c r="AM1893" t="s">
        <v>55</v>
      </c>
      <c r="AN1893" t="s">
        <v>55</v>
      </c>
      <c r="AO1893">
        <v>0</v>
      </c>
      <c r="AP1893">
        <v>0</v>
      </c>
      <c r="AQ1893">
        <v>0</v>
      </c>
      <c r="AR1893" t="s">
        <v>422</v>
      </c>
      <c r="AS1893" t="s">
        <v>58</v>
      </c>
      <c r="AT1893" t="s">
        <v>58</v>
      </c>
      <c r="AU1893" t="s">
        <v>1326</v>
      </c>
      <c r="AV1893" t="s">
        <v>7752</v>
      </c>
      <c r="AW1893" t="s">
        <v>2202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1</v>
      </c>
      <c r="BL1893">
        <v>2016030518</v>
      </c>
      <c r="BM1893">
        <v>18</v>
      </c>
    </row>
    <row r="1894" spans="1:65">
      <c r="A1894" t="s">
        <v>7753</v>
      </c>
      <c r="B1894">
        <v>1893</v>
      </c>
      <c r="C1894" t="s">
        <v>52</v>
      </c>
      <c r="D1894">
        <v>1</v>
      </c>
      <c r="E1894">
        <v>18</v>
      </c>
      <c r="F1894">
        <v>2016030518</v>
      </c>
      <c r="G1894">
        <v>20160305</v>
      </c>
      <c r="H1894" t="s">
        <v>2204</v>
      </c>
      <c r="I1894" t="s">
        <v>2197</v>
      </c>
      <c r="J1894" t="s">
        <v>55</v>
      </c>
      <c r="K1894">
        <v>2</v>
      </c>
      <c r="L1894">
        <v>0</v>
      </c>
      <c r="M1894">
        <v>2</v>
      </c>
      <c r="N1894" t="s">
        <v>56</v>
      </c>
      <c r="O1894" t="s">
        <v>2201</v>
      </c>
      <c r="P1894" t="s">
        <v>68</v>
      </c>
      <c r="Q1894" t="s">
        <v>3</v>
      </c>
      <c r="R1894" t="s">
        <v>2145</v>
      </c>
      <c r="S1894" t="s">
        <v>55</v>
      </c>
      <c r="T1894" t="s">
        <v>68</v>
      </c>
      <c r="U1894" t="s">
        <v>56</v>
      </c>
      <c r="V1894" t="s">
        <v>56</v>
      </c>
      <c r="W1894" t="s">
        <v>55</v>
      </c>
      <c r="X1894" t="s">
        <v>56</v>
      </c>
      <c r="Y1894" t="s">
        <v>56</v>
      </c>
      <c r="Z1894" t="s">
        <v>56</v>
      </c>
      <c r="AA1894" t="s">
        <v>57</v>
      </c>
      <c r="AB1894" t="s">
        <v>56</v>
      </c>
      <c r="AC1894" t="s">
        <v>56</v>
      </c>
      <c r="AD1894" t="s">
        <v>56</v>
      </c>
      <c r="AE1894">
        <v>0</v>
      </c>
      <c r="AF1894">
        <v>0</v>
      </c>
      <c r="AG1894">
        <v>0</v>
      </c>
      <c r="AH1894">
        <v>1</v>
      </c>
      <c r="AI1894" s="18" t="str">
        <f t="shared" si="117"/>
        <v>1</v>
      </c>
      <c r="AJ1894" s="18" t="str">
        <f t="shared" si="118"/>
        <v>1</v>
      </c>
      <c r="AK1894" s="18" t="str">
        <f t="shared" si="119"/>
        <v>1</v>
      </c>
      <c r="AL1894" s="18">
        <f t="shared" si="120"/>
        <v>1</v>
      </c>
      <c r="AM1894" t="s">
        <v>55</v>
      </c>
      <c r="AN1894" t="s">
        <v>55</v>
      </c>
      <c r="AO1894">
        <v>0</v>
      </c>
      <c r="AP1894">
        <v>0</v>
      </c>
      <c r="AQ1894">
        <v>0</v>
      </c>
      <c r="AR1894" t="s">
        <v>422</v>
      </c>
      <c r="AS1894" t="s">
        <v>58</v>
      </c>
      <c r="AT1894" t="s">
        <v>58</v>
      </c>
      <c r="AU1894" t="s">
        <v>1326</v>
      </c>
      <c r="AV1894" t="s">
        <v>7753</v>
      </c>
      <c r="AW1894" t="s">
        <v>2204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1</v>
      </c>
      <c r="BL1894">
        <v>2016030518</v>
      </c>
      <c r="BM1894">
        <v>18</v>
      </c>
    </row>
    <row r="1895" spans="1:65">
      <c r="A1895" t="s">
        <v>7754</v>
      </c>
      <c r="B1895">
        <v>1894</v>
      </c>
      <c r="C1895" t="s">
        <v>52</v>
      </c>
      <c r="D1895">
        <v>1</v>
      </c>
      <c r="E1895">
        <v>18</v>
      </c>
      <c r="F1895">
        <v>2016030518</v>
      </c>
      <c r="G1895">
        <v>20160305</v>
      </c>
      <c r="H1895" t="s">
        <v>2205</v>
      </c>
      <c r="I1895" t="s">
        <v>2197</v>
      </c>
      <c r="J1895" t="s">
        <v>55</v>
      </c>
      <c r="K1895">
        <v>2</v>
      </c>
      <c r="L1895">
        <v>0</v>
      </c>
      <c r="M1895">
        <v>2</v>
      </c>
      <c r="N1895" t="s">
        <v>56</v>
      </c>
      <c r="O1895" t="s">
        <v>2201</v>
      </c>
      <c r="P1895" t="s">
        <v>68</v>
      </c>
      <c r="Q1895" t="s">
        <v>3</v>
      </c>
      <c r="R1895" t="s">
        <v>2145</v>
      </c>
      <c r="S1895" t="s">
        <v>55</v>
      </c>
      <c r="T1895" t="s">
        <v>68</v>
      </c>
      <c r="U1895" t="s">
        <v>56</v>
      </c>
      <c r="V1895" t="s">
        <v>56</v>
      </c>
      <c r="W1895" t="s">
        <v>55</v>
      </c>
      <c r="X1895" t="s">
        <v>56</v>
      </c>
      <c r="Y1895" t="s">
        <v>56</v>
      </c>
      <c r="Z1895" t="s">
        <v>56</v>
      </c>
      <c r="AA1895" t="s">
        <v>57</v>
      </c>
      <c r="AB1895" t="s">
        <v>56</v>
      </c>
      <c r="AC1895" t="s">
        <v>56</v>
      </c>
      <c r="AD1895" t="s">
        <v>56</v>
      </c>
      <c r="AE1895">
        <v>0</v>
      </c>
      <c r="AF1895">
        <v>0</v>
      </c>
      <c r="AG1895">
        <v>0</v>
      </c>
      <c r="AH1895">
        <v>1</v>
      </c>
      <c r="AI1895" s="18" t="str">
        <f t="shared" si="117"/>
        <v>1</v>
      </c>
      <c r="AJ1895" s="18" t="str">
        <f t="shared" si="118"/>
        <v>1</v>
      </c>
      <c r="AK1895" s="18" t="str">
        <f t="shared" si="119"/>
        <v>1</v>
      </c>
      <c r="AL1895" s="18">
        <f t="shared" si="120"/>
        <v>1</v>
      </c>
      <c r="AM1895" t="s">
        <v>55</v>
      </c>
      <c r="AN1895" t="s">
        <v>55</v>
      </c>
      <c r="AO1895">
        <v>0</v>
      </c>
      <c r="AP1895">
        <v>0</v>
      </c>
      <c r="AQ1895">
        <v>0</v>
      </c>
      <c r="AR1895" t="s">
        <v>422</v>
      </c>
      <c r="AS1895" t="s">
        <v>58</v>
      </c>
      <c r="AT1895" t="s">
        <v>58</v>
      </c>
      <c r="AU1895" t="s">
        <v>1326</v>
      </c>
      <c r="AV1895" t="s">
        <v>7754</v>
      </c>
      <c r="AW1895" t="s">
        <v>2205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2016030518</v>
      </c>
      <c r="BM1895">
        <v>18</v>
      </c>
    </row>
    <row r="1896" spans="1:65">
      <c r="A1896" t="s">
        <v>7755</v>
      </c>
      <c r="B1896">
        <v>1895</v>
      </c>
      <c r="C1896" t="s">
        <v>52</v>
      </c>
      <c r="D1896">
        <v>1</v>
      </c>
      <c r="E1896">
        <v>18</v>
      </c>
      <c r="F1896">
        <v>2016030518</v>
      </c>
      <c r="G1896">
        <v>20160305</v>
      </c>
      <c r="H1896" t="s">
        <v>2206</v>
      </c>
      <c r="I1896" t="s">
        <v>2197</v>
      </c>
      <c r="J1896" t="s">
        <v>55</v>
      </c>
      <c r="K1896">
        <v>2</v>
      </c>
      <c r="L1896">
        <v>0</v>
      </c>
      <c r="M1896">
        <v>2</v>
      </c>
      <c r="N1896" t="s">
        <v>56</v>
      </c>
      <c r="O1896" t="s">
        <v>2201</v>
      </c>
      <c r="P1896" t="s">
        <v>68</v>
      </c>
      <c r="Q1896" t="s">
        <v>3</v>
      </c>
      <c r="R1896" t="s">
        <v>2145</v>
      </c>
      <c r="S1896" t="s">
        <v>55</v>
      </c>
      <c r="T1896" t="s">
        <v>68</v>
      </c>
      <c r="U1896" t="s">
        <v>56</v>
      </c>
      <c r="V1896" t="s">
        <v>56</v>
      </c>
      <c r="W1896" t="s">
        <v>55</v>
      </c>
      <c r="X1896" t="s">
        <v>56</v>
      </c>
      <c r="Y1896" t="s">
        <v>56</v>
      </c>
      <c r="Z1896" t="s">
        <v>56</v>
      </c>
      <c r="AA1896" t="s">
        <v>57</v>
      </c>
      <c r="AB1896" t="s">
        <v>56</v>
      </c>
      <c r="AC1896" t="s">
        <v>56</v>
      </c>
      <c r="AD1896" t="s">
        <v>56</v>
      </c>
      <c r="AE1896">
        <v>0</v>
      </c>
      <c r="AF1896">
        <v>0</v>
      </c>
      <c r="AG1896">
        <v>0</v>
      </c>
      <c r="AH1896">
        <v>1</v>
      </c>
      <c r="AI1896" s="18" t="str">
        <f t="shared" si="117"/>
        <v>1</v>
      </c>
      <c r="AJ1896" s="18" t="str">
        <f t="shared" si="118"/>
        <v>1</v>
      </c>
      <c r="AK1896" s="18" t="str">
        <f t="shared" si="119"/>
        <v>1</v>
      </c>
      <c r="AL1896" s="18">
        <f t="shared" si="120"/>
        <v>1</v>
      </c>
      <c r="AM1896" t="s">
        <v>55</v>
      </c>
      <c r="AN1896" t="s">
        <v>55</v>
      </c>
      <c r="AO1896">
        <v>0</v>
      </c>
      <c r="AP1896">
        <v>0</v>
      </c>
      <c r="AQ1896">
        <v>0</v>
      </c>
      <c r="AR1896" t="s">
        <v>422</v>
      </c>
      <c r="AS1896" t="s">
        <v>58</v>
      </c>
      <c r="AT1896" t="s">
        <v>58</v>
      </c>
      <c r="AU1896" t="s">
        <v>1326</v>
      </c>
      <c r="AV1896" t="s">
        <v>7755</v>
      </c>
      <c r="AW1896" t="s">
        <v>2206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2016030518</v>
      </c>
      <c r="BM1896">
        <v>18</v>
      </c>
    </row>
    <row r="1897" spans="1:65">
      <c r="A1897" t="s">
        <v>7756</v>
      </c>
      <c r="B1897">
        <v>1896</v>
      </c>
      <c r="C1897" t="s">
        <v>52</v>
      </c>
      <c r="D1897">
        <v>1</v>
      </c>
      <c r="E1897">
        <v>18</v>
      </c>
      <c r="F1897">
        <v>2016030518</v>
      </c>
      <c r="G1897">
        <v>20160305</v>
      </c>
      <c r="H1897" t="s">
        <v>2207</v>
      </c>
      <c r="I1897" t="s">
        <v>2197</v>
      </c>
      <c r="J1897" t="s">
        <v>55</v>
      </c>
      <c r="K1897">
        <v>2</v>
      </c>
      <c r="L1897">
        <v>0</v>
      </c>
      <c r="M1897">
        <v>2</v>
      </c>
      <c r="N1897" t="s">
        <v>56</v>
      </c>
      <c r="O1897" t="s">
        <v>2201</v>
      </c>
      <c r="P1897" t="s">
        <v>68</v>
      </c>
      <c r="Q1897" t="s">
        <v>3</v>
      </c>
      <c r="R1897" t="s">
        <v>2145</v>
      </c>
      <c r="S1897" t="s">
        <v>55</v>
      </c>
      <c r="T1897" t="s">
        <v>68</v>
      </c>
      <c r="U1897" t="s">
        <v>56</v>
      </c>
      <c r="V1897" t="s">
        <v>56</v>
      </c>
      <c r="W1897" t="s">
        <v>55</v>
      </c>
      <c r="X1897" t="s">
        <v>56</v>
      </c>
      <c r="Y1897" t="s">
        <v>56</v>
      </c>
      <c r="Z1897" t="s">
        <v>56</v>
      </c>
      <c r="AA1897" t="s">
        <v>57</v>
      </c>
      <c r="AB1897" t="s">
        <v>56</v>
      </c>
      <c r="AC1897" t="s">
        <v>56</v>
      </c>
      <c r="AD1897" t="s">
        <v>56</v>
      </c>
      <c r="AE1897">
        <v>0</v>
      </c>
      <c r="AF1897">
        <v>0</v>
      </c>
      <c r="AG1897">
        <v>0</v>
      </c>
      <c r="AH1897">
        <v>1</v>
      </c>
      <c r="AI1897" s="18" t="str">
        <f t="shared" si="117"/>
        <v>1</v>
      </c>
      <c r="AJ1897" s="18" t="str">
        <f t="shared" si="118"/>
        <v>1</v>
      </c>
      <c r="AK1897" s="18" t="str">
        <f t="shared" si="119"/>
        <v>1</v>
      </c>
      <c r="AL1897" s="18">
        <f t="shared" si="120"/>
        <v>1</v>
      </c>
      <c r="AM1897" t="s">
        <v>55</v>
      </c>
      <c r="AN1897" t="s">
        <v>55</v>
      </c>
      <c r="AO1897">
        <v>1</v>
      </c>
      <c r="AP1897">
        <v>0</v>
      </c>
      <c r="AQ1897">
        <v>0</v>
      </c>
      <c r="AR1897" t="s">
        <v>422</v>
      </c>
      <c r="AS1897" t="s">
        <v>58</v>
      </c>
      <c r="AT1897" t="s">
        <v>58</v>
      </c>
      <c r="AU1897" t="s">
        <v>1326</v>
      </c>
      <c r="AV1897" t="s">
        <v>7756</v>
      </c>
      <c r="AW1897" t="s">
        <v>2207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2016030518</v>
      </c>
      <c r="BM1897">
        <v>18</v>
      </c>
    </row>
    <row r="1898" spans="1:65">
      <c r="A1898" t="s">
        <v>7757</v>
      </c>
      <c r="B1898">
        <v>1897</v>
      </c>
      <c r="C1898" t="s">
        <v>52</v>
      </c>
      <c r="D1898">
        <v>1</v>
      </c>
      <c r="E1898">
        <v>18</v>
      </c>
      <c r="F1898">
        <v>2016030518</v>
      </c>
      <c r="G1898">
        <v>20160305</v>
      </c>
      <c r="H1898" t="s">
        <v>2208</v>
      </c>
      <c r="I1898" t="s">
        <v>2197</v>
      </c>
      <c r="J1898" t="s">
        <v>55</v>
      </c>
      <c r="K1898">
        <v>1</v>
      </c>
      <c r="L1898">
        <v>0</v>
      </c>
      <c r="M1898">
        <v>1</v>
      </c>
      <c r="N1898" t="s">
        <v>56</v>
      </c>
      <c r="O1898" t="s">
        <v>2201</v>
      </c>
      <c r="P1898" t="s">
        <v>68</v>
      </c>
      <c r="Q1898" t="s">
        <v>3</v>
      </c>
      <c r="R1898" t="s">
        <v>2145</v>
      </c>
      <c r="S1898" t="s">
        <v>55</v>
      </c>
      <c r="T1898" t="s">
        <v>56</v>
      </c>
      <c r="U1898" t="s">
        <v>56</v>
      </c>
      <c r="V1898" t="s">
        <v>56</v>
      </c>
      <c r="W1898" t="s">
        <v>55</v>
      </c>
      <c r="X1898" t="s">
        <v>56</v>
      </c>
      <c r="Y1898" t="s">
        <v>56</v>
      </c>
      <c r="Z1898" t="s">
        <v>56</v>
      </c>
      <c r="AA1898" t="s">
        <v>57</v>
      </c>
      <c r="AB1898" t="s">
        <v>56</v>
      </c>
      <c r="AC1898" t="s">
        <v>56</v>
      </c>
      <c r="AD1898" t="s">
        <v>56</v>
      </c>
      <c r="AE1898">
        <v>0</v>
      </c>
      <c r="AF1898">
        <v>0</v>
      </c>
      <c r="AG1898">
        <v>0</v>
      </c>
      <c r="AH1898">
        <v>1</v>
      </c>
      <c r="AI1898" s="18" t="str">
        <f t="shared" si="117"/>
        <v>1</v>
      </c>
      <c r="AJ1898" s="18" t="str">
        <f t="shared" si="118"/>
        <v>1</v>
      </c>
      <c r="AK1898" s="18" t="str">
        <f t="shared" si="119"/>
        <v>1</v>
      </c>
      <c r="AL1898" s="18">
        <f t="shared" si="120"/>
        <v>1</v>
      </c>
      <c r="AM1898" t="s">
        <v>55</v>
      </c>
      <c r="AN1898" t="s">
        <v>55</v>
      </c>
      <c r="AO1898">
        <v>0</v>
      </c>
      <c r="AP1898">
        <v>0</v>
      </c>
      <c r="AQ1898">
        <v>0</v>
      </c>
      <c r="AR1898" t="s">
        <v>422</v>
      </c>
      <c r="AS1898" t="s">
        <v>58</v>
      </c>
      <c r="AT1898" t="s">
        <v>58</v>
      </c>
      <c r="AU1898" t="s">
        <v>1326</v>
      </c>
      <c r="AV1898" t="s">
        <v>7757</v>
      </c>
      <c r="AW1898" t="s">
        <v>2208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2016030518</v>
      </c>
      <c r="BM1898">
        <v>18</v>
      </c>
    </row>
    <row r="1899" spans="1:65">
      <c r="A1899" t="s">
        <v>7758</v>
      </c>
      <c r="B1899">
        <v>1898</v>
      </c>
      <c r="C1899" t="s">
        <v>52</v>
      </c>
      <c r="D1899">
        <v>1</v>
      </c>
      <c r="E1899">
        <v>18</v>
      </c>
      <c r="F1899">
        <v>2016030518</v>
      </c>
      <c r="G1899">
        <v>20160305</v>
      </c>
      <c r="H1899" t="s">
        <v>2209</v>
      </c>
      <c r="I1899" t="s">
        <v>2197</v>
      </c>
      <c r="J1899" t="s">
        <v>55</v>
      </c>
      <c r="K1899">
        <v>1</v>
      </c>
      <c r="L1899">
        <v>0</v>
      </c>
      <c r="M1899">
        <v>1</v>
      </c>
      <c r="N1899" t="s">
        <v>56</v>
      </c>
      <c r="O1899" t="s">
        <v>2201</v>
      </c>
      <c r="P1899" t="s">
        <v>68</v>
      </c>
      <c r="Q1899" t="s">
        <v>3</v>
      </c>
      <c r="R1899" t="s">
        <v>2145</v>
      </c>
      <c r="S1899" t="s">
        <v>55</v>
      </c>
      <c r="T1899" t="s">
        <v>68</v>
      </c>
      <c r="U1899" t="s">
        <v>56</v>
      </c>
      <c r="V1899" t="s">
        <v>56</v>
      </c>
      <c r="W1899" t="s">
        <v>55</v>
      </c>
      <c r="X1899" t="s">
        <v>56</v>
      </c>
      <c r="Y1899" t="s">
        <v>56</v>
      </c>
      <c r="Z1899" t="s">
        <v>56</v>
      </c>
      <c r="AA1899" t="s">
        <v>57</v>
      </c>
      <c r="AB1899" t="s">
        <v>56</v>
      </c>
      <c r="AC1899" t="s">
        <v>56</v>
      </c>
      <c r="AD1899" t="s">
        <v>56</v>
      </c>
      <c r="AE1899">
        <v>0</v>
      </c>
      <c r="AF1899">
        <v>0</v>
      </c>
      <c r="AG1899">
        <v>0</v>
      </c>
      <c r="AH1899">
        <v>1</v>
      </c>
      <c r="AI1899" s="18" t="str">
        <f t="shared" si="117"/>
        <v>1</v>
      </c>
      <c r="AJ1899" s="18" t="str">
        <f t="shared" si="118"/>
        <v>1</v>
      </c>
      <c r="AK1899" s="18" t="str">
        <f t="shared" si="119"/>
        <v>1</v>
      </c>
      <c r="AL1899" s="18">
        <f t="shared" si="120"/>
        <v>1</v>
      </c>
      <c r="AM1899" t="s">
        <v>55</v>
      </c>
      <c r="AN1899" t="s">
        <v>55</v>
      </c>
      <c r="AO1899">
        <v>0</v>
      </c>
      <c r="AP1899">
        <v>0</v>
      </c>
      <c r="AQ1899">
        <v>0</v>
      </c>
      <c r="AR1899" t="s">
        <v>422</v>
      </c>
      <c r="AS1899" t="s">
        <v>58</v>
      </c>
      <c r="AT1899" t="s">
        <v>58</v>
      </c>
      <c r="AU1899" t="s">
        <v>1326</v>
      </c>
      <c r="AV1899" t="s">
        <v>7758</v>
      </c>
      <c r="AW1899" t="s">
        <v>2209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2016030518</v>
      </c>
      <c r="BM1899">
        <v>18</v>
      </c>
    </row>
    <row r="1900" spans="1:65">
      <c r="A1900" t="s">
        <v>7759</v>
      </c>
      <c r="B1900">
        <v>1899</v>
      </c>
      <c r="C1900" t="s">
        <v>52</v>
      </c>
      <c r="D1900">
        <v>1</v>
      </c>
      <c r="E1900">
        <v>18</v>
      </c>
      <c r="F1900">
        <v>2016030518</v>
      </c>
      <c r="G1900">
        <v>20160305</v>
      </c>
      <c r="H1900" t="s">
        <v>2210</v>
      </c>
      <c r="I1900" t="s">
        <v>2197</v>
      </c>
      <c r="J1900" t="s">
        <v>55</v>
      </c>
      <c r="K1900">
        <v>1</v>
      </c>
      <c r="L1900">
        <v>0</v>
      </c>
      <c r="M1900">
        <v>1</v>
      </c>
      <c r="N1900" t="s">
        <v>56</v>
      </c>
      <c r="O1900" t="s">
        <v>2201</v>
      </c>
      <c r="P1900" t="s">
        <v>68</v>
      </c>
      <c r="Q1900" t="s">
        <v>3</v>
      </c>
      <c r="R1900" t="s">
        <v>2145</v>
      </c>
      <c r="S1900" t="s">
        <v>55</v>
      </c>
      <c r="T1900" t="s">
        <v>56</v>
      </c>
      <c r="U1900" t="s">
        <v>56</v>
      </c>
      <c r="V1900" t="s">
        <v>56</v>
      </c>
      <c r="W1900" t="s">
        <v>55</v>
      </c>
      <c r="X1900" t="s">
        <v>56</v>
      </c>
      <c r="Y1900" t="s">
        <v>56</v>
      </c>
      <c r="Z1900" t="s">
        <v>56</v>
      </c>
      <c r="AA1900" t="s">
        <v>57</v>
      </c>
      <c r="AB1900" t="s">
        <v>56</v>
      </c>
      <c r="AC1900" t="s">
        <v>56</v>
      </c>
      <c r="AD1900" t="s">
        <v>56</v>
      </c>
      <c r="AE1900">
        <v>0</v>
      </c>
      <c r="AF1900">
        <v>0</v>
      </c>
      <c r="AG1900">
        <v>0</v>
      </c>
      <c r="AH1900">
        <v>1</v>
      </c>
      <c r="AI1900" s="18" t="str">
        <f t="shared" si="117"/>
        <v>1</v>
      </c>
      <c r="AJ1900" s="18" t="str">
        <f t="shared" si="118"/>
        <v>1</v>
      </c>
      <c r="AK1900" s="18" t="str">
        <f t="shared" si="119"/>
        <v>1</v>
      </c>
      <c r="AL1900" s="18">
        <f t="shared" si="120"/>
        <v>1</v>
      </c>
      <c r="AM1900" t="s">
        <v>55</v>
      </c>
      <c r="AN1900" t="s">
        <v>55</v>
      </c>
      <c r="AO1900">
        <v>0</v>
      </c>
      <c r="AP1900">
        <v>0</v>
      </c>
      <c r="AQ1900">
        <v>0</v>
      </c>
      <c r="AR1900" t="s">
        <v>422</v>
      </c>
      <c r="AS1900" t="s">
        <v>58</v>
      </c>
      <c r="AT1900" t="s">
        <v>58</v>
      </c>
      <c r="AU1900" t="s">
        <v>1326</v>
      </c>
      <c r="AV1900" t="s">
        <v>7759</v>
      </c>
      <c r="AW1900" t="s">
        <v>2210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2016030518</v>
      </c>
      <c r="BM1900">
        <v>18</v>
      </c>
    </row>
    <row r="1901" spans="1:65">
      <c r="A1901" t="s">
        <v>7760</v>
      </c>
      <c r="B1901">
        <v>1900</v>
      </c>
      <c r="C1901" t="s">
        <v>52</v>
      </c>
      <c r="D1901">
        <v>1</v>
      </c>
      <c r="E1901">
        <v>18</v>
      </c>
      <c r="F1901">
        <v>2016030518</v>
      </c>
      <c r="G1901">
        <v>20160305</v>
      </c>
      <c r="H1901" t="s">
        <v>2211</v>
      </c>
      <c r="I1901" t="s">
        <v>2197</v>
      </c>
      <c r="J1901" t="s">
        <v>55</v>
      </c>
      <c r="K1901">
        <v>2</v>
      </c>
      <c r="L1901">
        <v>0</v>
      </c>
      <c r="M1901">
        <v>2</v>
      </c>
      <c r="N1901" t="s">
        <v>56</v>
      </c>
      <c r="O1901" t="s">
        <v>2197</v>
      </c>
      <c r="P1901" t="s">
        <v>68</v>
      </c>
      <c r="Q1901" t="s">
        <v>3</v>
      </c>
      <c r="R1901" t="s">
        <v>2145</v>
      </c>
      <c r="S1901" t="s">
        <v>55</v>
      </c>
      <c r="T1901" t="s">
        <v>68</v>
      </c>
      <c r="U1901" t="s">
        <v>56</v>
      </c>
      <c r="V1901" t="s">
        <v>56</v>
      </c>
      <c r="W1901" t="s">
        <v>55</v>
      </c>
      <c r="X1901" t="s">
        <v>56</v>
      </c>
      <c r="Y1901" t="s">
        <v>56</v>
      </c>
      <c r="Z1901" t="s">
        <v>56</v>
      </c>
      <c r="AA1901" t="s">
        <v>57</v>
      </c>
      <c r="AB1901" t="s">
        <v>56</v>
      </c>
      <c r="AC1901" t="s">
        <v>56</v>
      </c>
      <c r="AD1901" t="s">
        <v>56</v>
      </c>
      <c r="AE1901">
        <v>0</v>
      </c>
      <c r="AF1901">
        <v>0</v>
      </c>
      <c r="AG1901">
        <v>0</v>
      </c>
      <c r="AH1901">
        <v>1</v>
      </c>
      <c r="AI1901" s="18" t="str">
        <f t="shared" si="117"/>
        <v>1</v>
      </c>
      <c r="AJ1901" s="18" t="str">
        <f t="shared" si="118"/>
        <v>1</v>
      </c>
      <c r="AK1901" s="18" t="str">
        <f t="shared" si="119"/>
        <v>1</v>
      </c>
      <c r="AL1901" s="18">
        <f t="shared" si="120"/>
        <v>1</v>
      </c>
      <c r="AM1901" t="s">
        <v>55</v>
      </c>
      <c r="AN1901" t="s">
        <v>55</v>
      </c>
      <c r="AO1901">
        <v>0</v>
      </c>
      <c r="AP1901">
        <v>0</v>
      </c>
      <c r="AQ1901">
        <v>0</v>
      </c>
      <c r="AR1901" t="s">
        <v>422</v>
      </c>
      <c r="AS1901" t="s">
        <v>58</v>
      </c>
      <c r="AT1901" t="s">
        <v>58</v>
      </c>
      <c r="AU1901" t="s">
        <v>1326</v>
      </c>
      <c r="AV1901" t="s">
        <v>7760</v>
      </c>
      <c r="AW1901" t="s">
        <v>2211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2016030518</v>
      </c>
      <c r="BM1901">
        <v>18</v>
      </c>
    </row>
    <row r="1902" spans="1:65">
      <c r="A1902" t="s">
        <v>7761</v>
      </c>
      <c r="B1902">
        <v>1901</v>
      </c>
      <c r="C1902" t="s">
        <v>52</v>
      </c>
      <c r="D1902">
        <v>1</v>
      </c>
      <c r="E1902">
        <v>18</v>
      </c>
      <c r="F1902">
        <v>2016030518</v>
      </c>
      <c r="G1902">
        <v>20160305</v>
      </c>
      <c r="H1902" t="s">
        <v>2212</v>
      </c>
      <c r="I1902" t="s">
        <v>217</v>
      </c>
      <c r="J1902" t="s">
        <v>55</v>
      </c>
      <c r="K1902">
        <v>1</v>
      </c>
      <c r="L1902">
        <v>0</v>
      </c>
      <c r="M1902">
        <v>1</v>
      </c>
      <c r="N1902" t="s">
        <v>56</v>
      </c>
      <c r="O1902" t="s">
        <v>2213</v>
      </c>
      <c r="P1902" t="s">
        <v>68</v>
      </c>
      <c r="Q1902" t="s">
        <v>3</v>
      </c>
      <c r="R1902" t="s">
        <v>2145</v>
      </c>
      <c r="S1902" t="s">
        <v>55</v>
      </c>
      <c r="T1902" t="s">
        <v>56</v>
      </c>
      <c r="U1902" t="s">
        <v>56</v>
      </c>
      <c r="V1902" t="s">
        <v>56</v>
      </c>
      <c r="W1902" t="s">
        <v>55</v>
      </c>
      <c r="X1902" t="s">
        <v>56</v>
      </c>
      <c r="Y1902" t="s">
        <v>56</v>
      </c>
      <c r="Z1902" t="s">
        <v>56</v>
      </c>
      <c r="AA1902" t="s">
        <v>57</v>
      </c>
      <c r="AB1902" t="s">
        <v>56</v>
      </c>
      <c r="AC1902" t="s">
        <v>68</v>
      </c>
      <c r="AD1902" t="s">
        <v>56</v>
      </c>
      <c r="AE1902">
        <v>0</v>
      </c>
      <c r="AF1902">
        <v>0</v>
      </c>
      <c r="AG1902">
        <v>0</v>
      </c>
      <c r="AH1902">
        <v>1</v>
      </c>
      <c r="AI1902" s="18" t="str">
        <f t="shared" si="117"/>
        <v>1</v>
      </c>
      <c r="AJ1902" s="18" t="str">
        <f t="shared" si="118"/>
        <v>1</v>
      </c>
      <c r="AK1902" s="18" t="str">
        <f t="shared" si="119"/>
        <v>1</v>
      </c>
      <c r="AL1902" s="18">
        <f t="shared" si="120"/>
        <v>1</v>
      </c>
      <c r="AM1902" t="s">
        <v>55</v>
      </c>
      <c r="AN1902" t="s">
        <v>55</v>
      </c>
      <c r="AO1902">
        <v>1</v>
      </c>
      <c r="AP1902">
        <v>0</v>
      </c>
      <c r="AQ1902">
        <v>0</v>
      </c>
      <c r="AR1902" t="s">
        <v>147</v>
      </c>
      <c r="AS1902" t="s">
        <v>58</v>
      </c>
      <c r="AT1902" t="s">
        <v>58</v>
      </c>
      <c r="AU1902" t="s">
        <v>1326</v>
      </c>
      <c r="AV1902" t="s">
        <v>7761</v>
      </c>
      <c r="AW1902" t="s">
        <v>2212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1</v>
      </c>
      <c r="BL1902">
        <v>2016030518</v>
      </c>
      <c r="BM1902">
        <v>18</v>
      </c>
    </row>
    <row r="1903" spans="1:65">
      <c r="A1903" t="s">
        <v>7762</v>
      </c>
      <c r="B1903">
        <v>1902</v>
      </c>
      <c r="C1903" t="s">
        <v>52</v>
      </c>
      <c r="D1903">
        <v>1</v>
      </c>
      <c r="E1903">
        <v>18</v>
      </c>
      <c r="F1903">
        <v>2016030518</v>
      </c>
      <c r="G1903">
        <v>20160305</v>
      </c>
      <c r="H1903" t="s">
        <v>2214</v>
      </c>
      <c r="I1903" t="s">
        <v>217</v>
      </c>
      <c r="J1903" t="s">
        <v>55</v>
      </c>
      <c r="K1903">
        <v>1</v>
      </c>
      <c r="L1903">
        <v>0</v>
      </c>
      <c r="M1903">
        <v>1</v>
      </c>
      <c r="N1903" t="s">
        <v>56</v>
      </c>
      <c r="O1903" t="s">
        <v>2213</v>
      </c>
      <c r="P1903" t="s">
        <v>68</v>
      </c>
      <c r="Q1903" t="s">
        <v>3</v>
      </c>
      <c r="R1903" t="s">
        <v>2145</v>
      </c>
      <c r="S1903" t="s">
        <v>55</v>
      </c>
      <c r="T1903" t="s">
        <v>56</v>
      </c>
      <c r="U1903" t="s">
        <v>56</v>
      </c>
      <c r="V1903" t="s">
        <v>56</v>
      </c>
      <c r="W1903" t="s">
        <v>55</v>
      </c>
      <c r="X1903" t="s">
        <v>56</v>
      </c>
      <c r="Y1903" t="s">
        <v>56</v>
      </c>
      <c r="Z1903" t="s">
        <v>56</v>
      </c>
      <c r="AA1903" t="s">
        <v>57</v>
      </c>
      <c r="AB1903" t="s">
        <v>56</v>
      </c>
      <c r="AC1903" t="s">
        <v>68</v>
      </c>
      <c r="AD1903" t="s">
        <v>56</v>
      </c>
      <c r="AE1903">
        <v>0</v>
      </c>
      <c r="AF1903">
        <v>0</v>
      </c>
      <c r="AG1903">
        <v>0</v>
      </c>
      <c r="AH1903">
        <v>1</v>
      </c>
      <c r="AI1903" s="18" t="str">
        <f t="shared" si="117"/>
        <v>1</v>
      </c>
      <c r="AJ1903" s="18" t="str">
        <f t="shared" si="118"/>
        <v>1</v>
      </c>
      <c r="AK1903" s="18" t="str">
        <f t="shared" si="119"/>
        <v>1</v>
      </c>
      <c r="AL1903" s="18">
        <f t="shared" si="120"/>
        <v>1</v>
      </c>
      <c r="AM1903" t="s">
        <v>55</v>
      </c>
      <c r="AN1903" t="s">
        <v>55</v>
      </c>
      <c r="AO1903">
        <v>0</v>
      </c>
      <c r="AP1903">
        <v>0</v>
      </c>
      <c r="AQ1903">
        <v>0</v>
      </c>
      <c r="AR1903" t="s">
        <v>147</v>
      </c>
      <c r="AS1903" t="s">
        <v>58</v>
      </c>
      <c r="AT1903" t="s">
        <v>58</v>
      </c>
      <c r="AU1903" t="s">
        <v>1326</v>
      </c>
      <c r="AV1903" t="s">
        <v>7762</v>
      </c>
      <c r="AW1903" t="s">
        <v>2214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</v>
      </c>
      <c r="BL1903">
        <v>2016030518</v>
      </c>
      <c r="BM1903">
        <v>18</v>
      </c>
    </row>
    <row r="1904" spans="1:65">
      <c r="A1904" t="s">
        <v>7763</v>
      </c>
      <c r="B1904">
        <v>1903</v>
      </c>
      <c r="C1904" t="s">
        <v>52</v>
      </c>
      <c r="D1904">
        <v>1</v>
      </c>
      <c r="E1904">
        <v>18</v>
      </c>
      <c r="F1904">
        <v>2016030518</v>
      </c>
      <c r="G1904">
        <v>20160305</v>
      </c>
      <c r="H1904" t="s">
        <v>2215</v>
      </c>
      <c r="I1904" t="s">
        <v>217</v>
      </c>
      <c r="J1904" t="s">
        <v>55</v>
      </c>
      <c r="K1904">
        <v>1</v>
      </c>
      <c r="L1904">
        <v>0</v>
      </c>
      <c r="M1904">
        <v>1</v>
      </c>
      <c r="N1904" t="s">
        <v>56</v>
      </c>
      <c r="O1904" t="s">
        <v>2213</v>
      </c>
      <c r="P1904" t="s">
        <v>68</v>
      </c>
      <c r="Q1904" t="s">
        <v>3</v>
      </c>
      <c r="R1904" t="s">
        <v>2145</v>
      </c>
      <c r="S1904" t="s">
        <v>55</v>
      </c>
      <c r="T1904" t="s">
        <v>56</v>
      </c>
      <c r="U1904" t="s">
        <v>56</v>
      </c>
      <c r="V1904" t="s">
        <v>56</v>
      </c>
      <c r="W1904" t="s">
        <v>55</v>
      </c>
      <c r="X1904" t="s">
        <v>56</v>
      </c>
      <c r="Y1904" t="s">
        <v>56</v>
      </c>
      <c r="Z1904" t="s">
        <v>56</v>
      </c>
      <c r="AA1904" t="s">
        <v>57</v>
      </c>
      <c r="AB1904" t="s">
        <v>56</v>
      </c>
      <c r="AC1904" t="s">
        <v>56</v>
      </c>
      <c r="AD1904" t="s">
        <v>56</v>
      </c>
      <c r="AE1904">
        <v>0</v>
      </c>
      <c r="AF1904">
        <v>0</v>
      </c>
      <c r="AG1904">
        <v>0</v>
      </c>
      <c r="AH1904">
        <v>1</v>
      </c>
      <c r="AI1904" s="18" t="str">
        <f t="shared" si="117"/>
        <v>1</v>
      </c>
      <c r="AJ1904" s="18" t="str">
        <f t="shared" si="118"/>
        <v>1</v>
      </c>
      <c r="AK1904" s="18" t="str">
        <f t="shared" si="119"/>
        <v>1</v>
      </c>
      <c r="AL1904" s="18">
        <f t="shared" si="120"/>
        <v>1</v>
      </c>
      <c r="AM1904" t="s">
        <v>55</v>
      </c>
      <c r="AN1904" t="s">
        <v>55</v>
      </c>
      <c r="AO1904">
        <v>0</v>
      </c>
      <c r="AP1904">
        <v>0</v>
      </c>
      <c r="AQ1904">
        <v>0</v>
      </c>
      <c r="AR1904" t="s">
        <v>147</v>
      </c>
      <c r="AS1904" t="s">
        <v>58</v>
      </c>
      <c r="AT1904" t="s">
        <v>58</v>
      </c>
      <c r="AU1904" t="s">
        <v>1326</v>
      </c>
      <c r="AV1904" t="s">
        <v>7763</v>
      </c>
      <c r="AW1904" t="s">
        <v>2215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2016030518</v>
      </c>
      <c r="BM1904">
        <v>18</v>
      </c>
    </row>
    <row r="1905" spans="1:65">
      <c r="A1905" t="s">
        <v>7764</v>
      </c>
      <c r="B1905">
        <v>1904</v>
      </c>
      <c r="C1905" t="s">
        <v>52</v>
      </c>
      <c r="D1905">
        <v>1</v>
      </c>
      <c r="E1905">
        <v>18</v>
      </c>
      <c r="F1905">
        <v>2016030518</v>
      </c>
      <c r="G1905">
        <v>20160305</v>
      </c>
      <c r="H1905" t="s">
        <v>2216</v>
      </c>
      <c r="I1905" t="s">
        <v>217</v>
      </c>
      <c r="J1905" t="s">
        <v>55</v>
      </c>
      <c r="K1905">
        <v>1</v>
      </c>
      <c r="L1905">
        <v>0</v>
      </c>
      <c r="M1905">
        <v>1</v>
      </c>
      <c r="N1905" t="s">
        <v>56</v>
      </c>
      <c r="O1905" t="s">
        <v>2217</v>
      </c>
      <c r="P1905" t="s">
        <v>68</v>
      </c>
      <c r="Q1905" t="s">
        <v>3</v>
      </c>
      <c r="R1905" t="s">
        <v>2145</v>
      </c>
      <c r="S1905" t="s">
        <v>55</v>
      </c>
      <c r="T1905" t="s">
        <v>56</v>
      </c>
      <c r="U1905" t="s">
        <v>56</v>
      </c>
      <c r="V1905" t="s">
        <v>56</v>
      </c>
      <c r="W1905" t="s">
        <v>55</v>
      </c>
      <c r="X1905" t="s">
        <v>56</v>
      </c>
      <c r="Y1905" t="s">
        <v>56</v>
      </c>
      <c r="Z1905" t="s">
        <v>56</v>
      </c>
      <c r="AA1905" t="s">
        <v>57</v>
      </c>
      <c r="AB1905" t="s">
        <v>56</v>
      </c>
      <c r="AC1905" t="s">
        <v>68</v>
      </c>
      <c r="AD1905" t="s">
        <v>56</v>
      </c>
      <c r="AE1905">
        <v>0</v>
      </c>
      <c r="AF1905">
        <v>0</v>
      </c>
      <c r="AG1905">
        <v>0</v>
      </c>
      <c r="AH1905">
        <v>1</v>
      </c>
      <c r="AI1905" s="18" t="str">
        <f t="shared" si="117"/>
        <v>1</v>
      </c>
      <c r="AJ1905" s="18" t="str">
        <f t="shared" si="118"/>
        <v>1</v>
      </c>
      <c r="AK1905" s="18" t="str">
        <f t="shared" si="119"/>
        <v>1</v>
      </c>
      <c r="AL1905" s="18">
        <f t="shared" si="120"/>
        <v>1</v>
      </c>
      <c r="AM1905" t="s">
        <v>55</v>
      </c>
      <c r="AN1905" t="s">
        <v>55</v>
      </c>
      <c r="AO1905">
        <v>0</v>
      </c>
      <c r="AP1905">
        <v>0</v>
      </c>
      <c r="AQ1905">
        <v>0</v>
      </c>
      <c r="AR1905" t="s">
        <v>147</v>
      </c>
      <c r="AS1905" t="s">
        <v>58</v>
      </c>
      <c r="AT1905" t="s">
        <v>58</v>
      </c>
      <c r="AU1905" t="s">
        <v>1326</v>
      </c>
      <c r="AV1905" t="s">
        <v>7764</v>
      </c>
      <c r="AW1905" t="s">
        <v>2216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2016030518</v>
      </c>
      <c r="BM1905">
        <v>18</v>
      </c>
    </row>
    <row r="1906" spans="1:65">
      <c r="A1906" t="s">
        <v>7765</v>
      </c>
      <c r="B1906">
        <v>1905</v>
      </c>
      <c r="C1906" t="s">
        <v>52</v>
      </c>
      <c r="D1906">
        <v>1</v>
      </c>
      <c r="E1906">
        <v>18</v>
      </c>
      <c r="F1906">
        <v>2016030518</v>
      </c>
      <c r="G1906">
        <v>20160305</v>
      </c>
      <c r="H1906" t="s">
        <v>2218</v>
      </c>
      <c r="I1906" t="s">
        <v>217</v>
      </c>
      <c r="J1906" t="s">
        <v>55</v>
      </c>
      <c r="K1906">
        <v>1</v>
      </c>
      <c r="L1906">
        <v>0</v>
      </c>
      <c r="M1906">
        <v>1</v>
      </c>
      <c r="N1906" t="s">
        <v>56</v>
      </c>
      <c r="O1906" t="s">
        <v>2213</v>
      </c>
      <c r="P1906" t="s">
        <v>68</v>
      </c>
      <c r="Q1906" t="s">
        <v>3</v>
      </c>
      <c r="R1906" t="s">
        <v>2145</v>
      </c>
      <c r="S1906" t="s">
        <v>55</v>
      </c>
      <c r="T1906" t="s">
        <v>56</v>
      </c>
      <c r="U1906" t="s">
        <v>56</v>
      </c>
      <c r="V1906" t="s">
        <v>56</v>
      </c>
      <c r="W1906" t="s">
        <v>55</v>
      </c>
      <c r="X1906" t="s">
        <v>56</v>
      </c>
      <c r="Y1906" t="s">
        <v>56</v>
      </c>
      <c r="Z1906" t="s">
        <v>56</v>
      </c>
      <c r="AA1906" t="s">
        <v>57</v>
      </c>
      <c r="AB1906" t="s">
        <v>56</v>
      </c>
      <c r="AC1906" t="s">
        <v>68</v>
      </c>
      <c r="AD1906" t="s">
        <v>56</v>
      </c>
      <c r="AE1906">
        <v>0</v>
      </c>
      <c r="AF1906">
        <v>0</v>
      </c>
      <c r="AG1906">
        <v>0</v>
      </c>
      <c r="AH1906">
        <v>1</v>
      </c>
      <c r="AI1906" s="18" t="str">
        <f t="shared" si="117"/>
        <v>1</v>
      </c>
      <c r="AJ1906" s="18" t="str">
        <f t="shared" si="118"/>
        <v>1</v>
      </c>
      <c r="AK1906" s="18" t="str">
        <f t="shared" si="119"/>
        <v>1</v>
      </c>
      <c r="AL1906" s="18">
        <f t="shared" si="120"/>
        <v>1</v>
      </c>
      <c r="AM1906" t="s">
        <v>55</v>
      </c>
      <c r="AN1906" t="s">
        <v>55</v>
      </c>
      <c r="AO1906">
        <v>0</v>
      </c>
      <c r="AP1906">
        <v>0</v>
      </c>
      <c r="AQ1906">
        <v>0</v>
      </c>
      <c r="AR1906" t="s">
        <v>147</v>
      </c>
      <c r="AS1906" t="s">
        <v>58</v>
      </c>
      <c r="AT1906" t="s">
        <v>58</v>
      </c>
      <c r="AU1906" t="s">
        <v>1326</v>
      </c>
      <c r="AV1906" t="s">
        <v>7765</v>
      </c>
      <c r="AW1906" t="s">
        <v>2218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2016030518</v>
      </c>
      <c r="BM1906">
        <v>18</v>
      </c>
    </row>
    <row r="1907" spans="1:65">
      <c r="A1907" t="s">
        <v>7766</v>
      </c>
      <c r="B1907">
        <v>1906</v>
      </c>
      <c r="C1907" t="s">
        <v>52</v>
      </c>
      <c r="D1907">
        <v>1</v>
      </c>
      <c r="E1907">
        <v>18</v>
      </c>
      <c r="F1907">
        <v>2016030518</v>
      </c>
      <c r="G1907">
        <v>20160305</v>
      </c>
      <c r="H1907" t="s">
        <v>2219</v>
      </c>
      <c r="I1907" t="s">
        <v>217</v>
      </c>
      <c r="J1907" t="s">
        <v>55</v>
      </c>
      <c r="K1907">
        <v>2</v>
      </c>
      <c r="L1907">
        <v>0</v>
      </c>
      <c r="M1907">
        <v>2</v>
      </c>
      <c r="N1907" t="s">
        <v>56</v>
      </c>
      <c r="O1907" t="s">
        <v>2220</v>
      </c>
      <c r="P1907" t="s">
        <v>68</v>
      </c>
      <c r="Q1907" t="s">
        <v>3</v>
      </c>
      <c r="R1907" t="s">
        <v>2145</v>
      </c>
      <c r="S1907" t="s">
        <v>55</v>
      </c>
      <c r="T1907" t="s">
        <v>56</v>
      </c>
      <c r="U1907" t="s">
        <v>56</v>
      </c>
      <c r="V1907" t="s">
        <v>56</v>
      </c>
      <c r="W1907" t="s">
        <v>55</v>
      </c>
      <c r="X1907" t="s">
        <v>56</v>
      </c>
      <c r="Y1907" t="s">
        <v>56</v>
      </c>
      <c r="Z1907" t="s">
        <v>56</v>
      </c>
      <c r="AA1907" t="s">
        <v>57</v>
      </c>
      <c r="AB1907" t="s">
        <v>68</v>
      </c>
      <c r="AC1907" t="s">
        <v>68</v>
      </c>
      <c r="AD1907" t="s">
        <v>56</v>
      </c>
      <c r="AE1907">
        <v>0</v>
      </c>
      <c r="AF1907">
        <v>0</v>
      </c>
      <c r="AG1907">
        <v>0</v>
      </c>
      <c r="AH1907">
        <v>1</v>
      </c>
      <c r="AI1907" s="18" t="str">
        <f t="shared" si="117"/>
        <v>1</v>
      </c>
      <c r="AJ1907" s="18" t="str">
        <f t="shared" si="118"/>
        <v>1</v>
      </c>
      <c r="AK1907" s="18" t="str">
        <f t="shared" si="119"/>
        <v>1</v>
      </c>
      <c r="AL1907" s="18">
        <f t="shared" si="120"/>
        <v>1</v>
      </c>
      <c r="AM1907" t="s">
        <v>55</v>
      </c>
      <c r="AN1907" t="s">
        <v>55</v>
      </c>
      <c r="AO1907">
        <v>1</v>
      </c>
      <c r="AP1907">
        <v>0</v>
      </c>
      <c r="AQ1907">
        <v>0</v>
      </c>
      <c r="AR1907" t="s">
        <v>147</v>
      </c>
      <c r="AS1907" t="s">
        <v>58</v>
      </c>
      <c r="AT1907" t="s">
        <v>58</v>
      </c>
      <c r="AU1907" t="s">
        <v>1326</v>
      </c>
      <c r="AV1907" t="s">
        <v>7766</v>
      </c>
      <c r="AW1907" t="s">
        <v>2219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1</v>
      </c>
      <c r="BL1907">
        <v>2016030518</v>
      </c>
      <c r="BM1907">
        <v>18</v>
      </c>
    </row>
    <row r="1908" spans="1:65">
      <c r="A1908" t="s">
        <v>7767</v>
      </c>
      <c r="B1908">
        <v>1907</v>
      </c>
      <c r="C1908" t="s">
        <v>52</v>
      </c>
      <c r="D1908">
        <v>1</v>
      </c>
      <c r="E1908">
        <v>18</v>
      </c>
      <c r="F1908">
        <v>2016030518</v>
      </c>
      <c r="G1908">
        <v>20160305</v>
      </c>
      <c r="H1908" t="s">
        <v>2221</v>
      </c>
      <c r="I1908" t="s">
        <v>217</v>
      </c>
      <c r="J1908" t="s">
        <v>55</v>
      </c>
      <c r="K1908">
        <v>2</v>
      </c>
      <c r="L1908">
        <v>0</v>
      </c>
      <c r="M1908">
        <v>2</v>
      </c>
      <c r="N1908" t="s">
        <v>56</v>
      </c>
      <c r="O1908" t="s">
        <v>2220</v>
      </c>
      <c r="P1908" t="s">
        <v>68</v>
      </c>
      <c r="Q1908" t="s">
        <v>3</v>
      </c>
      <c r="R1908" t="s">
        <v>2145</v>
      </c>
      <c r="S1908" t="s">
        <v>55</v>
      </c>
      <c r="T1908" t="s">
        <v>56</v>
      </c>
      <c r="U1908" t="s">
        <v>56</v>
      </c>
      <c r="V1908" t="s">
        <v>56</v>
      </c>
      <c r="W1908" t="s">
        <v>55</v>
      </c>
      <c r="X1908" t="s">
        <v>56</v>
      </c>
      <c r="Y1908" t="s">
        <v>56</v>
      </c>
      <c r="Z1908" t="s">
        <v>56</v>
      </c>
      <c r="AA1908" t="s">
        <v>57</v>
      </c>
      <c r="AB1908" t="s">
        <v>56</v>
      </c>
      <c r="AC1908" t="s">
        <v>68</v>
      </c>
      <c r="AD1908" t="s">
        <v>56</v>
      </c>
      <c r="AE1908">
        <v>0</v>
      </c>
      <c r="AF1908">
        <v>0</v>
      </c>
      <c r="AG1908">
        <v>0</v>
      </c>
      <c r="AH1908">
        <v>1</v>
      </c>
      <c r="AI1908" s="18" t="str">
        <f t="shared" si="117"/>
        <v>1</v>
      </c>
      <c r="AJ1908" s="18" t="str">
        <f t="shared" si="118"/>
        <v>1</v>
      </c>
      <c r="AK1908" s="18" t="str">
        <f t="shared" si="119"/>
        <v>1</v>
      </c>
      <c r="AL1908" s="18">
        <f t="shared" si="120"/>
        <v>1</v>
      </c>
      <c r="AM1908" t="s">
        <v>55</v>
      </c>
      <c r="AN1908" t="s">
        <v>55</v>
      </c>
      <c r="AO1908">
        <v>0</v>
      </c>
      <c r="AP1908">
        <v>0</v>
      </c>
      <c r="AQ1908">
        <v>0</v>
      </c>
      <c r="AR1908" t="s">
        <v>147</v>
      </c>
      <c r="AS1908" t="s">
        <v>58</v>
      </c>
      <c r="AT1908" t="s">
        <v>58</v>
      </c>
      <c r="AU1908" t="s">
        <v>1326</v>
      </c>
      <c r="AV1908" t="s">
        <v>7767</v>
      </c>
      <c r="AW1908" t="s">
        <v>2221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</v>
      </c>
      <c r="BL1908">
        <v>2016030518</v>
      </c>
      <c r="BM1908">
        <v>18</v>
      </c>
    </row>
    <row r="1909" spans="1:65">
      <c r="A1909" t="s">
        <v>7768</v>
      </c>
      <c r="B1909">
        <v>1908</v>
      </c>
      <c r="C1909" t="s">
        <v>52</v>
      </c>
      <c r="D1909">
        <v>1</v>
      </c>
      <c r="E1909">
        <v>18</v>
      </c>
      <c r="F1909">
        <v>2016030518</v>
      </c>
      <c r="G1909">
        <v>20160305</v>
      </c>
      <c r="H1909" t="s">
        <v>2222</v>
      </c>
      <c r="I1909" t="s">
        <v>217</v>
      </c>
      <c r="J1909" t="s">
        <v>55</v>
      </c>
      <c r="K1909">
        <v>1</v>
      </c>
      <c r="L1909">
        <v>0</v>
      </c>
      <c r="M1909">
        <v>1</v>
      </c>
      <c r="N1909" t="s">
        <v>56</v>
      </c>
      <c r="O1909" t="s">
        <v>217</v>
      </c>
      <c r="P1909" t="s">
        <v>68</v>
      </c>
      <c r="Q1909" t="s">
        <v>3</v>
      </c>
      <c r="R1909" t="s">
        <v>2145</v>
      </c>
      <c r="S1909" t="s">
        <v>55</v>
      </c>
      <c r="T1909" t="s">
        <v>56</v>
      </c>
      <c r="U1909" t="s">
        <v>56</v>
      </c>
      <c r="V1909" t="s">
        <v>56</v>
      </c>
      <c r="W1909" t="s">
        <v>55</v>
      </c>
      <c r="X1909" t="s">
        <v>56</v>
      </c>
      <c r="Y1909" t="s">
        <v>56</v>
      </c>
      <c r="Z1909" t="s">
        <v>56</v>
      </c>
      <c r="AA1909" t="s">
        <v>57</v>
      </c>
      <c r="AB1909" t="s">
        <v>56</v>
      </c>
      <c r="AC1909" t="s">
        <v>68</v>
      </c>
      <c r="AD1909" t="s">
        <v>56</v>
      </c>
      <c r="AE1909">
        <v>0</v>
      </c>
      <c r="AF1909">
        <v>0</v>
      </c>
      <c r="AG1909">
        <v>0</v>
      </c>
      <c r="AH1909">
        <v>1</v>
      </c>
      <c r="AI1909" s="18" t="str">
        <f t="shared" si="117"/>
        <v>1</v>
      </c>
      <c r="AJ1909" s="18" t="str">
        <f t="shared" si="118"/>
        <v>1</v>
      </c>
      <c r="AK1909" s="18" t="str">
        <f t="shared" si="119"/>
        <v>1</v>
      </c>
      <c r="AL1909" s="18">
        <f t="shared" si="120"/>
        <v>1</v>
      </c>
      <c r="AM1909" t="s">
        <v>55</v>
      </c>
      <c r="AN1909" t="s">
        <v>55</v>
      </c>
      <c r="AO1909">
        <v>0</v>
      </c>
      <c r="AP1909">
        <v>0</v>
      </c>
      <c r="AQ1909">
        <v>0</v>
      </c>
      <c r="AR1909" t="s">
        <v>147</v>
      </c>
      <c r="AS1909" t="s">
        <v>58</v>
      </c>
      <c r="AT1909" t="s">
        <v>58</v>
      </c>
      <c r="AU1909" t="s">
        <v>1326</v>
      </c>
      <c r="AV1909" t="s">
        <v>7768</v>
      </c>
      <c r="AW1909" t="s">
        <v>2222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2016030518</v>
      </c>
      <c r="BM1909">
        <v>18</v>
      </c>
    </row>
    <row r="1910" spans="1:65">
      <c r="A1910" t="s">
        <v>7769</v>
      </c>
      <c r="B1910">
        <v>1909</v>
      </c>
      <c r="C1910" t="s">
        <v>57</v>
      </c>
      <c r="D1910" t="s">
        <v>55</v>
      </c>
      <c r="E1910">
        <v>18</v>
      </c>
      <c r="F1910">
        <v>2016030518</v>
      </c>
      <c r="G1910" t="s">
        <v>55</v>
      </c>
      <c r="H1910" t="s">
        <v>2223</v>
      </c>
      <c r="I1910" t="s">
        <v>55</v>
      </c>
      <c r="J1910" t="s">
        <v>55</v>
      </c>
      <c r="K1910" t="s">
        <v>55</v>
      </c>
      <c r="L1910" t="s">
        <v>55</v>
      </c>
      <c r="M1910" t="s">
        <v>55</v>
      </c>
      <c r="N1910" t="s">
        <v>57</v>
      </c>
      <c r="O1910" t="s">
        <v>57</v>
      </c>
      <c r="P1910" t="s">
        <v>57</v>
      </c>
      <c r="Q1910" t="s">
        <v>57</v>
      </c>
      <c r="R1910" t="s">
        <v>57</v>
      </c>
      <c r="S1910" t="s">
        <v>55</v>
      </c>
      <c r="T1910" t="s">
        <v>57</v>
      </c>
      <c r="U1910" t="s">
        <v>57</v>
      </c>
      <c r="V1910" t="s">
        <v>57</v>
      </c>
      <c r="W1910" t="s">
        <v>55</v>
      </c>
      <c r="X1910" t="s">
        <v>57</v>
      </c>
      <c r="Y1910" t="s">
        <v>57</v>
      </c>
      <c r="Z1910" t="s">
        <v>57</v>
      </c>
      <c r="AA1910" t="s">
        <v>57</v>
      </c>
      <c r="AB1910" t="s">
        <v>57</v>
      </c>
      <c r="AC1910" t="s">
        <v>57</v>
      </c>
      <c r="AD1910" t="s">
        <v>57</v>
      </c>
      <c r="AE1910">
        <v>0</v>
      </c>
      <c r="AF1910">
        <v>0</v>
      </c>
      <c r="AG1910">
        <v>0</v>
      </c>
      <c r="AH1910">
        <v>0</v>
      </c>
      <c r="AI1910" s="18" t="str">
        <f t="shared" si="117"/>
        <v>1</v>
      </c>
      <c r="AJ1910" s="18" t="str">
        <f t="shared" si="118"/>
        <v>1</v>
      </c>
      <c r="AK1910" s="18" t="str">
        <f t="shared" si="119"/>
        <v>1</v>
      </c>
      <c r="AL1910" s="18">
        <f t="shared" si="120"/>
        <v>0</v>
      </c>
      <c r="AM1910" t="s">
        <v>55</v>
      </c>
      <c r="AN1910" t="s">
        <v>55</v>
      </c>
      <c r="AO1910">
        <v>0</v>
      </c>
      <c r="AP1910">
        <v>1</v>
      </c>
      <c r="AQ1910">
        <v>0</v>
      </c>
      <c r="AR1910" t="s">
        <v>59</v>
      </c>
      <c r="AS1910" t="s">
        <v>80</v>
      </c>
      <c r="AT1910" t="s">
        <v>80</v>
      </c>
      <c r="AU1910" t="s">
        <v>80</v>
      </c>
      <c r="AV1910" t="s">
        <v>7769</v>
      </c>
      <c r="AW1910" t="s">
        <v>2223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0</v>
      </c>
      <c r="BK1910">
        <v>0</v>
      </c>
      <c r="BL1910">
        <v>2016030518</v>
      </c>
      <c r="BM1910">
        <v>18</v>
      </c>
    </row>
    <row r="1911" spans="1:65">
      <c r="A1911" t="s">
        <v>7770</v>
      </c>
      <c r="B1911">
        <v>1910</v>
      </c>
      <c r="C1911" t="s">
        <v>57</v>
      </c>
      <c r="D1911" t="s">
        <v>55</v>
      </c>
      <c r="E1911">
        <v>18</v>
      </c>
      <c r="F1911">
        <v>2016030518</v>
      </c>
      <c r="G1911" t="s">
        <v>55</v>
      </c>
      <c r="H1911" t="s">
        <v>2224</v>
      </c>
      <c r="I1911" t="s">
        <v>55</v>
      </c>
      <c r="J1911" t="s">
        <v>55</v>
      </c>
      <c r="K1911" t="s">
        <v>55</v>
      </c>
      <c r="L1911" t="s">
        <v>55</v>
      </c>
      <c r="M1911" t="s">
        <v>55</v>
      </c>
      <c r="N1911" t="s">
        <v>57</v>
      </c>
      <c r="O1911" t="s">
        <v>57</v>
      </c>
      <c r="P1911" t="s">
        <v>57</v>
      </c>
      <c r="Q1911" t="s">
        <v>57</v>
      </c>
      <c r="R1911" t="s">
        <v>57</v>
      </c>
      <c r="S1911" t="s">
        <v>55</v>
      </c>
      <c r="T1911" t="s">
        <v>57</v>
      </c>
      <c r="U1911" t="s">
        <v>57</v>
      </c>
      <c r="V1911" t="s">
        <v>57</v>
      </c>
      <c r="W1911" t="s">
        <v>55</v>
      </c>
      <c r="X1911" t="s">
        <v>57</v>
      </c>
      <c r="Y1911" t="s">
        <v>57</v>
      </c>
      <c r="Z1911" t="s">
        <v>57</v>
      </c>
      <c r="AA1911" t="s">
        <v>57</v>
      </c>
      <c r="AB1911" t="s">
        <v>57</v>
      </c>
      <c r="AC1911" t="s">
        <v>57</v>
      </c>
      <c r="AD1911" t="s">
        <v>57</v>
      </c>
      <c r="AE1911">
        <v>0</v>
      </c>
      <c r="AF1911">
        <v>0</v>
      </c>
      <c r="AG1911">
        <v>0</v>
      </c>
      <c r="AH1911">
        <v>0</v>
      </c>
      <c r="AI1911" s="18" t="str">
        <f t="shared" si="117"/>
        <v>1</v>
      </c>
      <c r="AJ1911" s="18" t="str">
        <f t="shared" si="118"/>
        <v>1</v>
      </c>
      <c r="AK1911" s="18" t="str">
        <f t="shared" si="119"/>
        <v>1</v>
      </c>
      <c r="AL1911" s="18">
        <f t="shared" si="120"/>
        <v>0</v>
      </c>
      <c r="AM1911" t="s">
        <v>55</v>
      </c>
      <c r="AN1911" t="s">
        <v>55</v>
      </c>
      <c r="AO1911">
        <v>0</v>
      </c>
      <c r="AP1911">
        <v>1</v>
      </c>
      <c r="AQ1911">
        <v>0</v>
      </c>
      <c r="AR1911" t="s">
        <v>59</v>
      </c>
      <c r="AS1911" t="s">
        <v>80</v>
      </c>
      <c r="AT1911" t="s">
        <v>80</v>
      </c>
      <c r="AU1911" t="s">
        <v>80</v>
      </c>
      <c r="AV1911" t="s">
        <v>7770</v>
      </c>
      <c r="AW1911" t="s">
        <v>2224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0</v>
      </c>
      <c r="BK1911">
        <v>0</v>
      </c>
      <c r="BL1911">
        <v>2016030518</v>
      </c>
      <c r="BM1911">
        <v>18</v>
      </c>
    </row>
    <row r="1912" spans="1:65">
      <c r="A1912" t="s">
        <v>7771</v>
      </c>
      <c r="B1912">
        <v>1911</v>
      </c>
      <c r="C1912" t="s">
        <v>57</v>
      </c>
      <c r="D1912" t="s">
        <v>55</v>
      </c>
      <c r="E1912">
        <v>18</v>
      </c>
      <c r="F1912">
        <v>2016030518</v>
      </c>
      <c r="G1912" t="s">
        <v>55</v>
      </c>
      <c r="H1912" t="s">
        <v>2225</v>
      </c>
      <c r="I1912" t="s">
        <v>55</v>
      </c>
      <c r="J1912" t="s">
        <v>55</v>
      </c>
      <c r="K1912" t="s">
        <v>55</v>
      </c>
      <c r="L1912" t="s">
        <v>55</v>
      </c>
      <c r="M1912" t="s">
        <v>55</v>
      </c>
      <c r="N1912" t="s">
        <v>57</v>
      </c>
      <c r="O1912" t="s">
        <v>57</v>
      </c>
      <c r="P1912" t="s">
        <v>57</v>
      </c>
      <c r="Q1912" t="s">
        <v>57</v>
      </c>
      <c r="R1912" t="s">
        <v>57</v>
      </c>
      <c r="S1912" t="s">
        <v>55</v>
      </c>
      <c r="T1912" t="s">
        <v>57</v>
      </c>
      <c r="U1912" t="s">
        <v>57</v>
      </c>
      <c r="V1912" t="s">
        <v>57</v>
      </c>
      <c r="W1912" t="s">
        <v>55</v>
      </c>
      <c r="X1912" t="s">
        <v>57</v>
      </c>
      <c r="Y1912" t="s">
        <v>57</v>
      </c>
      <c r="Z1912" t="s">
        <v>57</v>
      </c>
      <c r="AA1912" t="s">
        <v>57</v>
      </c>
      <c r="AB1912" t="s">
        <v>57</v>
      </c>
      <c r="AC1912" t="s">
        <v>57</v>
      </c>
      <c r="AD1912" t="s">
        <v>57</v>
      </c>
      <c r="AE1912">
        <v>0</v>
      </c>
      <c r="AF1912">
        <v>0</v>
      </c>
      <c r="AG1912">
        <v>0</v>
      </c>
      <c r="AH1912">
        <v>0</v>
      </c>
      <c r="AI1912" s="18" t="str">
        <f t="shared" si="117"/>
        <v>1</v>
      </c>
      <c r="AJ1912" s="18" t="str">
        <f t="shared" si="118"/>
        <v>1</v>
      </c>
      <c r="AK1912" s="18" t="str">
        <f t="shared" si="119"/>
        <v>1</v>
      </c>
      <c r="AL1912" s="18">
        <f t="shared" si="120"/>
        <v>0</v>
      </c>
      <c r="AM1912" t="s">
        <v>55</v>
      </c>
      <c r="AN1912" t="s">
        <v>55</v>
      </c>
      <c r="AO1912">
        <v>1</v>
      </c>
      <c r="AP1912">
        <v>1</v>
      </c>
      <c r="AQ1912">
        <v>0</v>
      </c>
      <c r="AR1912" t="s">
        <v>59</v>
      </c>
      <c r="AS1912" t="s">
        <v>80</v>
      </c>
      <c r="AT1912" t="s">
        <v>80</v>
      </c>
      <c r="AU1912" t="s">
        <v>80</v>
      </c>
      <c r="AV1912" t="s">
        <v>7771</v>
      </c>
      <c r="AW1912" t="s">
        <v>2225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0</v>
      </c>
      <c r="BK1912">
        <v>0</v>
      </c>
      <c r="BL1912">
        <v>2016030518</v>
      </c>
      <c r="BM1912">
        <v>18</v>
      </c>
    </row>
    <row r="1913" spans="1:65">
      <c r="A1913" t="s">
        <v>7772</v>
      </c>
      <c r="B1913">
        <v>1912</v>
      </c>
      <c r="C1913" t="s">
        <v>57</v>
      </c>
      <c r="D1913" t="s">
        <v>55</v>
      </c>
      <c r="E1913">
        <v>18</v>
      </c>
      <c r="F1913">
        <v>2016030518</v>
      </c>
      <c r="G1913" t="s">
        <v>55</v>
      </c>
      <c r="H1913" t="s">
        <v>2226</v>
      </c>
      <c r="I1913" t="s">
        <v>55</v>
      </c>
      <c r="J1913" t="s">
        <v>55</v>
      </c>
      <c r="K1913" t="s">
        <v>55</v>
      </c>
      <c r="L1913" t="s">
        <v>55</v>
      </c>
      <c r="M1913" t="s">
        <v>55</v>
      </c>
      <c r="N1913" t="s">
        <v>57</v>
      </c>
      <c r="O1913" t="s">
        <v>57</v>
      </c>
      <c r="P1913" t="s">
        <v>57</v>
      </c>
      <c r="Q1913" t="s">
        <v>57</v>
      </c>
      <c r="R1913" t="s">
        <v>57</v>
      </c>
      <c r="S1913" t="s">
        <v>55</v>
      </c>
      <c r="T1913" t="s">
        <v>57</v>
      </c>
      <c r="U1913" t="s">
        <v>57</v>
      </c>
      <c r="V1913" t="s">
        <v>57</v>
      </c>
      <c r="W1913" t="s">
        <v>55</v>
      </c>
      <c r="X1913" t="s">
        <v>57</v>
      </c>
      <c r="Y1913" t="s">
        <v>57</v>
      </c>
      <c r="Z1913" t="s">
        <v>57</v>
      </c>
      <c r="AA1913" t="s">
        <v>57</v>
      </c>
      <c r="AB1913" t="s">
        <v>57</v>
      </c>
      <c r="AC1913" t="s">
        <v>57</v>
      </c>
      <c r="AD1913" t="s">
        <v>57</v>
      </c>
      <c r="AE1913">
        <v>0</v>
      </c>
      <c r="AF1913">
        <v>0</v>
      </c>
      <c r="AG1913">
        <v>0</v>
      </c>
      <c r="AH1913">
        <v>0</v>
      </c>
      <c r="AI1913" s="18" t="str">
        <f t="shared" si="117"/>
        <v>1</v>
      </c>
      <c r="AJ1913" s="18" t="str">
        <f t="shared" si="118"/>
        <v>1</v>
      </c>
      <c r="AK1913" s="18" t="str">
        <f t="shared" si="119"/>
        <v>1</v>
      </c>
      <c r="AL1913" s="18">
        <f t="shared" si="120"/>
        <v>0</v>
      </c>
      <c r="AM1913" t="s">
        <v>55</v>
      </c>
      <c r="AN1913" t="s">
        <v>55</v>
      </c>
      <c r="AO1913">
        <v>0</v>
      </c>
      <c r="AP1913">
        <v>1</v>
      </c>
      <c r="AQ1913">
        <v>0</v>
      </c>
      <c r="AR1913" t="s">
        <v>59</v>
      </c>
      <c r="AS1913" t="s">
        <v>80</v>
      </c>
      <c r="AT1913" t="s">
        <v>80</v>
      </c>
      <c r="AU1913" t="s">
        <v>80</v>
      </c>
      <c r="AV1913" t="s">
        <v>7772</v>
      </c>
      <c r="AW1913" t="s">
        <v>2226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0</v>
      </c>
      <c r="BL1913">
        <v>2016030518</v>
      </c>
      <c r="BM1913">
        <v>18</v>
      </c>
    </row>
    <row r="1914" spans="1:65">
      <c r="A1914" t="s">
        <v>7773</v>
      </c>
      <c r="B1914">
        <v>1913</v>
      </c>
      <c r="C1914" t="s">
        <v>57</v>
      </c>
      <c r="D1914" t="s">
        <v>55</v>
      </c>
      <c r="E1914">
        <v>18</v>
      </c>
      <c r="F1914">
        <v>2016030518</v>
      </c>
      <c r="G1914" t="s">
        <v>55</v>
      </c>
      <c r="H1914" t="s">
        <v>2227</v>
      </c>
      <c r="I1914" t="s">
        <v>55</v>
      </c>
      <c r="J1914" t="s">
        <v>55</v>
      </c>
      <c r="K1914" t="s">
        <v>55</v>
      </c>
      <c r="L1914" t="s">
        <v>55</v>
      </c>
      <c r="M1914" t="s">
        <v>55</v>
      </c>
      <c r="N1914" t="s">
        <v>57</v>
      </c>
      <c r="O1914" t="s">
        <v>57</v>
      </c>
      <c r="P1914" t="s">
        <v>57</v>
      </c>
      <c r="Q1914" t="s">
        <v>57</v>
      </c>
      <c r="R1914" t="s">
        <v>57</v>
      </c>
      <c r="S1914" t="s">
        <v>55</v>
      </c>
      <c r="T1914" t="s">
        <v>57</v>
      </c>
      <c r="U1914" t="s">
        <v>57</v>
      </c>
      <c r="V1914" t="s">
        <v>57</v>
      </c>
      <c r="W1914" t="s">
        <v>55</v>
      </c>
      <c r="X1914" t="s">
        <v>57</v>
      </c>
      <c r="Y1914" t="s">
        <v>57</v>
      </c>
      <c r="Z1914" t="s">
        <v>57</v>
      </c>
      <c r="AA1914" t="s">
        <v>57</v>
      </c>
      <c r="AB1914" t="s">
        <v>57</v>
      </c>
      <c r="AC1914" t="s">
        <v>57</v>
      </c>
      <c r="AD1914" t="s">
        <v>57</v>
      </c>
      <c r="AE1914">
        <v>0</v>
      </c>
      <c r="AF1914">
        <v>0</v>
      </c>
      <c r="AG1914">
        <v>0</v>
      </c>
      <c r="AH1914">
        <v>0</v>
      </c>
      <c r="AI1914" s="18" t="str">
        <f t="shared" si="117"/>
        <v>1</v>
      </c>
      <c r="AJ1914" s="18" t="str">
        <f t="shared" si="118"/>
        <v>1</v>
      </c>
      <c r="AK1914" s="18" t="str">
        <f t="shared" si="119"/>
        <v>1</v>
      </c>
      <c r="AL1914" s="18">
        <f t="shared" si="120"/>
        <v>0</v>
      </c>
      <c r="AM1914" t="s">
        <v>55</v>
      </c>
      <c r="AN1914" t="s">
        <v>55</v>
      </c>
      <c r="AO1914">
        <v>0</v>
      </c>
      <c r="AP1914">
        <v>1</v>
      </c>
      <c r="AQ1914">
        <v>0</v>
      </c>
      <c r="AR1914" t="s">
        <v>59</v>
      </c>
      <c r="AS1914" t="s">
        <v>80</v>
      </c>
      <c r="AT1914" t="s">
        <v>80</v>
      </c>
      <c r="AU1914" t="s">
        <v>80</v>
      </c>
      <c r="AV1914" t="s">
        <v>7773</v>
      </c>
      <c r="AW1914" t="s">
        <v>2227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2016030518</v>
      </c>
      <c r="BM1914">
        <v>18</v>
      </c>
    </row>
    <row r="1915" spans="1:65">
      <c r="A1915" t="s">
        <v>7774</v>
      </c>
      <c r="B1915">
        <v>1914</v>
      </c>
      <c r="C1915" t="s">
        <v>57</v>
      </c>
      <c r="D1915" t="s">
        <v>55</v>
      </c>
      <c r="E1915">
        <v>18</v>
      </c>
      <c r="F1915">
        <v>2016030518</v>
      </c>
      <c r="G1915" t="s">
        <v>55</v>
      </c>
      <c r="H1915" t="s">
        <v>2228</v>
      </c>
      <c r="I1915" t="s">
        <v>55</v>
      </c>
      <c r="J1915" t="s">
        <v>55</v>
      </c>
      <c r="K1915" t="s">
        <v>55</v>
      </c>
      <c r="L1915" t="s">
        <v>55</v>
      </c>
      <c r="M1915" t="s">
        <v>55</v>
      </c>
      <c r="N1915" t="s">
        <v>57</v>
      </c>
      <c r="O1915" t="s">
        <v>57</v>
      </c>
      <c r="P1915" t="s">
        <v>57</v>
      </c>
      <c r="Q1915" t="s">
        <v>57</v>
      </c>
      <c r="R1915" t="s">
        <v>57</v>
      </c>
      <c r="S1915" t="s">
        <v>55</v>
      </c>
      <c r="T1915" t="s">
        <v>57</v>
      </c>
      <c r="U1915" t="s">
        <v>57</v>
      </c>
      <c r="V1915" t="s">
        <v>57</v>
      </c>
      <c r="W1915" t="s">
        <v>55</v>
      </c>
      <c r="X1915" t="s">
        <v>57</v>
      </c>
      <c r="Y1915" t="s">
        <v>57</v>
      </c>
      <c r="Z1915" t="s">
        <v>57</v>
      </c>
      <c r="AA1915" t="s">
        <v>57</v>
      </c>
      <c r="AB1915" t="s">
        <v>57</v>
      </c>
      <c r="AC1915" t="s">
        <v>57</v>
      </c>
      <c r="AD1915" t="s">
        <v>57</v>
      </c>
      <c r="AE1915">
        <v>0</v>
      </c>
      <c r="AF1915">
        <v>0</v>
      </c>
      <c r="AG1915">
        <v>0</v>
      </c>
      <c r="AH1915">
        <v>0</v>
      </c>
      <c r="AI1915" s="18" t="str">
        <f t="shared" si="117"/>
        <v>1</v>
      </c>
      <c r="AJ1915" s="18" t="str">
        <f t="shared" si="118"/>
        <v>1</v>
      </c>
      <c r="AK1915" s="18" t="str">
        <f t="shared" si="119"/>
        <v>1</v>
      </c>
      <c r="AL1915" s="18">
        <f t="shared" si="120"/>
        <v>0</v>
      </c>
      <c r="AM1915" t="s">
        <v>55</v>
      </c>
      <c r="AN1915" t="s">
        <v>55</v>
      </c>
      <c r="AO1915">
        <v>0</v>
      </c>
      <c r="AP1915">
        <v>1</v>
      </c>
      <c r="AQ1915">
        <v>0</v>
      </c>
      <c r="AR1915" t="s">
        <v>59</v>
      </c>
      <c r="AS1915" t="s">
        <v>80</v>
      </c>
      <c r="AT1915" t="s">
        <v>80</v>
      </c>
      <c r="AU1915" t="s">
        <v>80</v>
      </c>
      <c r="AV1915" t="s">
        <v>7774</v>
      </c>
      <c r="AW1915" t="s">
        <v>2228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2016030518</v>
      </c>
      <c r="BM1915">
        <v>18</v>
      </c>
    </row>
    <row r="1916" spans="1:65">
      <c r="A1916" t="s">
        <v>7775</v>
      </c>
      <c r="B1916">
        <v>1915</v>
      </c>
      <c r="C1916" t="s">
        <v>57</v>
      </c>
      <c r="D1916" t="s">
        <v>55</v>
      </c>
      <c r="E1916">
        <v>18</v>
      </c>
      <c r="F1916">
        <v>2016030518</v>
      </c>
      <c r="G1916" t="s">
        <v>55</v>
      </c>
      <c r="H1916" t="s">
        <v>2229</v>
      </c>
      <c r="I1916" t="s">
        <v>55</v>
      </c>
      <c r="J1916" t="s">
        <v>55</v>
      </c>
      <c r="K1916" t="s">
        <v>55</v>
      </c>
      <c r="L1916" t="s">
        <v>55</v>
      </c>
      <c r="M1916" t="s">
        <v>55</v>
      </c>
      <c r="N1916" t="s">
        <v>57</v>
      </c>
      <c r="O1916" t="s">
        <v>57</v>
      </c>
      <c r="P1916" t="s">
        <v>57</v>
      </c>
      <c r="Q1916" t="s">
        <v>57</v>
      </c>
      <c r="R1916" t="s">
        <v>57</v>
      </c>
      <c r="S1916" t="s">
        <v>55</v>
      </c>
      <c r="T1916" t="s">
        <v>57</v>
      </c>
      <c r="U1916" t="s">
        <v>57</v>
      </c>
      <c r="V1916" t="s">
        <v>57</v>
      </c>
      <c r="W1916" t="s">
        <v>55</v>
      </c>
      <c r="X1916" t="s">
        <v>57</v>
      </c>
      <c r="Y1916" t="s">
        <v>57</v>
      </c>
      <c r="Z1916" t="s">
        <v>57</v>
      </c>
      <c r="AA1916" t="s">
        <v>57</v>
      </c>
      <c r="AB1916" t="s">
        <v>57</v>
      </c>
      <c r="AC1916" t="s">
        <v>57</v>
      </c>
      <c r="AD1916" t="s">
        <v>57</v>
      </c>
      <c r="AE1916">
        <v>0</v>
      </c>
      <c r="AF1916">
        <v>0</v>
      </c>
      <c r="AG1916">
        <v>0</v>
      </c>
      <c r="AH1916">
        <v>0</v>
      </c>
      <c r="AI1916" s="18" t="str">
        <f t="shared" si="117"/>
        <v>1</v>
      </c>
      <c r="AJ1916" s="18" t="str">
        <f t="shared" si="118"/>
        <v>1</v>
      </c>
      <c r="AK1916" s="18" t="str">
        <f t="shared" si="119"/>
        <v>1</v>
      </c>
      <c r="AL1916" s="18">
        <f t="shared" si="120"/>
        <v>0</v>
      </c>
      <c r="AM1916" t="s">
        <v>55</v>
      </c>
      <c r="AN1916" t="s">
        <v>55</v>
      </c>
      <c r="AO1916">
        <v>0</v>
      </c>
      <c r="AP1916">
        <v>1</v>
      </c>
      <c r="AQ1916">
        <v>0</v>
      </c>
      <c r="AR1916" t="s">
        <v>59</v>
      </c>
      <c r="AS1916" t="s">
        <v>80</v>
      </c>
      <c r="AT1916" t="s">
        <v>80</v>
      </c>
      <c r="AU1916" t="s">
        <v>80</v>
      </c>
      <c r="AV1916" t="s">
        <v>7775</v>
      </c>
      <c r="AW1916" t="s">
        <v>2229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0</v>
      </c>
      <c r="BK1916">
        <v>0</v>
      </c>
      <c r="BL1916">
        <v>2016030518</v>
      </c>
      <c r="BM1916">
        <v>18</v>
      </c>
    </row>
    <row r="1917" spans="1:65">
      <c r="A1917" t="s">
        <v>7776</v>
      </c>
      <c r="B1917">
        <v>1916</v>
      </c>
      <c r="C1917" t="s">
        <v>57</v>
      </c>
      <c r="D1917" t="s">
        <v>55</v>
      </c>
      <c r="E1917">
        <v>18</v>
      </c>
      <c r="F1917">
        <v>2016030518</v>
      </c>
      <c r="G1917" t="s">
        <v>55</v>
      </c>
      <c r="H1917" t="s">
        <v>2230</v>
      </c>
      <c r="I1917" t="s">
        <v>55</v>
      </c>
      <c r="J1917" t="s">
        <v>55</v>
      </c>
      <c r="K1917" t="s">
        <v>55</v>
      </c>
      <c r="L1917" t="s">
        <v>55</v>
      </c>
      <c r="M1917" t="s">
        <v>55</v>
      </c>
      <c r="N1917" t="s">
        <v>57</v>
      </c>
      <c r="O1917" t="s">
        <v>57</v>
      </c>
      <c r="P1917" t="s">
        <v>57</v>
      </c>
      <c r="Q1917" t="s">
        <v>57</v>
      </c>
      <c r="R1917" t="s">
        <v>57</v>
      </c>
      <c r="S1917" t="s">
        <v>55</v>
      </c>
      <c r="T1917" t="s">
        <v>57</v>
      </c>
      <c r="U1917" t="s">
        <v>57</v>
      </c>
      <c r="V1917" t="s">
        <v>57</v>
      </c>
      <c r="W1917" t="s">
        <v>55</v>
      </c>
      <c r="X1917" t="s">
        <v>57</v>
      </c>
      <c r="Y1917" t="s">
        <v>57</v>
      </c>
      <c r="Z1917" t="s">
        <v>57</v>
      </c>
      <c r="AA1917" t="s">
        <v>57</v>
      </c>
      <c r="AB1917" t="s">
        <v>57</v>
      </c>
      <c r="AC1917" t="s">
        <v>57</v>
      </c>
      <c r="AD1917" t="s">
        <v>57</v>
      </c>
      <c r="AE1917">
        <v>0</v>
      </c>
      <c r="AF1917">
        <v>0</v>
      </c>
      <c r="AG1917">
        <v>0</v>
      </c>
      <c r="AH1917">
        <v>0</v>
      </c>
      <c r="AI1917" s="18" t="str">
        <f t="shared" si="117"/>
        <v>1</v>
      </c>
      <c r="AJ1917" s="18" t="str">
        <f t="shared" si="118"/>
        <v>1</v>
      </c>
      <c r="AK1917" s="18" t="str">
        <f t="shared" si="119"/>
        <v>1</v>
      </c>
      <c r="AL1917" s="18">
        <f t="shared" si="120"/>
        <v>0</v>
      </c>
      <c r="AM1917" t="s">
        <v>55</v>
      </c>
      <c r="AN1917" t="s">
        <v>55</v>
      </c>
      <c r="AO1917">
        <v>1</v>
      </c>
      <c r="AP1917">
        <v>1</v>
      </c>
      <c r="AQ1917">
        <v>0</v>
      </c>
      <c r="AR1917" t="s">
        <v>59</v>
      </c>
      <c r="AS1917" t="s">
        <v>80</v>
      </c>
      <c r="AT1917" t="s">
        <v>80</v>
      </c>
      <c r="AU1917" t="s">
        <v>80</v>
      </c>
      <c r="AV1917" t="s">
        <v>7776</v>
      </c>
      <c r="AW1917" t="s">
        <v>2230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2016030518</v>
      </c>
      <c r="BM1917">
        <v>18</v>
      </c>
    </row>
    <row r="1918" spans="1:65">
      <c r="A1918" t="s">
        <v>7777</v>
      </c>
      <c r="B1918">
        <v>1917</v>
      </c>
      <c r="C1918" t="s">
        <v>52</v>
      </c>
      <c r="D1918">
        <v>1</v>
      </c>
      <c r="E1918">
        <v>18</v>
      </c>
      <c r="F1918">
        <v>2016030518</v>
      </c>
      <c r="G1918">
        <v>20160305</v>
      </c>
      <c r="H1918" t="s">
        <v>2231</v>
      </c>
      <c r="I1918" t="s">
        <v>217</v>
      </c>
      <c r="J1918" t="s">
        <v>55</v>
      </c>
      <c r="K1918">
        <v>1</v>
      </c>
      <c r="L1918">
        <v>0</v>
      </c>
      <c r="M1918">
        <v>1</v>
      </c>
      <c r="N1918" t="s">
        <v>56</v>
      </c>
      <c r="O1918" t="s">
        <v>2213</v>
      </c>
      <c r="P1918" t="s">
        <v>68</v>
      </c>
      <c r="Q1918" t="s">
        <v>3</v>
      </c>
      <c r="R1918" t="s">
        <v>2145</v>
      </c>
      <c r="S1918" t="s">
        <v>55</v>
      </c>
      <c r="T1918" t="s">
        <v>56</v>
      </c>
      <c r="U1918" t="s">
        <v>56</v>
      </c>
      <c r="V1918" t="s">
        <v>56</v>
      </c>
      <c r="W1918" t="s">
        <v>55</v>
      </c>
      <c r="X1918" t="s">
        <v>56</v>
      </c>
      <c r="Y1918" t="s">
        <v>56</v>
      </c>
      <c r="Z1918" t="s">
        <v>56</v>
      </c>
      <c r="AA1918" t="s">
        <v>57</v>
      </c>
      <c r="AB1918" t="s">
        <v>56</v>
      </c>
      <c r="AC1918" t="s">
        <v>56</v>
      </c>
      <c r="AD1918" t="s">
        <v>56</v>
      </c>
      <c r="AE1918">
        <v>0</v>
      </c>
      <c r="AF1918">
        <v>0</v>
      </c>
      <c r="AG1918">
        <v>0</v>
      </c>
      <c r="AH1918">
        <v>1</v>
      </c>
      <c r="AI1918" s="18" t="str">
        <f t="shared" si="117"/>
        <v>1</v>
      </c>
      <c r="AJ1918" s="18" t="str">
        <f t="shared" si="118"/>
        <v>1</v>
      </c>
      <c r="AK1918" s="18" t="str">
        <f t="shared" si="119"/>
        <v>1</v>
      </c>
      <c r="AL1918" s="18">
        <f t="shared" si="120"/>
        <v>1</v>
      </c>
      <c r="AM1918" t="s">
        <v>55</v>
      </c>
      <c r="AN1918" t="s">
        <v>55</v>
      </c>
      <c r="AO1918">
        <v>0</v>
      </c>
      <c r="AP1918">
        <v>0</v>
      </c>
      <c r="AQ1918">
        <v>0</v>
      </c>
      <c r="AR1918" t="s">
        <v>147</v>
      </c>
      <c r="AS1918" t="s">
        <v>58</v>
      </c>
      <c r="AT1918" t="s">
        <v>58</v>
      </c>
      <c r="AU1918" t="s">
        <v>1326</v>
      </c>
      <c r="AV1918" t="s">
        <v>7777</v>
      </c>
      <c r="AW1918" t="s">
        <v>2231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2016030518</v>
      </c>
      <c r="BM1918">
        <v>18</v>
      </c>
    </row>
    <row r="1919" spans="1:65">
      <c r="A1919" t="s">
        <v>7778</v>
      </c>
      <c r="B1919">
        <v>1918</v>
      </c>
      <c r="C1919" t="s">
        <v>52</v>
      </c>
      <c r="D1919">
        <v>1</v>
      </c>
      <c r="E1919">
        <v>18</v>
      </c>
      <c r="F1919">
        <v>2016030518</v>
      </c>
      <c r="G1919">
        <v>20160305</v>
      </c>
      <c r="H1919" t="s">
        <v>2232</v>
      </c>
      <c r="I1919" t="s">
        <v>217</v>
      </c>
      <c r="J1919" t="s">
        <v>55</v>
      </c>
      <c r="K1919">
        <v>1</v>
      </c>
      <c r="L1919">
        <v>0</v>
      </c>
      <c r="M1919">
        <v>1</v>
      </c>
      <c r="N1919" t="s">
        <v>56</v>
      </c>
      <c r="O1919" t="s">
        <v>2213</v>
      </c>
      <c r="P1919" t="s">
        <v>68</v>
      </c>
      <c r="Q1919" t="s">
        <v>3</v>
      </c>
      <c r="R1919" t="s">
        <v>2145</v>
      </c>
      <c r="S1919" t="s">
        <v>55</v>
      </c>
      <c r="T1919" t="s">
        <v>56</v>
      </c>
      <c r="U1919" t="s">
        <v>56</v>
      </c>
      <c r="V1919" t="s">
        <v>56</v>
      </c>
      <c r="W1919" t="s">
        <v>55</v>
      </c>
      <c r="X1919" t="s">
        <v>56</v>
      </c>
      <c r="Y1919" t="s">
        <v>56</v>
      </c>
      <c r="Z1919" t="s">
        <v>56</v>
      </c>
      <c r="AA1919" t="s">
        <v>57</v>
      </c>
      <c r="AB1919" t="s">
        <v>56</v>
      </c>
      <c r="AC1919" t="s">
        <v>56</v>
      </c>
      <c r="AD1919" t="s">
        <v>56</v>
      </c>
      <c r="AE1919">
        <v>0</v>
      </c>
      <c r="AF1919">
        <v>0</v>
      </c>
      <c r="AG1919">
        <v>0</v>
      </c>
      <c r="AH1919">
        <v>1</v>
      </c>
      <c r="AI1919" s="18" t="str">
        <f t="shared" si="117"/>
        <v>1</v>
      </c>
      <c r="AJ1919" s="18" t="str">
        <f t="shared" si="118"/>
        <v>1</v>
      </c>
      <c r="AK1919" s="18" t="str">
        <f t="shared" si="119"/>
        <v>1</v>
      </c>
      <c r="AL1919" s="18">
        <f t="shared" si="120"/>
        <v>1</v>
      </c>
      <c r="AM1919" t="s">
        <v>55</v>
      </c>
      <c r="AN1919" t="s">
        <v>55</v>
      </c>
      <c r="AO1919">
        <v>0</v>
      </c>
      <c r="AP1919">
        <v>0</v>
      </c>
      <c r="AQ1919">
        <v>0</v>
      </c>
      <c r="AR1919" t="s">
        <v>147</v>
      </c>
      <c r="AS1919" t="s">
        <v>58</v>
      </c>
      <c r="AT1919" t="s">
        <v>58</v>
      </c>
      <c r="AU1919" t="s">
        <v>1326</v>
      </c>
      <c r="AV1919" t="s">
        <v>7778</v>
      </c>
      <c r="AW1919" t="s">
        <v>2232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</v>
      </c>
      <c r="BL1919">
        <v>2016030518</v>
      </c>
      <c r="BM1919">
        <v>18</v>
      </c>
    </row>
    <row r="1920" spans="1:65">
      <c r="A1920" t="s">
        <v>7779</v>
      </c>
      <c r="B1920">
        <v>1919</v>
      </c>
      <c r="C1920" t="s">
        <v>57</v>
      </c>
      <c r="D1920" t="s">
        <v>55</v>
      </c>
      <c r="E1920">
        <v>18</v>
      </c>
      <c r="F1920">
        <v>2016030518</v>
      </c>
      <c r="G1920" t="s">
        <v>55</v>
      </c>
      <c r="H1920" t="s">
        <v>2233</v>
      </c>
      <c r="I1920" t="s">
        <v>55</v>
      </c>
      <c r="J1920" t="s">
        <v>55</v>
      </c>
      <c r="K1920" t="s">
        <v>55</v>
      </c>
      <c r="L1920" t="s">
        <v>55</v>
      </c>
      <c r="M1920" t="s">
        <v>55</v>
      </c>
      <c r="N1920" t="s">
        <v>57</v>
      </c>
      <c r="O1920" t="s">
        <v>57</v>
      </c>
      <c r="P1920" t="s">
        <v>57</v>
      </c>
      <c r="Q1920" t="s">
        <v>57</v>
      </c>
      <c r="R1920" t="s">
        <v>57</v>
      </c>
      <c r="S1920" t="s">
        <v>55</v>
      </c>
      <c r="T1920" t="s">
        <v>57</v>
      </c>
      <c r="U1920" t="s">
        <v>57</v>
      </c>
      <c r="V1920" t="s">
        <v>57</v>
      </c>
      <c r="W1920" t="s">
        <v>55</v>
      </c>
      <c r="X1920" t="s">
        <v>57</v>
      </c>
      <c r="Y1920" t="s">
        <v>57</v>
      </c>
      <c r="Z1920" t="s">
        <v>57</v>
      </c>
      <c r="AA1920" t="s">
        <v>57</v>
      </c>
      <c r="AB1920" t="s">
        <v>57</v>
      </c>
      <c r="AC1920" t="s">
        <v>57</v>
      </c>
      <c r="AD1920" t="s">
        <v>57</v>
      </c>
      <c r="AE1920">
        <v>0</v>
      </c>
      <c r="AF1920">
        <v>0</v>
      </c>
      <c r="AG1920">
        <v>0</v>
      </c>
      <c r="AH1920">
        <v>0</v>
      </c>
      <c r="AI1920" s="18" t="str">
        <f t="shared" si="117"/>
        <v>1</v>
      </c>
      <c r="AJ1920" s="18" t="str">
        <f t="shared" si="118"/>
        <v>1</v>
      </c>
      <c r="AK1920" s="18" t="str">
        <f t="shared" si="119"/>
        <v>1</v>
      </c>
      <c r="AL1920" s="18">
        <f t="shared" si="120"/>
        <v>0</v>
      </c>
      <c r="AM1920" t="s">
        <v>55</v>
      </c>
      <c r="AN1920" t="s">
        <v>55</v>
      </c>
      <c r="AO1920">
        <v>0</v>
      </c>
      <c r="AP1920">
        <v>1</v>
      </c>
      <c r="AQ1920">
        <v>0</v>
      </c>
      <c r="AR1920" t="s">
        <v>59</v>
      </c>
      <c r="AS1920" t="s">
        <v>80</v>
      </c>
      <c r="AT1920" t="s">
        <v>80</v>
      </c>
      <c r="AU1920" t="s">
        <v>80</v>
      </c>
      <c r="AV1920" t="s">
        <v>7779</v>
      </c>
      <c r="AW1920" t="s">
        <v>2233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0</v>
      </c>
      <c r="BK1920">
        <v>0</v>
      </c>
      <c r="BL1920">
        <v>2016030518</v>
      </c>
      <c r="BM1920">
        <v>18</v>
      </c>
    </row>
    <row r="1921" spans="1:65">
      <c r="A1921" t="s">
        <v>7780</v>
      </c>
      <c r="B1921">
        <v>1920</v>
      </c>
      <c r="C1921" t="s">
        <v>52</v>
      </c>
      <c r="D1921">
        <v>1</v>
      </c>
      <c r="E1921">
        <v>18</v>
      </c>
      <c r="F1921">
        <v>2016030518</v>
      </c>
      <c r="G1921">
        <v>20160305</v>
      </c>
      <c r="H1921" t="s">
        <v>2234</v>
      </c>
      <c r="I1921" t="s">
        <v>217</v>
      </c>
      <c r="J1921" t="s">
        <v>55</v>
      </c>
      <c r="K1921">
        <v>2</v>
      </c>
      <c r="L1921">
        <v>0</v>
      </c>
      <c r="M1921">
        <v>1</v>
      </c>
      <c r="N1921" t="s">
        <v>56</v>
      </c>
      <c r="O1921" t="s">
        <v>2220</v>
      </c>
      <c r="P1921" t="s">
        <v>68</v>
      </c>
      <c r="Q1921" t="s">
        <v>3</v>
      </c>
      <c r="R1921" t="s">
        <v>2145</v>
      </c>
      <c r="S1921" t="s">
        <v>55</v>
      </c>
      <c r="T1921" t="s">
        <v>56</v>
      </c>
      <c r="U1921" t="s">
        <v>56</v>
      </c>
      <c r="V1921" t="s">
        <v>56</v>
      </c>
      <c r="W1921" t="s">
        <v>55</v>
      </c>
      <c r="X1921" t="s">
        <v>56</v>
      </c>
      <c r="Y1921" t="s">
        <v>56</v>
      </c>
      <c r="Z1921" t="s">
        <v>56</v>
      </c>
      <c r="AA1921" t="s">
        <v>57</v>
      </c>
      <c r="AB1921" t="s">
        <v>56</v>
      </c>
      <c r="AC1921" t="s">
        <v>56</v>
      </c>
      <c r="AD1921" t="s">
        <v>56</v>
      </c>
      <c r="AE1921">
        <v>0</v>
      </c>
      <c r="AF1921">
        <v>0</v>
      </c>
      <c r="AG1921">
        <v>0</v>
      </c>
      <c r="AH1921">
        <v>1</v>
      </c>
      <c r="AI1921" s="18" t="str">
        <f t="shared" si="117"/>
        <v>1</v>
      </c>
      <c r="AJ1921" s="18" t="str">
        <f t="shared" si="118"/>
        <v>1</v>
      </c>
      <c r="AK1921" s="18" t="str">
        <f t="shared" si="119"/>
        <v>1</v>
      </c>
      <c r="AL1921" s="18">
        <f t="shared" si="120"/>
        <v>1</v>
      </c>
      <c r="AM1921" t="s">
        <v>55</v>
      </c>
      <c r="AN1921" t="s">
        <v>55</v>
      </c>
      <c r="AO1921">
        <v>0</v>
      </c>
      <c r="AP1921">
        <v>0</v>
      </c>
      <c r="AQ1921">
        <v>0</v>
      </c>
      <c r="AR1921" t="s">
        <v>147</v>
      </c>
      <c r="AS1921" t="s">
        <v>58</v>
      </c>
      <c r="AT1921" t="s">
        <v>58</v>
      </c>
      <c r="AU1921" t="s">
        <v>1326</v>
      </c>
      <c r="AV1921" t="s">
        <v>7780</v>
      </c>
      <c r="AW1921" t="s">
        <v>2234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2016030518</v>
      </c>
      <c r="BM1921">
        <v>18</v>
      </c>
    </row>
    <row r="1922" spans="1:65">
      <c r="A1922" t="s">
        <v>7781</v>
      </c>
      <c r="B1922">
        <v>1921</v>
      </c>
      <c r="C1922" t="s">
        <v>52</v>
      </c>
      <c r="D1922">
        <v>1</v>
      </c>
      <c r="E1922">
        <v>18</v>
      </c>
      <c r="F1922">
        <v>2016030518</v>
      </c>
      <c r="G1922">
        <v>20160305</v>
      </c>
      <c r="H1922" t="s">
        <v>2235</v>
      </c>
      <c r="I1922" t="s">
        <v>217</v>
      </c>
      <c r="J1922" t="s">
        <v>55</v>
      </c>
      <c r="K1922">
        <v>1</v>
      </c>
      <c r="L1922">
        <v>0</v>
      </c>
      <c r="M1922">
        <v>1</v>
      </c>
      <c r="N1922" t="s">
        <v>56</v>
      </c>
      <c r="O1922" t="s">
        <v>2213</v>
      </c>
      <c r="P1922" t="s">
        <v>68</v>
      </c>
      <c r="Q1922" t="s">
        <v>3</v>
      </c>
      <c r="R1922" t="s">
        <v>2145</v>
      </c>
      <c r="S1922" t="s">
        <v>55</v>
      </c>
      <c r="T1922" t="s">
        <v>56</v>
      </c>
      <c r="U1922" t="s">
        <v>56</v>
      </c>
      <c r="V1922" t="s">
        <v>56</v>
      </c>
      <c r="W1922" t="s">
        <v>55</v>
      </c>
      <c r="X1922" t="s">
        <v>56</v>
      </c>
      <c r="Y1922" t="s">
        <v>56</v>
      </c>
      <c r="Z1922" t="s">
        <v>56</v>
      </c>
      <c r="AA1922" t="s">
        <v>57</v>
      </c>
      <c r="AB1922" t="s">
        <v>56</v>
      </c>
      <c r="AC1922" t="s">
        <v>56</v>
      </c>
      <c r="AD1922" t="s">
        <v>56</v>
      </c>
      <c r="AE1922">
        <v>0</v>
      </c>
      <c r="AF1922">
        <v>0</v>
      </c>
      <c r="AG1922">
        <v>0</v>
      </c>
      <c r="AH1922">
        <v>1</v>
      </c>
      <c r="AI1922" s="18" t="str">
        <f t="shared" si="117"/>
        <v>1</v>
      </c>
      <c r="AJ1922" s="18" t="str">
        <f t="shared" si="118"/>
        <v>1</v>
      </c>
      <c r="AK1922" s="18" t="str">
        <f t="shared" si="119"/>
        <v>1</v>
      </c>
      <c r="AL1922" s="18">
        <f t="shared" si="120"/>
        <v>1</v>
      </c>
      <c r="AM1922" t="s">
        <v>55</v>
      </c>
      <c r="AN1922" t="s">
        <v>55</v>
      </c>
      <c r="AO1922">
        <v>1</v>
      </c>
      <c r="AP1922">
        <v>0</v>
      </c>
      <c r="AQ1922">
        <v>0</v>
      </c>
      <c r="AR1922" t="s">
        <v>147</v>
      </c>
      <c r="AS1922" t="s">
        <v>58</v>
      </c>
      <c r="AT1922" t="s">
        <v>58</v>
      </c>
      <c r="AU1922" t="s">
        <v>1326</v>
      </c>
      <c r="AV1922" t="s">
        <v>7781</v>
      </c>
      <c r="AW1922" t="s">
        <v>2235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</v>
      </c>
      <c r="BL1922">
        <v>2016030518</v>
      </c>
      <c r="BM1922">
        <v>18</v>
      </c>
    </row>
    <row r="1923" spans="1:65">
      <c r="A1923" t="s">
        <v>7782</v>
      </c>
      <c r="B1923">
        <v>1922</v>
      </c>
      <c r="C1923" t="s">
        <v>52</v>
      </c>
      <c r="D1923">
        <v>1</v>
      </c>
      <c r="E1923">
        <v>18</v>
      </c>
      <c r="F1923">
        <v>2016030518</v>
      </c>
      <c r="G1923">
        <v>20160305</v>
      </c>
      <c r="H1923" t="s">
        <v>2236</v>
      </c>
      <c r="I1923" t="s">
        <v>217</v>
      </c>
      <c r="J1923" t="s">
        <v>55</v>
      </c>
      <c r="K1923">
        <v>1</v>
      </c>
      <c r="L1923">
        <v>0</v>
      </c>
      <c r="M1923">
        <v>1</v>
      </c>
      <c r="N1923" t="s">
        <v>56</v>
      </c>
      <c r="O1923" t="s">
        <v>2213</v>
      </c>
      <c r="P1923" t="s">
        <v>68</v>
      </c>
      <c r="Q1923" t="s">
        <v>3</v>
      </c>
      <c r="R1923" t="s">
        <v>2145</v>
      </c>
      <c r="S1923" t="s">
        <v>55</v>
      </c>
      <c r="T1923" t="s">
        <v>56</v>
      </c>
      <c r="U1923" t="s">
        <v>56</v>
      </c>
      <c r="V1923" t="s">
        <v>56</v>
      </c>
      <c r="W1923" t="s">
        <v>55</v>
      </c>
      <c r="X1923" t="s">
        <v>56</v>
      </c>
      <c r="Y1923" t="s">
        <v>56</v>
      </c>
      <c r="Z1923" t="s">
        <v>56</v>
      </c>
      <c r="AA1923" t="s">
        <v>57</v>
      </c>
      <c r="AB1923" t="s">
        <v>56</v>
      </c>
      <c r="AC1923" t="s">
        <v>56</v>
      </c>
      <c r="AD1923" t="s">
        <v>56</v>
      </c>
      <c r="AE1923">
        <v>0</v>
      </c>
      <c r="AF1923">
        <v>0</v>
      </c>
      <c r="AG1923">
        <v>0</v>
      </c>
      <c r="AH1923">
        <v>1</v>
      </c>
      <c r="AI1923" s="18" t="str">
        <f t="shared" ref="AI1923:AI1986" si="121">IF(ISERROR(FIND("0",AE1923))=FALSE, "1", IF(ISERROR(FIND("1",AE1923))=FALSE, "0"))</f>
        <v>1</v>
      </c>
      <c r="AJ1923" s="18" t="str">
        <f t="shared" ref="AJ1923:AJ1986" si="122">IF(ISERROR(FIND("0",AF1923))=FALSE, "1", IF(ISERROR(FIND("1",AF1923))=FALSE, "0"))</f>
        <v>1</v>
      </c>
      <c r="AK1923" s="18" t="str">
        <f t="shared" ref="AK1923:AK1986" si="123">IF(ISERROR(FIND("0",AG1923))=FALSE, "1", IF(ISERROR(FIND("1",AG1923))=FALSE, "0"))</f>
        <v>1</v>
      </c>
      <c r="AL1923" s="18">
        <f t="shared" ref="AL1923:AL1986" si="124">AH1923</f>
        <v>1</v>
      </c>
      <c r="AM1923" t="s">
        <v>55</v>
      </c>
      <c r="AN1923" t="s">
        <v>55</v>
      </c>
      <c r="AO1923">
        <v>0</v>
      </c>
      <c r="AP1923">
        <v>0</v>
      </c>
      <c r="AQ1923">
        <v>0</v>
      </c>
      <c r="AR1923" t="s">
        <v>147</v>
      </c>
      <c r="AS1923" t="s">
        <v>58</v>
      </c>
      <c r="AT1923" t="s">
        <v>58</v>
      </c>
      <c r="AU1923" t="s">
        <v>1326</v>
      </c>
      <c r="AV1923" t="s">
        <v>7782</v>
      </c>
      <c r="AW1923" t="s">
        <v>2236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2016030518</v>
      </c>
      <c r="BM1923">
        <v>18</v>
      </c>
    </row>
    <row r="1924" spans="1:65">
      <c r="A1924" t="s">
        <v>7783</v>
      </c>
      <c r="B1924">
        <v>1923</v>
      </c>
      <c r="C1924" t="s">
        <v>52</v>
      </c>
      <c r="D1924">
        <v>1</v>
      </c>
      <c r="E1924">
        <v>18</v>
      </c>
      <c r="F1924">
        <v>2016030518</v>
      </c>
      <c r="G1924">
        <v>20160305</v>
      </c>
      <c r="H1924" t="s">
        <v>2237</v>
      </c>
      <c r="I1924" t="s">
        <v>217</v>
      </c>
      <c r="J1924" t="s">
        <v>55</v>
      </c>
      <c r="K1924">
        <v>1</v>
      </c>
      <c r="L1924">
        <v>0</v>
      </c>
      <c r="M1924">
        <v>1</v>
      </c>
      <c r="N1924" t="s">
        <v>56</v>
      </c>
      <c r="O1924" t="s">
        <v>2213</v>
      </c>
      <c r="P1924" t="s">
        <v>68</v>
      </c>
      <c r="Q1924" t="s">
        <v>3</v>
      </c>
      <c r="R1924" t="s">
        <v>2145</v>
      </c>
      <c r="S1924" t="s">
        <v>55</v>
      </c>
      <c r="T1924" t="s">
        <v>56</v>
      </c>
      <c r="U1924" t="s">
        <v>56</v>
      </c>
      <c r="V1924" t="s">
        <v>56</v>
      </c>
      <c r="W1924" t="s">
        <v>55</v>
      </c>
      <c r="X1924" t="s">
        <v>56</v>
      </c>
      <c r="Y1924" t="s">
        <v>56</v>
      </c>
      <c r="Z1924" t="s">
        <v>56</v>
      </c>
      <c r="AA1924" t="s">
        <v>57</v>
      </c>
      <c r="AB1924" t="s">
        <v>56</v>
      </c>
      <c r="AC1924" t="s">
        <v>56</v>
      </c>
      <c r="AD1924" t="s">
        <v>56</v>
      </c>
      <c r="AE1924">
        <v>0</v>
      </c>
      <c r="AF1924">
        <v>0</v>
      </c>
      <c r="AG1924">
        <v>0</v>
      </c>
      <c r="AH1924">
        <v>1</v>
      </c>
      <c r="AI1924" s="18" t="str">
        <f t="shared" si="121"/>
        <v>1</v>
      </c>
      <c r="AJ1924" s="18" t="str">
        <f t="shared" si="122"/>
        <v>1</v>
      </c>
      <c r="AK1924" s="18" t="str">
        <f t="shared" si="123"/>
        <v>1</v>
      </c>
      <c r="AL1924" s="18">
        <f t="shared" si="124"/>
        <v>1</v>
      </c>
      <c r="AM1924" t="s">
        <v>55</v>
      </c>
      <c r="AN1924" t="s">
        <v>55</v>
      </c>
      <c r="AO1924">
        <v>0</v>
      </c>
      <c r="AP1924">
        <v>0</v>
      </c>
      <c r="AQ1924">
        <v>0</v>
      </c>
      <c r="AR1924" t="s">
        <v>147</v>
      </c>
      <c r="AS1924" t="s">
        <v>58</v>
      </c>
      <c r="AT1924" t="s">
        <v>58</v>
      </c>
      <c r="AU1924" t="s">
        <v>1326</v>
      </c>
      <c r="AV1924" t="s">
        <v>7783</v>
      </c>
      <c r="AW1924" t="s">
        <v>2237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</v>
      </c>
      <c r="BL1924">
        <v>2016030518</v>
      </c>
      <c r="BM1924">
        <v>18</v>
      </c>
    </row>
    <row r="1925" spans="1:65">
      <c r="A1925" t="s">
        <v>7784</v>
      </c>
      <c r="B1925">
        <v>1924</v>
      </c>
      <c r="C1925" t="s">
        <v>57</v>
      </c>
      <c r="D1925" t="s">
        <v>55</v>
      </c>
      <c r="E1925">
        <v>18</v>
      </c>
      <c r="F1925">
        <v>2016030518</v>
      </c>
      <c r="G1925" t="s">
        <v>55</v>
      </c>
      <c r="H1925" t="s">
        <v>2238</v>
      </c>
      <c r="I1925" t="s">
        <v>55</v>
      </c>
      <c r="J1925" t="s">
        <v>55</v>
      </c>
      <c r="K1925" t="s">
        <v>55</v>
      </c>
      <c r="L1925" t="s">
        <v>55</v>
      </c>
      <c r="M1925" t="s">
        <v>55</v>
      </c>
      <c r="N1925" t="s">
        <v>57</v>
      </c>
      <c r="O1925" t="s">
        <v>57</v>
      </c>
      <c r="P1925" t="s">
        <v>57</v>
      </c>
      <c r="Q1925" t="s">
        <v>57</v>
      </c>
      <c r="R1925" t="s">
        <v>57</v>
      </c>
      <c r="S1925" t="s">
        <v>55</v>
      </c>
      <c r="T1925" t="s">
        <v>57</v>
      </c>
      <c r="U1925" t="s">
        <v>57</v>
      </c>
      <c r="V1925" t="s">
        <v>57</v>
      </c>
      <c r="W1925" t="s">
        <v>55</v>
      </c>
      <c r="X1925" t="s">
        <v>57</v>
      </c>
      <c r="Y1925" t="s">
        <v>57</v>
      </c>
      <c r="Z1925" t="s">
        <v>57</v>
      </c>
      <c r="AA1925" t="s">
        <v>57</v>
      </c>
      <c r="AB1925" t="s">
        <v>57</v>
      </c>
      <c r="AC1925" t="s">
        <v>57</v>
      </c>
      <c r="AD1925" t="s">
        <v>57</v>
      </c>
      <c r="AE1925">
        <v>0</v>
      </c>
      <c r="AF1925">
        <v>0</v>
      </c>
      <c r="AG1925">
        <v>0</v>
      </c>
      <c r="AH1925">
        <v>0</v>
      </c>
      <c r="AI1925" s="18" t="str">
        <f t="shared" si="121"/>
        <v>1</v>
      </c>
      <c r="AJ1925" s="18" t="str">
        <f t="shared" si="122"/>
        <v>1</v>
      </c>
      <c r="AK1925" s="18" t="str">
        <f t="shared" si="123"/>
        <v>1</v>
      </c>
      <c r="AL1925" s="18">
        <f t="shared" si="124"/>
        <v>0</v>
      </c>
      <c r="AM1925" t="s">
        <v>55</v>
      </c>
      <c r="AN1925" t="s">
        <v>55</v>
      </c>
      <c r="AO1925">
        <v>0</v>
      </c>
      <c r="AP1925">
        <v>1</v>
      </c>
      <c r="AQ1925">
        <v>0</v>
      </c>
      <c r="AR1925" t="s">
        <v>59</v>
      </c>
      <c r="AS1925" t="s">
        <v>80</v>
      </c>
      <c r="AT1925" t="s">
        <v>80</v>
      </c>
      <c r="AU1925" t="s">
        <v>80</v>
      </c>
      <c r="AV1925" t="s">
        <v>7784</v>
      </c>
      <c r="AW1925" t="s">
        <v>2238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0</v>
      </c>
      <c r="BK1925">
        <v>0</v>
      </c>
      <c r="BL1925">
        <v>2016030518</v>
      </c>
      <c r="BM1925">
        <v>18</v>
      </c>
    </row>
    <row r="1926" spans="1:65">
      <c r="A1926" t="s">
        <v>7785</v>
      </c>
      <c r="B1926">
        <v>1925</v>
      </c>
      <c r="C1926" t="s">
        <v>52</v>
      </c>
      <c r="D1926">
        <v>1</v>
      </c>
      <c r="E1926">
        <v>18</v>
      </c>
      <c r="F1926">
        <v>2016030518</v>
      </c>
      <c r="G1926">
        <v>20160305</v>
      </c>
      <c r="H1926" t="s">
        <v>2239</v>
      </c>
      <c r="I1926" t="s">
        <v>217</v>
      </c>
      <c r="J1926" t="s">
        <v>55</v>
      </c>
      <c r="K1926">
        <v>1</v>
      </c>
      <c r="L1926">
        <v>0</v>
      </c>
      <c r="M1926">
        <v>1</v>
      </c>
      <c r="N1926" t="s">
        <v>56</v>
      </c>
      <c r="O1926" t="s">
        <v>2213</v>
      </c>
      <c r="P1926" t="s">
        <v>68</v>
      </c>
      <c r="Q1926" t="s">
        <v>3</v>
      </c>
      <c r="R1926" t="s">
        <v>2145</v>
      </c>
      <c r="S1926" t="s">
        <v>55</v>
      </c>
      <c r="T1926" t="s">
        <v>56</v>
      </c>
      <c r="U1926" t="s">
        <v>56</v>
      </c>
      <c r="V1926" t="s">
        <v>56</v>
      </c>
      <c r="W1926" t="s">
        <v>55</v>
      </c>
      <c r="X1926" t="s">
        <v>56</v>
      </c>
      <c r="Y1926" t="s">
        <v>56</v>
      </c>
      <c r="Z1926" t="s">
        <v>56</v>
      </c>
      <c r="AA1926" t="s">
        <v>57</v>
      </c>
      <c r="AB1926" t="s">
        <v>56</v>
      </c>
      <c r="AC1926" t="s">
        <v>56</v>
      </c>
      <c r="AD1926" t="s">
        <v>56</v>
      </c>
      <c r="AE1926">
        <v>0</v>
      </c>
      <c r="AF1926">
        <v>0</v>
      </c>
      <c r="AG1926">
        <v>0</v>
      </c>
      <c r="AH1926">
        <v>1</v>
      </c>
      <c r="AI1926" s="18" t="str">
        <f t="shared" si="121"/>
        <v>1</v>
      </c>
      <c r="AJ1926" s="18" t="str">
        <f t="shared" si="122"/>
        <v>1</v>
      </c>
      <c r="AK1926" s="18" t="str">
        <f t="shared" si="123"/>
        <v>1</v>
      </c>
      <c r="AL1926" s="18">
        <f t="shared" si="124"/>
        <v>1</v>
      </c>
      <c r="AM1926" t="s">
        <v>55</v>
      </c>
      <c r="AN1926" t="s">
        <v>55</v>
      </c>
      <c r="AO1926">
        <v>0</v>
      </c>
      <c r="AP1926">
        <v>0</v>
      </c>
      <c r="AQ1926">
        <v>0</v>
      </c>
      <c r="AR1926" t="s">
        <v>147</v>
      </c>
      <c r="AS1926" t="s">
        <v>58</v>
      </c>
      <c r="AT1926" t="s">
        <v>58</v>
      </c>
      <c r="AU1926" t="s">
        <v>1326</v>
      </c>
      <c r="AV1926" t="s">
        <v>7785</v>
      </c>
      <c r="AW1926" t="s">
        <v>2239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2016030518</v>
      </c>
      <c r="BM1926">
        <v>18</v>
      </c>
    </row>
    <row r="1927" spans="1:65">
      <c r="A1927" t="s">
        <v>7786</v>
      </c>
      <c r="B1927">
        <v>1926</v>
      </c>
      <c r="C1927" t="s">
        <v>52</v>
      </c>
      <c r="D1927">
        <v>1</v>
      </c>
      <c r="E1927">
        <v>18</v>
      </c>
      <c r="F1927">
        <v>2016030518</v>
      </c>
      <c r="G1927">
        <v>20160305</v>
      </c>
      <c r="H1927" t="s">
        <v>2240</v>
      </c>
      <c r="I1927" t="s">
        <v>217</v>
      </c>
      <c r="J1927" t="s">
        <v>55</v>
      </c>
      <c r="K1927">
        <v>1</v>
      </c>
      <c r="L1927">
        <v>0</v>
      </c>
      <c r="M1927">
        <v>1</v>
      </c>
      <c r="N1927" t="s">
        <v>56</v>
      </c>
      <c r="O1927" t="s">
        <v>2213</v>
      </c>
      <c r="P1927" t="s">
        <v>68</v>
      </c>
      <c r="Q1927" t="s">
        <v>3</v>
      </c>
      <c r="R1927" t="s">
        <v>2145</v>
      </c>
      <c r="S1927" t="s">
        <v>55</v>
      </c>
      <c r="T1927" t="s">
        <v>56</v>
      </c>
      <c r="U1927" t="s">
        <v>56</v>
      </c>
      <c r="V1927" t="s">
        <v>56</v>
      </c>
      <c r="W1927" t="s">
        <v>55</v>
      </c>
      <c r="X1927" t="s">
        <v>56</v>
      </c>
      <c r="Y1927" t="s">
        <v>56</v>
      </c>
      <c r="Z1927" t="s">
        <v>56</v>
      </c>
      <c r="AA1927" t="s">
        <v>57</v>
      </c>
      <c r="AB1927" t="s">
        <v>56</v>
      </c>
      <c r="AC1927" t="s">
        <v>56</v>
      </c>
      <c r="AD1927" t="s">
        <v>56</v>
      </c>
      <c r="AE1927">
        <v>0</v>
      </c>
      <c r="AF1927">
        <v>0</v>
      </c>
      <c r="AG1927">
        <v>0</v>
      </c>
      <c r="AH1927">
        <v>1</v>
      </c>
      <c r="AI1927" s="18" t="str">
        <f t="shared" si="121"/>
        <v>1</v>
      </c>
      <c r="AJ1927" s="18" t="str">
        <f t="shared" si="122"/>
        <v>1</v>
      </c>
      <c r="AK1927" s="18" t="str">
        <f t="shared" si="123"/>
        <v>1</v>
      </c>
      <c r="AL1927" s="18">
        <f t="shared" si="124"/>
        <v>1</v>
      </c>
      <c r="AM1927" t="s">
        <v>55</v>
      </c>
      <c r="AN1927" t="s">
        <v>55</v>
      </c>
      <c r="AO1927">
        <v>1</v>
      </c>
      <c r="AP1927">
        <v>0</v>
      </c>
      <c r="AQ1927">
        <v>0</v>
      </c>
      <c r="AR1927" t="s">
        <v>147</v>
      </c>
      <c r="AS1927" t="s">
        <v>58</v>
      </c>
      <c r="AT1927" t="s">
        <v>58</v>
      </c>
      <c r="AU1927" t="s">
        <v>1326</v>
      </c>
      <c r="AV1927" t="s">
        <v>7786</v>
      </c>
      <c r="AW1927" t="s">
        <v>2240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1</v>
      </c>
      <c r="BL1927">
        <v>2016030518</v>
      </c>
      <c r="BM1927">
        <v>18</v>
      </c>
    </row>
    <row r="1928" spans="1:65">
      <c r="A1928" t="s">
        <v>7787</v>
      </c>
      <c r="B1928">
        <v>1927</v>
      </c>
      <c r="C1928" t="s">
        <v>52</v>
      </c>
      <c r="D1928">
        <v>1</v>
      </c>
      <c r="E1928">
        <v>18</v>
      </c>
      <c r="F1928">
        <v>2016030518</v>
      </c>
      <c r="G1928">
        <v>20160305</v>
      </c>
      <c r="H1928" t="s">
        <v>2241</v>
      </c>
      <c r="I1928" t="s">
        <v>217</v>
      </c>
      <c r="J1928" t="s">
        <v>55</v>
      </c>
      <c r="K1928">
        <v>1</v>
      </c>
      <c r="L1928">
        <v>0</v>
      </c>
      <c r="M1928">
        <v>1</v>
      </c>
      <c r="N1928" t="s">
        <v>56</v>
      </c>
      <c r="O1928" t="s">
        <v>2213</v>
      </c>
      <c r="P1928" t="s">
        <v>68</v>
      </c>
      <c r="Q1928" t="s">
        <v>3</v>
      </c>
      <c r="R1928" t="s">
        <v>2145</v>
      </c>
      <c r="S1928" t="s">
        <v>55</v>
      </c>
      <c r="T1928" t="s">
        <v>56</v>
      </c>
      <c r="U1928" t="s">
        <v>56</v>
      </c>
      <c r="V1928" t="s">
        <v>56</v>
      </c>
      <c r="W1928" t="s">
        <v>55</v>
      </c>
      <c r="X1928" t="s">
        <v>56</v>
      </c>
      <c r="Y1928" t="s">
        <v>56</v>
      </c>
      <c r="Z1928" t="s">
        <v>56</v>
      </c>
      <c r="AA1928" t="s">
        <v>57</v>
      </c>
      <c r="AB1928" t="s">
        <v>56</v>
      </c>
      <c r="AC1928" t="s">
        <v>56</v>
      </c>
      <c r="AD1928" t="s">
        <v>56</v>
      </c>
      <c r="AE1928">
        <v>0</v>
      </c>
      <c r="AF1928">
        <v>0</v>
      </c>
      <c r="AG1928">
        <v>0</v>
      </c>
      <c r="AH1928">
        <v>1</v>
      </c>
      <c r="AI1928" s="18" t="str">
        <f t="shared" si="121"/>
        <v>1</v>
      </c>
      <c r="AJ1928" s="18" t="str">
        <f t="shared" si="122"/>
        <v>1</v>
      </c>
      <c r="AK1928" s="18" t="str">
        <f t="shared" si="123"/>
        <v>1</v>
      </c>
      <c r="AL1928" s="18">
        <f t="shared" si="124"/>
        <v>1</v>
      </c>
      <c r="AM1928" t="s">
        <v>55</v>
      </c>
      <c r="AN1928" t="s">
        <v>55</v>
      </c>
      <c r="AO1928">
        <v>0</v>
      </c>
      <c r="AP1928">
        <v>0</v>
      </c>
      <c r="AQ1928">
        <v>0</v>
      </c>
      <c r="AR1928" t="s">
        <v>147</v>
      </c>
      <c r="AS1928" t="s">
        <v>58</v>
      </c>
      <c r="AT1928" t="s">
        <v>58</v>
      </c>
      <c r="AU1928" t="s">
        <v>1326</v>
      </c>
      <c r="AV1928" t="s">
        <v>7787</v>
      </c>
      <c r="AW1928" t="s">
        <v>2241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2016030518</v>
      </c>
      <c r="BM1928">
        <v>18</v>
      </c>
    </row>
    <row r="1929" spans="1:65">
      <c r="A1929" t="s">
        <v>7788</v>
      </c>
      <c r="B1929">
        <v>1928</v>
      </c>
      <c r="C1929" t="s">
        <v>52</v>
      </c>
      <c r="D1929">
        <v>1</v>
      </c>
      <c r="E1929">
        <v>18</v>
      </c>
      <c r="F1929">
        <v>2016030518</v>
      </c>
      <c r="G1929">
        <v>20160305</v>
      </c>
      <c r="H1929" t="s">
        <v>2242</v>
      </c>
      <c r="I1929" t="s">
        <v>217</v>
      </c>
      <c r="J1929" t="s">
        <v>55</v>
      </c>
      <c r="K1929">
        <v>1</v>
      </c>
      <c r="L1929">
        <v>0</v>
      </c>
      <c r="M1929">
        <v>1</v>
      </c>
      <c r="N1929" t="s">
        <v>56</v>
      </c>
      <c r="O1929" t="s">
        <v>2213</v>
      </c>
      <c r="P1929" t="s">
        <v>68</v>
      </c>
      <c r="Q1929" t="s">
        <v>3</v>
      </c>
      <c r="R1929" t="s">
        <v>2145</v>
      </c>
      <c r="S1929" t="s">
        <v>55</v>
      </c>
      <c r="T1929" t="s">
        <v>56</v>
      </c>
      <c r="U1929" t="s">
        <v>56</v>
      </c>
      <c r="V1929" t="s">
        <v>56</v>
      </c>
      <c r="W1929" t="s">
        <v>55</v>
      </c>
      <c r="X1929" t="s">
        <v>56</v>
      </c>
      <c r="Y1929" t="s">
        <v>56</v>
      </c>
      <c r="Z1929" t="s">
        <v>56</v>
      </c>
      <c r="AA1929" t="s">
        <v>57</v>
      </c>
      <c r="AB1929" t="s">
        <v>56</v>
      </c>
      <c r="AC1929" t="s">
        <v>56</v>
      </c>
      <c r="AD1929" t="s">
        <v>56</v>
      </c>
      <c r="AE1929">
        <v>0</v>
      </c>
      <c r="AF1929">
        <v>0</v>
      </c>
      <c r="AG1929">
        <v>0</v>
      </c>
      <c r="AH1929">
        <v>1</v>
      </c>
      <c r="AI1929" s="18" t="str">
        <f t="shared" si="121"/>
        <v>1</v>
      </c>
      <c r="AJ1929" s="18" t="str">
        <f t="shared" si="122"/>
        <v>1</v>
      </c>
      <c r="AK1929" s="18" t="str">
        <f t="shared" si="123"/>
        <v>1</v>
      </c>
      <c r="AL1929" s="18">
        <f t="shared" si="124"/>
        <v>1</v>
      </c>
      <c r="AM1929" t="s">
        <v>55</v>
      </c>
      <c r="AN1929" t="s">
        <v>55</v>
      </c>
      <c r="AO1929">
        <v>0</v>
      </c>
      <c r="AP1929">
        <v>0</v>
      </c>
      <c r="AQ1929">
        <v>0</v>
      </c>
      <c r="AR1929" t="s">
        <v>147</v>
      </c>
      <c r="AS1929" t="s">
        <v>58</v>
      </c>
      <c r="AT1929" t="s">
        <v>58</v>
      </c>
      <c r="AU1929" t="s">
        <v>1326</v>
      </c>
      <c r="AV1929" t="s">
        <v>7788</v>
      </c>
      <c r="AW1929" t="s">
        <v>2242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1</v>
      </c>
      <c r="BL1929">
        <v>2016030518</v>
      </c>
      <c r="BM1929">
        <v>18</v>
      </c>
    </row>
    <row r="1930" spans="1:65">
      <c r="A1930" t="s">
        <v>7789</v>
      </c>
      <c r="B1930">
        <v>1929</v>
      </c>
      <c r="C1930" t="s">
        <v>52</v>
      </c>
      <c r="D1930">
        <v>1</v>
      </c>
      <c r="E1930">
        <v>18</v>
      </c>
      <c r="F1930">
        <v>2016030518</v>
      </c>
      <c r="G1930">
        <v>20160305</v>
      </c>
      <c r="H1930" t="s">
        <v>2243</v>
      </c>
      <c r="I1930" t="s">
        <v>217</v>
      </c>
      <c r="J1930" t="s">
        <v>55</v>
      </c>
      <c r="K1930">
        <v>1</v>
      </c>
      <c r="L1930">
        <v>0</v>
      </c>
      <c r="M1930">
        <v>1</v>
      </c>
      <c r="N1930" t="s">
        <v>56</v>
      </c>
      <c r="O1930" t="s">
        <v>2213</v>
      </c>
      <c r="P1930" t="s">
        <v>68</v>
      </c>
      <c r="Q1930" t="s">
        <v>3</v>
      </c>
      <c r="R1930" t="s">
        <v>2145</v>
      </c>
      <c r="S1930" t="s">
        <v>55</v>
      </c>
      <c r="T1930" t="s">
        <v>56</v>
      </c>
      <c r="U1930" t="s">
        <v>56</v>
      </c>
      <c r="V1930" t="s">
        <v>56</v>
      </c>
      <c r="W1930" t="s">
        <v>55</v>
      </c>
      <c r="X1930" t="s">
        <v>56</v>
      </c>
      <c r="Y1930" t="s">
        <v>56</v>
      </c>
      <c r="Z1930" t="s">
        <v>56</v>
      </c>
      <c r="AA1930" t="s">
        <v>57</v>
      </c>
      <c r="AB1930" t="s">
        <v>56</v>
      </c>
      <c r="AC1930" t="s">
        <v>56</v>
      </c>
      <c r="AD1930" t="s">
        <v>56</v>
      </c>
      <c r="AE1930">
        <v>0</v>
      </c>
      <c r="AF1930">
        <v>0</v>
      </c>
      <c r="AG1930">
        <v>0</v>
      </c>
      <c r="AH1930">
        <v>1</v>
      </c>
      <c r="AI1930" s="18" t="str">
        <f t="shared" si="121"/>
        <v>1</v>
      </c>
      <c r="AJ1930" s="18" t="str">
        <f t="shared" si="122"/>
        <v>1</v>
      </c>
      <c r="AK1930" s="18" t="str">
        <f t="shared" si="123"/>
        <v>1</v>
      </c>
      <c r="AL1930" s="18">
        <f t="shared" si="124"/>
        <v>1</v>
      </c>
      <c r="AM1930" t="s">
        <v>55</v>
      </c>
      <c r="AN1930" t="s">
        <v>55</v>
      </c>
      <c r="AO1930">
        <v>0</v>
      </c>
      <c r="AP1930">
        <v>0</v>
      </c>
      <c r="AQ1930">
        <v>0</v>
      </c>
      <c r="AR1930" t="s">
        <v>147</v>
      </c>
      <c r="AS1930" t="s">
        <v>58</v>
      </c>
      <c r="AT1930" t="s">
        <v>58</v>
      </c>
      <c r="AU1930" t="s">
        <v>1326</v>
      </c>
      <c r="AV1930" t="s">
        <v>7789</v>
      </c>
      <c r="AW1930" t="s">
        <v>2243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2016030518</v>
      </c>
      <c r="BM1930">
        <v>18</v>
      </c>
    </row>
    <row r="1931" spans="1:65">
      <c r="A1931" t="s">
        <v>7790</v>
      </c>
      <c r="B1931">
        <v>1930</v>
      </c>
      <c r="C1931" t="s">
        <v>52</v>
      </c>
      <c r="D1931">
        <v>1</v>
      </c>
      <c r="E1931">
        <v>18</v>
      </c>
      <c r="F1931">
        <v>2016030518</v>
      </c>
      <c r="G1931">
        <v>20160305</v>
      </c>
      <c r="H1931" t="s">
        <v>2244</v>
      </c>
      <c r="I1931" t="s">
        <v>217</v>
      </c>
      <c r="J1931" t="s">
        <v>55</v>
      </c>
      <c r="K1931">
        <v>1</v>
      </c>
      <c r="L1931">
        <v>0</v>
      </c>
      <c r="M1931">
        <v>1</v>
      </c>
      <c r="N1931" t="s">
        <v>56</v>
      </c>
      <c r="O1931" t="s">
        <v>2213</v>
      </c>
      <c r="P1931" t="s">
        <v>68</v>
      </c>
      <c r="Q1931" t="s">
        <v>3</v>
      </c>
      <c r="R1931" t="s">
        <v>2145</v>
      </c>
      <c r="S1931" t="s">
        <v>55</v>
      </c>
      <c r="T1931" t="s">
        <v>56</v>
      </c>
      <c r="U1931" t="s">
        <v>56</v>
      </c>
      <c r="V1931" t="s">
        <v>56</v>
      </c>
      <c r="W1931" t="s">
        <v>55</v>
      </c>
      <c r="X1931" t="s">
        <v>56</v>
      </c>
      <c r="Y1931" t="s">
        <v>56</v>
      </c>
      <c r="Z1931" t="s">
        <v>56</v>
      </c>
      <c r="AA1931" t="s">
        <v>57</v>
      </c>
      <c r="AB1931" t="s">
        <v>56</v>
      </c>
      <c r="AC1931" t="s">
        <v>56</v>
      </c>
      <c r="AD1931" t="s">
        <v>56</v>
      </c>
      <c r="AE1931">
        <v>0</v>
      </c>
      <c r="AF1931">
        <v>0</v>
      </c>
      <c r="AG1931">
        <v>0</v>
      </c>
      <c r="AH1931">
        <v>1</v>
      </c>
      <c r="AI1931" s="18" t="str">
        <f t="shared" si="121"/>
        <v>1</v>
      </c>
      <c r="AJ1931" s="18" t="str">
        <f t="shared" si="122"/>
        <v>1</v>
      </c>
      <c r="AK1931" s="18" t="str">
        <f t="shared" si="123"/>
        <v>1</v>
      </c>
      <c r="AL1931" s="18">
        <f t="shared" si="124"/>
        <v>1</v>
      </c>
      <c r="AM1931" t="s">
        <v>55</v>
      </c>
      <c r="AN1931" t="s">
        <v>55</v>
      </c>
      <c r="AO1931">
        <v>0</v>
      </c>
      <c r="AP1931">
        <v>0</v>
      </c>
      <c r="AQ1931">
        <v>0</v>
      </c>
      <c r="AR1931" t="s">
        <v>147</v>
      </c>
      <c r="AS1931" t="s">
        <v>58</v>
      </c>
      <c r="AT1931" t="s">
        <v>58</v>
      </c>
      <c r="AU1931" t="s">
        <v>1326</v>
      </c>
      <c r="AV1931" t="s">
        <v>7790</v>
      </c>
      <c r="AW1931" t="s">
        <v>2244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2016030518</v>
      </c>
      <c r="BM1931">
        <v>18</v>
      </c>
    </row>
    <row r="1932" spans="1:65">
      <c r="A1932" t="s">
        <v>7791</v>
      </c>
      <c r="B1932">
        <v>1931</v>
      </c>
      <c r="C1932" t="s">
        <v>57</v>
      </c>
      <c r="D1932" t="s">
        <v>55</v>
      </c>
      <c r="E1932">
        <v>18</v>
      </c>
      <c r="F1932">
        <v>2016030518</v>
      </c>
      <c r="G1932" t="s">
        <v>55</v>
      </c>
      <c r="H1932" t="s">
        <v>2245</v>
      </c>
      <c r="I1932" t="s">
        <v>55</v>
      </c>
      <c r="J1932" t="s">
        <v>55</v>
      </c>
      <c r="K1932" t="s">
        <v>55</v>
      </c>
      <c r="L1932" t="s">
        <v>55</v>
      </c>
      <c r="M1932" t="s">
        <v>55</v>
      </c>
      <c r="N1932" t="s">
        <v>57</v>
      </c>
      <c r="O1932" t="s">
        <v>57</v>
      </c>
      <c r="P1932" t="s">
        <v>57</v>
      </c>
      <c r="Q1932" t="s">
        <v>57</v>
      </c>
      <c r="R1932" t="s">
        <v>57</v>
      </c>
      <c r="S1932" t="s">
        <v>55</v>
      </c>
      <c r="T1932" t="s">
        <v>57</v>
      </c>
      <c r="U1932" t="s">
        <v>57</v>
      </c>
      <c r="V1932" t="s">
        <v>57</v>
      </c>
      <c r="W1932" t="s">
        <v>55</v>
      </c>
      <c r="X1932" t="s">
        <v>57</v>
      </c>
      <c r="Y1932" t="s">
        <v>57</v>
      </c>
      <c r="Z1932" t="s">
        <v>57</v>
      </c>
      <c r="AA1932" t="s">
        <v>57</v>
      </c>
      <c r="AB1932" t="s">
        <v>57</v>
      </c>
      <c r="AC1932" t="s">
        <v>57</v>
      </c>
      <c r="AD1932" t="s">
        <v>57</v>
      </c>
      <c r="AE1932">
        <v>0</v>
      </c>
      <c r="AF1932">
        <v>0</v>
      </c>
      <c r="AG1932">
        <v>0</v>
      </c>
      <c r="AH1932">
        <v>0</v>
      </c>
      <c r="AI1932" s="18" t="str">
        <f t="shared" si="121"/>
        <v>1</v>
      </c>
      <c r="AJ1932" s="18" t="str">
        <f t="shared" si="122"/>
        <v>1</v>
      </c>
      <c r="AK1932" s="18" t="str">
        <f t="shared" si="123"/>
        <v>1</v>
      </c>
      <c r="AL1932" s="18">
        <f t="shared" si="124"/>
        <v>0</v>
      </c>
      <c r="AM1932" t="s">
        <v>55</v>
      </c>
      <c r="AN1932" t="s">
        <v>55</v>
      </c>
      <c r="AO1932">
        <v>0</v>
      </c>
      <c r="AP1932">
        <v>1</v>
      </c>
      <c r="AQ1932">
        <v>0</v>
      </c>
      <c r="AR1932" t="s">
        <v>59</v>
      </c>
      <c r="AS1932" t="s">
        <v>80</v>
      </c>
      <c r="AT1932" t="s">
        <v>80</v>
      </c>
      <c r="AU1932" t="s">
        <v>80</v>
      </c>
      <c r="AV1932" t="s">
        <v>7791</v>
      </c>
      <c r="AW1932" t="s">
        <v>2245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2016030518</v>
      </c>
      <c r="BM1932">
        <v>18</v>
      </c>
    </row>
    <row r="1933" spans="1:65">
      <c r="A1933" t="s">
        <v>7792</v>
      </c>
      <c r="B1933">
        <v>1932</v>
      </c>
      <c r="C1933" t="s">
        <v>52</v>
      </c>
      <c r="D1933">
        <v>1</v>
      </c>
      <c r="E1933">
        <v>18</v>
      </c>
      <c r="F1933">
        <v>2016030518</v>
      </c>
      <c r="G1933">
        <v>20160305</v>
      </c>
      <c r="H1933" t="s">
        <v>2246</v>
      </c>
      <c r="I1933" t="s">
        <v>217</v>
      </c>
      <c r="J1933" t="s">
        <v>55</v>
      </c>
      <c r="K1933">
        <v>2</v>
      </c>
      <c r="L1933">
        <v>0</v>
      </c>
      <c r="M1933">
        <v>2</v>
      </c>
      <c r="N1933" t="s">
        <v>56</v>
      </c>
      <c r="O1933" t="s">
        <v>217</v>
      </c>
      <c r="P1933" t="s">
        <v>68</v>
      </c>
      <c r="Q1933" t="s">
        <v>3</v>
      </c>
      <c r="R1933" t="s">
        <v>2145</v>
      </c>
      <c r="S1933" t="s">
        <v>55</v>
      </c>
      <c r="T1933" t="s">
        <v>56</v>
      </c>
      <c r="U1933" t="s">
        <v>56</v>
      </c>
      <c r="V1933" t="s">
        <v>56</v>
      </c>
      <c r="W1933" t="s">
        <v>55</v>
      </c>
      <c r="X1933" t="s">
        <v>56</v>
      </c>
      <c r="Y1933" t="s">
        <v>56</v>
      </c>
      <c r="Z1933" t="s">
        <v>56</v>
      </c>
      <c r="AA1933" t="s">
        <v>57</v>
      </c>
      <c r="AB1933" t="s">
        <v>56</v>
      </c>
      <c r="AC1933" t="s">
        <v>56</v>
      </c>
      <c r="AD1933" t="s">
        <v>56</v>
      </c>
      <c r="AE1933">
        <v>0</v>
      </c>
      <c r="AF1933">
        <v>0</v>
      </c>
      <c r="AG1933">
        <v>0</v>
      </c>
      <c r="AH1933">
        <v>1</v>
      </c>
      <c r="AI1933" s="18" t="str">
        <f t="shared" si="121"/>
        <v>1</v>
      </c>
      <c r="AJ1933" s="18" t="str">
        <f t="shared" si="122"/>
        <v>1</v>
      </c>
      <c r="AK1933" s="18" t="str">
        <f t="shared" si="123"/>
        <v>1</v>
      </c>
      <c r="AL1933" s="18">
        <f t="shared" si="124"/>
        <v>1</v>
      </c>
      <c r="AM1933" t="s">
        <v>55</v>
      </c>
      <c r="AN1933" t="s">
        <v>55</v>
      </c>
      <c r="AO1933">
        <v>0</v>
      </c>
      <c r="AP1933">
        <v>0</v>
      </c>
      <c r="AQ1933">
        <v>0</v>
      </c>
      <c r="AR1933" t="s">
        <v>147</v>
      </c>
      <c r="AS1933" t="s">
        <v>58</v>
      </c>
      <c r="AT1933" t="s">
        <v>58</v>
      </c>
      <c r="AU1933" t="s">
        <v>1326</v>
      </c>
      <c r="AV1933" t="s">
        <v>7792</v>
      </c>
      <c r="AW1933" t="s">
        <v>2246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2016030518</v>
      </c>
      <c r="BM1933">
        <v>18</v>
      </c>
    </row>
    <row r="1934" spans="1:65">
      <c r="A1934" t="s">
        <v>7793</v>
      </c>
      <c r="B1934">
        <v>1933</v>
      </c>
      <c r="C1934" t="s">
        <v>52</v>
      </c>
      <c r="D1934">
        <v>1</v>
      </c>
      <c r="E1934">
        <v>18</v>
      </c>
      <c r="F1934">
        <v>2016030518</v>
      </c>
      <c r="G1934">
        <v>20160305</v>
      </c>
      <c r="H1934" t="s">
        <v>2247</v>
      </c>
      <c r="I1934" t="s">
        <v>217</v>
      </c>
      <c r="J1934" t="s">
        <v>55</v>
      </c>
      <c r="K1934">
        <v>1</v>
      </c>
      <c r="L1934">
        <v>0</v>
      </c>
      <c r="M1934">
        <v>1</v>
      </c>
      <c r="N1934" t="s">
        <v>56</v>
      </c>
      <c r="O1934" t="s">
        <v>217</v>
      </c>
      <c r="P1934" t="s">
        <v>68</v>
      </c>
      <c r="Q1934" t="s">
        <v>3</v>
      </c>
      <c r="R1934" t="s">
        <v>2145</v>
      </c>
      <c r="S1934" t="s">
        <v>55</v>
      </c>
      <c r="T1934" t="s">
        <v>56</v>
      </c>
      <c r="U1934" t="s">
        <v>56</v>
      </c>
      <c r="V1934" t="s">
        <v>56</v>
      </c>
      <c r="W1934" t="s">
        <v>55</v>
      </c>
      <c r="X1934" t="s">
        <v>56</v>
      </c>
      <c r="Y1934" t="s">
        <v>56</v>
      </c>
      <c r="Z1934" t="s">
        <v>56</v>
      </c>
      <c r="AA1934" t="s">
        <v>57</v>
      </c>
      <c r="AB1934" t="s">
        <v>56</v>
      </c>
      <c r="AC1934" t="s">
        <v>56</v>
      </c>
      <c r="AD1934" t="s">
        <v>56</v>
      </c>
      <c r="AE1934">
        <v>0</v>
      </c>
      <c r="AF1934">
        <v>0</v>
      </c>
      <c r="AG1934">
        <v>0</v>
      </c>
      <c r="AH1934">
        <v>1</v>
      </c>
      <c r="AI1934" s="18" t="str">
        <f t="shared" si="121"/>
        <v>1</v>
      </c>
      <c r="AJ1934" s="18" t="str">
        <f t="shared" si="122"/>
        <v>1</v>
      </c>
      <c r="AK1934" s="18" t="str">
        <f t="shared" si="123"/>
        <v>1</v>
      </c>
      <c r="AL1934" s="18">
        <f t="shared" si="124"/>
        <v>1</v>
      </c>
      <c r="AM1934" t="s">
        <v>55</v>
      </c>
      <c r="AN1934" t="s">
        <v>55</v>
      </c>
      <c r="AO1934">
        <v>0</v>
      </c>
      <c r="AP1934">
        <v>0</v>
      </c>
      <c r="AQ1934">
        <v>0</v>
      </c>
      <c r="AR1934" t="s">
        <v>147</v>
      </c>
      <c r="AS1934" t="s">
        <v>58</v>
      </c>
      <c r="AT1934" t="s">
        <v>58</v>
      </c>
      <c r="AU1934" t="s">
        <v>1326</v>
      </c>
      <c r="AV1934" t="s">
        <v>7793</v>
      </c>
      <c r="AW1934" t="s">
        <v>2247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2016030518</v>
      </c>
      <c r="BM1934">
        <v>18</v>
      </c>
    </row>
    <row r="1935" spans="1:65">
      <c r="A1935" t="s">
        <v>7794</v>
      </c>
      <c r="B1935">
        <v>1934</v>
      </c>
      <c r="C1935" t="s">
        <v>52</v>
      </c>
      <c r="D1935">
        <v>1</v>
      </c>
      <c r="E1935">
        <v>18</v>
      </c>
      <c r="F1935">
        <v>2016030518</v>
      </c>
      <c r="G1935">
        <v>20160305</v>
      </c>
      <c r="H1935" t="s">
        <v>2248</v>
      </c>
      <c r="I1935" t="s">
        <v>217</v>
      </c>
      <c r="J1935" t="s">
        <v>55</v>
      </c>
      <c r="K1935">
        <v>2</v>
      </c>
      <c r="L1935">
        <v>0</v>
      </c>
      <c r="M1935">
        <v>1</v>
      </c>
      <c r="N1935" t="s">
        <v>56</v>
      </c>
      <c r="O1935" t="s">
        <v>217</v>
      </c>
      <c r="P1935" t="s">
        <v>68</v>
      </c>
      <c r="Q1935" t="s">
        <v>3</v>
      </c>
      <c r="R1935" t="s">
        <v>2145</v>
      </c>
      <c r="S1935" t="s">
        <v>55</v>
      </c>
      <c r="T1935" t="s">
        <v>56</v>
      </c>
      <c r="U1935" t="s">
        <v>56</v>
      </c>
      <c r="V1935" t="s">
        <v>56</v>
      </c>
      <c r="W1935" t="s">
        <v>55</v>
      </c>
      <c r="X1935" t="s">
        <v>56</v>
      </c>
      <c r="Y1935" t="s">
        <v>56</v>
      </c>
      <c r="Z1935" t="s">
        <v>56</v>
      </c>
      <c r="AA1935" t="s">
        <v>57</v>
      </c>
      <c r="AB1935" t="s">
        <v>56</v>
      </c>
      <c r="AC1935" t="s">
        <v>56</v>
      </c>
      <c r="AD1935" t="s">
        <v>56</v>
      </c>
      <c r="AE1935">
        <v>0</v>
      </c>
      <c r="AF1935">
        <v>0</v>
      </c>
      <c r="AG1935">
        <v>0</v>
      </c>
      <c r="AH1935">
        <v>1</v>
      </c>
      <c r="AI1935" s="18" t="str">
        <f t="shared" si="121"/>
        <v>1</v>
      </c>
      <c r="AJ1935" s="18" t="str">
        <f t="shared" si="122"/>
        <v>1</v>
      </c>
      <c r="AK1935" s="18" t="str">
        <f t="shared" si="123"/>
        <v>1</v>
      </c>
      <c r="AL1935" s="18">
        <f t="shared" si="124"/>
        <v>1</v>
      </c>
      <c r="AM1935" t="s">
        <v>55</v>
      </c>
      <c r="AN1935" t="s">
        <v>55</v>
      </c>
      <c r="AO1935">
        <v>0</v>
      </c>
      <c r="AP1935">
        <v>0</v>
      </c>
      <c r="AQ1935">
        <v>0</v>
      </c>
      <c r="AR1935" t="s">
        <v>147</v>
      </c>
      <c r="AS1935" t="s">
        <v>58</v>
      </c>
      <c r="AT1935" t="s">
        <v>58</v>
      </c>
      <c r="AU1935" t="s">
        <v>1326</v>
      </c>
      <c r="AV1935" t="s">
        <v>7794</v>
      </c>
      <c r="AW1935" t="s">
        <v>2248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2016030518</v>
      </c>
      <c r="BM1935">
        <v>18</v>
      </c>
    </row>
    <row r="1936" spans="1:65">
      <c r="A1936" t="s">
        <v>7795</v>
      </c>
      <c r="B1936">
        <v>1935</v>
      </c>
      <c r="C1936" t="s">
        <v>52</v>
      </c>
      <c r="D1936">
        <v>1</v>
      </c>
      <c r="E1936">
        <v>18</v>
      </c>
      <c r="F1936">
        <v>2016030518</v>
      </c>
      <c r="G1936">
        <v>20160305</v>
      </c>
      <c r="H1936" t="s">
        <v>2249</v>
      </c>
      <c r="I1936" t="s">
        <v>217</v>
      </c>
      <c r="J1936" t="s">
        <v>55</v>
      </c>
      <c r="K1936">
        <v>0</v>
      </c>
      <c r="L1936">
        <v>0</v>
      </c>
      <c r="M1936">
        <v>0</v>
      </c>
      <c r="N1936" t="s">
        <v>56</v>
      </c>
      <c r="O1936" t="s">
        <v>57</v>
      </c>
      <c r="P1936" t="s">
        <v>57</v>
      </c>
      <c r="Q1936" t="s">
        <v>3</v>
      </c>
      <c r="R1936" t="s">
        <v>2145</v>
      </c>
      <c r="S1936" t="s">
        <v>55</v>
      </c>
      <c r="T1936" t="s">
        <v>56</v>
      </c>
      <c r="U1936" t="s">
        <v>56</v>
      </c>
      <c r="V1936" t="s">
        <v>56</v>
      </c>
      <c r="W1936" t="s">
        <v>55</v>
      </c>
      <c r="X1936" t="s">
        <v>56</v>
      </c>
      <c r="Y1936" t="s">
        <v>56</v>
      </c>
      <c r="Z1936" t="s">
        <v>56</v>
      </c>
      <c r="AA1936" t="s">
        <v>57</v>
      </c>
      <c r="AB1936" t="s">
        <v>56</v>
      </c>
      <c r="AC1936" t="s">
        <v>56</v>
      </c>
      <c r="AD1936" t="s">
        <v>56</v>
      </c>
      <c r="AE1936">
        <v>0</v>
      </c>
      <c r="AF1936">
        <v>0</v>
      </c>
      <c r="AG1936">
        <v>0</v>
      </c>
      <c r="AH1936">
        <v>1</v>
      </c>
      <c r="AI1936" s="18" t="str">
        <f t="shared" si="121"/>
        <v>1</v>
      </c>
      <c r="AJ1936" s="18" t="str">
        <f t="shared" si="122"/>
        <v>1</v>
      </c>
      <c r="AK1936" s="18" t="str">
        <f t="shared" si="123"/>
        <v>1</v>
      </c>
      <c r="AL1936" s="18">
        <f t="shared" si="124"/>
        <v>1</v>
      </c>
      <c r="AM1936" t="s">
        <v>55</v>
      </c>
      <c r="AN1936" t="s">
        <v>55</v>
      </c>
      <c r="AO1936">
        <v>0</v>
      </c>
      <c r="AP1936">
        <v>0</v>
      </c>
      <c r="AQ1936">
        <v>0</v>
      </c>
      <c r="AR1936" t="s">
        <v>147</v>
      </c>
      <c r="AS1936" t="s">
        <v>58</v>
      </c>
      <c r="AT1936" t="s">
        <v>58</v>
      </c>
      <c r="AU1936" t="s">
        <v>1326</v>
      </c>
      <c r="AV1936" t="s">
        <v>7795</v>
      </c>
      <c r="AW1936" t="s">
        <v>2249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2016030518</v>
      </c>
      <c r="BM1936">
        <v>18</v>
      </c>
    </row>
    <row r="1937" spans="1:65">
      <c r="A1937" t="s">
        <v>7796</v>
      </c>
      <c r="B1937">
        <v>1936</v>
      </c>
      <c r="C1937" t="s">
        <v>57</v>
      </c>
      <c r="D1937" t="s">
        <v>55</v>
      </c>
      <c r="E1937">
        <v>18</v>
      </c>
      <c r="F1937">
        <v>2016030518</v>
      </c>
      <c r="G1937" t="s">
        <v>55</v>
      </c>
      <c r="H1937" t="s">
        <v>2250</v>
      </c>
      <c r="I1937" t="s">
        <v>55</v>
      </c>
      <c r="J1937" t="s">
        <v>55</v>
      </c>
      <c r="K1937" t="s">
        <v>55</v>
      </c>
      <c r="L1937" t="s">
        <v>55</v>
      </c>
      <c r="M1937" t="s">
        <v>55</v>
      </c>
      <c r="N1937" t="s">
        <v>57</v>
      </c>
      <c r="O1937" t="s">
        <v>57</v>
      </c>
      <c r="P1937" t="s">
        <v>57</v>
      </c>
      <c r="Q1937" t="s">
        <v>57</v>
      </c>
      <c r="R1937" t="s">
        <v>57</v>
      </c>
      <c r="S1937" t="s">
        <v>55</v>
      </c>
      <c r="T1937" t="s">
        <v>57</v>
      </c>
      <c r="U1937" t="s">
        <v>57</v>
      </c>
      <c r="V1937" t="s">
        <v>57</v>
      </c>
      <c r="W1937" t="s">
        <v>55</v>
      </c>
      <c r="X1937" t="s">
        <v>57</v>
      </c>
      <c r="Y1937" t="s">
        <v>57</v>
      </c>
      <c r="Z1937" t="s">
        <v>57</v>
      </c>
      <c r="AA1937" t="s">
        <v>57</v>
      </c>
      <c r="AB1937" t="s">
        <v>57</v>
      </c>
      <c r="AC1937" t="s">
        <v>57</v>
      </c>
      <c r="AD1937" t="s">
        <v>57</v>
      </c>
      <c r="AE1937">
        <v>0</v>
      </c>
      <c r="AF1937">
        <v>0</v>
      </c>
      <c r="AG1937">
        <v>0</v>
      </c>
      <c r="AH1937">
        <v>0</v>
      </c>
      <c r="AI1937" s="18" t="str">
        <f t="shared" si="121"/>
        <v>1</v>
      </c>
      <c r="AJ1937" s="18" t="str">
        <f t="shared" si="122"/>
        <v>1</v>
      </c>
      <c r="AK1937" s="18" t="str">
        <f t="shared" si="123"/>
        <v>1</v>
      </c>
      <c r="AL1937" s="18">
        <f t="shared" si="124"/>
        <v>0</v>
      </c>
      <c r="AM1937" t="s">
        <v>55</v>
      </c>
      <c r="AN1937" t="s">
        <v>55</v>
      </c>
      <c r="AO1937">
        <v>1</v>
      </c>
      <c r="AP1937">
        <v>1</v>
      </c>
      <c r="AQ1937">
        <v>0</v>
      </c>
      <c r="AR1937" t="s">
        <v>59</v>
      </c>
      <c r="AS1937" t="s">
        <v>80</v>
      </c>
      <c r="AT1937" t="s">
        <v>80</v>
      </c>
      <c r="AU1937" t="s">
        <v>80</v>
      </c>
      <c r="AV1937" t="s">
        <v>7796</v>
      </c>
      <c r="AW1937" t="s">
        <v>2250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1</v>
      </c>
      <c r="BJ1937">
        <v>0</v>
      </c>
      <c r="BK1937">
        <v>0</v>
      </c>
      <c r="BL1937">
        <v>2016030518</v>
      </c>
      <c r="BM1937">
        <v>18</v>
      </c>
    </row>
    <row r="1938" spans="1:65">
      <c r="A1938" t="s">
        <v>7797</v>
      </c>
      <c r="B1938">
        <v>1937</v>
      </c>
      <c r="C1938" t="s">
        <v>57</v>
      </c>
      <c r="D1938" t="s">
        <v>55</v>
      </c>
      <c r="E1938">
        <v>18</v>
      </c>
      <c r="F1938">
        <v>2016030618</v>
      </c>
      <c r="G1938" t="s">
        <v>55</v>
      </c>
      <c r="H1938" t="s">
        <v>2251</v>
      </c>
      <c r="I1938" t="s">
        <v>55</v>
      </c>
      <c r="J1938" t="s">
        <v>55</v>
      </c>
      <c r="K1938" t="s">
        <v>55</v>
      </c>
      <c r="L1938" t="s">
        <v>55</v>
      </c>
      <c r="M1938" t="s">
        <v>55</v>
      </c>
      <c r="N1938" t="s">
        <v>57</v>
      </c>
      <c r="O1938" t="s">
        <v>57</v>
      </c>
      <c r="P1938" t="s">
        <v>57</v>
      </c>
      <c r="Q1938" t="s">
        <v>57</v>
      </c>
      <c r="R1938" t="s">
        <v>57</v>
      </c>
      <c r="S1938" t="s">
        <v>55</v>
      </c>
      <c r="T1938" t="s">
        <v>57</v>
      </c>
      <c r="U1938" t="s">
        <v>57</v>
      </c>
      <c r="V1938" t="s">
        <v>57</v>
      </c>
      <c r="W1938" t="s">
        <v>55</v>
      </c>
      <c r="X1938" t="s">
        <v>57</v>
      </c>
      <c r="Y1938" t="s">
        <v>57</v>
      </c>
      <c r="Z1938" t="s">
        <v>57</v>
      </c>
      <c r="AA1938" t="s">
        <v>57</v>
      </c>
      <c r="AB1938" t="s">
        <v>57</v>
      </c>
      <c r="AC1938" t="s">
        <v>57</v>
      </c>
      <c r="AD1938" t="s">
        <v>57</v>
      </c>
      <c r="AE1938">
        <v>0</v>
      </c>
      <c r="AF1938">
        <v>0</v>
      </c>
      <c r="AG1938">
        <v>0</v>
      </c>
      <c r="AH1938">
        <v>0</v>
      </c>
      <c r="AI1938" s="18" t="str">
        <f t="shared" si="121"/>
        <v>1</v>
      </c>
      <c r="AJ1938" s="18" t="str">
        <f t="shared" si="122"/>
        <v>1</v>
      </c>
      <c r="AK1938" s="18" t="str">
        <f t="shared" si="123"/>
        <v>1</v>
      </c>
      <c r="AL1938" s="18">
        <f t="shared" si="124"/>
        <v>0</v>
      </c>
      <c r="AM1938" t="s">
        <v>55</v>
      </c>
      <c r="AN1938" t="s">
        <v>55</v>
      </c>
      <c r="AO1938">
        <v>0</v>
      </c>
      <c r="AP1938">
        <v>1</v>
      </c>
      <c r="AQ1938">
        <v>0</v>
      </c>
      <c r="AR1938" t="s">
        <v>59</v>
      </c>
      <c r="AS1938" t="s">
        <v>80</v>
      </c>
      <c r="AT1938" t="s">
        <v>80</v>
      </c>
      <c r="AU1938" t="s">
        <v>80</v>
      </c>
      <c r="AV1938" t="s">
        <v>7797</v>
      </c>
      <c r="AW1938" t="s">
        <v>2251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0</v>
      </c>
      <c r="BL1938">
        <v>2016030618</v>
      </c>
      <c r="BM1938">
        <v>18</v>
      </c>
    </row>
    <row r="1939" spans="1:65">
      <c r="A1939" t="s">
        <v>7798</v>
      </c>
      <c r="B1939">
        <v>1938</v>
      </c>
      <c r="C1939" t="s">
        <v>57</v>
      </c>
      <c r="D1939" t="s">
        <v>55</v>
      </c>
      <c r="E1939">
        <v>18</v>
      </c>
      <c r="F1939">
        <v>2016030618</v>
      </c>
      <c r="G1939" t="s">
        <v>55</v>
      </c>
      <c r="H1939" t="s">
        <v>2252</v>
      </c>
      <c r="I1939" t="s">
        <v>55</v>
      </c>
      <c r="J1939" t="s">
        <v>55</v>
      </c>
      <c r="K1939" t="s">
        <v>55</v>
      </c>
      <c r="L1939" t="s">
        <v>55</v>
      </c>
      <c r="M1939" t="s">
        <v>55</v>
      </c>
      <c r="N1939" t="s">
        <v>57</v>
      </c>
      <c r="O1939" t="s">
        <v>57</v>
      </c>
      <c r="P1939" t="s">
        <v>57</v>
      </c>
      <c r="Q1939" t="s">
        <v>57</v>
      </c>
      <c r="R1939" t="s">
        <v>57</v>
      </c>
      <c r="S1939" t="s">
        <v>55</v>
      </c>
      <c r="T1939" t="s">
        <v>57</v>
      </c>
      <c r="U1939" t="s">
        <v>57</v>
      </c>
      <c r="V1939" t="s">
        <v>57</v>
      </c>
      <c r="W1939" t="s">
        <v>55</v>
      </c>
      <c r="X1939" t="s">
        <v>57</v>
      </c>
      <c r="Y1939" t="s">
        <v>57</v>
      </c>
      <c r="Z1939" t="s">
        <v>57</v>
      </c>
      <c r="AA1939" t="s">
        <v>57</v>
      </c>
      <c r="AB1939" t="s">
        <v>57</v>
      </c>
      <c r="AC1939" t="s">
        <v>57</v>
      </c>
      <c r="AD1939" t="s">
        <v>57</v>
      </c>
      <c r="AE1939">
        <v>0</v>
      </c>
      <c r="AF1939">
        <v>0</v>
      </c>
      <c r="AG1939">
        <v>0</v>
      </c>
      <c r="AH1939">
        <v>0</v>
      </c>
      <c r="AI1939" s="18" t="str">
        <f t="shared" si="121"/>
        <v>1</v>
      </c>
      <c r="AJ1939" s="18" t="str">
        <f t="shared" si="122"/>
        <v>1</v>
      </c>
      <c r="AK1939" s="18" t="str">
        <f t="shared" si="123"/>
        <v>1</v>
      </c>
      <c r="AL1939" s="18">
        <f t="shared" si="124"/>
        <v>0</v>
      </c>
      <c r="AM1939" t="s">
        <v>55</v>
      </c>
      <c r="AN1939" t="s">
        <v>55</v>
      </c>
      <c r="AO1939">
        <v>1</v>
      </c>
      <c r="AP1939">
        <v>1</v>
      </c>
      <c r="AQ1939">
        <v>0</v>
      </c>
      <c r="AR1939" t="s">
        <v>59</v>
      </c>
      <c r="AS1939" t="s">
        <v>80</v>
      </c>
      <c r="AT1939" t="s">
        <v>80</v>
      </c>
      <c r="AU1939" t="s">
        <v>80</v>
      </c>
      <c r="AV1939" t="s">
        <v>7798</v>
      </c>
      <c r="AW1939" t="s">
        <v>2252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0</v>
      </c>
      <c r="BK1939">
        <v>0</v>
      </c>
      <c r="BL1939">
        <v>2016030618</v>
      </c>
      <c r="BM1939">
        <v>18</v>
      </c>
    </row>
    <row r="1940" spans="1:65">
      <c r="A1940" t="s">
        <v>7799</v>
      </c>
      <c r="B1940">
        <v>1939</v>
      </c>
      <c r="C1940" t="s">
        <v>57</v>
      </c>
      <c r="D1940" t="s">
        <v>55</v>
      </c>
      <c r="E1940">
        <v>18</v>
      </c>
      <c r="F1940">
        <v>2016030618</v>
      </c>
      <c r="G1940" t="s">
        <v>55</v>
      </c>
      <c r="H1940" t="s">
        <v>2253</v>
      </c>
      <c r="I1940" t="s">
        <v>55</v>
      </c>
      <c r="J1940" t="s">
        <v>55</v>
      </c>
      <c r="K1940" t="s">
        <v>55</v>
      </c>
      <c r="L1940" t="s">
        <v>55</v>
      </c>
      <c r="M1940" t="s">
        <v>55</v>
      </c>
      <c r="N1940" t="s">
        <v>57</v>
      </c>
      <c r="O1940" t="s">
        <v>57</v>
      </c>
      <c r="P1940" t="s">
        <v>57</v>
      </c>
      <c r="Q1940" t="s">
        <v>57</v>
      </c>
      <c r="R1940" t="s">
        <v>57</v>
      </c>
      <c r="S1940" t="s">
        <v>55</v>
      </c>
      <c r="T1940" t="s">
        <v>57</v>
      </c>
      <c r="U1940" t="s">
        <v>57</v>
      </c>
      <c r="V1940" t="s">
        <v>57</v>
      </c>
      <c r="W1940" t="s">
        <v>55</v>
      </c>
      <c r="X1940" t="s">
        <v>57</v>
      </c>
      <c r="Y1940" t="s">
        <v>57</v>
      </c>
      <c r="Z1940" t="s">
        <v>57</v>
      </c>
      <c r="AA1940" t="s">
        <v>57</v>
      </c>
      <c r="AB1940" t="s">
        <v>57</v>
      </c>
      <c r="AC1940" t="s">
        <v>57</v>
      </c>
      <c r="AD1940" t="s">
        <v>57</v>
      </c>
      <c r="AE1940">
        <v>0</v>
      </c>
      <c r="AF1940">
        <v>0</v>
      </c>
      <c r="AG1940">
        <v>0</v>
      </c>
      <c r="AH1940">
        <v>0</v>
      </c>
      <c r="AI1940" s="18" t="str">
        <f t="shared" si="121"/>
        <v>1</v>
      </c>
      <c r="AJ1940" s="18" t="str">
        <f t="shared" si="122"/>
        <v>1</v>
      </c>
      <c r="AK1940" s="18" t="str">
        <f t="shared" si="123"/>
        <v>1</v>
      </c>
      <c r="AL1940" s="18">
        <f t="shared" si="124"/>
        <v>0</v>
      </c>
      <c r="AM1940" t="s">
        <v>55</v>
      </c>
      <c r="AN1940" t="s">
        <v>55</v>
      </c>
      <c r="AO1940">
        <v>0</v>
      </c>
      <c r="AP1940">
        <v>1</v>
      </c>
      <c r="AQ1940">
        <v>0</v>
      </c>
      <c r="AR1940" t="s">
        <v>59</v>
      </c>
      <c r="AS1940" t="s">
        <v>80</v>
      </c>
      <c r="AT1940" t="s">
        <v>80</v>
      </c>
      <c r="AU1940" t="s">
        <v>80</v>
      </c>
      <c r="AV1940" t="s">
        <v>7799</v>
      </c>
      <c r="AW1940" t="s">
        <v>2253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0</v>
      </c>
      <c r="BK1940">
        <v>0</v>
      </c>
      <c r="BL1940">
        <v>2016030618</v>
      </c>
      <c r="BM1940">
        <v>18</v>
      </c>
    </row>
    <row r="1941" spans="1:65">
      <c r="A1941" t="s">
        <v>7800</v>
      </c>
      <c r="B1941">
        <v>1940</v>
      </c>
      <c r="C1941" t="s">
        <v>57</v>
      </c>
      <c r="D1941" t="s">
        <v>55</v>
      </c>
      <c r="E1941">
        <v>18</v>
      </c>
      <c r="F1941">
        <v>2016030618</v>
      </c>
      <c r="G1941" t="s">
        <v>55</v>
      </c>
      <c r="H1941" t="s">
        <v>2254</v>
      </c>
      <c r="I1941" t="s">
        <v>55</v>
      </c>
      <c r="J1941" t="s">
        <v>55</v>
      </c>
      <c r="K1941" t="s">
        <v>55</v>
      </c>
      <c r="L1941" t="s">
        <v>55</v>
      </c>
      <c r="M1941" t="s">
        <v>55</v>
      </c>
      <c r="N1941" t="s">
        <v>57</v>
      </c>
      <c r="O1941" t="s">
        <v>57</v>
      </c>
      <c r="P1941" t="s">
        <v>57</v>
      </c>
      <c r="Q1941" t="s">
        <v>57</v>
      </c>
      <c r="R1941" t="s">
        <v>57</v>
      </c>
      <c r="S1941" t="s">
        <v>55</v>
      </c>
      <c r="T1941" t="s">
        <v>57</v>
      </c>
      <c r="U1941" t="s">
        <v>57</v>
      </c>
      <c r="V1941" t="s">
        <v>57</v>
      </c>
      <c r="W1941" t="s">
        <v>55</v>
      </c>
      <c r="X1941" t="s">
        <v>57</v>
      </c>
      <c r="Y1941" t="s">
        <v>57</v>
      </c>
      <c r="Z1941" t="s">
        <v>57</v>
      </c>
      <c r="AA1941" t="s">
        <v>57</v>
      </c>
      <c r="AB1941" t="s">
        <v>57</v>
      </c>
      <c r="AC1941" t="s">
        <v>57</v>
      </c>
      <c r="AD1941" t="s">
        <v>57</v>
      </c>
      <c r="AE1941">
        <v>0</v>
      </c>
      <c r="AF1941">
        <v>0</v>
      </c>
      <c r="AG1941">
        <v>0</v>
      </c>
      <c r="AH1941">
        <v>0</v>
      </c>
      <c r="AI1941" s="18" t="str">
        <f t="shared" si="121"/>
        <v>1</v>
      </c>
      <c r="AJ1941" s="18" t="str">
        <f t="shared" si="122"/>
        <v>1</v>
      </c>
      <c r="AK1941" s="18" t="str">
        <f t="shared" si="123"/>
        <v>1</v>
      </c>
      <c r="AL1941" s="18">
        <f t="shared" si="124"/>
        <v>0</v>
      </c>
      <c r="AM1941" t="s">
        <v>55</v>
      </c>
      <c r="AN1941" t="s">
        <v>55</v>
      </c>
      <c r="AO1941">
        <v>0</v>
      </c>
      <c r="AP1941">
        <v>1</v>
      </c>
      <c r="AQ1941">
        <v>0</v>
      </c>
      <c r="AR1941" t="s">
        <v>59</v>
      </c>
      <c r="AS1941" t="s">
        <v>80</v>
      </c>
      <c r="AT1941" t="s">
        <v>80</v>
      </c>
      <c r="AU1941" t="s">
        <v>80</v>
      </c>
      <c r="AV1941" t="s">
        <v>7800</v>
      </c>
      <c r="AW1941" t="s">
        <v>2254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2016030618</v>
      </c>
      <c r="BM1941">
        <v>18</v>
      </c>
    </row>
    <row r="1942" spans="1:65">
      <c r="A1942" t="s">
        <v>7801</v>
      </c>
      <c r="B1942">
        <v>1941</v>
      </c>
      <c r="C1942" t="s">
        <v>57</v>
      </c>
      <c r="D1942" t="s">
        <v>55</v>
      </c>
      <c r="E1942">
        <v>18</v>
      </c>
      <c r="F1942">
        <v>2016030618</v>
      </c>
      <c r="G1942" t="s">
        <v>55</v>
      </c>
      <c r="H1942" t="s">
        <v>2255</v>
      </c>
      <c r="I1942" t="s">
        <v>55</v>
      </c>
      <c r="J1942" t="s">
        <v>55</v>
      </c>
      <c r="K1942" t="s">
        <v>55</v>
      </c>
      <c r="L1942" t="s">
        <v>55</v>
      </c>
      <c r="M1942" t="s">
        <v>55</v>
      </c>
      <c r="N1942" t="s">
        <v>57</v>
      </c>
      <c r="O1942" t="s">
        <v>57</v>
      </c>
      <c r="P1942" t="s">
        <v>57</v>
      </c>
      <c r="Q1942" t="s">
        <v>57</v>
      </c>
      <c r="R1942" t="s">
        <v>57</v>
      </c>
      <c r="S1942" t="s">
        <v>55</v>
      </c>
      <c r="T1942" t="s">
        <v>57</v>
      </c>
      <c r="U1942" t="s">
        <v>57</v>
      </c>
      <c r="V1942" t="s">
        <v>57</v>
      </c>
      <c r="W1942" t="s">
        <v>55</v>
      </c>
      <c r="X1942" t="s">
        <v>57</v>
      </c>
      <c r="Y1942" t="s">
        <v>57</v>
      </c>
      <c r="Z1942" t="s">
        <v>57</v>
      </c>
      <c r="AA1942" t="s">
        <v>57</v>
      </c>
      <c r="AB1942" t="s">
        <v>57</v>
      </c>
      <c r="AC1942" t="s">
        <v>57</v>
      </c>
      <c r="AD1942" t="s">
        <v>57</v>
      </c>
      <c r="AE1942">
        <v>0</v>
      </c>
      <c r="AF1942">
        <v>0</v>
      </c>
      <c r="AG1942">
        <v>0</v>
      </c>
      <c r="AH1942">
        <v>0</v>
      </c>
      <c r="AI1942" s="18" t="str">
        <f t="shared" si="121"/>
        <v>1</v>
      </c>
      <c r="AJ1942" s="18" t="str">
        <f t="shared" si="122"/>
        <v>1</v>
      </c>
      <c r="AK1942" s="18" t="str">
        <f t="shared" si="123"/>
        <v>1</v>
      </c>
      <c r="AL1942" s="18">
        <f t="shared" si="124"/>
        <v>0</v>
      </c>
      <c r="AM1942" t="s">
        <v>55</v>
      </c>
      <c r="AN1942" t="s">
        <v>55</v>
      </c>
      <c r="AO1942">
        <v>0</v>
      </c>
      <c r="AP1942">
        <v>1</v>
      </c>
      <c r="AQ1942">
        <v>0</v>
      </c>
      <c r="AR1942" t="s">
        <v>59</v>
      </c>
      <c r="AS1942" t="s">
        <v>80</v>
      </c>
      <c r="AT1942" t="s">
        <v>80</v>
      </c>
      <c r="AU1942" t="s">
        <v>80</v>
      </c>
      <c r="AV1942" t="s">
        <v>7801</v>
      </c>
      <c r="AW1942" t="s">
        <v>2255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0</v>
      </c>
      <c r="BK1942">
        <v>0</v>
      </c>
      <c r="BL1942">
        <v>2016030618</v>
      </c>
      <c r="BM1942">
        <v>18</v>
      </c>
    </row>
    <row r="1943" spans="1:65">
      <c r="A1943" t="s">
        <v>7802</v>
      </c>
      <c r="B1943">
        <v>1942</v>
      </c>
      <c r="C1943" t="s">
        <v>57</v>
      </c>
      <c r="D1943" t="s">
        <v>55</v>
      </c>
      <c r="E1943">
        <v>18</v>
      </c>
      <c r="F1943">
        <v>2016030618</v>
      </c>
      <c r="G1943" t="s">
        <v>55</v>
      </c>
      <c r="H1943" t="s">
        <v>2256</v>
      </c>
      <c r="I1943" t="s">
        <v>55</v>
      </c>
      <c r="J1943" t="s">
        <v>55</v>
      </c>
      <c r="K1943" t="s">
        <v>55</v>
      </c>
      <c r="L1943" t="s">
        <v>55</v>
      </c>
      <c r="M1943" t="s">
        <v>55</v>
      </c>
      <c r="N1943" t="s">
        <v>57</v>
      </c>
      <c r="O1943" t="s">
        <v>57</v>
      </c>
      <c r="P1943" t="s">
        <v>57</v>
      </c>
      <c r="Q1943" t="s">
        <v>57</v>
      </c>
      <c r="R1943" t="s">
        <v>57</v>
      </c>
      <c r="S1943" t="s">
        <v>55</v>
      </c>
      <c r="T1943" t="s">
        <v>57</v>
      </c>
      <c r="U1943" t="s">
        <v>57</v>
      </c>
      <c r="V1943" t="s">
        <v>57</v>
      </c>
      <c r="W1943" t="s">
        <v>55</v>
      </c>
      <c r="X1943" t="s">
        <v>57</v>
      </c>
      <c r="Y1943" t="s">
        <v>57</v>
      </c>
      <c r="Z1943" t="s">
        <v>57</v>
      </c>
      <c r="AA1943" t="s">
        <v>57</v>
      </c>
      <c r="AB1943" t="s">
        <v>57</v>
      </c>
      <c r="AC1943" t="s">
        <v>57</v>
      </c>
      <c r="AD1943" t="s">
        <v>57</v>
      </c>
      <c r="AE1943">
        <v>0</v>
      </c>
      <c r="AF1943">
        <v>0</v>
      </c>
      <c r="AG1943">
        <v>0</v>
      </c>
      <c r="AH1943">
        <v>0</v>
      </c>
      <c r="AI1943" s="18" t="str">
        <f t="shared" si="121"/>
        <v>1</v>
      </c>
      <c r="AJ1943" s="18" t="str">
        <f t="shared" si="122"/>
        <v>1</v>
      </c>
      <c r="AK1943" s="18" t="str">
        <f t="shared" si="123"/>
        <v>1</v>
      </c>
      <c r="AL1943" s="18">
        <f t="shared" si="124"/>
        <v>0</v>
      </c>
      <c r="AM1943" t="s">
        <v>55</v>
      </c>
      <c r="AN1943" t="s">
        <v>55</v>
      </c>
      <c r="AO1943">
        <v>0</v>
      </c>
      <c r="AP1943">
        <v>1</v>
      </c>
      <c r="AQ1943">
        <v>0</v>
      </c>
      <c r="AR1943" t="s">
        <v>59</v>
      </c>
      <c r="AS1943" t="s">
        <v>80</v>
      </c>
      <c r="AT1943" t="s">
        <v>80</v>
      </c>
      <c r="AU1943" t="s">
        <v>80</v>
      </c>
      <c r="AV1943" t="s">
        <v>7802</v>
      </c>
      <c r="AW1943" t="s">
        <v>2256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0</v>
      </c>
      <c r="BL1943">
        <v>2016030618</v>
      </c>
      <c r="BM1943">
        <v>18</v>
      </c>
    </row>
    <row r="1944" spans="1:65">
      <c r="A1944" t="s">
        <v>7803</v>
      </c>
      <c r="B1944">
        <v>1943</v>
      </c>
      <c r="C1944" t="s">
        <v>57</v>
      </c>
      <c r="D1944" t="s">
        <v>55</v>
      </c>
      <c r="E1944">
        <v>18</v>
      </c>
      <c r="F1944">
        <v>2016030618</v>
      </c>
      <c r="G1944" t="s">
        <v>55</v>
      </c>
      <c r="H1944" t="s">
        <v>2257</v>
      </c>
      <c r="I1944" t="s">
        <v>55</v>
      </c>
      <c r="J1944" t="s">
        <v>55</v>
      </c>
      <c r="K1944" t="s">
        <v>55</v>
      </c>
      <c r="L1944" t="s">
        <v>55</v>
      </c>
      <c r="M1944" t="s">
        <v>55</v>
      </c>
      <c r="N1944" t="s">
        <v>57</v>
      </c>
      <c r="O1944" t="s">
        <v>57</v>
      </c>
      <c r="P1944" t="s">
        <v>57</v>
      </c>
      <c r="Q1944" t="s">
        <v>57</v>
      </c>
      <c r="R1944" t="s">
        <v>57</v>
      </c>
      <c r="S1944" t="s">
        <v>55</v>
      </c>
      <c r="T1944" t="s">
        <v>57</v>
      </c>
      <c r="U1944" t="s">
        <v>57</v>
      </c>
      <c r="V1944" t="s">
        <v>57</v>
      </c>
      <c r="W1944" t="s">
        <v>55</v>
      </c>
      <c r="X1944" t="s">
        <v>57</v>
      </c>
      <c r="Y1944" t="s">
        <v>57</v>
      </c>
      <c r="Z1944" t="s">
        <v>57</v>
      </c>
      <c r="AA1944" t="s">
        <v>57</v>
      </c>
      <c r="AB1944" t="s">
        <v>57</v>
      </c>
      <c r="AC1944" t="s">
        <v>57</v>
      </c>
      <c r="AD1944" t="s">
        <v>57</v>
      </c>
      <c r="AE1944">
        <v>0</v>
      </c>
      <c r="AF1944">
        <v>0</v>
      </c>
      <c r="AG1944">
        <v>0</v>
      </c>
      <c r="AH1944">
        <v>0</v>
      </c>
      <c r="AI1944" s="18" t="str">
        <f t="shared" si="121"/>
        <v>1</v>
      </c>
      <c r="AJ1944" s="18" t="str">
        <f t="shared" si="122"/>
        <v>1</v>
      </c>
      <c r="AK1944" s="18" t="str">
        <f t="shared" si="123"/>
        <v>1</v>
      </c>
      <c r="AL1944" s="18">
        <f t="shared" si="124"/>
        <v>0</v>
      </c>
      <c r="AM1944" t="s">
        <v>55</v>
      </c>
      <c r="AN1944" t="s">
        <v>55</v>
      </c>
      <c r="AO1944">
        <v>1</v>
      </c>
      <c r="AP1944">
        <v>1</v>
      </c>
      <c r="AQ1944">
        <v>0</v>
      </c>
      <c r="AR1944" t="s">
        <v>59</v>
      </c>
      <c r="AS1944" t="s">
        <v>80</v>
      </c>
      <c r="AT1944" t="s">
        <v>80</v>
      </c>
      <c r="AU1944" t="s">
        <v>80</v>
      </c>
      <c r="AV1944" t="s">
        <v>7803</v>
      </c>
      <c r="AW1944" t="s">
        <v>2257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0</v>
      </c>
      <c r="BK1944">
        <v>0</v>
      </c>
      <c r="BL1944">
        <v>2016030618</v>
      </c>
      <c r="BM1944">
        <v>18</v>
      </c>
    </row>
    <row r="1945" spans="1:65">
      <c r="A1945" t="s">
        <v>7804</v>
      </c>
      <c r="B1945">
        <v>1944</v>
      </c>
      <c r="C1945" t="s">
        <v>52</v>
      </c>
      <c r="D1945">
        <v>1</v>
      </c>
      <c r="E1945">
        <v>18</v>
      </c>
      <c r="F1945">
        <v>2016030618</v>
      </c>
      <c r="G1945">
        <v>20160306</v>
      </c>
      <c r="H1945" t="s">
        <v>2258</v>
      </c>
      <c r="I1945" t="s">
        <v>217</v>
      </c>
      <c r="J1945" t="s">
        <v>55</v>
      </c>
      <c r="K1945">
        <v>0</v>
      </c>
      <c r="L1945">
        <v>0</v>
      </c>
      <c r="M1945">
        <v>0</v>
      </c>
      <c r="N1945" t="s">
        <v>56</v>
      </c>
      <c r="O1945" t="s">
        <v>57</v>
      </c>
      <c r="P1945" t="s">
        <v>57</v>
      </c>
      <c r="Q1945" t="s">
        <v>3</v>
      </c>
      <c r="R1945" t="s">
        <v>144</v>
      </c>
      <c r="S1945" t="s">
        <v>55</v>
      </c>
      <c r="T1945" t="s">
        <v>56</v>
      </c>
      <c r="U1945" t="s">
        <v>56</v>
      </c>
      <c r="V1945" t="s">
        <v>56</v>
      </c>
      <c r="W1945" t="s">
        <v>55</v>
      </c>
      <c r="X1945" t="s">
        <v>56</v>
      </c>
      <c r="Y1945" t="s">
        <v>56</v>
      </c>
      <c r="Z1945" t="s">
        <v>68</v>
      </c>
      <c r="AA1945" t="s">
        <v>132</v>
      </c>
      <c r="AB1945" t="s">
        <v>56</v>
      </c>
      <c r="AC1945" t="s">
        <v>68</v>
      </c>
      <c r="AD1945" t="s">
        <v>56</v>
      </c>
      <c r="AE1945">
        <v>0</v>
      </c>
      <c r="AF1945">
        <v>0</v>
      </c>
      <c r="AG1945">
        <v>0</v>
      </c>
      <c r="AH1945">
        <v>1</v>
      </c>
      <c r="AI1945" s="18" t="str">
        <f t="shared" si="121"/>
        <v>1</v>
      </c>
      <c r="AJ1945" s="18" t="str">
        <f t="shared" si="122"/>
        <v>1</v>
      </c>
      <c r="AK1945" s="18" t="str">
        <f t="shared" si="123"/>
        <v>1</v>
      </c>
      <c r="AL1945" s="18">
        <f t="shared" si="124"/>
        <v>1</v>
      </c>
      <c r="AM1945" t="s">
        <v>55</v>
      </c>
      <c r="AN1945" t="s">
        <v>55</v>
      </c>
      <c r="AO1945">
        <v>0</v>
      </c>
      <c r="AP1945">
        <v>0</v>
      </c>
      <c r="AQ1945">
        <v>0</v>
      </c>
      <c r="AR1945" t="s">
        <v>147</v>
      </c>
      <c r="AS1945" t="s">
        <v>58</v>
      </c>
      <c r="AT1945" t="s">
        <v>144</v>
      </c>
      <c r="AU1945" t="s">
        <v>1326</v>
      </c>
      <c r="AV1945" t="s">
        <v>7804</v>
      </c>
      <c r="AW1945" t="s">
        <v>2258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2016030618</v>
      </c>
      <c r="BM1945">
        <v>18</v>
      </c>
    </row>
    <row r="1946" spans="1:65">
      <c r="A1946" t="s">
        <v>7805</v>
      </c>
      <c r="B1946">
        <v>1945</v>
      </c>
      <c r="C1946" t="s">
        <v>52</v>
      </c>
      <c r="D1946">
        <v>1</v>
      </c>
      <c r="E1946">
        <v>18</v>
      </c>
      <c r="F1946">
        <v>2016030618</v>
      </c>
      <c r="G1946">
        <v>20160306</v>
      </c>
      <c r="H1946" t="s">
        <v>2259</v>
      </c>
      <c r="I1946" t="s">
        <v>217</v>
      </c>
      <c r="J1946" t="s">
        <v>55</v>
      </c>
      <c r="K1946">
        <v>0</v>
      </c>
      <c r="L1946">
        <v>0</v>
      </c>
      <c r="M1946">
        <v>0</v>
      </c>
      <c r="N1946" t="s">
        <v>56</v>
      </c>
      <c r="O1946" t="s">
        <v>57</v>
      </c>
      <c r="P1946" t="s">
        <v>57</v>
      </c>
      <c r="Q1946" t="s">
        <v>3</v>
      </c>
      <c r="R1946" t="s">
        <v>144</v>
      </c>
      <c r="S1946" t="s">
        <v>55</v>
      </c>
      <c r="T1946" t="s">
        <v>56</v>
      </c>
      <c r="U1946" t="s">
        <v>56</v>
      </c>
      <c r="V1946" t="s">
        <v>56</v>
      </c>
      <c r="W1946" t="s">
        <v>55</v>
      </c>
      <c r="X1946" t="s">
        <v>56</v>
      </c>
      <c r="Y1946" t="s">
        <v>56</v>
      </c>
      <c r="Z1946" t="s">
        <v>56</v>
      </c>
      <c r="AA1946" t="s">
        <v>57</v>
      </c>
      <c r="AB1946" t="s">
        <v>56</v>
      </c>
      <c r="AC1946" t="s">
        <v>56</v>
      </c>
      <c r="AD1946" t="s">
        <v>56</v>
      </c>
      <c r="AE1946">
        <v>0</v>
      </c>
      <c r="AF1946">
        <v>0</v>
      </c>
      <c r="AG1946">
        <v>0</v>
      </c>
      <c r="AH1946">
        <v>1</v>
      </c>
      <c r="AI1946" s="18" t="str">
        <f t="shared" si="121"/>
        <v>1</v>
      </c>
      <c r="AJ1946" s="18" t="str">
        <f t="shared" si="122"/>
        <v>1</v>
      </c>
      <c r="AK1946" s="18" t="str">
        <f t="shared" si="123"/>
        <v>1</v>
      </c>
      <c r="AL1946" s="18">
        <f t="shared" si="124"/>
        <v>1</v>
      </c>
      <c r="AM1946" t="s">
        <v>55</v>
      </c>
      <c r="AN1946" t="s">
        <v>55</v>
      </c>
      <c r="AO1946">
        <v>0</v>
      </c>
      <c r="AP1946">
        <v>0</v>
      </c>
      <c r="AQ1946">
        <v>0</v>
      </c>
      <c r="AR1946" t="s">
        <v>147</v>
      </c>
      <c r="AS1946" t="s">
        <v>58</v>
      </c>
      <c r="AT1946" t="s">
        <v>144</v>
      </c>
      <c r="AU1946" t="s">
        <v>1326</v>
      </c>
      <c r="AV1946" t="s">
        <v>7805</v>
      </c>
      <c r="AW1946" t="s">
        <v>2259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</v>
      </c>
      <c r="BL1946">
        <v>2016030618</v>
      </c>
      <c r="BM1946">
        <v>18</v>
      </c>
    </row>
    <row r="1947" spans="1:65">
      <c r="A1947" t="s">
        <v>7806</v>
      </c>
      <c r="B1947">
        <v>1946</v>
      </c>
      <c r="C1947" t="s">
        <v>52</v>
      </c>
      <c r="D1947">
        <v>1</v>
      </c>
      <c r="E1947">
        <v>18</v>
      </c>
      <c r="F1947">
        <v>2016030618</v>
      </c>
      <c r="G1947">
        <v>20160306</v>
      </c>
      <c r="H1947" t="s">
        <v>2260</v>
      </c>
      <c r="I1947" t="s">
        <v>80</v>
      </c>
      <c r="J1947" t="s">
        <v>55</v>
      </c>
      <c r="K1947">
        <v>0</v>
      </c>
      <c r="L1947">
        <v>0</v>
      </c>
      <c r="M1947">
        <v>0</v>
      </c>
      <c r="N1947" t="s">
        <v>56</v>
      </c>
      <c r="O1947" t="s">
        <v>57</v>
      </c>
      <c r="P1947" t="s">
        <v>57</v>
      </c>
      <c r="Q1947" t="s">
        <v>3</v>
      </c>
      <c r="R1947" t="s">
        <v>144</v>
      </c>
      <c r="S1947" t="s">
        <v>55</v>
      </c>
      <c r="T1947" t="s">
        <v>56</v>
      </c>
      <c r="U1947" t="s">
        <v>56</v>
      </c>
      <c r="V1947" t="s">
        <v>56</v>
      </c>
      <c r="W1947" t="s">
        <v>55</v>
      </c>
      <c r="X1947" t="s">
        <v>56</v>
      </c>
      <c r="Y1947" t="s">
        <v>56</v>
      </c>
      <c r="Z1947" t="s">
        <v>68</v>
      </c>
      <c r="AA1947" t="s">
        <v>132</v>
      </c>
      <c r="AB1947" t="s">
        <v>56</v>
      </c>
      <c r="AC1947" t="s">
        <v>56</v>
      </c>
      <c r="AD1947" t="s">
        <v>56</v>
      </c>
      <c r="AE1947">
        <v>0</v>
      </c>
      <c r="AF1947">
        <v>0</v>
      </c>
      <c r="AG1947">
        <v>0</v>
      </c>
      <c r="AH1947">
        <v>1</v>
      </c>
      <c r="AI1947" s="18" t="str">
        <f t="shared" si="121"/>
        <v>1</v>
      </c>
      <c r="AJ1947" s="18" t="str">
        <f t="shared" si="122"/>
        <v>1</v>
      </c>
      <c r="AK1947" s="18" t="str">
        <f t="shared" si="123"/>
        <v>1</v>
      </c>
      <c r="AL1947" s="18">
        <f t="shared" si="124"/>
        <v>1</v>
      </c>
      <c r="AM1947" t="s">
        <v>55</v>
      </c>
      <c r="AN1947" t="s">
        <v>55</v>
      </c>
      <c r="AO1947">
        <v>0</v>
      </c>
      <c r="AP1947">
        <v>0</v>
      </c>
      <c r="AQ1947">
        <v>0</v>
      </c>
      <c r="AR1947" t="s">
        <v>59</v>
      </c>
      <c r="AS1947" t="s">
        <v>58</v>
      </c>
      <c r="AT1947" t="s">
        <v>144</v>
      </c>
      <c r="AU1947" t="s">
        <v>1326</v>
      </c>
      <c r="AV1947" t="s">
        <v>7806</v>
      </c>
      <c r="AW1947" t="s">
        <v>2260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2016030618</v>
      </c>
      <c r="BM1947">
        <v>18</v>
      </c>
    </row>
    <row r="1948" spans="1:65">
      <c r="A1948" t="s">
        <v>7807</v>
      </c>
      <c r="B1948">
        <v>1947</v>
      </c>
      <c r="C1948" t="s">
        <v>52</v>
      </c>
      <c r="D1948">
        <v>1</v>
      </c>
      <c r="E1948">
        <v>18</v>
      </c>
      <c r="F1948">
        <v>2016030618</v>
      </c>
      <c r="G1948">
        <v>20160306</v>
      </c>
      <c r="H1948" t="s">
        <v>2261</v>
      </c>
      <c r="I1948" t="s">
        <v>80</v>
      </c>
      <c r="J1948" t="s">
        <v>55</v>
      </c>
      <c r="K1948">
        <v>0</v>
      </c>
      <c r="L1948">
        <v>0</v>
      </c>
      <c r="M1948">
        <v>0</v>
      </c>
      <c r="N1948" t="s">
        <v>56</v>
      </c>
      <c r="O1948" t="s">
        <v>57</v>
      </c>
      <c r="P1948" t="s">
        <v>57</v>
      </c>
      <c r="Q1948" t="s">
        <v>3</v>
      </c>
      <c r="R1948" t="s">
        <v>144</v>
      </c>
      <c r="S1948" t="s">
        <v>55</v>
      </c>
      <c r="T1948" t="s">
        <v>56</v>
      </c>
      <c r="U1948" t="s">
        <v>56</v>
      </c>
      <c r="V1948" t="s">
        <v>56</v>
      </c>
      <c r="W1948" t="s">
        <v>55</v>
      </c>
      <c r="X1948" t="s">
        <v>56</v>
      </c>
      <c r="Y1948" t="s">
        <v>56</v>
      </c>
      <c r="Z1948" t="s">
        <v>68</v>
      </c>
      <c r="AA1948" t="s">
        <v>132</v>
      </c>
      <c r="AB1948" t="s">
        <v>56</v>
      </c>
      <c r="AC1948" t="s">
        <v>56</v>
      </c>
      <c r="AD1948" t="s">
        <v>56</v>
      </c>
      <c r="AE1948">
        <v>0</v>
      </c>
      <c r="AF1948">
        <v>0</v>
      </c>
      <c r="AG1948">
        <v>0</v>
      </c>
      <c r="AH1948">
        <v>0</v>
      </c>
      <c r="AI1948" s="18" t="str">
        <f t="shared" si="121"/>
        <v>1</v>
      </c>
      <c r="AJ1948" s="18" t="str">
        <f t="shared" si="122"/>
        <v>1</v>
      </c>
      <c r="AK1948" s="18" t="str">
        <f t="shared" si="123"/>
        <v>1</v>
      </c>
      <c r="AL1948" s="18">
        <f t="shared" si="124"/>
        <v>0</v>
      </c>
      <c r="AM1948" t="s">
        <v>55</v>
      </c>
      <c r="AN1948" t="s">
        <v>55</v>
      </c>
      <c r="AO1948">
        <v>0</v>
      </c>
      <c r="AP1948">
        <v>0</v>
      </c>
      <c r="AQ1948">
        <v>0</v>
      </c>
      <c r="AR1948" t="s">
        <v>59</v>
      </c>
      <c r="AS1948" t="s">
        <v>58</v>
      </c>
      <c r="AT1948" t="s">
        <v>144</v>
      </c>
      <c r="AU1948" t="s">
        <v>1326</v>
      </c>
      <c r="AV1948" t="s">
        <v>7807</v>
      </c>
      <c r="AW1948" t="s">
        <v>2261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0</v>
      </c>
      <c r="BK1948">
        <v>1</v>
      </c>
      <c r="BL1948">
        <v>2016030618</v>
      </c>
      <c r="BM1948">
        <v>18</v>
      </c>
    </row>
    <row r="1949" spans="1:65">
      <c r="A1949" t="s">
        <v>7808</v>
      </c>
      <c r="B1949">
        <v>1948</v>
      </c>
      <c r="C1949" t="s">
        <v>52</v>
      </c>
      <c r="D1949">
        <v>1</v>
      </c>
      <c r="E1949">
        <v>18</v>
      </c>
      <c r="F1949">
        <v>2016030618</v>
      </c>
      <c r="G1949">
        <v>20160306</v>
      </c>
      <c r="H1949" t="s">
        <v>2262</v>
      </c>
      <c r="I1949" t="s">
        <v>80</v>
      </c>
      <c r="J1949" t="s">
        <v>55</v>
      </c>
      <c r="K1949">
        <v>0</v>
      </c>
      <c r="L1949">
        <v>0</v>
      </c>
      <c r="M1949">
        <v>0</v>
      </c>
      <c r="N1949" t="s">
        <v>56</v>
      </c>
      <c r="O1949" t="s">
        <v>57</v>
      </c>
      <c r="P1949" t="s">
        <v>57</v>
      </c>
      <c r="Q1949" t="s">
        <v>3</v>
      </c>
      <c r="R1949" t="s">
        <v>144</v>
      </c>
      <c r="S1949" t="s">
        <v>55</v>
      </c>
      <c r="T1949" t="s">
        <v>56</v>
      </c>
      <c r="U1949" t="s">
        <v>56</v>
      </c>
      <c r="V1949" t="s">
        <v>56</v>
      </c>
      <c r="W1949" t="s">
        <v>55</v>
      </c>
      <c r="X1949" t="s">
        <v>56</v>
      </c>
      <c r="Y1949" t="s">
        <v>56</v>
      </c>
      <c r="Z1949" t="s">
        <v>68</v>
      </c>
      <c r="AA1949" t="s">
        <v>132</v>
      </c>
      <c r="AB1949" t="s">
        <v>56</v>
      </c>
      <c r="AC1949" t="s">
        <v>56</v>
      </c>
      <c r="AD1949" t="s">
        <v>56</v>
      </c>
      <c r="AE1949">
        <v>0</v>
      </c>
      <c r="AF1949">
        <v>0</v>
      </c>
      <c r="AG1949">
        <v>0</v>
      </c>
      <c r="AH1949">
        <v>1</v>
      </c>
      <c r="AI1949" s="18" t="str">
        <f t="shared" si="121"/>
        <v>1</v>
      </c>
      <c r="AJ1949" s="18" t="str">
        <f t="shared" si="122"/>
        <v>1</v>
      </c>
      <c r="AK1949" s="18" t="str">
        <f t="shared" si="123"/>
        <v>1</v>
      </c>
      <c r="AL1949" s="18">
        <f t="shared" si="124"/>
        <v>1</v>
      </c>
      <c r="AM1949" t="s">
        <v>55</v>
      </c>
      <c r="AN1949" t="s">
        <v>55</v>
      </c>
      <c r="AO1949">
        <v>1</v>
      </c>
      <c r="AP1949">
        <v>0</v>
      </c>
      <c r="AQ1949">
        <v>0</v>
      </c>
      <c r="AR1949" t="s">
        <v>59</v>
      </c>
      <c r="AS1949" t="s">
        <v>58</v>
      </c>
      <c r="AT1949" t="s">
        <v>144</v>
      </c>
      <c r="AU1949" t="s">
        <v>1326</v>
      </c>
      <c r="AV1949" t="s">
        <v>7808</v>
      </c>
      <c r="AW1949" t="s">
        <v>2262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2016030618</v>
      </c>
      <c r="BM1949">
        <v>18</v>
      </c>
    </row>
    <row r="1950" spans="1:65">
      <c r="A1950" t="s">
        <v>7809</v>
      </c>
      <c r="B1950">
        <v>1949</v>
      </c>
      <c r="C1950" t="s">
        <v>52</v>
      </c>
      <c r="D1950">
        <v>1</v>
      </c>
      <c r="E1950">
        <v>18</v>
      </c>
      <c r="F1950">
        <v>2016030618</v>
      </c>
      <c r="G1950">
        <v>20160306</v>
      </c>
      <c r="H1950" t="s">
        <v>2263</v>
      </c>
      <c r="I1950" t="s">
        <v>80</v>
      </c>
      <c r="J1950" t="s">
        <v>55</v>
      </c>
      <c r="K1950">
        <v>0</v>
      </c>
      <c r="L1950">
        <v>0</v>
      </c>
      <c r="M1950">
        <v>0</v>
      </c>
      <c r="N1950" t="s">
        <v>56</v>
      </c>
      <c r="O1950" t="s">
        <v>57</v>
      </c>
      <c r="P1950" t="s">
        <v>57</v>
      </c>
      <c r="Q1950" t="s">
        <v>3</v>
      </c>
      <c r="R1950" t="s">
        <v>144</v>
      </c>
      <c r="S1950" t="s">
        <v>55</v>
      </c>
      <c r="T1950" t="s">
        <v>56</v>
      </c>
      <c r="U1950" t="s">
        <v>56</v>
      </c>
      <c r="V1950" t="s">
        <v>56</v>
      </c>
      <c r="W1950" t="s">
        <v>55</v>
      </c>
      <c r="X1950" t="s">
        <v>56</v>
      </c>
      <c r="Y1950" t="s">
        <v>56</v>
      </c>
      <c r="Z1950" t="s">
        <v>68</v>
      </c>
      <c r="AA1950" t="s">
        <v>132</v>
      </c>
      <c r="AB1950" t="s">
        <v>56</v>
      </c>
      <c r="AC1950" t="s">
        <v>56</v>
      </c>
      <c r="AD1950" t="s">
        <v>56</v>
      </c>
      <c r="AE1950">
        <v>0</v>
      </c>
      <c r="AF1950">
        <v>0</v>
      </c>
      <c r="AG1950">
        <v>0</v>
      </c>
      <c r="AH1950">
        <v>1</v>
      </c>
      <c r="AI1950" s="18" t="str">
        <f t="shared" si="121"/>
        <v>1</v>
      </c>
      <c r="AJ1950" s="18" t="str">
        <f t="shared" si="122"/>
        <v>1</v>
      </c>
      <c r="AK1950" s="18" t="str">
        <f t="shared" si="123"/>
        <v>1</v>
      </c>
      <c r="AL1950" s="18">
        <f t="shared" si="124"/>
        <v>1</v>
      </c>
      <c r="AM1950" t="s">
        <v>55</v>
      </c>
      <c r="AN1950" t="s">
        <v>55</v>
      </c>
      <c r="AO1950">
        <v>0</v>
      </c>
      <c r="AP1950">
        <v>0</v>
      </c>
      <c r="AQ1950">
        <v>0</v>
      </c>
      <c r="AR1950" t="s">
        <v>59</v>
      </c>
      <c r="AS1950" t="s">
        <v>58</v>
      </c>
      <c r="AT1950" t="s">
        <v>144</v>
      </c>
      <c r="AU1950" t="s">
        <v>1326</v>
      </c>
      <c r="AV1950" t="s">
        <v>7809</v>
      </c>
      <c r="AW1950" t="s">
        <v>2263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2016030618</v>
      </c>
      <c r="BM1950">
        <v>18</v>
      </c>
    </row>
    <row r="1951" spans="1:65">
      <c r="A1951" t="s">
        <v>7810</v>
      </c>
      <c r="B1951">
        <v>1950</v>
      </c>
      <c r="C1951" t="s">
        <v>52</v>
      </c>
      <c r="D1951">
        <v>1</v>
      </c>
      <c r="E1951">
        <v>18</v>
      </c>
      <c r="F1951">
        <v>2016030618</v>
      </c>
      <c r="G1951">
        <v>20160306</v>
      </c>
      <c r="H1951" t="s">
        <v>2264</v>
      </c>
      <c r="I1951" t="s">
        <v>80</v>
      </c>
      <c r="J1951" t="s">
        <v>55</v>
      </c>
      <c r="K1951">
        <v>0</v>
      </c>
      <c r="L1951">
        <v>0</v>
      </c>
      <c r="M1951">
        <v>0</v>
      </c>
      <c r="N1951" t="s">
        <v>56</v>
      </c>
      <c r="O1951" t="s">
        <v>57</v>
      </c>
      <c r="P1951" t="s">
        <v>57</v>
      </c>
      <c r="Q1951" t="s">
        <v>3</v>
      </c>
      <c r="R1951" t="s">
        <v>144</v>
      </c>
      <c r="S1951" t="s">
        <v>55</v>
      </c>
      <c r="T1951" t="s">
        <v>56</v>
      </c>
      <c r="U1951" t="s">
        <v>56</v>
      </c>
      <c r="V1951" t="s">
        <v>56</v>
      </c>
      <c r="W1951" t="s">
        <v>55</v>
      </c>
      <c r="X1951" t="s">
        <v>56</v>
      </c>
      <c r="Y1951" t="s">
        <v>56</v>
      </c>
      <c r="Z1951" t="s">
        <v>68</v>
      </c>
      <c r="AA1951" t="s">
        <v>132</v>
      </c>
      <c r="AB1951" t="s">
        <v>56</v>
      </c>
      <c r="AC1951" t="s">
        <v>56</v>
      </c>
      <c r="AD1951" t="s">
        <v>56</v>
      </c>
      <c r="AE1951">
        <v>0</v>
      </c>
      <c r="AF1951">
        <v>0</v>
      </c>
      <c r="AG1951">
        <v>0</v>
      </c>
      <c r="AH1951">
        <v>1</v>
      </c>
      <c r="AI1951" s="18" t="str">
        <f t="shared" si="121"/>
        <v>1</v>
      </c>
      <c r="AJ1951" s="18" t="str">
        <f t="shared" si="122"/>
        <v>1</v>
      </c>
      <c r="AK1951" s="18" t="str">
        <f t="shared" si="123"/>
        <v>1</v>
      </c>
      <c r="AL1951" s="18">
        <f t="shared" si="124"/>
        <v>1</v>
      </c>
      <c r="AM1951" t="s">
        <v>55</v>
      </c>
      <c r="AN1951" t="s">
        <v>55</v>
      </c>
      <c r="AO1951">
        <v>0</v>
      </c>
      <c r="AP1951">
        <v>0</v>
      </c>
      <c r="AQ1951">
        <v>0</v>
      </c>
      <c r="AR1951" t="s">
        <v>59</v>
      </c>
      <c r="AS1951" t="s">
        <v>58</v>
      </c>
      <c r="AT1951" t="s">
        <v>144</v>
      </c>
      <c r="AU1951" t="s">
        <v>1326</v>
      </c>
      <c r="AV1951" t="s">
        <v>7810</v>
      </c>
      <c r="AW1951" t="s">
        <v>2264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2016030618</v>
      </c>
      <c r="BM1951">
        <v>18</v>
      </c>
    </row>
    <row r="1952" spans="1:65">
      <c r="A1952" t="s">
        <v>7811</v>
      </c>
      <c r="B1952">
        <v>1951</v>
      </c>
      <c r="C1952" t="s">
        <v>52</v>
      </c>
      <c r="D1952">
        <v>1</v>
      </c>
      <c r="E1952">
        <v>18</v>
      </c>
      <c r="F1952">
        <v>2016030618</v>
      </c>
      <c r="G1952">
        <v>20160306</v>
      </c>
      <c r="H1952" t="s">
        <v>2265</v>
      </c>
      <c r="I1952" t="s">
        <v>80</v>
      </c>
      <c r="J1952" t="s">
        <v>55</v>
      </c>
      <c r="K1952">
        <v>0</v>
      </c>
      <c r="L1952">
        <v>0</v>
      </c>
      <c r="M1952">
        <v>0</v>
      </c>
      <c r="N1952" t="s">
        <v>56</v>
      </c>
      <c r="O1952" t="s">
        <v>57</v>
      </c>
      <c r="P1952" t="s">
        <v>57</v>
      </c>
      <c r="Q1952" t="s">
        <v>3</v>
      </c>
      <c r="R1952" t="s">
        <v>144</v>
      </c>
      <c r="S1952" t="s">
        <v>55</v>
      </c>
      <c r="T1952" t="s">
        <v>56</v>
      </c>
      <c r="U1952" t="s">
        <v>56</v>
      </c>
      <c r="V1952" t="s">
        <v>56</v>
      </c>
      <c r="W1952" t="s">
        <v>55</v>
      </c>
      <c r="X1952" t="s">
        <v>56</v>
      </c>
      <c r="Y1952" t="s">
        <v>56</v>
      </c>
      <c r="Z1952" t="s">
        <v>68</v>
      </c>
      <c r="AA1952" t="s">
        <v>132</v>
      </c>
      <c r="AB1952" t="s">
        <v>56</v>
      </c>
      <c r="AC1952" t="s">
        <v>56</v>
      </c>
      <c r="AD1952" t="s">
        <v>56</v>
      </c>
      <c r="AE1952">
        <v>0</v>
      </c>
      <c r="AF1952">
        <v>0</v>
      </c>
      <c r="AG1952">
        <v>0</v>
      </c>
      <c r="AH1952">
        <v>1</v>
      </c>
      <c r="AI1952" s="18" t="str">
        <f t="shared" si="121"/>
        <v>1</v>
      </c>
      <c r="AJ1952" s="18" t="str">
        <f t="shared" si="122"/>
        <v>1</v>
      </c>
      <c r="AK1952" s="18" t="str">
        <f t="shared" si="123"/>
        <v>1</v>
      </c>
      <c r="AL1952" s="18">
        <f t="shared" si="124"/>
        <v>1</v>
      </c>
      <c r="AM1952" t="s">
        <v>55</v>
      </c>
      <c r="AN1952" t="s">
        <v>55</v>
      </c>
      <c r="AO1952">
        <v>0</v>
      </c>
      <c r="AP1952">
        <v>0</v>
      </c>
      <c r="AQ1952">
        <v>0</v>
      </c>
      <c r="AR1952" t="s">
        <v>59</v>
      </c>
      <c r="AS1952" t="s">
        <v>58</v>
      </c>
      <c r="AT1952" t="s">
        <v>144</v>
      </c>
      <c r="AU1952" t="s">
        <v>1326</v>
      </c>
      <c r="AV1952" t="s">
        <v>7811</v>
      </c>
      <c r="AW1952" t="s">
        <v>2265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1</v>
      </c>
      <c r="BL1952">
        <v>2016030618</v>
      </c>
      <c r="BM1952">
        <v>18</v>
      </c>
    </row>
    <row r="1953" spans="1:65">
      <c r="A1953" t="s">
        <v>7812</v>
      </c>
      <c r="B1953">
        <v>1952</v>
      </c>
      <c r="C1953" t="s">
        <v>52</v>
      </c>
      <c r="D1953">
        <v>1</v>
      </c>
      <c r="E1953">
        <v>18</v>
      </c>
      <c r="F1953">
        <v>2016030618</v>
      </c>
      <c r="G1953">
        <v>20160306</v>
      </c>
      <c r="H1953" t="s">
        <v>2266</v>
      </c>
      <c r="I1953" t="s">
        <v>80</v>
      </c>
      <c r="J1953" t="s">
        <v>55</v>
      </c>
      <c r="K1953">
        <v>0</v>
      </c>
      <c r="L1953">
        <v>0</v>
      </c>
      <c r="M1953">
        <v>0</v>
      </c>
      <c r="N1953" t="s">
        <v>56</v>
      </c>
      <c r="O1953" t="s">
        <v>57</v>
      </c>
      <c r="P1953" t="s">
        <v>57</v>
      </c>
      <c r="Q1953" t="s">
        <v>3</v>
      </c>
      <c r="R1953" t="s">
        <v>144</v>
      </c>
      <c r="S1953" t="s">
        <v>55</v>
      </c>
      <c r="T1953" t="s">
        <v>56</v>
      </c>
      <c r="U1953" t="s">
        <v>56</v>
      </c>
      <c r="V1953" t="s">
        <v>56</v>
      </c>
      <c r="W1953" t="s">
        <v>55</v>
      </c>
      <c r="X1953" t="s">
        <v>56</v>
      </c>
      <c r="Y1953" t="s">
        <v>56</v>
      </c>
      <c r="Z1953" t="s">
        <v>68</v>
      </c>
      <c r="AA1953" t="s">
        <v>132</v>
      </c>
      <c r="AB1953" t="s">
        <v>56</v>
      </c>
      <c r="AC1953" t="s">
        <v>56</v>
      </c>
      <c r="AD1953" t="s">
        <v>56</v>
      </c>
      <c r="AE1953">
        <v>0</v>
      </c>
      <c r="AF1953">
        <v>0</v>
      </c>
      <c r="AG1953">
        <v>0</v>
      </c>
      <c r="AH1953">
        <v>1</v>
      </c>
      <c r="AI1953" s="18" t="str">
        <f t="shared" si="121"/>
        <v>1</v>
      </c>
      <c r="AJ1953" s="18" t="str">
        <f t="shared" si="122"/>
        <v>1</v>
      </c>
      <c r="AK1953" s="18" t="str">
        <f t="shared" si="123"/>
        <v>1</v>
      </c>
      <c r="AL1953" s="18">
        <f t="shared" si="124"/>
        <v>1</v>
      </c>
      <c r="AM1953" t="s">
        <v>55</v>
      </c>
      <c r="AN1953" t="s">
        <v>55</v>
      </c>
      <c r="AO1953">
        <v>0</v>
      </c>
      <c r="AP1953">
        <v>0</v>
      </c>
      <c r="AQ1953">
        <v>0</v>
      </c>
      <c r="AR1953" t="s">
        <v>59</v>
      </c>
      <c r="AS1953" t="s">
        <v>58</v>
      </c>
      <c r="AT1953" t="s">
        <v>144</v>
      </c>
      <c r="AU1953" t="s">
        <v>1326</v>
      </c>
      <c r="AV1953" t="s">
        <v>7812</v>
      </c>
      <c r="AW1953" t="s">
        <v>2266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2016030618</v>
      </c>
      <c r="BM1953">
        <v>18</v>
      </c>
    </row>
    <row r="1954" spans="1:65">
      <c r="A1954" t="s">
        <v>7813</v>
      </c>
      <c r="B1954">
        <v>1953</v>
      </c>
      <c r="C1954" t="s">
        <v>52</v>
      </c>
      <c r="D1954">
        <v>1</v>
      </c>
      <c r="E1954">
        <v>18</v>
      </c>
      <c r="F1954">
        <v>2016030618</v>
      </c>
      <c r="G1954">
        <v>20160306</v>
      </c>
      <c r="H1954" t="s">
        <v>2267</v>
      </c>
      <c r="I1954" t="s">
        <v>217</v>
      </c>
      <c r="J1954" t="s">
        <v>55</v>
      </c>
      <c r="K1954">
        <v>0</v>
      </c>
      <c r="L1954">
        <v>0</v>
      </c>
      <c r="M1954">
        <v>0</v>
      </c>
      <c r="N1954" t="s">
        <v>56</v>
      </c>
      <c r="O1954" t="s">
        <v>57</v>
      </c>
      <c r="P1954" t="s">
        <v>57</v>
      </c>
      <c r="Q1954" t="s">
        <v>3</v>
      </c>
      <c r="R1954" t="s">
        <v>218</v>
      </c>
      <c r="S1954" t="s">
        <v>55</v>
      </c>
      <c r="T1954" t="s">
        <v>56</v>
      </c>
      <c r="U1954" t="s">
        <v>56</v>
      </c>
      <c r="V1954" t="s">
        <v>56</v>
      </c>
      <c r="W1954" t="s">
        <v>55</v>
      </c>
      <c r="X1954" t="s">
        <v>56</v>
      </c>
      <c r="Y1954" t="s">
        <v>56</v>
      </c>
      <c r="Z1954" t="s">
        <v>56</v>
      </c>
      <c r="AA1954" t="s">
        <v>57</v>
      </c>
      <c r="AB1954" t="s">
        <v>56</v>
      </c>
      <c r="AC1954" t="s">
        <v>56</v>
      </c>
      <c r="AD1954" t="s">
        <v>56</v>
      </c>
      <c r="AE1954">
        <v>0</v>
      </c>
      <c r="AF1954">
        <v>0</v>
      </c>
      <c r="AG1954">
        <v>0</v>
      </c>
      <c r="AH1954">
        <v>1</v>
      </c>
      <c r="AI1954" s="18" t="str">
        <f t="shared" si="121"/>
        <v>1</v>
      </c>
      <c r="AJ1954" s="18" t="str">
        <f t="shared" si="122"/>
        <v>1</v>
      </c>
      <c r="AK1954" s="18" t="str">
        <f t="shared" si="123"/>
        <v>1</v>
      </c>
      <c r="AL1954" s="18">
        <f t="shared" si="124"/>
        <v>1</v>
      </c>
      <c r="AM1954" t="s">
        <v>55</v>
      </c>
      <c r="AN1954" t="s">
        <v>55</v>
      </c>
      <c r="AO1954">
        <v>1</v>
      </c>
      <c r="AP1954">
        <v>0</v>
      </c>
      <c r="AQ1954">
        <v>0</v>
      </c>
      <c r="AR1954" t="s">
        <v>147</v>
      </c>
      <c r="AS1954" t="s">
        <v>58</v>
      </c>
      <c r="AT1954" t="s">
        <v>58</v>
      </c>
      <c r="AU1954" t="s">
        <v>1326</v>
      </c>
      <c r="AV1954" t="s">
        <v>7813</v>
      </c>
      <c r="AW1954" t="s">
        <v>2267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2016030618</v>
      </c>
      <c r="BM1954">
        <v>18</v>
      </c>
    </row>
    <row r="1955" spans="1:65">
      <c r="A1955" t="s">
        <v>7814</v>
      </c>
      <c r="B1955">
        <v>1954</v>
      </c>
      <c r="C1955" t="s">
        <v>52</v>
      </c>
      <c r="D1955">
        <v>1</v>
      </c>
      <c r="E1955">
        <v>18</v>
      </c>
      <c r="F1955">
        <v>2016030618</v>
      </c>
      <c r="G1955">
        <v>20160306</v>
      </c>
      <c r="H1955" t="s">
        <v>2268</v>
      </c>
      <c r="I1955" t="s">
        <v>217</v>
      </c>
      <c r="J1955" t="s">
        <v>55</v>
      </c>
      <c r="K1955">
        <v>0</v>
      </c>
      <c r="L1955">
        <v>0</v>
      </c>
      <c r="M1955">
        <v>0</v>
      </c>
      <c r="N1955" t="s">
        <v>56</v>
      </c>
      <c r="O1955" t="s">
        <v>57</v>
      </c>
      <c r="P1955" t="s">
        <v>57</v>
      </c>
      <c r="Q1955" t="s">
        <v>3</v>
      </c>
      <c r="R1955" t="s">
        <v>218</v>
      </c>
      <c r="S1955" t="s">
        <v>55</v>
      </c>
      <c r="T1955" t="s">
        <v>56</v>
      </c>
      <c r="U1955" t="s">
        <v>56</v>
      </c>
      <c r="V1955" t="s">
        <v>56</v>
      </c>
      <c r="W1955" t="s">
        <v>55</v>
      </c>
      <c r="X1955" t="s">
        <v>56</v>
      </c>
      <c r="Y1955" t="s">
        <v>56</v>
      </c>
      <c r="Z1955" t="s">
        <v>56</v>
      </c>
      <c r="AA1955" t="s">
        <v>57</v>
      </c>
      <c r="AB1955" t="s">
        <v>56</v>
      </c>
      <c r="AC1955" t="s">
        <v>56</v>
      </c>
      <c r="AD1955" t="s">
        <v>56</v>
      </c>
      <c r="AE1955">
        <v>0</v>
      </c>
      <c r="AF1955">
        <v>0</v>
      </c>
      <c r="AG1955">
        <v>0</v>
      </c>
      <c r="AH1955">
        <v>1</v>
      </c>
      <c r="AI1955" s="18" t="str">
        <f t="shared" si="121"/>
        <v>1</v>
      </c>
      <c r="AJ1955" s="18" t="str">
        <f t="shared" si="122"/>
        <v>1</v>
      </c>
      <c r="AK1955" s="18" t="str">
        <f t="shared" si="123"/>
        <v>1</v>
      </c>
      <c r="AL1955" s="18">
        <f t="shared" si="124"/>
        <v>1</v>
      </c>
      <c r="AM1955" t="s">
        <v>55</v>
      </c>
      <c r="AN1955" t="s">
        <v>55</v>
      </c>
      <c r="AO1955">
        <v>0</v>
      </c>
      <c r="AP1955">
        <v>0</v>
      </c>
      <c r="AQ1955">
        <v>0</v>
      </c>
      <c r="AR1955" t="s">
        <v>147</v>
      </c>
      <c r="AS1955" t="s">
        <v>58</v>
      </c>
      <c r="AT1955" t="s">
        <v>58</v>
      </c>
      <c r="AU1955" t="s">
        <v>1326</v>
      </c>
      <c r="AV1955" t="s">
        <v>7814</v>
      </c>
      <c r="AW1955" t="s">
        <v>2268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2016030618</v>
      </c>
      <c r="BM1955">
        <v>18</v>
      </c>
    </row>
    <row r="1956" spans="1:65">
      <c r="A1956" t="s">
        <v>7815</v>
      </c>
      <c r="B1956">
        <v>1955</v>
      </c>
      <c r="C1956" t="s">
        <v>52</v>
      </c>
      <c r="D1956">
        <v>1</v>
      </c>
      <c r="E1956">
        <v>18</v>
      </c>
      <c r="F1956">
        <v>2016030618</v>
      </c>
      <c r="G1956">
        <v>20160306</v>
      </c>
      <c r="H1956" t="s">
        <v>2269</v>
      </c>
      <c r="I1956" t="s">
        <v>217</v>
      </c>
      <c r="J1956" t="s">
        <v>55</v>
      </c>
      <c r="K1956">
        <v>0</v>
      </c>
      <c r="L1956">
        <v>0</v>
      </c>
      <c r="M1956">
        <v>0</v>
      </c>
      <c r="N1956" t="s">
        <v>56</v>
      </c>
      <c r="O1956" t="s">
        <v>57</v>
      </c>
      <c r="P1956" t="s">
        <v>57</v>
      </c>
      <c r="Q1956" t="s">
        <v>3</v>
      </c>
      <c r="R1956" t="s">
        <v>218</v>
      </c>
      <c r="S1956" t="s">
        <v>55</v>
      </c>
      <c r="T1956" t="s">
        <v>56</v>
      </c>
      <c r="U1956" t="s">
        <v>56</v>
      </c>
      <c r="V1956" t="s">
        <v>56</v>
      </c>
      <c r="W1956" t="s">
        <v>55</v>
      </c>
      <c r="X1956" t="s">
        <v>56</v>
      </c>
      <c r="Y1956" t="s">
        <v>56</v>
      </c>
      <c r="Z1956" t="s">
        <v>56</v>
      </c>
      <c r="AA1956" t="s">
        <v>57</v>
      </c>
      <c r="AB1956" t="s">
        <v>56</v>
      </c>
      <c r="AC1956" t="s">
        <v>56</v>
      </c>
      <c r="AD1956" t="s">
        <v>56</v>
      </c>
      <c r="AE1956">
        <v>0</v>
      </c>
      <c r="AF1956">
        <v>0</v>
      </c>
      <c r="AG1956">
        <v>0</v>
      </c>
      <c r="AH1956">
        <v>1</v>
      </c>
      <c r="AI1956" s="18" t="str">
        <f t="shared" si="121"/>
        <v>1</v>
      </c>
      <c r="AJ1956" s="18" t="str">
        <f t="shared" si="122"/>
        <v>1</v>
      </c>
      <c r="AK1956" s="18" t="str">
        <f t="shared" si="123"/>
        <v>1</v>
      </c>
      <c r="AL1956" s="18">
        <f t="shared" si="124"/>
        <v>1</v>
      </c>
      <c r="AM1956" t="s">
        <v>55</v>
      </c>
      <c r="AN1956" t="s">
        <v>55</v>
      </c>
      <c r="AO1956">
        <v>0</v>
      </c>
      <c r="AP1956">
        <v>0</v>
      </c>
      <c r="AQ1956">
        <v>0</v>
      </c>
      <c r="AR1956" t="s">
        <v>147</v>
      </c>
      <c r="AS1956" t="s">
        <v>58</v>
      </c>
      <c r="AT1956" t="s">
        <v>58</v>
      </c>
      <c r="AU1956" t="s">
        <v>1326</v>
      </c>
      <c r="AV1956" t="s">
        <v>7815</v>
      </c>
      <c r="AW1956" t="s">
        <v>2269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2016030618</v>
      </c>
      <c r="BM1956">
        <v>18</v>
      </c>
    </row>
    <row r="1957" spans="1:65">
      <c r="A1957" t="s">
        <v>7816</v>
      </c>
      <c r="B1957">
        <v>1956</v>
      </c>
      <c r="C1957" t="s">
        <v>52</v>
      </c>
      <c r="D1957">
        <v>1</v>
      </c>
      <c r="E1957">
        <v>18</v>
      </c>
      <c r="F1957">
        <v>2016030618</v>
      </c>
      <c r="G1957">
        <v>20160306</v>
      </c>
      <c r="H1957" t="s">
        <v>2270</v>
      </c>
      <c r="I1957" t="s">
        <v>217</v>
      </c>
      <c r="J1957" t="s">
        <v>55</v>
      </c>
      <c r="K1957">
        <v>0</v>
      </c>
      <c r="L1957">
        <v>0</v>
      </c>
      <c r="M1957">
        <v>0</v>
      </c>
      <c r="N1957" t="s">
        <v>56</v>
      </c>
      <c r="O1957" t="s">
        <v>57</v>
      </c>
      <c r="P1957" t="s">
        <v>57</v>
      </c>
      <c r="Q1957" t="s">
        <v>3</v>
      </c>
      <c r="R1957" t="s">
        <v>218</v>
      </c>
      <c r="S1957" t="s">
        <v>55</v>
      </c>
      <c r="T1957" t="s">
        <v>56</v>
      </c>
      <c r="U1957" t="s">
        <v>56</v>
      </c>
      <c r="V1957" t="s">
        <v>56</v>
      </c>
      <c r="W1957" t="s">
        <v>55</v>
      </c>
      <c r="X1957" t="s">
        <v>56</v>
      </c>
      <c r="Y1957" t="s">
        <v>56</v>
      </c>
      <c r="Z1957" t="s">
        <v>56</v>
      </c>
      <c r="AA1957" t="s">
        <v>57</v>
      </c>
      <c r="AB1957" t="s">
        <v>56</v>
      </c>
      <c r="AC1957" t="s">
        <v>56</v>
      </c>
      <c r="AD1957" t="s">
        <v>56</v>
      </c>
      <c r="AE1957">
        <v>0</v>
      </c>
      <c r="AF1957">
        <v>0</v>
      </c>
      <c r="AG1957">
        <v>0</v>
      </c>
      <c r="AH1957">
        <v>1</v>
      </c>
      <c r="AI1957" s="18" t="str">
        <f t="shared" si="121"/>
        <v>1</v>
      </c>
      <c r="AJ1957" s="18" t="str">
        <f t="shared" si="122"/>
        <v>1</v>
      </c>
      <c r="AK1957" s="18" t="str">
        <f t="shared" si="123"/>
        <v>1</v>
      </c>
      <c r="AL1957" s="18">
        <f t="shared" si="124"/>
        <v>1</v>
      </c>
      <c r="AM1957" t="s">
        <v>55</v>
      </c>
      <c r="AN1957" t="s">
        <v>55</v>
      </c>
      <c r="AO1957">
        <v>0</v>
      </c>
      <c r="AP1957">
        <v>0</v>
      </c>
      <c r="AQ1957">
        <v>0</v>
      </c>
      <c r="AR1957" t="s">
        <v>147</v>
      </c>
      <c r="AS1957" t="s">
        <v>58</v>
      </c>
      <c r="AT1957" t="s">
        <v>58</v>
      </c>
      <c r="AU1957" t="s">
        <v>1326</v>
      </c>
      <c r="AV1957" t="s">
        <v>7816</v>
      </c>
      <c r="AW1957" t="s">
        <v>2270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2016030618</v>
      </c>
      <c r="BM1957">
        <v>18</v>
      </c>
    </row>
    <row r="1958" spans="1:65">
      <c r="A1958" t="s">
        <v>7817</v>
      </c>
      <c r="B1958">
        <v>1957</v>
      </c>
      <c r="C1958" t="s">
        <v>52</v>
      </c>
      <c r="D1958">
        <v>1</v>
      </c>
      <c r="E1958">
        <v>18</v>
      </c>
      <c r="F1958">
        <v>2016030618</v>
      </c>
      <c r="G1958">
        <v>20160306</v>
      </c>
      <c r="H1958" t="s">
        <v>2271</v>
      </c>
      <c r="I1958" t="s">
        <v>217</v>
      </c>
      <c r="J1958" t="s">
        <v>55</v>
      </c>
      <c r="K1958">
        <v>0</v>
      </c>
      <c r="L1958">
        <v>0</v>
      </c>
      <c r="M1958">
        <v>0</v>
      </c>
      <c r="N1958" t="s">
        <v>56</v>
      </c>
      <c r="O1958" t="s">
        <v>57</v>
      </c>
      <c r="P1958" t="s">
        <v>57</v>
      </c>
      <c r="Q1958" t="s">
        <v>3</v>
      </c>
      <c r="R1958" t="s">
        <v>218</v>
      </c>
      <c r="S1958" t="s">
        <v>55</v>
      </c>
      <c r="T1958" t="s">
        <v>56</v>
      </c>
      <c r="U1958" t="s">
        <v>56</v>
      </c>
      <c r="V1958" t="s">
        <v>56</v>
      </c>
      <c r="W1958" t="s">
        <v>55</v>
      </c>
      <c r="X1958" t="s">
        <v>56</v>
      </c>
      <c r="Y1958" t="s">
        <v>56</v>
      </c>
      <c r="Z1958" t="s">
        <v>56</v>
      </c>
      <c r="AA1958" t="s">
        <v>57</v>
      </c>
      <c r="AB1958" t="s">
        <v>56</v>
      </c>
      <c r="AC1958" t="s">
        <v>56</v>
      </c>
      <c r="AD1958" t="s">
        <v>56</v>
      </c>
      <c r="AE1958">
        <v>0</v>
      </c>
      <c r="AF1958">
        <v>0</v>
      </c>
      <c r="AG1958">
        <v>0</v>
      </c>
      <c r="AH1958">
        <v>1</v>
      </c>
      <c r="AI1958" s="18" t="str">
        <f t="shared" si="121"/>
        <v>1</v>
      </c>
      <c r="AJ1958" s="18" t="str">
        <f t="shared" si="122"/>
        <v>1</v>
      </c>
      <c r="AK1958" s="18" t="str">
        <f t="shared" si="123"/>
        <v>1</v>
      </c>
      <c r="AL1958" s="18">
        <f t="shared" si="124"/>
        <v>1</v>
      </c>
      <c r="AM1958" t="s">
        <v>55</v>
      </c>
      <c r="AN1958" t="s">
        <v>55</v>
      </c>
      <c r="AO1958">
        <v>0</v>
      </c>
      <c r="AP1958">
        <v>0</v>
      </c>
      <c r="AQ1958">
        <v>0</v>
      </c>
      <c r="AR1958" t="s">
        <v>147</v>
      </c>
      <c r="AS1958" t="s">
        <v>58</v>
      </c>
      <c r="AT1958" t="s">
        <v>58</v>
      </c>
      <c r="AU1958" t="s">
        <v>1326</v>
      </c>
      <c r="AV1958" t="s">
        <v>7817</v>
      </c>
      <c r="AW1958" t="s">
        <v>2271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1</v>
      </c>
      <c r="BL1958">
        <v>2016030618</v>
      </c>
      <c r="BM1958">
        <v>18</v>
      </c>
    </row>
    <row r="1959" spans="1:65">
      <c r="A1959" t="s">
        <v>7818</v>
      </c>
      <c r="B1959">
        <v>1958</v>
      </c>
      <c r="C1959" t="s">
        <v>52</v>
      </c>
      <c r="D1959">
        <v>1</v>
      </c>
      <c r="E1959">
        <v>18</v>
      </c>
      <c r="F1959">
        <v>2016030618</v>
      </c>
      <c r="G1959">
        <v>20160306</v>
      </c>
      <c r="H1959" t="s">
        <v>2272</v>
      </c>
      <c r="I1959" t="s">
        <v>217</v>
      </c>
      <c r="J1959" t="s">
        <v>55</v>
      </c>
      <c r="K1959">
        <v>0</v>
      </c>
      <c r="L1959">
        <v>0</v>
      </c>
      <c r="M1959">
        <v>0</v>
      </c>
      <c r="N1959" t="s">
        <v>56</v>
      </c>
      <c r="O1959" t="s">
        <v>57</v>
      </c>
      <c r="P1959" t="s">
        <v>57</v>
      </c>
      <c r="Q1959" t="s">
        <v>3</v>
      </c>
      <c r="R1959" t="s">
        <v>218</v>
      </c>
      <c r="S1959" t="s">
        <v>55</v>
      </c>
      <c r="T1959" t="s">
        <v>56</v>
      </c>
      <c r="U1959" t="s">
        <v>56</v>
      </c>
      <c r="V1959" t="s">
        <v>56</v>
      </c>
      <c r="W1959" t="s">
        <v>55</v>
      </c>
      <c r="X1959" t="s">
        <v>56</v>
      </c>
      <c r="Y1959" t="s">
        <v>56</v>
      </c>
      <c r="Z1959" t="s">
        <v>56</v>
      </c>
      <c r="AA1959" t="s">
        <v>57</v>
      </c>
      <c r="AB1959" t="s">
        <v>56</v>
      </c>
      <c r="AC1959" t="s">
        <v>56</v>
      </c>
      <c r="AD1959" t="s">
        <v>56</v>
      </c>
      <c r="AE1959">
        <v>0</v>
      </c>
      <c r="AF1959">
        <v>0</v>
      </c>
      <c r="AG1959">
        <v>0</v>
      </c>
      <c r="AH1959">
        <v>1</v>
      </c>
      <c r="AI1959" s="18" t="str">
        <f t="shared" si="121"/>
        <v>1</v>
      </c>
      <c r="AJ1959" s="18" t="str">
        <f t="shared" si="122"/>
        <v>1</v>
      </c>
      <c r="AK1959" s="18" t="str">
        <f t="shared" si="123"/>
        <v>1</v>
      </c>
      <c r="AL1959" s="18">
        <f t="shared" si="124"/>
        <v>1</v>
      </c>
      <c r="AM1959" t="s">
        <v>55</v>
      </c>
      <c r="AN1959" t="s">
        <v>55</v>
      </c>
      <c r="AO1959">
        <v>1</v>
      </c>
      <c r="AP1959">
        <v>0</v>
      </c>
      <c r="AQ1959">
        <v>0</v>
      </c>
      <c r="AR1959" t="s">
        <v>147</v>
      </c>
      <c r="AS1959" t="s">
        <v>58</v>
      </c>
      <c r="AT1959" t="s">
        <v>58</v>
      </c>
      <c r="AU1959" t="s">
        <v>1326</v>
      </c>
      <c r="AV1959" t="s">
        <v>7818</v>
      </c>
      <c r="AW1959" t="s">
        <v>2272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</v>
      </c>
      <c r="BL1959">
        <v>2016030618</v>
      </c>
      <c r="BM1959">
        <v>18</v>
      </c>
    </row>
    <row r="1960" spans="1:65">
      <c r="A1960" t="s">
        <v>7819</v>
      </c>
      <c r="B1960">
        <v>1959</v>
      </c>
      <c r="C1960" t="s">
        <v>52</v>
      </c>
      <c r="D1960">
        <v>1</v>
      </c>
      <c r="E1960">
        <v>18</v>
      </c>
      <c r="F1960">
        <v>2016030618</v>
      </c>
      <c r="G1960">
        <v>20160306</v>
      </c>
      <c r="H1960" t="s">
        <v>2273</v>
      </c>
      <c r="I1960" t="s">
        <v>217</v>
      </c>
      <c r="J1960" t="s">
        <v>55</v>
      </c>
      <c r="K1960">
        <v>0</v>
      </c>
      <c r="L1960">
        <v>0</v>
      </c>
      <c r="M1960">
        <v>0</v>
      </c>
      <c r="N1960" t="s">
        <v>56</v>
      </c>
      <c r="O1960" t="s">
        <v>57</v>
      </c>
      <c r="P1960" t="s">
        <v>57</v>
      </c>
      <c r="Q1960" t="s">
        <v>3</v>
      </c>
      <c r="R1960" t="s">
        <v>218</v>
      </c>
      <c r="S1960" t="s">
        <v>55</v>
      </c>
      <c r="T1960" t="s">
        <v>56</v>
      </c>
      <c r="U1960" t="s">
        <v>56</v>
      </c>
      <c r="V1960" t="s">
        <v>56</v>
      </c>
      <c r="W1960" t="s">
        <v>55</v>
      </c>
      <c r="X1960" t="s">
        <v>56</v>
      </c>
      <c r="Y1960" t="s">
        <v>56</v>
      </c>
      <c r="Z1960" t="s">
        <v>56</v>
      </c>
      <c r="AA1960" t="s">
        <v>57</v>
      </c>
      <c r="AB1960" t="s">
        <v>56</v>
      </c>
      <c r="AC1960" t="s">
        <v>56</v>
      </c>
      <c r="AD1960" t="s">
        <v>56</v>
      </c>
      <c r="AE1960">
        <v>0</v>
      </c>
      <c r="AF1960">
        <v>0</v>
      </c>
      <c r="AG1960">
        <v>0</v>
      </c>
      <c r="AH1960">
        <v>1</v>
      </c>
      <c r="AI1960" s="18" t="str">
        <f t="shared" si="121"/>
        <v>1</v>
      </c>
      <c r="AJ1960" s="18" t="str">
        <f t="shared" si="122"/>
        <v>1</v>
      </c>
      <c r="AK1960" s="18" t="str">
        <f t="shared" si="123"/>
        <v>1</v>
      </c>
      <c r="AL1960" s="18">
        <f t="shared" si="124"/>
        <v>1</v>
      </c>
      <c r="AM1960" t="s">
        <v>55</v>
      </c>
      <c r="AN1960" t="s">
        <v>55</v>
      </c>
      <c r="AO1960">
        <v>0</v>
      </c>
      <c r="AP1960">
        <v>0</v>
      </c>
      <c r="AQ1960">
        <v>0</v>
      </c>
      <c r="AR1960" t="s">
        <v>147</v>
      </c>
      <c r="AS1960" t="s">
        <v>58</v>
      </c>
      <c r="AT1960" t="s">
        <v>58</v>
      </c>
      <c r="AU1960" t="s">
        <v>1326</v>
      </c>
      <c r="AV1960" t="s">
        <v>7819</v>
      </c>
      <c r="AW1960" t="s">
        <v>2273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</v>
      </c>
      <c r="BL1960">
        <v>2016030618</v>
      </c>
      <c r="BM1960">
        <v>18</v>
      </c>
    </row>
    <row r="1961" spans="1:65">
      <c r="A1961" t="s">
        <v>7820</v>
      </c>
      <c r="B1961">
        <v>1960</v>
      </c>
      <c r="C1961" t="s">
        <v>52</v>
      </c>
      <c r="D1961">
        <v>1</v>
      </c>
      <c r="E1961">
        <v>18</v>
      </c>
      <c r="F1961">
        <v>2016030618</v>
      </c>
      <c r="G1961">
        <v>20160306</v>
      </c>
      <c r="H1961" t="s">
        <v>2274</v>
      </c>
      <c r="I1961" t="s">
        <v>217</v>
      </c>
      <c r="J1961" t="s">
        <v>55</v>
      </c>
      <c r="K1961">
        <v>0</v>
      </c>
      <c r="L1961">
        <v>0</v>
      </c>
      <c r="M1961">
        <v>0</v>
      </c>
      <c r="N1961" t="s">
        <v>56</v>
      </c>
      <c r="O1961" t="s">
        <v>57</v>
      </c>
      <c r="P1961" t="s">
        <v>57</v>
      </c>
      <c r="Q1961" t="s">
        <v>3</v>
      </c>
      <c r="R1961" t="s">
        <v>218</v>
      </c>
      <c r="S1961" t="s">
        <v>55</v>
      </c>
      <c r="T1961" t="s">
        <v>56</v>
      </c>
      <c r="U1961" t="s">
        <v>56</v>
      </c>
      <c r="V1961" t="s">
        <v>56</v>
      </c>
      <c r="W1961" t="s">
        <v>55</v>
      </c>
      <c r="X1961" t="s">
        <v>56</v>
      </c>
      <c r="Y1961" t="s">
        <v>56</v>
      </c>
      <c r="Z1961" t="s">
        <v>56</v>
      </c>
      <c r="AA1961" t="s">
        <v>57</v>
      </c>
      <c r="AB1961" t="s">
        <v>56</v>
      </c>
      <c r="AC1961" t="s">
        <v>56</v>
      </c>
      <c r="AD1961" t="s">
        <v>56</v>
      </c>
      <c r="AE1961">
        <v>0</v>
      </c>
      <c r="AF1961">
        <v>0</v>
      </c>
      <c r="AG1961">
        <v>0</v>
      </c>
      <c r="AH1961">
        <v>1</v>
      </c>
      <c r="AI1961" s="18" t="str">
        <f t="shared" si="121"/>
        <v>1</v>
      </c>
      <c r="AJ1961" s="18" t="str">
        <f t="shared" si="122"/>
        <v>1</v>
      </c>
      <c r="AK1961" s="18" t="str">
        <f t="shared" si="123"/>
        <v>1</v>
      </c>
      <c r="AL1961" s="18">
        <f t="shared" si="124"/>
        <v>1</v>
      </c>
      <c r="AM1961" t="s">
        <v>55</v>
      </c>
      <c r="AN1961" t="s">
        <v>55</v>
      </c>
      <c r="AO1961">
        <v>0</v>
      </c>
      <c r="AP1961">
        <v>0</v>
      </c>
      <c r="AQ1961">
        <v>0</v>
      </c>
      <c r="AR1961" t="s">
        <v>147</v>
      </c>
      <c r="AS1961" t="s">
        <v>58</v>
      </c>
      <c r="AT1961" t="s">
        <v>58</v>
      </c>
      <c r="AU1961" t="s">
        <v>1326</v>
      </c>
      <c r="AV1961" t="s">
        <v>7820</v>
      </c>
      <c r="AW1961" t="s">
        <v>2274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2016030618</v>
      </c>
      <c r="BM1961">
        <v>18</v>
      </c>
    </row>
    <row r="1962" spans="1:65">
      <c r="A1962" t="s">
        <v>7821</v>
      </c>
      <c r="B1962">
        <v>1961</v>
      </c>
      <c r="C1962" t="s">
        <v>52</v>
      </c>
      <c r="D1962">
        <v>1</v>
      </c>
      <c r="E1962">
        <v>18</v>
      </c>
      <c r="F1962">
        <v>2016030618</v>
      </c>
      <c r="G1962">
        <v>20160306</v>
      </c>
      <c r="H1962" t="s">
        <v>2275</v>
      </c>
      <c r="I1962" t="s">
        <v>217</v>
      </c>
      <c r="J1962" t="s">
        <v>55</v>
      </c>
      <c r="K1962">
        <v>0</v>
      </c>
      <c r="L1962">
        <v>0</v>
      </c>
      <c r="M1962">
        <v>0</v>
      </c>
      <c r="N1962" t="s">
        <v>56</v>
      </c>
      <c r="O1962" t="s">
        <v>57</v>
      </c>
      <c r="P1962" t="s">
        <v>57</v>
      </c>
      <c r="Q1962" t="s">
        <v>3</v>
      </c>
      <c r="R1962" t="s">
        <v>218</v>
      </c>
      <c r="S1962" t="s">
        <v>55</v>
      </c>
      <c r="T1962" t="s">
        <v>56</v>
      </c>
      <c r="U1962" t="s">
        <v>56</v>
      </c>
      <c r="V1962" t="s">
        <v>56</v>
      </c>
      <c r="W1962" t="s">
        <v>55</v>
      </c>
      <c r="X1962" t="s">
        <v>56</v>
      </c>
      <c r="Y1962" t="s">
        <v>56</v>
      </c>
      <c r="Z1962" t="s">
        <v>56</v>
      </c>
      <c r="AA1962" t="s">
        <v>57</v>
      </c>
      <c r="AB1962" t="s">
        <v>56</v>
      </c>
      <c r="AC1962" t="s">
        <v>56</v>
      </c>
      <c r="AD1962" t="s">
        <v>56</v>
      </c>
      <c r="AE1962">
        <v>0</v>
      </c>
      <c r="AF1962">
        <v>0</v>
      </c>
      <c r="AG1962">
        <v>0</v>
      </c>
      <c r="AH1962">
        <v>1</v>
      </c>
      <c r="AI1962" s="18" t="str">
        <f t="shared" si="121"/>
        <v>1</v>
      </c>
      <c r="AJ1962" s="18" t="str">
        <f t="shared" si="122"/>
        <v>1</v>
      </c>
      <c r="AK1962" s="18" t="str">
        <f t="shared" si="123"/>
        <v>1</v>
      </c>
      <c r="AL1962" s="18">
        <f t="shared" si="124"/>
        <v>1</v>
      </c>
      <c r="AM1962" t="s">
        <v>55</v>
      </c>
      <c r="AN1962" t="s">
        <v>55</v>
      </c>
      <c r="AO1962">
        <v>0</v>
      </c>
      <c r="AP1962">
        <v>0</v>
      </c>
      <c r="AQ1962">
        <v>0</v>
      </c>
      <c r="AR1962" t="s">
        <v>147</v>
      </c>
      <c r="AS1962" t="s">
        <v>58</v>
      </c>
      <c r="AT1962" t="s">
        <v>58</v>
      </c>
      <c r="AU1962" t="s">
        <v>1326</v>
      </c>
      <c r="AV1962" t="s">
        <v>7821</v>
      </c>
      <c r="AW1962" t="s">
        <v>2275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2016030618</v>
      </c>
      <c r="BM1962">
        <v>18</v>
      </c>
    </row>
    <row r="1963" spans="1:65">
      <c r="A1963" t="s">
        <v>7822</v>
      </c>
      <c r="B1963">
        <v>1962</v>
      </c>
      <c r="C1963" t="s">
        <v>52</v>
      </c>
      <c r="D1963">
        <v>1</v>
      </c>
      <c r="E1963">
        <v>18</v>
      </c>
      <c r="F1963">
        <v>2016030618</v>
      </c>
      <c r="G1963">
        <v>20160306</v>
      </c>
      <c r="H1963" t="s">
        <v>2276</v>
      </c>
      <c r="I1963" t="s">
        <v>217</v>
      </c>
      <c r="J1963" t="s">
        <v>55</v>
      </c>
      <c r="K1963">
        <v>0</v>
      </c>
      <c r="L1963">
        <v>0</v>
      </c>
      <c r="M1963">
        <v>0</v>
      </c>
      <c r="N1963" t="s">
        <v>56</v>
      </c>
      <c r="O1963" t="s">
        <v>57</v>
      </c>
      <c r="P1963" t="s">
        <v>57</v>
      </c>
      <c r="Q1963" t="s">
        <v>3</v>
      </c>
      <c r="R1963" t="s">
        <v>2145</v>
      </c>
      <c r="S1963" t="s">
        <v>55</v>
      </c>
      <c r="T1963" t="s">
        <v>56</v>
      </c>
      <c r="U1963" t="s">
        <v>56</v>
      </c>
      <c r="V1963" t="s">
        <v>56</v>
      </c>
      <c r="W1963" t="s">
        <v>55</v>
      </c>
      <c r="X1963" t="s">
        <v>56</v>
      </c>
      <c r="Y1963" t="s">
        <v>56</v>
      </c>
      <c r="Z1963" t="s">
        <v>56</v>
      </c>
      <c r="AA1963" t="s">
        <v>57</v>
      </c>
      <c r="AB1963" t="s">
        <v>68</v>
      </c>
      <c r="AC1963" t="s">
        <v>68</v>
      </c>
      <c r="AD1963" t="s">
        <v>56</v>
      </c>
      <c r="AE1963">
        <v>0</v>
      </c>
      <c r="AF1963">
        <v>0</v>
      </c>
      <c r="AG1963">
        <v>0</v>
      </c>
      <c r="AH1963">
        <v>1</v>
      </c>
      <c r="AI1963" s="18" t="str">
        <f t="shared" si="121"/>
        <v>1</v>
      </c>
      <c r="AJ1963" s="18" t="str">
        <f t="shared" si="122"/>
        <v>1</v>
      </c>
      <c r="AK1963" s="18" t="str">
        <f t="shared" si="123"/>
        <v>1</v>
      </c>
      <c r="AL1963" s="18">
        <f t="shared" si="124"/>
        <v>1</v>
      </c>
      <c r="AM1963" t="s">
        <v>55</v>
      </c>
      <c r="AN1963" t="s">
        <v>55</v>
      </c>
      <c r="AO1963">
        <v>0</v>
      </c>
      <c r="AP1963">
        <v>0</v>
      </c>
      <c r="AQ1963">
        <v>0</v>
      </c>
      <c r="AR1963" t="s">
        <v>147</v>
      </c>
      <c r="AS1963" t="s">
        <v>58</v>
      </c>
      <c r="AT1963" t="s">
        <v>58</v>
      </c>
      <c r="AU1963" t="s">
        <v>1326</v>
      </c>
      <c r="AV1963" t="s">
        <v>7822</v>
      </c>
      <c r="AW1963" t="s">
        <v>2276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2016030618</v>
      </c>
      <c r="BM1963">
        <v>18</v>
      </c>
    </row>
    <row r="1964" spans="1:65">
      <c r="A1964" t="s">
        <v>7823</v>
      </c>
      <c r="B1964">
        <v>1963</v>
      </c>
      <c r="C1964" t="s">
        <v>52</v>
      </c>
      <c r="D1964">
        <v>1</v>
      </c>
      <c r="E1964">
        <v>18</v>
      </c>
      <c r="F1964">
        <v>2016030618</v>
      </c>
      <c r="G1964">
        <v>20160306</v>
      </c>
      <c r="H1964" t="s">
        <v>2277</v>
      </c>
      <c r="I1964" t="s">
        <v>89</v>
      </c>
      <c r="J1964" t="s">
        <v>55</v>
      </c>
      <c r="K1964">
        <v>0</v>
      </c>
      <c r="L1964">
        <v>0</v>
      </c>
      <c r="M1964">
        <v>0</v>
      </c>
      <c r="N1964" t="s">
        <v>56</v>
      </c>
      <c r="O1964" t="s">
        <v>57</v>
      </c>
      <c r="P1964" t="s">
        <v>57</v>
      </c>
      <c r="Q1964" t="s">
        <v>3</v>
      </c>
      <c r="R1964" t="s">
        <v>144</v>
      </c>
      <c r="S1964" t="s">
        <v>55</v>
      </c>
      <c r="T1964" t="s">
        <v>68</v>
      </c>
      <c r="U1964" t="s">
        <v>56</v>
      </c>
      <c r="V1964" t="s">
        <v>56</v>
      </c>
      <c r="W1964" t="s">
        <v>55</v>
      </c>
      <c r="X1964" t="s">
        <v>56</v>
      </c>
      <c r="Y1964" t="s">
        <v>56</v>
      </c>
      <c r="Z1964" t="s">
        <v>68</v>
      </c>
      <c r="AA1964" t="s">
        <v>132</v>
      </c>
      <c r="AB1964" t="s">
        <v>56</v>
      </c>
      <c r="AC1964" t="s">
        <v>56</v>
      </c>
      <c r="AD1964" t="s">
        <v>56</v>
      </c>
      <c r="AE1964">
        <v>0</v>
      </c>
      <c r="AF1964">
        <v>0</v>
      </c>
      <c r="AG1964">
        <v>0</v>
      </c>
      <c r="AH1964">
        <v>1</v>
      </c>
      <c r="AI1964" s="18" t="str">
        <f t="shared" si="121"/>
        <v>1</v>
      </c>
      <c r="AJ1964" s="18" t="str">
        <f t="shared" si="122"/>
        <v>1</v>
      </c>
      <c r="AK1964" s="18" t="str">
        <f t="shared" si="123"/>
        <v>1</v>
      </c>
      <c r="AL1964" s="18">
        <f t="shared" si="124"/>
        <v>1</v>
      </c>
      <c r="AM1964" t="s">
        <v>55</v>
      </c>
      <c r="AN1964" t="s">
        <v>55</v>
      </c>
      <c r="AO1964">
        <v>0</v>
      </c>
      <c r="AP1964">
        <v>0</v>
      </c>
      <c r="AQ1964">
        <v>0</v>
      </c>
      <c r="AR1964" t="s">
        <v>89</v>
      </c>
      <c r="AS1964" t="s">
        <v>58</v>
      </c>
      <c r="AT1964" t="s">
        <v>144</v>
      </c>
      <c r="AU1964" t="s">
        <v>1326</v>
      </c>
      <c r="AV1964" t="s">
        <v>7823</v>
      </c>
      <c r="AW1964" t="s">
        <v>2277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1</v>
      </c>
      <c r="BL1964">
        <v>2016030618</v>
      </c>
      <c r="BM1964">
        <v>18</v>
      </c>
    </row>
    <row r="1965" spans="1:65">
      <c r="A1965" t="s">
        <v>7824</v>
      </c>
      <c r="B1965">
        <v>1964</v>
      </c>
      <c r="C1965" t="s">
        <v>52</v>
      </c>
      <c r="D1965">
        <v>1</v>
      </c>
      <c r="E1965">
        <v>18</v>
      </c>
      <c r="F1965">
        <v>2016030618</v>
      </c>
      <c r="G1965">
        <v>20160306</v>
      </c>
      <c r="H1965" t="s">
        <v>2278</v>
      </c>
      <c r="I1965" t="s">
        <v>2197</v>
      </c>
      <c r="J1965" t="s">
        <v>55</v>
      </c>
      <c r="K1965">
        <v>0</v>
      </c>
      <c r="L1965">
        <v>0</v>
      </c>
      <c r="M1965">
        <v>0</v>
      </c>
      <c r="N1965" t="s">
        <v>56</v>
      </c>
      <c r="O1965" t="s">
        <v>57</v>
      </c>
      <c r="P1965" t="s">
        <v>57</v>
      </c>
      <c r="Q1965" t="s">
        <v>3</v>
      </c>
      <c r="R1965" t="s">
        <v>2145</v>
      </c>
      <c r="S1965" t="s">
        <v>55</v>
      </c>
      <c r="T1965" t="s">
        <v>68</v>
      </c>
      <c r="U1965" t="s">
        <v>68</v>
      </c>
      <c r="V1965" t="s">
        <v>56</v>
      </c>
      <c r="W1965" t="s">
        <v>55</v>
      </c>
      <c r="X1965" t="s">
        <v>56</v>
      </c>
      <c r="Y1965" t="s">
        <v>56</v>
      </c>
      <c r="Z1965" t="s">
        <v>56</v>
      </c>
      <c r="AA1965" t="s">
        <v>57</v>
      </c>
      <c r="AB1965" t="s">
        <v>56</v>
      </c>
      <c r="AC1965" t="s">
        <v>68</v>
      </c>
      <c r="AD1965" t="s">
        <v>56</v>
      </c>
      <c r="AE1965">
        <v>0</v>
      </c>
      <c r="AF1965">
        <v>0</v>
      </c>
      <c r="AG1965">
        <v>0</v>
      </c>
      <c r="AH1965">
        <v>1</v>
      </c>
      <c r="AI1965" s="18" t="str">
        <f t="shared" si="121"/>
        <v>1</v>
      </c>
      <c r="AJ1965" s="18" t="str">
        <f t="shared" si="122"/>
        <v>1</v>
      </c>
      <c r="AK1965" s="18" t="str">
        <f t="shared" si="123"/>
        <v>1</v>
      </c>
      <c r="AL1965" s="18">
        <f t="shared" si="124"/>
        <v>1</v>
      </c>
      <c r="AM1965" t="s">
        <v>55</v>
      </c>
      <c r="AN1965" t="s">
        <v>55</v>
      </c>
      <c r="AO1965">
        <v>1</v>
      </c>
      <c r="AP1965">
        <v>0</v>
      </c>
      <c r="AQ1965">
        <v>0</v>
      </c>
      <c r="AR1965" t="s">
        <v>422</v>
      </c>
      <c r="AS1965" t="s">
        <v>58</v>
      </c>
      <c r="AT1965" t="s">
        <v>58</v>
      </c>
      <c r="AU1965" t="s">
        <v>1326</v>
      </c>
      <c r="AV1965" t="s">
        <v>7824</v>
      </c>
      <c r="AW1965" t="s">
        <v>2278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2016030618</v>
      </c>
      <c r="BM1965">
        <v>18</v>
      </c>
    </row>
    <row r="1966" spans="1:65">
      <c r="A1966" t="s">
        <v>7825</v>
      </c>
      <c r="B1966">
        <v>1965</v>
      </c>
      <c r="C1966" t="s">
        <v>52</v>
      </c>
      <c r="D1966">
        <v>1</v>
      </c>
      <c r="E1966">
        <v>18</v>
      </c>
      <c r="F1966">
        <v>2016030618</v>
      </c>
      <c r="G1966">
        <v>20160306</v>
      </c>
      <c r="H1966" t="s">
        <v>2279</v>
      </c>
      <c r="I1966" t="s">
        <v>2197</v>
      </c>
      <c r="J1966" t="s">
        <v>55</v>
      </c>
      <c r="K1966">
        <v>0</v>
      </c>
      <c r="L1966">
        <v>0</v>
      </c>
      <c r="M1966">
        <v>0</v>
      </c>
      <c r="N1966" t="s">
        <v>56</v>
      </c>
      <c r="O1966" t="s">
        <v>57</v>
      </c>
      <c r="P1966" t="s">
        <v>57</v>
      </c>
      <c r="Q1966" t="s">
        <v>3</v>
      </c>
      <c r="R1966" t="s">
        <v>2145</v>
      </c>
      <c r="S1966" t="s">
        <v>55</v>
      </c>
      <c r="T1966" t="s">
        <v>68</v>
      </c>
      <c r="U1966" t="s">
        <v>68</v>
      </c>
      <c r="V1966" t="s">
        <v>56</v>
      </c>
      <c r="W1966" t="s">
        <v>55</v>
      </c>
      <c r="X1966" t="s">
        <v>56</v>
      </c>
      <c r="Y1966" t="s">
        <v>56</v>
      </c>
      <c r="Z1966" t="s">
        <v>56</v>
      </c>
      <c r="AA1966" t="s">
        <v>57</v>
      </c>
      <c r="AB1966" t="s">
        <v>56</v>
      </c>
      <c r="AC1966" t="s">
        <v>68</v>
      </c>
      <c r="AD1966" t="s">
        <v>56</v>
      </c>
      <c r="AE1966">
        <v>0</v>
      </c>
      <c r="AF1966">
        <v>0</v>
      </c>
      <c r="AG1966">
        <v>0</v>
      </c>
      <c r="AH1966">
        <v>1</v>
      </c>
      <c r="AI1966" s="18" t="str">
        <f t="shared" si="121"/>
        <v>1</v>
      </c>
      <c r="AJ1966" s="18" t="str">
        <f t="shared" si="122"/>
        <v>1</v>
      </c>
      <c r="AK1966" s="18" t="str">
        <f t="shared" si="123"/>
        <v>1</v>
      </c>
      <c r="AL1966" s="18">
        <f t="shared" si="124"/>
        <v>1</v>
      </c>
      <c r="AM1966" t="s">
        <v>55</v>
      </c>
      <c r="AN1966" t="s">
        <v>55</v>
      </c>
      <c r="AO1966">
        <v>0</v>
      </c>
      <c r="AP1966">
        <v>0</v>
      </c>
      <c r="AQ1966">
        <v>0</v>
      </c>
      <c r="AR1966" t="s">
        <v>422</v>
      </c>
      <c r="AS1966" t="s">
        <v>58</v>
      </c>
      <c r="AT1966" t="s">
        <v>58</v>
      </c>
      <c r="AU1966" t="s">
        <v>1326</v>
      </c>
      <c r="AV1966" t="s">
        <v>7825</v>
      </c>
      <c r="AW1966" t="s">
        <v>2279</v>
      </c>
      <c r="AX1966">
        <v>0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1</v>
      </c>
      <c r="BL1966">
        <v>2016030618</v>
      </c>
      <c r="BM1966">
        <v>18</v>
      </c>
    </row>
    <row r="1967" spans="1:65">
      <c r="A1967" t="s">
        <v>7826</v>
      </c>
      <c r="B1967">
        <v>1966</v>
      </c>
      <c r="C1967" t="s">
        <v>52</v>
      </c>
      <c r="D1967">
        <v>1</v>
      </c>
      <c r="E1967">
        <v>18</v>
      </c>
      <c r="F1967">
        <v>2016030618</v>
      </c>
      <c r="G1967">
        <v>20160306</v>
      </c>
      <c r="H1967" t="s">
        <v>2280</v>
      </c>
      <c r="I1967" t="s">
        <v>2197</v>
      </c>
      <c r="J1967" t="s">
        <v>55</v>
      </c>
      <c r="K1967">
        <v>1</v>
      </c>
      <c r="L1967">
        <v>0</v>
      </c>
      <c r="M1967">
        <v>1</v>
      </c>
      <c r="N1967" t="s">
        <v>56</v>
      </c>
      <c r="O1967" t="s">
        <v>2197</v>
      </c>
      <c r="P1967" t="s">
        <v>68</v>
      </c>
      <c r="Q1967" t="s">
        <v>3</v>
      </c>
      <c r="R1967" t="s">
        <v>2145</v>
      </c>
      <c r="S1967" t="s">
        <v>55</v>
      </c>
      <c r="T1967" t="s">
        <v>68</v>
      </c>
      <c r="U1967" t="s">
        <v>68</v>
      </c>
      <c r="V1967" t="s">
        <v>56</v>
      </c>
      <c r="W1967" t="s">
        <v>55</v>
      </c>
      <c r="X1967" t="s">
        <v>56</v>
      </c>
      <c r="Y1967" t="s">
        <v>56</v>
      </c>
      <c r="Z1967" t="s">
        <v>56</v>
      </c>
      <c r="AA1967" t="s">
        <v>57</v>
      </c>
      <c r="AB1967" t="s">
        <v>56</v>
      </c>
      <c r="AC1967" t="s">
        <v>68</v>
      </c>
      <c r="AD1967" t="s">
        <v>56</v>
      </c>
      <c r="AE1967">
        <v>0</v>
      </c>
      <c r="AF1967">
        <v>0</v>
      </c>
      <c r="AG1967">
        <v>0</v>
      </c>
      <c r="AH1967">
        <v>1</v>
      </c>
      <c r="AI1967" s="18" t="str">
        <f t="shared" si="121"/>
        <v>1</v>
      </c>
      <c r="AJ1967" s="18" t="str">
        <f t="shared" si="122"/>
        <v>1</v>
      </c>
      <c r="AK1967" s="18" t="str">
        <f t="shared" si="123"/>
        <v>1</v>
      </c>
      <c r="AL1967" s="18">
        <f t="shared" si="124"/>
        <v>1</v>
      </c>
      <c r="AM1967" t="s">
        <v>55</v>
      </c>
      <c r="AN1967" t="s">
        <v>55</v>
      </c>
      <c r="AO1967">
        <v>0</v>
      </c>
      <c r="AP1967">
        <v>0</v>
      </c>
      <c r="AQ1967">
        <v>0</v>
      </c>
      <c r="AR1967" t="s">
        <v>422</v>
      </c>
      <c r="AS1967" t="s">
        <v>58</v>
      </c>
      <c r="AT1967" t="s">
        <v>58</v>
      </c>
      <c r="AU1967" t="s">
        <v>1326</v>
      </c>
      <c r="AV1967" t="s">
        <v>7826</v>
      </c>
      <c r="AW1967" t="s">
        <v>2280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2016030618</v>
      </c>
      <c r="BM1967">
        <v>18</v>
      </c>
    </row>
    <row r="1968" spans="1:65">
      <c r="A1968" t="s">
        <v>7827</v>
      </c>
      <c r="B1968">
        <v>1967</v>
      </c>
      <c r="C1968" t="s">
        <v>52</v>
      </c>
      <c r="D1968">
        <v>1</v>
      </c>
      <c r="E1968">
        <v>18</v>
      </c>
      <c r="F1968">
        <v>2016030618</v>
      </c>
      <c r="G1968">
        <v>20160306</v>
      </c>
      <c r="H1968" t="s">
        <v>2281</v>
      </c>
      <c r="I1968" t="s">
        <v>2197</v>
      </c>
      <c r="J1968" t="s">
        <v>55</v>
      </c>
      <c r="K1968">
        <v>0</v>
      </c>
      <c r="L1968">
        <v>0</v>
      </c>
      <c r="M1968">
        <v>0</v>
      </c>
      <c r="N1968" t="s">
        <v>56</v>
      </c>
      <c r="O1968" t="s">
        <v>57</v>
      </c>
      <c r="P1968" t="s">
        <v>57</v>
      </c>
      <c r="Q1968" t="s">
        <v>3</v>
      </c>
      <c r="R1968" t="s">
        <v>2145</v>
      </c>
      <c r="S1968" t="s">
        <v>55</v>
      </c>
      <c r="T1968" t="s">
        <v>68</v>
      </c>
      <c r="U1968" t="s">
        <v>68</v>
      </c>
      <c r="V1968" t="s">
        <v>56</v>
      </c>
      <c r="W1968" t="s">
        <v>55</v>
      </c>
      <c r="X1968" t="s">
        <v>56</v>
      </c>
      <c r="Y1968" t="s">
        <v>56</v>
      </c>
      <c r="Z1968" t="s">
        <v>56</v>
      </c>
      <c r="AA1968" t="s">
        <v>57</v>
      </c>
      <c r="AB1968" t="s">
        <v>68</v>
      </c>
      <c r="AC1968" t="s">
        <v>68</v>
      </c>
      <c r="AD1968" t="s">
        <v>56</v>
      </c>
      <c r="AE1968">
        <v>0</v>
      </c>
      <c r="AF1968">
        <v>0</v>
      </c>
      <c r="AG1968">
        <v>0</v>
      </c>
      <c r="AH1968">
        <v>1</v>
      </c>
      <c r="AI1968" s="18" t="str">
        <f t="shared" si="121"/>
        <v>1</v>
      </c>
      <c r="AJ1968" s="18" t="str">
        <f t="shared" si="122"/>
        <v>1</v>
      </c>
      <c r="AK1968" s="18" t="str">
        <f t="shared" si="123"/>
        <v>1</v>
      </c>
      <c r="AL1968" s="18">
        <f t="shared" si="124"/>
        <v>1</v>
      </c>
      <c r="AM1968" t="s">
        <v>55</v>
      </c>
      <c r="AN1968" t="s">
        <v>55</v>
      </c>
      <c r="AO1968">
        <v>0</v>
      </c>
      <c r="AP1968">
        <v>0</v>
      </c>
      <c r="AQ1968">
        <v>0</v>
      </c>
      <c r="AR1968" t="s">
        <v>422</v>
      </c>
      <c r="AS1968" t="s">
        <v>58</v>
      </c>
      <c r="AT1968" t="s">
        <v>58</v>
      </c>
      <c r="AU1968" t="s">
        <v>1326</v>
      </c>
      <c r="AV1968" t="s">
        <v>7827</v>
      </c>
      <c r="AW1968" t="s">
        <v>2281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2016030618</v>
      </c>
      <c r="BM1968">
        <v>18</v>
      </c>
    </row>
    <row r="1969" spans="1:65">
      <c r="A1969" t="s">
        <v>7828</v>
      </c>
      <c r="B1969">
        <v>1968</v>
      </c>
      <c r="C1969" t="s">
        <v>52</v>
      </c>
      <c r="D1969">
        <v>1</v>
      </c>
      <c r="E1969">
        <v>18</v>
      </c>
      <c r="F1969">
        <v>2016030618</v>
      </c>
      <c r="G1969">
        <v>20160306</v>
      </c>
      <c r="H1969" t="s">
        <v>2282</v>
      </c>
      <c r="I1969" t="s">
        <v>2197</v>
      </c>
      <c r="J1969" t="s">
        <v>55</v>
      </c>
      <c r="K1969">
        <v>0</v>
      </c>
      <c r="L1969">
        <v>0</v>
      </c>
      <c r="M1969">
        <v>0</v>
      </c>
      <c r="N1969" t="s">
        <v>56</v>
      </c>
      <c r="O1969" t="s">
        <v>57</v>
      </c>
      <c r="P1969" t="s">
        <v>57</v>
      </c>
      <c r="Q1969" t="s">
        <v>3</v>
      </c>
      <c r="R1969" t="s">
        <v>2145</v>
      </c>
      <c r="S1969" t="s">
        <v>55</v>
      </c>
      <c r="T1969" t="s">
        <v>68</v>
      </c>
      <c r="U1969" t="s">
        <v>68</v>
      </c>
      <c r="V1969" t="s">
        <v>56</v>
      </c>
      <c r="W1969" t="s">
        <v>55</v>
      </c>
      <c r="X1969" t="s">
        <v>56</v>
      </c>
      <c r="Y1969" t="s">
        <v>56</v>
      </c>
      <c r="Z1969" t="s">
        <v>56</v>
      </c>
      <c r="AA1969" t="s">
        <v>57</v>
      </c>
      <c r="AB1969" t="s">
        <v>68</v>
      </c>
      <c r="AC1969" t="s">
        <v>68</v>
      </c>
      <c r="AD1969" t="s">
        <v>56</v>
      </c>
      <c r="AE1969">
        <v>0</v>
      </c>
      <c r="AF1969">
        <v>0</v>
      </c>
      <c r="AG1969">
        <v>0</v>
      </c>
      <c r="AH1969">
        <v>1</v>
      </c>
      <c r="AI1969" s="18" t="str">
        <f t="shared" si="121"/>
        <v>1</v>
      </c>
      <c r="AJ1969" s="18" t="str">
        <f t="shared" si="122"/>
        <v>1</v>
      </c>
      <c r="AK1969" s="18" t="str">
        <f t="shared" si="123"/>
        <v>1</v>
      </c>
      <c r="AL1969" s="18">
        <f t="shared" si="124"/>
        <v>1</v>
      </c>
      <c r="AM1969" t="s">
        <v>55</v>
      </c>
      <c r="AN1969" t="s">
        <v>55</v>
      </c>
      <c r="AO1969">
        <v>0</v>
      </c>
      <c r="AP1969">
        <v>0</v>
      </c>
      <c r="AQ1969">
        <v>0</v>
      </c>
      <c r="AR1969" t="s">
        <v>422</v>
      </c>
      <c r="AS1969" t="s">
        <v>58</v>
      </c>
      <c r="AT1969" t="s">
        <v>58</v>
      </c>
      <c r="AU1969" t="s">
        <v>1326</v>
      </c>
      <c r="AV1969" t="s">
        <v>7828</v>
      </c>
      <c r="AW1969" t="s">
        <v>2282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1</v>
      </c>
      <c r="BL1969">
        <v>2016030618</v>
      </c>
      <c r="BM1969">
        <v>18</v>
      </c>
    </row>
    <row r="1970" spans="1:65">
      <c r="A1970" t="s">
        <v>7829</v>
      </c>
      <c r="B1970">
        <v>1969</v>
      </c>
      <c r="C1970" t="s">
        <v>52</v>
      </c>
      <c r="D1970">
        <v>1</v>
      </c>
      <c r="E1970">
        <v>18</v>
      </c>
      <c r="F1970">
        <v>2016030618</v>
      </c>
      <c r="G1970">
        <v>20160306</v>
      </c>
      <c r="H1970" t="s">
        <v>2283</v>
      </c>
      <c r="I1970" t="s">
        <v>2197</v>
      </c>
      <c r="J1970" t="s">
        <v>55</v>
      </c>
      <c r="K1970">
        <v>0</v>
      </c>
      <c r="L1970">
        <v>0</v>
      </c>
      <c r="M1970">
        <v>0</v>
      </c>
      <c r="N1970" t="s">
        <v>56</v>
      </c>
      <c r="O1970" t="s">
        <v>57</v>
      </c>
      <c r="P1970" t="s">
        <v>57</v>
      </c>
      <c r="Q1970" t="s">
        <v>3</v>
      </c>
      <c r="R1970" t="s">
        <v>2145</v>
      </c>
      <c r="S1970" t="s">
        <v>55</v>
      </c>
      <c r="T1970" t="s">
        <v>68</v>
      </c>
      <c r="U1970" t="s">
        <v>68</v>
      </c>
      <c r="V1970" t="s">
        <v>56</v>
      </c>
      <c r="W1970" t="s">
        <v>55</v>
      </c>
      <c r="X1970" t="s">
        <v>56</v>
      </c>
      <c r="Y1970" t="s">
        <v>56</v>
      </c>
      <c r="Z1970" t="s">
        <v>56</v>
      </c>
      <c r="AA1970" t="s">
        <v>57</v>
      </c>
      <c r="AB1970" t="s">
        <v>68</v>
      </c>
      <c r="AC1970" t="s">
        <v>68</v>
      </c>
      <c r="AD1970" t="s">
        <v>56</v>
      </c>
      <c r="AE1970">
        <v>0</v>
      </c>
      <c r="AF1970">
        <v>0</v>
      </c>
      <c r="AG1970">
        <v>0</v>
      </c>
      <c r="AH1970">
        <v>1</v>
      </c>
      <c r="AI1970" s="18" t="str">
        <f t="shared" si="121"/>
        <v>1</v>
      </c>
      <c r="AJ1970" s="18" t="str">
        <f t="shared" si="122"/>
        <v>1</v>
      </c>
      <c r="AK1970" s="18" t="str">
        <f t="shared" si="123"/>
        <v>1</v>
      </c>
      <c r="AL1970" s="18">
        <f t="shared" si="124"/>
        <v>1</v>
      </c>
      <c r="AM1970" t="s">
        <v>55</v>
      </c>
      <c r="AN1970" t="s">
        <v>55</v>
      </c>
      <c r="AO1970">
        <v>1</v>
      </c>
      <c r="AP1970">
        <v>0</v>
      </c>
      <c r="AQ1970">
        <v>0</v>
      </c>
      <c r="AR1970" t="s">
        <v>422</v>
      </c>
      <c r="AS1970" t="s">
        <v>58</v>
      </c>
      <c r="AT1970" t="s">
        <v>58</v>
      </c>
      <c r="AU1970" t="s">
        <v>1326</v>
      </c>
      <c r="AV1970" t="s">
        <v>7829</v>
      </c>
      <c r="AW1970" t="s">
        <v>2283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2016030618</v>
      </c>
      <c r="BM1970">
        <v>18</v>
      </c>
    </row>
    <row r="1971" spans="1:65">
      <c r="A1971" t="s">
        <v>7830</v>
      </c>
      <c r="B1971">
        <v>1970</v>
      </c>
      <c r="C1971" t="s">
        <v>52</v>
      </c>
      <c r="D1971">
        <v>1</v>
      </c>
      <c r="E1971">
        <v>18</v>
      </c>
      <c r="F1971">
        <v>2016030618</v>
      </c>
      <c r="G1971">
        <v>20160306</v>
      </c>
      <c r="H1971" t="s">
        <v>2284</v>
      </c>
      <c r="I1971" t="s">
        <v>2197</v>
      </c>
      <c r="J1971" t="s">
        <v>55</v>
      </c>
      <c r="K1971">
        <v>0</v>
      </c>
      <c r="L1971">
        <v>0</v>
      </c>
      <c r="M1971">
        <v>0</v>
      </c>
      <c r="N1971" t="s">
        <v>56</v>
      </c>
      <c r="O1971" t="s">
        <v>57</v>
      </c>
      <c r="P1971" t="s">
        <v>57</v>
      </c>
      <c r="Q1971" t="s">
        <v>3</v>
      </c>
      <c r="R1971" t="s">
        <v>2145</v>
      </c>
      <c r="S1971" t="s">
        <v>55</v>
      </c>
      <c r="T1971" t="s">
        <v>68</v>
      </c>
      <c r="U1971" t="s">
        <v>68</v>
      </c>
      <c r="V1971" t="s">
        <v>56</v>
      </c>
      <c r="W1971" t="s">
        <v>55</v>
      </c>
      <c r="X1971" t="s">
        <v>56</v>
      </c>
      <c r="Y1971" t="s">
        <v>56</v>
      </c>
      <c r="Z1971" t="s">
        <v>56</v>
      </c>
      <c r="AA1971" t="s">
        <v>57</v>
      </c>
      <c r="AB1971" t="s">
        <v>68</v>
      </c>
      <c r="AC1971" t="s">
        <v>68</v>
      </c>
      <c r="AD1971" t="s">
        <v>56</v>
      </c>
      <c r="AE1971">
        <v>0</v>
      </c>
      <c r="AF1971">
        <v>0</v>
      </c>
      <c r="AG1971">
        <v>0</v>
      </c>
      <c r="AH1971">
        <v>1</v>
      </c>
      <c r="AI1971" s="18" t="str">
        <f t="shared" si="121"/>
        <v>1</v>
      </c>
      <c r="AJ1971" s="18" t="str">
        <f t="shared" si="122"/>
        <v>1</v>
      </c>
      <c r="AK1971" s="18" t="str">
        <f t="shared" si="123"/>
        <v>1</v>
      </c>
      <c r="AL1971" s="18">
        <f t="shared" si="124"/>
        <v>1</v>
      </c>
      <c r="AM1971" t="s">
        <v>55</v>
      </c>
      <c r="AN1971" t="s">
        <v>55</v>
      </c>
      <c r="AO1971">
        <v>0</v>
      </c>
      <c r="AP1971">
        <v>0</v>
      </c>
      <c r="AQ1971">
        <v>0</v>
      </c>
      <c r="AR1971" t="s">
        <v>422</v>
      </c>
      <c r="AS1971" t="s">
        <v>58</v>
      </c>
      <c r="AT1971" t="s">
        <v>58</v>
      </c>
      <c r="AU1971" t="s">
        <v>1326</v>
      </c>
      <c r="AV1971" t="s">
        <v>7830</v>
      </c>
      <c r="AW1971" t="s">
        <v>2284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1</v>
      </c>
      <c r="BL1971">
        <v>2016030618</v>
      </c>
      <c r="BM1971">
        <v>18</v>
      </c>
    </row>
    <row r="1972" spans="1:65">
      <c r="A1972" t="s">
        <v>7831</v>
      </c>
      <c r="B1972">
        <v>1971</v>
      </c>
      <c r="C1972" t="s">
        <v>52</v>
      </c>
      <c r="D1972">
        <v>1</v>
      </c>
      <c r="E1972">
        <v>18</v>
      </c>
      <c r="F1972">
        <v>2016030618</v>
      </c>
      <c r="G1972">
        <v>20160306</v>
      </c>
      <c r="H1972" t="s">
        <v>2285</v>
      </c>
      <c r="I1972" t="s">
        <v>2197</v>
      </c>
      <c r="J1972" t="s">
        <v>55</v>
      </c>
      <c r="K1972">
        <v>0</v>
      </c>
      <c r="L1972">
        <v>0</v>
      </c>
      <c r="M1972">
        <v>0</v>
      </c>
      <c r="N1972" t="s">
        <v>56</v>
      </c>
      <c r="O1972" t="s">
        <v>57</v>
      </c>
      <c r="P1972" t="s">
        <v>57</v>
      </c>
      <c r="Q1972" t="s">
        <v>3</v>
      </c>
      <c r="R1972" t="s">
        <v>2145</v>
      </c>
      <c r="S1972" t="s">
        <v>55</v>
      </c>
      <c r="T1972" t="s">
        <v>68</v>
      </c>
      <c r="U1972" t="s">
        <v>68</v>
      </c>
      <c r="V1972" t="s">
        <v>56</v>
      </c>
      <c r="W1972" t="s">
        <v>55</v>
      </c>
      <c r="X1972" t="s">
        <v>56</v>
      </c>
      <c r="Y1972" t="s">
        <v>56</v>
      </c>
      <c r="Z1972" t="s">
        <v>56</v>
      </c>
      <c r="AA1972" t="s">
        <v>57</v>
      </c>
      <c r="AB1972" t="s">
        <v>68</v>
      </c>
      <c r="AC1972" t="s">
        <v>68</v>
      </c>
      <c r="AD1972" t="s">
        <v>56</v>
      </c>
      <c r="AE1972">
        <v>0</v>
      </c>
      <c r="AF1972">
        <v>0</v>
      </c>
      <c r="AG1972">
        <v>0</v>
      </c>
      <c r="AH1972">
        <v>1</v>
      </c>
      <c r="AI1972" s="18" t="str">
        <f t="shared" si="121"/>
        <v>1</v>
      </c>
      <c r="AJ1972" s="18" t="str">
        <f t="shared" si="122"/>
        <v>1</v>
      </c>
      <c r="AK1972" s="18" t="str">
        <f t="shared" si="123"/>
        <v>1</v>
      </c>
      <c r="AL1972" s="18">
        <f t="shared" si="124"/>
        <v>1</v>
      </c>
      <c r="AM1972" t="s">
        <v>55</v>
      </c>
      <c r="AN1972" t="s">
        <v>55</v>
      </c>
      <c r="AO1972">
        <v>0</v>
      </c>
      <c r="AP1972">
        <v>0</v>
      </c>
      <c r="AQ1972">
        <v>0</v>
      </c>
      <c r="AR1972" t="s">
        <v>422</v>
      </c>
      <c r="AS1972" t="s">
        <v>58</v>
      </c>
      <c r="AT1972" t="s">
        <v>58</v>
      </c>
      <c r="AU1972" t="s">
        <v>1326</v>
      </c>
      <c r="AV1972" t="s">
        <v>7831</v>
      </c>
      <c r="AW1972" t="s">
        <v>2285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2016030618</v>
      </c>
      <c r="BM1972">
        <v>18</v>
      </c>
    </row>
    <row r="1973" spans="1:65">
      <c r="A1973" t="s">
        <v>7832</v>
      </c>
      <c r="B1973">
        <v>1972</v>
      </c>
      <c r="C1973" t="s">
        <v>52</v>
      </c>
      <c r="D1973">
        <v>1</v>
      </c>
      <c r="E1973">
        <v>18</v>
      </c>
      <c r="F1973">
        <v>2016030618</v>
      </c>
      <c r="G1973">
        <v>20160306</v>
      </c>
      <c r="H1973" t="s">
        <v>2286</v>
      </c>
      <c r="I1973" t="s">
        <v>2287</v>
      </c>
      <c r="J1973" t="s">
        <v>55</v>
      </c>
      <c r="K1973">
        <v>0</v>
      </c>
      <c r="L1973">
        <v>0</v>
      </c>
      <c r="M1973">
        <v>0</v>
      </c>
      <c r="N1973" t="s">
        <v>56</v>
      </c>
      <c r="O1973" t="s">
        <v>57</v>
      </c>
      <c r="P1973" t="s">
        <v>57</v>
      </c>
      <c r="Q1973" t="s">
        <v>3</v>
      </c>
      <c r="R1973" t="s">
        <v>2100</v>
      </c>
      <c r="S1973" t="s">
        <v>55</v>
      </c>
      <c r="T1973" t="s">
        <v>56</v>
      </c>
      <c r="U1973" t="s">
        <v>56</v>
      </c>
      <c r="V1973" t="s">
        <v>56</v>
      </c>
      <c r="W1973" t="s">
        <v>55</v>
      </c>
      <c r="X1973" t="s">
        <v>56</v>
      </c>
      <c r="Y1973" t="s">
        <v>56</v>
      </c>
      <c r="Z1973" t="s">
        <v>56</v>
      </c>
      <c r="AA1973" t="s">
        <v>57</v>
      </c>
      <c r="AB1973" t="s">
        <v>56</v>
      </c>
      <c r="AC1973" t="s">
        <v>56</v>
      </c>
      <c r="AD1973" t="s">
        <v>56</v>
      </c>
      <c r="AE1973">
        <v>0</v>
      </c>
      <c r="AF1973">
        <v>0</v>
      </c>
      <c r="AG1973">
        <v>0</v>
      </c>
      <c r="AH1973">
        <v>1</v>
      </c>
      <c r="AI1973" s="18" t="str">
        <f t="shared" si="121"/>
        <v>1</v>
      </c>
      <c r="AJ1973" s="18" t="str">
        <f t="shared" si="122"/>
        <v>1</v>
      </c>
      <c r="AK1973" s="18" t="str">
        <f t="shared" si="123"/>
        <v>1</v>
      </c>
      <c r="AL1973" s="18">
        <f t="shared" si="124"/>
        <v>1</v>
      </c>
      <c r="AM1973" t="s">
        <v>55</v>
      </c>
      <c r="AN1973" t="s">
        <v>55</v>
      </c>
      <c r="AO1973">
        <v>0</v>
      </c>
      <c r="AP1973">
        <v>0</v>
      </c>
      <c r="AQ1973">
        <v>0</v>
      </c>
      <c r="AR1973" t="s">
        <v>89</v>
      </c>
      <c r="AS1973" t="s">
        <v>141</v>
      </c>
      <c r="AT1973" t="s">
        <v>141</v>
      </c>
      <c r="AU1973" t="s">
        <v>1326</v>
      </c>
      <c r="AV1973" t="s">
        <v>7832</v>
      </c>
      <c r="AW1973" t="s">
        <v>2286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2016030618</v>
      </c>
      <c r="BM1973">
        <v>18</v>
      </c>
    </row>
    <row r="1974" spans="1:65">
      <c r="A1974" t="s">
        <v>7833</v>
      </c>
      <c r="B1974">
        <v>1973</v>
      </c>
      <c r="C1974" t="s">
        <v>52</v>
      </c>
      <c r="D1974">
        <v>1</v>
      </c>
      <c r="E1974">
        <v>18</v>
      </c>
      <c r="F1974">
        <v>2016030618</v>
      </c>
      <c r="G1974">
        <v>20160306</v>
      </c>
      <c r="H1974" t="s">
        <v>2288</v>
      </c>
      <c r="I1974" t="s">
        <v>2287</v>
      </c>
      <c r="J1974" t="s">
        <v>55</v>
      </c>
      <c r="K1974">
        <v>0</v>
      </c>
      <c r="L1974">
        <v>0</v>
      </c>
      <c r="M1974">
        <v>0</v>
      </c>
      <c r="N1974" t="s">
        <v>56</v>
      </c>
      <c r="O1974" t="s">
        <v>57</v>
      </c>
      <c r="P1974" t="s">
        <v>57</v>
      </c>
      <c r="Q1974" t="s">
        <v>3</v>
      </c>
      <c r="R1974" t="s">
        <v>2100</v>
      </c>
      <c r="S1974" t="s">
        <v>55</v>
      </c>
      <c r="T1974" t="s">
        <v>56</v>
      </c>
      <c r="U1974" t="s">
        <v>56</v>
      </c>
      <c r="V1974" t="s">
        <v>56</v>
      </c>
      <c r="W1974" t="s">
        <v>55</v>
      </c>
      <c r="X1974" t="s">
        <v>56</v>
      </c>
      <c r="Y1974" t="s">
        <v>56</v>
      </c>
      <c r="Z1974" t="s">
        <v>56</v>
      </c>
      <c r="AA1974" t="s">
        <v>57</v>
      </c>
      <c r="AB1974" t="s">
        <v>56</v>
      </c>
      <c r="AC1974" t="s">
        <v>56</v>
      </c>
      <c r="AD1974" t="s">
        <v>56</v>
      </c>
      <c r="AE1974">
        <v>0</v>
      </c>
      <c r="AF1974">
        <v>0</v>
      </c>
      <c r="AG1974">
        <v>0</v>
      </c>
      <c r="AH1974">
        <v>1</v>
      </c>
      <c r="AI1974" s="18" t="str">
        <f t="shared" si="121"/>
        <v>1</v>
      </c>
      <c r="AJ1974" s="18" t="str">
        <f t="shared" si="122"/>
        <v>1</v>
      </c>
      <c r="AK1974" s="18" t="str">
        <f t="shared" si="123"/>
        <v>1</v>
      </c>
      <c r="AL1974" s="18">
        <f t="shared" si="124"/>
        <v>1</v>
      </c>
      <c r="AM1974" t="s">
        <v>55</v>
      </c>
      <c r="AN1974" t="s">
        <v>55</v>
      </c>
      <c r="AO1974">
        <v>0</v>
      </c>
      <c r="AP1974">
        <v>0</v>
      </c>
      <c r="AQ1974">
        <v>0</v>
      </c>
      <c r="AR1974" t="s">
        <v>89</v>
      </c>
      <c r="AS1974" t="s">
        <v>141</v>
      </c>
      <c r="AT1974" t="s">
        <v>141</v>
      </c>
      <c r="AU1974" t="s">
        <v>1326</v>
      </c>
      <c r="AV1974" t="s">
        <v>7833</v>
      </c>
      <c r="AW1974" t="s">
        <v>2288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</v>
      </c>
      <c r="BL1974">
        <v>2016030618</v>
      </c>
      <c r="BM1974">
        <v>18</v>
      </c>
    </row>
    <row r="1975" spans="1:65">
      <c r="A1975" t="s">
        <v>7834</v>
      </c>
      <c r="B1975">
        <v>1974</v>
      </c>
      <c r="C1975" t="s">
        <v>52</v>
      </c>
      <c r="D1975">
        <v>1</v>
      </c>
      <c r="E1975">
        <v>18</v>
      </c>
      <c r="F1975">
        <v>2016030618</v>
      </c>
      <c r="G1975">
        <v>20160306</v>
      </c>
      <c r="H1975" t="s">
        <v>2289</v>
      </c>
      <c r="I1975" t="s">
        <v>2287</v>
      </c>
      <c r="J1975" t="s">
        <v>55</v>
      </c>
      <c r="K1975">
        <v>0</v>
      </c>
      <c r="L1975">
        <v>0</v>
      </c>
      <c r="M1975">
        <v>0</v>
      </c>
      <c r="N1975" t="s">
        <v>56</v>
      </c>
      <c r="O1975" t="s">
        <v>57</v>
      </c>
      <c r="P1975" t="s">
        <v>57</v>
      </c>
      <c r="Q1975" t="s">
        <v>3</v>
      </c>
      <c r="R1975" t="s">
        <v>2100</v>
      </c>
      <c r="S1975" t="s">
        <v>55</v>
      </c>
      <c r="T1975" t="s">
        <v>56</v>
      </c>
      <c r="U1975" t="s">
        <v>56</v>
      </c>
      <c r="V1975" t="s">
        <v>56</v>
      </c>
      <c r="W1975" t="s">
        <v>55</v>
      </c>
      <c r="X1975" t="s">
        <v>56</v>
      </c>
      <c r="Y1975" t="s">
        <v>56</v>
      </c>
      <c r="Z1975" t="s">
        <v>56</v>
      </c>
      <c r="AA1975" t="s">
        <v>57</v>
      </c>
      <c r="AB1975" t="s">
        <v>56</v>
      </c>
      <c r="AC1975" t="s">
        <v>56</v>
      </c>
      <c r="AD1975" t="s">
        <v>56</v>
      </c>
      <c r="AE1975">
        <v>0</v>
      </c>
      <c r="AF1975">
        <v>0</v>
      </c>
      <c r="AG1975">
        <v>0</v>
      </c>
      <c r="AH1975">
        <v>1</v>
      </c>
      <c r="AI1975" s="18" t="str">
        <f t="shared" si="121"/>
        <v>1</v>
      </c>
      <c r="AJ1975" s="18" t="str">
        <f t="shared" si="122"/>
        <v>1</v>
      </c>
      <c r="AK1975" s="18" t="str">
        <f t="shared" si="123"/>
        <v>1</v>
      </c>
      <c r="AL1975" s="18">
        <f t="shared" si="124"/>
        <v>1</v>
      </c>
      <c r="AM1975" t="s">
        <v>55</v>
      </c>
      <c r="AN1975" t="s">
        <v>55</v>
      </c>
      <c r="AO1975">
        <v>1</v>
      </c>
      <c r="AP1975">
        <v>0</v>
      </c>
      <c r="AQ1975">
        <v>0</v>
      </c>
      <c r="AR1975" t="s">
        <v>89</v>
      </c>
      <c r="AS1975" t="s">
        <v>141</v>
      </c>
      <c r="AT1975" t="s">
        <v>141</v>
      </c>
      <c r="AU1975" t="s">
        <v>1326</v>
      </c>
      <c r="AV1975" t="s">
        <v>7834</v>
      </c>
      <c r="AW1975" t="s">
        <v>2289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</v>
      </c>
      <c r="BL1975">
        <v>2016030618</v>
      </c>
      <c r="BM1975">
        <v>18</v>
      </c>
    </row>
    <row r="1976" spans="1:65">
      <c r="A1976" t="s">
        <v>7835</v>
      </c>
      <c r="B1976">
        <v>1975</v>
      </c>
      <c r="C1976" t="s">
        <v>52</v>
      </c>
      <c r="D1976">
        <v>1</v>
      </c>
      <c r="E1976">
        <v>18</v>
      </c>
      <c r="F1976">
        <v>2016030618</v>
      </c>
      <c r="G1976">
        <v>20160306</v>
      </c>
      <c r="H1976" t="s">
        <v>2290</v>
      </c>
      <c r="I1976" t="s">
        <v>2287</v>
      </c>
      <c r="J1976" t="s">
        <v>55</v>
      </c>
      <c r="K1976">
        <v>0</v>
      </c>
      <c r="L1976">
        <v>0</v>
      </c>
      <c r="M1976">
        <v>0</v>
      </c>
      <c r="N1976" t="s">
        <v>56</v>
      </c>
      <c r="O1976" t="s">
        <v>57</v>
      </c>
      <c r="P1976" t="s">
        <v>57</v>
      </c>
      <c r="Q1976" t="s">
        <v>3</v>
      </c>
      <c r="R1976" t="s">
        <v>2100</v>
      </c>
      <c r="S1976" t="s">
        <v>55</v>
      </c>
      <c r="T1976" t="s">
        <v>56</v>
      </c>
      <c r="U1976" t="s">
        <v>56</v>
      </c>
      <c r="V1976" t="s">
        <v>56</v>
      </c>
      <c r="W1976" t="s">
        <v>55</v>
      </c>
      <c r="X1976" t="s">
        <v>56</v>
      </c>
      <c r="Y1976" t="s">
        <v>56</v>
      </c>
      <c r="Z1976" t="s">
        <v>56</v>
      </c>
      <c r="AA1976" t="s">
        <v>57</v>
      </c>
      <c r="AB1976" t="s">
        <v>56</v>
      </c>
      <c r="AC1976" t="s">
        <v>56</v>
      </c>
      <c r="AD1976" t="s">
        <v>56</v>
      </c>
      <c r="AE1976">
        <v>0</v>
      </c>
      <c r="AF1976">
        <v>0</v>
      </c>
      <c r="AG1976">
        <v>0</v>
      </c>
      <c r="AH1976">
        <v>1</v>
      </c>
      <c r="AI1976" s="18" t="str">
        <f t="shared" si="121"/>
        <v>1</v>
      </c>
      <c r="AJ1976" s="18" t="str">
        <f t="shared" si="122"/>
        <v>1</v>
      </c>
      <c r="AK1976" s="18" t="str">
        <f t="shared" si="123"/>
        <v>1</v>
      </c>
      <c r="AL1976" s="18">
        <f t="shared" si="124"/>
        <v>1</v>
      </c>
      <c r="AM1976" t="s">
        <v>55</v>
      </c>
      <c r="AN1976" t="s">
        <v>55</v>
      </c>
      <c r="AO1976">
        <v>0</v>
      </c>
      <c r="AP1976">
        <v>0</v>
      </c>
      <c r="AQ1976">
        <v>0</v>
      </c>
      <c r="AR1976" t="s">
        <v>89</v>
      </c>
      <c r="AS1976" t="s">
        <v>141</v>
      </c>
      <c r="AT1976" t="s">
        <v>141</v>
      </c>
      <c r="AU1976" t="s">
        <v>1326</v>
      </c>
      <c r="AV1976" t="s">
        <v>7835</v>
      </c>
      <c r="AW1976" t="s">
        <v>2290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2016030618</v>
      </c>
      <c r="BM1976">
        <v>18</v>
      </c>
    </row>
    <row r="1977" spans="1:65">
      <c r="A1977" t="s">
        <v>7836</v>
      </c>
      <c r="B1977">
        <v>1976</v>
      </c>
      <c r="C1977" t="s">
        <v>57</v>
      </c>
      <c r="D1977" t="s">
        <v>55</v>
      </c>
      <c r="E1977">
        <v>18</v>
      </c>
      <c r="F1977">
        <v>2016030618</v>
      </c>
      <c r="G1977" t="s">
        <v>55</v>
      </c>
      <c r="H1977" t="s">
        <v>2291</v>
      </c>
      <c r="I1977" t="s">
        <v>55</v>
      </c>
      <c r="J1977" t="s">
        <v>55</v>
      </c>
      <c r="K1977" t="s">
        <v>55</v>
      </c>
      <c r="L1977" t="s">
        <v>55</v>
      </c>
      <c r="M1977" t="s">
        <v>55</v>
      </c>
      <c r="N1977" t="s">
        <v>57</v>
      </c>
      <c r="O1977" t="s">
        <v>57</v>
      </c>
      <c r="P1977" t="s">
        <v>57</v>
      </c>
      <c r="Q1977" t="s">
        <v>57</v>
      </c>
      <c r="R1977" t="s">
        <v>57</v>
      </c>
      <c r="S1977" t="s">
        <v>55</v>
      </c>
      <c r="T1977" t="s">
        <v>57</v>
      </c>
      <c r="U1977" t="s">
        <v>57</v>
      </c>
      <c r="V1977" t="s">
        <v>57</v>
      </c>
      <c r="W1977" t="s">
        <v>55</v>
      </c>
      <c r="X1977" t="s">
        <v>57</v>
      </c>
      <c r="Y1977" t="s">
        <v>57</v>
      </c>
      <c r="Z1977" t="s">
        <v>57</v>
      </c>
      <c r="AA1977" t="s">
        <v>57</v>
      </c>
      <c r="AB1977" t="s">
        <v>57</v>
      </c>
      <c r="AC1977" t="s">
        <v>57</v>
      </c>
      <c r="AD1977" t="s">
        <v>57</v>
      </c>
      <c r="AE1977">
        <v>0</v>
      </c>
      <c r="AF1977">
        <v>0</v>
      </c>
      <c r="AG1977">
        <v>0</v>
      </c>
      <c r="AH1977">
        <v>0</v>
      </c>
      <c r="AI1977" s="18" t="str">
        <f t="shared" si="121"/>
        <v>1</v>
      </c>
      <c r="AJ1977" s="18" t="str">
        <f t="shared" si="122"/>
        <v>1</v>
      </c>
      <c r="AK1977" s="18" t="str">
        <f t="shared" si="123"/>
        <v>1</v>
      </c>
      <c r="AL1977" s="18">
        <f t="shared" si="124"/>
        <v>0</v>
      </c>
      <c r="AM1977" t="s">
        <v>55</v>
      </c>
      <c r="AN1977" t="s">
        <v>55</v>
      </c>
      <c r="AO1977">
        <v>0</v>
      </c>
      <c r="AP1977">
        <v>1</v>
      </c>
      <c r="AQ1977">
        <v>0</v>
      </c>
      <c r="AR1977" t="s">
        <v>59</v>
      </c>
      <c r="AS1977" t="s">
        <v>80</v>
      </c>
      <c r="AT1977" t="s">
        <v>80</v>
      </c>
      <c r="AU1977" t="s">
        <v>80</v>
      </c>
      <c r="AV1977" t="s">
        <v>7836</v>
      </c>
      <c r="AW1977" t="s">
        <v>2291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0</v>
      </c>
      <c r="BL1977">
        <v>2016030618</v>
      </c>
      <c r="BM1977">
        <v>18</v>
      </c>
    </row>
    <row r="1978" spans="1:65">
      <c r="A1978" t="s">
        <v>7837</v>
      </c>
      <c r="B1978">
        <v>1977</v>
      </c>
      <c r="C1978" t="s">
        <v>52</v>
      </c>
      <c r="D1978">
        <v>1</v>
      </c>
      <c r="E1978">
        <v>18</v>
      </c>
      <c r="F1978">
        <v>2016030618</v>
      </c>
      <c r="G1978">
        <v>20160306</v>
      </c>
      <c r="H1978" t="s">
        <v>2292</v>
      </c>
      <c r="I1978" t="s">
        <v>2287</v>
      </c>
      <c r="J1978" t="s">
        <v>55</v>
      </c>
      <c r="K1978">
        <v>0</v>
      </c>
      <c r="L1978">
        <v>0</v>
      </c>
      <c r="M1978">
        <v>0</v>
      </c>
      <c r="N1978" t="s">
        <v>56</v>
      </c>
      <c r="O1978" t="s">
        <v>57</v>
      </c>
      <c r="P1978" t="s">
        <v>57</v>
      </c>
      <c r="Q1978" t="s">
        <v>3</v>
      </c>
      <c r="R1978" t="s">
        <v>2100</v>
      </c>
      <c r="S1978" t="s">
        <v>55</v>
      </c>
      <c r="T1978" t="s">
        <v>56</v>
      </c>
      <c r="U1978" t="s">
        <v>56</v>
      </c>
      <c r="V1978" t="s">
        <v>56</v>
      </c>
      <c r="W1978" t="s">
        <v>55</v>
      </c>
      <c r="X1978" t="s">
        <v>56</v>
      </c>
      <c r="Y1978" t="s">
        <v>56</v>
      </c>
      <c r="Z1978" t="s">
        <v>56</v>
      </c>
      <c r="AA1978" t="s">
        <v>57</v>
      </c>
      <c r="AB1978" t="s">
        <v>56</v>
      </c>
      <c r="AC1978" t="s">
        <v>56</v>
      </c>
      <c r="AD1978" t="s">
        <v>56</v>
      </c>
      <c r="AE1978">
        <v>0</v>
      </c>
      <c r="AF1978">
        <v>0</v>
      </c>
      <c r="AG1978">
        <v>0</v>
      </c>
      <c r="AH1978">
        <v>1</v>
      </c>
      <c r="AI1978" s="18" t="str">
        <f t="shared" si="121"/>
        <v>1</v>
      </c>
      <c r="AJ1978" s="18" t="str">
        <f t="shared" si="122"/>
        <v>1</v>
      </c>
      <c r="AK1978" s="18" t="str">
        <f t="shared" si="123"/>
        <v>1</v>
      </c>
      <c r="AL1978" s="18">
        <f t="shared" si="124"/>
        <v>1</v>
      </c>
      <c r="AM1978" t="s">
        <v>55</v>
      </c>
      <c r="AN1978" t="s">
        <v>55</v>
      </c>
      <c r="AO1978">
        <v>0</v>
      </c>
      <c r="AP1978">
        <v>0</v>
      </c>
      <c r="AQ1978">
        <v>0</v>
      </c>
      <c r="AR1978" t="s">
        <v>89</v>
      </c>
      <c r="AS1978" t="s">
        <v>141</v>
      </c>
      <c r="AT1978" t="s">
        <v>141</v>
      </c>
      <c r="AU1978" t="s">
        <v>1326</v>
      </c>
      <c r="AV1978" t="s">
        <v>7837</v>
      </c>
      <c r="AW1978" t="s">
        <v>2292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</v>
      </c>
      <c r="BL1978">
        <v>2016030618</v>
      </c>
      <c r="BM1978">
        <v>18</v>
      </c>
    </row>
    <row r="1979" spans="1:65">
      <c r="A1979" t="s">
        <v>7838</v>
      </c>
      <c r="B1979">
        <v>1978</v>
      </c>
      <c r="C1979" t="s">
        <v>52</v>
      </c>
      <c r="D1979">
        <v>1</v>
      </c>
      <c r="E1979">
        <v>18</v>
      </c>
      <c r="F1979">
        <v>2016030618</v>
      </c>
      <c r="G1979">
        <v>20160306</v>
      </c>
      <c r="H1979" t="s">
        <v>2293</v>
      </c>
      <c r="I1979" t="s">
        <v>2287</v>
      </c>
      <c r="J1979" t="s">
        <v>55</v>
      </c>
      <c r="K1979">
        <v>0</v>
      </c>
      <c r="L1979">
        <v>0</v>
      </c>
      <c r="M1979">
        <v>0</v>
      </c>
      <c r="N1979" t="s">
        <v>56</v>
      </c>
      <c r="O1979" t="s">
        <v>57</v>
      </c>
      <c r="P1979" t="s">
        <v>57</v>
      </c>
      <c r="Q1979" t="s">
        <v>3</v>
      </c>
      <c r="R1979" t="s">
        <v>2100</v>
      </c>
      <c r="S1979" t="s">
        <v>55</v>
      </c>
      <c r="T1979" t="s">
        <v>56</v>
      </c>
      <c r="U1979" t="s">
        <v>56</v>
      </c>
      <c r="V1979" t="s">
        <v>56</v>
      </c>
      <c r="W1979" t="s">
        <v>55</v>
      </c>
      <c r="X1979" t="s">
        <v>56</v>
      </c>
      <c r="Y1979" t="s">
        <v>56</v>
      </c>
      <c r="Z1979" t="s">
        <v>56</v>
      </c>
      <c r="AA1979" t="s">
        <v>57</v>
      </c>
      <c r="AB1979" t="s">
        <v>56</v>
      </c>
      <c r="AC1979" t="s">
        <v>56</v>
      </c>
      <c r="AD1979" t="s">
        <v>56</v>
      </c>
      <c r="AE1979">
        <v>0</v>
      </c>
      <c r="AF1979">
        <v>0</v>
      </c>
      <c r="AG1979">
        <v>0</v>
      </c>
      <c r="AH1979">
        <v>1</v>
      </c>
      <c r="AI1979" s="18" t="str">
        <f t="shared" si="121"/>
        <v>1</v>
      </c>
      <c r="AJ1979" s="18" t="str">
        <f t="shared" si="122"/>
        <v>1</v>
      </c>
      <c r="AK1979" s="18" t="str">
        <f t="shared" si="123"/>
        <v>1</v>
      </c>
      <c r="AL1979" s="18">
        <f t="shared" si="124"/>
        <v>1</v>
      </c>
      <c r="AM1979" t="s">
        <v>55</v>
      </c>
      <c r="AN1979" t="s">
        <v>55</v>
      </c>
      <c r="AO1979">
        <v>0</v>
      </c>
      <c r="AP1979">
        <v>0</v>
      </c>
      <c r="AQ1979">
        <v>0</v>
      </c>
      <c r="AR1979" t="s">
        <v>89</v>
      </c>
      <c r="AS1979" t="s">
        <v>141</v>
      </c>
      <c r="AT1979" t="s">
        <v>141</v>
      </c>
      <c r="AU1979" t="s">
        <v>1326</v>
      </c>
      <c r="AV1979" t="s">
        <v>7838</v>
      </c>
      <c r="AW1979" t="s">
        <v>2293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1</v>
      </c>
      <c r="BL1979">
        <v>2016030618</v>
      </c>
      <c r="BM1979">
        <v>18</v>
      </c>
    </row>
    <row r="1980" spans="1:65">
      <c r="A1980" t="s">
        <v>7839</v>
      </c>
      <c r="B1980">
        <v>1979</v>
      </c>
      <c r="C1980" t="s">
        <v>57</v>
      </c>
      <c r="D1980" t="s">
        <v>55</v>
      </c>
      <c r="E1980">
        <v>18</v>
      </c>
      <c r="F1980">
        <v>2016030618</v>
      </c>
      <c r="G1980" t="s">
        <v>55</v>
      </c>
      <c r="H1980" t="s">
        <v>2294</v>
      </c>
      <c r="I1980" t="s">
        <v>55</v>
      </c>
      <c r="J1980" t="s">
        <v>55</v>
      </c>
      <c r="K1980" t="s">
        <v>55</v>
      </c>
      <c r="L1980" t="s">
        <v>55</v>
      </c>
      <c r="M1980" t="s">
        <v>55</v>
      </c>
      <c r="N1980" t="s">
        <v>57</v>
      </c>
      <c r="O1980" t="s">
        <v>57</v>
      </c>
      <c r="P1980" t="s">
        <v>57</v>
      </c>
      <c r="Q1980" t="s">
        <v>57</v>
      </c>
      <c r="R1980" t="s">
        <v>57</v>
      </c>
      <c r="S1980" t="s">
        <v>55</v>
      </c>
      <c r="T1980" t="s">
        <v>57</v>
      </c>
      <c r="U1980" t="s">
        <v>57</v>
      </c>
      <c r="V1980" t="s">
        <v>57</v>
      </c>
      <c r="W1980" t="s">
        <v>55</v>
      </c>
      <c r="X1980" t="s">
        <v>57</v>
      </c>
      <c r="Y1980" t="s">
        <v>57</v>
      </c>
      <c r="Z1980" t="s">
        <v>57</v>
      </c>
      <c r="AA1980" t="s">
        <v>57</v>
      </c>
      <c r="AB1980" t="s">
        <v>57</v>
      </c>
      <c r="AC1980" t="s">
        <v>57</v>
      </c>
      <c r="AD1980" t="s">
        <v>57</v>
      </c>
      <c r="AE1980">
        <v>0</v>
      </c>
      <c r="AF1980">
        <v>0</v>
      </c>
      <c r="AG1980">
        <v>0</v>
      </c>
      <c r="AH1980">
        <v>0</v>
      </c>
      <c r="AI1980" s="18" t="str">
        <f t="shared" si="121"/>
        <v>1</v>
      </c>
      <c r="AJ1980" s="18" t="str">
        <f t="shared" si="122"/>
        <v>1</v>
      </c>
      <c r="AK1980" s="18" t="str">
        <f t="shared" si="123"/>
        <v>1</v>
      </c>
      <c r="AL1980" s="18">
        <f t="shared" si="124"/>
        <v>0</v>
      </c>
      <c r="AM1980" t="s">
        <v>55</v>
      </c>
      <c r="AN1980" t="s">
        <v>55</v>
      </c>
      <c r="AO1980">
        <v>1</v>
      </c>
      <c r="AP1980">
        <v>1</v>
      </c>
      <c r="AQ1980">
        <v>0</v>
      </c>
      <c r="AR1980" t="s">
        <v>59</v>
      </c>
      <c r="AS1980" t="s">
        <v>80</v>
      </c>
      <c r="AT1980" t="s">
        <v>80</v>
      </c>
      <c r="AU1980" t="s">
        <v>80</v>
      </c>
      <c r="AV1980" t="s">
        <v>7839</v>
      </c>
      <c r="AW1980" t="s">
        <v>2294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0</v>
      </c>
      <c r="BK1980">
        <v>0</v>
      </c>
      <c r="BL1980">
        <v>2016030618</v>
      </c>
      <c r="BM1980">
        <v>18</v>
      </c>
    </row>
    <row r="1981" spans="1:65">
      <c r="A1981" t="s">
        <v>7840</v>
      </c>
      <c r="B1981">
        <v>1980</v>
      </c>
      <c r="C1981" t="s">
        <v>52</v>
      </c>
      <c r="D1981">
        <v>1</v>
      </c>
      <c r="E1981">
        <v>18</v>
      </c>
      <c r="F1981">
        <v>2016030618</v>
      </c>
      <c r="G1981">
        <v>20160306</v>
      </c>
      <c r="H1981" t="s">
        <v>2295</v>
      </c>
      <c r="I1981" t="s">
        <v>2287</v>
      </c>
      <c r="J1981" t="s">
        <v>55</v>
      </c>
      <c r="K1981">
        <v>0</v>
      </c>
      <c r="L1981">
        <v>0</v>
      </c>
      <c r="M1981">
        <v>0</v>
      </c>
      <c r="N1981" t="s">
        <v>56</v>
      </c>
      <c r="O1981" t="s">
        <v>57</v>
      </c>
      <c r="P1981" t="s">
        <v>57</v>
      </c>
      <c r="Q1981" t="s">
        <v>3</v>
      </c>
      <c r="R1981" t="s">
        <v>2100</v>
      </c>
      <c r="S1981" t="s">
        <v>55</v>
      </c>
      <c r="T1981" t="s">
        <v>56</v>
      </c>
      <c r="U1981" t="s">
        <v>56</v>
      </c>
      <c r="V1981" t="s">
        <v>56</v>
      </c>
      <c r="W1981" t="s">
        <v>55</v>
      </c>
      <c r="X1981" t="s">
        <v>56</v>
      </c>
      <c r="Y1981" t="s">
        <v>56</v>
      </c>
      <c r="Z1981" t="s">
        <v>56</v>
      </c>
      <c r="AA1981" t="s">
        <v>57</v>
      </c>
      <c r="AB1981" t="s">
        <v>56</v>
      </c>
      <c r="AC1981" t="s">
        <v>56</v>
      </c>
      <c r="AD1981" t="s">
        <v>56</v>
      </c>
      <c r="AE1981">
        <v>0</v>
      </c>
      <c r="AF1981">
        <v>0</v>
      </c>
      <c r="AG1981">
        <v>0</v>
      </c>
      <c r="AH1981">
        <v>1</v>
      </c>
      <c r="AI1981" s="18" t="str">
        <f t="shared" si="121"/>
        <v>1</v>
      </c>
      <c r="AJ1981" s="18" t="str">
        <f t="shared" si="122"/>
        <v>1</v>
      </c>
      <c r="AK1981" s="18" t="str">
        <f t="shared" si="123"/>
        <v>1</v>
      </c>
      <c r="AL1981" s="18">
        <f t="shared" si="124"/>
        <v>1</v>
      </c>
      <c r="AM1981" t="s">
        <v>55</v>
      </c>
      <c r="AN1981" t="s">
        <v>55</v>
      </c>
      <c r="AO1981">
        <v>0</v>
      </c>
      <c r="AP1981">
        <v>0</v>
      </c>
      <c r="AQ1981">
        <v>0</v>
      </c>
      <c r="AR1981" t="s">
        <v>89</v>
      </c>
      <c r="AS1981" t="s">
        <v>141</v>
      </c>
      <c r="AT1981" t="s">
        <v>141</v>
      </c>
      <c r="AU1981" t="s">
        <v>1326</v>
      </c>
      <c r="AV1981" t="s">
        <v>7840</v>
      </c>
      <c r="AW1981" t="s">
        <v>2295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1</v>
      </c>
      <c r="BL1981">
        <v>2016030618</v>
      </c>
      <c r="BM1981">
        <v>18</v>
      </c>
    </row>
    <row r="1982" spans="1:65">
      <c r="A1982" t="s">
        <v>7841</v>
      </c>
      <c r="B1982">
        <v>1981</v>
      </c>
      <c r="C1982" t="s">
        <v>52</v>
      </c>
      <c r="D1982">
        <v>1</v>
      </c>
      <c r="E1982">
        <v>18</v>
      </c>
      <c r="F1982">
        <v>2016030618</v>
      </c>
      <c r="G1982">
        <v>20160306</v>
      </c>
      <c r="H1982" t="s">
        <v>2296</v>
      </c>
      <c r="I1982" t="s">
        <v>2287</v>
      </c>
      <c r="J1982" t="s">
        <v>55</v>
      </c>
      <c r="K1982">
        <v>0</v>
      </c>
      <c r="L1982">
        <v>0</v>
      </c>
      <c r="M1982">
        <v>0</v>
      </c>
      <c r="N1982" t="s">
        <v>56</v>
      </c>
      <c r="O1982" t="s">
        <v>57</v>
      </c>
      <c r="P1982" t="s">
        <v>57</v>
      </c>
      <c r="Q1982" t="s">
        <v>3</v>
      </c>
      <c r="R1982" t="s">
        <v>2100</v>
      </c>
      <c r="S1982" t="s">
        <v>55</v>
      </c>
      <c r="T1982" t="s">
        <v>56</v>
      </c>
      <c r="U1982" t="s">
        <v>56</v>
      </c>
      <c r="V1982" t="s">
        <v>56</v>
      </c>
      <c r="W1982" t="s">
        <v>55</v>
      </c>
      <c r="X1982" t="s">
        <v>56</v>
      </c>
      <c r="Y1982" t="s">
        <v>56</v>
      </c>
      <c r="Z1982" t="s">
        <v>56</v>
      </c>
      <c r="AA1982" t="s">
        <v>57</v>
      </c>
      <c r="AB1982" t="s">
        <v>56</v>
      </c>
      <c r="AC1982" t="s">
        <v>56</v>
      </c>
      <c r="AD1982" t="s">
        <v>56</v>
      </c>
      <c r="AE1982">
        <v>0</v>
      </c>
      <c r="AF1982">
        <v>0</v>
      </c>
      <c r="AG1982">
        <v>0</v>
      </c>
      <c r="AH1982">
        <v>1</v>
      </c>
      <c r="AI1982" s="18" t="str">
        <f t="shared" si="121"/>
        <v>1</v>
      </c>
      <c r="AJ1982" s="18" t="str">
        <f t="shared" si="122"/>
        <v>1</v>
      </c>
      <c r="AK1982" s="18" t="str">
        <f t="shared" si="123"/>
        <v>1</v>
      </c>
      <c r="AL1982" s="18">
        <f t="shared" si="124"/>
        <v>1</v>
      </c>
      <c r="AM1982" t="s">
        <v>55</v>
      </c>
      <c r="AN1982" t="s">
        <v>55</v>
      </c>
      <c r="AO1982">
        <v>0</v>
      </c>
      <c r="AP1982">
        <v>0</v>
      </c>
      <c r="AQ1982">
        <v>0</v>
      </c>
      <c r="AR1982" t="s">
        <v>89</v>
      </c>
      <c r="AS1982" t="s">
        <v>141</v>
      </c>
      <c r="AT1982" t="s">
        <v>141</v>
      </c>
      <c r="AU1982" t="s">
        <v>1326</v>
      </c>
      <c r="AV1982" t="s">
        <v>7841</v>
      </c>
      <c r="AW1982" t="s">
        <v>2296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2016030618</v>
      </c>
      <c r="BM1982">
        <v>18</v>
      </c>
    </row>
    <row r="1983" spans="1:65">
      <c r="A1983" t="s">
        <v>7842</v>
      </c>
      <c r="B1983">
        <v>1982</v>
      </c>
      <c r="C1983" t="s">
        <v>57</v>
      </c>
      <c r="D1983" t="s">
        <v>55</v>
      </c>
      <c r="E1983">
        <v>18</v>
      </c>
      <c r="F1983">
        <v>2016030618</v>
      </c>
      <c r="G1983" t="s">
        <v>55</v>
      </c>
      <c r="H1983" t="s">
        <v>2297</v>
      </c>
      <c r="I1983" t="s">
        <v>55</v>
      </c>
      <c r="J1983" t="s">
        <v>55</v>
      </c>
      <c r="K1983" t="s">
        <v>55</v>
      </c>
      <c r="L1983" t="s">
        <v>55</v>
      </c>
      <c r="M1983" t="s">
        <v>55</v>
      </c>
      <c r="N1983" t="s">
        <v>57</v>
      </c>
      <c r="O1983" t="s">
        <v>57</v>
      </c>
      <c r="P1983" t="s">
        <v>57</v>
      </c>
      <c r="Q1983" t="s">
        <v>57</v>
      </c>
      <c r="R1983" t="s">
        <v>57</v>
      </c>
      <c r="S1983" t="s">
        <v>55</v>
      </c>
      <c r="T1983" t="s">
        <v>57</v>
      </c>
      <c r="U1983" t="s">
        <v>57</v>
      </c>
      <c r="V1983" t="s">
        <v>57</v>
      </c>
      <c r="W1983" t="s">
        <v>55</v>
      </c>
      <c r="X1983" t="s">
        <v>57</v>
      </c>
      <c r="Y1983" t="s">
        <v>57</v>
      </c>
      <c r="Z1983" t="s">
        <v>57</v>
      </c>
      <c r="AA1983" t="s">
        <v>57</v>
      </c>
      <c r="AB1983" t="s">
        <v>57</v>
      </c>
      <c r="AC1983" t="s">
        <v>57</v>
      </c>
      <c r="AD1983" t="s">
        <v>57</v>
      </c>
      <c r="AE1983">
        <v>0</v>
      </c>
      <c r="AF1983">
        <v>0</v>
      </c>
      <c r="AG1983">
        <v>0</v>
      </c>
      <c r="AH1983">
        <v>0</v>
      </c>
      <c r="AI1983" s="18" t="str">
        <f t="shared" si="121"/>
        <v>1</v>
      </c>
      <c r="AJ1983" s="18" t="str">
        <f t="shared" si="122"/>
        <v>1</v>
      </c>
      <c r="AK1983" s="18" t="str">
        <f t="shared" si="123"/>
        <v>1</v>
      </c>
      <c r="AL1983" s="18">
        <f t="shared" si="124"/>
        <v>0</v>
      </c>
      <c r="AM1983" t="s">
        <v>55</v>
      </c>
      <c r="AN1983" t="s">
        <v>55</v>
      </c>
      <c r="AO1983">
        <v>0</v>
      </c>
      <c r="AP1983">
        <v>1</v>
      </c>
      <c r="AQ1983">
        <v>0</v>
      </c>
      <c r="AR1983" t="s">
        <v>59</v>
      </c>
      <c r="AS1983" t="s">
        <v>80</v>
      </c>
      <c r="AT1983" t="s">
        <v>80</v>
      </c>
      <c r="AU1983" t="s">
        <v>80</v>
      </c>
      <c r="AV1983" t="s">
        <v>7842</v>
      </c>
      <c r="AW1983" t="s">
        <v>2297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0</v>
      </c>
      <c r="BL1983">
        <v>2016030618</v>
      </c>
      <c r="BM1983">
        <v>18</v>
      </c>
    </row>
    <row r="1984" spans="1:65">
      <c r="A1984" t="s">
        <v>7843</v>
      </c>
      <c r="B1984">
        <v>1983</v>
      </c>
      <c r="C1984" t="s">
        <v>52</v>
      </c>
      <c r="D1984">
        <v>1</v>
      </c>
      <c r="E1984">
        <v>18</v>
      </c>
      <c r="F1984">
        <v>2016030618</v>
      </c>
      <c r="G1984">
        <v>20160306</v>
      </c>
      <c r="H1984" t="s">
        <v>2298</v>
      </c>
      <c r="I1984" t="s">
        <v>2287</v>
      </c>
      <c r="J1984" t="s">
        <v>55</v>
      </c>
      <c r="K1984">
        <v>0</v>
      </c>
      <c r="L1984">
        <v>0</v>
      </c>
      <c r="M1984">
        <v>0</v>
      </c>
      <c r="N1984" t="s">
        <v>56</v>
      </c>
      <c r="O1984" t="s">
        <v>57</v>
      </c>
      <c r="P1984" t="s">
        <v>57</v>
      </c>
      <c r="Q1984" t="s">
        <v>3</v>
      </c>
      <c r="R1984" t="s">
        <v>2100</v>
      </c>
      <c r="S1984" t="s">
        <v>55</v>
      </c>
      <c r="T1984" t="s">
        <v>56</v>
      </c>
      <c r="U1984" t="s">
        <v>56</v>
      </c>
      <c r="V1984" t="s">
        <v>56</v>
      </c>
      <c r="W1984" t="s">
        <v>55</v>
      </c>
      <c r="X1984" t="s">
        <v>56</v>
      </c>
      <c r="Y1984" t="s">
        <v>56</v>
      </c>
      <c r="Z1984" t="s">
        <v>56</v>
      </c>
      <c r="AA1984" t="s">
        <v>57</v>
      </c>
      <c r="AB1984" t="s">
        <v>56</v>
      </c>
      <c r="AC1984" t="s">
        <v>56</v>
      </c>
      <c r="AD1984" t="s">
        <v>56</v>
      </c>
      <c r="AE1984">
        <v>0</v>
      </c>
      <c r="AF1984">
        <v>0</v>
      </c>
      <c r="AG1984">
        <v>0</v>
      </c>
      <c r="AH1984">
        <v>1</v>
      </c>
      <c r="AI1984" s="18" t="str">
        <f t="shared" si="121"/>
        <v>1</v>
      </c>
      <c r="AJ1984" s="18" t="str">
        <f t="shared" si="122"/>
        <v>1</v>
      </c>
      <c r="AK1984" s="18" t="str">
        <f t="shared" si="123"/>
        <v>1</v>
      </c>
      <c r="AL1984" s="18">
        <f t="shared" si="124"/>
        <v>1</v>
      </c>
      <c r="AM1984" t="s">
        <v>55</v>
      </c>
      <c r="AN1984" t="s">
        <v>55</v>
      </c>
      <c r="AO1984">
        <v>0</v>
      </c>
      <c r="AP1984">
        <v>0</v>
      </c>
      <c r="AQ1984">
        <v>0</v>
      </c>
      <c r="AR1984" t="s">
        <v>89</v>
      </c>
      <c r="AS1984" t="s">
        <v>141</v>
      </c>
      <c r="AT1984" t="s">
        <v>141</v>
      </c>
      <c r="AU1984" t="s">
        <v>1326</v>
      </c>
      <c r="AV1984" t="s">
        <v>7843</v>
      </c>
      <c r="AW1984" t="s">
        <v>2298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2016030618</v>
      </c>
      <c r="BM1984">
        <v>18</v>
      </c>
    </row>
    <row r="1985" spans="1:65">
      <c r="A1985" t="s">
        <v>7844</v>
      </c>
      <c r="B1985">
        <v>1984</v>
      </c>
      <c r="C1985" t="s">
        <v>52</v>
      </c>
      <c r="D1985">
        <v>1</v>
      </c>
      <c r="E1985">
        <v>18</v>
      </c>
      <c r="F1985">
        <v>2016030618</v>
      </c>
      <c r="G1985">
        <v>20160306</v>
      </c>
      <c r="H1985" t="s">
        <v>2299</v>
      </c>
      <c r="I1985" t="s">
        <v>2287</v>
      </c>
      <c r="J1985" t="s">
        <v>55</v>
      </c>
      <c r="K1985">
        <v>0</v>
      </c>
      <c r="L1985">
        <v>0</v>
      </c>
      <c r="M1985">
        <v>0</v>
      </c>
      <c r="N1985" t="s">
        <v>56</v>
      </c>
      <c r="O1985" t="s">
        <v>57</v>
      </c>
      <c r="P1985" t="s">
        <v>57</v>
      </c>
      <c r="Q1985" t="s">
        <v>3</v>
      </c>
      <c r="R1985" t="s">
        <v>2100</v>
      </c>
      <c r="S1985" t="s">
        <v>55</v>
      </c>
      <c r="T1985" t="s">
        <v>56</v>
      </c>
      <c r="U1985" t="s">
        <v>56</v>
      </c>
      <c r="V1985" t="s">
        <v>56</v>
      </c>
      <c r="W1985" t="s">
        <v>55</v>
      </c>
      <c r="X1985" t="s">
        <v>56</v>
      </c>
      <c r="Y1985" t="s">
        <v>56</v>
      </c>
      <c r="Z1985" t="s">
        <v>56</v>
      </c>
      <c r="AA1985" t="s">
        <v>57</v>
      </c>
      <c r="AB1985" t="s">
        <v>56</v>
      </c>
      <c r="AC1985" t="s">
        <v>56</v>
      </c>
      <c r="AD1985" t="s">
        <v>56</v>
      </c>
      <c r="AE1985">
        <v>0</v>
      </c>
      <c r="AF1985">
        <v>0</v>
      </c>
      <c r="AG1985">
        <v>0</v>
      </c>
      <c r="AH1985">
        <v>1</v>
      </c>
      <c r="AI1985" s="18" t="str">
        <f t="shared" si="121"/>
        <v>1</v>
      </c>
      <c r="AJ1985" s="18" t="str">
        <f t="shared" si="122"/>
        <v>1</v>
      </c>
      <c r="AK1985" s="18" t="str">
        <f t="shared" si="123"/>
        <v>1</v>
      </c>
      <c r="AL1985" s="18">
        <f t="shared" si="124"/>
        <v>1</v>
      </c>
      <c r="AM1985" t="s">
        <v>55</v>
      </c>
      <c r="AN1985" t="s">
        <v>55</v>
      </c>
      <c r="AO1985">
        <v>1</v>
      </c>
      <c r="AP1985">
        <v>0</v>
      </c>
      <c r="AQ1985">
        <v>0</v>
      </c>
      <c r="AR1985" t="s">
        <v>89</v>
      </c>
      <c r="AS1985" t="s">
        <v>141</v>
      </c>
      <c r="AT1985" t="s">
        <v>141</v>
      </c>
      <c r="AU1985" t="s">
        <v>1326</v>
      </c>
      <c r="AV1985" t="s">
        <v>7844</v>
      </c>
      <c r="AW1985" t="s">
        <v>2299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1</v>
      </c>
      <c r="BL1985">
        <v>2016030618</v>
      </c>
      <c r="BM1985">
        <v>18</v>
      </c>
    </row>
    <row r="1986" spans="1:65">
      <c r="A1986" t="s">
        <v>7845</v>
      </c>
      <c r="B1986">
        <v>1985</v>
      </c>
      <c r="C1986" t="s">
        <v>57</v>
      </c>
      <c r="D1986" t="s">
        <v>55</v>
      </c>
      <c r="E1986">
        <v>18</v>
      </c>
      <c r="F1986">
        <v>2016030618</v>
      </c>
      <c r="G1986" t="s">
        <v>55</v>
      </c>
      <c r="H1986" t="s">
        <v>2300</v>
      </c>
      <c r="I1986" t="s">
        <v>55</v>
      </c>
      <c r="J1986" t="s">
        <v>55</v>
      </c>
      <c r="K1986" t="s">
        <v>55</v>
      </c>
      <c r="L1986" t="s">
        <v>55</v>
      </c>
      <c r="M1986" t="s">
        <v>55</v>
      </c>
      <c r="N1986" t="s">
        <v>57</v>
      </c>
      <c r="O1986" t="s">
        <v>57</v>
      </c>
      <c r="P1986" t="s">
        <v>57</v>
      </c>
      <c r="Q1986" t="s">
        <v>57</v>
      </c>
      <c r="R1986" t="s">
        <v>57</v>
      </c>
      <c r="S1986" t="s">
        <v>55</v>
      </c>
      <c r="T1986" t="s">
        <v>57</v>
      </c>
      <c r="U1986" t="s">
        <v>57</v>
      </c>
      <c r="V1986" t="s">
        <v>57</v>
      </c>
      <c r="W1986" t="s">
        <v>55</v>
      </c>
      <c r="X1986" t="s">
        <v>57</v>
      </c>
      <c r="Y1986" t="s">
        <v>57</v>
      </c>
      <c r="Z1986" t="s">
        <v>57</v>
      </c>
      <c r="AA1986" t="s">
        <v>57</v>
      </c>
      <c r="AB1986" t="s">
        <v>57</v>
      </c>
      <c r="AC1986" t="s">
        <v>57</v>
      </c>
      <c r="AD1986" t="s">
        <v>57</v>
      </c>
      <c r="AE1986">
        <v>0</v>
      </c>
      <c r="AF1986">
        <v>0</v>
      </c>
      <c r="AG1986">
        <v>0</v>
      </c>
      <c r="AH1986">
        <v>0</v>
      </c>
      <c r="AI1986" s="18" t="str">
        <f t="shared" si="121"/>
        <v>1</v>
      </c>
      <c r="AJ1986" s="18" t="str">
        <f t="shared" si="122"/>
        <v>1</v>
      </c>
      <c r="AK1986" s="18" t="str">
        <f t="shared" si="123"/>
        <v>1</v>
      </c>
      <c r="AL1986" s="18">
        <f t="shared" si="124"/>
        <v>0</v>
      </c>
      <c r="AM1986" t="s">
        <v>55</v>
      </c>
      <c r="AN1986" t="s">
        <v>55</v>
      </c>
      <c r="AO1986">
        <v>0</v>
      </c>
      <c r="AP1986">
        <v>1</v>
      </c>
      <c r="AQ1986">
        <v>0</v>
      </c>
      <c r="AR1986" t="s">
        <v>59</v>
      </c>
      <c r="AS1986" t="s">
        <v>80</v>
      </c>
      <c r="AT1986" t="s">
        <v>80</v>
      </c>
      <c r="AU1986" t="s">
        <v>80</v>
      </c>
      <c r="AV1986" t="s">
        <v>7845</v>
      </c>
      <c r="AW1986" t="s">
        <v>2300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0</v>
      </c>
      <c r="BL1986">
        <v>2016030618</v>
      </c>
      <c r="BM1986">
        <v>18</v>
      </c>
    </row>
    <row r="1987" spans="1:65">
      <c r="A1987" t="s">
        <v>7846</v>
      </c>
      <c r="B1987">
        <v>1986</v>
      </c>
      <c r="C1987" t="s">
        <v>52</v>
      </c>
      <c r="D1987">
        <v>1</v>
      </c>
      <c r="E1987">
        <v>18</v>
      </c>
      <c r="F1987">
        <v>2016030618</v>
      </c>
      <c r="G1987">
        <v>20160306</v>
      </c>
      <c r="H1987" t="s">
        <v>2301</v>
      </c>
      <c r="I1987" t="s">
        <v>217</v>
      </c>
      <c r="J1987" t="s">
        <v>55</v>
      </c>
      <c r="K1987">
        <v>0</v>
      </c>
      <c r="L1987">
        <v>0</v>
      </c>
      <c r="M1987">
        <v>0</v>
      </c>
      <c r="N1987" t="s">
        <v>56</v>
      </c>
      <c r="O1987" t="s">
        <v>57</v>
      </c>
      <c r="P1987" t="s">
        <v>57</v>
      </c>
      <c r="Q1987" t="s">
        <v>3</v>
      </c>
      <c r="R1987" t="s">
        <v>144</v>
      </c>
      <c r="S1987" t="s">
        <v>55</v>
      </c>
      <c r="T1987" t="s">
        <v>56</v>
      </c>
      <c r="U1987" t="s">
        <v>56</v>
      </c>
      <c r="V1987" t="s">
        <v>56</v>
      </c>
      <c r="W1987" t="s">
        <v>55</v>
      </c>
      <c r="X1987" t="s">
        <v>56</v>
      </c>
      <c r="Y1987" t="s">
        <v>56</v>
      </c>
      <c r="Z1987" t="s">
        <v>68</v>
      </c>
      <c r="AA1987" t="s">
        <v>132</v>
      </c>
      <c r="AB1987" t="s">
        <v>56</v>
      </c>
      <c r="AC1987" t="s">
        <v>68</v>
      </c>
      <c r="AD1987" t="s">
        <v>56</v>
      </c>
      <c r="AE1987">
        <v>0</v>
      </c>
      <c r="AF1987">
        <v>0</v>
      </c>
      <c r="AG1987">
        <v>0</v>
      </c>
      <c r="AH1987">
        <v>1</v>
      </c>
      <c r="AI1987" s="18" t="str">
        <f t="shared" ref="AI1987:AI2050" si="125">IF(ISERROR(FIND("0",AE1987))=FALSE, "1", IF(ISERROR(FIND("1",AE1987))=FALSE, "0"))</f>
        <v>1</v>
      </c>
      <c r="AJ1987" s="18" t="str">
        <f t="shared" ref="AJ1987:AJ2050" si="126">IF(ISERROR(FIND("0",AF1987))=FALSE, "1", IF(ISERROR(FIND("1",AF1987))=FALSE, "0"))</f>
        <v>1</v>
      </c>
      <c r="AK1987" s="18" t="str">
        <f t="shared" ref="AK1987:AK2050" si="127">IF(ISERROR(FIND("0",AG1987))=FALSE, "1", IF(ISERROR(FIND("1",AG1987))=FALSE, "0"))</f>
        <v>1</v>
      </c>
      <c r="AL1987" s="18">
        <f t="shared" ref="AL1987:AL2050" si="128">AH1987</f>
        <v>1</v>
      </c>
      <c r="AM1987" t="s">
        <v>55</v>
      </c>
      <c r="AN1987" t="s">
        <v>55</v>
      </c>
      <c r="AO1987">
        <v>1</v>
      </c>
      <c r="AP1987">
        <v>0</v>
      </c>
      <c r="AQ1987">
        <v>0</v>
      </c>
      <c r="AR1987" t="s">
        <v>147</v>
      </c>
      <c r="AS1987" t="s">
        <v>58</v>
      </c>
      <c r="AT1987" t="s">
        <v>144</v>
      </c>
      <c r="AU1987" t="s">
        <v>1326</v>
      </c>
      <c r="AV1987" t="s">
        <v>7846</v>
      </c>
      <c r="AW1987" t="s">
        <v>2301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2016030618</v>
      </c>
      <c r="BM1987">
        <v>18</v>
      </c>
    </row>
    <row r="1988" spans="1:65">
      <c r="A1988" t="s">
        <v>7847</v>
      </c>
      <c r="B1988">
        <v>1987</v>
      </c>
      <c r="C1988" t="s">
        <v>52</v>
      </c>
      <c r="D1988">
        <v>1</v>
      </c>
      <c r="E1988">
        <v>18</v>
      </c>
      <c r="F1988">
        <v>2016030618</v>
      </c>
      <c r="G1988">
        <v>20160306</v>
      </c>
      <c r="H1988" t="s">
        <v>2302</v>
      </c>
      <c r="I1988" t="s">
        <v>217</v>
      </c>
      <c r="J1988" t="s">
        <v>55</v>
      </c>
      <c r="K1988">
        <v>0</v>
      </c>
      <c r="L1988">
        <v>0</v>
      </c>
      <c r="M1988">
        <v>0</v>
      </c>
      <c r="N1988" t="s">
        <v>56</v>
      </c>
      <c r="O1988" t="s">
        <v>57</v>
      </c>
      <c r="P1988" t="s">
        <v>57</v>
      </c>
      <c r="Q1988" t="s">
        <v>3</v>
      </c>
      <c r="R1988" t="s">
        <v>144</v>
      </c>
      <c r="S1988" t="s">
        <v>55</v>
      </c>
      <c r="T1988" t="s">
        <v>56</v>
      </c>
      <c r="U1988" t="s">
        <v>56</v>
      </c>
      <c r="V1988" t="s">
        <v>56</v>
      </c>
      <c r="W1988" t="s">
        <v>55</v>
      </c>
      <c r="X1988" t="s">
        <v>56</v>
      </c>
      <c r="Y1988" t="s">
        <v>56</v>
      </c>
      <c r="Z1988" t="s">
        <v>68</v>
      </c>
      <c r="AA1988" t="s">
        <v>132</v>
      </c>
      <c r="AB1988" t="s">
        <v>56</v>
      </c>
      <c r="AC1988" t="s">
        <v>68</v>
      </c>
      <c r="AD1988" t="s">
        <v>56</v>
      </c>
      <c r="AE1988">
        <v>0</v>
      </c>
      <c r="AF1988">
        <v>0</v>
      </c>
      <c r="AG1988">
        <v>0</v>
      </c>
      <c r="AH1988">
        <v>1</v>
      </c>
      <c r="AI1988" s="18" t="str">
        <f t="shared" si="125"/>
        <v>1</v>
      </c>
      <c r="AJ1988" s="18" t="str">
        <f t="shared" si="126"/>
        <v>1</v>
      </c>
      <c r="AK1988" s="18" t="str">
        <f t="shared" si="127"/>
        <v>1</v>
      </c>
      <c r="AL1988" s="18">
        <f t="shared" si="128"/>
        <v>1</v>
      </c>
      <c r="AM1988" t="s">
        <v>55</v>
      </c>
      <c r="AN1988" t="s">
        <v>55</v>
      </c>
      <c r="AO1988">
        <v>0</v>
      </c>
      <c r="AP1988">
        <v>0</v>
      </c>
      <c r="AQ1988">
        <v>0</v>
      </c>
      <c r="AR1988" t="s">
        <v>147</v>
      </c>
      <c r="AS1988" t="s">
        <v>58</v>
      </c>
      <c r="AT1988" t="s">
        <v>144</v>
      </c>
      <c r="AU1988" t="s">
        <v>1326</v>
      </c>
      <c r="AV1988" t="s">
        <v>7847</v>
      </c>
      <c r="AW1988" t="s">
        <v>2302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2016030618</v>
      </c>
      <c r="BM1988">
        <v>18</v>
      </c>
    </row>
    <row r="1989" spans="1:65">
      <c r="A1989" t="s">
        <v>7848</v>
      </c>
      <c r="B1989">
        <v>1988</v>
      </c>
      <c r="C1989" t="s">
        <v>52</v>
      </c>
      <c r="D1989">
        <v>1</v>
      </c>
      <c r="E1989">
        <v>18</v>
      </c>
      <c r="F1989">
        <v>2016030618</v>
      </c>
      <c r="G1989">
        <v>20160306</v>
      </c>
      <c r="H1989" t="s">
        <v>2303</v>
      </c>
      <c r="I1989" t="s">
        <v>217</v>
      </c>
      <c r="J1989" t="s">
        <v>55</v>
      </c>
      <c r="K1989">
        <v>0</v>
      </c>
      <c r="L1989">
        <v>0</v>
      </c>
      <c r="M1989">
        <v>0</v>
      </c>
      <c r="N1989" t="s">
        <v>56</v>
      </c>
      <c r="O1989" t="s">
        <v>57</v>
      </c>
      <c r="P1989" t="s">
        <v>57</v>
      </c>
      <c r="Q1989" t="s">
        <v>3</v>
      </c>
      <c r="R1989" t="s">
        <v>144</v>
      </c>
      <c r="S1989" t="s">
        <v>55</v>
      </c>
      <c r="T1989" t="s">
        <v>56</v>
      </c>
      <c r="U1989" t="s">
        <v>56</v>
      </c>
      <c r="V1989" t="s">
        <v>56</v>
      </c>
      <c r="W1989" t="s">
        <v>55</v>
      </c>
      <c r="X1989" t="s">
        <v>56</v>
      </c>
      <c r="Y1989" t="s">
        <v>56</v>
      </c>
      <c r="Z1989" t="s">
        <v>68</v>
      </c>
      <c r="AA1989" t="s">
        <v>132</v>
      </c>
      <c r="AB1989" t="s">
        <v>56</v>
      </c>
      <c r="AC1989" t="s">
        <v>68</v>
      </c>
      <c r="AD1989" t="s">
        <v>56</v>
      </c>
      <c r="AE1989">
        <v>0</v>
      </c>
      <c r="AF1989">
        <v>0</v>
      </c>
      <c r="AG1989">
        <v>0</v>
      </c>
      <c r="AH1989">
        <v>1</v>
      </c>
      <c r="AI1989" s="18" t="str">
        <f t="shared" si="125"/>
        <v>1</v>
      </c>
      <c r="AJ1989" s="18" t="str">
        <f t="shared" si="126"/>
        <v>1</v>
      </c>
      <c r="AK1989" s="18" t="str">
        <f t="shared" si="127"/>
        <v>1</v>
      </c>
      <c r="AL1989" s="18">
        <f t="shared" si="128"/>
        <v>1</v>
      </c>
      <c r="AM1989" t="s">
        <v>55</v>
      </c>
      <c r="AN1989" t="s">
        <v>55</v>
      </c>
      <c r="AO1989">
        <v>0</v>
      </c>
      <c r="AP1989">
        <v>0</v>
      </c>
      <c r="AQ1989">
        <v>0</v>
      </c>
      <c r="AR1989" t="s">
        <v>147</v>
      </c>
      <c r="AS1989" t="s">
        <v>58</v>
      </c>
      <c r="AT1989" t="s">
        <v>144</v>
      </c>
      <c r="AU1989" t="s">
        <v>1326</v>
      </c>
      <c r="AV1989" t="s">
        <v>7848</v>
      </c>
      <c r="AW1989" t="s">
        <v>2303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</v>
      </c>
      <c r="BL1989">
        <v>2016030618</v>
      </c>
      <c r="BM1989">
        <v>18</v>
      </c>
    </row>
    <row r="1990" spans="1:65">
      <c r="A1990" t="s">
        <v>7849</v>
      </c>
      <c r="B1990">
        <v>1989</v>
      </c>
      <c r="C1990" t="s">
        <v>52</v>
      </c>
      <c r="D1990">
        <v>1</v>
      </c>
      <c r="E1990">
        <v>18</v>
      </c>
      <c r="F1990">
        <v>2016030618</v>
      </c>
      <c r="G1990">
        <v>20160306</v>
      </c>
      <c r="H1990" t="s">
        <v>2304</v>
      </c>
      <c r="I1990" t="s">
        <v>217</v>
      </c>
      <c r="J1990" t="s">
        <v>55</v>
      </c>
      <c r="K1990">
        <v>0</v>
      </c>
      <c r="L1990">
        <v>0</v>
      </c>
      <c r="M1990">
        <v>0</v>
      </c>
      <c r="N1990" t="s">
        <v>56</v>
      </c>
      <c r="O1990" t="s">
        <v>57</v>
      </c>
      <c r="P1990" t="s">
        <v>57</v>
      </c>
      <c r="Q1990" t="s">
        <v>3</v>
      </c>
      <c r="R1990" t="s">
        <v>144</v>
      </c>
      <c r="S1990" t="s">
        <v>55</v>
      </c>
      <c r="T1990" t="s">
        <v>56</v>
      </c>
      <c r="U1990" t="s">
        <v>56</v>
      </c>
      <c r="V1990" t="s">
        <v>56</v>
      </c>
      <c r="W1990" t="s">
        <v>55</v>
      </c>
      <c r="X1990" t="s">
        <v>56</v>
      </c>
      <c r="Y1990" t="s">
        <v>56</v>
      </c>
      <c r="Z1990" t="s">
        <v>68</v>
      </c>
      <c r="AA1990" t="s">
        <v>132</v>
      </c>
      <c r="AB1990" t="s">
        <v>56</v>
      </c>
      <c r="AC1990" t="s">
        <v>56</v>
      </c>
      <c r="AD1990" t="s">
        <v>56</v>
      </c>
      <c r="AE1990">
        <v>0</v>
      </c>
      <c r="AF1990">
        <v>0</v>
      </c>
      <c r="AG1990">
        <v>0</v>
      </c>
      <c r="AH1990">
        <v>1</v>
      </c>
      <c r="AI1990" s="18" t="str">
        <f t="shared" si="125"/>
        <v>1</v>
      </c>
      <c r="AJ1990" s="18" t="str">
        <f t="shared" si="126"/>
        <v>1</v>
      </c>
      <c r="AK1990" s="18" t="str">
        <f t="shared" si="127"/>
        <v>1</v>
      </c>
      <c r="AL1990" s="18">
        <f t="shared" si="128"/>
        <v>1</v>
      </c>
      <c r="AM1990" t="s">
        <v>55</v>
      </c>
      <c r="AN1990" t="s">
        <v>55</v>
      </c>
      <c r="AO1990">
        <v>0</v>
      </c>
      <c r="AP1990">
        <v>0</v>
      </c>
      <c r="AQ1990">
        <v>0</v>
      </c>
      <c r="AR1990" t="s">
        <v>147</v>
      </c>
      <c r="AS1990" t="s">
        <v>58</v>
      </c>
      <c r="AT1990" t="s">
        <v>144</v>
      </c>
      <c r="AU1990" t="s">
        <v>1326</v>
      </c>
      <c r="AV1990" t="s">
        <v>7849</v>
      </c>
      <c r="AW1990" t="s">
        <v>2304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2016030618</v>
      </c>
      <c r="BM1990">
        <v>18</v>
      </c>
    </row>
    <row r="1991" spans="1:65">
      <c r="A1991" t="s">
        <v>7850</v>
      </c>
      <c r="B1991">
        <v>1990</v>
      </c>
      <c r="C1991" t="s">
        <v>52</v>
      </c>
      <c r="D1991">
        <v>1</v>
      </c>
      <c r="E1991">
        <v>18</v>
      </c>
      <c r="F1991">
        <v>2016030618</v>
      </c>
      <c r="G1991">
        <v>20160306</v>
      </c>
      <c r="H1991" t="s">
        <v>2305</v>
      </c>
      <c r="I1991" t="s">
        <v>217</v>
      </c>
      <c r="J1991" t="s">
        <v>55</v>
      </c>
      <c r="K1991">
        <v>1</v>
      </c>
      <c r="L1991">
        <v>0</v>
      </c>
      <c r="M1991">
        <v>1</v>
      </c>
      <c r="N1991" t="s">
        <v>56</v>
      </c>
      <c r="O1991" t="s">
        <v>2306</v>
      </c>
      <c r="P1991" t="s">
        <v>68</v>
      </c>
      <c r="Q1991" t="s">
        <v>3</v>
      </c>
      <c r="R1991" t="s">
        <v>144</v>
      </c>
      <c r="S1991" t="s">
        <v>55</v>
      </c>
      <c r="T1991" t="s">
        <v>56</v>
      </c>
      <c r="U1991" t="s">
        <v>56</v>
      </c>
      <c r="V1991" t="s">
        <v>56</v>
      </c>
      <c r="W1991" t="s">
        <v>55</v>
      </c>
      <c r="X1991" t="s">
        <v>68</v>
      </c>
      <c r="Y1991" t="s">
        <v>56</v>
      </c>
      <c r="Z1991" t="s">
        <v>68</v>
      </c>
      <c r="AA1991" t="s">
        <v>132</v>
      </c>
      <c r="AB1991" t="s">
        <v>56</v>
      </c>
      <c r="AC1991" t="s">
        <v>56</v>
      </c>
      <c r="AD1991" t="s">
        <v>56</v>
      </c>
      <c r="AE1991">
        <v>0</v>
      </c>
      <c r="AF1991">
        <v>0</v>
      </c>
      <c r="AG1991">
        <v>0</v>
      </c>
      <c r="AH1991">
        <v>1</v>
      </c>
      <c r="AI1991" s="18" t="str">
        <f t="shared" si="125"/>
        <v>1</v>
      </c>
      <c r="AJ1991" s="18" t="str">
        <f t="shared" si="126"/>
        <v>1</v>
      </c>
      <c r="AK1991" s="18" t="str">
        <f t="shared" si="127"/>
        <v>1</v>
      </c>
      <c r="AL1991" s="18">
        <f t="shared" si="128"/>
        <v>1</v>
      </c>
      <c r="AM1991" t="s">
        <v>55</v>
      </c>
      <c r="AN1991" t="s">
        <v>55</v>
      </c>
      <c r="AO1991">
        <v>0</v>
      </c>
      <c r="AP1991">
        <v>0</v>
      </c>
      <c r="AQ1991">
        <v>0</v>
      </c>
      <c r="AR1991" t="s">
        <v>147</v>
      </c>
      <c r="AS1991" t="s">
        <v>58</v>
      </c>
      <c r="AT1991" t="s">
        <v>144</v>
      </c>
      <c r="AU1991" t="s">
        <v>1326</v>
      </c>
      <c r="AV1991" t="s">
        <v>7850</v>
      </c>
      <c r="AW1991" t="s">
        <v>2305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1</v>
      </c>
      <c r="BL1991">
        <v>2016030618</v>
      </c>
      <c r="BM1991">
        <v>18</v>
      </c>
    </row>
    <row r="1992" spans="1:65">
      <c r="A1992" t="s">
        <v>7851</v>
      </c>
      <c r="B1992">
        <v>1991</v>
      </c>
      <c r="C1992" t="s">
        <v>52</v>
      </c>
      <c r="D1992">
        <v>1</v>
      </c>
      <c r="E1992">
        <v>18</v>
      </c>
      <c r="F1992">
        <v>2016030618</v>
      </c>
      <c r="G1992">
        <v>20160306</v>
      </c>
      <c r="H1992" t="s">
        <v>2307</v>
      </c>
      <c r="I1992" t="s">
        <v>217</v>
      </c>
      <c r="J1992" t="s">
        <v>55</v>
      </c>
      <c r="K1992">
        <v>1</v>
      </c>
      <c r="L1992">
        <v>0</v>
      </c>
      <c r="M1992">
        <v>1</v>
      </c>
      <c r="N1992" t="s">
        <v>56</v>
      </c>
      <c r="O1992" t="s">
        <v>2306</v>
      </c>
      <c r="P1992" t="s">
        <v>68</v>
      </c>
      <c r="Q1992" t="s">
        <v>3</v>
      </c>
      <c r="R1992" t="s">
        <v>144</v>
      </c>
      <c r="S1992" t="s">
        <v>55</v>
      </c>
      <c r="T1992" t="s">
        <v>56</v>
      </c>
      <c r="U1992" t="s">
        <v>56</v>
      </c>
      <c r="V1992" t="s">
        <v>56</v>
      </c>
      <c r="W1992" t="s">
        <v>55</v>
      </c>
      <c r="X1992" t="s">
        <v>68</v>
      </c>
      <c r="Y1992" t="s">
        <v>56</v>
      </c>
      <c r="Z1992" t="s">
        <v>68</v>
      </c>
      <c r="AA1992" t="s">
        <v>132</v>
      </c>
      <c r="AB1992" t="s">
        <v>56</v>
      </c>
      <c r="AC1992" t="s">
        <v>56</v>
      </c>
      <c r="AD1992" t="s">
        <v>56</v>
      </c>
      <c r="AE1992">
        <v>0</v>
      </c>
      <c r="AF1992">
        <v>0</v>
      </c>
      <c r="AG1992">
        <v>0</v>
      </c>
      <c r="AH1992">
        <v>1</v>
      </c>
      <c r="AI1992" s="18" t="str">
        <f t="shared" si="125"/>
        <v>1</v>
      </c>
      <c r="AJ1992" s="18" t="str">
        <f t="shared" si="126"/>
        <v>1</v>
      </c>
      <c r="AK1992" s="18" t="str">
        <f t="shared" si="127"/>
        <v>1</v>
      </c>
      <c r="AL1992" s="18">
        <f t="shared" si="128"/>
        <v>1</v>
      </c>
      <c r="AM1992" t="s">
        <v>55</v>
      </c>
      <c r="AN1992" t="s">
        <v>55</v>
      </c>
      <c r="AO1992">
        <v>1</v>
      </c>
      <c r="AP1992">
        <v>0</v>
      </c>
      <c r="AQ1992">
        <v>0</v>
      </c>
      <c r="AR1992" t="s">
        <v>147</v>
      </c>
      <c r="AS1992" t="s">
        <v>58</v>
      </c>
      <c r="AT1992" t="s">
        <v>144</v>
      </c>
      <c r="AU1992" t="s">
        <v>1326</v>
      </c>
      <c r="AV1992" t="s">
        <v>7851</v>
      </c>
      <c r="AW1992" t="s">
        <v>2307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2016030618</v>
      </c>
      <c r="BM1992">
        <v>18</v>
      </c>
    </row>
    <row r="1993" spans="1:65">
      <c r="A1993" t="s">
        <v>7852</v>
      </c>
      <c r="B1993">
        <v>1992</v>
      </c>
      <c r="C1993" t="s">
        <v>52</v>
      </c>
      <c r="D1993">
        <v>1</v>
      </c>
      <c r="E1993">
        <v>18</v>
      </c>
      <c r="F1993">
        <v>2016030618</v>
      </c>
      <c r="G1993">
        <v>20160306</v>
      </c>
      <c r="H1993" t="s">
        <v>2308</v>
      </c>
      <c r="I1993" t="s">
        <v>217</v>
      </c>
      <c r="J1993" t="s">
        <v>55</v>
      </c>
      <c r="K1993">
        <v>1</v>
      </c>
      <c r="L1993">
        <v>0</v>
      </c>
      <c r="M1993">
        <v>1</v>
      </c>
      <c r="N1993" t="s">
        <v>56</v>
      </c>
      <c r="O1993" t="s">
        <v>2306</v>
      </c>
      <c r="P1993" t="s">
        <v>68</v>
      </c>
      <c r="Q1993" t="s">
        <v>3</v>
      </c>
      <c r="R1993" t="s">
        <v>144</v>
      </c>
      <c r="S1993" t="s">
        <v>55</v>
      </c>
      <c r="T1993" t="s">
        <v>56</v>
      </c>
      <c r="U1993" t="s">
        <v>56</v>
      </c>
      <c r="V1993" t="s">
        <v>56</v>
      </c>
      <c r="W1993" t="s">
        <v>55</v>
      </c>
      <c r="X1993" t="s">
        <v>68</v>
      </c>
      <c r="Y1993" t="s">
        <v>56</v>
      </c>
      <c r="Z1993" t="s">
        <v>68</v>
      </c>
      <c r="AA1993" t="s">
        <v>132</v>
      </c>
      <c r="AB1993" t="s">
        <v>56</v>
      </c>
      <c r="AC1993" t="s">
        <v>56</v>
      </c>
      <c r="AD1993" t="s">
        <v>56</v>
      </c>
      <c r="AE1993">
        <v>0</v>
      </c>
      <c r="AF1993">
        <v>0</v>
      </c>
      <c r="AG1993">
        <v>0</v>
      </c>
      <c r="AH1993">
        <v>1</v>
      </c>
      <c r="AI1993" s="18" t="str">
        <f t="shared" si="125"/>
        <v>1</v>
      </c>
      <c r="AJ1993" s="18" t="str">
        <f t="shared" si="126"/>
        <v>1</v>
      </c>
      <c r="AK1993" s="18" t="str">
        <f t="shared" si="127"/>
        <v>1</v>
      </c>
      <c r="AL1993" s="18">
        <f t="shared" si="128"/>
        <v>1</v>
      </c>
      <c r="AM1993" t="s">
        <v>55</v>
      </c>
      <c r="AN1993" t="s">
        <v>55</v>
      </c>
      <c r="AO1993">
        <v>0</v>
      </c>
      <c r="AP1993">
        <v>0</v>
      </c>
      <c r="AQ1993">
        <v>0</v>
      </c>
      <c r="AR1993" t="s">
        <v>147</v>
      </c>
      <c r="AS1993" t="s">
        <v>58</v>
      </c>
      <c r="AT1993" t="s">
        <v>144</v>
      </c>
      <c r="AU1993" t="s">
        <v>1326</v>
      </c>
      <c r="AV1993" t="s">
        <v>7852</v>
      </c>
      <c r="AW1993" t="s">
        <v>2308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</v>
      </c>
      <c r="BL1993">
        <v>2016030618</v>
      </c>
      <c r="BM1993">
        <v>18</v>
      </c>
    </row>
    <row r="1994" spans="1:65">
      <c r="A1994" t="s">
        <v>7853</v>
      </c>
      <c r="B1994">
        <v>1993</v>
      </c>
      <c r="C1994" t="s">
        <v>52</v>
      </c>
      <c r="D1994">
        <v>1</v>
      </c>
      <c r="E1994">
        <v>18</v>
      </c>
      <c r="F1994">
        <v>2016030618</v>
      </c>
      <c r="G1994">
        <v>20160306</v>
      </c>
      <c r="H1994" t="s">
        <v>2309</v>
      </c>
      <c r="I1994" t="s">
        <v>217</v>
      </c>
      <c r="J1994" t="s">
        <v>55</v>
      </c>
      <c r="K1994">
        <v>1</v>
      </c>
      <c r="L1994">
        <v>0</v>
      </c>
      <c r="M1994">
        <v>1</v>
      </c>
      <c r="N1994" t="s">
        <v>56</v>
      </c>
      <c r="O1994" t="s">
        <v>2306</v>
      </c>
      <c r="P1994" t="s">
        <v>68</v>
      </c>
      <c r="Q1994" t="s">
        <v>3</v>
      </c>
      <c r="R1994" t="s">
        <v>144</v>
      </c>
      <c r="S1994" t="s">
        <v>55</v>
      </c>
      <c r="T1994" t="s">
        <v>56</v>
      </c>
      <c r="U1994" t="s">
        <v>56</v>
      </c>
      <c r="V1994" t="s">
        <v>56</v>
      </c>
      <c r="W1994" t="s">
        <v>55</v>
      </c>
      <c r="X1994" t="s">
        <v>68</v>
      </c>
      <c r="Y1994" t="s">
        <v>56</v>
      </c>
      <c r="Z1994" t="s">
        <v>68</v>
      </c>
      <c r="AA1994" t="s">
        <v>132</v>
      </c>
      <c r="AB1994" t="s">
        <v>56</v>
      </c>
      <c r="AC1994" t="s">
        <v>56</v>
      </c>
      <c r="AD1994" t="s">
        <v>56</v>
      </c>
      <c r="AE1994">
        <v>0</v>
      </c>
      <c r="AF1994">
        <v>0</v>
      </c>
      <c r="AG1994">
        <v>0</v>
      </c>
      <c r="AH1994">
        <v>1</v>
      </c>
      <c r="AI1994" s="18" t="str">
        <f t="shared" si="125"/>
        <v>1</v>
      </c>
      <c r="AJ1994" s="18" t="str">
        <f t="shared" si="126"/>
        <v>1</v>
      </c>
      <c r="AK1994" s="18" t="str">
        <f t="shared" si="127"/>
        <v>1</v>
      </c>
      <c r="AL1994" s="18">
        <f t="shared" si="128"/>
        <v>1</v>
      </c>
      <c r="AM1994" t="s">
        <v>55</v>
      </c>
      <c r="AN1994" t="s">
        <v>55</v>
      </c>
      <c r="AO1994">
        <v>0</v>
      </c>
      <c r="AP1994">
        <v>0</v>
      </c>
      <c r="AQ1994">
        <v>0</v>
      </c>
      <c r="AR1994" t="s">
        <v>147</v>
      </c>
      <c r="AS1994" t="s">
        <v>58</v>
      </c>
      <c r="AT1994" t="s">
        <v>144</v>
      </c>
      <c r="AU1994" t="s">
        <v>1326</v>
      </c>
      <c r="AV1994" t="s">
        <v>7853</v>
      </c>
      <c r="AW1994" t="s">
        <v>2309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</v>
      </c>
      <c r="BL1994">
        <v>2016030618</v>
      </c>
      <c r="BM1994">
        <v>18</v>
      </c>
    </row>
    <row r="1995" spans="1:65">
      <c r="A1995" t="s">
        <v>7854</v>
      </c>
      <c r="B1995">
        <v>1994</v>
      </c>
      <c r="C1995" t="s">
        <v>52</v>
      </c>
      <c r="D1995">
        <v>1</v>
      </c>
      <c r="E1995">
        <v>18</v>
      </c>
      <c r="F1995">
        <v>2016030618</v>
      </c>
      <c r="G1995">
        <v>20160306</v>
      </c>
      <c r="H1995" t="s">
        <v>2310</v>
      </c>
      <c r="I1995" t="s">
        <v>217</v>
      </c>
      <c r="J1995" t="s">
        <v>55</v>
      </c>
      <c r="K1995">
        <v>2</v>
      </c>
      <c r="L1995">
        <v>0</v>
      </c>
      <c r="M1995">
        <v>2</v>
      </c>
      <c r="N1995" t="s">
        <v>56</v>
      </c>
      <c r="O1995" t="s">
        <v>359</v>
      </c>
      <c r="P1995" t="s">
        <v>68</v>
      </c>
      <c r="Q1995" t="s">
        <v>3</v>
      </c>
      <c r="R1995" t="s">
        <v>144</v>
      </c>
      <c r="S1995" t="s">
        <v>55</v>
      </c>
      <c r="T1995" t="s">
        <v>56</v>
      </c>
      <c r="U1995" t="s">
        <v>56</v>
      </c>
      <c r="V1995" t="s">
        <v>56</v>
      </c>
      <c r="W1995" t="s">
        <v>55</v>
      </c>
      <c r="X1995" t="s">
        <v>68</v>
      </c>
      <c r="Y1995" t="s">
        <v>56</v>
      </c>
      <c r="Z1995" t="s">
        <v>68</v>
      </c>
      <c r="AA1995" t="s">
        <v>132</v>
      </c>
      <c r="AB1995" t="s">
        <v>56</v>
      </c>
      <c r="AC1995" t="s">
        <v>56</v>
      </c>
      <c r="AD1995" t="s">
        <v>2311</v>
      </c>
      <c r="AE1995">
        <v>0</v>
      </c>
      <c r="AF1995">
        <v>0</v>
      </c>
      <c r="AG1995">
        <v>0</v>
      </c>
      <c r="AH1995">
        <v>1</v>
      </c>
      <c r="AI1995" s="18" t="str">
        <f t="shared" si="125"/>
        <v>1</v>
      </c>
      <c r="AJ1995" s="18" t="str">
        <f t="shared" si="126"/>
        <v>1</v>
      </c>
      <c r="AK1995" s="18" t="str">
        <f t="shared" si="127"/>
        <v>1</v>
      </c>
      <c r="AL1995" s="18">
        <f t="shared" si="128"/>
        <v>1</v>
      </c>
      <c r="AM1995" t="s">
        <v>55</v>
      </c>
      <c r="AN1995" t="s">
        <v>55</v>
      </c>
      <c r="AO1995">
        <v>0</v>
      </c>
      <c r="AP1995">
        <v>0</v>
      </c>
      <c r="AQ1995">
        <v>0</v>
      </c>
      <c r="AR1995" t="s">
        <v>147</v>
      </c>
      <c r="AS1995" t="s">
        <v>58</v>
      </c>
      <c r="AT1995" t="s">
        <v>144</v>
      </c>
      <c r="AU1995" t="s">
        <v>1326</v>
      </c>
      <c r="AV1995" t="s">
        <v>7854</v>
      </c>
      <c r="AW1995" t="s">
        <v>2310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1</v>
      </c>
      <c r="BL1995">
        <v>2016030618</v>
      </c>
      <c r="BM1995">
        <v>18</v>
      </c>
    </row>
    <row r="1996" spans="1:65">
      <c r="A1996" t="s">
        <v>7855</v>
      </c>
      <c r="B1996">
        <v>1995</v>
      </c>
      <c r="C1996" t="s">
        <v>52</v>
      </c>
      <c r="D1996">
        <v>1</v>
      </c>
      <c r="E1996">
        <v>18</v>
      </c>
      <c r="F1996">
        <v>2016030618</v>
      </c>
      <c r="G1996">
        <v>20160306</v>
      </c>
      <c r="H1996" t="s">
        <v>2312</v>
      </c>
      <c r="I1996" t="s">
        <v>217</v>
      </c>
      <c r="J1996" t="s">
        <v>55</v>
      </c>
      <c r="K1996">
        <v>1</v>
      </c>
      <c r="L1996">
        <v>0</v>
      </c>
      <c r="M1996">
        <v>1</v>
      </c>
      <c r="N1996" t="s">
        <v>56</v>
      </c>
      <c r="O1996" t="s">
        <v>2306</v>
      </c>
      <c r="P1996" t="s">
        <v>68</v>
      </c>
      <c r="Q1996" t="s">
        <v>3</v>
      </c>
      <c r="R1996" t="s">
        <v>144</v>
      </c>
      <c r="S1996" t="s">
        <v>55</v>
      </c>
      <c r="T1996" t="s">
        <v>56</v>
      </c>
      <c r="U1996" t="s">
        <v>56</v>
      </c>
      <c r="V1996" t="s">
        <v>56</v>
      </c>
      <c r="W1996" t="s">
        <v>55</v>
      </c>
      <c r="X1996" t="s">
        <v>68</v>
      </c>
      <c r="Y1996" t="s">
        <v>56</v>
      </c>
      <c r="Z1996" t="s">
        <v>68</v>
      </c>
      <c r="AA1996" t="s">
        <v>132</v>
      </c>
      <c r="AB1996" t="s">
        <v>56</v>
      </c>
      <c r="AC1996" t="s">
        <v>56</v>
      </c>
      <c r="AD1996" t="s">
        <v>56</v>
      </c>
      <c r="AE1996">
        <v>0</v>
      </c>
      <c r="AF1996">
        <v>0</v>
      </c>
      <c r="AG1996">
        <v>0</v>
      </c>
      <c r="AH1996">
        <v>1</v>
      </c>
      <c r="AI1996" s="18" t="str">
        <f t="shared" si="125"/>
        <v>1</v>
      </c>
      <c r="AJ1996" s="18" t="str">
        <f t="shared" si="126"/>
        <v>1</v>
      </c>
      <c r="AK1996" s="18" t="str">
        <f t="shared" si="127"/>
        <v>1</v>
      </c>
      <c r="AL1996" s="18">
        <f t="shared" si="128"/>
        <v>1</v>
      </c>
      <c r="AM1996" t="s">
        <v>55</v>
      </c>
      <c r="AN1996" t="s">
        <v>55</v>
      </c>
      <c r="AO1996">
        <v>0</v>
      </c>
      <c r="AP1996">
        <v>0</v>
      </c>
      <c r="AQ1996">
        <v>0</v>
      </c>
      <c r="AR1996" t="s">
        <v>147</v>
      </c>
      <c r="AS1996" t="s">
        <v>58</v>
      </c>
      <c r="AT1996" t="s">
        <v>144</v>
      </c>
      <c r="AU1996" t="s">
        <v>1326</v>
      </c>
      <c r="AV1996" t="s">
        <v>7855</v>
      </c>
      <c r="AW1996" t="s">
        <v>2312</v>
      </c>
      <c r="AX1996">
        <v>0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2016030618</v>
      </c>
      <c r="BM1996">
        <v>18</v>
      </c>
    </row>
    <row r="1997" spans="1:65">
      <c r="A1997" t="s">
        <v>7856</v>
      </c>
      <c r="B1997">
        <v>1996</v>
      </c>
      <c r="C1997" t="s">
        <v>52</v>
      </c>
      <c r="D1997">
        <v>1</v>
      </c>
      <c r="E1997">
        <v>18</v>
      </c>
      <c r="F1997">
        <v>2016030618</v>
      </c>
      <c r="G1997">
        <v>20160306</v>
      </c>
      <c r="H1997" t="s">
        <v>2313</v>
      </c>
      <c r="I1997" t="s">
        <v>217</v>
      </c>
      <c r="J1997" t="s">
        <v>55</v>
      </c>
      <c r="K1997">
        <v>0</v>
      </c>
      <c r="L1997">
        <v>0</v>
      </c>
      <c r="M1997">
        <v>0</v>
      </c>
      <c r="N1997" t="s">
        <v>56</v>
      </c>
      <c r="O1997" t="s">
        <v>57</v>
      </c>
      <c r="P1997" t="s">
        <v>57</v>
      </c>
      <c r="Q1997" t="s">
        <v>3</v>
      </c>
      <c r="R1997" t="s">
        <v>144</v>
      </c>
      <c r="S1997" t="s">
        <v>55</v>
      </c>
      <c r="T1997" t="s">
        <v>56</v>
      </c>
      <c r="U1997" t="s">
        <v>56</v>
      </c>
      <c r="V1997" t="s">
        <v>56</v>
      </c>
      <c r="W1997" t="s">
        <v>55</v>
      </c>
      <c r="X1997" t="s">
        <v>56</v>
      </c>
      <c r="Y1997" t="s">
        <v>56</v>
      </c>
      <c r="Z1997" t="s">
        <v>68</v>
      </c>
      <c r="AA1997" t="s">
        <v>132</v>
      </c>
      <c r="AB1997" t="s">
        <v>56</v>
      </c>
      <c r="AC1997" t="s">
        <v>56</v>
      </c>
      <c r="AD1997" t="s">
        <v>56</v>
      </c>
      <c r="AE1997">
        <v>0</v>
      </c>
      <c r="AF1997">
        <v>0</v>
      </c>
      <c r="AG1997">
        <v>0</v>
      </c>
      <c r="AH1997">
        <v>1</v>
      </c>
      <c r="AI1997" s="18" t="str">
        <f t="shared" si="125"/>
        <v>1</v>
      </c>
      <c r="AJ1997" s="18" t="str">
        <f t="shared" si="126"/>
        <v>1</v>
      </c>
      <c r="AK1997" s="18" t="str">
        <f t="shared" si="127"/>
        <v>1</v>
      </c>
      <c r="AL1997" s="18">
        <f t="shared" si="128"/>
        <v>1</v>
      </c>
      <c r="AM1997" t="s">
        <v>55</v>
      </c>
      <c r="AN1997" t="s">
        <v>55</v>
      </c>
      <c r="AO1997">
        <v>1</v>
      </c>
      <c r="AP1997">
        <v>0</v>
      </c>
      <c r="AQ1997">
        <v>0</v>
      </c>
      <c r="AR1997" t="s">
        <v>147</v>
      </c>
      <c r="AS1997" t="s">
        <v>58</v>
      </c>
      <c r="AT1997" t="s">
        <v>144</v>
      </c>
      <c r="AU1997" t="s">
        <v>1326</v>
      </c>
      <c r="AV1997" t="s">
        <v>7856</v>
      </c>
      <c r="AW1997" t="s">
        <v>2313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2016030618</v>
      </c>
      <c r="BM1997">
        <v>18</v>
      </c>
    </row>
    <row r="1998" spans="1:65">
      <c r="A1998" t="s">
        <v>7857</v>
      </c>
      <c r="B1998">
        <v>1997</v>
      </c>
      <c r="C1998" t="s">
        <v>52</v>
      </c>
      <c r="D1998">
        <v>1</v>
      </c>
      <c r="E1998">
        <v>18</v>
      </c>
      <c r="F1998">
        <v>2016030618</v>
      </c>
      <c r="G1998">
        <v>20160306</v>
      </c>
      <c r="H1998" t="s">
        <v>2314</v>
      </c>
      <c r="I1998" t="s">
        <v>217</v>
      </c>
      <c r="J1998" t="s">
        <v>55</v>
      </c>
      <c r="K1998">
        <v>0</v>
      </c>
      <c r="L1998">
        <v>0</v>
      </c>
      <c r="M1998">
        <v>0</v>
      </c>
      <c r="N1998" t="s">
        <v>56</v>
      </c>
      <c r="O1998" t="s">
        <v>57</v>
      </c>
      <c r="P1998" t="s">
        <v>57</v>
      </c>
      <c r="Q1998" t="s">
        <v>3</v>
      </c>
      <c r="R1998" t="s">
        <v>144</v>
      </c>
      <c r="S1998" t="s">
        <v>55</v>
      </c>
      <c r="T1998" t="s">
        <v>56</v>
      </c>
      <c r="U1998" t="s">
        <v>56</v>
      </c>
      <c r="V1998" t="s">
        <v>56</v>
      </c>
      <c r="W1998" t="s">
        <v>55</v>
      </c>
      <c r="X1998" t="s">
        <v>56</v>
      </c>
      <c r="Y1998" t="s">
        <v>56</v>
      </c>
      <c r="Z1998" t="s">
        <v>68</v>
      </c>
      <c r="AA1998" t="s">
        <v>132</v>
      </c>
      <c r="AB1998" t="s">
        <v>56</v>
      </c>
      <c r="AC1998" t="s">
        <v>56</v>
      </c>
      <c r="AD1998" t="s">
        <v>56</v>
      </c>
      <c r="AE1998">
        <v>0</v>
      </c>
      <c r="AF1998">
        <v>0</v>
      </c>
      <c r="AG1998">
        <v>0</v>
      </c>
      <c r="AH1998">
        <v>1</v>
      </c>
      <c r="AI1998" s="18" t="str">
        <f t="shared" si="125"/>
        <v>1</v>
      </c>
      <c r="AJ1998" s="18" t="str">
        <f t="shared" si="126"/>
        <v>1</v>
      </c>
      <c r="AK1998" s="18" t="str">
        <f t="shared" si="127"/>
        <v>1</v>
      </c>
      <c r="AL1998" s="18">
        <f t="shared" si="128"/>
        <v>1</v>
      </c>
      <c r="AM1998" t="s">
        <v>55</v>
      </c>
      <c r="AN1998" t="s">
        <v>55</v>
      </c>
      <c r="AO1998">
        <v>0</v>
      </c>
      <c r="AP1998">
        <v>0</v>
      </c>
      <c r="AQ1998">
        <v>0</v>
      </c>
      <c r="AR1998" t="s">
        <v>147</v>
      </c>
      <c r="AS1998" t="s">
        <v>58</v>
      </c>
      <c r="AT1998" t="s">
        <v>144</v>
      </c>
      <c r="AU1998" t="s">
        <v>1326</v>
      </c>
      <c r="AV1998" t="s">
        <v>7857</v>
      </c>
      <c r="AW1998" t="s">
        <v>2314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2016030618</v>
      </c>
      <c r="BM1998">
        <v>18</v>
      </c>
    </row>
    <row r="1999" spans="1:65">
      <c r="A1999" t="s">
        <v>7858</v>
      </c>
      <c r="B1999">
        <v>1998</v>
      </c>
      <c r="C1999" t="s">
        <v>52</v>
      </c>
      <c r="D1999">
        <v>1</v>
      </c>
      <c r="E1999">
        <v>18</v>
      </c>
      <c r="F1999">
        <v>2016030618</v>
      </c>
      <c r="G1999">
        <v>20160306</v>
      </c>
      <c r="H1999" t="s">
        <v>2315</v>
      </c>
      <c r="I1999" t="s">
        <v>217</v>
      </c>
      <c r="J1999" t="s">
        <v>55</v>
      </c>
      <c r="K1999">
        <v>0</v>
      </c>
      <c r="L1999">
        <v>0</v>
      </c>
      <c r="M1999">
        <v>0</v>
      </c>
      <c r="N1999" t="s">
        <v>56</v>
      </c>
      <c r="O1999" t="s">
        <v>57</v>
      </c>
      <c r="P1999" t="s">
        <v>57</v>
      </c>
      <c r="Q1999" t="s">
        <v>3</v>
      </c>
      <c r="R1999" t="s">
        <v>144</v>
      </c>
      <c r="S1999" t="s">
        <v>55</v>
      </c>
      <c r="T1999" t="s">
        <v>56</v>
      </c>
      <c r="U1999" t="s">
        <v>56</v>
      </c>
      <c r="V1999" t="s">
        <v>56</v>
      </c>
      <c r="W1999" t="s">
        <v>55</v>
      </c>
      <c r="X1999" t="s">
        <v>56</v>
      </c>
      <c r="Y1999" t="s">
        <v>56</v>
      </c>
      <c r="Z1999" t="s">
        <v>68</v>
      </c>
      <c r="AA1999" t="s">
        <v>132</v>
      </c>
      <c r="AB1999" t="s">
        <v>56</v>
      </c>
      <c r="AC1999" t="s">
        <v>56</v>
      </c>
      <c r="AD1999" t="s">
        <v>56</v>
      </c>
      <c r="AE1999">
        <v>0</v>
      </c>
      <c r="AF1999">
        <v>0</v>
      </c>
      <c r="AG1999">
        <v>0</v>
      </c>
      <c r="AH1999">
        <v>1</v>
      </c>
      <c r="AI1999" s="18" t="str">
        <f t="shared" si="125"/>
        <v>1</v>
      </c>
      <c r="AJ1999" s="18" t="str">
        <f t="shared" si="126"/>
        <v>1</v>
      </c>
      <c r="AK1999" s="18" t="str">
        <f t="shared" si="127"/>
        <v>1</v>
      </c>
      <c r="AL1999" s="18">
        <f t="shared" si="128"/>
        <v>1</v>
      </c>
      <c r="AM1999" t="s">
        <v>55</v>
      </c>
      <c r="AN1999" t="s">
        <v>55</v>
      </c>
      <c r="AO1999">
        <v>0</v>
      </c>
      <c r="AP1999">
        <v>0</v>
      </c>
      <c r="AQ1999">
        <v>0</v>
      </c>
      <c r="AR1999" t="s">
        <v>147</v>
      </c>
      <c r="AS1999" t="s">
        <v>58</v>
      </c>
      <c r="AT1999" t="s">
        <v>144</v>
      </c>
      <c r="AU1999" t="s">
        <v>1326</v>
      </c>
      <c r="AV1999" t="s">
        <v>7858</v>
      </c>
      <c r="AW1999" t="s">
        <v>2315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2016030618</v>
      </c>
      <c r="BM1999">
        <v>18</v>
      </c>
    </row>
    <row r="2000" spans="1:65">
      <c r="A2000" t="s">
        <v>7859</v>
      </c>
      <c r="B2000">
        <v>1999</v>
      </c>
      <c r="C2000" t="s">
        <v>52</v>
      </c>
      <c r="D2000">
        <v>1</v>
      </c>
      <c r="E2000">
        <v>18</v>
      </c>
      <c r="F2000">
        <v>2016030618</v>
      </c>
      <c r="G2000">
        <v>20160306</v>
      </c>
      <c r="H2000" t="s">
        <v>2316</v>
      </c>
      <c r="I2000" t="s">
        <v>217</v>
      </c>
      <c r="J2000" t="s">
        <v>55</v>
      </c>
      <c r="K2000">
        <v>0</v>
      </c>
      <c r="L2000">
        <v>0</v>
      </c>
      <c r="M2000">
        <v>0</v>
      </c>
      <c r="N2000" t="s">
        <v>56</v>
      </c>
      <c r="O2000" t="s">
        <v>57</v>
      </c>
      <c r="P2000" t="s">
        <v>57</v>
      </c>
      <c r="Q2000" t="s">
        <v>3</v>
      </c>
      <c r="R2000" t="s">
        <v>144</v>
      </c>
      <c r="S2000" t="s">
        <v>55</v>
      </c>
      <c r="T2000" t="s">
        <v>56</v>
      </c>
      <c r="U2000" t="s">
        <v>56</v>
      </c>
      <c r="V2000" t="s">
        <v>56</v>
      </c>
      <c r="W2000" t="s">
        <v>55</v>
      </c>
      <c r="X2000" t="s">
        <v>56</v>
      </c>
      <c r="Y2000" t="s">
        <v>56</v>
      </c>
      <c r="Z2000" t="s">
        <v>68</v>
      </c>
      <c r="AA2000" t="s">
        <v>132</v>
      </c>
      <c r="AB2000" t="s">
        <v>56</v>
      </c>
      <c r="AC2000" t="s">
        <v>56</v>
      </c>
      <c r="AD2000" t="s">
        <v>56</v>
      </c>
      <c r="AE2000">
        <v>0</v>
      </c>
      <c r="AF2000">
        <v>0</v>
      </c>
      <c r="AG2000">
        <v>0</v>
      </c>
      <c r="AH2000">
        <v>1</v>
      </c>
      <c r="AI2000" s="18" t="str">
        <f t="shared" si="125"/>
        <v>1</v>
      </c>
      <c r="AJ2000" s="18" t="str">
        <f t="shared" si="126"/>
        <v>1</v>
      </c>
      <c r="AK2000" s="18" t="str">
        <f t="shared" si="127"/>
        <v>1</v>
      </c>
      <c r="AL2000" s="18">
        <f t="shared" si="128"/>
        <v>1</v>
      </c>
      <c r="AM2000" t="s">
        <v>55</v>
      </c>
      <c r="AN2000" t="s">
        <v>55</v>
      </c>
      <c r="AO2000">
        <v>0</v>
      </c>
      <c r="AP2000">
        <v>0</v>
      </c>
      <c r="AQ2000">
        <v>0</v>
      </c>
      <c r="AR2000" t="s">
        <v>147</v>
      </c>
      <c r="AS2000" t="s">
        <v>58</v>
      </c>
      <c r="AT2000" t="s">
        <v>144</v>
      </c>
      <c r="AU2000" t="s">
        <v>1326</v>
      </c>
      <c r="AV2000" t="s">
        <v>7859</v>
      </c>
      <c r="AW2000" t="s">
        <v>2316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2016030618</v>
      </c>
      <c r="BM2000">
        <v>18</v>
      </c>
    </row>
    <row r="2001" spans="1:65">
      <c r="A2001" t="s">
        <v>7860</v>
      </c>
      <c r="B2001">
        <v>2000</v>
      </c>
      <c r="C2001" t="s">
        <v>52</v>
      </c>
      <c r="D2001">
        <v>1</v>
      </c>
      <c r="E2001">
        <v>18</v>
      </c>
      <c r="F2001">
        <v>2016030718</v>
      </c>
      <c r="G2001">
        <v>20160307</v>
      </c>
      <c r="H2001" t="s">
        <v>2317</v>
      </c>
      <c r="I2001" t="s">
        <v>217</v>
      </c>
      <c r="J2001" t="s">
        <v>55</v>
      </c>
      <c r="K2001">
        <v>0</v>
      </c>
      <c r="L2001">
        <v>0</v>
      </c>
      <c r="M2001">
        <v>0</v>
      </c>
      <c r="N2001" t="s">
        <v>56</v>
      </c>
      <c r="O2001" t="s">
        <v>57</v>
      </c>
      <c r="P2001" t="s">
        <v>57</v>
      </c>
      <c r="Q2001" t="s">
        <v>3</v>
      </c>
      <c r="R2001" t="s">
        <v>144</v>
      </c>
      <c r="S2001" t="s">
        <v>55</v>
      </c>
      <c r="T2001" t="s">
        <v>56</v>
      </c>
      <c r="U2001" t="s">
        <v>56</v>
      </c>
      <c r="V2001" t="s">
        <v>56</v>
      </c>
      <c r="W2001" t="s">
        <v>55</v>
      </c>
      <c r="X2001" t="s">
        <v>56</v>
      </c>
      <c r="Y2001" t="s">
        <v>56</v>
      </c>
      <c r="Z2001" t="s">
        <v>68</v>
      </c>
      <c r="AA2001" t="s">
        <v>132</v>
      </c>
      <c r="AB2001" t="s">
        <v>56</v>
      </c>
      <c r="AC2001" t="s">
        <v>68</v>
      </c>
      <c r="AD2001" t="s">
        <v>56</v>
      </c>
      <c r="AE2001">
        <v>0</v>
      </c>
      <c r="AF2001">
        <v>0</v>
      </c>
      <c r="AG2001">
        <v>0</v>
      </c>
      <c r="AH2001">
        <v>1</v>
      </c>
      <c r="AI2001" s="18" t="str">
        <f t="shared" si="125"/>
        <v>1</v>
      </c>
      <c r="AJ2001" s="18" t="str">
        <f t="shared" si="126"/>
        <v>1</v>
      </c>
      <c r="AK2001" s="18" t="str">
        <f t="shared" si="127"/>
        <v>1</v>
      </c>
      <c r="AL2001" s="18">
        <f t="shared" si="128"/>
        <v>1</v>
      </c>
      <c r="AM2001" t="s">
        <v>55</v>
      </c>
      <c r="AN2001" t="s">
        <v>55</v>
      </c>
      <c r="AO2001">
        <v>0</v>
      </c>
      <c r="AP2001">
        <v>0</v>
      </c>
      <c r="AQ2001">
        <v>0</v>
      </c>
      <c r="AR2001" t="s">
        <v>147</v>
      </c>
      <c r="AS2001" t="s">
        <v>58</v>
      </c>
      <c r="AT2001" t="s">
        <v>144</v>
      </c>
      <c r="AU2001" t="s">
        <v>1326</v>
      </c>
      <c r="AV2001" t="s">
        <v>7860</v>
      </c>
      <c r="AW2001" t="s">
        <v>2317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</v>
      </c>
      <c r="BL2001">
        <v>2016030718</v>
      </c>
      <c r="BM2001">
        <v>18</v>
      </c>
    </row>
    <row r="2002" spans="1:65">
      <c r="A2002" t="s">
        <v>7861</v>
      </c>
      <c r="B2002">
        <v>2001</v>
      </c>
      <c r="C2002" t="s">
        <v>52</v>
      </c>
      <c r="D2002">
        <v>1</v>
      </c>
      <c r="E2002">
        <v>18</v>
      </c>
      <c r="F2002">
        <v>2016030718</v>
      </c>
      <c r="G2002">
        <v>20160307</v>
      </c>
      <c r="H2002" t="s">
        <v>2318</v>
      </c>
      <c r="I2002" t="s">
        <v>217</v>
      </c>
      <c r="J2002" t="s">
        <v>55</v>
      </c>
      <c r="K2002">
        <v>0</v>
      </c>
      <c r="L2002">
        <v>0</v>
      </c>
      <c r="M2002">
        <v>0</v>
      </c>
      <c r="N2002" t="s">
        <v>56</v>
      </c>
      <c r="O2002" t="s">
        <v>57</v>
      </c>
      <c r="P2002" t="s">
        <v>57</v>
      </c>
      <c r="Q2002" t="s">
        <v>3</v>
      </c>
      <c r="R2002" t="s">
        <v>144</v>
      </c>
      <c r="S2002" t="s">
        <v>55</v>
      </c>
      <c r="T2002" t="s">
        <v>56</v>
      </c>
      <c r="U2002" t="s">
        <v>56</v>
      </c>
      <c r="V2002" t="s">
        <v>56</v>
      </c>
      <c r="W2002" t="s">
        <v>55</v>
      </c>
      <c r="X2002" t="s">
        <v>56</v>
      </c>
      <c r="Y2002" t="s">
        <v>56</v>
      </c>
      <c r="Z2002" t="s">
        <v>68</v>
      </c>
      <c r="AA2002" t="s">
        <v>132</v>
      </c>
      <c r="AB2002" t="s">
        <v>56</v>
      </c>
      <c r="AC2002" t="s">
        <v>56</v>
      </c>
      <c r="AD2002" t="s">
        <v>56</v>
      </c>
      <c r="AE2002">
        <v>0</v>
      </c>
      <c r="AF2002">
        <v>0</v>
      </c>
      <c r="AG2002">
        <v>0</v>
      </c>
      <c r="AH2002">
        <v>1</v>
      </c>
      <c r="AI2002" s="18" t="str">
        <f t="shared" si="125"/>
        <v>1</v>
      </c>
      <c r="AJ2002" s="18" t="str">
        <f t="shared" si="126"/>
        <v>1</v>
      </c>
      <c r="AK2002" s="18" t="str">
        <f t="shared" si="127"/>
        <v>1</v>
      </c>
      <c r="AL2002" s="18">
        <f t="shared" si="128"/>
        <v>1</v>
      </c>
      <c r="AM2002" t="s">
        <v>55</v>
      </c>
      <c r="AN2002" t="s">
        <v>55</v>
      </c>
      <c r="AO2002">
        <v>1</v>
      </c>
      <c r="AP2002">
        <v>0</v>
      </c>
      <c r="AQ2002">
        <v>0</v>
      </c>
      <c r="AR2002" t="s">
        <v>147</v>
      </c>
      <c r="AS2002" t="s">
        <v>58</v>
      </c>
      <c r="AT2002" t="s">
        <v>144</v>
      </c>
      <c r="AU2002" t="s">
        <v>1326</v>
      </c>
      <c r="AV2002" t="s">
        <v>7861</v>
      </c>
      <c r="AW2002" t="s">
        <v>2318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2016030718</v>
      </c>
      <c r="BM2002">
        <v>18</v>
      </c>
    </row>
    <row r="2003" spans="1:65">
      <c r="A2003" t="s">
        <v>7862</v>
      </c>
      <c r="B2003">
        <v>2002</v>
      </c>
      <c r="C2003" t="s">
        <v>52</v>
      </c>
      <c r="D2003">
        <v>1</v>
      </c>
      <c r="E2003">
        <v>18</v>
      </c>
      <c r="F2003">
        <v>2016030718</v>
      </c>
      <c r="G2003">
        <v>20160307</v>
      </c>
      <c r="H2003" t="s">
        <v>2319</v>
      </c>
      <c r="I2003" t="s">
        <v>217</v>
      </c>
      <c r="J2003" t="s">
        <v>55</v>
      </c>
      <c r="K2003">
        <v>0</v>
      </c>
      <c r="L2003">
        <v>0</v>
      </c>
      <c r="M2003">
        <v>0</v>
      </c>
      <c r="N2003" t="s">
        <v>56</v>
      </c>
      <c r="O2003" t="s">
        <v>57</v>
      </c>
      <c r="P2003" t="s">
        <v>57</v>
      </c>
      <c r="Q2003" t="s">
        <v>3</v>
      </c>
      <c r="R2003" t="s">
        <v>144</v>
      </c>
      <c r="S2003" t="s">
        <v>55</v>
      </c>
      <c r="T2003" t="s">
        <v>56</v>
      </c>
      <c r="U2003" t="s">
        <v>56</v>
      </c>
      <c r="V2003" t="s">
        <v>56</v>
      </c>
      <c r="W2003" t="s">
        <v>55</v>
      </c>
      <c r="X2003" t="s">
        <v>56</v>
      </c>
      <c r="Y2003" t="s">
        <v>56</v>
      </c>
      <c r="Z2003" t="s">
        <v>68</v>
      </c>
      <c r="AA2003" t="s">
        <v>132</v>
      </c>
      <c r="AB2003" t="s">
        <v>56</v>
      </c>
      <c r="AC2003" t="s">
        <v>56</v>
      </c>
      <c r="AD2003" t="s">
        <v>56</v>
      </c>
      <c r="AE2003">
        <v>0</v>
      </c>
      <c r="AF2003">
        <v>0</v>
      </c>
      <c r="AG2003">
        <v>0</v>
      </c>
      <c r="AH2003">
        <v>1</v>
      </c>
      <c r="AI2003" s="18" t="str">
        <f t="shared" si="125"/>
        <v>1</v>
      </c>
      <c r="AJ2003" s="18" t="str">
        <f t="shared" si="126"/>
        <v>1</v>
      </c>
      <c r="AK2003" s="18" t="str">
        <f t="shared" si="127"/>
        <v>1</v>
      </c>
      <c r="AL2003" s="18">
        <f t="shared" si="128"/>
        <v>1</v>
      </c>
      <c r="AM2003" t="s">
        <v>55</v>
      </c>
      <c r="AN2003" t="s">
        <v>55</v>
      </c>
      <c r="AO2003">
        <v>0</v>
      </c>
      <c r="AP2003">
        <v>0</v>
      </c>
      <c r="AQ2003">
        <v>0</v>
      </c>
      <c r="AR2003" t="s">
        <v>147</v>
      </c>
      <c r="AS2003" t="s">
        <v>58</v>
      </c>
      <c r="AT2003" t="s">
        <v>144</v>
      </c>
      <c r="AU2003" t="s">
        <v>1326</v>
      </c>
      <c r="AV2003" t="s">
        <v>7862</v>
      </c>
      <c r="AW2003" t="s">
        <v>2319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1</v>
      </c>
      <c r="BL2003">
        <v>2016030718</v>
      </c>
      <c r="BM2003">
        <v>18</v>
      </c>
    </row>
    <row r="2004" spans="1:65">
      <c r="A2004" t="s">
        <v>7863</v>
      </c>
      <c r="B2004">
        <v>2003</v>
      </c>
      <c r="C2004" t="s">
        <v>52</v>
      </c>
      <c r="D2004">
        <v>1</v>
      </c>
      <c r="E2004">
        <v>18</v>
      </c>
      <c r="F2004">
        <v>2016030718</v>
      </c>
      <c r="G2004">
        <v>20160307</v>
      </c>
      <c r="H2004" t="s">
        <v>2320</v>
      </c>
      <c r="I2004" t="s">
        <v>217</v>
      </c>
      <c r="J2004" t="s">
        <v>55</v>
      </c>
      <c r="K2004">
        <v>0</v>
      </c>
      <c r="L2004">
        <v>0</v>
      </c>
      <c r="M2004">
        <v>0</v>
      </c>
      <c r="N2004" t="s">
        <v>56</v>
      </c>
      <c r="O2004" t="s">
        <v>57</v>
      </c>
      <c r="P2004" t="s">
        <v>57</v>
      </c>
      <c r="Q2004" t="s">
        <v>3</v>
      </c>
      <c r="R2004" t="s">
        <v>144</v>
      </c>
      <c r="S2004" t="s">
        <v>55</v>
      </c>
      <c r="T2004" t="s">
        <v>56</v>
      </c>
      <c r="U2004" t="s">
        <v>56</v>
      </c>
      <c r="V2004" t="s">
        <v>56</v>
      </c>
      <c r="W2004" t="s">
        <v>55</v>
      </c>
      <c r="X2004" t="s">
        <v>56</v>
      </c>
      <c r="Y2004" t="s">
        <v>56</v>
      </c>
      <c r="Z2004" t="s">
        <v>68</v>
      </c>
      <c r="AA2004" t="s">
        <v>132</v>
      </c>
      <c r="AB2004" t="s">
        <v>56</v>
      </c>
      <c r="AC2004" t="s">
        <v>56</v>
      </c>
      <c r="AD2004" t="s">
        <v>56</v>
      </c>
      <c r="AE2004">
        <v>0</v>
      </c>
      <c r="AF2004">
        <v>0</v>
      </c>
      <c r="AG2004">
        <v>0</v>
      </c>
      <c r="AH2004">
        <v>1</v>
      </c>
      <c r="AI2004" s="18" t="str">
        <f t="shared" si="125"/>
        <v>1</v>
      </c>
      <c r="AJ2004" s="18" t="str">
        <f t="shared" si="126"/>
        <v>1</v>
      </c>
      <c r="AK2004" s="18" t="str">
        <f t="shared" si="127"/>
        <v>1</v>
      </c>
      <c r="AL2004" s="18">
        <f t="shared" si="128"/>
        <v>1</v>
      </c>
      <c r="AM2004" t="s">
        <v>55</v>
      </c>
      <c r="AN2004" t="s">
        <v>55</v>
      </c>
      <c r="AO2004">
        <v>0</v>
      </c>
      <c r="AP2004">
        <v>0</v>
      </c>
      <c r="AQ2004">
        <v>0</v>
      </c>
      <c r="AR2004" t="s">
        <v>147</v>
      </c>
      <c r="AS2004" t="s">
        <v>58</v>
      </c>
      <c r="AT2004" t="s">
        <v>144</v>
      </c>
      <c r="AU2004" t="s">
        <v>1326</v>
      </c>
      <c r="AV2004" t="s">
        <v>7863</v>
      </c>
      <c r="AW2004" t="s">
        <v>2320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2016030718</v>
      </c>
      <c r="BM2004">
        <v>18</v>
      </c>
    </row>
    <row r="2005" spans="1:65">
      <c r="A2005" t="s">
        <v>7864</v>
      </c>
      <c r="B2005">
        <v>2004</v>
      </c>
      <c r="C2005" t="s">
        <v>52</v>
      </c>
      <c r="D2005">
        <v>1</v>
      </c>
      <c r="E2005">
        <v>18</v>
      </c>
      <c r="F2005">
        <v>2016030718</v>
      </c>
      <c r="G2005">
        <v>20160307</v>
      </c>
      <c r="H2005" t="s">
        <v>2321</v>
      </c>
      <c r="I2005" t="s">
        <v>217</v>
      </c>
      <c r="J2005" t="s">
        <v>55</v>
      </c>
      <c r="K2005">
        <v>0</v>
      </c>
      <c r="L2005">
        <v>0</v>
      </c>
      <c r="M2005">
        <v>0</v>
      </c>
      <c r="N2005" t="s">
        <v>56</v>
      </c>
      <c r="O2005" t="s">
        <v>57</v>
      </c>
      <c r="P2005" t="s">
        <v>57</v>
      </c>
      <c r="Q2005" t="s">
        <v>3</v>
      </c>
      <c r="R2005" t="s">
        <v>144</v>
      </c>
      <c r="S2005" t="s">
        <v>55</v>
      </c>
      <c r="T2005" t="s">
        <v>56</v>
      </c>
      <c r="U2005" t="s">
        <v>56</v>
      </c>
      <c r="V2005" t="s">
        <v>56</v>
      </c>
      <c r="W2005" t="s">
        <v>55</v>
      </c>
      <c r="X2005" t="s">
        <v>56</v>
      </c>
      <c r="Y2005" t="s">
        <v>56</v>
      </c>
      <c r="Z2005" t="s">
        <v>68</v>
      </c>
      <c r="AA2005" t="s">
        <v>132</v>
      </c>
      <c r="AB2005" t="s">
        <v>56</v>
      </c>
      <c r="AC2005" t="s">
        <v>56</v>
      </c>
      <c r="AD2005" t="s">
        <v>56</v>
      </c>
      <c r="AE2005">
        <v>0</v>
      </c>
      <c r="AF2005">
        <v>0</v>
      </c>
      <c r="AG2005">
        <v>0</v>
      </c>
      <c r="AH2005">
        <v>1</v>
      </c>
      <c r="AI2005" s="18" t="str">
        <f t="shared" si="125"/>
        <v>1</v>
      </c>
      <c r="AJ2005" s="18" t="str">
        <f t="shared" si="126"/>
        <v>1</v>
      </c>
      <c r="AK2005" s="18" t="str">
        <f t="shared" si="127"/>
        <v>1</v>
      </c>
      <c r="AL2005" s="18">
        <f t="shared" si="128"/>
        <v>1</v>
      </c>
      <c r="AM2005" t="s">
        <v>55</v>
      </c>
      <c r="AN2005" t="s">
        <v>55</v>
      </c>
      <c r="AO2005">
        <v>0</v>
      </c>
      <c r="AP2005">
        <v>0</v>
      </c>
      <c r="AQ2005">
        <v>0</v>
      </c>
      <c r="AR2005" t="s">
        <v>147</v>
      </c>
      <c r="AS2005" t="s">
        <v>58</v>
      </c>
      <c r="AT2005" t="s">
        <v>144</v>
      </c>
      <c r="AU2005" t="s">
        <v>1326</v>
      </c>
      <c r="AV2005" t="s">
        <v>7864</v>
      </c>
      <c r="AW2005" t="s">
        <v>2321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</v>
      </c>
      <c r="BL2005">
        <v>2016030718</v>
      </c>
      <c r="BM2005">
        <v>18</v>
      </c>
    </row>
    <row r="2006" spans="1:65">
      <c r="A2006" t="s">
        <v>7865</v>
      </c>
      <c r="B2006">
        <v>2005</v>
      </c>
      <c r="C2006" t="s">
        <v>52</v>
      </c>
      <c r="D2006">
        <v>1</v>
      </c>
      <c r="E2006">
        <v>18</v>
      </c>
      <c r="F2006">
        <v>2016030718</v>
      </c>
      <c r="G2006">
        <v>20160307</v>
      </c>
      <c r="H2006" t="s">
        <v>2322</v>
      </c>
      <c r="I2006" t="s">
        <v>217</v>
      </c>
      <c r="J2006" t="s">
        <v>55</v>
      </c>
      <c r="K2006">
        <v>0</v>
      </c>
      <c r="L2006">
        <v>0</v>
      </c>
      <c r="M2006">
        <v>0</v>
      </c>
      <c r="N2006" t="s">
        <v>56</v>
      </c>
      <c r="O2006" t="s">
        <v>57</v>
      </c>
      <c r="P2006" t="s">
        <v>57</v>
      </c>
      <c r="Q2006" t="s">
        <v>3</v>
      </c>
      <c r="R2006" t="s">
        <v>144</v>
      </c>
      <c r="S2006" t="s">
        <v>55</v>
      </c>
      <c r="T2006" t="s">
        <v>56</v>
      </c>
      <c r="U2006" t="s">
        <v>56</v>
      </c>
      <c r="V2006" t="s">
        <v>56</v>
      </c>
      <c r="W2006" t="s">
        <v>55</v>
      </c>
      <c r="X2006" t="s">
        <v>56</v>
      </c>
      <c r="Y2006" t="s">
        <v>56</v>
      </c>
      <c r="Z2006" t="s">
        <v>68</v>
      </c>
      <c r="AA2006" t="s">
        <v>132</v>
      </c>
      <c r="AB2006" t="s">
        <v>56</v>
      </c>
      <c r="AC2006" t="s">
        <v>56</v>
      </c>
      <c r="AD2006" t="s">
        <v>56</v>
      </c>
      <c r="AE2006">
        <v>0</v>
      </c>
      <c r="AF2006">
        <v>0</v>
      </c>
      <c r="AG2006">
        <v>0</v>
      </c>
      <c r="AH2006">
        <v>1</v>
      </c>
      <c r="AI2006" s="18" t="str">
        <f t="shared" si="125"/>
        <v>1</v>
      </c>
      <c r="AJ2006" s="18" t="str">
        <f t="shared" si="126"/>
        <v>1</v>
      </c>
      <c r="AK2006" s="18" t="str">
        <f t="shared" si="127"/>
        <v>1</v>
      </c>
      <c r="AL2006" s="18">
        <f t="shared" si="128"/>
        <v>1</v>
      </c>
      <c r="AM2006" t="s">
        <v>55</v>
      </c>
      <c r="AN2006" t="s">
        <v>55</v>
      </c>
      <c r="AO2006">
        <v>0</v>
      </c>
      <c r="AP2006">
        <v>0</v>
      </c>
      <c r="AQ2006">
        <v>0</v>
      </c>
      <c r="AR2006" t="s">
        <v>147</v>
      </c>
      <c r="AS2006" t="s">
        <v>58</v>
      </c>
      <c r="AT2006" t="s">
        <v>144</v>
      </c>
      <c r="AU2006" t="s">
        <v>1326</v>
      </c>
      <c r="AV2006" t="s">
        <v>7865</v>
      </c>
      <c r="AW2006" t="s">
        <v>2322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2016030718</v>
      </c>
      <c r="BM2006">
        <v>18</v>
      </c>
    </row>
    <row r="2007" spans="1:65">
      <c r="A2007" t="s">
        <v>7866</v>
      </c>
      <c r="B2007">
        <v>2006</v>
      </c>
      <c r="C2007" t="s">
        <v>57</v>
      </c>
      <c r="D2007" t="s">
        <v>55</v>
      </c>
      <c r="E2007">
        <v>18</v>
      </c>
      <c r="F2007">
        <v>2016030718</v>
      </c>
      <c r="G2007" t="s">
        <v>55</v>
      </c>
      <c r="H2007" t="s">
        <v>2323</v>
      </c>
      <c r="I2007" t="s">
        <v>55</v>
      </c>
      <c r="J2007" t="s">
        <v>55</v>
      </c>
      <c r="K2007" t="s">
        <v>55</v>
      </c>
      <c r="L2007" t="s">
        <v>55</v>
      </c>
      <c r="M2007" t="s">
        <v>55</v>
      </c>
      <c r="N2007" t="s">
        <v>57</v>
      </c>
      <c r="O2007" t="s">
        <v>57</v>
      </c>
      <c r="P2007" t="s">
        <v>57</v>
      </c>
      <c r="Q2007" t="s">
        <v>57</v>
      </c>
      <c r="R2007" t="s">
        <v>57</v>
      </c>
      <c r="S2007" t="s">
        <v>55</v>
      </c>
      <c r="T2007" t="s">
        <v>57</v>
      </c>
      <c r="U2007" t="s">
        <v>57</v>
      </c>
      <c r="V2007" t="s">
        <v>57</v>
      </c>
      <c r="W2007" t="s">
        <v>55</v>
      </c>
      <c r="X2007" t="s">
        <v>57</v>
      </c>
      <c r="Y2007" t="s">
        <v>57</v>
      </c>
      <c r="Z2007" t="s">
        <v>57</v>
      </c>
      <c r="AA2007" t="s">
        <v>57</v>
      </c>
      <c r="AB2007" t="s">
        <v>57</v>
      </c>
      <c r="AC2007" t="s">
        <v>57</v>
      </c>
      <c r="AD2007" t="s">
        <v>57</v>
      </c>
      <c r="AE2007">
        <v>0</v>
      </c>
      <c r="AF2007">
        <v>0</v>
      </c>
      <c r="AG2007">
        <v>0</v>
      </c>
      <c r="AH2007">
        <v>0</v>
      </c>
      <c r="AI2007" s="18" t="str">
        <f t="shared" si="125"/>
        <v>1</v>
      </c>
      <c r="AJ2007" s="18" t="str">
        <f t="shared" si="126"/>
        <v>1</v>
      </c>
      <c r="AK2007" s="18" t="str">
        <f t="shared" si="127"/>
        <v>1</v>
      </c>
      <c r="AL2007" s="18">
        <f t="shared" si="128"/>
        <v>0</v>
      </c>
      <c r="AM2007" t="s">
        <v>55</v>
      </c>
      <c r="AN2007" t="s">
        <v>55</v>
      </c>
      <c r="AO2007">
        <v>1</v>
      </c>
      <c r="AP2007">
        <v>1</v>
      </c>
      <c r="AQ2007">
        <v>0</v>
      </c>
      <c r="AR2007" t="s">
        <v>59</v>
      </c>
      <c r="AS2007" t="s">
        <v>80</v>
      </c>
      <c r="AT2007" t="s">
        <v>80</v>
      </c>
      <c r="AU2007" t="s">
        <v>80</v>
      </c>
      <c r="AV2007" t="s">
        <v>7866</v>
      </c>
      <c r="AW2007" t="s">
        <v>2323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2016030718</v>
      </c>
      <c r="BM2007">
        <v>18</v>
      </c>
    </row>
    <row r="2008" spans="1:65">
      <c r="A2008" t="s">
        <v>7867</v>
      </c>
      <c r="B2008">
        <v>2007</v>
      </c>
      <c r="C2008" t="s">
        <v>52</v>
      </c>
      <c r="D2008">
        <v>1</v>
      </c>
      <c r="E2008">
        <v>18</v>
      </c>
      <c r="F2008">
        <v>2016030718</v>
      </c>
      <c r="G2008">
        <v>20160307</v>
      </c>
      <c r="H2008" t="s">
        <v>2324</v>
      </c>
      <c r="I2008" t="s">
        <v>2325</v>
      </c>
      <c r="J2008" t="s">
        <v>55</v>
      </c>
      <c r="K2008">
        <v>0</v>
      </c>
      <c r="L2008">
        <v>0</v>
      </c>
      <c r="M2008">
        <v>0</v>
      </c>
      <c r="N2008" t="s">
        <v>56</v>
      </c>
      <c r="O2008" t="s">
        <v>57</v>
      </c>
      <c r="P2008" t="s">
        <v>57</v>
      </c>
      <c r="Q2008" t="s">
        <v>3</v>
      </c>
      <c r="R2008" t="s">
        <v>2100</v>
      </c>
      <c r="S2008" t="s">
        <v>55</v>
      </c>
      <c r="T2008" t="s">
        <v>56</v>
      </c>
      <c r="U2008" t="s">
        <v>56</v>
      </c>
      <c r="V2008" t="s">
        <v>56</v>
      </c>
      <c r="W2008" t="s">
        <v>55</v>
      </c>
      <c r="X2008" t="s">
        <v>56</v>
      </c>
      <c r="Y2008" t="s">
        <v>56</v>
      </c>
      <c r="Z2008" t="s">
        <v>56</v>
      </c>
      <c r="AA2008" t="s">
        <v>57</v>
      </c>
      <c r="AB2008" t="s">
        <v>56</v>
      </c>
      <c r="AC2008" t="s">
        <v>56</v>
      </c>
      <c r="AD2008" t="s">
        <v>56</v>
      </c>
      <c r="AE2008">
        <v>0</v>
      </c>
      <c r="AF2008">
        <v>0</v>
      </c>
      <c r="AG2008">
        <v>0</v>
      </c>
      <c r="AH2008">
        <v>1</v>
      </c>
      <c r="AI2008" s="18" t="str">
        <f t="shared" si="125"/>
        <v>1</v>
      </c>
      <c r="AJ2008" s="18" t="str">
        <f t="shared" si="126"/>
        <v>1</v>
      </c>
      <c r="AK2008" s="18" t="str">
        <f t="shared" si="127"/>
        <v>1</v>
      </c>
      <c r="AL2008" s="18">
        <f t="shared" si="128"/>
        <v>1</v>
      </c>
      <c r="AM2008" t="s">
        <v>55</v>
      </c>
      <c r="AN2008" t="s">
        <v>55</v>
      </c>
      <c r="AO2008">
        <v>0</v>
      </c>
      <c r="AP2008">
        <v>0</v>
      </c>
      <c r="AQ2008">
        <v>0</v>
      </c>
      <c r="AR2008" t="s">
        <v>89</v>
      </c>
      <c r="AS2008" t="s">
        <v>141</v>
      </c>
      <c r="AT2008" t="s">
        <v>141</v>
      </c>
      <c r="AU2008" t="s">
        <v>1326</v>
      </c>
      <c r="AV2008" t="s">
        <v>7867</v>
      </c>
      <c r="AW2008" t="s">
        <v>2324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2016030718</v>
      </c>
      <c r="BM2008">
        <v>18</v>
      </c>
    </row>
    <row r="2009" spans="1:65">
      <c r="A2009" t="s">
        <v>7868</v>
      </c>
      <c r="B2009">
        <v>2008</v>
      </c>
      <c r="C2009" t="s">
        <v>52</v>
      </c>
      <c r="D2009">
        <v>1</v>
      </c>
      <c r="E2009">
        <v>18</v>
      </c>
      <c r="F2009">
        <v>2016030718</v>
      </c>
      <c r="G2009">
        <v>20160307</v>
      </c>
      <c r="H2009" t="s">
        <v>2326</v>
      </c>
      <c r="I2009" t="s">
        <v>2325</v>
      </c>
      <c r="J2009" t="s">
        <v>55</v>
      </c>
      <c r="K2009">
        <v>0</v>
      </c>
      <c r="L2009">
        <v>0</v>
      </c>
      <c r="M2009">
        <v>0</v>
      </c>
      <c r="N2009" t="s">
        <v>56</v>
      </c>
      <c r="O2009" t="s">
        <v>57</v>
      </c>
      <c r="P2009" t="s">
        <v>57</v>
      </c>
      <c r="Q2009" t="s">
        <v>3</v>
      </c>
      <c r="R2009" t="s">
        <v>2100</v>
      </c>
      <c r="S2009" t="s">
        <v>55</v>
      </c>
      <c r="T2009" t="s">
        <v>56</v>
      </c>
      <c r="U2009" t="s">
        <v>56</v>
      </c>
      <c r="V2009" t="s">
        <v>56</v>
      </c>
      <c r="W2009" t="s">
        <v>55</v>
      </c>
      <c r="X2009" t="s">
        <v>56</v>
      </c>
      <c r="Y2009" t="s">
        <v>56</v>
      </c>
      <c r="Z2009" t="s">
        <v>56</v>
      </c>
      <c r="AA2009" t="s">
        <v>57</v>
      </c>
      <c r="AB2009" t="s">
        <v>56</v>
      </c>
      <c r="AC2009" t="s">
        <v>56</v>
      </c>
      <c r="AD2009" t="s">
        <v>56</v>
      </c>
      <c r="AE2009">
        <v>0</v>
      </c>
      <c r="AF2009">
        <v>0</v>
      </c>
      <c r="AG2009">
        <v>0</v>
      </c>
      <c r="AH2009">
        <v>1</v>
      </c>
      <c r="AI2009" s="18" t="str">
        <f t="shared" si="125"/>
        <v>1</v>
      </c>
      <c r="AJ2009" s="18" t="str">
        <f t="shared" si="126"/>
        <v>1</v>
      </c>
      <c r="AK2009" s="18" t="str">
        <f t="shared" si="127"/>
        <v>1</v>
      </c>
      <c r="AL2009" s="18">
        <f t="shared" si="128"/>
        <v>1</v>
      </c>
      <c r="AM2009" t="s">
        <v>55</v>
      </c>
      <c r="AN2009" t="s">
        <v>55</v>
      </c>
      <c r="AO2009">
        <v>0</v>
      </c>
      <c r="AP2009">
        <v>0</v>
      </c>
      <c r="AQ2009">
        <v>0</v>
      </c>
      <c r="AR2009" t="s">
        <v>89</v>
      </c>
      <c r="AS2009" t="s">
        <v>141</v>
      </c>
      <c r="AT2009" t="s">
        <v>141</v>
      </c>
      <c r="AU2009" t="s">
        <v>1326</v>
      </c>
      <c r="AV2009" t="s">
        <v>7868</v>
      </c>
      <c r="AW2009" t="s">
        <v>2326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</v>
      </c>
      <c r="BL2009">
        <v>2016030718</v>
      </c>
      <c r="BM2009">
        <v>18</v>
      </c>
    </row>
    <row r="2010" spans="1:65">
      <c r="A2010" t="s">
        <v>7869</v>
      </c>
      <c r="B2010">
        <v>2009</v>
      </c>
      <c r="C2010" t="s">
        <v>52</v>
      </c>
      <c r="D2010">
        <v>1</v>
      </c>
      <c r="E2010">
        <v>18</v>
      </c>
      <c r="F2010">
        <v>2016030718</v>
      </c>
      <c r="G2010">
        <v>20160307</v>
      </c>
      <c r="H2010" t="s">
        <v>2327</v>
      </c>
      <c r="I2010" t="s">
        <v>217</v>
      </c>
      <c r="J2010" t="s">
        <v>55</v>
      </c>
      <c r="K2010">
        <v>0</v>
      </c>
      <c r="L2010">
        <v>0</v>
      </c>
      <c r="M2010">
        <v>0</v>
      </c>
      <c r="N2010" t="s">
        <v>56</v>
      </c>
      <c r="O2010" t="s">
        <v>57</v>
      </c>
      <c r="P2010" t="s">
        <v>57</v>
      </c>
      <c r="Q2010" t="s">
        <v>3</v>
      </c>
      <c r="R2010" t="s">
        <v>144</v>
      </c>
      <c r="S2010" t="s">
        <v>55</v>
      </c>
      <c r="T2010" t="s">
        <v>56</v>
      </c>
      <c r="U2010" t="s">
        <v>56</v>
      </c>
      <c r="V2010" t="s">
        <v>56</v>
      </c>
      <c r="W2010" t="s">
        <v>55</v>
      </c>
      <c r="X2010" t="s">
        <v>56</v>
      </c>
      <c r="Y2010" t="s">
        <v>56</v>
      </c>
      <c r="Z2010" t="s">
        <v>68</v>
      </c>
      <c r="AA2010" t="s">
        <v>132</v>
      </c>
      <c r="AB2010" t="s">
        <v>56</v>
      </c>
      <c r="AC2010" t="s">
        <v>56</v>
      </c>
      <c r="AD2010" t="s">
        <v>56</v>
      </c>
      <c r="AE2010">
        <v>0</v>
      </c>
      <c r="AF2010">
        <v>0</v>
      </c>
      <c r="AG2010">
        <v>0</v>
      </c>
      <c r="AH2010">
        <v>1</v>
      </c>
      <c r="AI2010" s="18" t="str">
        <f t="shared" si="125"/>
        <v>1</v>
      </c>
      <c r="AJ2010" s="18" t="str">
        <f t="shared" si="126"/>
        <v>1</v>
      </c>
      <c r="AK2010" s="18" t="str">
        <f t="shared" si="127"/>
        <v>1</v>
      </c>
      <c r="AL2010" s="18">
        <f t="shared" si="128"/>
        <v>1</v>
      </c>
      <c r="AM2010" t="s">
        <v>55</v>
      </c>
      <c r="AN2010" t="s">
        <v>55</v>
      </c>
      <c r="AO2010">
        <v>0</v>
      </c>
      <c r="AP2010">
        <v>0</v>
      </c>
      <c r="AQ2010">
        <v>0</v>
      </c>
      <c r="AR2010" t="s">
        <v>147</v>
      </c>
      <c r="AS2010" t="s">
        <v>58</v>
      </c>
      <c r="AT2010" t="s">
        <v>144</v>
      </c>
      <c r="AU2010" t="s">
        <v>1326</v>
      </c>
      <c r="AV2010" t="s">
        <v>7869</v>
      </c>
      <c r="AW2010" t="s">
        <v>2327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2016030718</v>
      </c>
      <c r="BM2010">
        <v>18</v>
      </c>
    </row>
    <row r="2011" spans="1:65">
      <c r="A2011" t="s">
        <v>7870</v>
      </c>
      <c r="B2011">
        <v>2010</v>
      </c>
      <c r="C2011" t="s">
        <v>52</v>
      </c>
      <c r="D2011">
        <v>1</v>
      </c>
      <c r="E2011">
        <v>18</v>
      </c>
      <c r="F2011">
        <v>2016030718</v>
      </c>
      <c r="G2011">
        <v>20160307</v>
      </c>
      <c r="H2011" t="s">
        <v>2328</v>
      </c>
      <c r="I2011" t="s">
        <v>217</v>
      </c>
      <c r="J2011" t="s">
        <v>55</v>
      </c>
      <c r="K2011">
        <v>0</v>
      </c>
      <c r="L2011">
        <v>0</v>
      </c>
      <c r="M2011">
        <v>0</v>
      </c>
      <c r="N2011" t="s">
        <v>56</v>
      </c>
      <c r="O2011" t="s">
        <v>57</v>
      </c>
      <c r="P2011" t="s">
        <v>57</v>
      </c>
      <c r="Q2011" t="s">
        <v>3</v>
      </c>
      <c r="R2011" t="s">
        <v>144</v>
      </c>
      <c r="S2011" t="s">
        <v>55</v>
      </c>
      <c r="T2011" t="s">
        <v>56</v>
      </c>
      <c r="U2011" t="s">
        <v>56</v>
      </c>
      <c r="V2011" t="s">
        <v>56</v>
      </c>
      <c r="W2011" t="s">
        <v>55</v>
      </c>
      <c r="X2011" t="s">
        <v>56</v>
      </c>
      <c r="Y2011" t="s">
        <v>56</v>
      </c>
      <c r="Z2011" t="s">
        <v>68</v>
      </c>
      <c r="AA2011" t="s">
        <v>132</v>
      </c>
      <c r="AB2011" t="s">
        <v>56</v>
      </c>
      <c r="AC2011" t="s">
        <v>56</v>
      </c>
      <c r="AD2011" t="s">
        <v>56</v>
      </c>
      <c r="AE2011">
        <v>0</v>
      </c>
      <c r="AF2011">
        <v>0</v>
      </c>
      <c r="AG2011">
        <v>0</v>
      </c>
      <c r="AH2011">
        <v>1</v>
      </c>
      <c r="AI2011" s="18" t="str">
        <f t="shared" si="125"/>
        <v>1</v>
      </c>
      <c r="AJ2011" s="18" t="str">
        <f t="shared" si="126"/>
        <v>1</v>
      </c>
      <c r="AK2011" s="18" t="str">
        <f t="shared" si="127"/>
        <v>1</v>
      </c>
      <c r="AL2011" s="18">
        <f t="shared" si="128"/>
        <v>1</v>
      </c>
      <c r="AM2011" t="s">
        <v>55</v>
      </c>
      <c r="AN2011" t="s">
        <v>55</v>
      </c>
      <c r="AO2011">
        <v>0</v>
      </c>
      <c r="AP2011">
        <v>0</v>
      </c>
      <c r="AQ2011">
        <v>0</v>
      </c>
      <c r="AR2011" t="s">
        <v>147</v>
      </c>
      <c r="AS2011" t="s">
        <v>58</v>
      </c>
      <c r="AT2011" t="s">
        <v>144</v>
      </c>
      <c r="AU2011" t="s">
        <v>1326</v>
      </c>
      <c r="AV2011" t="s">
        <v>7870</v>
      </c>
      <c r="AW2011" t="s">
        <v>2328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2016030718</v>
      </c>
      <c r="BM2011">
        <v>18</v>
      </c>
    </row>
    <row r="2012" spans="1:65">
      <c r="A2012" t="s">
        <v>7871</v>
      </c>
      <c r="B2012">
        <v>2011</v>
      </c>
      <c r="C2012" t="s">
        <v>52</v>
      </c>
      <c r="D2012">
        <v>1</v>
      </c>
      <c r="E2012">
        <v>18</v>
      </c>
      <c r="F2012">
        <v>2016030718</v>
      </c>
      <c r="G2012">
        <v>20160307</v>
      </c>
      <c r="H2012" t="s">
        <v>2329</v>
      </c>
      <c r="I2012" t="s">
        <v>217</v>
      </c>
      <c r="J2012" t="s">
        <v>55</v>
      </c>
      <c r="K2012">
        <v>0</v>
      </c>
      <c r="L2012">
        <v>0</v>
      </c>
      <c r="M2012">
        <v>0</v>
      </c>
      <c r="N2012" t="s">
        <v>56</v>
      </c>
      <c r="O2012" t="s">
        <v>57</v>
      </c>
      <c r="P2012" t="s">
        <v>57</v>
      </c>
      <c r="Q2012" t="s">
        <v>3</v>
      </c>
      <c r="R2012" t="s">
        <v>144</v>
      </c>
      <c r="S2012" t="s">
        <v>55</v>
      </c>
      <c r="T2012" t="s">
        <v>56</v>
      </c>
      <c r="U2012" t="s">
        <v>56</v>
      </c>
      <c r="V2012" t="s">
        <v>56</v>
      </c>
      <c r="W2012" t="s">
        <v>55</v>
      </c>
      <c r="X2012" t="s">
        <v>56</v>
      </c>
      <c r="Y2012" t="s">
        <v>56</v>
      </c>
      <c r="Z2012" t="s">
        <v>68</v>
      </c>
      <c r="AA2012" t="s">
        <v>132</v>
      </c>
      <c r="AB2012" t="s">
        <v>56</v>
      </c>
      <c r="AC2012" t="s">
        <v>56</v>
      </c>
      <c r="AD2012" t="s">
        <v>56</v>
      </c>
      <c r="AE2012">
        <v>0</v>
      </c>
      <c r="AF2012">
        <v>0</v>
      </c>
      <c r="AG2012">
        <v>0</v>
      </c>
      <c r="AH2012">
        <v>1</v>
      </c>
      <c r="AI2012" s="18" t="str">
        <f t="shared" si="125"/>
        <v>1</v>
      </c>
      <c r="AJ2012" s="18" t="str">
        <f t="shared" si="126"/>
        <v>1</v>
      </c>
      <c r="AK2012" s="18" t="str">
        <f t="shared" si="127"/>
        <v>1</v>
      </c>
      <c r="AL2012" s="18">
        <f t="shared" si="128"/>
        <v>1</v>
      </c>
      <c r="AM2012" t="s">
        <v>55</v>
      </c>
      <c r="AN2012" t="s">
        <v>55</v>
      </c>
      <c r="AO2012">
        <v>1</v>
      </c>
      <c r="AP2012">
        <v>0</v>
      </c>
      <c r="AQ2012">
        <v>0</v>
      </c>
      <c r="AR2012" t="s">
        <v>147</v>
      </c>
      <c r="AS2012" t="s">
        <v>58</v>
      </c>
      <c r="AT2012" t="s">
        <v>144</v>
      </c>
      <c r="AU2012" t="s">
        <v>1326</v>
      </c>
      <c r="AV2012" t="s">
        <v>7871</v>
      </c>
      <c r="AW2012" t="s">
        <v>2329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</v>
      </c>
      <c r="BL2012">
        <v>2016030718</v>
      </c>
      <c r="BM2012">
        <v>18</v>
      </c>
    </row>
    <row r="2013" spans="1:65">
      <c r="A2013" t="s">
        <v>7872</v>
      </c>
      <c r="B2013">
        <v>2012</v>
      </c>
      <c r="C2013" t="s">
        <v>52</v>
      </c>
      <c r="D2013">
        <v>1</v>
      </c>
      <c r="E2013">
        <v>18</v>
      </c>
      <c r="F2013">
        <v>2016030718</v>
      </c>
      <c r="G2013">
        <v>20160307</v>
      </c>
      <c r="H2013" t="s">
        <v>2330</v>
      </c>
      <c r="I2013" t="s">
        <v>217</v>
      </c>
      <c r="J2013" t="s">
        <v>55</v>
      </c>
      <c r="K2013">
        <v>0</v>
      </c>
      <c r="L2013">
        <v>0</v>
      </c>
      <c r="M2013">
        <v>0</v>
      </c>
      <c r="N2013" t="s">
        <v>56</v>
      </c>
      <c r="O2013" t="s">
        <v>57</v>
      </c>
      <c r="P2013" t="s">
        <v>57</v>
      </c>
      <c r="Q2013" t="s">
        <v>3</v>
      </c>
      <c r="R2013" t="s">
        <v>144</v>
      </c>
      <c r="S2013" t="s">
        <v>55</v>
      </c>
      <c r="T2013" t="s">
        <v>56</v>
      </c>
      <c r="U2013" t="s">
        <v>56</v>
      </c>
      <c r="V2013" t="s">
        <v>56</v>
      </c>
      <c r="W2013" t="s">
        <v>55</v>
      </c>
      <c r="X2013" t="s">
        <v>56</v>
      </c>
      <c r="Y2013" t="s">
        <v>56</v>
      </c>
      <c r="Z2013" t="s">
        <v>68</v>
      </c>
      <c r="AA2013" t="s">
        <v>132</v>
      </c>
      <c r="AB2013" t="s">
        <v>56</v>
      </c>
      <c r="AC2013" t="s">
        <v>56</v>
      </c>
      <c r="AD2013" t="s">
        <v>56</v>
      </c>
      <c r="AE2013">
        <v>0</v>
      </c>
      <c r="AF2013">
        <v>0</v>
      </c>
      <c r="AG2013">
        <v>0</v>
      </c>
      <c r="AH2013">
        <v>1</v>
      </c>
      <c r="AI2013" s="18" t="str">
        <f t="shared" si="125"/>
        <v>1</v>
      </c>
      <c r="AJ2013" s="18" t="str">
        <f t="shared" si="126"/>
        <v>1</v>
      </c>
      <c r="AK2013" s="18" t="str">
        <f t="shared" si="127"/>
        <v>1</v>
      </c>
      <c r="AL2013" s="18">
        <f t="shared" si="128"/>
        <v>1</v>
      </c>
      <c r="AM2013" t="s">
        <v>55</v>
      </c>
      <c r="AN2013" t="s">
        <v>55</v>
      </c>
      <c r="AO2013">
        <v>0</v>
      </c>
      <c r="AP2013">
        <v>0</v>
      </c>
      <c r="AQ2013">
        <v>0</v>
      </c>
      <c r="AR2013" t="s">
        <v>147</v>
      </c>
      <c r="AS2013" t="s">
        <v>58</v>
      </c>
      <c r="AT2013" t="s">
        <v>144</v>
      </c>
      <c r="AU2013" t="s">
        <v>1326</v>
      </c>
      <c r="AV2013" t="s">
        <v>7872</v>
      </c>
      <c r="AW2013" t="s">
        <v>2330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2016030718</v>
      </c>
      <c r="BM2013">
        <v>18</v>
      </c>
    </row>
    <row r="2014" spans="1:65">
      <c r="A2014" t="s">
        <v>7873</v>
      </c>
      <c r="B2014">
        <v>2013</v>
      </c>
      <c r="C2014" t="s">
        <v>52</v>
      </c>
      <c r="D2014">
        <v>1</v>
      </c>
      <c r="E2014">
        <v>18</v>
      </c>
      <c r="F2014">
        <v>2016030718</v>
      </c>
      <c r="G2014">
        <v>20160307</v>
      </c>
      <c r="H2014" t="s">
        <v>2331</v>
      </c>
      <c r="I2014" t="s">
        <v>217</v>
      </c>
      <c r="J2014" t="s">
        <v>55</v>
      </c>
      <c r="K2014">
        <v>0</v>
      </c>
      <c r="L2014">
        <v>0</v>
      </c>
      <c r="M2014">
        <v>0</v>
      </c>
      <c r="N2014" t="s">
        <v>56</v>
      </c>
      <c r="O2014" t="s">
        <v>57</v>
      </c>
      <c r="P2014" t="s">
        <v>57</v>
      </c>
      <c r="Q2014" t="s">
        <v>3</v>
      </c>
      <c r="R2014" t="s">
        <v>144</v>
      </c>
      <c r="S2014" t="s">
        <v>55</v>
      </c>
      <c r="T2014" t="s">
        <v>56</v>
      </c>
      <c r="U2014" t="s">
        <v>56</v>
      </c>
      <c r="V2014" t="s">
        <v>56</v>
      </c>
      <c r="W2014" t="s">
        <v>55</v>
      </c>
      <c r="X2014" t="s">
        <v>56</v>
      </c>
      <c r="Y2014" t="s">
        <v>56</v>
      </c>
      <c r="Z2014" t="s">
        <v>68</v>
      </c>
      <c r="AA2014" t="s">
        <v>132</v>
      </c>
      <c r="AB2014" t="s">
        <v>56</v>
      </c>
      <c r="AC2014" t="s">
        <v>56</v>
      </c>
      <c r="AD2014" t="s">
        <v>56</v>
      </c>
      <c r="AE2014">
        <v>0</v>
      </c>
      <c r="AF2014">
        <v>0</v>
      </c>
      <c r="AG2014">
        <v>0</v>
      </c>
      <c r="AH2014">
        <v>1</v>
      </c>
      <c r="AI2014" s="18" t="str">
        <f t="shared" si="125"/>
        <v>1</v>
      </c>
      <c r="AJ2014" s="18" t="str">
        <f t="shared" si="126"/>
        <v>1</v>
      </c>
      <c r="AK2014" s="18" t="str">
        <f t="shared" si="127"/>
        <v>1</v>
      </c>
      <c r="AL2014" s="18">
        <f t="shared" si="128"/>
        <v>1</v>
      </c>
      <c r="AM2014" t="s">
        <v>55</v>
      </c>
      <c r="AN2014" t="s">
        <v>55</v>
      </c>
      <c r="AO2014">
        <v>0</v>
      </c>
      <c r="AP2014">
        <v>0</v>
      </c>
      <c r="AQ2014">
        <v>0</v>
      </c>
      <c r="AR2014" t="s">
        <v>147</v>
      </c>
      <c r="AS2014" t="s">
        <v>58</v>
      </c>
      <c r="AT2014" t="s">
        <v>144</v>
      </c>
      <c r="AU2014" t="s">
        <v>1326</v>
      </c>
      <c r="AV2014" t="s">
        <v>7873</v>
      </c>
      <c r="AW2014" t="s">
        <v>2331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</v>
      </c>
      <c r="BL2014">
        <v>2016030718</v>
      </c>
      <c r="BM2014">
        <v>18</v>
      </c>
    </row>
    <row r="2015" spans="1:65">
      <c r="A2015" t="s">
        <v>7874</v>
      </c>
      <c r="B2015">
        <v>2014</v>
      </c>
      <c r="C2015" t="s">
        <v>52</v>
      </c>
      <c r="D2015">
        <v>1</v>
      </c>
      <c r="E2015">
        <v>18</v>
      </c>
      <c r="F2015">
        <v>2016030718</v>
      </c>
      <c r="G2015">
        <v>20160307</v>
      </c>
      <c r="H2015" t="s">
        <v>2332</v>
      </c>
      <c r="I2015" t="s">
        <v>217</v>
      </c>
      <c r="J2015" t="s">
        <v>55</v>
      </c>
      <c r="K2015">
        <v>0</v>
      </c>
      <c r="L2015">
        <v>0</v>
      </c>
      <c r="M2015">
        <v>0</v>
      </c>
      <c r="N2015" t="s">
        <v>56</v>
      </c>
      <c r="O2015" t="s">
        <v>57</v>
      </c>
      <c r="P2015" t="s">
        <v>57</v>
      </c>
      <c r="Q2015" t="s">
        <v>3</v>
      </c>
      <c r="R2015" t="s">
        <v>144</v>
      </c>
      <c r="S2015" t="s">
        <v>55</v>
      </c>
      <c r="T2015" t="s">
        <v>56</v>
      </c>
      <c r="U2015" t="s">
        <v>56</v>
      </c>
      <c r="V2015" t="s">
        <v>56</v>
      </c>
      <c r="W2015" t="s">
        <v>55</v>
      </c>
      <c r="X2015" t="s">
        <v>56</v>
      </c>
      <c r="Y2015" t="s">
        <v>56</v>
      </c>
      <c r="Z2015" t="s">
        <v>68</v>
      </c>
      <c r="AA2015" t="s">
        <v>132</v>
      </c>
      <c r="AB2015" t="s">
        <v>56</v>
      </c>
      <c r="AC2015" t="s">
        <v>56</v>
      </c>
      <c r="AD2015" t="s">
        <v>56</v>
      </c>
      <c r="AE2015">
        <v>0</v>
      </c>
      <c r="AF2015">
        <v>0</v>
      </c>
      <c r="AG2015">
        <v>0</v>
      </c>
      <c r="AH2015">
        <v>1</v>
      </c>
      <c r="AI2015" s="18" t="str">
        <f t="shared" si="125"/>
        <v>1</v>
      </c>
      <c r="AJ2015" s="18" t="str">
        <f t="shared" si="126"/>
        <v>1</v>
      </c>
      <c r="AK2015" s="18" t="str">
        <f t="shared" si="127"/>
        <v>1</v>
      </c>
      <c r="AL2015" s="18">
        <f t="shared" si="128"/>
        <v>1</v>
      </c>
      <c r="AM2015" t="s">
        <v>55</v>
      </c>
      <c r="AN2015" t="s">
        <v>55</v>
      </c>
      <c r="AO2015">
        <v>0</v>
      </c>
      <c r="AP2015">
        <v>0</v>
      </c>
      <c r="AQ2015">
        <v>0</v>
      </c>
      <c r="AR2015" t="s">
        <v>147</v>
      </c>
      <c r="AS2015" t="s">
        <v>58</v>
      </c>
      <c r="AT2015" t="s">
        <v>144</v>
      </c>
      <c r="AU2015" t="s">
        <v>1326</v>
      </c>
      <c r="AV2015" t="s">
        <v>7874</v>
      </c>
      <c r="AW2015" t="s">
        <v>2332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2016030718</v>
      </c>
      <c r="BM2015">
        <v>18</v>
      </c>
    </row>
    <row r="2016" spans="1:65">
      <c r="A2016" t="s">
        <v>7875</v>
      </c>
      <c r="B2016">
        <v>2015</v>
      </c>
      <c r="C2016" t="s">
        <v>52</v>
      </c>
      <c r="D2016">
        <v>1</v>
      </c>
      <c r="E2016">
        <v>18</v>
      </c>
      <c r="F2016">
        <v>2016030718</v>
      </c>
      <c r="G2016">
        <v>20160307</v>
      </c>
      <c r="H2016" t="s">
        <v>2333</v>
      </c>
      <c r="I2016" t="s">
        <v>217</v>
      </c>
      <c r="J2016" t="s">
        <v>55</v>
      </c>
      <c r="K2016">
        <v>0</v>
      </c>
      <c r="L2016">
        <v>0</v>
      </c>
      <c r="M2016">
        <v>0</v>
      </c>
      <c r="N2016" t="s">
        <v>56</v>
      </c>
      <c r="O2016" t="s">
        <v>57</v>
      </c>
      <c r="P2016" t="s">
        <v>57</v>
      </c>
      <c r="Q2016" t="s">
        <v>3</v>
      </c>
      <c r="R2016" t="s">
        <v>144</v>
      </c>
      <c r="S2016" t="s">
        <v>55</v>
      </c>
      <c r="T2016" t="s">
        <v>56</v>
      </c>
      <c r="U2016" t="s">
        <v>56</v>
      </c>
      <c r="V2016" t="s">
        <v>56</v>
      </c>
      <c r="W2016" t="s">
        <v>55</v>
      </c>
      <c r="X2016" t="s">
        <v>56</v>
      </c>
      <c r="Y2016" t="s">
        <v>56</v>
      </c>
      <c r="Z2016" t="s">
        <v>68</v>
      </c>
      <c r="AA2016" t="s">
        <v>132</v>
      </c>
      <c r="AB2016" t="s">
        <v>56</v>
      </c>
      <c r="AC2016" t="s">
        <v>56</v>
      </c>
      <c r="AD2016" t="s">
        <v>56</v>
      </c>
      <c r="AE2016">
        <v>0</v>
      </c>
      <c r="AF2016">
        <v>0</v>
      </c>
      <c r="AG2016">
        <v>0</v>
      </c>
      <c r="AH2016">
        <v>1</v>
      </c>
      <c r="AI2016" s="18" t="str">
        <f t="shared" si="125"/>
        <v>1</v>
      </c>
      <c r="AJ2016" s="18" t="str">
        <f t="shared" si="126"/>
        <v>1</v>
      </c>
      <c r="AK2016" s="18" t="str">
        <f t="shared" si="127"/>
        <v>1</v>
      </c>
      <c r="AL2016" s="18">
        <f t="shared" si="128"/>
        <v>1</v>
      </c>
      <c r="AM2016" t="s">
        <v>55</v>
      </c>
      <c r="AN2016" t="s">
        <v>55</v>
      </c>
      <c r="AO2016">
        <v>0</v>
      </c>
      <c r="AP2016">
        <v>0</v>
      </c>
      <c r="AQ2016">
        <v>0</v>
      </c>
      <c r="AR2016" t="s">
        <v>147</v>
      </c>
      <c r="AS2016" t="s">
        <v>58</v>
      </c>
      <c r="AT2016" t="s">
        <v>144</v>
      </c>
      <c r="AU2016" t="s">
        <v>1326</v>
      </c>
      <c r="AV2016" t="s">
        <v>7875</v>
      </c>
      <c r="AW2016" t="s">
        <v>2333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2016030718</v>
      </c>
      <c r="BM2016">
        <v>18</v>
      </c>
    </row>
    <row r="2017" spans="1:65">
      <c r="A2017" t="s">
        <v>7876</v>
      </c>
      <c r="B2017">
        <v>2016</v>
      </c>
      <c r="C2017" t="s">
        <v>52</v>
      </c>
      <c r="D2017">
        <v>1</v>
      </c>
      <c r="E2017">
        <v>18</v>
      </c>
      <c r="F2017">
        <v>2016030718</v>
      </c>
      <c r="G2017">
        <v>20160307</v>
      </c>
      <c r="H2017" t="s">
        <v>2334</v>
      </c>
      <c r="I2017" t="s">
        <v>217</v>
      </c>
      <c r="J2017" t="s">
        <v>55</v>
      </c>
      <c r="K2017">
        <v>0</v>
      </c>
      <c r="L2017">
        <v>0</v>
      </c>
      <c r="M2017">
        <v>0</v>
      </c>
      <c r="N2017" t="s">
        <v>56</v>
      </c>
      <c r="O2017" t="s">
        <v>57</v>
      </c>
      <c r="P2017" t="s">
        <v>57</v>
      </c>
      <c r="Q2017" t="s">
        <v>3</v>
      </c>
      <c r="R2017" t="s">
        <v>144</v>
      </c>
      <c r="S2017" t="s">
        <v>55</v>
      </c>
      <c r="T2017" t="s">
        <v>56</v>
      </c>
      <c r="U2017" t="s">
        <v>56</v>
      </c>
      <c r="V2017" t="s">
        <v>56</v>
      </c>
      <c r="W2017" t="s">
        <v>55</v>
      </c>
      <c r="X2017" t="s">
        <v>56</v>
      </c>
      <c r="Y2017" t="s">
        <v>56</v>
      </c>
      <c r="Z2017" t="s">
        <v>68</v>
      </c>
      <c r="AA2017" t="s">
        <v>132</v>
      </c>
      <c r="AB2017" t="s">
        <v>56</v>
      </c>
      <c r="AC2017" t="s">
        <v>56</v>
      </c>
      <c r="AD2017" t="s">
        <v>56</v>
      </c>
      <c r="AE2017">
        <v>0</v>
      </c>
      <c r="AF2017">
        <v>0</v>
      </c>
      <c r="AG2017">
        <v>0</v>
      </c>
      <c r="AH2017">
        <v>1</v>
      </c>
      <c r="AI2017" s="18" t="str">
        <f t="shared" si="125"/>
        <v>1</v>
      </c>
      <c r="AJ2017" s="18" t="str">
        <f t="shared" si="126"/>
        <v>1</v>
      </c>
      <c r="AK2017" s="18" t="str">
        <f t="shared" si="127"/>
        <v>1</v>
      </c>
      <c r="AL2017" s="18">
        <f t="shared" si="128"/>
        <v>1</v>
      </c>
      <c r="AM2017" t="s">
        <v>55</v>
      </c>
      <c r="AN2017" t="s">
        <v>55</v>
      </c>
      <c r="AO2017">
        <v>1</v>
      </c>
      <c r="AP2017">
        <v>0</v>
      </c>
      <c r="AQ2017">
        <v>0</v>
      </c>
      <c r="AR2017" t="s">
        <v>147</v>
      </c>
      <c r="AS2017" t="s">
        <v>58</v>
      </c>
      <c r="AT2017" t="s">
        <v>144</v>
      </c>
      <c r="AU2017" t="s">
        <v>1326</v>
      </c>
      <c r="AV2017" t="s">
        <v>7876</v>
      </c>
      <c r="AW2017" t="s">
        <v>2334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1</v>
      </c>
      <c r="BL2017">
        <v>2016030718</v>
      </c>
      <c r="BM2017">
        <v>18</v>
      </c>
    </row>
    <row r="2018" spans="1:65">
      <c r="A2018" t="s">
        <v>7877</v>
      </c>
      <c r="B2018">
        <v>2017</v>
      </c>
      <c r="C2018" t="s">
        <v>52</v>
      </c>
      <c r="D2018">
        <v>1</v>
      </c>
      <c r="E2018">
        <v>18</v>
      </c>
      <c r="F2018">
        <v>2016030718</v>
      </c>
      <c r="G2018">
        <v>20160307</v>
      </c>
      <c r="H2018" t="s">
        <v>2335</v>
      </c>
      <c r="I2018" t="s">
        <v>217</v>
      </c>
      <c r="J2018" t="s">
        <v>55</v>
      </c>
      <c r="K2018">
        <v>0</v>
      </c>
      <c r="L2018">
        <v>0</v>
      </c>
      <c r="M2018">
        <v>0</v>
      </c>
      <c r="N2018" t="s">
        <v>56</v>
      </c>
      <c r="O2018" t="s">
        <v>57</v>
      </c>
      <c r="P2018" t="s">
        <v>57</v>
      </c>
      <c r="Q2018" t="s">
        <v>3</v>
      </c>
      <c r="R2018" t="s">
        <v>144</v>
      </c>
      <c r="S2018" t="s">
        <v>55</v>
      </c>
      <c r="T2018" t="s">
        <v>56</v>
      </c>
      <c r="U2018" t="s">
        <v>56</v>
      </c>
      <c r="V2018" t="s">
        <v>56</v>
      </c>
      <c r="W2018" t="s">
        <v>55</v>
      </c>
      <c r="X2018" t="s">
        <v>56</v>
      </c>
      <c r="Y2018" t="s">
        <v>56</v>
      </c>
      <c r="Z2018" t="s">
        <v>68</v>
      </c>
      <c r="AA2018" t="s">
        <v>132</v>
      </c>
      <c r="AB2018" t="s">
        <v>56</v>
      </c>
      <c r="AC2018" t="s">
        <v>56</v>
      </c>
      <c r="AD2018" t="s">
        <v>56</v>
      </c>
      <c r="AE2018">
        <v>0</v>
      </c>
      <c r="AF2018">
        <v>0</v>
      </c>
      <c r="AG2018">
        <v>0</v>
      </c>
      <c r="AH2018">
        <v>1</v>
      </c>
      <c r="AI2018" s="18" t="str">
        <f t="shared" si="125"/>
        <v>1</v>
      </c>
      <c r="AJ2018" s="18" t="str">
        <f t="shared" si="126"/>
        <v>1</v>
      </c>
      <c r="AK2018" s="18" t="str">
        <f t="shared" si="127"/>
        <v>1</v>
      </c>
      <c r="AL2018" s="18">
        <f t="shared" si="128"/>
        <v>1</v>
      </c>
      <c r="AM2018" t="s">
        <v>55</v>
      </c>
      <c r="AN2018" t="s">
        <v>55</v>
      </c>
      <c r="AO2018">
        <v>0</v>
      </c>
      <c r="AP2018">
        <v>0</v>
      </c>
      <c r="AQ2018">
        <v>0</v>
      </c>
      <c r="AR2018" t="s">
        <v>147</v>
      </c>
      <c r="AS2018" t="s">
        <v>58</v>
      </c>
      <c r="AT2018" t="s">
        <v>144</v>
      </c>
      <c r="AU2018" t="s">
        <v>1326</v>
      </c>
      <c r="AV2018" t="s">
        <v>7877</v>
      </c>
      <c r="AW2018" t="s">
        <v>2335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2016030718</v>
      </c>
      <c r="BM2018">
        <v>18</v>
      </c>
    </row>
    <row r="2019" spans="1:65">
      <c r="A2019" t="s">
        <v>7878</v>
      </c>
      <c r="B2019">
        <v>2018</v>
      </c>
      <c r="C2019" t="s">
        <v>52</v>
      </c>
      <c r="D2019">
        <v>1</v>
      </c>
      <c r="E2019">
        <v>18</v>
      </c>
      <c r="F2019">
        <v>2016030718</v>
      </c>
      <c r="G2019">
        <v>20160307</v>
      </c>
      <c r="H2019" t="s">
        <v>2336</v>
      </c>
      <c r="I2019" t="s">
        <v>217</v>
      </c>
      <c r="J2019" t="s">
        <v>55</v>
      </c>
      <c r="K2019">
        <v>0</v>
      </c>
      <c r="L2019">
        <v>0</v>
      </c>
      <c r="M2019">
        <v>0</v>
      </c>
      <c r="N2019" t="s">
        <v>56</v>
      </c>
      <c r="O2019" t="s">
        <v>57</v>
      </c>
      <c r="P2019" t="s">
        <v>57</v>
      </c>
      <c r="Q2019" t="s">
        <v>3</v>
      </c>
      <c r="R2019" t="s">
        <v>144</v>
      </c>
      <c r="S2019" t="s">
        <v>55</v>
      </c>
      <c r="T2019" t="s">
        <v>56</v>
      </c>
      <c r="U2019" t="s">
        <v>56</v>
      </c>
      <c r="V2019" t="s">
        <v>56</v>
      </c>
      <c r="W2019" t="s">
        <v>55</v>
      </c>
      <c r="X2019" t="s">
        <v>56</v>
      </c>
      <c r="Y2019" t="s">
        <v>56</v>
      </c>
      <c r="Z2019" t="s">
        <v>68</v>
      </c>
      <c r="AA2019" t="s">
        <v>132</v>
      </c>
      <c r="AB2019" t="s">
        <v>56</v>
      </c>
      <c r="AC2019" t="s">
        <v>56</v>
      </c>
      <c r="AD2019" t="s">
        <v>56</v>
      </c>
      <c r="AE2019">
        <v>0</v>
      </c>
      <c r="AF2019">
        <v>0</v>
      </c>
      <c r="AG2019">
        <v>0</v>
      </c>
      <c r="AH2019">
        <v>1</v>
      </c>
      <c r="AI2019" s="18" t="str">
        <f t="shared" si="125"/>
        <v>1</v>
      </c>
      <c r="AJ2019" s="18" t="str">
        <f t="shared" si="126"/>
        <v>1</v>
      </c>
      <c r="AK2019" s="18" t="str">
        <f t="shared" si="127"/>
        <v>1</v>
      </c>
      <c r="AL2019" s="18">
        <f t="shared" si="128"/>
        <v>1</v>
      </c>
      <c r="AM2019" t="s">
        <v>55</v>
      </c>
      <c r="AN2019" t="s">
        <v>55</v>
      </c>
      <c r="AO2019">
        <v>0</v>
      </c>
      <c r="AP2019">
        <v>0</v>
      </c>
      <c r="AQ2019">
        <v>0</v>
      </c>
      <c r="AR2019" t="s">
        <v>147</v>
      </c>
      <c r="AS2019" t="s">
        <v>58</v>
      </c>
      <c r="AT2019" t="s">
        <v>144</v>
      </c>
      <c r="AU2019" t="s">
        <v>1326</v>
      </c>
      <c r="AV2019" t="s">
        <v>7878</v>
      </c>
      <c r="AW2019" t="s">
        <v>2336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2016030718</v>
      </c>
      <c r="BM2019">
        <v>18</v>
      </c>
    </row>
    <row r="2020" spans="1:65">
      <c r="A2020" t="s">
        <v>7879</v>
      </c>
      <c r="B2020">
        <v>2019</v>
      </c>
      <c r="C2020" t="s">
        <v>52</v>
      </c>
      <c r="D2020">
        <v>1</v>
      </c>
      <c r="E2020">
        <v>18</v>
      </c>
      <c r="F2020">
        <v>2016030718</v>
      </c>
      <c r="G2020">
        <v>20160307</v>
      </c>
      <c r="H2020" t="s">
        <v>2337</v>
      </c>
      <c r="I2020" t="s">
        <v>89</v>
      </c>
      <c r="J2020" t="s">
        <v>55</v>
      </c>
      <c r="K2020">
        <v>0</v>
      </c>
      <c r="L2020">
        <v>0</v>
      </c>
      <c r="M2020">
        <v>0</v>
      </c>
      <c r="N2020" t="s">
        <v>56</v>
      </c>
      <c r="O2020" t="s">
        <v>57</v>
      </c>
      <c r="P2020" t="s">
        <v>57</v>
      </c>
      <c r="Q2020" t="s">
        <v>3</v>
      </c>
      <c r="R2020" t="s">
        <v>2145</v>
      </c>
      <c r="S2020" t="s">
        <v>55</v>
      </c>
      <c r="T2020" t="s">
        <v>56</v>
      </c>
      <c r="U2020" t="s">
        <v>56</v>
      </c>
      <c r="V2020" t="s">
        <v>56</v>
      </c>
      <c r="W2020" t="s">
        <v>55</v>
      </c>
      <c r="X2020" t="s">
        <v>56</v>
      </c>
      <c r="Y2020" t="s">
        <v>56</v>
      </c>
      <c r="Z2020" t="s">
        <v>68</v>
      </c>
      <c r="AA2020" t="s">
        <v>132</v>
      </c>
      <c r="AB2020" t="s">
        <v>56</v>
      </c>
      <c r="AC2020" t="s">
        <v>68</v>
      </c>
      <c r="AD2020" t="s">
        <v>56</v>
      </c>
      <c r="AE2020">
        <v>0</v>
      </c>
      <c r="AF2020">
        <v>0</v>
      </c>
      <c r="AG2020">
        <v>0</v>
      </c>
      <c r="AH2020">
        <v>1</v>
      </c>
      <c r="AI2020" s="18" t="str">
        <f t="shared" si="125"/>
        <v>1</v>
      </c>
      <c r="AJ2020" s="18" t="str">
        <f t="shared" si="126"/>
        <v>1</v>
      </c>
      <c r="AK2020" s="18" t="str">
        <f t="shared" si="127"/>
        <v>1</v>
      </c>
      <c r="AL2020" s="18">
        <f t="shared" si="128"/>
        <v>1</v>
      </c>
      <c r="AM2020" t="s">
        <v>55</v>
      </c>
      <c r="AN2020" t="s">
        <v>55</v>
      </c>
      <c r="AO2020">
        <v>0</v>
      </c>
      <c r="AP2020">
        <v>0</v>
      </c>
      <c r="AQ2020">
        <v>0</v>
      </c>
      <c r="AR2020" t="s">
        <v>89</v>
      </c>
      <c r="AS2020" t="s">
        <v>58</v>
      </c>
      <c r="AT2020" t="s">
        <v>58</v>
      </c>
      <c r="AU2020" t="s">
        <v>1326</v>
      </c>
      <c r="AV2020" t="s">
        <v>7879</v>
      </c>
      <c r="AW2020" t="s">
        <v>2337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2016030718</v>
      </c>
      <c r="BM2020">
        <v>18</v>
      </c>
    </row>
    <row r="2021" spans="1:65">
      <c r="A2021" t="s">
        <v>7880</v>
      </c>
      <c r="B2021">
        <v>2020</v>
      </c>
      <c r="C2021" t="s">
        <v>52</v>
      </c>
      <c r="D2021">
        <v>1</v>
      </c>
      <c r="E2021">
        <v>18</v>
      </c>
      <c r="F2021">
        <v>2016030718</v>
      </c>
      <c r="G2021">
        <v>20160307</v>
      </c>
      <c r="H2021" t="s">
        <v>2338</v>
      </c>
      <c r="I2021" t="s">
        <v>89</v>
      </c>
      <c r="J2021" t="s">
        <v>55</v>
      </c>
      <c r="K2021">
        <v>0</v>
      </c>
      <c r="L2021">
        <v>0</v>
      </c>
      <c r="M2021">
        <v>0</v>
      </c>
      <c r="N2021" t="s">
        <v>56</v>
      </c>
      <c r="O2021" t="s">
        <v>57</v>
      </c>
      <c r="P2021" t="s">
        <v>57</v>
      </c>
      <c r="Q2021" t="s">
        <v>3</v>
      </c>
      <c r="R2021" t="s">
        <v>2145</v>
      </c>
      <c r="S2021" t="s">
        <v>55</v>
      </c>
      <c r="T2021" t="s">
        <v>56</v>
      </c>
      <c r="U2021" t="s">
        <v>56</v>
      </c>
      <c r="V2021" t="s">
        <v>56</v>
      </c>
      <c r="W2021" t="s">
        <v>55</v>
      </c>
      <c r="X2021" t="s">
        <v>56</v>
      </c>
      <c r="Y2021" t="s">
        <v>56</v>
      </c>
      <c r="Z2021" t="s">
        <v>68</v>
      </c>
      <c r="AA2021" t="s">
        <v>132</v>
      </c>
      <c r="AB2021" t="s">
        <v>56</v>
      </c>
      <c r="AC2021" t="s">
        <v>68</v>
      </c>
      <c r="AD2021" t="s">
        <v>56</v>
      </c>
      <c r="AE2021">
        <v>0</v>
      </c>
      <c r="AF2021">
        <v>0</v>
      </c>
      <c r="AG2021">
        <v>0</v>
      </c>
      <c r="AH2021">
        <v>1</v>
      </c>
      <c r="AI2021" s="18" t="str">
        <f t="shared" si="125"/>
        <v>1</v>
      </c>
      <c r="AJ2021" s="18" t="str">
        <f t="shared" si="126"/>
        <v>1</v>
      </c>
      <c r="AK2021" s="18" t="str">
        <f t="shared" si="127"/>
        <v>1</v>
      </c>
      <c r="AL2021" s="18">
        <f t="shared" si="128"/>
        <v>1</v>
      </c>
      <c r="AM2021" t="s">
        <v>55</v>
      </c>
      <c r="AN2021" t="s">
        <v>55</v>
      </c>
      <c r="AO2021">
        <v>0</v>
      </c>
      <c r="AP2021">
        <v>0</v>
      </c>
      <c r="AQ2021">
        <v>0</v>
      </c>
      <c r="AR2021" t="s">
        <v>89</v>
      </c>
      <c r="AS2021" t="s">
        <v>58</v>
      </c>
      <c r="AT2021" t="s">
        <v>58</v>
      </c>
      <c r="AU2021" t="s">
        <v>1326</v>
      </c>
      <c r="AV2021" t="s">
        <v>7880</v>
      </c>
      <c r="AW2021" t="s">
        <v>2338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2016030718</v>
      </c>
      <c r="BM2021">
        <v>18</v>
      </c>
    </row>
    <row r="2022" spans="1:65">
      <c r="A2022" t="s">
        <v>7881</v>
      </c>
      <c r="B2022">
        <v>2021</v>
      </c>
      <c r="C2022" t="s">
        <v>52</v>
      </c>
      <c r="D2022">
        <v>1</v>
      </c>
      <c r="E2022">
        <v>18</v>
      </c>
      <c r="F2022">
        <v>2016030718</v>
      </c>
      <c r="G2022">
        <v>20160307</v>
      </c>
      <c r="H2022" t="s">
        <v>2339</v>
      </c>
      <c r="I2022" t="s">
        <v>89</v>
      </c>
      <c r="J2022" t="s">
        <v>55</v>
      </c>
      <c r="K2022">
        <v>0</v>
      </c>
      <c r="L2022">
        <v>0</v>
      </c>
      <c r="M2022">
        <v>0</v>
      </c>
      <c r="N2022" t="s">
        <v>56</v>
      </c>
      <c r="O2022" t="s">
        <v>57</v>
      </c>
      <c r="P2022" t="s">
        <v>57</v>
      </c>
      <c r="Q2022" t="s">
        <v>3</v>
      </c>
      <c r="R2022" t="s">
        <v>2145</v>
      </c>
      <c r="S2022" t="s">
        <v>55</v>
      </c>
      <c r="T2022" t="s">
        <v>56</v>
      </c>
      <c r="U2022" t="s">
        <v>56</v>
      </c>
      <c r="V2022" t="s">
        <v>56</v>
      </c>
      <c r="W2022" t="s">
        <v>55</v>
      </c>
      <c r="X2022" t="s">
        <v>56</v>
      </c>
      <c r="Y2022" t="s">
        <v>56</v>
      </c>
      <c r="Z2022" t="s">
        <v>68</v>
      </c>
      <c r="AA2022" t="s">
        <v>132</v>
      </c>
      <c r="AB2022" t="s">
        <v>56</v>
      </c>
      <c r="AC2022" t="s">
        <v>68</v>
      </c>
      <c r="AD2022" t="s">
        <v>56</v>
      </c>
      <c r="AE2022">
        <v>0</v>
      </c>
      <c r="AF2022">
        <v>0</v>
      </c>
      <c r="AG2022">
        <v>0</v>
      </c>
      <c r="AH2022">
        <v>1</v>
      </c>
      <c r="AI2022" s="18" t="str">
        <f t="shared" si="125"/>
        <v>1</v>
      </c>
      <c r="AJ2022" s="18" t="str">
        <f t="shared" si="126"/>
        <v>1</v>
      </c>
      <c r="AK2022" s="18" t="str">
        <f t="shared" si="127"/>
        <v>1</v>
      </c>
      <c r="AL2022" s="18">
        <f t="shared" si="128"/>
        <v>1</v>
      </c>
      <c r="AM2022" t="s">
        <v>55</v>
      </c>
      <c r="AN2022" t="s">
        <v>55</v>
      </c>
      <c r="AO2022">
        <v>1</v>
      </c>
      <c r="AP2022">
        <v>0</v>
      </c>
      <c r="AQ2022">
        <v>0</v>
      </c>
      <c r="AR2022" t="s">
        <v>89</v>
      </c>
      <c r="AS2022" t="s">
        <v>58</v>
      </c>
      <c r="AT2022" t="s">
        <v>58</v>
      </c>
      <c r="AU2022" t="s">
        <v>1326</v>
      </c>
      <c r="AV2022" t="s">
        <v>7881</v>
      </c>
      <c r="AW2022" t="s">
        <v>2339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2016030718</v>
      </c>
      <c r="BM2022">
        <v>18</v>
      </c>
    </row>
    <row r="2023" spans="1:65">
      <c r="A2023" t="s">
        <v>7882</v>
      </c>
      <c r="B2023">
        <v>2022</v>
      </c>
      <c r="C2023" t="s">
        <v>52</v>
      </c>
      <c r="D2023">
        <v>1</v>
      </c>
      <c r="E2023">
        <v>18</v>
      </c>
      <c r="F2023">
        <v>2016030718</v>
      </c>
      <c r="G2023">
        <v>20160307</v>
      </c>
      <c r="H2023" t="s">
        <v>2340</v>
      </c>
      <c r="I2023" t="s">
        <v>89</v>
      </c>
      <c r="J2023" t="s">
        <v>55</v>
      </c>
      <c r="K2023">
        <v>0</v>
      </c>
      <c r="L2023">
        <v>0</v>
      </c>
      <c r="M2023">
        <v>0</v>
      </c>
      <c r="N2023" t="s">
        <v>56</v>
      </c>
      <c r="O2023" t="s">
        <v>57</v>
      </c>
      <c r="P2023" t="s">
        <v>57</v>
      </c>
      <c r="Q2023" t="s">
        <v>3</v>
      </c>
      <c r="R2023" t="s">
        <v>2145</v>
      </c>
      <c r="S2023" t="s">
        <v>55</v>
      </c>
      <c r="T2023" t="s">
        <v>56</v>
      </c>
      <c r="U2023" t="s">
        <v>56</v>
      </c>
      <c r="V2023" t="s">
        <v>56</v>
      </c>
      <c r="W2023" t="s">
        <v>55</v>
      </c>
      <c r="X2023" t="s">
        <v>56</v>
      </c>
      <c r="Y2023" t="s">
        <v>56</v>
      </c>
      <c r="Z2023" t="s">
        <v>68</v>
      </c>
      <c r="AA2023" t="s">
        <v>132</v>
      </c>
      <c r="AB2023" t="s">
        <v>56</v>
      </c>
      <c r="AC2023" t="s">
        <v>68</v>
      </c>
      <c r="AD2023" t="s">
        <v>56</v>
      </c>
      <c r="AE2023">
        <v>0</v>
      </c>
      <c r="AF2023">
        <v>0</v>
      </c>
      <c r="AG2023">
        <v>0</v>
      </c>
      <c r="AH2023">
        <v>1</v>
      </c>
      <c r="AI2023" s="18" t="str">
        <f t="shared" si="125"/>
        <v>1</v>
      </c>
      <c r="AJ2023" s="18" t="str">
        <f t="shared" si="126"/>
        <v>1</v>
      </c>
      <c r="AK2023" s="18" t="str">
        <f t="shared" si="127"/>
        <v>1</v>
      </c>
      <c r="AL2023" s="18">
        <f t="shared" si="128"/>
        <v>1</v>
      </c>
      <c r="AM2023" t="s">
        <v>55</v>
      </c>
      <c r="AN2023" t="s">
        <v>55</v>
      </c>
      <c r="AO2023">
        <v>0</v>
      </c>
      <c r="AP2023">
        <v>0</v>
      </c>
      <c r="AQ2023">
        <v>0</v>
      </c>
      <c r="AR2023" t="s">
        <v>89</v>
      </c>
      <c r="AS2023" t="s">
        <v>58</v>
      </c>
      <c r="AT2023" t="s">
        <v>58</v>
      </c>
      <c r="AU2023" t="s">
        <v>1326</v>
      </c>
      <c r="AV2023" t="s">
        <v>7882</v>
      </c>
      <c r="AW2023" t="s">
        <v>2340</v>
      </c>
      <c r="AX2023">
        <v>0</v>
      </c>
      <c r="AY2023">
        <v>0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</v>
      </c>
      <c r="BL2023">
        <v>2016030718</v>
      </c>
      <c r="BM2023">
        <v>18</v>
      </c>
    </row>
    <row r="2024" spans="1:65">
      <c r="A2024" t="s">
        <v>7883</v>
      </c>
      <c r="B2024">
        <v>2023</v>
      </c>
      <c r="C2024" t="s">
        <v>52</v>
      </c>
      <c r="D2024">
        <v>1</v>
      </c>
      <c r="E2024">
        <v>18</v>
      </c>
      <c r="F2024">
        <v>2016030718</v>
      </c>
      <c r="G2024">
        <v>20160307</v>
      </c>
      <c r="H2024" t="s">
        <v>2341</v>
      </c>
      <c r="I2024" t="s">
        <v>89</v>
      </c>
      <c r="J2024" t="s">
        <v>55</v>
      </c>
      <c r="K2024">
        <v>0</v>
      </c>
      <c r="L2024">
        <v>0</v>
      </c>
      <c r="M2024">
        <v>0</v>
      </c>
      <c r="N2024" t="s">
        <v>56</v>
      </c>
      <c r="O2024" t="s">
        <v>57</v>
      </c>
      <c r="P2024" t="s">
        <v>57</v>
      </c>
      <c r="Q2024" t="s">
        <v>3</v>
      </c>
      <c r="R2024" t="s">
        <v>2145</v>
      </c>
      <c r="S2024" t="s">
        <v>55</v>
      </c>
      <c r="T2024" t="s">
        <v>56</v>
      </c>
      <c r="U2024" t="s">
        <v>56</v>
      </c>
      <c r="V2024" t="s">
        <v>56</v>
      </c>
      <c r="W2024" t="s">
        <v>55</v>
      </c>
      <c r="X2024" t="s">
        <v>56</v>
      </c>
      <c r="Y2024" t="s">
        <v>56</v>
      </c>
      <c r="Z2024" t="s">
        <v>68</v>
      </c>
      <c r="AA2024" t="s">
        <v>132</v>
      </c>
      <c r="AB2024" t="s">
        <v>56</v>
      </c>
      <c r="AC2024" t="s">
        <v>68</v>
      </c>
      <c r="AD2024" t="s">
        <v>56</v>
      </c>
      <c r="AE2024">
        <v>0</v>
      </c>
      <c r="AF2024">
        <v>0</v>
      </c>
      <c r="AG2024">
        <v>0</v>
      </c>
      <c r="AH2024">
        <v>1</v>
      </c>
      <c r="AI2024" s="18" t="str">
        <f t="shared" si="125"/>
        <v>1</v>
      </c>
      <c r="AJ2024" s="18" t="str">
        <f t="shared" si="126"/>
        <v>1</v>
      </c>
      <c r="AK2024" s="18" t="str">
        <f t="shared" si="127"/>
        <v>1</v>
      </c>
      <c r="AL2024" s="18">
        <f t="shared" si="128"/>
        <v>1</v>
      </c>
      <c r="AM2024" t="s">
        <v>55</v>
      </c>
      <c r="AN2024" t="s">
        <v>55</v>
      </c>
      <c r="AO2024">
        <v>0</v>
      </c>
      <c r="AP2024">
        <v>0</v>
      </c>
      <c r="AQ2024">
        <v>0</v>
      </c>
      <c r="AR2024" t="s">
        <v>89</v>
      </c>
      <c r="AS2024" t="s">
        <v>58</v>
      </c>
      <c r="AT2024" t="s">
        <v>58</v>
      </c>
      <c r="AU2024" t="s">
        <v>1326</v>
      </c>
      <c r="AV2024" t="s">
        <v>7883</v>
      </c>
      <c r="AW2024" t="s">
        <v>2341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1</v>
      </c>
      <c r="BL2024">
        <v>2016030718</v>
      </c>
      <c r="BM2024">
        <v>18</v>
      </c>
    </row>
    <row r="2025" spans="1:65">
      <c r="A2025" t="s">
        <v>7884</v>
      </c>
      <c r="B2025">
        <v>2024</v>
      </c>
      <c r="C2025" t="s">
        <v>52</v>
      </c>
      <c r="D2025">
        <v>1</v>
      </c>
      <c r="E2025">
        <v>18</v>
      </c>
      <c r="F2025">
        <v>2016030718</v>
      </c>
      <c r="G2025">
        <v>20160307</v>
      </c>
      <c r="H2025" t="s">
        <v>2342</v>
      </c>
      <c r="I2025" t="s">
        <v>89</v>
      </c>
      <c r="J2025" t="s">
        <v>55</v>
      </c>
      <c r="K2025">
        <v>0</v>
      </c>
      <c r="L2025">
        <v>0</v>
      </c>
      <c r="M2025">
        <v>0</v>
      </c>
      <c r="N2025" t="s">
        <v>56</v>
      </c>
      <c r="O2025" t="s">
        <v>57</v>
      </c>
      <c r="P2025" t="s">
        <v>57</v>
      </c>
      <c r="Q2025" t="s">
        <v>3</v>
      </c>
      <c r="R2025" t="s">
        <v>2145</v>
      </c>
      <c r="S2025" t="s">
        <v>55</v>
      </c>
      <c r="T2025" t="s">
        <v>56</v>
      </c>
      <c r="U2025" t="s">
        <v>56</v>
      </c>
      <c r="V2025" t="s">
        <v>56</v>
      </c>
      <c r="W2025" t="s">
        <v>55</v>
      </c>
      <c r="X2025" t="s">
        <v>56</v>
      </c>
      <c r="Y2025" t="s">
        <v>56</v>
      </c>
      <c r="Z2025" t="s">
        <v>68</v>
      </c>
      <c r="AA2025" t="s">
        <v>132</v>
      </c>
      <c r="AB2025" t="s">
        <v>56</v>
      </c>
      <c r="AC2025" t="s">
        <v>68</v>
      </c>
      <c r="AD2025" t="s">
        <v>56</v>
      </c>
      <c r="AE2025">
        <v>0</v>
      </c>
      <c r="AF2025">
        <v>0</v>
      </c>
      <c r="AG2025">
        <v>0</v>
      </c>
      <c r="AH2025">
        <v>1</v>
      </c>
      <c r="AI2025" s="18" t="str">
        <f t="shared" si="125"/>
        <v>1</v>
      </c>
      <c r="AJ2025" s="18" t="str">
        <f t="shared" si="126"/>
        <v>1</v>
      </c>
      <c r="AK2025" s="18" t="str">
        <f t="shared" si="127"/>
        <v>1</v>
      </c>
      <c r="AL2025" s="18">
        <f t="shared" si="128"/>
        <v>1</v>
      </c>
      <c r="AM2025" t="s">
        <v>55</v>
      </c>
      <c r="AN2025" t="s">
        <v>55</v>
      </c>
      <c r="AO2025">
        <v>0</v>
      </c>
      <c r="AP2025">
        <v>0</v>
      </c>
      <c r="AQ2025">
        <v>0</v>
      </c>
      <c r="AR2025" t="s">
        <v>89</v>
      </c>
      <c r="AS2025" t="s">
        <v>58</v>
      </c>
      <c r="AT2025" t="s">
        <v>58</v>
      </c>
      <c r="AU2025" t="s">
        <v>1326</v>
      </c>
      <c r="AV2025" t="s">
        <v>7884</v>
      </c>
      <c r="AW2025" t="s">
        <v>2342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</v>
      </c>
      <c r="BL2025">
        <v>2016030718</v>
      </c>
      <c r="BM2025">
        <v>18</v>
      </c>
    </row>
    <row r="2026" spans="1:65">
      <c r="A2026" t="s">
        <v>7885</v>
      </c>
      <c r="B2026">
        <v>2025</v>
      </c>
      <c r="C2026" t="s">
        <v>52</v>
      </c>
      <c r="D2026">
        <v>1</v>
      </c>
      <c r="E2026">
        <v>18</v>
      </c>
      <c r="F2026">
        <v>2016030718</v>
      </c>
      <c r="G2026">
        <v>20160307</v>
      </c>
      <c r="H2026" t="s">
        <v>2343</v>
      </c>
      <c r="I2026" t="s">
        <v>1781</v>
      </c>
      <c r="J2026" t="s">
        <v>55</v>
      </c>
      <c r="K2026">
        <v>0</v>
      </c>
      <c r="L2026">
        <v>0</v>
      </c>
      <c r="M2026">
        <v>0</v>
      </c>
      <c r="N2026" t="s">
        <v>56</v>
      </c>
      <c r="O2026" t="s">
        <v>57</v>
      </c>
      <c r="P2026" t="s">
        <v>57</v>
      </c>
      <c r="Q2026" t="s">
        <v>3</v>
      </c>
      <c r="R2026" t="s">
        <v>144</v>
      </c>
      <c r="S2026" t="s">
        <v>55</v>
      </c>
      <c r="T2026" t="s">
        <v>56</v>
      </c>
      <c r="U2026" t="s">
        <v>56</v>
      </c>
      <c r="V2026" t="s">
        <v>56</v>
      </c>
      <c r="W2026" t="s">
        <v>55</v>
      </c>
      <c r="X2026" t="s">
        <v>56</v>
      </c>
      <c r="Y2026" t="s">
        <v>56</v>
      </c>
      <c r="Z2026" t="s">
        <v>68</v>
      </c>
      <c r="AA2026" t="s">
        <v>132</v>
      </c>
      <c r="AB2026" t="s">
        <v>56</v>
      </c>
      <c r="AC2026" t="s">
        <v>56</v>
      </c>
      <c r="AD2026" t="s">
        <v>56</v>
      </c>
      <c r="AE2026">
        <v>0</v>
      </c>
      <c r="AF2026">
        <v>0</v>
      </c>
      <c r="AG2026">
        <v>0</v>
      </c>
      <c r="AH2026">
        <v>1</v>
      </c>
      <c r="AI2026" s="18" t="str">
        <f t="shared" si="125"/>
        <v>1</v>
      </c>
      <c r="AJ2026" s="18" t="str">
        <f t="shared" si="126"/>
        <v>1</v>
      </c>
      <c r="AK2026" s="18" t="str">
        <f t="shared" si="127"/>
        <v>1</v>
      </c>
      <c r="AL2026" s="18">
        <f t="shared" si="128"/>
        <v>1</v>
      </c>
      <c r="AM2026" t="s">
        <v>55</v>
      </c>
      <c r="AN2026" t="s">
        <v>55</v>
      </c>
      <c r="AO2026">
        <v>0</v>
      </c>
      <c r="AP2026">
        <v>0</v>
      </c>
      <c r="AQ2026">
        <v>0</v>
      </c>
      <c r="AR2026" t="s">
        <v>147</v>
      </c>
      <c r="AS2026" t="s">
        <v>58</v>
      </c>
      <c r="AT2026" t="s">
        <v>144</v>
      </c>
      <c r="AU2026" t="s">
        <v>1326</v>
      </c>
      <c r="AV2026" t="s">
        <v>7885</v>
      </c>
      <c r="AW2026" t="s">
        <v>2343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</v>
      </c>
      <c r="BL2026">
        <v>2016030718</v>
      </c>
      <c r="BM2026">
        <v>18</v>
      </c>
    </row>
    <row r="2027" spans="1:65">
      <c r="A2027" t="s">
        <v>7886</v>
      </c>
      <c r="B2027">
        <v>2026</v>
      </c>
      <c r="C2027" t="s">
        <v>52</v>
      </c>
      <c r="D2027">
        <v>1</v>
      </c>
      <c r="E2027">
        <v>18</v>
      </c>
      <c r="F2027">
        <v>2016030718</v>
      </c>
      <c r="G2027">
        <v>20160307</v>
      </c>
      <c r="H2027" t="s">
        <v>2344</v>
      </c>
      <c r="I2027" t="s">
        <v>1781</v>
      </c>
      <c r="J2027" t="s">
        <v>55</v>
      </c>
      <c r="K2027">
        <v>0</v>
      </c>
      <c r="L2027">
        <v>0</v>
      </c>
      <c r="M2027">
        <v>0</v>
      </c>
      <c r="N2027" t="s">
        <v>56</v>
      </c>
      <c r="O2027" t="s">
        <v>57</v>
      </c>
      <c r="P2027" t="s">
        <v>57</v>
      </c>
      <c r="Q2027" t="s">
        <v>3</v>
      </c>
      <c r="R2027" t="s">
        <v>144</v>
      </c>
      <c r="S2027" t="s">
        <v>55</v>
      </c>
      <c r="T2027" t="s">
        <v>56</v>
      </c>
      <c r="U2027" t="s">
        <v>56</v>
      </c>
      <c r="V2027" t="s">
        <v>56</v>
      </c>
      <c r="W2027" t="s">
        <v>55</v>
      </c>
      <c r="X2027" t="s">
        <v>56</v>
      </c>
      <c r="Y2027" t="s">
        <v>56</v>
      </c>
      <c r="Z2027" t="s">
        <v>68</v>
      </c>
      <c r="AA2027" t="s">
        <v>132</v>
      </c>
      <c r="AB2027" t="s">
        <v>56</v>
      </c>
      <c r="AC2027" t="s">
        <v>56</v>
      </c>
      <c r="AD2027" t="s">
        <v>56</v>
      </c>
      <c r="AE2027">
        <v>0</v>
      </c>
      <c r="AF2027">
        <v>0</v>
      </c>
      <c r="AG2027">
        <v>0</v>
      </c>
      <c r="AH2027">
        <v>1</v>
      </c>
      <c r="AI2027" s="18" t="str">
        <f t="shared" si="125"/>
        <v>1</v>
      </c>
      <c r="AJ2027" s="18" t="str">
        <f t="shared" si="126"/>
        <v>1</v>
      </c>
      <c r="AK2027" s="18" t="str">
        <f t="shared" si="127"/>
        <v>1</v>
      </c>
      <c r="AL2027" s="18">
        <f t="shared" si="128"/>
        <v>1</v>
      </c>
      <c r="AM2027" t="s">
        <v>55</v>
      </c>
      <c r="AN2027" t="s">
        <v>55</v>
      </c>
      <c r="AO2027">
        <v>1</v>
      </c>
      <c r="AP2027">
        <v>0</v>
      </c>
      <c r="AQ2027">
        <v>0</v>
      </c>
      <c r="AR2027" t="s">
        <v>147</v>
      </c>
      <c r="AS2027" t="s">
        <v>58</v>
      </c>
      <c r="AT2027" t="s">
        <v>144</v>
      </c>
      <c r="AU2027" t="s">
        <v>1326</v>
      </c>
      <c r="AV2027" t="s">
        <v>7886</v>
      </c>
      <c r="AW2027" t="s">
        <v>2344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1</v>
      </c>
      <c r="BL2027">
        <v>2016030718</v>
      </c>
      <c r="BM2027">
        <v>18</v>
      </c>
    </row>
    <row r="2028" spans="1:65">
      <c r="A2028" t="s">
        <v>7887</v>
      </c>
      <c r="B2028">
        <v>2027</v>
      </c>
      <c r="C2028" t="s">
        <v>52</v>
      </c>
      <c r="D2028">
        <v>1</v>
      </c>
      <c r="E2028">
        <v>18</v>
      </c>
      <c r="F2028">
        <v>2016030718</v>
      </c>
      <c r="G2028">
        <v>20160307</v>
      </c>
      <c r="H2028" t="s">
        <v>2345</v>
      </c>
      <c r="I2028" t="s">
        <v>1781</v>
      </c>
      <c r="J2028" t="s">
        <v>55</v>
      </c>
      <c r="K2028">
        <v>0</v>
      </c>
      <c r="L2028">
        <v>0</v>
      </c>
      <c r="M2028">
        <v>0</v>
      </c>
      <c r="N2028" t="s">
        <v>56</v>
      </c>
      <c r="O2028" t="s">
        <v>57</v>
      </c>
      <c r="P2028" t="s">
        <v>57</v>
      </c>
      <c r="Q2028" t="s">
        <v>3</v>
      </c>
      <c r="R2028" t="s">
        <v>144</v>
      </c>
      <c r="S2028" t="s">
        <v>55</v>
      </c>
      <c r="T2028" t="s">
        <v>56</v>
      </c>
      <c r="U2028" t="s">
        <v>56</v>
      </c>
      <c r="V2028" t="s">
        <v>56</v>
      </c>
      <c r="W2028" t="s">
        <v>55</v>
      </c>
      <c r="X2028" t="s">
        <v>56</v>
      </c>
      <c r="Y2028" t="s">
        <v>56</v>
      </c>
      <c r="Z2028" t="s">
        <v>68</v>
      </c>
      <c r="AA2028" t="s">
        <v>132</v>
      </c>
      <c r="AB2028" t="s">
        <v>56</v>
      </c>
      <c r="AC2028" t="s">
        <v>56</v>
      </c>
      <c r="AD2028" t="s">
        <v>56</v>
      </c>
      <c r="AE2028">
        <v>0</v>
      </c>
      <c r="AF2028">
        <v>0</v>
      </c>
      <c r="AG2028">
        <v>0</v>
      </c>
      <c r="AH2028">
        <v>1</v>
      </c>
      <c r="AI2028" s="18" t="str">
        <f t="shared" si="125"/>
        <v>1</v>
      </c>
      <c r="AJ2028" s="18" t="str">
        <f t="shared" si="126"/>
        <v>1</v>
      </c>
      <c r="AK2028" s="18" t="str">
        <f t="shared" si="127"/>
        <v>1</v>
      </c>
      <c r="AL2028" s="18">
        <f t="shared" si="128"/>
        <v>1</v>
      </c>
      <c r="AM2028" t="s">
        <v>55</v>
      </c>
      <c r="AN2028" t="s">
        <v>55</v>
      </c>
      <c r="AO2028">
        <v>0</v>
      </c>
      <c r="AP2028">
        <v>0</v>
      </c>
      <c r="AQ2028">
        <v>0</v>
      </c>
      <c r="AR2028" t="s">
        <v>147</v>
      </c>
      <c r="AS2028" t="s">
        <v>58</v>
      </c>
      <c r="AT2028" t="s">
        <v>144</v>
      </c>
      <c r="AU2028" t="s">
        <v>1326</v>
      </c>
      <c r="AV2028" t="s">
        <v>7887</v>
      </c>
      <c r="AW2028" t="s">
        <v>2345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2016030718</v>
      </c>
      <c r="BM2028">
        <v>18</v>
      </c>
    </row>
    <row r="2029" spans="1:65">
      <c r="A2029" t="s">
        <v>7888</v>
      </c>
      <c r="B2029">
        <v>2028</v>
      </c>
      <c r="C2029" t="s">
        <v>52</v>
      </c>
      <c r="D2029">
        <v>1</v>
      </c>
      <c r="E2029">
        <v>18</v>
      </c>
      <c r="F2029">
        <v>2016030718</v>
      </c>
      <c r="G2029">
        <v>20160307</v>
      </c>
      <c r="H2029" t="s">
        <v>2346</v>
      </c>
      <c r="I2029" t="s">
        <v>1781</v>
      </c>
      <c r="J2029" t="s">
        <v>55</v>
      </c>
      <c r="K2029">
        <v>0</v>
      </c>
      <c r="L2029">
        <v>0</v>
      </c>
      <c r="M2029">
        <v>0</v>
      </c>
      <c r="N2029" t="s">
        <v>56</v>
      </c>
      <c r="O2029" t="s">
        <v>57</v>
      </c>
      <c r="P2029" t="s">
        <v>57</v>
      </c>
      <c r="Q2029" t="s">
        <v>3</v>
      </c>
      <c r="R2029" t="s">
        <v>144</v>
      </c>
      <c r="S2029" t="s">
        <v>55</v>
      </c>
      <c r="T2029" t="s">
        <v>56</v>
      </c>
      <c r="U2029" t="s">
        <v>56</v>
      </c>
      <c r="V2029" t="s">
        <v>56</v>
      </c>
      <c r="W2029" t="s">
        <v>55</v>
      </c>
      <c r="X2029" t="s">
        <v>56</v>
      </c>
      <c r="Y2029" t="s">
        <v>56</v>
      </c>
      <c r="Z2029" t="s">
        <v>68</v>
      </c>
      <c r="AA2029" t="s">
        <v>132</v>
      </c>
      <c r="AB2029" t="s">
        <v>56</v>
      </c>
      <c r="AC2029" t="s">
        <v>56</v>
      </c>
      <c r="AD2029" t="s">
        <v>56</v>
      </c>
      <c r="AE2029">
        <v>0</v>
      </c>
      <c r="AF2029">
        <v>0</v>
      </c>
      <c r="AG2029">
        <v>0</v>
      </c>
      <c r="AH2029">
        <v>1</v>
      </c>
      <c r="AI2029" s="18" t="str">
        <f t="shared" si="125"/>
        <v>1</v>
      </c>
      <c r="AJ2029" s="18" t="str">
        <f t="shared" si="126"/>
        <v>1</v>
      </c>
      <c r="AK2029" s="18" t="str">
        <f t="shared" si="127"/>
        <v>1</v>
      </c>
      <c r="AL2029" s="18">
        <f t="shared" si="128"/>
        <v>1</v>
      </c>
      <c r="AM2029" t="s">
        <v>55</v>
      </c>
      <c r="AN2029" t="s">
        <v>55</v>
      </c>
      <c r="AO2029">
        <v>0</v>
      </c>
      <c r="AP2029">
        <v>0</v>
      </c>
      <c r="AQ2029">
        <v>0</v>
      </c>
      <c r="AR2029" t="s">
        <v>147</v>
      </c>
      <c r="AS2029" t="s">
        <v>58</v>
      </c>
      <c r="AT2029" t="s">
        <v>144</v>
      </c>
      <c r="AU2029" t="s">
        <v>1326</v>
      </c>
      <c r="AV2029" t="s">
        <v>7888</v>
      </c>
      <c r="AW2029" t="s">
        <v>2346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1</v>
      </c>
      <c r="BL2029">
        <v>2016030718</v>
      </c>
      <c r="BM2029">
        <v>18</v>
      </c>
    </row>
    <row r="2030" spans="1:65">
      <c r="A2030" t="s">
        <v>7889</v>
      </c>
      <c r="B2030">
        <v>2029</v>
      </c>
      <c r="C2030" t="s">
        <v>52</v>
      </c>
      <c r="D2030">
        <v>1</v>
      </c>
      <c r="E2030">
        <v>18</v>
      </c>
      <c r="F2030">
        <v>2016030718</v>
      </c>
      <c r="G2030">
        <v>20160307</v>
      </c>
      <c r="H2030" t="s">
        <v>2347</v>
      </c>
      <c r="I2030" t="s">
        <v>1781</v>
      </c>
      <c r="J2030" t="s">
        <v>55</v>
      </c>
      <c r="K2030">
        <v>0</v>
      </c>
      <c r="L2030">
        <v>0</v>
      </c>
      <c r="M2030">
        <v>0</v>
      </c>
      <c r="N2030" t="s">
        <v>56</v>
      </c>
      <c r="O2030" t="s">
        <v>57</v>
      </c>
      <c r="P2030" t="s">
        <v>57</v>
      </c>
      <c r="Q2030" t="s">
        <v>3</v>
      </c>
      <c r="R2030" t="s">
        <v>144</v>
      </c>
      <c r="S2030" t="s">
        <v>55</v>
      </c>
      <c r="T2030" t="s">
        <v>56</v>
      </c>
      <c r="U2030" t="s">
        <v>56</v>
      </c>
      <c r="V2030" t="s">
        <v>56</v>
      </c>
      <c r="W2030" t="s">
        <v>55</v>
      </c>
      <c r="X2030" t="s">
        <v>56</v>
      </c>
      <c r="Y2030" t="s">
        <v>56</v>
      </c>
      <c r="Z2030" t="s">
        <v>68</v>
      </c>
      <c r="AA2030" t="s">
        <v>132</v>
      </c>
      <c r="AB2030" t="s">
        <v>56</v>
      </c>
      <c r="AC2030" t="s">
        <v>56</v>
      </c>
      <c r="AD2030" t="s">
        <v>56</v>
      </c>
      <c r="AE2030">
        <v>0</v>
      </c>
      <c r="AF2030">
        <v>0</v>
      </c>
      <c r="AG2030">
        <v>0</v>
      </c>
      <c r="AH2030">
        <v>1</v>
      </c>
      <c r="AI2030" s="18" t="str">
        <f t="shared" si="125"/>
        <v>1</v>
      </c>
      <c r="AJ2030" s="18" t="str">
        <f t="shared" si="126"/>
        <v>1</v>
      </c>
      <c r="AK2030" s="18" t="str">
        <f t="shared" si="127"/>
        <v>1</v>
      </c>
      <c r="AL2030" s="18">
        <f t="shared" si="128"/>
        <v>1</v>
      </c>
      <c r="AM2030" t="s">
        <v>55</v>
      </c>
      <c r="AN2030" t="s">
        <v>55</v>
      </c>
      <c r="AO2030">
        <v>0</v>
      </c>
      <c r="AP2030">
        <v>0</v>
      </c>
      <c r="AQ2030">
        <v>0</v>
      </c>
      <c r="AR2030" t="s">
        <v>147</v>
      </c>
      <c r="AS2030" t="s">
        <v>58</v>
      </c>
      <c r="AT2030" t="s">
        <v>144</v>
      </c>
      <c r="AU2030" t="s">
        <v>1326</v>
      </c>
      <c r="AV2030" t="s">
        <v>7889</v>
      </c>
      <c r="AW2030" t="s">
        <v>2347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1</v>
      </c>
      <c r="BL2030">
        <v>2016030718</v>
      </c>
      <c r="BM2030">
        <v>18</v>
      </c>
    </row>
    <row r="2031" spans="1:65">
      <c r="A2031" t="s">
        <v>7890</v>
      </c>
      <c r="B2031">
        <v>2030</v>
      </c>
      <c r="C2031" t="s">
        <v>52</v>
      </c>
      <c r="D2031">
        <v>1</v>
      </c>
      <c r="E2031">
        <v>18</v>
      </c>
      <c r="F2031">
        <v>2016030718</v>
      </c>
      <c r="G2031">
        <v>20160307</v>
      </c>
      <c r="H2031" t="s">
        <v>2348</v>
      </c>
      <c r="I2031" t="s">
        <v>217</v>
      </c>
      <c r="J2031" t="s">
        <v>55</v>
      </c>
      <c r="K2031">
        <v>0</v>
      </c>
      <c r="L2031">
        <v>0</v>
      </c>
      <c r="M2031">
        <v>0</v>
      </c>
      <c r="N2031" t="s">
        <v>56</v>
      </c>
      <c r="O2031" t="s">
        <v>57</v>
      </c>
      <c r="P2031" t="s">
        <v>57</v>
      </c>
      <c r="Q2031" t="s">
        <v>3</v>
      </c>
      <c r="R2031" t="s">
        <v>144</v>
      </c>
      <c r="S2031" t="s">
        <v>55</v>
      </c>
      <c r="T2031" t="s">
        <v>56</v>
      </c>
      <c r="U2031" t="s">
        <v>56</v>
      </c>
      <c r="V2031" t="s">
        <v>56</v>
      </c>
      <c r="W2031" t="s">
        <v>55</v>
      </c>
      <c r="X2031" t="s">
        <v>56</v>
      </c>
      <c r="Y2031" t="s">
        <v>56</v>
      </c>
      <c r="Z2031" t="s">
        <v>68</v>
      </c>
      <c r="AA2031" t="s">
        <v>132</v>
      </c>
      <c r="AB2031" t="s">
        <v>56</v>
      </c>
      <c r="AC2031" t="s">
        <v>56</v>
      </c>
      <c r="AD2031" t="s">
        <v>56</v>
      </c>
      <c r="AE2031">
        <v>0</v>
      </c>
      <c r="AF2031">
        <v>0</v>
      </c>
      <c r="AG2031">
        <v>0</v>
      </c>
      <c r="AH2031">
        <v>1</v>
      </c>
      <c r="AI2031" s="18" t="str">
        <f t="shared" si="125"/>
        <v>1</v>
      </c>
      <c r="AJ2031" s="18" t="str">
        <f t="shared" si="126"/>
        <v>1</v>
      </c>
      <c r="AK2031" s="18" t="str">
        <f t="shared" si="127"/>
        <v>1</v>
      </c>
      <c r="AL2031" s="18">
        <f t="shared" si="128"/>
        <v>1</v>
      </c>
      <c r="AM2031" t="s">
        <v>55</v>
      </c>
      <c r="AN2031" t="s">
        <v>55</v>
      </c>
      <c r="AO2031">
        <v>0</v>
      </c>
      <c r="AP2031">
        <v>0</v>
      </c>
      <c r="AQ2031">
        <v>0</v>
      </c>
      <c r="AR2031" t="s">
        <v>147</v>
      </c>
      <c r="AS2031" t="s">
        <v>58</v>
      </c>
      <c r="AT2031" t="s">
        <v>144</v>
      </c>
      <c r="AU2031" t="s">
        <v>1326</v>
      </c>
      <c r="AV2031" t="s">
        <v>7890</v>
      </c>
      <c r="AW2031" t="s">
        <v>2348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2016030718</v>
      </c>
      <c r="BM2031">
        <v>18</v>
      </c>
    </row>
    <row r="2032" spans="1:65">
      <c r="A2032" t="s">
        <v>7891</v>
      </c>
      <c r="B2032">
        <v>2031</v>
      </c>
      <c r="C2032" t="s">
        <v>52</v>
      </c>
      <c r="D2032">
        <v>1</v>
      </c>
      <c r="E2032">
        <v>18</v>
      </c>
      <c r="F2032">
        <v>2016030718</v>
      </c>
      <c r="G2032">
        <v>20160307</v>
      </c>
      <c r="H2032" t="s">
        <v>2349</v>
      </c>
      <c r="I2032" t="s">
        <v>217</v>
      </c>
      <c r="J2032" t="s">
        <v>55</v>
      </c>
      <c r="K2032">
        <v>0</v>
      </c>
      <c r="L2032">
        <v>0</v>
      </c>
      <c r="M2032">
        <v>0</v>
      </c>
      <c r="N2032" t="s">
        <v>56</v>
      </c>
      <c r="O2032" t="s">
        <v>57</v>
      </c>
      <c r="P2032" t="s">
        <v>57</v>
      </c>
      <c r="Q2032" t="s">
        <v>3</v>
      </c>
      <c r="R2032" t="s">
        <v>144</v>
      </c>
      <c r="S2032" t="s">
        <v>55</v>
      </c>
      <c r="T2032" t="s">
        <v>56</v>
      </c>
      <c r="U2032" t="s">
        <v>56</v>
      </c>
      <c r="V2032" t="s">
        <v>56</v>
      </c>
      <c r="W2032" t="s">
        <v>55</v>
      </c>
      <c r="X2032" t="s">
        <v>56</v>
      </c>
      <c r="Y2032" t="s">
        <v>56</v>
      </c>
      <c r="Z2032" t="s">
        <v>56</v>
      </c>
      <c r="AA2032" t="s">
        <v>57</v>
      </c>
      <c r="AB2032" t="s">
        <v>56</v>
      </c>
      <c r="AC2032" t="s">
        <v>56</v>
      </c>
      <c r="AD2032" t="s">
        <v>56</v>
      </c>
      <c r="AE2032">
        <v>0</v>
      </c>
      <c r="AF2032">
        <v>0</v>
      </c>
      <c r="AG2032">
        <v>0</v>
      </c>
      <c r="AH2032">
        <v>1</v>
      </c>
      <c r="AI2032" s="18" t="str">
        <f t="shared" si="125"/>
        <v>1</v>
      </c>
      <c r="AJ2032" s="18" t="str">
        <f t="shared" si="126"/>
        <v>1</v>
      </c>
      <c r="AK2032" s="18" t="str">
        <f t="shared" si="127"/>
        <v>1</v>
      </c>
      <c r="AL2032" s="18">
        <f t="shared" si="128"/>
        <v>1</v>
      </c>
      <c r="AM2032" t="s">
        <v>55</v>
      </c>
      <c r="AN2032" t="s">
        <v>55</v>
      </c>
      <c r="AO2032">
        <v>1</v>
      </c>
      <c r="AP2032">
        <v>0</v>
      </c>
      <c r="AQ2032">
        <v>0</v>
      </c>
      <c r="AR2032" t="s">
        <v>147</v>
      </c>
      <c r="AS2032" t="s">
        <v>58</v>
      </c>
      <c r="AT2032" t="s">
        <v>144</v>
      </c>
      <c r="AU2032" t="s">
        <v>1326</v>
      </c>
      <c r="AV2032" t="s">
        <v>7891</v>
      </c>
      <c r="AW2032" t="s">
        <v>2349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2016030718</v>
      </c>
      <c r="BM2032">
        <v>18</v>
      </c>
    </row>
    <row r="2033" spans="1:65">
      <c r="A2033" t="s">
        <v>7892</v>
      </c>
      <c r="B2033">
        <v>2032</v>
      </c>
      <c r="C2033" t="s">
        <v>52</v>
      </c>
      <c r="D2033">
        <v>1</v>
      </c>
      <c r="E2033">
        <v>18</v>
      </c>
      <c r="F2033">
        <v>2016030718</v>
      </c>
      <c r="G2033">
        <v>20160307</v>
      </c>
      <c r="H2033" t="s">
        <v>2350</v>
      </c>
      <c r="I2033" t="s">
        <v>217</v>
      </c>
      <c r="J2033" t="s">
        <v>55</v>
      </c>
      <c r="K2033">
        <v>0</v>
      </c>
      <c r="L2033">
        <v>0</v>
      </c>
      <c r="M2033">
        <v>0</v>
      </c>
      <c r="N2033" t="s">
        <v>56</v>
      </c>
      <c r="O2033" t="s">
        <v>57</v>
      </c>
      <c r="P2033" t="s">
        <v>57</v>
      </c>
      <c r="Q2033" t="s">
        <v>3</v>
      </c>
      <c r="R2033" t="s">
        <v>144</v>
      </c>
      <c r="S2033" t="s">
        <v>55</v>
      </c>
      <c r="T2033" t="s">
        <v>56</v>
      </c>
      <c r="U2033" t="s">
        <v>56</v>
      </c>
      <c r="V2033" t="s">
        <v>56</v>
      </c>
      <c r="W2033" t="s">
        <v>55</v>
      </c>
      <c r="X2033" t="s">
        <v>56</v>
      </c>
      <c r="Y2033" t="s">
        <v>56</v>
      </c>
      <c r="Z2033" t="s">
        <v>56</v>
      </c>
      <c r="AA2033" t="s">
        <v>57</v>
      </c>
      <c r="AB2033" t="s">
        <v>56</v>
      </c>
      <c r="AC2033" t="s">
        <v>56</v>
      </c>
      <c r="AD2033" t="s">
        <v>56</v>
      </c>
      <c r="AE2033">
        <v>0</v>
      </c>
      <c r="AF2033">
        <v>0</v>
      </c>
      <c r="AG2033">
        <v>0</v>
      </c>
      <c r="AH2033">
        <v>1</v>
      </c>
      <c r="AI2033" s="18" t="str">
        <f t="shared" si="125"/>
        <v>1</v>
      </c>
      <c r="AJ2033" s="18" t="str">
        <f t="shared" si="126"/>
        <v>1</v>
      </c>
      <c r="AK2033" s="18" t="str">
        <f t="shared" si="127"/>
        <v>1</v>
      </c>
      <c r="AL2033" s="18">
        <f t="shared" si="128"/>
        <v>1</v>
      </c>
      <c r="AM2033" t="s">
        <v>55</v>
      </c>
      <c r="AN2033" t="s">
        <v>55</v>
      </c>
      <c r="AO2033">
        <v>0</v>
      </c>
      <c r="AP2033">
        <v>0</v>
      </c>
      <c r="AQ2033">
        <v>0</v>
      </c>
      <c r="AR2033" t="s">
        <v>147</v>
      </c>
      <c r="AS2033" t="s">
        <v>58</v>
      </c>
      <c r="AT2033" t="s">
        <v>144</v>
      </c>
      <c r="AU2033" t="s">
        <v>1326</v>
      </c>
      <c r="AV2033" t="s">
        <v>7892</v>
      </c>
      <c r="AW2033" t="s">
        <v>2350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2016030718</v>
      </c>
      <c r="BM2033">
        <v>18</v>
      </c>
    </row>
    <row r="2034" spans="1:65">
      <c r="A2034" t="s">
        <v>7893</v>
      </c>
      <c r="B2034">
        <v>2033</v>
      </c>
      <c r="C2034" t="s">
        <v>52</v>
      </c>
      <c r="D2034">
        <v>1</v>
      </c>
      <c r="E2034">
        <v>18</v>
      </c>
      <c r="F2034">
        <v>2016030718</v>
      </c>
      <c r="G2034">
        <v>20160307</v>
      </c>
      <c r="H2034" t="s">
        <v>2351</v>
      </c>
      <c r="I2034" t="s">
        <v>217</v>
      </c>
      <c r="J2034" t="s">
        <v>55</v>
      </c>
      <c r="K2034">
        <v>0</v>
      </c>
      <c r="L2034">
        <v>0</v>
      </c>
      <c r="M2034">
        <v>0</v>
      </c>
      <c r="N2034" t="s">
        <v>56</v>
      </c>
      <c r="O2034" t="s">
        <v>57</v>
      </c>
      <c r="P2034" t="s">
        <v>57</v>
      </c>
      <c r="Q2034" t="s">
        <v>3</v>
      </c>
      <c r="R2034" t="s">
        <v>144</v>
      </c>
      <c r="S2034" t="s">
        <v>55</v>
      </c>
      <c r="T2034" t="s">
        <v>56</v>
      </c>
      <c r="U2034" t="s">
        <v>56</v>
      </c>
      <c r="V2034" t="s">
        <v>56</v>
      </c>
      <c r="W2034" t="s">
        <v>55</v>
      </c>
      <c r="X2034" t="s">
        <v>56</v>
      </c>
      <c r="Y2034" t="s">
        <v>56</v>
      </c>
      <c r="Z2034" t="s">
        <v>56</v>
      </c>
      <c r="AA2034" t="s">
        <v>57</v>
      </c>
      <c r="AB2034" t="s">
        <v>56</v>
      </c>
      <c r="AC2034" t="s">
        <v>56</v>
      </c>
      <c r="AD2034" t="s">
        <v>56</v>
      </c>
      <c r="AE2034">
        <v>0</v>
      </c>
      <c r="AF2034">
        <v>0</v>
      </c>
      <c r="AG2034">
        <v>0</v>
      </c>
      <c r="AH2034">
        <v>1</v>
      </c>
      <c r="AI2034" s="18" t="str">
        <f t="shared" si="125"/>
        <v>1</v>
      </c>
      <c r="AJ2034" s="18" t="str">
        <f t="shared" si="126"/>
        <v>1</v>
      </c>
      <c r="AK2034" s="18" t="str">
        <f t="shared" si="127"/>
        <v>1</v>
      </c>
      <c r="AL2034" s="18">
        <f t="shared" si="128"/>
        <v>1</v>
      </c>
      <c r="AM2034" t="s">
        <v>55</v>
      </c>
      <c r="AN2034" t="s">
        <v>55</v>
      </c>
      <c r="AO2034">
        <v>0</v>
      </c>
      <c r="AP2034">
        <v>0</v>
      </c>
      <c r="AQ2034">
        <v>0</v>
      </c>
      <c r="AR2034" t="s">
        <v>147</v>
      </c>
      <c r="AS2034" t="s">
        <v>58</v>
      </c>
      <c r="AT2034" t="s">
        <v>144</v>
      </c>
      <c r="AU2034" t="s">
        <v>1326</v>
      </c>
      <c r="AV2034" t="s">
        <v>7893</v>
      </c>
      <c r="AW2034" t="s">
        <v>2351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1</v>
      </c>
      <c r="BL2034">
        <v>2016030718</v>
      </c>
      <c r="BM2034">
        <v>18</v>
      </c>
    </row>
    <row r="2035" spans="1:65">
      <c r="A2035" t="s">
        <v>7894</v>
      </c>
      <c r="B2035">
        <v>2034</v>
      </c>
      <c r="C2035" t="s">
        <v>52</v>
      </c>
      <c r="D2035">
        <v>1</v>
      </c>
      <c r="E2035">
        <v>18</v>
      </c>
      <c r="F2035">
        <v>2016030718</v>
      </c>
      <c r="G2035">
        <v>20160307</v>
      </c>
      <c r="H2035" t="s">
        <v>2352</v>
      </c>
      <c r="I2035" t="s">
        <v>2353</v>
      </c>
      <c r="J2035" t="s">
        <v>55</v>
      </c>
      <c r="K2035">
        <v>0</v>
      </c>
      <c r="L2035">
        <v>0</v>
      </c>
      <c r="M2035">
        <v>0</v>
      </c>
      <c r="N2035" t="s">
        <v>56</v>
      </c>
      <c r="O2035" t="s">
        <v>57</v>
      </c>
      <c r="P2035" t="s">
        <v>57</v>
      </c>
      <c r="Q2035" t="s">
        <v>3</v>
      </c>
      <c r="R2035" t="s">
        <v>2100</v>
      </c>
      <c r="S2035" t="s">
        <v>55</v>
      </c>
      <c r="T2035" t="s">
        <v>56</v>
      </c>
      <c r="U2035" t="s">
        <v>56</v>
      </c>
      <c r="V2035" t="s">
        <v>56</v>
      </c>
      <c r="W2035" t="s">
        <v>55</v>
      </c>
      <c r="X2035" t="s">
        <v>56</v>
      </c>
      <c r="Y2035" t="s">
        <v>56</v>
      </c>
      <c r="Z2035" t="s">
        <v>56</v>
      </c>
      <c r="AA2035" t="s">
        <v>57</v>
      </c>
      <c r="AB2035" t="s">
        <v>56</v>
      </c>
      <c r="AC2035" t="s">
        <v>56</v>
      </c>
      <c r="AD2035" t="s">
        <v>56</v>
      </c>
      <c r="AE2035">
        <v>0</v>
      </c>
      <c r="AF2035">
        <v>0</v>
      </c>
      <c r="AG2035">
        <v>0</v>
      </c>
      <c r="AH2035">
        <v>1</v>
      </c>
      <c r="AI2035" s="18" t="str">
        <f t="shared" si="125"/>
        <v>1</v>
      </c>
      <c r="AJ2035" s="18" t="str">
        <f t="shared" si="126"/>
        <v>1</v>
      </c>
      <c r="AK2035" s="18" t="str">
        <f t="shared" si="127"/>
        <v>1</v>
      </c>
      <c r="AL2035" s="18">
        <f t="shared" si="128"/>
        <v>1</v>
      </c>
      <c r="AM2035" t="s">
        <v>55</v>
      </c>
      <c r="AN2035" t="s">
        <v>55</v>
      </c>
      <c r="AO2035">
        <v>0</v>
      </c>
      <c r="AP2035">
        <v>0</v>
      </c>
      <c r="AQ2035">
        <v>0</v>
      </c>
      <c r="AR2035" t="s">
        <v>89</v>
      </c>
      <c r="AS2035" t="s">
        <v>141</v>
      </c>
      <c r="AT2035" t="s">
        <v>141</v>
      </c>
      <c r="AU2035" t="s">
        <v>1326</v>
      </c>
      <c r="AV2035" t="s">
        <v>7894</v>
      </c>
      <c r="AW2035" t="s">
        <v>2352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2016030718</v>
      </c>
      <c r="BM2035">
        <v>18</v>
      </c>
    </row>
    <row r="2036" spans="1:65">
      <c r="A2036" t="s">
        <v>7895</v>
      </c>
      <c r="B2036">
        <v>2035</v>
      </c>
      <c r="C2036" t="s">
        <v>52</v>
      </c>
      <c r="D2036">
        <v>1</v>
      </c>
      <c r="E2036">
        <v>18</v>
      </c>
      <c r="F2036">
        <v>2016030718</v>
      </c>
      <c r="G2036">
        <v>20160307</v>
      </c>
      <c r="H2036" t="s">
        <v>2354</v>
      </c>
      <c r="I2036" t="s">
        <v>2353</v>
      </c>
      <c r="J2036" t="s">
        <v>55</v>
      </c>
      <c r="K2036">
        <v>0</v>
      </c>
      <c r="L2036">
        <v>0</v>
      </c>
      <c r="M2036">
        <v>0</v>
      </c>
      <c r="N2036" t="s">
        <v>56</v>
      </c>
      <c r="O2036" t="s">
        <v>57</v>
      </c>
      <c r="P2036" t="s">
        <v>57</v>
      </c>
      <c r="Q2036" t="s">
        <v>3</v>
      </c>
      <c r="R2036" t="s">
        <v>2100</v>
      </c>
      <c r="S2036" t="s">
        <v>55</v>
      </c>
      <c r="T2036" t="s">
        <v>56</v>
      </c>
      <c r="U2036" t="s">
        <v>56</v>
      </c>
      <c r="V2036" t="s">
        <v>56</v>
      </c>
      <c r="W2036" t="s">
        <v>55</v>
      </c>
      <c r="X2036" t="s">
        <v>56</v>
      </c>
      <c r="Y2036" t="s">
        <v>56</v>
      </c>
      <c r="Z2036" t="s">
        <v>56</v>
      </c>
      <c r="AA2036" t="s">
        <v>57</v>
      </c>
      <c r="AB2036" t="s">
        <v>56</v>
      </c>
      <c r="AC2036" t="s">
        <v>56</v>
      </c>
      <c r="AD2036" t="s">
        <v>56</v>
      </c>
      <c r="AE2036">
        <v>0</v>
      </c>
      <c r="AF2036">
        <v>0</v>
      </c>
      <c r="AG2036">
        <v>0</v>
      </c>
      <c r="AH2036">
        <v>1</v>
      </c>
      <c r="AI2036" s="18" t="str">
        <f t="shared" si="125"/>
        <v>1</v>
      </c>
      <c r="AJ2036" s="18" t="str">
        <f t="shared" si="126"/>
        <v>1</v>
      </c>
      <c r="AK2036" s="18" t="str">
        <f t="shared" si="127"/>
        <v>1</v>
      </c>
      <c r="AL2036" s="18">
        <f t="shared" si="128"/>
        <v>1</v>
      </c>
      <c r="AM2036" t="s">
        <v>55</v>
      </c>
      <c r="AN2036" t="s">
        <v>55</v>
      </c>
      <c r="AO2036">
        <v>0</v>
      </c>
      <c r="AP2036">
        <v>0</v>
      </c>
      <c r="AQ2036">
        <v>0</v>
      </c>
      <c r="AR2036" t="s">
        <v>89</v>
      </c>
      <c r="AS2036" t="s">
        <v>141</v>
      </c>
      <c r="AT2036" t="s">
        <v>141</v>
      </c>
      <c r="AU2036" t="s">
        <v>1326</v>
      </c>
      <c r="AV2036" t="s">
        <v>7895</v>
      </c>
      <c r="AW2036" t="s">
        <v>2354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2016030718</v>
      </c>
      <c r="BM2036">
        <v>18</v>
      </c>
    </row>
    <row r="2037" spans="1:65">
      <c r="A2037" t="s">
        <v>7896</v>
      </c>
      <c r="B2037">
        <v>2036</v>
      </c>
      <c r="C2037" t="s">
        <v>52</v>
      </c>
      <c r="D2037">
        <v>1</v>
      </c>
      <c r="E2037">
        <v>18</v>
      </c>
      <c r="F2037">
        <v>2016030718</v>
      </c>
      <c r="G2037">
        <v>20160307</v>
      </c>
      <c r="H2037" t="s">
        <v>2355</v>
      </c>
      <c r="I2037" t="s">
        <v>2353</v>
      </c>
      <c r="J2037" t="s">
        <v>55</v>
      </c>
      <c r="K2037">
        <v>0</v>
      </c>
      <c r="L2037">
        <v>0</v>
      </c>
      <c r="M2037">
        <v>0</v>
      </c>
      <c r="N2037" t="s">
        <v>56</v>
      </c>
      <c r="O2037" t="s">
        <v>57</v>
      </c>
      <c r="P2037" t="s">
        <v>57</v>
      </c>
      <c r="Q2037" t="s">
        <v>3</v>
      </c>
      <c r="R2037" t="s">
        <v>2100</v>
      </c>
      <c r="S2037" t="s">
        <v>55</v>
      </c>
      <c r="T2037" t="s">
        <v>56</v>
      </c>
      <c r="U2037" t="s">
        <v>56</v>
      </c>
      <c r="V2037" t="s">
        <v>56</v>
      </c>
      <c r="W2037" t="s">
        <v>55</v>
      </c>
      <c r="X2037" t="s">
        <v>56</v>
      </c>
      <c r="Y2037" t="s">
        <v>56</v>
      </c>
      <c r="Z2037" t="s">
        <v>56</v>
      </c>
      <c r="AA2037" t="s">
        <v>57</v>
      </c>
      <c r="AB2037" t="s">
        <v>56</v>
      </c>
      <c r="AC2037" t="s">
        <v>56</v>
      </c>
      <c r="AD2037" t="s">
        <v>2356</v>
      </c>
      <c r="AE2037">
        <v>0</v>
      </c>
      <c r="AF2037">
        <v>0</v>
      </c>
      <c r="AG2037">
        <v>0</v>
      </c>
      <c r="AH2037">
        <v>1</v>
      </c>
      <c r="AI2037" s="18" t="str">
        <f t="shared" si="125"/>
        <v>1</v>
      </c>
      <c r="AJ2037" s="18" t="str">
        <f t="shared" si="126"/>
        <v>1</v>
      </c>
      <c r="AK2037" s="18" t="str">
        <f t="shared" si="127"/>
        <v>1</v>
      </c>
      <c r="AL2037" s="18">
        <f t="shared" si="128"/>
        <v>1</v>
      </c>
      <c r="AM2037" t="s">
        <v>55</v>
      </c>
      <c r="AN2037" t="s">
        <v>55</v>
      </c>
      <c r="AO2037">
        <v>1</v>
      </c>
      <c r="AP2037">
        <v>0</v>
      </c>
      <c r="AQ2037">
        <v>0</v>
      </c>
      <c r="AR2037" t="s">
        <v>89</v>
      </c>
      <c r="AS2037" t="s">
        <v>141</v>
      </c>
      <c r="AT2037" t="s">
        <v>141</v>
      </c>
      <c r="AU2037" t="s">
        <v>1326</v>
      </c>
      <c r="AV2037" t="s">
        <v>7896</v>
      </c>
      <c r="AW2037" t="s">
        <v>2355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1</v>
      </c>
      <c r="BL2037">
        <v>2016030718</v>
      </c>
      <c r="BM2037">
        <v>18</v>
      </c>
    </row>
    <row r="2038" spans="1:65">
      <c r="A2038" t="s">
        <v>7897</v>
      </c>
      <c r="B2038">
        <v>2037</v>
      </c>
      <c r="C2038" t="s">
        <v>52</v>
      </c>
      <c r="D2038">
        <v>1</v>
      </c>
      <c r="E2038">
        <v>18</v>
      </c>
      <c r="F2038">
        <v>2016030718</v>
      </c>
      <c r="G2038">
        <v>20160307</v>
      </c>
      <c r="H2038" t="s">
        <v>2357</v>
      </c>
      <c r="I2038" t="s">
        <v>2353</v>
      </c>
      <c r="J2038" t="s">
        <v>55</v>
      </c>
      <c r="K2038">
        <v>0</v>
      </c>
      <c r="L2038">
        <v>0</v>
      </c>
      <c r="M2038">
        <v>0</v>
      </c>
      <c r="N2038" t="s">
        <v>56</v>
      </c>
      <c r="O2038" t="s">
        <v>57</v>
      </c>
      <c r="P2038" t="s">
        <v>57</v>
      </c>
      <c r="Q2038" t="s">
        <v>3</v>
      </c>
      <c r="R2038" t="s">
        <v>2100</v>
      </c>
      <c r="S2038" t="s">
        <v>55</v>
      </c>
      <c r="T2038" t="s">
        <v>56</v>
      </c>
      <c r="U2038" t="s">
        <v>56</v>
      </c>
      <c r="V2038" t="s">
        <v>56</v>
      </c>
      <c r="W2038" t="s">
        <v>55</v>
      </c>
      <c r="X2038" t="s">
        <v>56</v>
      </c>
      <c r="Y2038" t="s">
        <v>56</v>
      </c>
      <c r="Z2038" t="s">
        <v>56</v>
      </c>
      <c r="AA2038" t="s">
        <v>57</v>
      </c>
      <c r="AB2038" t="s">
        <v>56</v>
      </c>
      <c r="AC2038" t="s">
        <v>56</v>
      </c>
      <c r="AD2038" t="s">
        <v>56</v>
      </c>
      <c r="AE2038">
        <v>0</v>
      </c>
      <c r="AF2038">
        <v>0</v>
      </c>
      <c r="AG2038">
        <v>0</v>
      </c>
      <c r="AH2038">
        <v>1</v>
      </c>
      <c r="AI2038" s="18" t="str">
        <f t="shared" si="125"/>
        <v>1</v>
      </c>
      <c r="AJ2038" s="18" t="str">
        <f t="shared" si="126"/>
        <v>1</v>
      </c>
      <c r="AK2038" s="18" t="str">
        <f t="shared" si="127"/>
        <v>1</v>
      </c>
      <c r="AL2038" s="18">
        <f t="shared" si="128"/>
        <v>1</v>
      </c>
      <c r="AM2038" t="s">
        <v>55</v>
      </c>
      <c r="AN2038" t="s">
        <v>55</v>
      </c>
      <c r="AO2038">
        <v>0</v>
      </c>
      <c r="AP2038">
        <v>0</v>
      </c>
      <c r="AQ2038">
        <v>0</v>
      </c>
      <c r="AR2038" t="s">
        <v>89</v>
      </c>
      <c r="AS2038" t="s">
        <v>141</v>
      </c>
      <c r="AT2038" t="s">
        <v>141</v>
      </c>
      <c r="AU2038" t="s">
        <v>1326</v>
      </c>
      <c r="AV2038" t="s">
        <v>7897</v>
      </c>
      <c r="AW2038" t="s">
        <v>2357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2016030718</v>
      </c>
      <c r="BM2038">
        <v>18</v>
      </c>
    </row>
    <row r="2039" spans="1:65">
      <c r="A2039" t="s">
        <v>7898</v>
      </c>
      <c r="B2039">
        <v>2038</v>
      </c>
      <c r="C2039" t="s">
        <v>52</v>
      </c>
      <c r="D2039">
        <v>1</v>
      </c>
      <c r="E2039">
        <v>18</v>
      </c>
      <c r="F2039">
        <v>2016030718</v>
      </c>
      <c r="G2039">
        <v>20160307</v>
      </c>
      <c r="H2039" t="s">
        <v>2358</v>
      </c>
      <c r="I2039" t="s">
        <v>2353</v>
      </c>
      <c r="J2039" t="s">
        <v>55</v>
      </c>
      <c r="K2039">
        <v>0</v>
      </c>
      <c r="L2039">
        <v>0</v>
      </c>
      <c r="M2039">
        <v>0</v>
      </c>
      <c r="N2039" t="s">
        <v>56</v>
      </c>
      <c r="O2039" t="s">
        <v>57</v>
      </c>
      <c r="P2039" t="s">
        <v>57</v>
      </c>
      <c r="Q2039" t="s">
        <v>3</v>
      </c>
      <c r="R2039" t="s">
        <v>2100</v>
      </c>
      <c r="S2039" t="s">
        <v>55</v>
      </c>
      <c r="T2039" t="s">
        <v>56</v>
      </c>
      <c r="U2039" t="s">
        <v>56</v>
      </c>
      <c r="V2039" t="s">
        <v>56</v>
      </c>
      <c r="W2039" t="s">
        <v>55</v>
      </c>
      <c r="X2039" t="s">
        <v>56</v>
      </c>
      <c r="Y2039" t="s">
        <v>56</v>
      </c>
      <c r="Z2039" t="s">
        <v>56</v>
      </c>
      <c r="AA2039" t="s">
        <v>57</v>
      </c>
      <c r="AB2039" t="s">
        <v>56</v>
      </c>
      <c r="AC2039" t="s">
        <v>56</v>
      </c>
      <c r="AD2039" t="s">
        <v>56</v>
      </c>
      <c r="AE2039">
        <v>0</v>
      </c>
      <c r="AF2039">
        <v>0</v>
      </c>
      <c r="AG2039">
        <v>0</v>
      </c>
      <c r="AH2039">
        <v>1</v>
      </c>
      <c r="AI2039" s="18" t="str">
        <f t="shared" si="125"/>
        <v>1</v>
      </c>
      <c r="AJ2039" s="18" t="str">
        <f t="shared" si="126"/>
        <v>1</v>
      </c>
      <c r="AK2039" s="18" t="str">
        <f t="shared" si="127"/>
        <v>1</v>
      </c>
      <c r="AL2039" s="18">
        <f t="shared" si="128"/>
        <v>1</v>
      </c>
      <c r="AM2039" t="s">
        <v>55</v>
      </c>
      <c r="AN2039" t="s">
        <v>55</v>
      </c>
      <c r="AO2039">
        <v>0</v>
      </c>
      <c r="AP2039">
        <v>0</v>
      </c>
      <c r="AQ2039">
        <v>0</v>
      </c>
      <c r="AR2039" t="s">
        <v>89</v>
      </c>
      <c r="AS2039" t="s">
        <v>141</v>
      </c>
      <c r="AT2039" t="s">
        <v>141</v>
      </c>
      <c r="AU2039" t="s">
        <v>1326</v>
      </c>
      <c r="AV2039" t="s">
        <v>7898</v>
      </c>
      <c r="AW2039" t="s">
        <v>2358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2016030718</v>
      </c>
      <c r="BM2039">
        <v>18</v>
      </c>
    </row>
    <row r="2040" spans="1:65">
      <c r="A2040" t="s">
        <v>7899</v>
      </c>
      <c r="B2040">
        <v>2039</v>
      </c>
      <c r="C2040" t="s">
        <v>52</v>
      </c>
      <c r="D2040">
        <v>1</v>
      </c>
      <c r="E2040">
        <v>18</v>
      </c>
      <c r="F2040">
        <v>2016030718</v>
      </c>
      <c r="G2040">
        <v>20160307</v>
      </c>
      <c r="H2040" t="s">
        <v>2359</v>
      </c>
      <c r="I2040" t="s">
        <v>2353</v>
      </c>
      <c r="J2040" t="s">
        <v>55</v>
      </c>
      <c r="K2040">
        <v>0</v>
      </c>
      <c r="L2040">
        <v>0</v>
      </c>
      <c r="M2040">
        <v>0</v>
      </c>
      <c r="N2040" t="s">
        <v>56</v>
      </c>
      <c r="O2040" t="s">
        <v>57</v>
      </c>
      <c r="P2040" t="s">
        <v>57</v>
      </c>
      <c r="Q2040" t="s">
        <v>3</v>
      </c>
      <c r="R2040" t="s">
        <v>2100</v>
      </c>
      <c r="S2040" t="s">
        <v>55</v>
      </c>
      <c r="T2040" t="s">
        <v>56</v>
      </c>
      <c r="U2040" t="s">
        <v>56</v>
      </c>
      <c r="V2040" t="s">
        <v>56</v>
      </c>
      <c r="W2040" t="s">
        <v>55</v>
      </c>
      <c r="X2040" t="s">
        <v>56</v>
      </c>
      <c r="Y2040" t="s">
        <v>56</v>
      </c>
      <c r="Z2040" t="s">
        <v>56</v>
      </c>
      <c r="AA2040" t="s">
        <v>57</v>
      </c>
      <c r="AB2040" t="s">
        <v>56</v>
      </c>
      <c r="AC2040" t="s">
        <v>56</v>
      </c>
      <c r="AD2040" t="s">
        <v>56</v>
      </c>
      <c r="AE2040">
        <v>0</v>
      </c>
      <c r="AF2040">
        <v>0</v>
      </c>
      <c r="AG2040">
        <v>0</v>
      </c>
      <c r="AH2040">
        <v>1</v>
      </c>
      <c r="AI2040" s="18" t="str">
        <f t="shared" si="125"/>
        <v>1</v>
      </c>
      <c r="AJ2040" s="18" t="str">
        <f t="shared" si="126"/>
        <v>1</v>
      </c>
      <c r="AK2040" s="18" t="str">
        <f t="shared" si="127"/>
        <v>1</v>
      </c>
      <c r="AL2040" s="18">
        <f t="shared" si="128"/>
        <v>1</v>
      </c>
      <c r="AM2040" t="s">
        <v>55</v>
      </c>
      <c r="AN2040" t="s">
        <v>55</v>
      </c>
      <c r="AO2040">
        <v>0</v>
      </c>
      <c r="AP2040">
        <v>0</v>
      </c>
      <c r="AQ2040">
        <v>0</v>
      </c>
      <c r="AR2040" t="s">
        <v>89</v>
      </c>
      <c r="AS2040" t="s">
        <v>141</v>
      </c>
      <c r="AT2040" t="s">
        <v>141</v>
      </c>
      <c r="AU2040" t="s">
        <v>1326</v>
      </c>
      <c r="AV2040" t="s">
        <v>7899</v>
      </c>
      <c r="AW2040" t="s">
        <v>2359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2016030718</v>
      </c>
      <c r="BM2040">
        <v>18</v>
      </c>
    </row>
    <row r="2041" spans="1:65">
      <c r="A2041" t="s">
        <v>7900</v>
      </c>
      <c r="B2041">
        <v>2040</v>
      </c>
      <c r="C2041" t="s">
        <v>52</v>
      </c>
      <c r="D2041">
        <v>1</v>
      </c>
      <c r="E2041">
        <v>18</v>
      </c>
      <c r="F2041">
        <v>2016030718</v>
      </c>
      <c r="G2041">
        <v>20160307</v>
      </c>
      <c r="H2041" t="s">
        <v>2360</v>
      </c>
      <c r="I2041" t="s">
        <v>2353</v>
      </c>
      <c r="J2041" t="s">
        <v>55</v>
      </c>
      <c r="K2041">
        <v>0</v>
      </c>
      <c r="L2041">
        <v>0</v>
      </c>
      <c r="M2041">
        <v>0</v>
      </c>
      <c r="N2041" t="s">
        <v>56</v>
      </c>
      <c r="O2041" t="s">
        <v>57</v>
      </c>
      <c r="P2041" t="s">
        <v>57</v>
      </c>
      <c r="Q2041" t="s">
        <v>3</v>
      </c>
      <c r="R2041" t="s">
        <v>2100</v>
      </c>
      <c r="S2041" t="s">
        <v>55</v>
      </c>
      <c r="T2041" t="s">
        <v>56</v>
      </c>
      <c r="U2041" t="s">
        <v>56</v>
      </c>
      <c r="V2041" t="s">
        <v>56</v>
      </c>
      <c r="W2041" t="s">
        <v>55</v>
      </c>
      <c r="X2041" t="s">
        <v>56</v>
      </c>
      <c r="Y2041" t="s">
        <v>56</v>
      </c>
      <c r="Z2041" t="s">
        <v>56</v>
      </c>
      <c r="AA2041" t="s">
        <v>57</v>
      </c>
      <c r="AB2041" t="s">
        <v>56</v>
      </c>
      <c r="AC2041" t="s">
        <v>56</v>
      </c>
      <c r="AD2041" t="s">
        <v>2356</v>
      </c>
      <c r="AE2041">
        <v>0</v>
      </c>
      <c r="AF2041">
        <v>0</v>
      </c>
      <c r="AG2041">
        <v>0</v>
      </c>
      <c r="AH2041">
        <v>1</v>
      </c>
      <c r="AI2041" s="18" t="str">
        <f t="shared" si="125"/>
        <v>1</v>
      </c>
      <c r="AJ2041" s="18" t="str">
        <f t="shared" si="126"/>
        <v>1</v>
      </c>
      <c r="AK2041" s="18" t="str">
        <f t="shared" si="127"/>
        <v>1</v>
      </c>
      <c r="AL2041" s="18">
        <f t="shared" si="128"/>
        <v>1</v>
      </c>
      <c r="AM2041" t="s">
        <v>55</v>
      </c>
      <c r="AN2041" t="s">
        <v>55</v>
      </c>
      <c r="AO2041">
        <v>0</v>
      </c>
      <c r="AP2041">
        <v>0</v>
      </c>
      <c r="AQ2041">
        <v>0</v>
      </c>
      <c r="AR2041" t="s">
        <v>89</v>
      </c>
      <c r="AS2041" t="s">
        <v>141</v>
      </c>
      <c r="AT2041" t="s">
        <v>141</v>
      </c>
      <c r="AU2041" t="s">
        <v>1326</v>
      </c>
      <c r="AV2041" t="s">
        <v>7900</v>
      </c>
      <c r="AW2041" t="s">
        <v>2360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2016030718</v>
      </c>
      <c r="BM2041">
        <v>18</v>
      </c>
    </row>
    <row r="2042" spans="1:65">
      <c r="A2042" t="s">
        <v>7901</v>
      </c>
      <c r="B2042">
        <v>2041</v>
      </c>
      <c r="C2042" t="s">
        <v>52</v>
      </c>
      <c r="D2042">
        <v>1</v>
      </c>
      <c r="E2042">
        <v>18</v>
      </c>
      <c r="F2042">
        <v>2016030718</v>
      </c>
      <c r="G2042">
        <v>20160307</v>
      </c>
      <c r="H2042" t="s">
        <v>2361</v>
      </c>
      <c r="I2042" t="s">
        <v>2353</v>
      </c>
      <c r="J2042" t="s">
        <v>55</v>
      </c>
      <c r="K2042">
        <v>0</v>
      </c>
      <c r="L2042">
        <v>0</v>
      </c>
      <c r="M2042">
        <v>0</v>
      </c>
      <c r="N2042" t="s">
        <v>56</v>
      </c>
      <c r="O2042" t="s">
        <v>57</v>
      </c>
      <c r="P2042" t="s">
        <v>57</v>
      </c>
      <c r="Q2042" t="s">
        <v>3</v>
      </c>
      <c r="R2042" t="s">
        <v>2100</v>
      </c>
      <c r="S2042" t="s">
        <v>55</v>
      </c>
      <c r="T2042" t="s">
        <v>56</v>
      </c>
      <c r="U2042" t="s">
        <v>56</v>
      </c>
      <c r="V2042" t="s">
        <v>56</v>
      </c>
      <c r="W2042" t="s">
        <v>55</v>
      </c>
      <c r="X2042" t="s">
        <v>56</v>
      </c>
      <c r="Y2042" t="s">
        <v>56</v>
      </c>
      <c r="Z2042" t="s">
        <v>56</v>
      </c>
      <c r="AA2042" t="s">
        <v>57</v>
      </c>
      <c r="AB2042" t="s">
        <v>56</v>
      </c>
      <c r="AC2042" t="s">
        <v>56</v>
      </c>
      <c r="AD2042" t="s">
        <v>56</v>
      </c>
      <c r="AE2042">
        <v>0</v>
      </c>
      <c r="AF2042">
        <v>0</v>
      </c>
      <c r="AG2042">
        <v>0</v>
      </c>
      <c r="AH2042">
        <v>1</v>
      </c>
      <c r="AI2042" s="18" t="str">
        <f t="shared" si="125"/>
        <v>1</v>
      </c>
      <c r="AJ2042" s="18" t="str">
        <f t="shared" si="126"/>
        <v>1</v>
      </c>
      <c r="AK2042" s="18" t="str">
        <f t="shared" si="127"/>
        <v>1</v>
      </c>
      <c r="AL2042" s="18">
        <f t="shared" si="128"/>
        <v>1</v>
      </c>
      <c r="AM2042" t="s">
        <v>55</v>
      </c>
      <c r="AN2042" t="s">
        <v>55</v>
      </c>
      <c r="AO2042">
        <v>1</v>
      </c>
      <c r="AP2042">
        <v>0</v>
      </c>
      <c r="AQ2042">
        <v>0</v>
      </c>
      <c r="AR2042" t="s">
        <v>89</v>
      </c>
      <c r="AS2042" t="s">
        <v>141</v>
      </c>
      <c r="AT2042" t="s">
        <v>141</v>
      </c>
      <c r="AU2042" t="s">
        <v>1326</v>
      </c>
      <c r="AV2042" t="s">
        <v>7901</v>
      </c>
      <c r="AW2042" t="s">
        <v>2361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2016030718</v>
      </c>
      <c r="BM2042">
        <v>18</v>
      </c>
    </row>
    <row r="2043" spans="1:65">
      <c r="A2043" t="s">
        <v>7902</v>
      </c>
      <c r="B2043">
        <v>2042</v>
      </c>
      <c r="C2043" t="s">
        <v>52</v>
      </c>
      <c r="D2043">
        <v>1</v>
      </c>
      <c r="E2043">
        <v>18</v>
      </c>
      <c r="F2043">
        <v>2016030718</v>
      </c>
      <c r="G2043">
        <v>20160307</v>
      </c>
      <c r="H2043" t="s">
        <v>2362</v>
      </c>
      <c r="I2043" t="s">
        <v>2353</v>
      </c>
      <c r="J2043" t="s">
        <v>55</v>
      </c>
      <c r="K2043">
        <v>0</v>
      </c>
      <c r="L2043">
        <v>0</v>
      </c>
      <c r="M2043">
        <v>0</v>
      </c>
      <c r="N2043" t="s">
        <v>56</v>
      </c>
      <c r="O2043" t="s">
        <v>57</v>
      </c>
      <c r="P2043" t="s">
        <v>57</v>
      </c>
      <c r="Q2043" t="s">
        <v>3</v>
      </c>
      <c r="R2043" t="s">
        <v>2100</v>
      </c>
      <c r="S2043" t="s">
        <v>55</v>
      </c>
      <c r="T2043" t="s">
        <v>56</v>
      </c>
      <c r="U2043" t="s">
        <v>56</v>
      </c>
      <c r="V2043" t="s">
        <v>56</v>
      </c>
      <c r="W2043" t="s">
        <v>55</v>
      </c>
      <c r="X2043" t="s">
        <v>56</v>
      </c>
      <c r="Y2043" t="s">
        <v>56</v>
      </c>
      <c r="Z2043" t="s">
        <v>56</v>
      </c>
      <c r="AA2043" t="s">
        <v>57</v>
      </c>
      <c r="AB2043" t="s">
        <v>56</v>
      </c>
      <c r="AC2043" t="s">
        <v>56</v>
      </c>
      <c r="AD2043" t="s">
        <v>56</v>
      </c>
      <c r="AE2043">
        <v>0</v>
      </c>
      <c r="AF2043">
        <v>0</v>
      </c>
      <c r="AG2043">
        <v>0</v>
      </c>
      <c r="AH2043">
        <v>1</v>
      </c>
      <c r="AI2043" s="18" t="str">
        <f t="shared" si="125"/>
        <v>1</v>
      </c>
      <c r="AJ2043" s="18" t="str">
        <f t="shared" si="126"/>
        <v>1</v>
      </c>
      <c r="AK2043" s="18" t="str">
        <f t="shared" si="127"/>
        <v>1</v>
      </c>
      <c r="AL2043" s="18">
        <f t="shared" si="128"/>
        <v>1</v>
      </c>
      <c r="AM2043" t="s">
        <v>55</v>
      </c>
      <c r="AN2043" t="s">
        <v>55</v>
      </c>
      <c r="AO2043">
        <v>0</v>
      </c>
      <c r="AP2043">
        <v>0</v>
      </c>
      <c r="AQ2043">
        <v>0</v>
      </c>
      <c r="AR2043" t="s">
        <v>89</v>
      </c>
      <c r="AS2043" t="s">
        <v>141</v>
      </c>
      <c r="AT2043" t="s">
        <v>141</v>
      </c>
      <c r="AU2043" t="s">
        <v>1326</v>
      </c>
      <c r="AV2043" t="s">
        <v>7902</v>
      </c>
      <c r="AW2043" t="s">
        <v>2362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</v>
      </c>
      <c r="BL2043">
        <v>2016030718</v>
      </c>
      <c r="BM2043">
        <v>18</v>
      </c>
    </row>
    <row r="2044" spans="1:65">
      <c r="A2044" t="s">
        <v>7903</v>
      </c>
      <c r="B2044">
        <v>2043</v>
      </c>
      <c r="C2044" t="s">
        <v>52</v>
      </c>
      <c r="D2044">
        <v>1</v>
      </c>
      <c r="E2044">
        <v>18</v>
      </c>
      <c r="F2044">
        <v>2016030718</v>
      </c>
      <c r="G2044">
        <v>20160307</v>
      </c>
      <c r="H2044" t="s">
        <v>2363</v>
      </c>
      <c r="I2044" t="s">
        <v>2353</v>
      </c>
      <c r="J2044" t="s">
        <v>55</v>
      </c>
      <c r="K2044">
        <v>0</v>
      </c>
      <c r="L2044">
        <v>0</v>
      </c>
      <c r="M2044">
        <v>0</v>
      </c>
      <c r="N2044" t="s">
        <v>56</v>
      </c>
      <c r="O2044" t="s">
        <v>57</v>
      </c>
      <c r="P2044" t="s">
        <v>57</v>
      </c>
      <c r="Q2044" t="s">
        <v>3</v>
      </c>
      <c r="R2044" t="s">
        <v>2100</v>
      </c>
      <c r="S2044" t="s">
        <v>55</v>
      </c>
      <c r="T2044" t="s">
        <v>56</v>
      </c>
      <c r="U2044" t="s">
        <v>56</v>
      </c>
      <c r="V2044" t="s">
        <v>56</v>
      </c>
      <c r="W2044" t="s">
        <v>55</v>
      </c>
      <c r="X2044" t="s">
        <v>56</v>
      </c>
      <c r="Y2044" t="s">
        <v>56</v>
      </c>
      <c r="Z2044" t="s">
        <v>56</v>
      </c>
      <c r="AA2044" t="s">
        <v>57</v>
      </c>
      <c r="AB2044" t="s">
        <v>56</v>
      </c>
      <c r="AC2044" t="s">
        <v>56</v>
      </c>
      <c r="AD2044" t="s">
        <v>56</v>
      </c>
      <c r="AE2044">
        <v>0</v>
      </c>
      <c r="AF2044">
        <v>0</v>
      </c>
      <c r="AG2044">
        <v>0</v>
      </c>
      <c r="AH2044">
        <v>1</v>
      </c>
      <c r="AI2044" s="18" t="str">
        <f t="shared" si="125"/>
        <v>1</v>
      </c>
      <c r="AJ2044" s="18" t="str">
        <f t="shared" si="126"/>
        <v>1</v>
      </c>
      <c r="AK2044" s="18" t="str">
        <f t="shared" si="127"/>
        <v>1</v>
      </c>
      <c r="AL2044" s="18">
        <f t="shared" si="128"/>
        <v>1</v>
      </c>
      <c r="AM2044" t="s">
        <v>55</v>
      </c>
      <c r="AN2044" t="s">
        <v>55</v>
      </c>
      <c r="AO2044">
        <v>0</v>
      </c>
      <c r="AP2044">
        <v>0</v>
      </c>
      <c r="AQ2044">
        <v>0</v>
      </c>
      <c r="AR2044" t="s">
        <v>89</v>
      </c>
      <c r="AS2044" t="s">
        <v>141</v>
      </c>
      <c r="AT2044" t="s">
        <v>141</v>
      </c>
      <c r="AU2044" t="s">
        <v>1326</v>
      </c>
      <c r="AV2044" t="s">
        <v>7903</v>
      </c>
      <c r="AW2044" t="s">
        <v>2363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1</v>
      </c>
      <c r="BL2044">
        <v>2016030718</v>
      </c>
      <c r="BM2044">
        <v>18</v>
      </c>
    </row>
    <row r="2045" spans="1:65">
      <c r="A2045" t="s">
        <v>7904</v>
      </c>
      <c r="B2045">
        <v>2044</v>
      </c>
      <c r="C2045" t="s">
        <v>52</v>
      </c>
      <c r="D2045">
        <v>1</v>
      </c>
      <c r="E2045">
        <v>18</v>
      </c>
      <c r="F2045">
        <v>2016030718</v>
      </c>
      <c r="G2045">
        <v>20160307</v>
      </c>
      <c r="H2045" t="s">
        <v>2364</v>
      </c>
      <c r="I2045" t="s">
        <v>2353</v>
      </c>
      <c r="J2045" t="s">
        <v>55</v>
      </c>
      <c r="K2045">
        <v>0</v>
      </c>
      <c r="L2045">
        <v>0</v>
      </c>
      <c r="M2045">
        <v>0</v>
      </c>
      <c r="N2045" t="s">
        <v>56</v>
      </c>
      <c r="O2045" t="s">
        <v>57</v>
      </c>
      <c r="P2045" t="s">
        <v>57</v>
      </c>
      <c r="Q2045" t="s">
        <v>3</v>
      </c>
      <c r="R2045" t="s">
        <v>2100</v>
      </c>
      <c r="S2045" t="s">
        <v>55</v>
      </c>
      <c r="T2045" t="s">
        <v>56</v>
      </c>
      <c r="U2045" t="s">
        <v>56</v>
      </c>
      <c r="V2045" t="s">
        <v>56</v>
      </c>
      <c r="W2045" t="s">
        <v>55</v>
      </c>
      <c r="X2045" t="s">
        <v>56</v>
      </c>
      <c r="Y2045" t="s">
        <v>56</v>
      </c>
      <c r="Z2045" t="s">
        <v>56</v>
      </c>
      <c r="AA2045" t="s">
        <v>57</v>
      </c>
      <c r="AB2045" t="s">
        <v>56</v>
      </c>
      <c r="AC2045" t="s">
        <v>56</v>
      </c>
      <c r="AD2045" t="s">
        <v>56</v>
      </c>
      <c r="AE2045">
        <v>0</v>
      </c>
      <c r="AF2045">
        <v>0</v>
      </c>
      <c r="AG2045">
        <v>0</v>
      </c>
      <c r="AH2045">
        <v>1</v>
      </c>
      <c r="AI2045" s="18" t="str">
        <f t="shared" si="125"/>
        <v>1</v>
      </c>
      <c r="AJ2045" s="18" t="str">
        <f t="shared" si="126"/>
        <v>1</v>
      </c>
      <c r="AK2045" s="18" t="str">
        <f t="shared" si="127"/>
        <v>1</v>
      </c>
      <c r="AL2045" s="18">
        <f t="shared" si="128"/>
        <v>1</v>
      </c>
      <c r="AM2045" t="s">
        <v>55</v>
      </c>
      <c r="AN2045" t="s">
        <v>55</v>
      </c>
      <c r="AO2045">
        <v>0</v>
      </c>
      <c r="AP2045">
        <v>0</v>
      </c>
      <c r="AQ2045">
        <v>0</v>
      </c>
      <c r="AR2045" t="s">
        <v>89</v>
      </c>
      <c r="AS2045" t="s">
        <v>141</v>
      </c>
      <c r="AT2045" t="s">
        <v>141</v>
      </c>
      <c r="AU2045" t="s">
        <v>1326</v>
      </c>
      <c r="AV2045" t="s">
        <v>7904</v>
      </c>
      <c r="AW2045" t="s">
        <v>2364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2016030718</v>
      </c>
      <c r="BM2045">
        <v>18</v>
      </c>
    </row>
    <row r="2046" spans="1:65">
      <c r="A2046" t="s">
        <v>7905</v>
      </c>
      <c r="B2046">
        <v>2045</v>
      </c>
      <c r="C2046" t="s">
        <v>52</v>
      </c>
      <c r="D2046">
        <v>1</v>
      </c>
      <c r="E2046">
        <v>18</v>
      </c>
      <c r="F2046">
        <v>2016030718</v>
      </c>
      <c r="G2046">
        <v>20160307</v>
      </c>
      <c r="H2046" t="s">
        <v>2365</v>
      </c>
      <c r="I2046" t="s">
        <v>2353</v>
      </c>
      <c r="J2046" t="s">
        <v>55</v>
      </c>
      <c r="K2046">
        <v>0</v>
      </c>
      <c r="L2046">
        <v>0</v>
      </c>
      <c r="M2046">
        <v>0</v>
      </c>
      <c r="N2046" t="s">
        <v>56</v>
      </c>
      <c r="O2046" t="s">
        <v>57</v>
      </c>
      <c r="P2046" t="s">
        <v>57</v>
      </c>
      <c r="Q2046" t="s">
        <v>3</v>
      </c>
      <c r="R2046" t="s">
        <v>2100</v>
      </c>
      <c r="S2046" t="s">
        <v>55</v>
      </c>
      <c r="T2046" t="s">
        <v>56</v>
      </c>
      <c r="U2046" t="s">
        <v>56</v>
      </c>
      <c r="V2046" t="s">
        <v>56</v>
      </c>
      <c r="W2046" t="s">
        <v>55</v>
      </c>
      <c r="X2046" t="s">
        <v>56</v>
      </c>
      <c r="Y2046" t="s">
        <v>56</v>
      </c>
      <c r="Z2046" t="s">
        <v>56</v>
      </c>
      <c r="AA2046" t="s">
        <v>57</v>
      </c>
      <c r="AB2046" t="s">
        <v>56</v>
      </c>
      <c r="AC2046" t="s">
        <v>56</v>
      </c>
      <c r="AD2046" t="s">
        <v>2356</v>
      </c>
      <c r="AE2046">
        <v>0</v>
      </c>
      <c r="AF2046">
        <v>0</v>
      </c>
      <c r="AG2046">
        <v>0</v>
      </c>
      <c r="AH2046">
        <v>1</v>
      </c>
      <c r="AI2046" s="18" t="str">
        <f t="shared" si="125"/>
        <v>1</v>
      </c>
      <c r="AJ2046" s="18" t="str">
        <f t="shared" si="126"/>
        <v>1</v>
      </c>
      <c r="AK2046" s="18" t="str">
        <f t="shared" si="127"/>
        <v>1</v>
      </c>
      <c r="AL2046" s="18">
        <f t="shared" si="128"/>
        <v>1</v>
      </c>
      <c r="AM2046" t="s">
        <v>55</v>
      </c>
      <c r="AN2046" t="s">
        <v>55</v>
      </c>
      <c r="AO2046">
        <v>0</v>
      </c>
      <c r="AP2046">
        <v>0</v>
      </c>
      <c r="AQ2046">
        <v>0</v>
      </c>
      <c r="AR2046" t="s">
        <v>89</v>
      </c>
      <c r="AS2046" t="s">
        <v>141</v>
      </c>
      <c r="AT2046" t="s">
        <v>141</v>
      </c>
      <c r="AU2046" t="s">
        <v>1326</v>
      </c>
      <c r="AV2046" t="s">
        <v>7905</v>
      </c>
      <c r="AW2046" t="s">
        <v>2365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2016030718</v>
      </c>
      <c r="BM2046">
        <v>18</v>
      </c>
    </row>
    <row r="2047" spans="1:65">
      <c r="A2047" t="s">
        <v>7906</v>
      </c>
      <c r="B2047">
        <v>2046</v>
      </c>
      <c r="C2047" t="s">
        <v>52</v>
      </c>
      <c r="D2047">
        <v>1</v>
      </c>
      <c r="E2047">
        <v>18</v>
      </c>
      <c r="F2047">
        <v>2016030718</v>
      </c>
      <c r="G2047">
        <v>20160307</v>
      </c>
      <c r="H2047" t="s">
        <v>2366</v>
      </c>
      <c r="I2047" t="s">
        <v>217</v>
      </c>
      <c r="J2047" t="s">
        <v>55</v>
      </c>
      <c r="K2047">
        <v>0</v>
      </c>
      <c r="L2047">
        <v>0</v>
      </c>
      <c r="M2047">
        <v>0</v>
      </c>
      <c r="N2047" t="s">
        <v>56</v>
      </c>
      <c r="O2047" t="s">
        <v>57</v>
      </c>
      <c r="P2047" t="s">
        <v>57</v>
      </c>
      <c r="Q2047" t="s">
        <v>3</v>
      </c>
      <c r="R2047" t="s">
        <v>144</v>
      </c>
      <c r="S2047" t="s">
        <v>55</v>
      </c>
      <c r="T2047" t="s">
        <v>56</v>
      </c>
      <c r="U2047" t="s">
        <v>56</v>
      </c>
      <c r="V2047" t="s">
        <v>56</v>
      </c>
      <c r="W2047" t="s">
        <v>55</v>
      </c>
      <c r="X2047" t="s">
        <v>56</v>
      </c>
      <c r="Y2047" t="s">
        <v>56</v>
      </c>
      <c r="Z2047" t="s">
        <v>68</v>
      </c>
      <c r="AA2047" t="s">
        <v>132</v>
      </c>
      <c r="AB2047" t="s">
        <v>56</v>
      </c>
      <c r="AC2047" t="s">
        <v>56</v>
      </c>
      <c r="AD2047" t="s">
        <v>56</v>
      </c>
      <c r="AE2047">
        <v>0</v>
      </c>
      <c r="AF2047">
        <v>0</v>
      </c>
      <c r="AG2047">
        <v>0</v>
      </c>
      <c r="AH2047">
        <v>1</v>
      </c>
      <c r="AI2047" s="18" t="str">
        <f t="shared" si="125"/>
        <v>1</v>
      </c>
      <c r="AJ2047" s="18" t="str">
        <f t="shared" si="126"/>
        <v>1</v>
      </c>
      <c r="AK2047" s="18" t="str">
        <f t="shared" si="127"/>
        <v>1</v>
      </c>
      <c r="AL2047" s="18">
        <f t="shared" si="128"/>
        <v>1</v>
      </c>
      <c r="AM2047" t="s">
        <v>55</v>
      </c>
      <c r="AN2047" t="s">
        <v>55</v>
      </c>
      <c r="AO2047">
        <v>1</v>
      </c>
      <c r="AP2047">
        <v>0</v>
      </c>
      <c r="AQ2047">
        <v>0</v>
      </c>
      <c r="AR2047" t="s">
        <v>147</v>
      </c>
      <c r="AS2047" t="s">
        <v>58</v>
      </c>
      <c r="AT2047" t="s">
        <v>144</v>
      </c>
      <c r="AU2047" t="s">
        <v>1326</v>
      </c>
      <c r="AV2047" t="s">
        <v>7906</v>
      </c>
      <c r="AW2047" t="s">
        <v>2366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2016030718</v>
      </c>
      <c r="BM2047">
        <v>18</v>
      </c>
    </row>
    <row r="2048" spans="1:65">
      <c r="A2048" t="s">
        <v>7907</v>
      </c>
      <c r="B2048">
        <v>2047</v>
      </c>
      <c r="C2048" t="s">
        <v>52</v>
      </c>
      <c r="D2048">
        <v>1</v>
      </c>
      <c r="E2048">
        <v>18</v>
      </c>
      <c r="F2048">
        <v>2016030718</v>
      </c>
      <c r="G2048">
        <v>20160307</v>
      </c>
      <c r="H2048" t="s">
        <v>2367</v>
      </c>
      <c r="I2048" t="s">
        <v>217</v>
      </c>
      <c r="J2048" t="s">
        <v>55</v>
      </c>
      <c r="K2048">
        <v>0</v>
      </c>
      <c r="L2048">
        <v>0</v>
      </c>
      <c r="M2048">
        <v>0</v>
      </c>
      <c r="N2048" t="s">
        <v>56</v>
      </c>
      <c r="O2048" t="s">
        <v>57</v>
      </c>
      <c r="P2048" t="s">
        <v>57</v>
      </c>
      <c r="Q2048" t="s">
        <v>3</v>
      </c>
      <c r="R2048" t="s">
        <v>144</v>
      </c>
      <c r="S2048" t="s">
        <v>55</v>
      </c>
      <c r="T2048" t="s">
        <v>56</v>
      </c>
      <c r="U2048" t="s">
        <v>56</v>
      </c>
      <c r="V2048" t="s">
        <v>56</v>
      </c>
      <c r="W2048" t="s">
        <v>55</v>
      </c>
      <c r="X2048" t="s">
        <v>56</v>
      </c>
      <c r="Y2048" t="s">
        <v>56</v>
      </c>
      <c r="Z2048" t="s">
        <v>68</v>
      </c>
      <c r="AA2048" t="s">
        <v>132</v>
      </c>
      <c r="AB2048" t="s">
        <v>56</v>
      </c>
      <c r="AC2048" t="s">
        <v>56</v>
      </c>
      <c r="AD2048" t="s">
        <v>56</v>
      </c>
      <c r="AE2048">
        <v>0</v>
      </c>
      <c r="AF2048">
        <v>0</v>
      </c>
      <c r="AG2048">
        <v>0</v>
      </c>
      <c r="AH2048">
        <v>1</v>
      </c>
      <c r="AI2048" s="18" t="str">
        <f t="shared" si="125"/>
        <v>1</v>
      </c>
      <c r="AJ2048" s="18" t="str">
        <f t="shared" si="126"/>
        <v>1</v>
      </c>
      <c r="AK2048" s="18" t="str">
        <f t="shared" si="127"/>
        <v>1</v>
      </c>
      <c r="AL2048" s="18">
        <f t="shared" si="128"/>
        <v>1</v>
      </c>
      <c r="AM2048" t="s">
        <v>55</v>
      </c>
      <c r="AN2048" t="s">
        <v>55</v>
      </c>
      <c r="AO2048">
        <v>0</v>
      </c>
      <c r="AP2048">
        <v>0</v>
      </c>
      <c r="AQ2048">
        <v>0</v>
      </c>
      <c r="AR2048" t="s">
        <v>147</v>
      </c>
      <c r="AS2048" t="s">
        <v>58</v>
      </c>
      <c r="AT2048" t="s">
        <v>144</v>
      </c>
      <c r="AU2048" t="s">
        <v>1326</v>
      </c>
      <c r="AV2048" t="s">
        <v>7907</v>
      </c>
      <c r="AW2048" t="s">
        <v>2367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2016030718</v>
      </c>
      <c r="BM2048">
        <v>18</v>
      </c>
    </row>
    <row r="2049" spans="1:65">
      <c r="A2049" t="s">
        <v>7908</v>
      </c>
      <c r="B2049">
        <v>2048</v>
      </c>
      <c r="C2049" t="s">
        <v>52</v>
      </c>
      <c r="D2049">
        <v>1</v>
      </c>
      <c r="E2049">
        <v>18</v>
      </c>
      <c r="F2049">
        <v>2016030718</v>
      </c>
      <c r="G2049">
        <v>20160307</v>
      </c>
      <c r="H2049" t="s">
        <v>2368</v>
      </c>
      <c r="I2049" t="s">
        <v>217</v>
      </c>
      <c r="J2049" t="s">
        <v>55</v>
      </c>
      <c r="K2049">
        <v>0</v>
      </c>
      <c r="L2049">
        <v>0</v>
      </c>
      <c r="M2049">
        <v>0</v>
      </c>
      <c r="N2049" t="s">
        <v>56</v>
      </c>
      <c r="O2049" t="s">
        <v>57</v>
      </c>
      <c r="P2049" t="s">
        <v>57</v>
      </c>
      <c r="Q2049" t="s">
        <v>3</v>
      </c>
      <c r="R2049" t="s">
        <v>144</v>
      </c>
      <c r="S2049" t="s">
        <v>55</v>
      </c>
      <c r="T2049" t="s">
        <v>56</v>
      </c>
      <c r="U2049" t="s">
        <v>56</v>
      </c>
      <c r="V2049" t="s">
        <v>56</v>
      </c>
      <c r="W2049" t="s">
        <v>55</v>
      </c>
      <c r="X2049" t="s">
        <v>56</v>
      </c>
      <c r="Y2049" t="s">
        <v>56</v>
      </c>
      <c r="Z2049" t="s">
        <v>68</v>
      </c>
      <c r="AA2049" t="s">
        <v>132</v>
      </c>
      <c r="AB2049" t="s">
        <v>56</v>
      </c>
      <c r="AC2049" t="s">
        <v>56</v>
      </c>
      <c r="AD2049" t="s">
        <v>56</v>
      </c>
      <c r="AE2049">
        <v>0</v>
      </c>
      <c r="AF2049">
        <v>0</v>
      </c>
      <c r="AG2049">
        <v>0</v>
      </c>
      <c r="AH2049">
        <v>1</v>
      </c>
      <c r="AI2049" s="18" t="str">
        <f t="shared" si="125"/>
        <v>1</v>
      </c>
      <c r="AJ2049" s="18" t="str">
        <f t="shared" si="126"/>
        <v>1</v>
      </c>
      <c r="AK2049" s="18" t="str">
        <f t="shared" si="127"/>
        <v>1</v>
      </c>
      <c r="AL2049" s="18">
        <f t="shared" si="128"/>
        <v>1</v>
      </c>
      <c r="AM2049" t="s">
        <v>55</v>
      </c>
      <c r="AN2049" t="s">
        <v>55</v>
      </c>
      <c r="AO2049">
        <v>0</v>
      </c>
      <c r="AP2049">
        <v>0</v>
      </c>
      <c r="AQ2049">
        <v>0</v>
      </c>
      <c r="AR2049" t="s">
        <v>147</v>
      </c>
      <c r="AS2049" t="s">
        <v>58</v>
      </c>
      <c r="AT2049" t="s">
        <v>144</v>
      </c>
      <c r="AU2049" t="s">
        <v>1326</v>
      </c>
      <c r="AV2049" t="s">
        <v>7908</v>
      </c>
      <c r="AW2049" t="s">
        <v>2368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2016030718</v>
      </c>
      <c r="BM2049">
        <v>18</v>
      </c>
    </row>
    <row r="2050" spans="1:65">
      <c r="A2050" t="s">
        <v>7909</v>
      </c>
      <c r="B2050">
        <v>2049</v>
      </c>
      <c r="C2050" t="s">
        <v>52</v>
      </c>
      <c r="D2050">
        <v>1</v>
      </c>
      <c r="E2050">
        <v>18</v>
      </c>
      <c r="F2050">
        <v>2016030718</v>
      </c>
      <c r="G2050">
        <v>20160307</v>
      </c>
      <c r="H2050" t="s">
        <v>2369</v>
      </c>
      <c r="I2050" t="s">
        <v>217</v>
      </c>
      <c r="J2050" t="s">
        <v>55</v>
      </c>
      <c r="K2050">
        <v>0</v>
      </c>
      <c r="L2050">
        <v>0</v>
      </c>
      <c r="M2050">
        <v>0</v>
      </c>
      <c r="N2050" t="s">
        <v>56</v>
      </c>
      <c r="O2050" t="s">
        <v>57</v>
      </c>
      <c r="P2050" t="s">
        <v>57</v>
      </c>
      <c r="Q2050" t="s">
        <v>3</v>
      </c>
      <c r="R2050" t="s">
        <v>144</v>
      </c>
      <c r="S2050" t="s">
        <v>55</v>
      </c>
      <c r="T2050" t="s">
        <v>56</v>
      </c>
      <c r="U2050" t="s">
        <v>56</v>
      </c>
      <c r="V2050" t="s">
        <v>56</v>
      </c>
      <c r="W2050" t="s">
        <v>55</v>
      </c>
      <c r="X2050" t="s">
        <v>56</v>
      </c>
      <c r="Y2050" t="s">
        <v>56</v>
      </c>
      <c r="Z2050" t="s">
        <v>68</v>
      </c>
      <c r="AA2050" t="s">
        <v>132</v>
      </c>
      <c r="AB2050" t="s">
        <v>56</v>
      </c>
      <c r="AC2050" t="s">
        <v>56</v>
      </c>
      <c r="AD2050" t="s">
        <v>56</v>
      </c>
      <c r="AE2050">
        <v>0</v>
      </c>
      <c r="AF2050">
        <v>0</v>
      </c>
      <c r="AG2050">
        <v>0</v>
      </c>
      <c r="AH2050">
        <v>1</v>
      </c>
      <c r="AI2050" s="18" t="str">
        <f t="shared" si="125"/>
        <v>1</v>
      </c>
      <c r="AJ2050" s="18" t="str">
        <f t="shared" si="126"/>
        <v>1</v>
      </c>
      <c r="AK2050" s="18" t="str">
        <f t="shared" si="127"/>
        <v>1</v>
      </c>
      <c r="AL2050" s="18">
        <f t="shared" si="128"/>
        <v>1</v>
      </c>
      <c r="AM2050" t="s">
        <v>55</v>
      </c>
      <c r="AN2050" t="s">
        <v>55</v>
      </c>
      <c r="AO2050">
        <v>0</v>
      </c>
      <c r="AP2050">
        <v>0</v>
      </c>
      <c r="AQ2050">
        <v>0</v>
      </c>
      <c r="AR2050" t="s">
        <v>147</v>
      </c>
      <c r="AS2050" t="s">
        <v>58</v>
      </c>
      <c r="AT2050" t="s">
        <v>144</v>
      </c>
      <c r="AU2050" t="s">
        <v>1326</v>
      </c>
      <c r="AV2050" t="s">
        <v>7909</v>
      </c>
      <c r="AW2050" t="s">
        <v>2369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</v>
      </c>
      <c r="BL2050">
        <v>2016030718</v>
      </c>
      <c r="BM2050">
        <v>18</v>
      </c>
    </row>
    <row r="2051" spans="1:65">
      <c r="A2051" t="s">
        <v>7910</v>
      </c>
      <c r="B2051">
        <v>2050</v>
      </c>
      <c r="C2051" t="s">
        <v>52</v>
      </c>
      <c r="D2051">
        <v>1</v>
      </c>
      <c r="E2051">
        <v>18</v>
      </c>
      <c r="F2051">
        <v>2016030718</v>
      </c>
      <c r="G2051">
        <v>20160307</v>
      </c>
      <c r="H2051" t="s">
        <v>2370</v>
      </c>
      <c r="I2051" t="s">
        <v>217</v>
      </c>
      <c r="J2051" t="s">
        <v>55</v>
      </c>
      <c r="K2051">
        <v>0</v>
      </c>
      <c r="L2051">
        <v>0</v>
      </c>
      <c r="M2051">
        <v>0</v>
      </c>
      <c r="N2051" t="s">
        <v>56</v>
      </c>
      <c r="O2051" t="s">
        <v>57</v>
      </c>
      <c r="P2051" t="s">
        <v>57</v>
      </c>
      <c r="Q2051" t="s">
        <v>3</v>
      </c>
      <c r="R2051" t="s">
        <v>144</v>
      </c>
      <c r="S2051" t="s">
        <v>55</v>
      </c>
      <c r="T2051" t="s">
        <v>56</v>
      </c>
      <c r="U2051" t="s">
        <v>56</v>
      </c>
      <c r="V2051" t="s">
        <v>56</v>
      </c>
      <c r="W2051" t="s">
        <v>55</v>
      </c>
      <c r="X2051" t="s">
        <v>56</v>
      </c>
      <c r="Y2051" t="s">
        <v>56</v>
      </c>
      <c r="Z2051" t="s">
        <v>68</v>
      </c>
      <c r="AA2051" t="s">
        <v>132</v>
      </c>
      <c r="AB2051" t="s">
        <v>56</v>
      </c>
      <c r="AC2051" t="s">
        <v>68</v>
      </c>
      <c r="AD2051" t="s">
        <v>56</v>
      </c>
      <c r="AE2051">
        <v>0</v>
      </c>
      <c r="AF2051">
        <v>0</v>
      </c>
      <c r="AG2051">
        <v>0</v>
      </c>
      <c r="AH2051">
        <v>1</v>
      </c>
      <c r="AI2051" s="18" t="str">
        <f t="shared" ref="AI2051:AI2114" si="129">IF(ISERROR(FIND("0",AE2051))=FALSE, "1", IF(ISERROR(FIND("1",AE2051))=FALSE, "0"))</f>
        <v>1</v>
      </c>
      <c r="AJ2051" s="18" t="str">
        <f t="shared" ref="AJ2051:AJ2114" si="130">IF(ISERROR(FIND("0",AF2051))=FALSE, "1", IF(ISERROR(FIND("1",AF2051))=FALSE, "0"))</f>
        <v>1</v>
      </c>
      <c r="AK2051" s="18" t="str">
        <f t="shared" ref="AK2051:AK2114" si="131">IF(ISERROR(FIND("0",AG2051))=FALSE, "1", IF(ISERROR(FIND("1",AG2051))=FALSE, "0"))</f>
        <v>1</v>
      </c>
      <c r="AL2051" s="18">
        <f t="shared" ref="AL2051:AL2114" si="132">AH2051</f>
        <v>1</v>
      </c>
      <c r="AM2051" t="s">
        <v>55</v>
      </c>
      <c r="AN2051" t="s">
        <v>55</v>
      </c>
      <c r="AO2051">
        <v>0</v>
      </c>
      <c r="AP2051">
        <v>0</v>
      </c>
      <c r="AQ2051">
        <v>0</v>
      </c>
      <c r="AR2051" t="s">
        <v>147</v>
      </c>
      <c r="AS2051" t="s">
        <v>58</v>
      </c>
      <c r="AT2051" t="s">
        <v>144</v>
      </c>
      <c r="AU2051" t="s">
        <v>1326</v>
      </c>
      <c r="AV2051" t="s">
        <v>7910</v>
      </c>
      <c r="AW2051" t="s">
        <v>2370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2016030718</v>
      </c>
      <c r="BM2051">
        <v>18</v>
      </c>
    </row>
    <row r="2052" spans="1:65">
      <c r="A2052" t="s">
        <v>7911</v>
      </c>
      <c r="B2052">
        <v>2051</v>
      </c>
      <c r="C2052" t="s">
        <v>52</v>
      </c>
      <c r="D2052">
        <v>1</v>
      </c>
      <c r="E2052">
        <v>18</v>
      </c>
      <c r="F2052">
        <v>2016030718</v>
      </c>
      <c r="G2052">
        <v>20160307</v>
      </c>
      <c r="H2052" t="s">
        <v>2371</v>
      </c>
      <c r="I2052" t="s">
        <v>217</v>
      </c>
      <c r="J2052" t="s">
        <v>55</v>
      </c>
      <c r="K2052">
        <v>0</v>
      </c>
      <c r="L2052">
        <v>0</v>
      </c>
      <c r="M2052">
        <v>0</v>
      </c>
      <c r="N2052" t="s">
        <v>56</v>
      </c>
      <c r="O2052" t="s">
        <v>57</v>
      </c>
      <c r="P2052" t="s">
        <v>57</v>
      </c>
      <c r="Q2052" t="s">
        <v>3</v>
      </c>
      <c r="R2052" t="s">
        <v>144</v>
      </c>
      <c r="S2052" t="s">
        <v>55</v>
      </c>
      <c r="T2052" t="s">
        <v>56</v>
      </c>
      <c r="U2052" t="s">
        <v>56</v>
      </c>
      <c r="V2052" t="s">
        <v>56</v>
      </c>
      <c r="W2052" t="s">
        <v>55</v>
      </c>
      <c r="X2052" t="s">
        <v>56</v>
      </c>
      <c r="Y2052" t="s">
        <v>56</v>
      </c>
      <c r="Z2052" t="s">
        <v>68</v>
      </c>
      <c r="AA2052" t="s">
        <v>132</v>
      </c>
      <c r="AB2052" t="s">
        <v>56</v>
      </c>
      <c r="AC2052" t="s">
        <v>56</v>
      </c>
      <c r="AD2052" t="s">
        <v>56</v>
      </c>
      <c r="AE2052">
        <v>0</v>
      </c>
      <c r="AF2052">
        <v>0</v>
      </c>
      <c r="AG2052">
        <v>0</v>
      </c>
      <c r="AH2052">
        <v>1</v>
      </c>
      <c r="AI2052" s="18" t="str">
        <f t="shared" si="129"/>
        <v>1</v>
      </c>
      <c r="AJ2052" s="18" t="str">
        <f t="shared" si="130"/>
        <v>1</v>
      </c>
      <c r="AK2052" s="18" t="str">
        <f t="shared" si="131"/>
        <v>1</v>
      </c>
      <c r="AL2052" s="18">
        <f t="shared" si="132"/>
        <v>1</v>
      </c>
      <c r="AM2052" t="s">
        <v>55</v>
      </c>
      <c r="AN2052" t="s">
        <v>55</v>
      </c>
      <c r="AO2052">
        <v>1</v>
      </c>
      <c r="AP2052">
        <v>0</v>
      </c>
      <c r="AQ2052">
        <v>0</v>
      </c>
      <c r="AR2052" t="s">
        <v>147</v>
      </c>
      <c r="AS2052" t="s">
        <v>58</v>
      </c>
      <c r="AT2052" t="s">
        <v>144</v>
      </c>
      <c r="AU2052" t="s">
        <v>1326</v>
      </c>
      <c r="AV2052" t="s">
        <v>7911</v>
      </c>
      <c r="AW2052" t="s">
        <v>2371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2016030718</v>
      </c>
      <c r="BM2052">
        <v>18</v>
      </c>
    </row>
    <row r="2053" spans="1:65">
      <c r="A2053" t="s">
        <v>7912</v>
      </c>
      <c r="B2053">
        <v>2052</v>
      </c>
      <c r="C2053" t="s">
        <v>52</v>
      </c>
      <c r="D2053">
        <v>1</v>
      </c>
      <c r="E2053">
        <v>18</v>
      </c>
      <c r="F2053">
        <v>2016030718</v>
      </c>
      <c r="G2053">
        <v>20160307</v>
      </c>
      <c r="H2053" t="s">
        <v>2372</v>
      </c>
      <c r="I2053" t="s">
        <v>217</v>
      </c>
      <c r="J2053" t="s">
        <v>55</v>
      </c>
      <c r="K2053">
        <v>0</v>
      </c>
      <c r="L2053">
        <v>0</v>
      </c>
      <c r="M2053">
        <v>0</v>
      </c>
      <c r="N2053" t="s">
        <v>56</v>
      </c>
      <c r="O2053" t="s">
        <v>57</v>
      </c>
      <c r="P2053" t="s">
        <v>57</v>
      </c>
      <c r="Q2053" t="s">
        <v>3</v>
      </c>
      <c r="R2053" t="s">
        <v>144</v>
      </c>
      <c r="S2053" t="s">
        <v>55</v>
      </c>
      <c r="T2053" t="s">
        <v>56</v>
      </c>
      <c r="U2053" t="s">
        <v>56</v>
      </c>
      <c r="V2053" t="s">
        <v>56</v>
      </c>
      <c r="W2053" t="s">
        <v>55</v>
      </c>
      <c r="X2053" t="s">
        <v>56</v>
      </c>
      <c r="Y2053" t="s">
        <v>56</v>
      </c>
      <c r="Z2053" t="s">
        <v>68</v>
      </c>
      <c r="AA2053" t="s">
        <v>132</v>
      </c>
      <c r="AB2053" t="s">
        <v>56</v>
      </c>
      <c r="AC2053" t="s">
        <v>56</v>
      </c>
      <c r="AD2053" t="s">
        <v>56</v>
      </c>
      <c r="AE2053">
        <v>0</v>
      </c>
      <c r="AF2053">
        <v>0</v>
      </c>
      <c r="AG2053">
        <v>0</v>
      </c>
      <c r="AH2053">
        <v>1</v>
      </c>
      <c r="AI2053" s="18" t="str">
        <f t="shared" si="129"/>
        <v>1</v>
      </c>
      <c r="AJ2053" s="18" t="str">
        <f t="shared" si="130"/>
        <v>1</v>
      </c>
      <c r="AK2053" s="18" t="str">
        <f t="shared" si="131"/>
        <v>1</v>
      </c>
      <c r="AL2053" s="18">
        <f t="shared" si="132"/>
        <v>1</v>
      </c>
      <c r="AM2053" t="s">
        <v>55</v>
      </c>
      <c r="AN2053" t="s">
        <v>55</v>
      </c>
      <c r="AO2053">
        <v>0</v>
      </c>
      <c r="AP2053">
        <v>0</v>
      </c>
      <c r="AQ2053">
        <v>0</v>
      </c>
      <c r="AR2053" t="s">
        <v>147</v>
      </c>
      <c r="AS2053" t="s">
        <v>58</v>
      </c>
      <c r="AT2053" t="s">
        <v>144</v>
      </c>
      <c r="AU2053" t="s">
        <v>1326</v>
      </c>
      <c r="AV2053" t="s">
        <v>7912</v>
      </c>
      <c r="AW2053" t="s">
        <v>2372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2016030718</v>
      </c>
      <c r="BM2053">
        <v>18</v>
      </c>
    </row>
    <row r="2054" spans="1:65">
      <c r="A2054" t="s">
        <v>7913</v>
      </c>
      <c r="B2054">
        <v>2053</v>
      </c>
      <c r="C2054" t="s">
        <v>52</v>
      </c>
      <c r="D2054">
        <v>1</v>
      </c>
      <c r="E2054">
        <v>18</v>
      </c>
      <c r="F2054">
        <v>2016030718</v>
      </c>
      <c r="G2054">
        <v>20160307</v>
      </c>
      <c r="H2054" t="s">
        <v>2373</v>
      </c>
      <c r="I2054" t="s">
        <v>217</v>
      </c>
      <c r="J2054" t="s">
        <v>55</v>
      </c>
      <c r="K2054">
        <v>0</v>
      </c>
      <c r="L2054">
        <v>0</v>
      </c>
      <c r="M2054">
        <v>0</v>
      </c>
      <c r="N2054" t="s">
        <v>56</v>
      </c>
      <c r="O2054" t="s">
        <v>57</v>
      </c>
      <c r="P2054" t="s">
        <v>57</v>
      </c>
      <c r="Q2054" t="s">
        <v>3</v>
      </c>
      <c r="R2054" t="s">
        <v>144</v>
      </c>
      <c r="S2054" t="s">
        <v>55</v>
      </c>
      <c r="T2054" t="s">
        <v>56</v>
      </c>
      <c r="U2054" t="s">
        <v>56</v>
      </c>
      <c r="V2054" t="s">
        <v>56</v>
      </c>
      <c r="W2054" t="s">
        <v>55</v>
      </c>
      <c r="X2054" t="s">
        <v>56</v>
      </c>
      <c r="Y2054" t="s">
        <v>56</v>
      </c>
      <c r="Z2054" t="s">
        <v>68</v>
      </c>
      <c r="AA2054" t="s">
        <v>132</v>
      </c>
      <c r="AB2054" t="s">
        <v>56</v>
      </c>
      <c r="AC2054" t="s">
        <v>56</v>
      </c>
      <c r="AD2054" t="s">
        <v>56</v>
      </c>
      <c r="AE2054">
        <v>0</v>
      </c>
      <c r="AF2054">
        <v>0</v>
      </c>
      <c r="AG2054">
        <v>0</v>
      </c>
      <c r="AH2054">
        <v>1</v>
      </c>
      <c r="AI2054" s="18" t="str">
        <f t="shared" si="129"/>
        <v>1</v>
      </c>
      <c r="AJ2054" s="18" t="str">
        <f t="shared" si="130"/>
        <v>1</v>
      </c>
      <c r="AK2054" s="18" t="str">
        <f t="shared" si="131"/>
        <v>1</v>
      </c>
      <c r="AL2054" s="18">
        <f t="shared" si="132"/>
        <v>1</v>
      </c>
      <c r="AM2054" t="s">
        <v>55</v>
      </c>
      <c r="AN2054" t="s">
        <v>55</v>
      </c>
      <c r="AO2054">
        <v>0</v>
      </c>
      <c r="AP2054">
        <v>0</v>
      </c>
      <c r="AQ2054">
        <v>0</v>
      </c>
      <c r="AR2054" t="s">
        <v>147</v>
      </c>
      <c r="AS2054" t="s">
        <v>58</v>
      </c>
      <c r="AT2054" t="s">
        <v>144</v>
      </c>
      <c r="AU2054" t="s">
        <v>1326</v>
      </c>
      <c r="AV2054" t="s">
        <v>7913</v>
      </c>
      <c r="AW2054" t="s">
        <v>2373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2016030718</v>
      </c>
      <c r="BM2054">
        <v>18</v>
      </c>
    </row>
    <row r="2055" spans="1:65">
      <c r="A2055" t="s">
        <v>7914</v>
      </c>
      <c r="B2055">
        <v>2054</v>
      </c>
      <c r="C2055" t="s">
        <v>52</v>
      </c>
      <c r="D2055">
        <v>1</v>
      </c>
      <c r="E2055">
        <v>18</v>
      </c>
      <c r="F2055">
        <v>2016030718</v>
      </c>
      <c r="G2055">
        <v>20160307</v>
      </c>
      <c r="H2055" t="s">
        <v>2374</v>
      </c>
      <c r="I2055" t="s">
        <v>217</v>
      </c>
      <c r="J2055" t="s">
        <v>55</v>
      </c>
      <c r="K2055">
        <v>0</v>
      </c>
      <c r="L2055">
        <v>0</v>
      </c>
      <c r="M2055">
        <v>0</v>
      </c>
      <c r="N2055" t="s">
        <v>56</v>
      </c>
      <c r="O2055" t="s">
        <v>57</v>
      </c>
      <c r="P2055" t="s">
        <v>57</v>
      </c>
      <c r="Q2055" t="s">
        <v>3</v>
      </c>
      <c r="R2055" t="s">
        <v>144</v>
      </c>
      <c r="S2055" t="s">
        <v>55</v>
      </c>
      <c r="T2055" t="s">
        <v>56</v>
      </c>
      <c r="U2055" t="s">
        <v>56</v>
      </c>
      <c r="V2055" t="s">
        <v>56</v>
      </c>
      <c r="W2055" t="s">
        <v>55</v>
      </c>
      <c r="X2055" t="s">
        <v>56</v>
      </c>
      <c r="Y2055" t="s">
        <v>56</v>
      </c>
      <c r="Z2055" t="s">
        <v>68</v>
      </c>
      <c r="AA2055" t="s">
        <v>132</v>
      </c>
      <c r="AB2055" t="s">
        <v>56</v>
      </c>
      <c r="AC2055" t="s">
        <v>56</v>
      </c>
      <c r="AD2055" t="s">
        <v>56</v>
      </c>
      <c r="AE2055">
        <v>0</v>
      </c>
      <c r="AF2055">
        <v>0</v>
      </c>
      <c r="AG2055">
        <v>0</v>
      </c>
      <c r="AH2055">
        <v>1</v>
      </c>
      <c r="AI2055" s="18" t="str">
        <f t="shared" si="129"/>
        <v>1</v>
      </c>
      <c r="AJ2055" s="18" t="str">
        <f t="shared" si="130"/>
        <v>1</v>
      </c>
      <c r="AK2055" s="18" t="str">
        <f t="shared" si="131"/>
        <v>1</v>
      </c>
      <c r="AL2055" s="18">
        <f t="shared" si="132"/>
        <v>1</v>
      </c>
      <c r="AM2055" t="s">
        <v>55</v>
      </c>
      <c r="AN2055" t="s">
        <v>55</v>
      </c>
      <c r="AO2055">
        <v>0</v>
      </c>
      <c r="AP2055">
        <v>0</v>
      </c>
      <c r="AQ2055">
        <v>0</v>
      </c>
      <c r="AR2055" t="s">
        <v>147</v>
      </c>
      <c r="AS2055" t="s">
        <v>58</v>
      </c>
      <c r="AT2055" t="s">
        <v>144</v>
      </c>
      <c r="AU2055" t="s">
        <v>1326</v>
      </c>
      <c r="AV2055" t="s">
        <v>7914</v>
      </c>
      <c r="AW2055" t="s">
        <v>2374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2016030718</v>
      </c>
      <c r="BM2055">
        <v>18</v>
      </c>
    </row>
    <row r="2056" spans="1:65">
      <c r="A2056" t="s">
        <v>7915</v>
      </c>
      <c r="B2056">
        <v>2055</v>
      </c>
      <c r="C2056" t="s">
        <v>52</v>
      </c>
      <c r="D2056">
        <v>1</v>
      </c>
      <c r="E2056">
        <v>18</v>
      </c>
      <c r="F2056">
        <v>2016030718</v>
      </c>
      <c r="G2056">
        <v>20160307</v>
      </c>
      <c r="H2056" t="s">
        <v>2375</v>
      </c>
      <c r="I2056" t="s">
        <v>217</v>
      </c>
      <c r="J2056" t="s">
        <v>55</v>
      </c>
      <c r="K2056">
        <v>0</v>
      </c>
      <c r="L2056">
        <v>0</v>
      </c>
      <c r="M2056">
        <v>0</v>
      </c>
      <c r="N2056" t="s">
        <v>56</v>
      </c>
      <c r="O2056" t="s">
        <v>57</v>
      </c>
      <c r="P2056" t="s">
        <v>57</v>
      </c>
      <c r="Q2056" t="s">
        <v>3</v>
      </c>
      <c r="R2056" t="s">
        <v>144</v>
      </c>
      <c r="S2056" t="s">
        <v>55</v>
      </c>
      <c r="T2056" t="s">
        <v>56</v>
      </c>
      <c r="U2056" t="s">
        <v>56</v>
      </c>
      <c r="V2056" t="s">
        <v>56</v>
      </c>
      <c r="W2056" t="s">
        <v>55</v>
      </c>
      <c r="X2056" t="s">
        <v>56</v>
      </c>
      <c r="Y2056" t="s">
        <v>56</v>
      </c>
      <c r="Z2056" t="s">
        <v>68</v>
      </c>
      <c r="AA2056" t="s">
        <v>132</v>
      </c>
      <c r="AB2056" t="s">
        <v>56</v>
      </c>
      <c r="AC2056" t="s">
        <v>56</v>
      </c>
      <c r="AD2056" t="s">
        <v>56</v>
      </c>
      <c r="AE2056">
        <v>0</v>
      </c>
      <c r="AF2056">
        <v>0</v>
      </c>
      <c r="AG2056">
        <v>0</v>
      </c>
      <c r="AH2056">
        <v>1</v>
      </c>
      <c r="AI2056" s="18" t="str">
        <f t="shared" si="129"/>
        <v>1</v>
      </c>
      <c r="AJ2056" s="18" t="str">
        <f t="shared" si="130"/>
        <v>1</v>
      </c>
      <c r="AK2056" s="18" t="str">
        <f t="shared" si="131"/>
        <v>1</v>
      </c>
      <c r="AL2056" s="18">
        <f t="shared" si="132"/>
        <v>1</v>
      </c>
      <c r="AM2056" t="s">
        <v>55</v>
      </c>
      <c r="AN2056" t="s">
        <v>55</v>
      </c>
      <c r="AO2056">
        <v>0</v>
      </c>
      <c r="AP2056">
        <v>0</v>
      </c>
      <c r="AQ2056">
        <v>0</v>
      </c>
      <c r="AR2056" t="s">
        <v>147</v>
      </c>
      <c r="AS2056" t="s">
        <v>58</v>
      </c>
      <c r="AT2056" t="s">
        <v>144</v>
      </c>
      <c r="AU2056" t="s">
        <v>1326</v>
      </c>
      <c r="AV2056" t="s">
        <v>7915</v>
      </c>
      <c r="AW2056" t="s">
        <v>2375</v>
      </c>
      <c r="AX2056">
        <v>0</v>
      </c>
      <c r="AY2056">
        <v>0</v>
      </c>
      <c r="AZ2056">
        <v>0</v>
      </c>
      <c r="BA2056">
        <v>1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1</v>
      </c>
      <c r="BL2056">
        <v>2016030718</v>
      </c>
      <c r="BM2056">
        <v>18</v>
      </c>
    </row>
    <row r="2057" spans="1:65">
      <c r="A2057" t="s">
        <v>7916</v>
      </c>
      <c r="B2057">
        <v>2056</v>
      </c>
      <c r="C2057" t="s">
        <v>52</v>
      </c>
      <c r="D2057">
        <v>1</v>
      </c>
      <c r="E2057">
        <v>18</v>
      </c>
      <c r="F2057">
        <v>2016030718</v>
      </c>
      <c r="G2057">
        <v>20160307</v>
      </c>
      <c r="H2057" t="s">
        <v>2376</v>
      </c>
      <c r="I2057" t="s">
        <v>217</v>
      </c>
      <c r="J2057" t="s">
        <v>55</v>
      </c>
      <c r="K2057">
        <v>0</v>
      </c>
      <c r="L2057">
        <v>0</v>
      </c>
      <c r="M2057">
        <v>0</v>
      </c>
      <c r="N2057" t="s">
        <v>56</v>
      </c>
      <c r="O2057" t="s">
        <v>57</v>
      </c>
      <c r="P2057" t="s">
        <v>57</v>
      </c>
      <c r="Q2057" t="s">
        <v>3</v>
      </c>
      <c r="R2057" t="s">
        <v>144</v>
      </c>
      <c r="S2057" t="s">
        <v>55</v>
      </c>
      <c r="T2057" t="s">
        <v>56</v>
      </c>
      <c r="U2057" t="s">
        <v>56</v>
      </c>
      <c r="V2057" t="s">
        <v>56</v>
      </c>
      <c r="W2057" t="s">
        <v>55</v>
      </c>
      <c r="X2057" t="s">
        <v>56</v>
      </c>
      <c r="Y2057" t="s">
        <v>56</v>
      </c>
      <c r="Z2057" t="s">
        <v>68</v>
      </c>
      <c r="AA2057" t="s">
        <v>132</v>
      </c>
      <c r="AB2057" t="s">
        <v>56</v>
      </c>
      <c r="AC2057" t="s">
        <v>56</v>
      </c>
      <c r="AD2057" t="s">
        <v>56</v>
      </c>
      <c r="AE2057">
        <v>0</v>
      </c>
      <c r="AF2057">
        <v>0</v>
      </c>
      <c r="AG2057">
        <v>0</v>
      </c>
      <c r="AH2057">
        <v>1</v>
      </c>
      <c r="AI2057" s="18" t="str">
        <f t="shared" si="129"/>
        <v>1</v>
      </c>
      <c r="AJ2057" s="18" t="str">
        <f t="shared" si="130"/>
        <v>1</v>
      </c>
      <c r="AK2057" s="18" t="str">
        <f t="shared" si="131"/>
        <v>1</v>
      </c>
      <c r="AL2057" s="18">
        <f t="shared" si="132"/>
        <v>1</v>
      </c>
      <c r="AM2057" t="s">
        <v>55</v>
      </c>
      <c r="AN2057" t="s">
        <v>55</v>
      </c>
      <c r="AO2057">
        <v>1</v>
      </c>
      <c r="AP2057">
        <v>0</v>
      </c>
      <c r="AQ2057">
        <v>0</v>
      </c>
      <c r="AR2057" t="s">
        <v>147</v>
      </c>
      <c r="AS2057" t="s">
        <v>58</v>
      </c>
      <c r="AT2057" t="s">
        <v>144</v>
      </c>
      <c r="AU2057" t="s">
        <v>1326</v>
      </c>
      <c r="AV2057" t="s">
        <v>7916</v>
      </c>
      <c r="AW2057" t="s">
        <v>2376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2016030718</v>
      </c>
      <c r="BM2057">
        <v>18</v>
      </c>
    </row>
    <row r="2058" spans="1:65">
      <c r="A2058" t="s">
        <v>7917</v>
      </c>
      <c r="B2058">
        <v>2057</v>
      </c>
      <c r="C2058" t="s">
        <v>52</v>
      </c>
      <c r="D2058">
        <v>1</v>
      </c>
      <c r="E2058">
        <v>18</v>
      </c>
      <c r="F2058">
        <v>2016030718</v>
      </c>
      <c r="G2058">
        <v>20160307</v>
      </c>
      <c r="H2058" t="s">
        <v>2377</v>
      </c>
      <c r="I2058" t="s">
        <v>217</v>
      </c>
      <c r="J2058" t="s">
        <v>55</v>
      </c>
      <c r="K2058">
        <v>0</v>
      </c>
      <c r="L2058">
        <v>0</v>
      </c>
      <c r="M2058">
        <v>0</v>
      </c>
      <c r="N2058" t="s">
        <v>56</v>
      </c>
      <c r="O2058" t="s">
        <v>57</v>
      </c>
      <c r="P2058" t="s">
        <v>57</v>
      </c>
      <c r="Q2058" t="s">
        <v>3</v>
      </c>
      <c r="R2058" t="s">
        <v>144</v>
      </c>
      <c r="S2058" t="s">
        <v>55</v>
      </c>
      <c r="T2058" t="s">
        <v>56</v>
      </c>
      <c r="U2058" t="s">
        <v>56</v>
      </c>
      <c r="V2058" t="s">
        <v>56</v>
      </c>
      <c r="W2058" t="s">
        <v>55</v>
      </c>
      <c r="X2058" t="s">
        <v>56</v>
      </c>
      <c r="Y2058" t="s">
        <v>56</v>
      </c>
      <c r="Z2058" t="s">
        <v>68</v>
      </c>
      <c r="AA2058" t="s">
        <v>132</v>
      </c>
      <c r="AB2058" t="s">
        <v>56</v>
      </c>
      <c r="AC2058" t="s">
        <v>56</v>
      </c>
      <c r="AD2058" t="s">
        <v>56</v>
      </c>
      <c r="AE2058">
        <v>0</v>
      </c>
      <c r="AF2058">
        <v>0</v>
      </c>
      <c r="AG2058">
        <v>0</v>
      </c>
      <c r="AH2058">
        <v>1</v>
      </c>
      <c r="AI2058" s="18" t="str">
        <f t="shared" si="129"/>
        <v>1</v>
      </c>
      <c r="AJ2058" s="18" t="str">
        <f t="shared" si="130"/>
        <v>1</v>
      </c>
      <c r="AK2058" s="18" t="str">
        <f t="shared" si="131"/>
        <v>1</v>
      </c>
      <c r="AL2058" s="18">
        <f t="shared" si="132"/>
        <v>1</v>
      </c>
      <c r="AM2058" t="s">
        <v>55</v>
      </c>
      <c r="AN2058" t="s">
        <v>55</v>
      </c>
      <c r="AO2058">
        <v>0</v>
      </c>
      <c r="AP2058">
        <v>0</v>
      </c>
      <c r="AQ2058">
        <v>0</v>
      </c>
      <c r="AR2058" t="s">
        <v>147</v>
      </c>
      <c r="AS2058" t="s">
        <v>58</v>
      </c>
      <c r="AT2058" t="s">
        <v>144</v>
      </c>
      <c r="AU2058" t="s">
        <v>1326</v>
      </c>
      <c r="AV2058" t="s">
        <v>7917</v>
      </c>
      <c r="AW2058" t="s">
        <v>2377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2016030718</v>
      </c>
      <c r="BM2058">
        <v>18</v>
      </c>
    </row>
    <row r="2059" spans="1:65">
      <c r="A2059" t="s">
        <v>7918</v>
      </c>
      <c r="B2059">
        <v>2058</v>
      </c>
      <c r="C2059" t="s">
        <v>52</v>
      </c>
      <c r="D2059">
        <v>1</v>
      </c>
      <c r="E2059">
        <v>18</v>
      </c>
      <c r="F2059">
        <v>2016030718</v>
      </c>
      <c r="G2059">
        <v>20160307</v>
      </c>
      <c r="H2059" t="s">
        <v>2378</v>
      </c>
      <c r="I2059" t="s">
        <v>217</v>
      </c>
      <c r="J2059" t="s">
        <v>55</v>
      </c>
      <c r="K2059">
        <v>0</v>
      </c>
      <c r="L2059">
        <v>0</v>
      </c>
      <c r="M2059">
        <v>0</v>
      </c>
      <c r="N2059" t="s">
        <v>56</v>
      </c>
      <c r="O2059" t="s">
        <v>57</v>
      </c>
      <c r="P2059" t="s">
        <v>57</v>
      </c>
      <c r="Q2059" t="s">
        <v>3</v>
      </c>
      <c r="R2059" t="s">
        <v>144</v>
      </c>
      <c r="S2059" t="s">
        <v>55</v>
      </c>
      <c r="T2059" t="s">
        <v>56</v>
      </c>
      <c r="U2059" t="s">
        <v>56</v>
      </c>
      <c r="V2059" t="s">
        <v>56</v>
      </c>
      <c r="W2059" t="s">
        <v>55</v>
      </c>
      <c r="X2059" t="s">
        <v>56</v>
      </c>
      <c r="Y2059" t="s">
        <v>56</v>
      </c>
      <c r="Z2059" t="s">
        <v>68</v>
      </c>
      <c r="AA2059" t="s">
        <v>132</v>
      </c>
      <c r="AB2059" t="s">
        <v>56</v>
      </c>
      <c r="AC2059" t="s">
        <v>56</v>
      </c>
      <c r="AD2059" t="s">
        <v>56</v>
      </c>
      <c r="AE2059">
        <v>0</v>
      </c>
      <c r="AF2059">
        <v>0</v>
      </c>
      <c r="AG2059">
        <v>0</v>
      </c>
      <c r="AH2059">
        <v>1</v>
      </c>
      <c r="AI2059" s="18" t="str">
        <f t="shared" si="129"/>
        <v>1</v>
      </c>
      <c r="AJ2059" s="18" t="str">
        <f t="shared" si="130"/>
        <v>1</v>
      </c>
      <c r="AK2059" s="18" t="str">
        <f t="shared" si="131"/>
        <v>1</v>
      </c>
      <c r="AL2059" s="18">
        <f t="shared" si="132"/>
        <v>1</v>
      </c>
      <c r="AM2059" t="s">
        <v>55</v>
      </c>
      <c r="AN2059" t="s">
        <v>55</v>
      </c>
      <c r="AO2059">
        <v>0</v>
      </c>
      <c r="AP2059">
        <v>0</v>
      </c>
      <c r="AQ2059">
        <v>0</v>
      </c>
      <c r="AR2059" t="s">
        <v>147</v>
      </c>
      <c r="AS2059" t="s">
        <v>58</v>
      </c>
      <c r="AT2059" t="s">
        <v>144</v>
      </c>
      <c r="AU2059" t="s">
        <v>1326</v>
      </c>
      <c r="AV2059" t="s">
        <v>7918</v>
      </c>
      <c r="AW2059" t="s">
        <v>2378</v>
      </c>
      <c r="AX2059">
        <v>0</v>
      </c>
      <c r="AY2059">
        <v>0</v>
      </c>
      <c r="AZ2059">
        <v>0</v>
      </c>
      <c r="BA2059">
        <v>1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2016030718</v>
      </c>
      <c r="BM2059">
        <v>18</v>
      </c>
    </row>
    <row r="2060" spans="1:65">
      <c r="A2060" t="s">
        <v>7919</v>
      </c>
      <c r="B2060">
        <v>2059</v>
      </c>
      <c r="C2060" t="s">
        <v>52</v>
      </c>
      <c r="D2060">
        <v>1</v>
      </c>
      <c r="E2060">
        <v>18</v>
      </c>
      <c r="F2060">
        <v>2016030718</v>
      </c>
      <c r="G2060">
        <v>20160307</v>
      </c>
      <c r="H2060" t="s">
        <v>2379</v>
      </c>
      <c r="I2060" t="s">
        <v>217</v>
      </c>
      <c r="J2060" t="s">
        <v>55</v>
      </c>
      <c r="K2060">
        <v>0</v>
      </c>
      <c r="L2060">
        <v>0</v>
      </c>
      <c r="M2060">
        <v>0</v>
      </c>
      <c r="N2060" t="s">
        <v>56</v>
      </c>
      <c r="O2060" t="s">
        <v>57</v>
      </c>
      <c r="P2060" t="s">
        <v>57</v>
      </c>
      <c r="Q2060" t="s">
        <v>3</v>
      </c>
      <c r="R2060" t="s">
        <v>144</v>
      </c>
      <c r="S2060" t="s">
        <v>55</v>
      </c>
      <c r="T2060" t="s">
        <v>56</v>
      </c>
      <c r="U2060" t="s">
        <v>56</v>
      </c>
      <c r="V2060" t="s">
        <v>56</v>
      </c>
      <c r="W2060" t="s">
        <v>55</v>
      </c>
      <c r="X2060" t="s">
        <v>56</v>
      </c>
      <c r="Y2060" t="s">
        <v>56</v>
      </c>
      <c r="Z2060" t="s">
        <v>68</v>
      </c>
      <c r="AA2060" t="s">
        <v>132</v>
      </c>
      <c r="AB2060" t="s">
        <v>56</v>
      </c>
      <c r="AC2060" t="s">
        <v>56</v>
      </c>
      <c r="AD2060" t="s">
        <v>56</v>
      </c>
      <c r="AE2060">
        <v>0</v>
      </c>
      <c r="AF2060">
        <v>0</v>
      </c>
      <c r="AG2060">
        <v>0</v>
      </c>
      <c r="AH2060">
        <v>1</v>
      </c>
      <c r="AI2060" s="18" t="str">
        <f t="shared" si="129"/>
        <v>1</v>
      </c>
      <c r="AJ2060" s="18" t="str">
        <f t="shared" si="130"/>
        <v>1</v>
      </c>
      <c r="AK2060" s="18" t="str">
        <f t="shared" si="131"/>
        <v>1</v>
      </c>
      <c r="AL2060" s="18">
        <f t="shared" si="132"/>
        <v>1</v>
      </c>
      <c r="AM2060" t="s">
        <v>55</v>
      </c>
      <c r="AN2060" t="s">
        <v>55</v>
      </c>
      <c r="AO2060">
        <v>0</v>
      </c>
      <c r="AP2060">
        <v>0</v>
      </c>
      <c r="AQ2060">
        <v>0</v>
      </c>
      <c r="AR2060" t="s">
        <v>147</v>
      </c>
      <c r="AS2060" t="s">
        <v>58</v>
      </c>
      <c r="AT2060" t="s">
        <v>144</v>
      </c>
      <c r="AU2060" t="s">
        <v>1326</v>
      </c>
      <c r="AV2060" t="s">
        <v>7919</v>
      </c>
      <c r="AW2060" t="s">
        <v>2379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2016030718</v>
      </c>
      <c r="BM2060">
        <v>18</v>
      </c>
    </row>
    <row r="2061" spans="1:65">
      <c r="A2061" t="s">
        <v>7920</v>
      </c>
      <c r="B2061">
        <v>2060</v>
      </c>
      <c r="C2061" t="s">
        <v>52</v>
      </c>
      <c r="D2061">
        <v>1</v>
      </c>
      <c r="E2061">
        <v>18</v>
      </c>
      <c r="F2061">
        <v>2016030718</v>
      </c>
      <c r="G2061">
        <v>20160307</v>
      </c>
      <c r="H2061" t="s">
        <v>2380</v>
      </c>
      <c r="I2061" t="s">
        <v>217</v>
      </c>
      <c r="J2061" t="s">
        <v>55</v>
      </c>
      <c r="K2061">
        <v>0</v>
      </c>
      <c r="L2061">
        <v>0</v>
      </c>
      <c r="M2061">
        <v>0</v>
      </c>
      <c r="N2061" t="s">
        <v>56</v>
      </c>
      <c r="O2061" t="s">
        <v>57</v>
      </c>
      <c r="P2061" t="s">
        <v>57</v>
      </c>
      <c r="Q2061" t="s">
        <v>3</v>
      </c>
      <c r="R2061" t="s">
        <v>144</v>
      </c>
      <c r="S2061" t="s">
        <v>55</v>
      </c>
      <c r="T2061" t="s">
        <v>56</v>
      </c>
      <c r="U2061" t="s">
        <v>56</v>
      </c>
      <c r="V2061" t="s">
        <v>56</v>
      </c>
      <c r="W2061" t="s">
        <v>55</v>
      </c>
      <c r="X2061" t="s">
        <v>56</v>
      </c>
      <c r="Y2061" t="s">
        <v>56</v>
      </c>
      <c r="Z2061" t="s">
        <v>68</v>
      </c>
      <c r="AA2061" t="s">
        <v>132</v>
      </c>
      <c r="AB2061" t="s">
        <v>56</v>
      </c>
      <c r="AC2061" t="s">
        <v>56</v>
      </c>
      <c r="AD2061" t="s">
        <v>56</v>
      </c>
      <c r="AE2061">
        <v>0</v>
      </c>
      <c r="AF2061">
        <v>0</v>
      </c>
      <c r="AG2061">
        <v>0</v>
      </c>
      <c r="AH2061">
        <v>1</v>
      </c>
      <c r="AI2061" s="18" t="str">
        <f t="shared" si="129"/>
        <v>1</v>
      </c>
      <c r="AJ2061" s="18" t="str">
        <f t="shared" si="130"/>
        <v>1</v>
      </c>
      <c r="AK2061" s="18" t="str">
        <f t="shared" si="131"/>
        <v>1</v>
      </c>
      <c r="AL2061" s="18">
        <f t="shared" si="132"/>
        <v>1</v>
      </c>
      <c r="AM2061" t="s">
        <v>55</v>
      </c>
      <c r="AN2061" t="s">
        <v>55</v>
      </c>
      <c r="AO2061">
        <v>0</v>
      </c>
      <c r="AP2061">
        <v>0</v>
      </c>
      <c r="AQ2061">
        <v>0</v>
      </c>
      <c r="AR2061" t="s">
        <v>147</v>
      </c>
      <c r="AS2061" t="s">
        <v>58</v>
      </c>
      <c r="AT2061" t="s">
        <v>144</v>
      </c>
      <c r="AU2061" t="s">
        <v>1326</v>
      </c>
      <c r="AV2061" t="s">
        <v>7920</v>
      </c>
      <c r="AW2061" t="s">
        <v>2380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2016030718</v>
      </c>
      <c r="BM2061">
        <v>18</v>
      </c>
    </row>
    <row r="2062" spans="1:65">
      <c r="A2062" t="s">
        <v>7921</v>
      </c>
      <c r="B2062">
        <v>2061</v>
      </c>
      <c r="C2062" t="s">
        <v>52</v>
      </c>
      <c r="D2062">
        <v>1</v>
      </c>
      <c r="E2062">
        <v>18</v>
      </c>
      <c r="F2062">
        <v>2016030718</v>
      </c>
      <c r="G2062">
        <v>20160307</v>
      </c>
      <c r="H2062" t="s">
        <v>2381</v>
      </c>
      <c r="I2062" t="s">
        <v>80</v>
      </c>
      <c r="J2062" t="s">
        <v>55</v>
      </c>
      <c r="K2062">
        <v>0</v>
      </c>
      <c r="L2062">
        <v>0</v>
      </c>
      <c r="M2062">
        <v>0</v>
      </c>
      <c r="N2062" t="s">
        <v>56</v>
      </c>
      <c r="O2062" t="s">
        <v>57</v>
      </c>
      <c r="P2062" t="s">
        <v>57</v>
      </c>
      <c r="Q2062" t="s">
        <v>3</v>
      </c>
      <c r="R2062" t="s">
        <v>144</v>
      </c>
      <c r="S2062" t="s">
        <v>55</v>
      </c>
      <c r="T2062" t="s">
        <v>56</v>
      </c>
      <c r="U2062" t="s">
        <v>56</v>
      </c>
      <c r="V2062" t="s">
        <v>56</v>
      </c>
      <c r="W2062" t="s">
        <v>55</v>
      </c>
      <c r="X2062" t="s">
        <v>56</v>
      </c>
      <c r="Y2062" t="s">
        <v>56</v>
      </c>
      <c r="Z2062" t="s">
        <v>56</v>
      </c>
      <c r="AA2062" t="s">
        <v>57</v>
      </c>
      <c r="AB2062" t="s">
        <v>56</v>
      </c>
      <c r="AC2062" t="s">
        <v>56</v>
      </c>
      <c r="AD2062" t="s">
        <v>56</v>
      </c>
      <c r="AE2062">
        <v>0</v>
      </c>
      <c r="AF2062">
        <v>0</v>
      </c>
      <c r="AG2062">
        <v>0</v>
      </c>
      <c r="AH2062">
        <v>1</v>
      </c>
      <c r="AI2062" s="18" t="str">
        <f t="shared" si="129"/>
        <v>1</v>
      </c>
      <c r="AJ2062" s="18" t="str">
        <f t="shared" si="130"/>
        <v>1</v>
      </c>
      <c r="AK2062" s="18" t="str">
        <f t="shared" si="131"/>
        <v>1</v>
      </c>
      <c r="AL2062" s="18">
        <f t="shared" si="132"/>
        <v>1</v>
      </c>
      <c r="AM2062" t="s">
        <v>55</v>
      </c>
      <c r="AN2062" t="s">
        <v>55</v>
      </c>
      <c r="AO2062">
        <v>1</v>
      </c>
      <c r="AP2062">
        <v>0</v>
      </c>
      <c r="AQ2062">
        <v>0</v>
      </c>
      <c r="AR2062" t="s">
        <v>59</v>
      </c>
      <c r="AS2062" t="s">
        <v>58</v>
      </c>
      <c r="AT2062" t="s">
        <v>144</v>
      </c>
      <c r="AU2062" t="s">
        <v>1326</v>
      </c>
      <c r="AV2062" t="s">
        <v>7921</v>
      </c>
      <c r="AW2062" t="s">
        <v>2381</v>
      </c>
      <c r="AX2062">
        <v>0</v>
      </c>
      <c r="AY2062">
        <v>0</v>
      </c>
      <c r="AZ2062">
        <v>0</v>
      </c>
      <c r="BA2062">
        <v>1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2016030718</v>
      </c>
      <c r="BM2062">
        <v>18</v>
      </c>
    </row>
    <row r="2063" spans="1:65">
      <c r="A2063" t="s">
        <v>7922</v>
      </c>
      <c r="B2063">
        <v>2062</v>
      </c>
      <c r="C2063" t="s">
        <v>52</v>
      </c>
      <c r="D2063">
        <v>1</v>
      </c>
      <c r="E2063">
        <v>18</v>
      </c>
      <c r="F2063">
        <v>2016030718</v>
      </c>
      <c r="G2063">
        <v>20160307</v>
      </c>
      <c r="H2063" t="s">
        <v>2382</v>
      </c>
      <c r="I2063" t="s">
        <v>217</v>
      </c>
      <c r="J2063" t="s">
        <v>55</v>
      </c>
      <c r="K2063">
        <v>0</v>
      </c>
      <c r="L2063">
        <v>0</v>
      </c>
      <c r="M2063">
        <v>0</v>
      </c>
      <c r="N2063" t="s">
        <v>56</v>
      </c>
      <c r="O2063" t="s">
        <v>57</v>
      </c>
      <c r="P2063" t="s">
        <v>57</v>
      </c>
      <c r="Q2063" t="s">
        <v>3</v>
      </c>
      <c r="R2063" t="s">
        <v>144</v>
      </c>
      <c r="S2063" t="s">
        <v>55</v>
      </c>
      <c r="T2063" t="s">
        <v>56</v>
      </c>
      <c r="U2063" t="s">
        <v>56</v>
      </c>
      <c r="V2063" t="s">
        <v>56</v>
      </c>
      <c r="W2063" t="s">
        <v>55</v>
      </c>
      <c r="X2063" t="s">
        <v>56</v>
      </c>
      <c r="Y2063" t="s">
        <v>56</v>
      </c>
      <c r="Z2063" t="s">
        <v>56</v>
      </c>
      <c r="AA2063" t="s">
        <v>57</v>
      </c>
      <c r="AB2063" t="s">
        <v>56</v>
      </c>
      <c r="AC2063" t="s">
        <v>56</v>
      </c>
      <c r="AD2063" t="s">
        <v>56</v>
      </c>
      <c r="AE2063">
        <v>0</v>
      </c>
      <c r="AF2063">
        <v>0</v>
      </c>
      <c r="AG2063">
        <v>0</v>
      </c>
      <c r="AH2063">
        <v>1</v>
      </c>
      <c r="AI2063" s="18" t="str">
        <f t="shared" si="129"/>
        <v>1</v>
      </c>
      <c r="AJ2063" s="18" t="str">
        <f t="shared" si="130"/>
        <v>1</v>
      </c>
      <c r="AK2063" s="18" t="str">
        <f t="shared" si="131"/>
        <v>1</v>
      </c>
      <c r="AL2063" s="18">
        <f t="shared" si="132"/>
        <v>1</v>
      </c>
      <c r="AM2063" t="s">
        <v>55</v>
      </c>
      <c r="AN2063" t="s">
        <v>55</v>
      </c>
      <c r="AO2063">
        <v>0</v>
      </c>
      <c r="AP2063">
        <v>0</v>
      </c>
      <c r="AQ2063">
        <v>0</v>
      </c>
      <c r="AR2063" t="s">
        <v>147</v>
      </c>
      <c r="AS2063" t="s">
        <v>58</v>
      </c>
      <c r="AT2063" t="s">
        <v>144</v>
      </c>
      <c r="AU2063" t="s">
        <v>1326</v>
      </c>
      <c r="AV2063" t="s">
        <v>7922</v>
      </c>
      <c r="AW2063" t="s">
        <v>2382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2016030718</v>
      </c>
      <c r="BM2063">
        <v>18</v>
      </c>
    </row>
    <row r="2064" spans="1:65">
      <c r="A2064" t="s">
        <v>7923</v>
      </c>
      <c r="B2064">
        <v>2063</v>
      </c>
      <c r="C2064" t="s">
        <v>52</v>
      </c>
      <c r="D2064">
        <v>1</v>
      </c>
      <c r="E2064">
        <v>18</v>
      </c>
      <c r="F2064">
        <v>2016030718</v>
      </c>
      <c r="G2064">
        <v>20160307</v>
      </c>
      <c r="H2064" t="s">
        <v>2383</v>
      </c>
      <c r="I2064" t="s">
        <v>217</v>
      </c>
      <c r="J2064" t="s">
        <v>55</v>
      </c>
      <c r="K2064">
        <v>0</v>
      </c>
      <c r="L2064">
        <v>0</v>
      </c>
      <c r="M2064">
        <v>0</v>
      </c>
      <c r="N2064" t="s">
        <v>56</v>
      </c>
      <c r="O2064" t="s">
        <v>57</v>
      </c>
      <c r="P2064" t="s">
        <v>57</v>
      </c>
      <c r="Q2064" t="s">
        <v>3</v>
      </c>
      <c r="R2064" t="s">
        <v>144</v>
      </c>
      <c r="S2064" t="s">
        <v>55</v>
      </c>
      <c r="T2064" t="s">
        <v>56</v>
      </c>
      <c r="U2064" t="s">
        <v>56</v>
      </c>
      <c r="V2064" t="s">
        <v>56</v>
      </c>
      <c r="W2064" t="s">
        <v>55</v>
      </c>
      <c r="X2064" t="s">
        <v>56</v>
      </c>
      <c r="Y2064" t="s">
        <v>56</v>
      </c>
      <c r="Z2064" t="s">
        <v>56</v>
      </c>
      <c r="AA2064" t="s">
        <v>57</v>
      </c>
      <c r="AB2064" t="s">
        <v>56</v>
      </c>
      <c r="AC2064" t="s">
        <v>56</v>
      </c>
      <c r="AD2064" t="s">
        <v>56</v>
      </c>
      <c r="AE2064">
        <v>0</v>
      </c>
      <c r="AF2064">
        <v>0</v>
      </c>
      <c r="AG2064">
        <v>0</v>
      </c>
      <c r="AH2064">
        <v>1</v>
      </c>
      <c r="AI2064" s="18" t="str">
        <f t="shared" si="129"/>
        <v>1</v>
      </c>
      <c r="AJ2064" s="18" t="str">
        <f t="shared" si="130"/>
        <v>1</v>
      </c>
      <c r="AK2064" s="18" t="str">
        <f t="shared" si="131"/>
        <v>1</v>
      </c>
      <c r="AL2064" s="18">
        <f t="shared" si="132"/>
        <v>1</v>
      </c>
      <c r="AM2064" t="s">
        <v>55</v>
      </c>
      <c r="AN2064" t="s">
        <v>55</v>
      </c>
      <c r="AO2064">
        <v>0</v>
      </c>
      <c r="AP2064">
        <v>0</v>
      </c>
      <c r="AQ2064">
        <v>0</v>
      </c>
      <c r="AR2064" t="s">
        <v>147</v>
      </c>
      <c r="AS2064" t="s">
        <v>58</v>
      </c>
      <c r="AT2064" t="s">
        <v>144</v>
      </c>
      <c r="AU2064" t="s">
        <v>1326</v>
      </c>
      <c r="AV2064" t="s">
        <v>7923</v>
      </c>
      <c r="AW2064" t="s">
        <v>2383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2016030718</v>
      </c>
      <c r="BM2064">
        <v>18</v>
      </c>
    </row>
    <row r="2065" spans="1:65">
      <c r="A2065" t="s">
        <v>7924</v>
      </c>
      <c r="B2065">
        <v>2064</v>
      </c>
      <c r="C2065" t="s">
        <v>52</v>
      </c>
      <c r="D2065">
        <v>1</v>
      </c>
      <c r="E2065">
        <v>18</v>
      </c>
      <c r="F2065">
        <v>2016030718</v>
      </c>
      <c r="G2065">
        <v>20160307</v>
      </c>
      <c r="H2065" t="s">
        <v>2384</v>
      </c>
      <c r="I2065" t="s">
        <v>217</v>
      </c>
      <c r="J2065" t="s">
        <v>55</v>
      </c>
      <c r="K2065">
        <v>0</v>
      </c>
      <c r="L2065">
        <v>0</v>
      </c>
      <c r="M2065">
        <v>0</v>
      </c>
      <c r="N2065" t="s">
        <v>56</v>
      </c>
      <c r="O2065" t="s">
        <v>57</v>
      </c>
      <c r="P2065" t="s">
        <v>57</v>
      </c>
      <c r="Q2065" t="s">
        <v>3</v>
      </c>
      <c r="R2065" t="s">
        <v>144</v>
      </c>
      <c r="S2065" t="s">
        <v>55</v>
      </c>
      <c r="T2065" t="s">
        <v>56</v>
      </c>
      <c r="U2065" t="s">
        <v>56</v>
      </c>
      <c r="V2065" t="s">
        <v>56</v>
      </c>
      <c r="W2065" t="s">
        <v>55</v>
      </c>
      <c r="X2065" t="s">
        <v>56</v>
      </c>
      <c r="Y2065" t="s">
        <v>56</v>
      </c>
      <c r="Z2065" t="s">
        <v>56</v>
      </c>
      <c r="AA2065" t="s">
        <v>57</v>
      </c>
      <c r="AB2065" t="s">
        <v>56</v>
      </c>
      <c r="AC2065" t="s">
        <v>56</v>
      </c>
      <c r="AD2065" t="s">
        <v>56</v>
      </c>
      <c r="AE2065">
        <v>0</v>
      </c>
      <c r="AF2065">
        <v>0</v>
      </c>
      <c r="AG2065">
        <v>0</v>
      </c>
      <c r="AH2065">
        <v>1</v>
      </c>
      <c r="AI2065" s="18" t="str">
        <f t="shared" si="129"/>
        <v>1</v>
      </c>
      <c r="AJ2065" s="18" t="str">
        <f t="shared" si="130"/>
        <v>1</v>
      </c>
      <c r="AK2065" s="18" t="str">
        <f t="shared" si="131"/>
        <v>1</v>
      </c>
      <c r="AL2065" s="18">
        <f t="shared" si="132"/>
        <v>1</v>
      </c>
      <c r="AM2065" t="s">
        <v>55</v>
      </c>
      <c r="AN2065" t="s">
        <v>55</v>
      </c>
      <c r="AO2065">
        <v>0</v>
      </c>
      <c r="AP2065">
        <v>0</v>
      </c>
      <c r="AQ2065">
        <v>0</v>
      </c>
      <c r="AR2065" t="s">
        <v>147</v>
      </c>
      <c r="AS2065" t="s">
        <v>58</v>
      </c>
      <c r="AT2065" t="s">
        <v>144</v>
      </c>
      <c r="AU2065" t="s">
        <v>1326</v>
      </c>
      <c r="AV2065" t="s">
        <v>7924</v>
      </c>
      <c r="AW2065" t="s">
        <v>2384</v>
      </c>
      <c r="AX2065">
        <v>0</v>
      </c>
      <c r="AY2065">
        <v>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2016030718</v>
      </c>
      <c r="BM2065">
        <v>18</v>
      </c>
    </row>
    <row r="2066" spans="1:65">
      <c r="A2066" t="s">
        <v>7925</v>
      </c>
      <c r="B2066">
        <v>2065</v>
      </c>
      <c r="C2066" t="s">
        <v>52</v>
      </c>
      <c r="D2066">
        <v>1</v>
      </c>
      <c r="E2066">
        <v>18</v>
      </c>
      <c r="F2066">
        <v>2016030718</v>
      </c>
      <c r="G2066">
        <v>20160307</v>
      </c>
      <c r="H2066" t="s">
        <v>2385</v>
      </c>
      <c r="I2066" t="s">
        <v>217</v>
      </c>
      <c r="J2066" t="s">
        <v>55</v>
      </c>
      <c r="K2066">
        <v>0</v>
      </c>
      <c r="L2066">
        <v>0</v>
      </c>
      <c r="M2066">
        <v>0</v>
      </c>
      <c r="N2066" t="s">
        <v>56</v>
      </c>
      <c r="O2066" t="s">
        <v>57</v>
      </c>
      <c r="P2066" t="s">
        <v>57</v>
      </c>
      <c r="Q2066" t="s">
        <v>3</v>
      </c>
      <c r="R2066" t="s">
        <v>144</v>
      </c>
      <c r="S2066" t="s">
        <v>55</v>
      </c>
      <c r="T2066" t="s">
        <v>56</v>
      </c>
      <c r="U2066" t="s">
        <v>56</v>
      </c>
      <c r="V2066" t="s">
        <v>56</v>
      </c>
      <c r="W2066" t="s">
        <v>55</v>
      </c>
      <c r="X2066" t="s">
        <v>56</v>
      </c>
      <c r="Y2066" t="s">
        <v>56</v>
      </c>
      <c r="Z2066" t="s">
        <v>56</v>
      </c>
      <c r="AA2066" t="s">
        <v>57</v>
      </c>
      <c r="AB2066" t="s">
        <v>56</v>
      </c>
      <c r="AC2066" t="s">
        <v>56</v>
      </c>
      <c r="AD2066" t="s">
        <v>56</v>
      </c>
      <c r="AE2066">
        <v>0</v>
      </c>
      <c r="AF2066">
        <v>0</v>
      </c>
      <c r="AG2066">
        <v>0</v>
      </c>
      <c r="AH2066">
        <v>1</v>
      </c>
      <c r="AI2066" s="18" t="str">
        <f t="shared" si="129"/>
        <v>1</v>
      </c>
      <c r="AJ2066" s="18" t="str">
        <f t="shared" si="130"/>
        <v>1</v>
      </c>
      <c r="AK2066" s="18" t="str">
        <f t="shared" si="131"/>
        <v>1</v>
      </c>
      <c r="AL2066" s="18">
        <f t="shared" si="132"/>
        <v>1</v>
      </c>
      <c r="AM2066" t="s">
        <v>55</v>
      </c>
      <c r="AN2066" t="s">
        <v>55</v>
      </c>
      <c r="AO2066">
        <v>0</v>
      </c>
      <c r="AP2066">
        <v>0</v>
      </c>
      <c r="AQ2066">
        <v>0</v>
      </c>
      <c r="AR2066" t="s">
        <v>147</v>
      </c>
      <c r="AS2066" t="s">
        <v>58</v>
      </c>
      <c r="AT2066" t="s">
        <v>144</v>
      </c>
      <c r="AU2066" t="s">
        <v>1326</v>
      </c>
      <c r="AV2066" t="s">
        <v>7925</v>
      </c>
      <c r="AW2066" t="s">
        <v>2385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2016030718</v>
      </c>
      <c r="BM2066">
        <v>18</v>
      </c>
    </row>
    <row r="2067" spans="1:65">
      <c r="A2067" t="s">
        <v>7926</v>
      </c>
      <c r="B2067">
        <v>2066</v>
      </c>
      <c r="C2067" t="s">
        <v>52</v>
      </c>
      <c r="D2067">
        <v>1</v>
      </c>
      <c r="E2067">
        <v>18</v>
      </c>
      <c r="F2067">
        <v>2016030718</v>
      </c>
      <c r="G2067">
        <v>20160307</v>
      </c>
      <c r="H2067" t="s">
        <v>2386</v>
      </c>
      <c r="I2067" t="s">
        <v>217</v>
      </c>
      <c r="J2067" t="s">
        <v>55</v>
      </c>
      <c r="K2067">
        <v>0</v>
      </c>
      <c r="L2067">
        <v>0</v>
      </c>
      <c r="M2067">
        <v>0</v>
      </c>
      <c r="N2067" t="s">
        <v>56</v>
      </c>
      <c r="O2067" t="s">
        <v>57</v>
      </c>
      <c r="P2067" t="s">
        <v>57</v>
      </c>
      <c r="Q2067" t="s">
        <v>3</v>
      </c>
      <c r="R2067" t="s">
        <v>144</v>
      </c>
      <c r="S2067" t="s">
        <v>55</v>
      </c>
      <c r="T2067" t="s">
        <v>56</v>
      </c>
      <c r="U2067" t="s">
        <v>56</v>
      </c>
      <c r="V2067" t="s">
        <v>56</v>
      </c>
      <c r="W2067" t="s">
        <v>55</v>
      </c>
      <c r="X2067" t="s">
        <v>56</v>
      </c>
      <c r="Y2067" t="s">
        <v>56</v>
      </c>
      <c r="Z2067" t="s">
        <v>56</v>
      </c>
      <c r="AA2067" t="s">
        <v>57</v>
      </c>
      <c r="AB2067" t="s">
        <v>56</v>
      </c>
      <c r="AC2067" t="s">
        <v>56</v>
      </c>
      <c r="AD2067" t="s">
        <v>56</v>
      </c>
      <c r="AE2067">
        <v>0</v>
      </c>
      <c r="AF2067">
        <v>0</v>
      </c>
      <c r="AG2067">
        <v>0</v>
      </c>
      <c r="AH2067">
        <v>1</v>
      </c>
      <c r="AI2067" s="18" t="str">
        <f t="shared" si="129"/>
        <v>1</v>
      </c>
      <c r="AJ2067" s="18" t="str">
        <f t="shared" si="130"/>
        <v>1</v>
      </c>
      <c r="AK2067" s="18" t="str">
        <f t="shared" si="131"/>
        <v>1</v>
      </c>
      <c r="AL2067" s="18">
        <f t="shared" si="132"/>
        <v>1</v>
      </c>
      <c r="AM2067" t="s">
        <v>55</v>
      </c>
      <c r="AN2067" t="s">
        <v>55</v>
      </c>
      <c r="AO2067">
        <v>1</v>
      </c>
      <c r="AP2067">
        <v>0</v>
      </c>
      <c r="AQ2067">
        <v>0</v>
      </c>
      <c r="AR2067" t="s">
        <v>147</v>
      </c>
      <c r="AS2067" t="s">
        <v>58</v>
      </c>
      <c r="AT2067" t="s">
        <v>144</v>
      </c>
      <c r="AU2067" t="s">
        <v>1326</v>
      </c>
      <c r="AV2067" t="s">
        <v>7926</v>
      </c>
      <c r="AW2067" t="s">
        <v>2386</v>
      </c>
      <c r="AX2067">
        <v>0</v>
      </c>
      <c r="AY2067">
        <v>0</v>
      </c>
      <c r="AZ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2016030718</v>
      </c>
      <c r="BM2067">
        <v>18</v>
      </c>
    </row>
    <row r="2068" spans="1:65">
      <c r="A2068" t="s">
        <v>7927</v>
      </c>
      <c r="B2068">
        <v>2067</v>
      </c>
      <c r="C2068" t="s">
        <v>52</v>
      </c>
      <c r="D2068">
        <v>1</v>
      </c>
      <c r="E2068">
        <v>18</v>
      </c>
      <c r="F2068">
        <v>2016030718</v>
      </c>
      <c r="G2068">
        <v>20160307</v>
      </c>
      <c r="H2068" t="s">
        <v>2387</v>
      </c>
      <c r="I2068" t="s">
        <v>217</v>
      </c>
      <c r="J2068" t="s">
        <v>55</v>
      </c>
      <c r="K2068">
        <v>0</v>
      </c>
      <c r="L2068">
        <v>0</v>
      </c>
      <c r="M2068">
        <v>0</v>
      </c>
      <c r="N2068" t="s">
        <v>56</v>
      </c>
      <c r="O2068" t="s">
        <v>57</v>
      </c>
      <c r="P2068" t="s">
        <v>57</v>
      </c>
      <c r="Q2068" t="s">
        <v>3</v>
      </c>
      <c r="R2068" t="s">
        <v>144</v>
      </c>
      <c r="S2068" t="s">
        <v>55</v>
      </c>
      <c r="T2068" t="s">
        <v>56</v>
      </c>
      <c r="U2068" t="s">
        <v>56</v>
      </c>
      <c r="V2068" t="s">
        <v>56</v>
      </c>
      <c r="W2068" t="s">
        <v>55</v>
      </c>
      <c r="X2068" t="s">
        <v>56</v>
      </c>
      <c r="Y2068" t="s">
        <v>56</v>
      </c>
      <c r="Z2068" t="s">
        <v>68</v>
      </c>
      <c r="AA2068" t="s">
        <v>132</v>
      </c>
      <c r="AB2068" t="s">
        <v>56</v>
      </c>
      <c r="AC2068" t="s">
        <v>56</v>
      </c>
      <c r="AD2068" t="s">
        <v>56</v>
      </c>
      <c r="AE2068">
        <v>0</v>
      </c>
      <c r="AF2068">
        <v>0</v>
      </c>
      <c r="AG2068">
        <v>0</v>
      </c>
      <c r="AH2068">
        <v>1</v>
      </c>
      <c r="AI2068" s="18" t="str">
        <f t="shared" si="129"/>
        <v>1</v>
      </c>
      <c r="AJ2068" s="18" t="str">
        <f t="shared" si="130"/>
        <v>1</v>
      </c>
      <c r="AK2068" s="18" t="str">
        <f t="shared" si="131"/>
        <v>1</v>
      </c>
      <c r="AL2068" s="18">
        <f t="shared" si="132"/>
        <v>1</v>
      </c>
      <c r="AM2068" t="s">
        <v>55</v>
      </c>
      <c r="AN2068" t="s">
        <v>55</v>
      </c>
      <c r="AO2068">
        <v>0</v>
      </c>
      <c r="AP2068">
        <v>0</v>
      </c>
      <c r="AQ2068">
        <v>0</v>
      </c>
      <c r="AR2068" t="s">
        <v>147</v>
      </c>
      <c r="AS2068" t="s">
        <v>58</v>
      </c>
      <c r="AT2068" t="s">
        <v>144</v>
      </c>
      <c r="AU2068" t="s">
        <v>1326</v>
      </c>
      <c r="AV2068" t="s">
        <v>7927</v>
      </c>
      <c r="AW2068" t="s">
        <v>2387</v>
      </c>
      <c r="AX2068">
        <v>0</v>
      </c>
      <c r="AY2068">
        <v>0</v>
      </c>
      <c r="AZ2068">
        <v>0</v>
      </c>
      <c r="BA2068">
        <v>1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</v>
      </c>
      <c r="BL2068">
        <v>2016030718</v>
      </c>
      <c r="BM2068">
        <v>18</v>
      </c>
    </row>
    <row r="2069" spans="1:65">
      <c r="A2069" t="s">
        <v>7928</v>
      </c>
      <c r="B2069">
        <v>2068</v>
      </c>
      <c r="C2069" t="s">
        <v>52</v>
      </c>
      <c r="D2069">
        <v>1</v>
      </c>
      <c r="E2069">
        <v>18</v>
      </c>
      <c r="F2069">
        <v>2016030718</v>
      </c>
      <c r="G2069">
        <v>20160307</v>
      </c>
      <c r="H2069" t="s">
        <v>2388</v>
      </c>
      <c r="I2069" t="s">
        <v>217</v>
      </c>
      <c r="J2069" t="s">
        <v>55</v>
      </c>
      <c r="K2069">
        <v>0</v>
      </c>
      <c r="L2069">
        <v>0</v>
      </c>
      <c r="M2069">
        <v>0</v>
      </c>
      <c r="N2069" t="s">
        <v>56</v>
      </c>
      <c r="O2069" t="s">
        <v>57</v>
      </c>
      <c r="P2069" t="s">
        <v>57</v>
      </c>
      <c r="Q2069" t="s">
        <v>3</v>
      </c>
      <c r="R2069" t="s">
        <v>144</v>
      </c>
      <c r="S2069" t="s">
        <v>55</v>
      </c>
      <c r="T2069" t="s">
        <v>56</v>
      </c>
      <c r="U2069" t="s">
        <v>56</v>
      </c>
      <c r="V2069" t="s">
        <v>56</v>
      </c>
      <c r="W2069" t="s">
        <v>55</v>
      </c>
      <c r="X2069" t="s">
        <v>56</v>
      </c>
      <c r="Y2069" t="s">
        <v>56</v>
      </c>
      <c r="Z2069" t="s">
        <v>68</v>
      </c>
      <c r="AA2069" t="s">
        <v>132</v>
      </c>
      <c r="AB2069" t="s">
        <v>56</v>
      </c>
      <c r="AC2069" t="s">
        <v>56</v>
      </c>
      <c r="AD2069" t="s">
        <v>56</v>
      </c>
      <c r="AE2069">
        <v>0</v>
      </c>
      <c r="AF2069">
        <v>0</v>
      </c>
      <c r="AG2069">
        <v>0</v>
      </c>
      <c r="AH2069">
        <v>1</v>
      </c>
      <c r="AI2069" s="18" t="str">
        <f t="shared" si="129"/>
        <v>1</v>
      </c>
      <c r="AJ2069" s="18" t="str">
        <f t="shared" si="130"/>
        <v>1</v>
      </c>
      <c r="AK2069" s="18" t="str">
        <f t="shared" si="131"/>
        <v>1</v>
      </c>
      <c r="AL2069" s="18">
        <f t="shared" si="132"/>
        <v>1</v>
      </c>
      <c r="AM2069" t="s">
        <v>55</v>
      </c>
      <c r="AN2069" t="s">
        <v>55</v>
      </c>
      <c r="AO2069">
        <v>0</v>
      </c>
      <c r="AP2069">
        <v>0</v>
      </c>
      <c r="AQ2069">
        <v>0</v>
      </c>
      <c r="AR2069" t="s">
        <v>147</v>
      </c>
      <c r="AS2069" t="s">
        <v>58</v>
      </c>
      <c r="AT2069" t="s">
        <v>144</v>
      </c>
      <c r="AU2069" t="s">
        <v>1326</v>
      </c>
      <c r="AV2069" t="s">
        <v>7928</v>
      </c>
      <c r="AW2069" t="s">
        <v>2388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2016030718</v>
      </c>
      <c r="BM2069">
        <v>18</v>
      </c>
    </row>
    <row r="2070" spans="1:65">
      <c r="A2070" t="s">
        <v>7929</v>
      </c>
      <c r="B2070">
        <v>2069</v>
      </c>
      <c r="C2070" t="s">
        <v>52</v>
      </c>
      <c r="D2070">
        <v>1</v>
      </c>
      <c r="E2070">
        <v>18</v>
      </c>
      <c r="F2070">
        <v>2016030718</v>
      </c>
      <c r="G2070">
        <v>20160307</v>
      </c>
      <c r="H2070" t="s">
        <v>2389</v>
      </c>
      <c r="I2070" t="s">
        <v>217</v>
      </c>
      <c r="J2070" t="s">
        <v>55</v>
      </c>
      <c r="K2070">
        <v>0</v>
      </c>
      <c r="L2070">
        <v>0</v>
      </c>
      <c r="M2070">
        <v>0</v>
      </c>
      <c r="N2070" t="s">
        <v>56</v>
      </c>
      <c r="O2070" t="s">
        <v>57</v>
      </c>
      <c r="P2070" t="s">
        <v>57</v>
      </c>
      <c r="Q2070" t="s">
        <v>3</v>
      </c>
      <c r="R2070" t="s">
        <v>144</v>
      </c>
      <c r="S2070" t="s">
        <v>55</v>
      </c>
      <c r="T2070" t="s">
        <v>56</v>
      </c>
      <c r="U2070" t="s">
        <v>56</v>
      </c>
      <c r="V2070" t="s">
        <v>56</v>
      </c>
      <c r="W2070" t="s">
        <v>55</v>
      </c>
      <c r="X2070" t="s">
        <v>56</v>
      </c>
      <c r="Y2070" t="s">
        <v>56</v>
      </c>
      <c r="Z2070" t="s">
        <v>68</v>
      </c>
      <c r="AA2070" t="s">
        <v>132</v>
      </c>
      <c r="AB2070" t="s">
        <v>56</v>
      </c>
      <c r="AC2070" t="s">
        <v>56</v>
      </c>
      <c r="AD2070" t="s">
        <v>56</v>
      </c>
      <c r="AE2070">
        <v>0</v>
      </c>
      <c r="AF2070">
        <v>0</v>
      </c>
      <c r="AG2070">
        <v>0</v>
      </c>
      <c r="AH2070">
        <v>1</v>
      </c>
      <c r="AI2070" s="18" t="str">
        <f t="shared" si="129"/>
        <v>1</v>
      </c>
      <c r="AJ2070" s="18" t="str">
        <f t="shared" si="130"/>
        <v>1</v>
      </c>
      <c r="AK2070" s="18" t="str">
        <f t="shared" si="131"/>
        <v>1</v>
      </c>
      <c r="AL2070" s="18">
        <f t="shared" si="132"/>
        <v>1</v>
      </c>
      <c r="AM2070" t="s">
        <v>55</v>
      </c>
      <c r="AN2070" t="s">
        <v>55</v>
      </c>
      <c r="AO2070">
        <v>0</v>
      </c>
      <c r="AP2070">
        <v>0</v>
      </c>
      <c r="AQ2070">
        <v>0</v>
      </c>
      <c r="AR2070" t="s">
        <v>147</v>
      </c>
      <c r="AS2070" t="s">
        <v>58</v>
      </c>
      <c r="AT2070" t="s">
        <v>144</v>
      </c>
      <c r="AU2070" t="s">
        <v>1326</v>
      </c>
      <c r="AV2070" t="s">
        <v>7929</v>
      </c>
      <c r="AW2070" t="s">
        <v>2389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2016030718</v>
      </c>
      <c r="BM2070">
        <v>18</v>
      </c>
    </row>
    <row r="2071" spans="1:65">
      <c r="A2071" t="s">
        <v>7930</v>
      </c>
      <c r="B2071">
        <v>2070</v>
      </c>
      <c r="C2071" t="s">
        <v>52</v>
      </c>
      <c r="D2071">
        <v>1</v>
      </c>
      <c r="E2071">
        <v>18</v>
      </c>
      <c r="F2071">
        <v>2016030718</v>
      </c>
      <c r="G2071">
        <v>20160307</v>
      </c>
      <c r="H2071" t="s">
        <v>2390</v>
      </c>
      <c r="I2071" t="s">
        <v>217</v>
      </c>
      <c r="J2071" t="s">
        <v>55</v>
      </c>
      <c r="K2071">
        <v>0</v>
      </c>
      <c r="L2071">
        <v>0</v>
      </c>
      <c r="M2071">
        <v>0</v>
      </c>
      <c r="N2071" t="s">
        <v>56</v>
      </c>
      <c r="O2071" t="s">
        <v>57</v>
      </c>
      <c r="P2071" t="s">
        <v>57</v>
      </c>
      <c r="Q2071" t="s">
        <v>3</v>
      </c>
      <c r="R2071" t="s">
        <v>144</v>
      </c>
      <c r="S2071" t="s">
        <v>55</v>
      </c>
      <c r="T2071" t="s">
        <v>56</v>
      </c>
      <c r="U2071" t="s">
        <v>56</v>
      </c>
      <c r="V2071" t="s">
        <v>56</v>
      </c>
      <c r="W2071" t="s">
        <v>55</v>
      </c>
      <c r="X2071" t="s">
        <v>56</v>
      </c>
      <c r="Y2071" t="s">
        <v>56</v>
      </c>
      <c r="Z2071" t="s">
        <v>68</v>
      </c>
      <c r="AA2071" t="s">
        <v>132</v>
      </c>
      <c r="AB2071" t="s">
        <v>56</v>
      </c>
      <c r="AC2071" t="s">
        <v>68</v>
      </c>
      <c r="AD2071" t="s">
        <v>56</v>
      </c>
      <c r="AE2071">
        <v>0</v>
      </c>
      <c r="AF2071">
        <v>0</v>
      </c>
      <c r="AG2071">
        <v>0</v>
      </c>
      <c r="AH2071">
        <v>1</v>
      </c>
      <c r="AI2071" s="18" t="str">
        <f t="shared" si="129"/>
        <v>1</v>
      </c>
      <c r="AJ2071" s="18" t="str">
        <f t="shared" si="130"/>
        <v>1</v>
      </c>
      <c r="AK2071" s="18" t="str">
        <f t="shared" si="131"/>
        <v>1</v>
      </c>
      <c r="AL2071" s="18">
        <f t="shared" si="132"/>
        <v>1</v>
      </c>
      <c r="AM2071" t="s">
        <v>55</v>
      </c>
      <c r="AN2071" t="s">
        <v>55</v>
      </c>
      <c r="AO2071">
        <v>0</v>
      </c>
      <c r="AP2071">
        <v>0</v>
      </c>
      <c r="AQ2071">
        <v>0</v>
      </c>
      <c r="AR2071" t="s">
        <v>147</v>
      </c>
      <c r="AS2071" t="s">
        <v>58</v>
      </c>
      <c r="AT2071" t="s">
        <v>144</v>
      </c>
      <c r="AU2071" t="s">
        <v>1326</v>
      </c>
      <c r="AV2071" t="s">
        <v>7930</v>
      </c>
      <c r="AW2071" t="s">
        <v>2390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2016030718</v>
      </c>
      <c r="BM2071">
        <v>18</v>
      </c>
    </row>
    <row r="2072" spans="1:65">
      <c r="A2072" t="s">
        <v>7931</v>
      </c>
      <c r="B2072">
        <v>2071</v>
      </c>
      <c r="C2072" t="s">
        <v>52</v>
      </c>
      <c r="D2072">
        <v>1</v>
      </c>
      <c r="E2072">
        <v>18</v>
      </c>
      <c r="F2072">
        <v>2016030718</v>
      </c>
      <c r="G2072">
        <v>20160307</v>
      </c>
      <c r="H2072" t="s">
        <v>2391</v>
      </c>
      <c r="I2072" t="s">
        <v>217</v>
      </c>
      <c r="J2072" t="s">
        <v>55</v>
      </c>
      <c r="K2072">
        <v>0</v>
      </c>
      <c r="L2072">
        <v>0</v>
      </c>
      <c r="M2072">
        <v>0</v>
      </c>
      <c r="N2072" t="s">
        <v>56</v>
      </c>
      <c r="O2072" t="s">
        <v>57</v>
      </c>
      <c r="P2072" t="s">
        <v>57</v>
      </c>
      <c r="Q2072" t="s">
        <v>3</v>
      </c>
      <c r="R2072" t="s">
        <v>144</v>
      </c>
      <c r="S2072" t="s">
        <v>55</v>
      </c>
      <c r="T2072" t="s">
        <v>56</v>
      </c>
      <c r="U2072" t="s">
        <v>56</v>
      </c>
      <c r="V2072" t="s">
        <v>56</v>
      </c>
      <c r="W2072" t="s">
        <v>55</v>
      </c>
      <c r="X2072" t="s">
        <v>56</v>
      </c>
      <c r="Y2072" t="s">
        <v>56</v>
      </c>
      <c r="Z2072" t="s">
        <v>68</v>
      </c>
      <c r="AA2072" t="s">
        <v>132</v>
      </c>
      <c r="AB2072" t="s">
        <v>56</v>
      </c>
      <c r="AC2072" t="s">
        <v>68</v>
      </c>
      <c r="AD2072" t="s">
        <v>56</v>
      </c>
      <c r="AE2072">
        <v>0</v>
      </c>
      <c r="AF2072">
        <v>0</v>
      </c>
      <c r="AG2072">
        <v>0</v>
      </c>
      <c r="AH2072">
        <v>1</v>
      </c>
      <c r="AI2072" s="18" t="str">
        <f t="shared" si="129"/>
        <v>1</v>
      </c>
      <c r="AJ2072" s="18" t="str">
        <f t="shared" si="130"/>
        <v>1</v>
      </c>
      <c r="AK2072" s="18" t="str">
        <f t="shared" si="131"/>
        <v>1</v>
      </c>
      <c r="AL2072" s="18">
        <f t="shared" si="132"/>
        <v>1</v>
      </c>
      <c r="AM2072" t="s">
        <v>55</v>
      </c>
      <c r="AN2072" t="s">
        <v>55</v>
      </c>
      <c r="AO2072">
        <v>1</v>
      </c>
      <c r="AP2072">
        <v>0</v>
      </c>
      <c r="AQ2072">
        <v>0</v>
      </c>
      <c r="AR2072" t="s">
        <v>147</v>
      </c>
      <c r="AS2072" t="s">
        <v>58</v>
      </c>
      <c r="AT2072" t="s">
        <v>144</v>
      </c>
      <c r="AU2072" t="s">
        <v>1326</v>
      </c>
      <c r="AV2072" t="s">
        <v>7931</v>
      </c>
      <c r="AW2072" t="s">
        <v>2391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2016030718</v>
      </c>
      <c r="BM2072">
        <v>18</v>
      </c>
    </row>
    <row r="2073" spans="1:65">
      <c r="A2073" t="s">
        <v>7932</v>
      </c>
      <c r="B2073">
        <v>2072</v>
      </c>
      <c r="C2073" t="s">
        <v>52</v>
      </c>
      <c r="D2073">
        <v>1</v>
      </c>
      <c r="E2073">
        <v>18</v>
      </c>
      <c r="F2073">
        <v>2016030718</v>
      </c>
      <c r="G2073">
        <v>20160307</v>
      </c>
      <c r="H2073" t="s">
        <v>2392</v>
      </c>
      <c r="I2073" t="s">
        <v>217</v>
      </c>
      <c r="J2073" t="s">
        <v>55</v>
      </c>
      <c r="K2073">
        <v>0</v>
      </c>
      <c r="L2073">
        <v>0</v>
      </c>
      <c r="M2073">
        <v>0</v>
      </c>
      <c r="N2073" t="s">
        <v>56</v>
      </c>
      <c r="O2073" t="s">
        <v>57</v>
      </c>
      <c r="P2073" t="s">
        <v>57</v>
      </c>
      <c r="Q2073" t="s">
        <v>3</v>
      </c>
      <c r="R2073" t="s">
        <v>144</v>
      </c>
      <c r="S2073" t="s">
        <v>55</v>
      </c>
      <c r="T2073" t="s">
        <v>56</v>
      </c>
      <c r="U2073" t="s">
        <v>56</v>
      </c>
      <c r="V2073" t="s">
        <v>56</v>
      </c>
      <c r="W2073" t="s">
        <v>55</v>
      </c>
      <c r="X2073" t="s">
        <v>56</v>
      </c>
      <c r="Y2073" t="s">
        <v>56</v>
      </c>
      <c r="Z2073" t="s">
        <v>68</v>
      </c>
      <c r="AA2073" t="s">
        <v>132</v>
      </c>
      <c r="AB2073" t="s">
        <v>56</v>
      </c>
      <c r="AC2073" t="s">
        <v>68</v>
      </c>
      <c r="AD2073" t="s">
        <v>56</v>
      </c>
      <c r="AE2073">
        <v>0</v>
      </c>
      <c r="AF2073">
        <v>0</v>
      </c>
      <c r="AG2073">
        <v>0</v>
      </c>
      <c r="AH2073">
        <v>1</v>
      </c>
      <c r="AI2073" s="18" t="str">
        <f t="shared" si="129"/>
        <v>1</v>
      </c>
      <c r="AJ2073" s="18" t="str">
        <f t="shared" si="130"/>
        <v>1</v>
      </c>
      <c r="AK2073" s="18" t="str">
        <f t="shared" si="131"/>
        <v>1</v>
      </c>
      <c r="AL2073" s="18">
        <f t="shared" si="132"/>
        <v>1</v>
      </c>
      <c r="AM2073" t="s">
        <v>55</v>
      </c>
      <c r="AN2073" t="s">
        <v>55</v>
      </c>
      <c r="AO2073">
        <v>0</v>
      </c>
      <c r="AP2073">
        <v>0</v>
      </c>
      <c r="AQ2073">
        <v>0</v>
      </c>
      <c r="AR2073" t="s">
        <v>147</v>
      </c>
      <c r="AS2073" t="s">
        <v>58</v>
      </c>
      <c r="AT2073" t="s">
        <v>144</v>
      </c>
      <c r="AU2073" t="s">
        <v>1326</v>
      </c>
      <c r="AV2073" t="s">
        <v>7932</v>
      </c>
      <c r="AW2073" t="s">
        <v>2392</v>
      </c>
      <c r="AX2073">
        <v>0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2016030718</v>
      </c>
      <c r="BM2073">
        <v>18</v>
      </c>
    </row>
    <row r="2074" spans="1:65">
      <c r="A2074" t="s">
        <v>7933</v>
      </c>
      <c r="B2074">
        <v>2073</v>
      </c>
      <c r="C2074" t="s">
        <v>52</v>
      </c>
      <c r="D2074">
        <v>1</v>
      </c>
      <c r="E2074">
        <v>18</v>
      </c>
      <c r="F2074">
        <v>2016030718</v>
      </c>
      <c r="G2074">
        <v>20160307</v>
      </c>
      <c r="H2074" t="s">
        <v>2393</v>
      </c>
      <c r="I2074" t="s">
        <v>217</v>
      </c>
      <c r="J2074" t="s">
        <v>55</v>
      </c>
      <c r="K2074">
        <v>0</v>
      </c>
      <c r="L2074">
        <v>0</v>
      </c>
      <c r="M2074">
        <v>0</v>
      </c>
      <c r="N2074" t="s">
        <v>56</v>
      </c>
      <c r="O2074" t="s">
        <v>57</v>
      </c>
      <c r="P2074" t="s">
        <v>57</v>
      </c>
      <c r="Q2074" t="s">
        <v>3</v>
      </c>
      <c r="R2074" t="s">
        <v>144</v>
      </c>
      <c r="S2074" t="s">
        <v>55</v>
      </c>
      <c r="T2074" t="s">
        <v>56</v>
      </c>
      <c r="U2074" t="s">
        <v>56</v>
      </c>
      <c r="V2074" t="s">
        <v>56</v>
      </c>
      <c r="W2074" t="s">
        <v>55</v>
      </c>
      <c r="X2074" t="s">
        <v>56</v>
      </c>
      <c r="Y2074" t="s">
        <v>56</v>
      </c>
      <c r="Z2074" t="s">
        <v>68</v>
      </c>
      <c r="AA2074" t="s">
        <v>132</v>
      </c>
      <c r="AB2074" t="s">
        <v>56</v>
      </c>
      <c r="AC2074" t="s">
        <v>68</v>
      </c>
      <c r="AD2074" t="s">
        <v>56</v>
      </c>
      <c r="AE2074">
        <v>0</v>
      </c>
      <c r="AF2074">
        <v>0</v>
      </c>
      <c r="AG2074">
        <v>0</v>
      </c>
      <c r="AH2074">
        <v>1</v>
      </c>
      <c r="AI2074" s="18" t="str">
        <f t="shared" si="129"/>
        <v>1</v>
      </c>
      <c r="AJ2074" s="18" t="str">
        <f t="shared" si="130"/>
        <v>1</v>
      </c>
      <c r="AK2074" s="18" t="str">
        <f t="shared" si="131"/>
        <v>1</v>
      </c>
      <c r="AL2074" s="18">
        <f t="shared" si="132"/>
        <v>1</v>
      </c>
      <c r="AM2074" t="s">
        <v>55</v>
      </c>
      <c r="AN2074" t="s">
        <v>55</v>
      </c>
      <c r="AO2074">
        <v>0</v>
      </c>
      <c r="AP2074">
        <v>0</v>
      </c>
      <c r="AQ2074">
        <v>0</v>
      </c>
      <c r="AR2074" t="s">
        <v>147</v>
      </c>
      <c r="AS2074" t="s">
        <v>58</v>
      </c>
      <c r="AT2074" t="s">
        <v>144</v>
      </c>
      <c r="AU2074" t="s">
        <v>1326</v>
      </c>
      <c r="AV2074" t="s">
        <v>7933</v>
      </c>
      <c r="AW2074" t="s">
        <v>2393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2016030718</v>
      </c>
      <c r="BM2074">
        <v>18</v>
      </c>
    </row>
    <row r="2075" spans="1:65">
      <c r="A2075" t="s">
        <v>7934</v>
      </c>
      <c r="B2075">
        <v>2074</v>
      </c>
      <c r="C2075" t="s">
        <v>52</v>
      </c>
      <c r="D2075">
        <v>1</v>
      </c>
      <c r="E2075">
        <v>18</v>
      </c>
      <c r="F2075">
        <v>2016030718</v>
      </c>
      <c r="G2075">
        <v>20160307</v>
      </c>
      <c r="H2075" t="s">
        <v>1758</v>
      </c>
      <c r="I2075" t="s">
        <v>217</v>
      </c>
      <c r="J2075" t="s">
        <v>55</v>
      </c>
      <c r="K2075">
        <v>0</v>
      </c>
      <c r="L2075">
        <v>0</v>
      </c>
      <c r="M2075">
        <v>0</v>
      </c>
      <c r="N2075" t="s">
        <v>56</v>
      </c>
      <c r="O2075" t="s">
        <v>57</v>
      </c>
      <c r="P2075" t="s">
        <v>57</v>
      </c>
      <c r="Q2075" t="s">
        <v>3</v>
      </c>
      <c r="R2075" t="s">
        <v>144</v>
      </c>
      <c r="S2075" t="s">
        <v>55</v>
      </c>
      <c r="T2075" t="s">
        <v>56</v>
      </c>
      <c r="U2075" t="s">
        <v>56</v>
      </c>
      <c r="V2075" t="s">
        <v>56</v>
      </c>
      <c r="W2075" t="s">
        <v>55</v>
      </c>
      <c r="X2075" t="s">
        <v>56</v>
      </c>
      <c r="Y2075" t="s">
        <v>56</v>
      </c>
      <c r="Z2075" t="s">
        <v>68</v>
      </c>
      <c r="AA2075" t="s">
        <v>132</v>
      </c>
      <c r="AB2075" t="s">
        <v>56</v>
      </c>
      <c r="AC2075" t="s">
        <v>68</v>
      </c>
      <c r="AD2075" t="s">
        <v>56</v>
      </c>
      <c r="AE2075">
        <v>0</v>
      </c>
      <c r="AF2075">
        <v>0</v>
      </c>
      <c r="AG2075">
        <v>0</v>
      </c>
      <c r="AH2075">
        <v>1</v>
      </c>
      <c r="AI2075" s="18" t="str">
        <f t="shared" si="129"/>
        <v>1</v>
      </c>
      <c r="AJ2075" s="18" t="str">
        <f t="shared" si="130"/>
        <v>1</v>
      </c>
      <c r="AK2075" s="18" t="str">
        <f t="shared" si="131"/>
        <v>1</v>
      </c>
      <c r="AL2075" s="18">
        <f t="shared" si="132"/>
        <v>1</v>
      </c>
      <c r="AM2075" t="s">
        <v>55</v>
      </c>
      <c r="AN2075" t="s">
        <v>55</v>
      </c>
      <c r="AO2075">
        <v>0</v>
      </c>
      <c r="AP2075">
        <v>0</v>
      </c>
      <c r="AQ2075">
        <v>0</v>
      </c>
      <c r="AR2075" t="s">
        <v>147</v>
      </c>
      <c r="AS2075" t="s">
        <v>58</v>
      </c>
      <c r="AT2075" t="s">
        <v>144</v>
      </c>
      <c r="AU2075" t="s">
        <v>1326</v>
      </c>
      <c r="AV2075" t="s">
        <v>7934</v>
      </c>
      <c r="AW2075" t="s">
        <v>1758</v>
      </c>
      <c r="AX2075">
        <v>0</v>
      </c>
      <c r="AY2075">
        <v>0</v>
      </c>
      <c r="AZ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2016030718</v>
      </c>
      <c r="BM2075">
        <v>18</v>
      </c>
    </row>
    <row r="2076" spans="1:65">
      <c r="A2076" t="s">
        <v>7935</v>
      </c>
      <c r="B2076">
        <v>2075</v>
      </c>
      <c r="C2076" t="s">
        <v>52</v>
      </c>
      <c r="D2076">
        <v>1</v>
      </c>
      <c r="E2076">
        <v>18</v>
      </c>
      <c r="F2076">
        <v>2016030718</v>
      </c>
      <c r="G2076">
        <v>20160307</v>
      </c>
      <c r="H2076" t="s">
        <v>1761</v>
      </c>
      <c r="I2076" t="s">
        <v>217</v>
      </c>
      <c r="J2076" t="s">
        <v>55</v>
      </c>
      <c r="K2076">
        <v>0</v>
      </c>
      <c r="L2076">
        <v>0</v>
      </c>
      <c r="M2076">
        <v>0</v>
      </c>
      <c r="N2076" t="s">
        <v>56</v>
      </c>
      <c r="O2076" t="s">
        <v>57</v>
      </c>
      <c r="P2076" t="s">
        <v>57</v>
      </c>
      <c r="Q2076" t="s">
        <v>3</v>
      </c>
      <c r="R2076" t="s">
        <v>144</v>
      </c>
      <c r="S2076" t="s">
        <v>55</v>
      </c>
      <c r="T2076" t="s">
        <v>56</v>
      </c>
      <c r="U2076" t="s">
        <v>56</v>
      </c>
      <c r="V2076" t="s">
        <v>56</v>
      </c>
      <c r="W2076" t="s">
        <v>55</v>
      </c>
      <c r="X2076" t="s">
        <v>56</v>
      </c>
      <c r="Y2076" t="s">
        <v>56</v>
      </c>
      <c r="Z2076" t="s">
        <v>68</v>
      </c>
      <c r="AA2076" t="s">
        <v>132</v>
      </c>
      <c r="AB2076" t="s">
        <v>56</v>
      </c>
      <c r="AC2076" t="s">
        <v>68</v>
      </c>
      <c r="AD2076" t="s">
        <v>56</v>
      </c>
      <c r="AE2076">
        <v>0</v>
      </c>
      <c r="AF2076">
        <v>0</v>
      </c>
      <c r="AG2076">
        <v>0</v>
      </c>
      <c r="AH2076">
        <v>1</v>
      </c>
      <c r="AI2076" s="18" t="str">
        <f t="shared" si="129"/>
        <v>1</v>
      </c>
      <c r="AJ2076" s="18" t="str">
        <f t="shared" si="130"/>
        <v>1</v>
      </c>
      <c r="AK2076" s="18" t="str">
        <f t="shared" si="131"/>
        <v>1</v>
      </c>
      <c r="AL2076" s="18">
        <f t="shared" si="132"/>
        <v>1</v>
      </c>
      <c r="AM2076" t="s">
        <v>55</v>
      </c>
      <c r="AN2076" t="s">
        <v>55</v>
      </c>
      <c r="AO2076">
        <v>0</v>
      </c>
      <c r="AP2076">
        <v>0</v>
      </c>
      <c r="AQ2076">
        <v>0</v>
      </c>
      <c r="AR2076" t="s">
        <v>147</v>
      </c>
      <c r="AS2076" t="s">
        <v>58</v>
      </c>
      <c r="AT2076" t="s">
        <v>144</v>
      </c>
      <c r="AU2076" t="s">
        <v>1326</v>
      </c>
      <c r="AV2076" t="s">
        <v>7935</v>
      </c>
      <c r="AW2076" t="s">
        <v>1761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2016030718</v>
      </c>
      <c r="BM2076">
        <v>18</v>
      </c>
    </row>
    <row r="2077" spans="1:65">
      <c r="A2077" t="s">
        <v>7936</v>
      </c>
      <c r="B2077">
        <v>2076</v>
      </c>
      <c r="C2077" t="s">
        <v>52</v>
      </c>
      <c r="D2077">
        <v>1</v>
      </c>
      <c r="E2077">
        <v>18</v>
      </c>
      <c r="F2077">
        <v>2016030718</v>
      </c>
      <c r="G2077">
        <v>20160307</v>
      </c>
      <c r="H2077" t="s">
        <v>2394</v>
      </c>
      <c r="I2077" t="s">
        <v>217</v>
      </c>
      <c r="J2077" t="s">
        <v>55</v>
      </c>
      <c r="K2077">
        <v>0</v>
      </c>
      <c r="L2077">
        <v>0</v>
      </c>
      <c r="M2077">
        <v>0</v>
      </c>
      <c r="N2077" t="s">
        <v>56</v>
      </c>
      <c r="O2077" t="s">
        <v>57</v>
      </c>
      <c r="P2077" t="s">
        <v>57</v>
      </c>
      <c r="Q2077" t="s">
        <v>3</v>
      </c>
      <c r="R2077" t="s">
        <v>144</v>
      </c>
      <c r="S2077" t="s">
        <v>55</v>
      </c>
      <c r="T2077" t="s">
        <v>56</v>
      </c>
      <c r="U2077" t="s">
        <v>56</v>
      </c>
      <c r="V2077" t="s">
        <v>56</v>
      </c>
      <c r="W2077" t="s">
        <v>55</v>
      </c>
      <c r="X2077" t="s">
        <v>56</v>
      </c>
      <c r="Y2077" t="s">
        <v>56</v>
      </c>
      <c r="Z2077" t="s">
        <v>68</v>
      </c>
      <c r="AA2077" t="s">
        <v>132</v>
      </c>
      <c r="AB2077" t="s">
        <v>56</v>
      </c>
      <c r="AC2077" t="s">
        <v>68</v>
      </c>
      <c r="AD2077" t="s">
        <v>56</v>
      </c>
      <c r="AE2077">
        <v>0</v>
      </c>
      <c r="AF2077">
        <v>0</v>
      </c>
      <c r="AG2077">
        <v>0</v>
      </c>
      <c r="AH2077">
        <v>1</v>
      </c>
      <c r="AI2077" s="18" t="str">
        <f t="shared" si="129"/>
        <v>1</v>
      </c>
      <c r="AJ2077" s="18" t="str">
        <f t="shared" si="130"/>
        <v>1</v>
      </c>
      <c r="AK2077" s="18" t="str">
        <f t="shared" si="131"/>
        <v>1</v>
      </c>
      <c r="AL2077" s="18">
        <f t="shared" si="132"/>
        <v>1</v>
      </c>
      <c r="AM2077" t="s">
        <v>55</v>
      </c>
      <c r="AN2077" t="s">
        <v>55</v>
      </c>
      <c r="AO2077">
        <v>1</v>
      </c>
      <c r="AP2077">
        <v>0</v>
      </c>
      <c r="AQ2077">
        <v>0</v>
      </c>
      <c r="AR2077" t="s">
        <v>147</v>
      </c>
      <c r="AS2077" t="s">
        <v>58</v>
      </c>
      <c r="AT2077" t="s">
        <v>144</v>
      </c>
      <c r="AU2077" t="s">
        <v>1326</v>
      </c>
      <c r="AV2077" t="s">
        <v>7936</v>
      </c>
      <c r="AW2077" t="s">
        <v>2394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2016030718</v>
      </c>
      <c r="BM2077">
        <v>18</v>
      </c>
    </row>
    <row r="2078" spans="1:65">
      <c r="A2078" t="s">
        <v>7937</v>
      </c>
      <c r="B2078">
        <v>2077</v>
      </c>
      <c r="C2078" t="s">
        <v>52</v>
      </c>
      <c r="D2078">
        <v>1</v>
      </c>
      <c r="E2078">
        <v>18</v>
      </c>
      <c r="F2078">
        <v>2016030718</v>
      </c>
      <c r="G2078">
        <v>20160307</v>
      </c>
      <c r="H2078" t="s">
        <v>1763</v>
      </c>
      <c r="I2078" t="s">
        <v>217</v>
      </c>
      <c r="J2078" t="s">
        <v>55</v>
      </c>
      <c r="K2078">
        <v>0</v>
      </c>
      <c r="L2078">
        <v>0</v>
      </c>
      <c r="M2078">
        <v>0</v>
      </c>
      <c r="N2078" t="s">
        <v>56</v>
      </c>
      <c r="O2078" t="s">
        <v>57</v>
      </c>
      <c r="P2078" t="s">
        <v>57</v>
      </c>
      <c r="Q2078" t="s">
        <v>3</v>
      </c>
      <c r="R2078" t="s">
        <v>144</v>
      </c>
      <c r="S2078" t="s">
        <v>55</v>
      </c>
      <c r="T2078" t="s">
        <v>56</v>
      </c>
      <c r="U2078" t="s">
        <v>56</v>
      </c>
      <c r="V2078" t="s">
        <v>56</v>
      </c>
      <c r="W2078" t="s">
        <v>55</v>
      </c>
      <c r="X2078" t="s">
        <v>56</v>
      </c>
      <c r="Y2078" t="s">
        <v>56</v>
      </c>
      <c r="Z2078" t="s">
        <v>68</v>
      </c>
      <c r="AA2078" t="s">
        <v>132</v>
      </c>
      <c r="AB2078" t="s">
        <v>56</v>
      </c>
      <c r="AC2078" t="s">
        <v>56</v>
      </c>
      <c r="AD2078" t="s">
        <v>56</v>
      </c>
      <c r="AE2078">
        <v>0</v>
      </c>
      <c r="AF2078">
        <v>0</v>
      </c>
      <c r="AG2078">
        <v>0</v>
      </c>
      <c r="AH2078">
        <v>1</v>
      </c>
      <c r="AI2078" s="18" t="str">
        <f t="shared" si="129"/>
        <v>1</v>
      </c>
      <c r="AJ2078" s="18" t="str">
        <f t="shared" si="130"/>
        <v>1</v>
      </c>
      <c r="AK2078" s="18" t="str">
        <f t="shared" si="131"/>
        <v>1</v>
      </c>
      <c r="AL2078" s="18">
        <f t="shared" si="132"/>
        <v>1</v>
      </c>
      <c r="AM2078" t="s">
        <v>55</v>
      </c>
      <c r="AN2078" t="s">
        <v>55</v>
      </c>
      <c r="AO2078">
        <v>0</v>
      </c>
      <c r="AP2078">
        <v>0</v>
      </c>
      <c r="AQ2078">
        <v>0</v>
      </c>
      <c r="AR2078" t="s">
        <v>147</v>
      </c>
      <c r="AS2078" t="s">
        <v>58</v>
      </c>
      <c r="AT2078" t="s">
        <v>144</v>
      </c>
      <c r="AU2078" t="s">
        <v>1326</v>
      </c>
      <c r="AV2078" t="s">
        <v>7937</v>
      </c>
      <c r="AW2078" t="s">
        <v>1763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2016030718</v>
      </c>
      <c r="BM2078">
        <v>18</v>
      </c>
    </row>
    <row r="2079" spans="1:65">
      <c r="A2079" t="s">
        <v>7938</v>
      </c>
      <c r="B2079">
        <v>2078</v>
      </c>
      <c r="C2079" t="s">
        <v>52</v>
      </c>
      <c r="D2079">
        <v>1</v>
      </c>
      <c r="E2079">
        <v>18</v>
      </c>
      <c r="F2079">
        <v>2016030718</v>
      </c>
      <c r="G2079">
        <v>20160307</v>
      </c>
      <c r="H2079" t="s">
        <v>2395</v>
      </c>
      <c r="I2079" t="s">
        <v>217</v>
      </c>
      <c r="J2079" t="s">
        <v>55</v>
      </c>
      <c r="K2079">
        <v>0</v>
      </c>
      <c r="L2079">
        <v>0</v>
      </c>
      <c r="M2079">
        <v>0</v>
      </c>
      <c r="N2079" t="s">
        <v>56</v>
      </c>
      <c r="O2079" t="s">
        <v>57</v>
      </c>
      <c r="P2079" t="s">
        <v>57</v>
      </c>
      <c r="Q2079" t="s">
        <v>3</v>
      </c>
      <c r="R2079" t="s">
        <v>144</v>
      </c>
      <c r="S2079" t="s">
        <v>55</v>
      </c>
      <c r="T2079" t="s">
        <v>56</v>
      </c>
      <c r="U2079" t="s">
        <v>56</v>
      </c>
      <c r="V2079" t="s">
        <v>56</v>
      </c>
      <c r="W2079" t="s">
        <v>55</v>
      </c>
      <c r="X2079" t="s">
        <v>56</v>
      </c>
      <c r="Y2079" t="s">
        <v>56</v>
      </c>
      <c r="Z2079" t="s">
        <v>68</v>
      </c>
      <c r="AA2079" t="s">
        <v>132</v>
      </c>
      <c r="AB2079" t="s">
        <v>56</v>
      </c>
      <c r="AC2079" t="s">
        <v>56</v>
      </c>
      <c r="AD2079" t="s">
        <v>56</v>
      </c>
      <c r="AE2079">
        <v>0</v>
      </c>
      <c r="AF2079">
        <v>0</v>
      </c>
      <c r="AG2079">
        <v>0</v>
      </c>
      <c r="AH2079">
        <v>1</v>
      </c>
      <c r="AI2079" s="18" t="str">
        <f t="shared" si="129"/>
        <v>1</v>
      </c>
      <c r="AJ2079" s="18" t="str">
        <f t="shared" si="130"/>
        <v>1</v>
      </c>
      <c r="AK2079" s="18" t="str">
        <f t="shared" si="131"/>
        <v>1</v>
      </c>
      <c r="AL2079" s="18">
        <f t="shared" si="132"/>
        <v>1</v>
      </c>
      <c r="AM2079" t="s">
        <v>55</v>
      </c>
      <c r="AN2079" t="s">
        <v>55</v>
      </c>
      <c r="AO2079">
        <v>0</v>
      </c>
      <c r="AP2079">
        <v>0</v>
      </c>
      <c r="AQ2079">
        <v>0</v>
      </c>
      <c r="AR2079" t="s">
        <v>147</v>
      </c>
      <c r="AS2079" t="s">
        <v>58</v>
      </c>
      <c r="AT2079" t="s">
        <v>144</v>
      </c>
      <c r="AU2079" t="s">
        <v>1326</v>
      </c>
      <c r="AV2079" t="s">
        <v>7938</v>
      </c>
      <c r="AW2079" t="s">
        <v>2395</v>
      </c>
      <c r="AX2079">
        <v>0</v>
      </c>
      <c r="AY2079">
        <v>0</v>
      </c>
      <c r="AZ2079">
        <v>0</v>
      </c>
      <c r="BA2079">
        <v>1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2016030718</v>
      </c>
      <c r="BM2079">
        <v>18</v>
      </c>
    </row>
    <row r="2080" spans="1:65">
      <c r="A2080" t="s">
        <v>7939</v>
      </c>
      <c r="B2080">
        <v>2079</v>
      </c>
      <c r="C2080" t="s">
        <v>52</v>
      </c>
      <c r="D2080">
        <v>1</v>
      </c>
      <c r="E2080">
        <v>18</v>
      </c>
      <c r="F2080">
        <v>2016030718</v>
      </c>
      <c r="G2080">
        <v>20160307</v>
      </c>
      <c r="H2080" t="s">
        <v>1765</v>
      </c>
      <c r="I2080" t="s">
        <v>217</v>
      </c>
      <c r="J2080" t="s">
        <v>55</v>
      </c>
      <c r="K2080">
        <v>0</v>
      </c>
      <c r="L2080">
        <v>0</v>
      </c>
      <c r="M2080">
        <v>0</v>
      </c>
      <c r="N2080" t="s">
        <v>56</v>
      </c>
      <c r="O2080" t="s">
        <v>57</v>
      </c>
      <c r="P2080" t="s">
        <v>57</v>
      </c>
      <c r="Q2080" t="s">
        <v>3</v>
      </c>
      <c r="R2080" t="s">
        <v>144</v>
      </c>
      <c r="S2080" t="s">
        <v>55</v>
      </c>
      <c r="T2080" t="s">
        <v>56</v>
      </c>
      <c r="U2080" t="s">
        <v>56</v>
      </c>
      <c r="V2080" t="s">
        <v>56</v>
      </c>
      <c r="W2080" t="s">
        <v>55</v>
      </c>
      <c r="X2080" t="s">
        <v>56</v>
      </c>
      <c r="Y2080" t="s">
        <v>56</v>
      </c>
      <c r="Z2080" t="s">
        <v>68</v>
      </c>
      <c r="AA2080" t="s">
        <v>132</v>
      </c>
      <c r="AB2080" t="s">
        <v>56</v>
      </c>
      <c r="AC2080" t="s">
        <v>56</v>
      </c>
      <c r="AD2080" t="s">
        <v>56</v>
      </c>
      <c r="AE2080">
        <v>0</v>
      </c>
      <c r="AF2080">
        <v>0</v>
      </c>
      <c r="AG2080">
        <v>0</v>
      </c>
      <c r="AH2080">
        <v>1</v>
      </c>
      <c r="AI2080" s="18" t="str">
        <f t="shared" si="129"/>
        <v>1</v>
      </c>
      <c r="AJ2080" s="18" t="str">
        <f t="shared" si="130"/>
        <v>1</v>
      </c>
      <c r="AK2080" s="18" t="str">
        <f t="shared" si="131"/>
        <v>1</v>
      </c>
      <c r="AL2080" s="18">
        <f t="shared" si="132"/>
        <v>1</v>
      </c>
      <c r="AM2080" t="s">
        <v>55</v>
      </c>
      <c r="AN2080" t="s">
        <v>55</v>
      </c>
      <c r="AO2080">
        <v>0</v>
      </c>
      <c r="AP2080">
        <v>0</v>
      </c>
      <c r="AQ2080">
        <v>0</v>
      </c>
      <c r="AR2080" t="s">
        <v>147</v>
      </c>
      <c r="AS2080" t="s">
        <v>58</v>
      </c>
      <c r="AT2080" t="s">
        <v>144</v>
      </c>
      <c r="AU2080" t="s">
        <v>1326</v>
      </c>
      <c r="AV2080" t="s">
        <v>7939</v>
      </c>
      <c r="AW2080" t="s">
        <v>1765</v>
      </c>
      <c r="AX2080">
        <v>0</v>
      </c>
      <c r="AY2080">
        <v>0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2016030718</v>
      </c>
      <c r="BM2080">
        <v>18</v>
      </c>
    </row>
    <row r="2081" spans="1:65">
      <c r="A2081" t="s">
        <v>7940</v>
      </c>
      <c r="B2081">
        <v>2080</v>
      </c>
      <c r="C2081" t="s">
        <v>52</v>
      </c>
      <c r="D2081">
        <v>1</v>
      </c>
      <c r="E2081">
        <v>18</v>
      </c>
      <c r="F2081">
        <v>2016030718</v>
      </c>
      <c r="G2081">
        <v>20160307</v>
      </c>
      <c r="H2081" t="s">
        <v>2396</v>
      </c>
      <c r="I2081" t="s">
        <v>217</v>
      </c>
      <c r="J2081" t="s">
        <v>55</v>
      </c>
      <c r="K2081">
        <v>0</v>
      </c>
      <c r="L2081">
        <v>0</v>
      </c>
      <c r="M2081">
        <v>0</v>
      </c>
      <c r="N2081" t="s">
        <v>56</v>
      </c>
      <c r="O2081" t="s">
        <v>57</v>
      </c>
      <c r="P2081" t="s">
        <v>57</v>
      </c>
      <c r="Q2081" t="s">
        <v>3</v>
      </c>
      <c r="R2081" t="s">
        <v>144</v>
      </c>
      <c r="S2081" t="s">
        <v>55</v>
      </c>
      <c r="T2081" t="s">
        <v>56</v>
      </c>
      <c r="U2081" t="s">
        <v>56</v>
      </c>
      <c r="V2081" t="s">
        <v>56</v>
      </c>
      <c r="W2081" t="s">
        <v>55</v>
      </c>
      <c r="X2081" t="s">
        <v>56</v>
      </c>
      <c r="Y2081" t="s">
        <v>56</v>
      </c>
      <c r="Z2081" t="s">
        <v>68</v>
      </c>
      <c r="AA2081" t="s">
        <v>132</v>
      </c>
      <c r="AB2081" t="s">
        <v>56</v>
      </c>
      <c r="AC2081" t="s">
        <v>56</v>
      </c>
      <c r="AD2081" t="s">
        <v>56</v>
      </c>
      <c r="AE2081">
        <v>0</v>
      </c>
      <c r="AF2081">
        <v>0</v>
      </c>
      <c r="AG2081">
        <v>0</v>
      </c>
      <c r="AH2081">
        <v>1</v>
      </c>
      <c r="AI2081" s="18" t="str">
        <f t="shared" si="129"/>
        <v>1</v>
      </c>
      <c r="AJ2081" s="18" t="str">
        <f t="shared" si="130"/>
        <v>1</v>
      </c>
      <c r="AK2081" s="18" t="str">
        <f t="shared" si="131"/>
        <v>1</v>
      </c>
      <c r="AL2081" s="18">
        <f t="shared" si="132"/>
        <v>1</v>
      </c>
      <c r="AM2081" t="s">
        <v>55</v>
      </c>
      <c r="AN2081" t="s">
        <v>55</v>
      </c>
      <c r="AO2081">
        <v>0</v>
      </c>
      <c r="AP2081">
        <v>0</v>
      </c>
      <c r="AQ2081">
        <v>0</v>
      </c>
      <c r="AR2081" t="s">
        <v>147</v>
      </c>
      <c r="AS2081" t="s">
        <v>58</v>
      </c>
      <c r="AT2081" t="s">
        <v>144</v>
      </c>
      <c r="AU2081" t="s">
        <v>1326</v>
      </c>
      <c r="AV2081" t="s">
        <v>7940</v>
      </c>
      <c r="AW2081" t="s">
        <v>2396</v>
      </c>
      <c r="AX2081">
        <v>0</v>
      </c>
      <c r="AY2081">
        <v>0</v>
      </c>
      <c r="AZ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2016030718</v>
      </c>
      <c r="BM2081">
        <v>18</v>
      </c>
    </row>
    <row r="2082" spans="1:65">
      <c r="A2082" t="s">
        <v>7941</v>
      </c>
      <c r="B2082">
        <v>2081</v>
      </c>
      <c r="C2082" t="s">
        <v>52</v>
      </c>
      <c r="D2082">
        <v>1</v>
      </c>
      <c r="E2082">
        <v>18</v>
      </c>
      <c r="F2082">
        <v>2016030718</v>
      </c>
      <c r="G2082">
        <v>20160307</v>
      </c>
      <c r="H2082" t="s">
        <v>2397</v>
      </c>
      <c r="I2082" t="s">
        <v>217</v>
      </c>
      <c r="J2082" t="s">
        <v>55</v>
      </c>
      <c r="K2082">
        <v>0</v>
      </c>
      <c r="L2082">
        <v>0</v>
      </c>
      <c r="M2082">
        <v>0</v>
      </c>
      <c r="N2082" t="s">
        <v>56</v>
      </c>
      <c r="O2082" t="s">
        <v>57</v>
      </c>
      <c r="P2082" t="s">
        <v>57</v>
      </c>
      <c r="Q2082" t="s">
        <v>3</v>
      </c>
      <c r="R2082" t="s">
        <v>144</v>
      </c>
      <c r="S2082" t="s">
        <v>55</v>
      </c>
      <c r="T2082" t="s">
        <v>56</v>
      </c>
      <c r="U2082" t="s">
        <v>56</v>
      </c>
      <c r="V2082" t="s">
        <v>56</v>
      </c>
      <c r="W2082" t="s">
        <v>55</v>
      </c>
      <c r="X2082" t="s">
        <v>56</v>
      </c>
      <c r="Y2082" t="s">
        <v>56</v>
      </c>
      <c r="Z2082" t="s">
        <v>68</v>
      </c>
      <c r="AA2082" t="s">
        <v>132</v>
      </c>
      <c r="AB2082" t="s">
        <v>56</v>
      </c>
      <c r="AC2082" t="s">
        <v>56</v>
      </c>
      <c r="AD2082" t="s">
        <v>56</v>
      </c>
      <c r="AE2082">
        <v>0</v>
      </c>
      <c r="AF2082">
        <v>0</v>
      </c>
      <c r="AG2082">
        <v>0</v>
      </c>
      <c r="AH2082">
        <v>1</v>
      </c>
      <c r="AI2082" s="18" t="str">
        <f t="shared" si="129"/>
        <v>1</v>
      </c>
      <c r="AJ2082" s="18" t="str">
        <f t="shared" si="130"/>
        <v>1</v>
      </c>
      <c r="AK2082" s="18" t="str">
        <f t="shared" si="131"/>
        <v>1</v>
      </c>
      <c r="AL2082" s="18">
        <f t="shared" si="132"/>
        <v>1</v>
      </c>
      <c r="AM2082" t="s">
        <v>55</v>
      </c>
      <c r="AN2082" t="s">
        <v>55</v>
      </c>
      <c r="AO2082">
        <v>1</v>
      </c>
      <c r="AP2082">
        <v>0</v>
      </c>
      <c r="AQ2082">
        <v>0</v>
      </c>
      <c r="AR2082" t="s">
        <v>147</v>
      </c>
      <c r="AS2082" t="s">
        <v>58</v>
      </c>
      <c r="AT2082" t="s">
        <v>144</v>
      </c>
      <c r="AU2082" t="s">
        <v>1326</v>
      </c>
      <c r="AV2082" t="s">
        <v>7941</v>
      </c>
      <c r="AW2082" t="s">
        <v>2397</v>
      </c>
      <c r="AX2082">
        <v>0</v>
      </c>
      <c r="AY2082">
        <v>0</v>
      </c>
      <c r="AZ2082">
        <v>0</v>
      </c>
      <c r="BA2082">
        <v>1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2016030718</v>
      </c>
      <c r="BM2082">
        <v>18</v>
      </c>
    </row>
    <row r="2083" spans="1:65">
      <c r="A2083" t="s">
        <v>7942</v>
      </c>
      <c r="B2083">
        <v>2082</v>
      </c>
      <c r="C2083" t="s">
        <v>52</v>
      </c>
      <c r="D2083">
        <v>1</v>
      </c>
      <c r="E2083">
        <v>18</v>
      </c>
      <c r="F2083">
        <v>2016030718</v>
      </c>
      <c r="G2083">
        <v>20160307</v>
      </c>
      <c r="H2083" t="s">
        <v>2398</v>
      </c>
      <c r="I2083" t="s">
        <v>217</v>
      </c>
      <c r="J2083" t="s">
        <v>55</v>
      </c>
      <c r="K2083">
        <v>0</v>
      </c>
      <c r="L2083">
        <v>0</v>
      </c>
      <c r="M2083">
        <v>0</v>
      </c>
      <c r="N2083" t="s">
        <v>56</v>
      </c>
      <c r="O2083" t="s">
        <v>57</v>
      </c>
      <c r="P2083" t="s">
        <v>57</v>
      </c>
      <c r="Q2083" t="s">
        <v>3</v>
      </c>
      <c r="R2083" t="s">
        <v>144</v>
      </c>
      <c r="S2083" t="s">
        <v>55</v>
      </c>
      <c r="T2083" t="s">
        <v>56</v>
      </c>
      <c r="U2083" t="s">
        <v>56</v>
      </c>
      <c r="V2083" t="s">
        <v>56</v>
      </c>
      <c r="W2083" t="s">
        <v>55</v>
      </c>
      <c r="X2083" t="s">
        <v>56</v>
      </c>
      <c r="Y2083" t="s">
        <v>56</v>
      </c>
      <c r="Z2083" t="s">
        <v>68</v>
      </c>
      <c r="AA2083" t="s">
        <v>132</v>
      </c>
      <c r="AB2083" t="s">
        <v>56</v>
      </c>
      <c r="AC2083" t="s">
        <v>56</v>
      </c>
      <c r="AD2083" t="s">
        <v>56</v>
      </c>
      <c r="AE2083">
        <v>0</v>
      </c>
      <c r="AF2083">
        <v>0</v>
      </c>
      <c r="AG2083">
        <v>0</v>
      </c>
      <c r="AH2083">
        <v>1</v>
      </c>
      <c r="AI2083" s="18" t="str">
        <f t="shared" si="129"/>
        <v>1</v>
      </c>
      <c r="AJ2083" s="18" t="str">
        <f t="shared" si="130"/>
        <v>1</v>
      </c>
      <c r="AK2083" s="18" t="str">
        <f t="shared" si="131"/>
        <v>1</v>
      </c>
      <c r="AL2083" s="18">
        <f t="shared" si="132"/>
        <v>1</v>
      </c>
      <c r="AM2083" t="s">
        <v>55</v>
      </c>
      <c r="AN2083" t="s">
        <v>55</v>
      </c>
      <c r="AO2083">
        <v>0</v>
      </c>
      <c r="AP2083">
        <v>0</v>
      </c>
      <c r="AQ2083">
        <v>0</v>
      </c>
      <c r="AR2083" t="s">
        <v>147</v>
      </c>
      <c r="AS2083" t="s">
        <v>58</v>
      </c>
      <c r="AT2083" t="s">
        <v>144</v>
      </c>
      <c r="AU2083" t="s">
        <v>1326</v>
      </c>
      <c r="AV2083" t="s">
        <v>7942</v>
      </c>
      <c r="AW2083" t="s">
        <v>2398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2016030718</v>
      </c>
      <c r="BM2083">
        <v>18</v>
      </c>
    </row>
    <row r="2084" spans="1:65">
      <c r="A2084" t="s">
        <v>7943</v>
      </c>
      <c r="B2084">
        <v>2083</v>
      </c>
      <c r="C2084" t="s">
        <v>52</v>
      </c>
      <c r="D2084">
        <v>1</v>
      </c>
      <c r="E2084">
        <v>18</v>
      </c>
      <c r="F2084">
        <v>2016030718</v>
      </c>
      <c r="G2084">
        <v>20160307</v>
      </c>
      <c r="H2084" t="s">
        <v>2399</v>
      </c>
      <c r="I2084" t="s">
        <v>217</v>
      </c>
      <c r="J2084" t="s">
        <v>55</v>
      </c>
      <c r="K2084">
        <v>0</v>
      </c>
      <c r="L2084">
        <v>0</v>
      </c>
      <c r="M2084">
        <v>0</v>
      </c>
      <c r="N2084" t="s">
        <v>56</v>
      </c>
      <c r="O2084" t="s">
        <v>57</v>
      </c>
      <c r="P2084" t="s">
        <v>57</v>
      </c>
      <c r="Q2084" t="s">
        <v>3</v>
      </c>
      <c r="R2084" t="s">
        <v>2145</v>
      </c>
      <c r="S2084" t="s">
        <v>55</v>
      </c>
      <c r="T2084" t="s">
        <v>56</v>
      </c>
      <c r="U2084" t="s">
        <v>56</v>
      </c>
      <c r="V2084" t="s">
        <v>56</v>
      </c>
      <c r="W2084" t="s">
        <v>55</v>
      </c>
      <c r="X2084" t="s">
        <v>56</v>
      </c>
      <c r="Y2084" t="s">
        <v>56</v>
      </c>
      <c r="Z2084" t="s">
        <v>68</v>
      </c>
      <c r="AA2084" t="s">
        <v>132</v>
      </c>
      <c r="AB2084" t="s">
        <v>68</v>
      </c>
      <c r="AC2084" t="s">
        <v>68</v>
      </c>
      <c r="AD2084" t="s">
        <v>56</v>
      </c>
      <c r="AE2084">
        <v>0</v>
      </c>
      <c r="AF2084">
        <v>0</v>
      </c>
      <c r="AG2084">
        <v>0</v>
      </c>
      <c r="AH2084">
        <v>1</v>
      </c>
      <c r="AI2084" s="18" t="str">
        <f t="shared" si="129"/>
        <v>1</v>
      </c>
      <c r="AJ2084" s="18" t="str">
        <f t="shared" si="130"/>
        <v>1</v>
      </c>
      <c r="AK2084" s="18" t="str">
        <f t="shared" si="131"/>
        <v>1</v>
      </c>
      <c r="AL2084" s="18">
        <f t="shared" si="132"/>
        <v>1</v>
      </c>
      <c r="AM2084" t="s">
        <v>55</v>
      </c>
      <c r="AN2084" t="s">
        <v>55</v>
      </c>
      <c r="AO2084">
        <v>0</v>
      </c>
      <c r="AP2084">
        <v>0</v>
      </c>
      <c r="AQ2084">
        <v>0</v>
      </c>
      <c r="AR2084" t="s">
        <v>147</v>
      </c>
      <c r="AS2084" t="s">
        <v>58</v>
      </c>
      <c r="AT2084" t="s">
        <v>58</v>
      </c>
      <c r="AU2084" t="s">
        <v>1326</v>
      </c>
      <c r="AV2084" t="s">
        <v>7943</v>
      </c>
      <c r="AW2084" t="s">
        <v>2399</v>
      </c>
      <c r="AX2084">
        <v>0</v>
      </c>
      <c r="AY2084">
        <v>0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2016030718</v>
      </c>
      <c r="BM2084">
        <v>18</v>
      </c>
    </row>
    <row r="2085" spans="1:65">
      <c r="A2085" t="s">
        <v>7944</v>
      </c>
      <c r="B2085">
        <v>2084</v>
      </c>
      <c r="C2085" t="s">
        <v>52</v>
      </c>
      <c r="D2085">
        <v>1</v>
      </c>
      <c r="E2085">
        <v>18</v>
      </c>
      <c r="F2085">
        <v>2016030718</v>
      </c>
      <c r="G2085">
        <v>20160307</v>
      </c>
      <c r="H2085" t="s">
        <v>2400</v>
      </c>
      <c r="I2085" t="s">
        <v>217</v>
      </c>
      <c r="J2085" t="s">
        <v>55</v>
      </c>
      <c r="K2085">
        <v>1</v>
      </c>
      <c r="L2085">
        <v>0</v>
      </c>
      <c r="M2085">
        <v>1</v>
      </c>
      <c r="N2085" t="s">
        <v>56</v>
      </c>
      <c r="O2085" t="s">
        <v>56</v>
      </c>
      <c r="P2085" t="s">
        <v>68</v>
      </c>
      <c r="Q2085" t="s">
        <v>3</v>
      </c>
      <c r="R2085" t="s">
        <v>2145</v>
      </c>
      <c r="S2085" t="s">
        <v>55</v>
      </c>
      <c r="T2085" t="s">
        <v>56</v>
      </c>
      <c r="U2085" t="s">
        <v>56</v>
      </c>
      <c r="V2085" t="s">
        <v>56</v>
      </c>
      <c r="W2085" t="s">
        <v>55</v>
      </c>
      <c r="X2085" t="s">
        <v>56</v>
      </c>
      <c r="Y2085" t="s">
        <v>56</v>
      </c>
      <c r="Z2085" t="s">
        <v>68</v>
      </c>
      <c r="AA2085" t="s">
        <v>132</v>
      </c>
      <c r="AB2085" t="s">
        <v>68</v>
      </c>
      <c r="AC2085" t="s">
        <v>68</v>
      </c>
      <c r="AD2085" t="s">
        <v>56</v>
      </c>
      <c r="AE2085">
        <v>0</v>
      </c>
      <c r="AF2085">
        <v>0</v>
      </c>
      <c r="AG2085">
        <v>0</v>
      </c>
      <c r="AH2085">
        <v>1</v>
      </c>
      <c r="AI2085" s="18" t="str">
        <f t="shared" si="129"/>
        <v>1</v>
      </c>
      <c r="AJ2085" s="18" t="str">
        <f t="shared" si="130"/>
        <v>1</v>
      </c>
      <c r="AK2085" s="18" t="str">
        <f t="shared" si="131"/>
        <v>1</v>
      </c>
      <c r="AL2085" s="18">
        <f t="shared" si="132"/>
        <v>1</v>
      </c>
      <c r="AM2085" t="s">
        <v>55</v>
      </c>
      <c r="AN2085" t="s">
        <v>55</v>
      </c>
      <c r="AO2085">
        <v>0</v>
      </c>
      <c r="AP2085">
        <v>0</v>
      </c>
      <c r="AQ2085">
        <v>0</v>
      </c>
      <c r="AR2085" t="s">
        <v>147</v>
      </c>
      <c r="AS2085" t="s">
        <v>58</v>
      </c>
      <c r="AT2085" t="s">
        <v>58</v>
      </c>
      <c r="AU2085" t="s">
        <v>1326</v>
      </c>
      <c r="AV2085" t="s">
        <v>7944</v>
      </c>
      <c r="AW2085" t="s">
        <v>2400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2016030718</v>
      </c>
      <c r="BM2085">
        <v>18</v>
      </c>
    </row>
    <row r="2086" spans="1:65">
      <c r="A2086" t="s">
        <v>7945</v>
      </c>
      <c r="B2086">
        <v>2085</v>
      </c>
      <c r="C2086" t="s">
        <v>52</v>
      </c>
      <c r="D2086">
        <v>1</v>
      </c>
      <c r="E2086">
        <v>18</v>
      </c>
      <c r="F2086">
        <v>2016030718</v>
      </c>
      <c r="G2086">
        <v>20160307</v>
      </c>
      <c r="H2086" t="s">
        <v>2401</v>
      </c>
      <c r="I2086" t="s">
        <v>217</v>
      </c>
      <c r="J2086" t="s">
        <v>55</v>
      </c>
      <c r="K2086">
        <v>0</v>
      </c>
      <c r="L2086">
        <v>0</v>
      </c>
      <c r="M2086">
        <v>0</v>
      </c>
      <c r="N2086" t="s">
        <v>56</v>
      </c>
      <c r="O2086" t="s">
        <v>57</v>
      </c>
      <c r="P2086" t="s">
        <v>57</v>
      </c>
      <c r="Q2086" t="s">
        <v>3</v>
      </c>
      <c r="R2086" t="s">
        <v>2145</v>
      </c>
      <c r="S2086" t="s">
        <v>55</v>
      </c>
      <c r="T2086" t="s">
        <v>56</v>
      </c>
      <c r="U2086" t="s">
        <v>56</v>
      </c>
      <c r="V2086" t="s">
        <v>56</v>
      </c>
      <c r="W2086" t="s">
        <v>55</v>
      </c>
      <c r="X2086" t="s">
        <v>56</v>
      </c>
      <c r="Y2086" t="s">
        <v>56</v>
      </c>
      <c r="Z2086" t="s">
        <v>68</v>
      </c>
      <c r="AA2086" t="s">
        <v>132</v>
      </c>
      <c r="AB2086" t="s">
        <v>68</v>
      </c>
      <c r="AC2086" t="s">
        <v>68</v>
      </c>
      <c r="AD2086" t="s">
        <v>56</v>
      </c>
      <c r="AE2086">
        <v>0</v>
      </c>
      <c r="AF2086">
        <v>0</v>
      </c>
      <c r="AG2086">
        <v>0</v>
      </c>
      <c r="AH2086">
        <v>1</v>
      </c>
      <c r="AI2086" s="18" t="str">
        <f t="shared" si="129"/>
        <v>1</v>
      </c>
      <c r="AJ2086" s="18" t="str">
        <f t="shared" si="130"/>
        <v>1</v>
      </c>
      <c r="AK2086" s="18" t="str">
        <f t="shared" si="131"/>
        <v>1</v>
      </c>
      <c r="AL2086" s="18">
        <f t="shared" si="132"/>
        <v>1</v>
      </c>
      <c r="AM2086" t="s">
        <v>55</v>
      </c>
      <c r="AN2086" t="s">
        <v>55</v>
      </c>
      <c r="AO2086">
        <v>0</v>
      </c>
      <c r="AP2086">
        <v>0</v>
      </c>
      <c r="AQ2086">
        <v>0</v>
      </c>
      <c r="AR2086" t="s">
        <v>147</v>
      </c>
      <c r="AS2086" t="s">
        <v>58</v>
      </c>
      <c r="AT2086" t="s">
        <v>58</v>
      </c>
      <c r="AU2086" t="s">
        <v>1326</v>
      </c>
      <c r="AV2086" t="s">
        <v>7945</v>
      </c>
      <c r="AW2086" t="s">
        <v>2401</v>
      </c>
      <c r="AX2086">
        <v>0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1</v>
      </c>
      <c r="BL2086">
        <v>2016030718</v>
      </c>
      <c r="BM2086">
        <v>18</v>
      </c>
    </row>
    <row r="2087" spans="1:65">
      <c r="A2087" t="s">
        <v>7946</v>
      </c>
      <c r="B2087">
        <v>2086</v>
      </c>
      <c r="C2087" t="s">
        <v>52</v>
      </c>
      <c r="D2087">
        <v>1</v>
      </c>
      <c r="E2087">
        <v>18</v>
      </c>
      <c r="F2087">
        <v>2016030718</v>
      </c>
      <c r="G2087">
        <v>20160307</v>
      </c>
      <c r="H2087" t="s">
        <v>2402</v>
      </c>
      <c r="I2087" t="s">
        <v>217</v>
      </c>
      <c r="J2087" t="s">
        <v>55</v>
      </c>
      <c r="K2087">
        <v>0</v>
      </c>
      <c r="L2087">
        <v>0</v>
      </c>
      <c r="M2087">
        <v>0</v>
      </c>
      <c r="N2087" t="s">
        <v>56</v>
      </c>
      <c r="O2087" t="s">
        <v>57</v>
      </c>
      <c r="P2087" t="s">
        <v>57</v>
      </c>
      <c r="Q2087" t="s">
        <v>3</v>
      </c>
      <c r="R2087" t="s">
        <v>2145</v>
      </c>
      <c r="S2087" t="s">
        <v>55</v>
      </c>
      <c r="T2087" t="s">
        <v>56</v>
      </c>
      <c r="U2087" t="s">
        <v>56</v>
      </c>
      <c r="V2087" t="s">
        <v>56</v>
      </c>
      <c r="W2087" t="s">
        <v>55</v>
      </c>
      <c r="X2087" t="s">
        <v>56</v>
      </c>
      <c r="Y2087" t="s">
        <v>56</v>
      </c>
      <c r="Z2087" t="s">
        <v>68</v>
      </c>
      <c r="AA2087" t="s">
        <v>132</v>
      </c>
      <c r="AB2087" t="s">
        <v>68</v>
      </c>
      <c r="AC2087" t="s">
        <v>68</v>
      </c>
      <c r="AD2087" t="s">
        <v>56</v>
      </c>
      <c r="AE2087">
        <v>0</v>
      </c>
      <c r="AF2087">
        <v>0</v>
      </c>
      <c r="AG2087">
        <v>0</v>
      </c>
      <c r="AH2087">
        <v>0</v>
      </c>
      <c r="AI2087" s="18" t="str">
        <f t="shared" si="129"/>
        <v>1</v>
      </c>
      <c r="AJ2087" s="18" t="str">
        <f t="shared" si="130"/>
        <v>1</v>
      </c>
      <c r="AK2087" s="18" t="str">
        <f t="shared" si="131"/>
        <v>1</v>
      </c>
      <c r="AL2087" s="18">
        <f t="shared" si="132"/>
        <v>0</v>
      </c>
      <c r="AM2087" t="s">
        <v>55</v>
      </c>
      <c r="AN2087" t="s">
        <v>55</v>
      </c>
      <c r="AO2087">
        <v>0</v>
      </c>
      <c r="AP2087">
        <v>0</v>
      </c>
      <c r="AQ2087">
        <v>0</v>
      </c>
      <c r="AR2087" t="s">
        <v>147</v>
      </c>
      <c r="AS2087" t="s">
        <v>58</v>
      </c>
      <c r="AT2087" t="s">
        <v>58</v>
      </c>
      <c r="AU2087" t="s">
        <v>1326</v>
      </c>
      <c r="AV2087" t="s">
        <v>7946</v>
      </c>
      <c r="AW2087" t="s">
        <v>2402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  <c r="BJ2087">
        <v>0</v>
      </c>
      <c r="BK2087">
        <v>1</v>
      </c>
      <c r="BL2087">
        <v>2016030718</v>
      </c>
      <c r="BM2087">
        <v>18</v>
      </c>
    </row>
    <row r="2088" spans="1:65">
      <c r="A2088" t="s">
        <v>7947</v>
      </c>
      <c r="B2088">
        <v>2087</v>
      </c>
      <c r="C2088" t="s">
        <v>52</v>
      </c>
      <c r="D2088">
        <v>1</v>
      </c>
      <c r="E2088">
        <v>18</v>
      </c>
      <c r="F2088">
        <v>2016030718</v>
      </c>
      <c r="G2088">
        <v>20160307</v>
      </c>
      <c r="H2088" t="s">
        <v>2403</v>
      </c>
      <c r="I2088" t="s">
        <v>217</v>
      </c>
      <c r="J2088" t="s">
        <v>55</v>
      </c>
      <c r="K2088">
        <v>0</v>
      </c>
      <c r="L2088">
        <v>0</v>
      </c>
      <c r="M2088">
        <v>0</v>
      </c>
      <c r="N2088" t="s">
        <v>56</v>
      </c>
      <c r="O2088" t="s">
        <v>57</v>
      </c>
      <c r="P2088" t="s">
        <v>57</v>
      </c>
      <c r="Q2088" t="s">
        <v>3</v>
      </c>
      <c r="R2088" t="s">
        <v>2145</v>
      </c>
      <c r="S2088" t="s">
        <v>55</v>
      </c>
      <c r="T2088" t="s">
        <v>56</v>
      </c>
      <c r="U2088" t="s">
        <v>56</v>
      </c>
      <c r="V2088" t="s">
        <v>56</v>
      </c>
      <c r="W2088" t="s">
        <v>55</v>
      </c>
      <c r="X2088" t="s">
        <v>56</v>
      </c>
      <c r="Y2088" t="s">
        <v>56</v>
      </c>
      <c r="Z2088" t="s">
        <v>68</v>
      </c>
      <c r="AA2088" t="s">
        <v>132</v>
      </c>
      <c r="AB2088" t="s">
        <v>68</v>
      </c>
      <c r="AC2088" t="s">
        <v>68</v>
      </c>
      <c r="AD2088" t="s">
        <v>56</v>
      </c>
      <c r="AE2088">
        <v>0</v>
      </c>
      <c r="AF2088">
        <v>0</v>
      </c>
      <c r="AG2088">
        <v>0</v>
      </c>
      <c r="AH2088">
        <v>1</v>
      </c>
      <c r="AI2088" s="18" t="str">
        <f t="shared" si="129"/>
        <v>1</v>
      </c>
      <c r="AJ2088" s="18" t="str">
        <f t="shared" si="130"/>
        <v>1</v>
      </c>
      <c r="AK2088" s="18" t="str">
        <f t="shared" si="131"/>
        <v>1</v>
      </c>
      <c r="AL2088" s="18">
        <f t="shared" si="132"/>
        <v>1</v>
      </c>
      <c r="AM2088" t="s">
        <v>55</v>
      </c>
      <c r="AN2088" t="s">
        <v>55</v>
      </c>
      <c r="AO2088">
        <v>0</v>
      </c>
      <c r="AP2088">
        <v>0</v>
      </c>
      <c r="AQ2088">
        <v>0</v>
      </c>
      <c r="AR2088" t="s">
        <v>147</v>
      </c>
      <c r="AS2088" t="s">
        <v>58</v>
      </c>
      <c r="AT2088" t="s">
        <v>58</v>
      </c>
      <c r="AU2088" t="s">
        <v>1326</v>
      </c>
      <c r="AV2088" t="s">
        <v>7947</v>
      </c>
      <c r="AW2088" t="s">
        <v>2403</v>
      </c>
      <c r="AX2088">
        <v>0</v>
      </c>
      <c r="AY2088">
        <v>0</v>
      </c>
      <c r="AZ2088">
        <v>0</v>
      </c>
      <c r="BA2088">
        <v>1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</v>
      </c>
      <c r="BL2088">
        <v>2016030718</v>
      </c>
      <c r="BM2088">
        <v>18</v>
      </c>
    </row>
    <row r="2089" spans="1:65">
      <c r="A2089" t="s">
        <v>7948</v>
      </c>
      <c r="B2089">
        <v>2088</v>
      </c>
      <c r="C2089" t="s">
        <v>52</v>
      </c>
      <c r="D2089">
        <v>1</v>
      </c>
      <c r="E2089">
        <v>18</v>
      </c>
      <c r="F2089">
        <v>2016030718</v>
      </c>
      <c r="G2089">
        <v>20160307</v>
      </c>
      <c r="H2089" t="s">
        <v>2404</v>
      </c>
      <c r="I2089" t="s">
        <v>217</v>
      </c>
      <c r="J2089" t="s">
        <v>55</v>
      </c>
      <c r="K2089">
        <v>1</v>
      </c>
      <c r="L2089">
        <v>0</v>
      </c>
      <c r="M2089">
        <v>1</v>
      </c>
      <c r="N2089" t="s">
        <v>56</v>
      </c>
      <c r="O2089" t="s">
        <v>56</v>
      </c>
      <c r="P2089" t="s">
        <v>68</v>
      </c>
      <c r="Q2089" t="s">
        <v>3</v>
      </c>
      <c r="R2089" t="s">
        <v>2145</v>
      </c>
      <c r="S2089" t="s">
        <v>55</v>
      </c>
      <c r="T2089" t="s">
        <v>56</v>
      </c>
      <c r="U2089" t="s">
        <v>56</v>
      </c>
      <c r="V2089" t="s">
        <v>56</v>
      </c>
      <c r="W2089" t="s">
        <v>55</v>
      </c>
      <c r="X2089" t="s">
        <v>56</v>
      </c>
      <c r="Y2089" t="s">
        <v>56</v>
      </c>
      <c r="Z2089" t="s">
        <v>68</v>
      </c>
      <c r="AA2089" t="s">
        <v>132</v>
      </c>
      <c r="AB2089" t="s">
        <v>68</v>
      </c>
      <c r="AC2089" t="s">
        <v>68</v>
      </c>
      <c r="AD2089" t="s">
        <v>56</v>
      </c>
      <c r="AE2089">
        <v>0</v>
      </c>
      <c r="AF2089">
        <v>0</v>
      </c>
      <c r="AG2089">
        <v>0</v>
      </c>
      <c r="AH2089">
        <v>1</v>
      </c>
      <c r="AI2089" s="18" t="str">
        <f t="shared" si="129"/>
        <v>1</v>
      </c>
      <c r="AJ2089" s="18" t="str">
        <f t="shared" si="130"/>
        <v>1</v>
      </c>
      <c r="AK2089" s="18" t="str">
        <f t="shared" si="131"/>
        <v>1</v>
      </c>
      <c r="AL2089" s="18">
        <f t="shared" si="132"/>
        <v>1</v>
      </c>
      <c r="AM2089" t="s">
        <v>55</v>
      </c>
      <c r="AN2089" t="s">
        <v>55</v>
      </c>
      <c r="AO2089">
        <v>0</v>
      </c>
      <c r="AP2089">
        <v>0</v>
      </c>
      <c r="AQ2089">
        <v>0</v>
      </c>
      <c r="AR2089" t="s">
        <v>147</v>
      </c>
      <c r="AS2089" t="s">
        <v>58</v>
      </c>
      <c r="AT2089" t="s">
        <v>58</v>
      </c>
      <c r="AU2089" t="s">
        <v>1326</v>
      </c>
      <c r="AV2089" t="s">
        <v>7948</v>
      </c>
      <c r="AW2089" t="s">
        <v>2404</v>
      </c>
      <c r="AX2089">
        <v>0</v>
      </c>
      <c r="AY2089">
        <v>0</v>
      </c>
      <c r="AZ2089">
        <v>0</v>
      </c>
      <c r="BA2089">
        <v>1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</v>
      </c>
      <c r="BL2089">
        <v>2016030718</v>
      </c>
      <c r="BM2089">
        <v>18</v>
      </c>
    </row>
    <row r="2090" spans="1:65">
      <c r="A2090" t="s">
        <v>7949</v>
      </c>
      <c r="B2090">
        <v>2089</v>
      </c>
      <c r="C2090" t="s">
        <v>52</v>
      </c>
      <c r="D2090">
        <v>1</v>
      </c>
      <c r="E2090">
        <v>18</v>
      </c>
      <c r="F2090">
        <v>2016030718</v>
      </c>
      <c r="G2090">
        <v>20160307</v>
      </c>
      <c r="H2090" t="s">
        <v>2405</v>
      </c>
      <c r="I2090" t="s">
        <v>217</v>
      </c>
      <c r="J2090" t="s">
        <v>55</v>
      </c>
      <c r="K2090">
        <v>1</v>
      </c>
      <c r="L2090">
        <v>0</v>
      </c>
      <c r="M2090">
        <v>1</v>
      </c>
      <c r="N2090" t="s">
        <v>56</v>
      </c>
      <c r="O2090" t="s">
        <v>56</v>
      </c>
      <c r="P2090" t="s">
        <v>68</v>
      </c>
      <c r="Q2090" t="s">
        <v>3</v>
      </c>
      <c r="R2090" t="s">
        <v>2145</v>
      </c>
      <c r="S2090" t="s">
        <v>55</v>
      </c>
      <c r="T2090" t="s">
        <v>56</v>
      </c>
      <c r="U2090" t="s">
        <v>56</v>
      </c>
      <c r="V2090" t="s">
        <v>56</v>
      </c>
      <c r="W2090" t="s">
        <v>55</v>
      </c>
      <c r="X2090" t="s">
        <v>56</v>
      </c>
      <c r="Y2090" t="s">
        <v>56</v>
      </c>
      <c r="Z2090" t="s">
        <v>68</v>
      </c>
      <c r="AA2090" t="s">
        <v>132</v>
      </c>
      <c r="AB2090" t="s">
        <v>68</v>
      </c>
      <c r="AC2090" t="s">
        <v>68</v>
      </c>
      <c r="AD2090" t="s">
        <v>56</v>
      </c>
      <c r="AE2090">
        <v>0</v>
      </c>
      <c r="AF2090">
        <v>0</v>
      </c>
      <c r="AG2090">
        <v>0</v>
      </c>
      <c r="AH2090">
        <v>1</v>
      </c>
      <c r="AI2090" s="18" t="str">
        <f t="shared" si="129"/>
        <v>1</v>
      </c>
      <c r="AJ2090" s="18" t="str">
        <f t="shared" si="130"/>
        <v>1</v>
      </c>
      <c r="AK2090" s="18" t="str">
        <f t="shared" si="131"/>
        <v>1</v>
      </c>
      <c r="AL2090" s="18">
        <f t="shared" si="132"/>
        <v>1</v>
      </c>
      <c r="AM2090" t="s">
        <v>55</v>
      </c>
      <c r="AN2090" t="s">
        <v>55</v>
      </c>
      <c r="AO2090">
        <v>0</v>
      </c>
      <c r="AP2090">
        <v>0</v>
      </c>
      <c r="AQ2090">
        <v>0</v>
      </c>
      <c r="AR2090" t="s">
        <v>147</v>
      </c>
      <c r="AS2090" t="s">
        <v>58</v>
      </c>
      <c r="AT2090" t="s">
        <v>58</v>
      </c>
      <c r="AU2090" t="s">
        <v>1326</v>
      </c>
      <c r="AV2090" t="s">
        <v>7949</v>
      </c>
      <c r="AW2090" t="s">
        <v>2405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2016030718</v>
      </c>
      <c r="BM2090">
        <v>18</v>
      </c>
    </row>
    <row r="2091" spans="1:65">
      <c r="A2091" t="s">
        <v>7950</v>
      </c>
      <c r="B2091">
        <v>2090</v>
      </c>
      <c r="C2091" t="s">
        <v>52</v>
      </c>
      <c r="D2091">
        <v>1</v>
      </c>
      <c r="E2091">
        <v>18</v>
      </c>
      <c r="F2091">
        <v>2016030718</v>
      </c>
      <c r="G2091">
        <v>20160307</v>
      </c>
      <c r="H2091" t="s">
        <v>2406</v>
      </c>
      <c r="I2091" t="s">
        <v>76</v>
      </c>
      <c r="J2091" t="s">
        <v>55</v>
      </c>
      <c r="K2091">
        <v>1</v>
      </c>
      <c r="L2091">
        <v>0</v>
      </c>
      <c r="M2091">
        <v>1</v>
      </c>
      <c r="N2091" t="s">
        <v>56</v>
      </c>
      <c r="O2091" t="s">
        <v>56</v>
      </c>
      <c r="P2091" t="s">
        <v>56</v>
      </c>
      <c r="Q2091" t="s">
        <v>3</v>
      </c>
      <c r="R2091" t="s">
        <v>2407</v>
      </c>
      <c r="S2091" t="s">
        <v>55</v>
      </c>
      <c r="T2091" t="s">
        <v>56</v>
      </c>
      <c r="U2091" t="s">
        <v>56</v>
      </c>
      <c r="V2091" t="s">
        <v>56</v>
      </c>
      <c r="W2091" t="s">
        <v>55</v>
      </c>
      <c r="X2091" t="s">
        <v>56</v>
      </c>
      <c r="Y2091" t="s">
        <v>56</v>
      </c>
      <c r="Z2091" t="s">
        <v>56</v>
      </c>
      <c r="AA2091" t="s">
        <v>57</v>
      </c>
      <c r="AB2091" t="s">
        <v>56</v>
      </c>
      <c r="AC2091" t="s">
        <v>56</v>
      </c>
      <c r="AD2091" t="s">
        <v>56</v>
      </c>
      <c r="AE2091">
        <v>0</v>
      </c>
      <c r="AF2091">
        <v>0</v>
      </c>
      <c r="AG2091">
        <v>0</v>
      </c>
      <c r="AH2091">
        <v>1</v>
      </c>
      <c r="AI2091" s="18" t="str">
        <f t="shared" si="129"/>
        <v>1</v>
      </c>
      <c r="AJ2091" s="18" t="str">
        <f t="shared" si="130"/>
        <v>1</v>
      </c>
      <c r="AK2091" s="18" t="str">
        <f t="shared" si="131"/>
        <v>1</v>
      </c>
      <c r="AL2091" s="18">
        <f t="shared" si="132"/>
        <v>1</v>
      </c>
      <c r="AM2091" t="s">
        <v>55</v>
      </c>
      <c r="AN2091" t="s">
        <v>55</v>
      </c>
      <c r="AO2091">
        <v>1</v>
      </c>
      <c r="AP2091">
        <v>0</v>
      </c>
      <c r="AQ2091">
        <v>0</v>
      </c>
      <c r="AR2091" t="s">
        <v>76</v>
      </c>
      <c r="AS2091" t="s">
        <v>82</v>
      </c>
      <c r="AT2091" t="s">
        <v>82</v>
      </c>
      <c r="AU2091" t="s">
        <v>4450</v>
      </c>
      <c r="AV2091" t="s">
        <v>7950</v>
      </c>
      <c r="AW2091" t="s">
        <v>2406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2016030718</v>
      </c>
      <c r="BM2091">
        <v>18</v>
      </c>
    </row>
    <row r="2092" spans="1:65">
      <c r="A2092" t="s">
        <v>7951</v>
      </c>
      <c r="B2092">
        <v>2091</v>
      </c>
      <c r="C2092" t="s">
        <v>52</v>
      </c>
      <c r="D2092">
        <v>1</v>
      </c>
      <c r="E2092">
        <v>18</v>
      </c>
      <c r="F2092">
        <v>2016030718</v>
      </c>
      <c r="G2092">
        <v>20160307</v>
      </c>
      <c r="H2092" t="s">
        <v>2408</v>
      </c>
      <c r="I2092" t="s">
        <v>76</v>
      </c>
      <c r="J2092" t="s">
        <v>55</v>
      </c>
      <c r="K2092">
        <v>0</v>
      </c>
      <c r="L2092">
        <v>0</v>
      </c>
      <c r="M2092">
        <v>0</v>
      </c>
      <c r="N2092" t="s">
        <v>56</v>
      </c>
      <c r="O2092" t="s">
        <v>57</v>
      </c>
      <c r="P2092" t="s">
        <v>57</v>
      </c>
      <c r="Q2092" t="s">
        <v>3</v>
      </c>
      <c r="R2092" t="s">
        <v>2407</v>
      </c>
      <c r="S2092" t="s">
        <v>55</v>
      </c>
      <c r="T2092" t="s">
        <v>56</v>
      </c>
      <c r="U2092" t="s">
        <v>56</v>
      </c>
      <c r="V2092" t="s">
        <v>56</v>
      </c>
      <c r="W2092" t="s">
        <v>55</v>
      </c>
      <c r="X2092" t="s">
        <v>56</v>
      </c>
      <c r="Y2092" t="s">
        <v>56</v>
      </c>
      <c r="Z2092" t="s">
        <v>56</v>
      </c>
      <c r="AA2092" t="s">
        <v>57</v>
      </c>
      <c r="AB2092" t="s">
        <v>56</v>
      </c>
      <c r="AC2092" t="s">
        <v>56</v>
      </c>
      <c r="AD2092" t="s">
        <v>56</v>
      </c>
      <c r="AE2092">
        <v>0</v>
      </c>
      <c r="AF2092">
        <v>0</v>
      </c>
      <c r="AG2092">
        <v>0</v>
      </c>
      <c r="AH2092">
        <v>1</v>
      </c>
      <c r="AI2092" s="18" t="str">
        <f t="shared" si="129"/>
        <v>1</v>
      </c>
      <c r="AJ2092" s="18" t="str">
        <f t="shared" si="130"/>
        <v>1</v>
      </c>
      <c r="AK2092" s="18" t="str">
        <f t="shared" si="131"/>
        <v>1</v>
      </c>
      <c r="AL2092" s="18">
        <f t="shared" si="132"/>
        <v>1</v>
      </c>
      <c r="AM2092" t="s">
        <v>55</v>
      </c>
      <c r="AN2092" t="s">
        <v>55</v>
      </c>
      <c r="AO2092">
        <v>0</v>
      </c>
      <c r="AP2092">
        <v>0</v>
      </c>
      <c r="AQ2092">
        <v>0</v>
      </c>
      <c r="AR2092" t="s">
        <v>76</v>
      </c>
      <c r="AS2092" t="s">
        <v>82</v>
      </c>
      <c r="AT2092" t="s">
        <v>82</v>
      </c>
      <c r="AU2092" t="s">
        <v>4450</v>
      </c>
      <c r="AV2092" t="s">
        <v>7951</v>
      </c>
      <c r="AW2092" t="s">
        <v>2408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2016030718</v>
      </c>
      <c r="BM2092">
        <v>18</v>
      </c>
    </row>
    <row r="2093" spans="1:65">
      <c r="A2093" t="s">
        <v>7952</v>
      </c>
      <c r="B2093">
        <v>2092</v>
      </c>
      <c r="C2093" t="s">
        <v>52</v>
      </c>
      <c r="D2093">
        <v>1</v>
      </c>
      <c r="E2093">
        <v>18</v>
      </c>
      <c r="F2093">
        <v>2016030718</v>
      </c>
      <c r="G2093">
        <v>20160307</v>
      </c>
      <c r="H2093" t="s">
        <v>2409</v>
      </c>
      <c r="I2093" t="s">
        <v>76</v>
      </c>
      <c r="J2093" t="s">
        <v>55</v>
      </c>
      <c r="K2093">
        <v>0</v>
      </c>
      <c r="L2093">
        <v>0</v>
      </c>
      <c r="M2093">
        <v>0</v>
      </c>
      <c r="N2093" t="s">
        <v>56</v>
      </c>
      <c r="O2093" t="s">
        <v>57</v>
      </c>
      <c r="P2093" t="s">
        <v>57</v>
      </c>
      <c r="Q2093" t="s">
        <v>3</v>
      </c>
      <c r="R2093" t="s">
        <v>2407</v>
      </c>
      <c r="S2093" t="s">
        <v>55</v>
      </c>
      <c r="T2093" t="s">
        <v>56</v>
      </c>
      <c r="U2093" t="s">
        <v>56</v>
      </c>
      <c r="V2093" t="s">
        <v>56</v>
      </c>
      <c r="W2093" t="s">
        <v>55</v>
      </c>
      <c r="X2093" t="s">
        <v>56</v>
      </c>
      <c r="Y2093" t="s">
        <v>56</v>
      </c>
      <c r="Z2093" t="s">
        <v>56</v>
      </c>
      <c r="AA2093" t="s">
        <v>57</v>
      </c>
      <c r="AB2093" t="s">
        <v>56</v>
      </c>
      <c r="AC2093" t="s">
        <v>56</v>
      </c>
      <c r="AD2093" t="s">
        <v>56</v>
      </c>
      <c r="AE2093">
        <v>0</v>
      </c>
      <c r="AF2093">
        <v>0</v>
      </c>
      <c r="AG2093">
        <v>0</v>
      </c>
      <c r="AH2093">
        <v>1</v>
      </c>
      <c r="AI2093" s="18" t="str">
        <f t="shared" si="129"/>
        <v>1</v>
      </c>
      <c r="AJ2093" s="18" t="str">
        <f t="shared" si="130"/>
        <v>1</v>
      </c>
      <c r="AK2093" s="18" t="str">
        <f t="shared" si="131"/>
        <v>1</v>
      </c>
      <c r="AL2093" s="18">
        <f t="shared" si="132"/>
        <v>1</v>
      </c>
      <c r="AM2093" t="s">
        <v>55</v>
      </c>
      <c r="AN2093" t="s">
        <v>55</v>
      </c>
      <c r="AO2093">
        <v>0</v>
      </c>
      <c r="AP2093">
        <v>0</v>
      </c>
      <c r="AQ2093">
        <v>0</v>
      </c>
      <c r="AR2093" t="s">
        <v>76</v>
      </c>
      <c r="AS2093" t="s">
        <v>82</v>
      </c>
      <c r="AT2093" t="s">
        <v>82</v>
      </c>
      <c r="AU2093" t="s">
        <v>4450</v>
      </c>
      <c r="AV2093" t="s">
        <v>7952</v>
      </c>
      <c r="AW2093" t="s">
        <v>2409</v>
      </c>
      <c r="AX2093">
        <v>0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2016030718</v>
      </c>
      <c r="BM2093">
        <v>18</v>
      </c>
    </row>
    <row r="2094" spans="1:65">
      <c r="A2094" t="s">
        <v>7953</v>
      </c>
      <c r="B2094">
        <v>2093</v>
      </c>
      <c r="C2094" t="s">
        <v>57</v>
      </c>
      <c r="D2094" t="s">
        <v>55</v>
      </c>
      <c r="E2094">
        <v>18</v>
      </c>
      <c r="F2094">
        <v>2016030718</v>
      </c>
      <c r="G2094" t="s">
        <v>55</v>
      </c>
      <c r="H2094" t="s">
        <v>2410</v>
      </c>
      <c r="I2094" t="s">
        <v>55</v>
      </c>
      <c r="J2094" t="s">
        <v>55</v>
      </c>
      <c r="K2094" t="s">
        <v>55</v>
      </c>
      <c r="L2094" t="s">
        <v>55</v>
      </c>
      <c r="M2094" t="s">
        <v>55</v>
      </c>
      <c r="N2094" t="s">
        <v>57</v>
      </c>
      <c r="O2094" t="s">
        <v>57</v>
      </c>
      <c r="P2094" t="s">
        <v>57</v>
      </c>
      <c r="Q2094" t="s">
        <v>57</v>
      </c>
      <c r="R2094" t="s">
        <v>57</v>
      </c>
      <c r="S2094" t="s">
        <v>55</v>
      </c>
      <c r="T2094" t="s">
        <v>57</v>
      </c>
      <c r="U2094" t="s">
        <v>57</v>
      </c>
      <c r="V2094" t="s">
        <v>57</v>
      </c>
      <c r="W2094" t="s">
        <v>55</v>
      </c>
      <c r="X2094" t="s">
        <v>57</v>
      </c>
      <c r="Y2094" t="s">
        <v>57</v>
      </c>
      <c r="Z2094" t="s">
        <v>57</v>
      </c>
      <c r="AA2094" t="s">
        <v>57</v>
      </c>
      <c r="AB2094" t="s">
        <v>57</v>
      </c>
      <c r="AC2094" t="s">
        <v>57</v>
      </c>
      <c r="AD2094" t="s">
        <v>57</v>
      </c>
      <c r="AE2094">
        <v>0</v>
      </c>
      <c r="AF2094">
        <v>0</v>
      </c>
      <c r="AG2094">
        <v>0</v>
      </c>
      <c r="AH2094">
        <v>0</v>
      </c>
      <c r="AI2094" s="18" t="str">
        <f t="shared" si="129"/>
        <v>1</v>
      </c>
      <c r="AJ2094" s="18" t="str">
        <f t="shared" si="130"/>
        <v>1</v>
      </c>
      <c r="AK2094" s="18" t="str">
        <f t="shared" si="131"/>
        <v>1</v>
      </c>
      <c r="AL2094" s="18">
        <f t="shared" si="132"/>
        <v>0</v>
      </c>
      <c r="AM2094" t="s">
        <v>55</v>
      </c>
      <c r="AN2094" t="s">
        <v>55</v>
      </c>
      <c r="AO2094">
        <v>0</v>
      </c>
      <c r="AP2094">
        <v>1</v>
      </c>
      <c r="AQ2094">
        <v>0</v>
      </c>
      <c r="AR2094" t="s">
        <v>59</v>
      </c>
      <c r="AS2094" t="s">
        <v>80</v>
      </c>
      <c r="AT2094" t="s">
        <v>80</v>
      </c>
      <c r="AU2094" t="s">
        <v>80</v>
      </c>
      <c r="AV2094" t="s">
        <v>7953</v>
      </c>
      <c r="AW2094" t="s">
        <v>2410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0</v>
      </c>
      <c r="BL2094">
        <v>2016030718</v>
      </c>
      <c r="BM2094">
        <v>18</v>
      </c>
    </row>
    <row r="2095" spans="1:65">
      <c r="A2095" t="s">
        <v>7954</v>
      </c>
      <c r="B2095">
        <v>2094</v>
      </c>
      <c r="C2095" t="s">
        <v>52</v>
      </c>
      <c r="D2095">
        <v>1</v>
      </c>
      <c r="E2095">
        <v>18</v>
      </c>
      <c r="F2095">
        <v>2016030718</v>
      </c>
      <c r="G2095">
        <v>20160307</v>
      </c>
      <c r="H2095" t="s">
        <v>2411</v>
      </c>
      <c r="I2095" t="s">
        <v>76</v>
      </c>
      <c r="J2095" t="s">
        <v>55</v>
      </c>
      <c r="K2095">
        <v>0</v>
      </c>
      <c r="L2095">
        <v>0</v>
      </c>
      <c r="M2095">
        <v>0</v>
      </c>
      <c r="N2095" t="s">
        <v>56</v>
      </c>
      <c r="O2095" t="s">
        <v>57</v>
      </c>
      <c r="P2095" t="s">
        <v>57</v>
      </c>
      <c r="Q2095" t="s">
        <v>3</v>
      </c>
      <c r="R2095" t="s">
        <v>2407</v>
      </c>
      <c r="S2095" t="s">
        <v>55</v>
      </c>
      <c r="T2095" t="s">
        <v>56</v>
      </c>
      <c r="U2095" t="s">
        <v>56</v>
      </c>
      <c r="V2095" t="s">
        <v>56</v>
      </c>
      <c r="W2095" t="s">
        <v>55</v>
      </c>
      <c r="X2095" t="s">
        <v>56</v>
      </c>
      <c r="Y2095" t="s">
        <v>56</v>
      </c>
      <c r="Z2095" t="s">
        <v>56</v>
      </c>
      <c r="AA2095" t="s">
        <v>57</v>
      </c>
      <c r="AB2095" t="s">
        <v>56</v>
      </c>
      <c r="AC2095" t="s">
        <v>56</v>
      </c>
      <c r="AD2095" t="s">
        <v>56</v>
      </c>
      <c r="AE2095">
        <v>0</v>
      </c>
      <c r="AF2095">
        <v>0</v>
      </c>
      <c r="AG2095">
        <v>0</v>
      </c>
      <c r="AH2095">
        <v>1</v>
      </c>
      <c r="AI2095" s="18" t="str">
        <f t="shared" si="129"/>
        <v>1</v>
      </c>
      <c r="AJ2095" s="18" t="str">
        <f t="shared" si="130"/>
        <v>1</v>
      </c>
      <c r="AK2095" s="18" t="str">
        <f t="shared" si="131"/>
        <v>1</v>
      </c>
      <c r="AL2095" s="18">
        <f t="shared" si="132"/>
        <v>1</v>
      </c>
      <c r="AM2095" t="s">
        <v>55</v>
      </c>
      <c r="AN2095" t="s">
        <v>55</v>
      </c>
      <c r="AO2095">
        <v>0</v>
      </c>
      <c r="AP2095">
        <v>0</v>
      </c>
      <c r="AQ2095">
        <v>0</v>
      </c>
      <c r="AR2095" t="s">
        <v>76</v>
      </c>
      <c r="AS2095" t="s">
        <v>82</v>
      </c>
      <c r="AT2095" t="s">
        <v>82</v>
      </c>
      <c r="AU2095" t="s">
        <v>4450</v>
      </c>
      <c r="AV2095" t="s">
        <v>7954</v>
      </c>
      <c r="AW2095" t="s">
        <v>2411</v>
      </c>
      <c r="AX2095">
        <v>0</v>
      </c>
      <c r="AY2095">
        <v>0</v>
      </c>
      <c r="AZ2095">
        <v>0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</v>
      </c>
      <c r="BL2095">
        <v>2016030718</v>
      </c>
      <c r="BM2095">
        <v>18</v>
      </c>
    </row>
    <row r="2096" spans="1:65">
      <c r="A2096" t="s">
        <v>7955</v>
      </c>
      <c r="B2096">
        <v>2095</v>
      </c>
      <c r="C2096" t="s">
        <v>52</v>
      </c>
      <c r="D2096">
        <v>1</v>
      </c>
      <c r="E2096">
        <v>18</v>
      </c>
      <c r="F2096">
        <v>2016030718</v>
      </c>
      <c r="G2096">
        <v>20160307</v>
      </c>
      <c r="H2096" t="s">
        <v>2412</v>
      </c>
      <c r="I2096" t="s">
        <v>217</v>
      </c>
      <c r="J2096" t="s">
        <v>55</v>
      </c>
      <c r="K2096">
        <v>0</v>
      </c>
      <c r="L2096">
        <v>0</v>
      </c>
      <c r="M2096">
        <v>0</v>
      </c>
      <c r="N2096" t="s">
        <v>56</v>
      </c>
      <c r="O2096" t="s">
        <v>57</v>
      </c>
      <c r="P2096" t="s">
        <v>57</v>
      </c>
      <c r="Q2096" t="s">
        <v>3</v>
      </c>
      <c r="R2096" t="s">
        <v>218</v>
      </c>
      <c r="S2096" t="s">
        <v>55</v>
      </c>
      <c r="T2096" t="s">
        <v>56</v>
      </c>
      <c r="U2096" t="s">
        <v>56</v>
      </c>
      <c r="V2096" t="s">
        <v>56</v>
      </c>
      <c r="W2096" t="s">
        <v>55</v>
      </c>
      <c r="X2096" t="s">
        <v>56</v>
      </c>
      <c r="Y2096" t="s">
        <v>56</v>
      </c>
      <c r="Z2096" t="s">
        <v>68</v>
      </c>
      <c r="AA2096" t="s">
        <v>132</v>
      </c>
      <c r="AB2096" t="s">
        <v>56</v>
      </c>
      <c r="AC2096" t="s">
        <v>56</v>
      </c>
      <c r="AD2096" t="s">
        <v>56</v>
      </c>
      <c r="AE2096">
        <v>0</v>
      </c>
      <c r="AF2096">
        <v>0</v>
      </c>
      <c r="AG2096">
        <v>0</v>
      </c>
      <c r="AH2096">
        <v>1</v>
      </c>
      <c r="AI2096" s="18" t="str">
        <f t="shared" si="129"/>
        <v>1</v>
      </c>
      <c r="AJ2096" s="18" t="str">
        <f t="shared" si="130"/>
        <v>1</v>
      </c>
      <c r="AK2096" s="18" t="str">
        <f t="shared" si="131"/>
        <v>1</v>
      </c>
      <c r="AL2096" s="18">
        <f t="shared" si="132"/>
        <v>1</v>
      </c>
      <c r="AM2096" t="s">
        <v>55</v>
      </c>
      <c r="AN2096" t="s">
        <v>55</v>
      </c>
      <c r="AO2096">
        <v>0</v>
      </c>
      <c r="AP2096">
        <v>0</v>
      </c>
      <c r="AQ2096">
        <v>0</v>
      </c>
      <c r="AR2096" t="s">
        <v>147</v>
      </c>
      <c r="AS2096" t="s">
        <v>58</v>
      </c>
      <c r="AT2096" t="s">
        <v>58</v>
      </c>
      <c r="AU2096" t="s">
        <v>1326</v>
      </c>
      <c r="AV2096" t="s">
        <v>7955</v>
      </c>
      <c r="AW2096" t="s">
        <v>2412</v>
      </c>
      <c r="AX2096">
        <v>0</v>
      </c>
      <c r="AY2096">
        <v>0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2016030718</v>
      </c>
      <c r="BM2096">
        <v>18</v>
      </c>
    </row>
    <row r="2097" spans="1:65">
      <c r="A2097" t="s">
        <v>7956</v>
      </c>
      <c r="B2097">
        <v>2096</v>
      </c>
      <c r="C2097" t="s">
        <v>52</v>
      </c>
      <c r="D2097">
        <v>1</v>
      </c>
      <c r="E2097">
        <v>18</v>
      </c>
      <c r="F2097">
        <v>2016030718</v>
      </c>
      <c r="G2097">
        <v>20160307</v>
      </c>
      <c r="H2097" t="s">
        <v>2413</v>
      </c>
      <c r="I2097" t="s">
        <v>217</v>
      </c>
      <c r="J2097" t="s">
        <v>55</v>
      </c>
      <c r="K2097">
        <v>0</v>
      </c>
      <c r="L2097">
        <v>0</v>
      </c>
      <c r="M2097">
        <v>0</v>
      </c>
      <c r="N2097" t="s">
        <v>56</v>
      </c>
      <c r="O2097" t="s">
        <v>57</v>
      </c>
      <c r="P2097" t="s">
        <v>57</v>
      </c>
      <c r="Q2097" t="s">
        <v>3</v>
      </c>
      <c r="R2097" t="s">
        <v>218</v>
      </c>
      <c r="S2097" t="s">
        <v>55</v>
      </c>
      <c r="T2097" t="s">
        <v>56</v>
      </c>
      <c r="U2097" t="s">
        <v>56</v>
      </c>
      <c r="V2097" t="s">
        <v>56</v>
      </c>
      <c r="W2097" t="s">
        <v>55</v>
      </c>
      <c r="X2097" t="s">
        <v>56</v>
      </c>
      <c r="Y2097" t="s">
        <v>56</v>
      </c>
      <c r="Z2097" t="s">
        <v>56</v>
      </c>
      <c r="AA2097" t="s">
        <v>57</v>
      </c>
      <c r="AB2097" t="s">
        <v>56</v>
      </c>
      <c r="AC2097" t="s">
        <v>56</v>
      </c>
      <c r="AD2097" t="s">
        <v>56</v>
      </c>
      <c r="AE2097">
        <v>0</v>
      </c>
      <c r="AF2097">
        <v>0</v>
      </c>
      <c r="AG2097">
        <v>0</v>
      </c>
      <c r="AH2097">
        <v>1</v>
      </c>
      <c r="AI2097" s="18" t="str">
        <f t="shared" si="129"/>
        <v>1</v>
      </c>
      <c r="AJ2097" s="18" t="str">
        <f t="shared" si="130"/>
        <v>1</v>
      </c>
      <c r="AK2097" s="18" t="str">
        <f t="shared" si="131"/>
        <v>1</v>
      </c>
      <c r="AL2097" s="18">
        <f t="shared" si="132"/>
        <v>1</v>
      </c>
      <c r="AM2097" t="s">
        <v>55</v>
      </c>
      <c r="AN2097" t="s">
        <v>55</v>
      </c>
      <c r="AO2097">
        <v>1</v>
      </c>
      <c r="AP2097">
        <v>0</v>
      </c>
      <c r="AQ2097">
        <v>0</v>
      </c>
      <c r="AR2097" t="s">
        <v>147</v>
      </c>
      <c r="AS2097" t="s">
        <v>58</v>
      </c>
      <c r="AT2097" t="s">
        <v>58</v>
      </c>
      <c r="AU2097" t="s">
        <v>1326</v>
      </c>
      <c r="AV2097" t="s">
        <v>7956</v>
      </c>
      <c r="AW2097" t="s">
        <v>2413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1</v>
      </c>
      <c r="BL2097">
        <v>2016030718</v>
      </c>
      <c r="BM2097">
        <v>18</v>
      </c>
    </row>
    <row r="2098" spans="1:65">
      <c r="A2098" t="s">
        <v>7957</v>
      </c>
      <c r="B2098">
        <v>2097</v>
      </c>
      <c r="C2098" t="s">
        <v>52</v>
      </c>
      <c r="D2098">
        <v>1</v>
      </c>
      <c r="E2098">
        <v>18</v>
      </c>
      <c r="F2098">
        <v>2016030718</v>
      </c>
      <c r="G2098">
        <v>20160307</v>
      </c>
      <c r="H2098" t="s">
        <v>2414</v>
      </c>
      <c r="I2098" t="s">
        <v>217</v>
      </c>
      <c r="J2098" t="s">
        <v>55</v>
      </c>
      <c r="K2098">
        <v>0</v>
      </c>
      <c r="L2098">
        <v>0</v>
      </c>
      <c r="M2098">
        <v>0</v>
      </c>
      <c r="N2098" t="s">
        <v>56</v>
      </c>
      <c r="O2098" t="s">
        <v>57</v>
      </c>
      <c r="P2098" t="s">
        <v>57</v>
      </c>
      <c r="Q2098" t="s">
        <v>3</v>
      </c>
      <c r="R2098" t="s">
        <v>218</v>
      </c>
      <c r="S2098" t="s">
        <v>55</v>
      </c>
      <c r="T2098" t="s">
        <v>56</v>
      </c>
      <c r="U2098" t="s">
        <v>56</v>
      </c>
      <c r="V2098" t="s">
        <v>56</v>
      </c>
      <c r="W2098" t="s">
        <v>55</v>
      </c>
      <c r="X2098" t="s">
        <v>56</v>
      </c>
      <c r="Y2098" t="s">
        <v>56</v>
      </c>
      <c r="Z2098" t="s">
        <v>56</v>
      </c>
      <c r="AA2098" t="s">
        <v>57</v>
      </c>
      <c r="AB2098" t="s">
        <v>56</v>
      </c>
      <c r="AC2098" t="s">
        <v>56</v>
      </c>
      <c r="AD2098" t="s">
        <v>56</v>
      </c>
      <c r="AE2098">
        <v>0</v>
      </c>
      <c r="AF2098">
        <v>0</v>
      </c>
      <c r="AG2098">
        <v>0</v>
      </c>
      <c r="AH2098">
        <v>1</v>
      </c>
      <c r="AI2098" s="18" t="str">
        <f t="shared" si="129"/>
        <v>1</v>
      </c>
      <c r="AJ2098" s="18" t="str">
        <f t="shared" si="130"/>
        <v>1</v>
      </c>
      <c r="AK2098" s="18" t="str">
        <f t="shared" si="131"/>
        <v>1</v>
      </c>
      <c r="AL2098" s="18">
        <f t="shared" si="132"/>
        <v>1</v>
      </c>
      <c r="AM2098" t="s">
        <v>55</v>
      </c>
      <c r="AN2098" t="s">
        <v>55</v>
      </c>
      <c r="AO2098">
        <v>0</v>
      </c>
      <c r="AP2098">
        <v>0</v>
      </c>
      <c r="AQ2098">
        <v>0</v>
      </c>
      <c r="AR2098" t="s">
        <v>147</v>
      </c>
      <c r="AS2098" t="s">
        <v>58</v>
      </c>
      <c r="AT2098" t="s">
        <v>58</v>
      </c>
      <c r="AU2098" t="s">
        <v>1326</v>
      </c>
      <c r="AV2098" t="s">
        <v>7957</v>
      </c>
      <c r="AW2098" t="s">
        <v>2414</v>
      </c>
      <c r="AX2098">
        <v>0</v>
      </c>
      <c r="AY2098">
        <v>0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1</v>
      </c>
      <c r="BL2098">
        <v>2016030718</v>
      </c>
      <c r="BM2098">
        <v>18</v>
      </c>
    </row>
    <row r="2099" spans="1:65">
      <c r="A2099" t="s">
        <v>7958</v>
      </c>
      <c r="B2099">
        <v>2098</v>
      </c>
      <c r="C2099" t="s">
        <v>52</v>
      </c>
      <c r="D2099">
        <v>1</v>
      </c>
      <c r="E2099">
        <v>18</v>
      </c>
      <c r="F2099">
        <v>2016030718</v>
      </c>
      <c r="G2099">
        <v>20160307</v>
      </c>
      <c r="H2099" t="s">
        <v>2415</v>
      </c>
      <c r="I2099" t="s">
        <v>217</v>
      </c>
      <c r="J2099" t="s">
        <v>55</v>
      </c>
      <c r="K2099">
        <v>0</v>
      </c>
      <c r="L2099">
        <v>0</v>
      </c>
      <c r="M2099">
        <v>0</v>
      </c>
      <c r="N2099" t="s">
        <v>56</v>
      </c>
      <c r="O2099" t="s">
        <v>57</v>
      </c>
      <c r="P2099" t="s">
        <v>57</v>
      </c>
      <c r="Q2099" t="s">
        <v>3</v>
      </c>
      <c r="R2099" t="s">
        <v>144</v>
      </c>
      <c r="S2099" t="s">
        <v>55</v>
      </c>
      <c r="T2099" t="s">
        <v>56</v>
      </c>
      <c r="U2099" t="s">
        <v>56</v>
      </c>
      <c r="V2099" t="s">
        <v>56</v>
      </c>
      <c r="W2099" t="s">
        <v>55</v>
      </c>
      <c r="X2099" t="s">
        <v>56</v>
      </c>
      <c r="Y2099" t="s">
        <v>56</v>
      </c>
      <c r="Z2099" t="s">
        <v>68</v>
      </c>
      <c r="AA2099" t="s">
        <v>132</v>
      </c>
      <c r="AB2099" t="s">
        <v>56</v>
      </c>
      <c r="AC2099" t="s">
        <v>56</v>
      </c>
      <c r="AD2099" t="s">
        <v>56</v>
      </c>
      <c r="AE2099">
        <v>0</v>
      </c>
      <c r="AF2099">
        <v>0</v>
      </c>
      <c r="AG2099">
        <v>0</v>
      </c>
      <c r="AH2099">
        <v>1</v>
      </c>
      <c r="AI2099" s="18" t="str">
        <f t="shared" si="129"/>
        <v>1</v>
      </c>
      <c r="AJ2099" s="18" t="str">
        <f t="shared" si="130"/>
        <v>1</v>
      </c>
      <c r="AK2099" s="18" t="str">
        <f t="shared" si="131"/>
        <v>1</v>
      </c>
      <c r="AL2099" s="18">
        <f t="shared" si="132"/>
        <v>1</v>
      </c>
      <c r="AM2099" t="s">
        <v>55</v>
      </c>
      <c r="AN2099" t="s">
        <v>55</v>
      </c>
      <c r="AO2099">
        <v>0</v>
      </c>
      <c r="AP2099">
        <v>0</v>
      </c>
      <c r="AQ2099">
        <v>0</v>
      </c>
      <c r="AR2099" t="s">
        <v>147</v>
      </c>
      <c r="AS2099" t="s">
        <v>58</v>
      </c>
      <c r="AT2099" t="s">
        <v>144</v>
      </c>
      <c r="AU2099" t="s">
        <v>1326</v>
      </c>
      <c r="AV2099" t="s">
        <v>7958</v>
      </c>
      <c r="AW2099" t="s">
        <v>2415</v>
      </c>
      <c r="AX2099">
        <v>0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2016030718</v>
      </c>
      <c r="BM2099">
        <v>18</v>
      </c>
    </row>
    <row r="2100" spans="1:65">
      <c r="A2100" t="s">
        <v>7959</v>
      </c>
      <c r="B2100">
        <v>2099</v>
      </c>
      <c r="C2100" t="s">
        <v>52</v>
      </c>
      <c r="D2100">
        <v>1</v>
      </c>
      <c r="E2100">
        <v>18</v>
      </c>
      <c r="F2100">
        <v>2016030718</v>
      </c>
      <c r="G2100">
        <v>20160307</v>
      </c>
      <c r="H2100" t="s">
        <v>2416</v>
      </c>
      <c r="I2100" t="s">
        <v>217</v>
      </c>
      <c r="J2100" t="s">
        <v>55</v>
      </c>
      <c r="K2100">
        <v>0</v>
      </c>
      <c r="L2100">
        <v>0</v>
      </c>
      <c r="M2100">
        <v>0</v>
      </c>
      <c r="N2100" t="s">
        <v>56</v>
      </c>
      <c r="O2100" t="s">
        <v>57</v>
      </c>
      <c r="P2100" t="s">
        <v>57</v>
      </c>
      <c r="Q2100" t="s">
        <v>3</v>
      </c>
      <c r="R2100" t="s">
        <v>144</v>
      </c>
      <c r="S2100" t="s">
        <v>55</v>
      </c>
      <c r="T2100" t="s">
        <v>56</v>
      </c>
      <c r="U2100" t="s">
        <v>56</v>
      </c>
      <c r="V2100" t="s">
        <v>56</v>
      </c>
      <c r="W2100" t="s">
        <v>55</v>
      </c>
      <c r="X2100" t="s">
        <v>56</v>
      </c>
      <c r="Y2100" t="s">
        <v>56</v>
      </c>
      <c r="Z2100" t="s">
        <v>68</v>
      </c>
      <c r="AA2100" t="s">
        <v>132</v>
      </c>
      <c r="AB2100" t="s">
        <v>56</v>
      </c>
      <c r="AC2100" t="s">
        <v>56</v>
      </c>
      <c r="AD2100" t="s">
        <v>56</v>
      </c>
      <c r="AE2100">
        <v>0</v>
      </c>
      <c r="AF2100">
        <v>0</v>
      </c>
      <c r="AG2100">
        <v>0</v>
      </c>
      <c r="AH2100">
        <v>1</v>
      </c>
      <c r="AI2100" s="18" t="str">
        <f t="shared" si="129"/>
        <v>1</v>
      </c>
      <c r="AJ2100" s="18" t="str">
        <f t="shared" si="130"/>
        <v>1</v>
      </c>
      <c r="AK2100" s="18" t="str">
        <f t="shared" si="131"/>
        <v>1</v>
      </c>
      <c r="AL2100" s="18">
        <f t="shared" si="132"/>
        <v>1</v>
      </c>
      <c r="AM2100" t="s">
        <v>55</v>
      </c>
      <c r="AN2100" t="s">
        <v>55</v>
      </c>
      <c r="AO2100">
        <v>1</v>
      </c>
      <c r="AP2100">
        <v>0</v>
      </c>
      <c r="AQ2100">
        <v>0</v>
      </c>
      <c r="AR2100" t="s">
        <v>147</v>
      </c>
      <c r="AS2100" t="s">
        <v>58</v>
      </c>
      <c r="AT2100" t="s">
        <v>144</v>
      </c>
      <c r="AU2100" t="s">
        <v>1326</v>
      </c>
      <c r="AV2100" t="s">
        <v>7959</v>
      </c>
      <c r="AW2100" t="s">
        <v>2416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</v>
      </c>
      <c r="BL2100">
        <v>2016030718</v>
      </c>
      <c r="BM2100">
        <v>18</v>
      </c>
    </row>
    <row r="2101" spans="1:65">
      <c r="A2101" t="s">
        <v>7960</v>
      </c>
      <c r="B2101">
        <v>2100</v>
      </c>
      <c r="C2101" t="s">
        <v>52</v>
      </c>
      <c r="D2101">
        <v>1</v>
      </c>
      <c r="E2101">
        <v>18</v>
      </c>
      <c r="F2101">
        <v>2016030718</v>
      </c>
      <c r="G2101">
        <v>20160307</v>
      </c>
      <c r="H2101" t="s">
        <v>2417</v>
      </c>
      <c r="I2101" t="s">
        <v>217</v>
      </c>
      <c r="J2101" t="s">
        <v>55</v>
      </c>
      <c r="K2101">
        <v>0</v>
      </c>
      <c r="L2101">
        <v>0</v>
      </c>
      <c r="M2101">
        <v>0</v>
      </c>
      <c r="N2101" t="s">
        <v>56</v>
      </c>
      <c r="O2101" t="s">
        <v>57</v>
      </c>
      <c r="P2101" t="s">
        <v>57</v>
      </c>
      <c r="Q2101" t="s">
        <v>3</v>
      </c>
      <c r="R2101" t="s">
        <v>144</v>
      </c>
      <c r="S2101" t="s">
        <v>55</v>
      </c>
      <c r="T2101" t="s">
        <v>56</v>
      </c>
      <c r="U2101" t="s">
        <v>56</v>
      </c>
      <c r="V2101" t="s">
        <v>56</v>
      </c>
      <c r="W2101" t="s">
        <v>55</v>
      </c>
      <c r="X2101" t="s">
        <v>56</v>
      </c>
      <c r="Y2101" t="s">
        <v>56</v>
      </c>
      <c r="Z2101" t="s">
        <v>68</v>
      </c>
      <c r="AA2101" t="s">
        <v>132</v>
      </c>
      <c r="AB2101" t="s">
        <v>56</v>
      </c>
      <c r="AC2101" t="s">
        <v>68</v>
      </c>
      <c r="AD2101" t="s">
        <v>56</v>
      </c>
      <c r="AE2101">
        <v>0</v>
      </c>
      <c r="AF2101">
        <v>0</v>
      </c>
      <c r="AG2101">
        <v>0</v>
      </c>
      <c r="AH2101">
        <v>1</v>
      </c>
      <c r="AI2101" s="18" t="str">
        <f t="shared" si="129"/>
        <v>1</v>
      </c>
      <c r="AJ2101" s="18" t="str">
        <f t="shared" si="130"/>
        <v>1</v>
      </c>
      <c r="AK2101" s="18" t="str">
        <f t="shared" si="131"/>
        <v>1</v>
      </c>
      <c r="AL2101" s="18">
        <f t="shared" si="132"/>
        <v>1</v>
      </c>
      <c r="AM2101" t="s">
        <v>55</v>
      </c>
      <c r="AN2101" t="s">
        <v>55</v>
      </c>
      <c r="AO2101">
        <v>0</v>
      </c>
      <c r="AP2101">
        <v>0</v>
      </c>
      <c r="AQ2101">
        <v>0</v>
      </c>
      <c r="AR2101" t="s">
        <v>147</v>
      </c>
      <c r="AS2101" t="s">
        <v>58</v>
      </c>
      <c r="AT2101" t="s">
        <v>144</v>
      </c>
      <c r="AU2101" t="s">
        <v>1326</v>
      </c>
      <c r="AV2101" t="s">
        <v>7960</v>
      </c>
      <c r="AW2101" t="s">
        <v>2417</v>
      </c>
      <c r="AX2101">
        <v>0</v>
      </c>
      <c r="AY2101">
        <v>0</v>
      </c>
      <c r="AZ2101">
        <v>0</v>
      </c>
      <c r="BA2101">
        <v>1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2016030718</v>
      </c>
      <c r="BM2101">
        <v>18</v>
      </c>
    </row>
    <row r="2102" spans="1:65">
      <c r="A2102" t="s">
        <v>7961</v>
      </c>
      <c r="B2102">
        <v>2101</v>
      </c>
      <c r="C2102" t="s">
        <v>52</v>
      </c>
      <c r="D2102">
        <v>1</v>
      </c>
      <c r="E2102">
        <v>18</v>
      </c>
      <c r="F2102">
        <v>2016030718</v>
      </c>
      <c r="G2102">
        <v>20160307</v>
      </c>
      <c r="H2102" t="s">
        <v>2418</v>
      </c>
      <c r="I2102" t="s">
        <v>217</v>
      </c>
      <c r="J2102" t="s">
        <v>55</v>
      </c>
      <c r="K2102">
        <v>0</v>
      </c>
      <c r="L2102">
        <v>0</v>
      </c>
      <c r="M2102">
        <v>0</v>
      </c>
      <c r="N2102" t="s">
        <v>56</v>
      </c>
      <c r="O2102" t="s">
        <v>57</v>
      </c>
      <c r="P2102" t="s">
        <v>57</v>
      </c>
      <c r="Q2102" t="s">
        <v>3</v>
      </c>
      <c r="R2102" t="s">
        <v>144</v>
      </c>
      <c r="S2102" t="s">
        <v>55</v>
      </c>
      <c r="T2102" t="s">
        <v>56</v>
      </c>
      <c r="U2102" t="s">
        <v>56</v>
      </c>
      <c r="V2102" t="s">
        <v>56</v>
      </c>
      <c r="W2102" t="s">
        <v>55</v>
      </c>
      <c r="X2102" t="s">
        <v>56</v>
      </c>
      <c r="Y2102" t="s">
        <v>56</v>
      </c>
      <c r="Z2102" t="s">
        <v>68</v>
      </c>
      <c r="AA2102" t="s">
        <v>132</v>
      </c>
      <c r="AB2102" t="s">
        <v>56</v>
      </c>
      <c r="AC2102" t="s">
        <v>68</v>
      </c>
      <c r="AD2102" t="s">
        <v>56</v>
      </c>
      <c r="AE2102">
        <v>0</v>
      </c>
      <c r="AF2102">
        <v>0</v>
      </c>
      <c r="AG2102">
        <v>0</v>
      </c>
      <c r="AH2102">
        <v>1</v>
      </c>
      <c r="AI2102" s="18" t="str">
        <f t="shared" si="129"/>
        <v>1</v>
      </c>
      <c r="AJ2102" s="18" t="str">
        <f t="shared" si="130"/>
        <v>1</v>
      </c>
      <c r="AK2102" s="18" t="str">
        <f t="shared" si="131"/>
        <v>1</v>
      </c>
      <c r="AL2102" s="18">
        <f t="shared" si="132"/>
        <v>1</v>
      </c>
      <c r="AM2102" t="s">
        <v>55</v>
      </c>
      <c r="AN2102" t="s">
        <v>55</v>
      </c>
      <c r="AO2102">
        <v>0</v>
      </c>
      <c r="AP2102">
        <v>0</v>
      </c>
      <c r="AQ2102">
        <v>0</v>
      </c>
      <c r="AR2102" t="s">
        <v>147</v>
      </c>
      <c r="AS2102" t="s">
        <v>58</v>
      </c>
      <c r="AT2102" t="s">
        <v>144</v>
      </c>
      <c r="AU2102" t="s">
        <v>1326</v>
      </c>
      <c r="AV2102" t="s">
        <v>7961</v>
      </c>
      <c r="AW2102" t="s">
        <v>2418</v>
      </c>
      <c r="AX2102">
        <v>0</v>
      </c>
      <c r="AY2102">
        <v>0</v>
      </c>
      <c r="AZ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2016030718</v>
      </c>
      <c r="BM2102">
        <v>18</v>
      </c>
    </row>
    <row r="2103" spans="1:65">
      <c r="A2103" t="s">
        <v>7962</v>
      </c>
      <c r="B2103">
        <v>2102</v>
      </c>
      <c r="C2103" t="s">
        <v>52</v>
      </c>
      <c r="D2103">
        <v>1</v>
      </c>
      <c r="E2103">
        <v>18</v>
      </c>
      <c r="F2103">
        <v>2016030718</v>
      </c>
      <c r="G2103">
        <v>20160307</v>
      </c>
      <c r="H2103" t="s">
        <v>2419</v>
      </c>
      <c r="I2103" t="s">
        <v>217</v>
      </c>
      <c r="J2103" t="s">
        <v>55</v>
      </c>
      <c r="K2103">
        <v>0</v>
      </c>
      <c r="L2103">
        <v>0</v>
      </c>
      <c r="M2103">
        <v>0</v>
      </c>
      <c r="N2103" t="s">
        <v>56</v>
      </c>
      <c r="O2103" t="s">
        <v>57</v>
      </c>
      <c r="P2103" t="s">
        <v>57</v>
      </c>
      <c r="Q2103" t="s">
        <v>3</v>
      </c>
      <c r="R2103" t="s">
        <v>144</v>
      </c>
      <c r="S2103" t="s">
        <v>55</v>
      </c>
      <c r="T2103" t="s">
        <v>56</v>
      </c>
      <c r="U2103" t="s">
        <v>56</v>
      </c>
      <c r="V2103" t="s">
        <v>56</v>
      </c>
      <c r="W2103" t="s">
        <v>55</v>
      </c>
      <c r="X2103" t="s">
        <v>56</v>
      </c>
      <c r="Y2103" t="s">
        <v>56</v>
      </c>
      <c r="Z2103" t="s">
        <v>68</v>
      </c>
      <c r="AA2103" t="s">
        <v>132</v>
      </c>
      <c r="AB2103" t="s">
        <v>56</v>
      </c>
      <c r="AC2103" t="s">
        <v>68</v>
      </c>
      <c r="AD2103" t="s">
        <v>56</v>
      </c>
      <c r="AE2103">
        <v>0</v>
      </c>
      <c r="AF2103">
        <v>0</v>
      </c>
      <c r="AG2103">
        <v>0</v>
      </c>
      <c r="AH2103">
        <v>1</v>
      </c>
      <c r="AI2103" s="18" t="str">
        <f t="shared" si="129"/>
        <v>1</v>
      </c>
      <c r="AJ2103" s="18" t="str">
        <f t="shared" si="130"/>
        <v>1</v>
      </c>
      <c r="AK2103" s="18" t="str">
        <f t="shared" si="131"/>
        <v>1</v>
      </c>
      <c r="AL2103" s="18">
        <f t="shared" si="132"/>
        <v>1</v>
      </c>
      <c r="AM2103" t="s">
        <v>55</v>
      </c>
      <c r="AN2103" t="s">
        <v>55</v>
      </c>
      <c r="AO2103">
        <v>0</v>
      </c>
      <c r="AP2103">
        <v>0</v>
      </c>
      <c r="AQ2103">
        <v>0</v>
      </c>
      <c r="AR2103" t="s">
        <v>147</v>
      </c>
      <c r="AS2103" t="s">
        <v>58</v>
      </c>
      <c r="AT2103" t="s">
        <v>144</v>
      </c>
      <c r="AU2103" t="s">
        <v>1326</v>
      </c>
      <c r="AV2103" t="s">
        <v>7962</v>
      </c>
      <c r="AW2103" t="s">
        <v>2419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2016030718</v>
      </c>
      <c r="BM2103">
        <v>18</v>
      </c>
    </row>
    <row r="2104" spans="1:65">
      <c r="A2104" t="s">
        <v>7963</v>
      </c>
      <c r="B2104">
        <v>2103</v>
      </c>
      <c r="C2104" t="s">
        <v>52</v>
      </c>
      <c r="D2104">
        <v>1</v>
      </c>
      <c r="E2104">
        <v>18</v>
      </c>
      <c r="F2104">
        <v>2016030718</v>
      </c>
      <c r="G2104">
        <v>20160307</v>
      </c>
      <c r="H2104" t="s">
        <v>2420</v>
      </c>
      <c r="I2104" t="s">
        <v>217</v>
      </c>
      <c r="J2104" t="s">
        <v>55</v>
      </c>
      <c r="K2104">
        <v>0</v>
      </c>
      <c r="L2104">
        <v>0</v>
      </c>
      <c r="M2104">
        <v>0</v>
      </c>
      <c r="N2104" t="s">
        <v>56</v>
      </c>
      <c r="O2104" t="s">
        <v>57</v>
      </c>
      <c r="P2104" t="s">
        <v>57</v>
      </c>
      <c r="Q2104" t="s">
        <v>3</v>
      </c>
      <c r="R2104" t="s">
        <v>144</v>
      </c>
      <c r="S2104" t="s">
        <v>55</v>
      </c>
      <c r="T2104" t="s">
        <v>56</v>
      </c>
      <c r="U2104" t="s">
        <v>56</v>
      </c>
      <c r="V2104" t="s">
        <v>56</v>
      </c>
      <c r="W2104" t="s">
        <v>55</v>
      </c>
      <c r="X2104" t="s">
        <v>56</v>
      </c>
      <c r="Y2104" t="s">
        <v>56</v>
      </c>
      <c r="Z2104" t="s">
        <v>68</v>
      </c>
      <c r="AA2104" t="s">
        <v>132</v>
      </c>
      <c r="AB2104" t="s">
        <v>56</v>
      </c>
      <c r="AC2104" t="s">
        <v>68</v>
      </c>
      <c r="AD2104" t="s">
        <v>56</v>
      </c>
      <c r="AE2104">
        <v>0</v>
      </c>
      <c r="AF2104">
        <v>0</v>
      </c>
      <c r="AG2104">
        <v>0</v>
      </c>
      <c r="AH2104">
        <v>1</v>
      </c>
      <c r="AI2104" s="18" t="str">
        <f t="shared" si="129"/>
        <v>1</v>
      </c>
      <c r="AJ2104" s="18" t="str">
        <f t="shared" si="130"/>
        <v>1</v>
      </c>
      <c r="AK2104" s="18" t="str">
        <f t="shared" si="131"/>
        <v>1</v>
      </c>
      <c r="AL2104" s="18">
        <f t="shared" si="132"/>
        <v>1</v>
      </c>
      <c r="AM2104" t="s">
        <v>55</v>
      </c>
      <c r="AN2104" t="s">
        <v>55</v>
      </c>
      <c r="AO2104">
        <v>0</v>
      </c>
      <c r="AP2104">
        <v>0</v>
      </c>
      <c r="AQ2104">
        <v>0</v>
      </c>
      <c r="AR2104" t="s">
        <v>147</v>
      </c>
      <c r="AS2104" t="s">
        <v>58</v>
      </c>
      <c r="AT2104" t="s">
        <v>144</v>
      </c>
      <c r="AU2104" t="s">
        <v>1326</v>
      </c>
      <c r="AV2104" t="s">
        <v>7963</v>
      </c>
      <c r="AW2104" t="s">
        <v>2420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2016030718</v>
      </c>
      <c r="BM2104">
        <v>18</v>
      </c>
    </row>
    <row r="2105" spans="1:65">
      <c r="A2105" t="s">
        <v>7964</v>
      </c>
      <c r="B2105">
        <v>2104</v>
      </c>
      <c r="C2105" t="s">
        <v>52</v>
      </c>
      <c r="D2105">
        <v>1</v>
      </c>
      <c r="E2105">
        <v>18</v>
      </c>
      <c r="F2105">
        <v>2016030718</v>
      </c>
      <c r="G2105">
        <v>20160307</v>
      </c>
      <c r="H2105" t="s">
        <v>2421</v>
      </c>
      <c r="I2105" t="s">
        <v>217</v>
      </c>
      <c r="J2105" t="s">
        <v>55</v>
      </c>
      <c r="K2105">
        <v>0</v>
      </c>
      <c r="L2105">
        <v>0</v>
      </c>
      <c r="M2105">
        <v>0</v>
      </c>
      <c r="N2105" t="s">
        <v>56</v>
      </c>
      <c r="O2105" t="s">
        <v>57</v>
      </c>
      <c r="P2105" t="s">
        <v>57</v>
      </c>
      <c r="Q2105" t="s">
        <v>3</v>
      </c>
      <c r="R2105" t="s">
        <v>144</v>
      </c>
      <c r="S2105" t="s">
        <v>55</v>
      </c>
      <c r="T2105" t="s">
        <v>56</v>
      </c>
      <c r="U2105" t="s">
        <v>56</v>
      </c>
      <c r="V2105" t="s">
        <v>56</v>
      </c>
      <c r="W2105" t="s">
        <v>55</v>
      </c>
      <c r="X2105" t="s">
        <v>56</v>
      </c>
      <c r="Y2105" t="s">
        <v>56</v>
      </c>
      <c r="Z2105" t="s">
        <v>68</v>
      </c>
      <c r="AA2105" t="s">
        <v>132</v>
      </c>
      <c r="AB2105" t="s">
        <v>56</v>
      </c>
      <c r="AC2105" t="s">
        <v>68</v>
      </c>
      <c r="AD2105" t="s">
        <v>56</v>
      </c>
      <c r="AE2105">
        <v>0</v>
      </c>
      <c r="AF2105">
        <v>0</v>
      </c>
      <c r="AG2105">
        <v>0</v>
      </c>
      <c r="AH2105">
        <v>1</v>
      </c>
      <c r="AI2105" s="18" t="str">
        <f t="shared" si="129"/>
        <v>1</v>
      </c>
      <c r="AJ2105" s="18" t="str">
        <f t="shared" si="130"/>
        <v>1</v>
      </c>
      <c r="AK2105" s="18" t="str">
        <f t="shared" si="131"/>
        <v>1</v>
      </c>
      <c r="AL2105" s="18">
        <f t="shared" si="132"/>
        <v>1</v>
      </c>
      <c r="AM2105" t="s">
        <v>55</v>
      </c>
      <c r="AN2105" t="s">
        <v>55</v>
      </c>
      <c r="AO2105">
        <v>1</v>
      </c>
      <c r="AP2105">
        <v>0</v>
      </c>
      <c r="AQ2105">
        <v>0</v>
      </c>
      <c r="AR2105" t="s">
        <v>147</v>
      </c>
      <c r="AS2105" t="s">
        <v>58</v>
      </c>
      <c r="AT2105" t="s">
        <v>144</v>
      </c>
      <c r="AU2105" t="s">
        <v>1326</v>
      </c>
      <c r="AV2105" t="s">
        <v>7964</v>
      </c>
      <c r="AW2105" t="s">
        <v>2421</v>
      </c>
      <c r="AX2105">
        <v>0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2016030718</v>
      </c>
      <c r="BM2105">
        <v>18</v>
      </c>
    </row>
    <row r="2106" spans="1:65">
      <c r="A2106" t="s">
        <v>7965</v>
      </c>
      <c r="B2106">
        <v>2105</v>
      </c>
      <c r="C2106" t="s">
        <v>52</v>
      </c>
      <c r="D2106">
        <v>1</v>
      </c>
      <c r="E2106">
        <v>18</v>
      </c>
      <c r="F2106">
        <v>2016030718</v>
      </c>
      <c r="G2106">
        <v>20160307</v>
      </c>
      <c r="H2106" t="s">
        <v>2422</v>
      </c>
      <c r="I2106" t="s">
        <v>217</v>
      </c>
      <c r="J2106" t="s">
        <v>55</v>
      </c>
      <c r="K2106">
        <v>0</v>
      </c>
      <c r="L2106">
        <v>0</v>
      </c>
      <c r="M2106">
        <v>0</v>
      </c>
      <c r="N2106" t="s">
        <v>56</v>
      </c>
      <c r="O2106" t="s">
        <v>57</v>
      </c>
      <c r="P2106" t="s">
        <v>57</v>
      </c>
      <c r="Q2106" t="s">
        <v>3</v>
      </c>
      <c r="R2106" t="s">
        <v>144</v>
      </c>
      <c r="S2106" t="s">
        <v>55</v>
      </c>
      <c r="T2106" t="s">
        <v>56</v>
      </c>
      <c r="U2106" t="s">
        <v>56</v>
      </c>
      <c r="V2106" t="s">
        <v>56</v>
      </c>
      <c r="W2106" t="s">
        <v>55</v>
      </c>
      <c r="X2106" t="s">
        <v>56</v>
      </c>
      <c r="Y2106" t="s">
        <v>56</v>
      </c>
      <c r="Z2106" t="s">
        <v>68</v>
      </c>
      <c r="AA2106" t="s">
        <v>132</v>
      </c>
      <c r="AB2106" t="s">
        <v>56</v>
      </c>
      <c r="AC2106" t="s">
        <v>68</v>
      </c>
      <c r="AD2106" t="s">
        <v>56</v>
      </c>
      <c r="AE2106">
        <v>0</v>
      </c>
      <c r="AF2106">
        <v>0</v>
      </c>
      <c r="AG2106">
        <v>0</v>
      </c>
      <c r="AH2106">
        <v>1</v>
      </c>
      <c r="AI2106" s="18" t="str">
        <f t="shared" si="129"/>
        <v>1</v>
      </c>
      <c r="AJ2106" s="18" t="str">
        <f t="shared" si="130"/>
        <v>1</v>
      </c>
      <c r="AK2106" s="18" t="str">
        <f t="shared" si="131"/>
        <v>1</v>
      </c>
      <c r="AL2106" s="18">
        <f t="shared" si="132"/>
        <v>1</v>
      </c>
      <c r="AM2106" t="s">
        <v>55</v>
      </c>
      <c r="AN2106" t="s">
        <v>55</v>
      </c>
      <c r="AO2106">
        <v>0</v>
      </c>
      <c r="AP2106">
        <v>0</v>
      </c>
      <c r="AQ2106">
        <v>0</v>
      </c>
      <c r="AR2106" t="s">
        <v>147</v>
      </c>
      <c r="AS2106" t="s">
        <v>58</v>
      </c>
      <c r="AT2106" t="s">
        <v>144</v>
      </c>
      <c r="AU2106" t="s">
        <v>1326</v>
      </c>
      <c r="AV2106" t="s">
        <v>7965</v>
      </c>
      <c r="AW2106" t="s">
        <v>2422</v>
      </c>
      <c r="AX2106">
        <v>0</v>
      </c>
      <c r="AY2106">
        <v>0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2016030718</v>
      </c>
      <c r="BM2106">
        <v>18</v>
      </c>
    </row>
    <row r="2107" spans="1:65">
      <c r="A2107" t="s">
        <v>7966</v>
      </c>
      <c r="B2107">
        <v>2106</v>
      </c>
      <c r="C2107" t="s">
        <v>52</v>
      </c>
      <c r="D2107">
        <v>1</v>
      </c>
      <c r="E2107">
        <v>18</v>
      </c>
      <c r="F2107">
        <v>2016030718</v>
      </c>
      <c r="G2107">
        <v>20160307</v>
      </c>
      <c r="H2107" t="s">
        <v>2423</v>
      </c>
      <c r="I2107" t="s">
        <v>217</v>
      </c>
      <c r="J2107" t="s">
        <v>55</v>
      </c>
      <c r="K2107">
        <v>0</v>
      </c>
      <c r="L2107">
        <v>0</v>
      </c>
      <c r="M2107">
        <v>0</v>
      </c>
      <c r="N2107" t="s">
        <v>56</v>
      </c>
      <c r="O2107" t="s">
        <v>57</v>
      </c>
      <c r="P2107" t="s">
        <v>57</v>
      </c>
      <c r="Q2107" t="s">
        <v>3</v>
      </c>
      <c r="R2107" t="s">
        <v>144</v>
      </c>
      <c r="S2107" t="s">
        <v>55</v>
      </c>
      <c r="T2107" t="s">
        <v>56</v>
      </c>
      <c r="U2107" t="s">
        <v>56</v>
      </c>
      <c r="V2107" t="s">
        <v>56</v>
      </c>
      <c r="W2107" t="s">
        <v>55</v>
      </c>
      <c r="X2107" t="s">
        <v>56</v>
      </c>
      <c r="Y2107" t="s">
        <v>56</v>
      </c>
      <c r="Z2107" t="s">
        <v>68</v>
      </c>
      <c r="AA2107" t="s">
        <v>132</v>
      </c>
      <c r="AB2107" t="s">
        <v>56</v>
      </c>
      <c r="AC2107" t="s">
        <v>68</v>
      </c>
      <c r="AD2107" t="s">
        <v>56</v>
      </c>
      <c r="AE2107">
        <v>0</v>
      </c>
      <c r="AF2107">
        <v>0</v>
      </c>
      <c r="AG2107">
        <v>0</v>
      </c>
      <c r="AH2107">
        <v>1</v>
      </c>
      <c r="AI2107" s="18" t="str">
        <f t="shared" si="129"/>
        <v>1</v>
      </c>
      <c r="AJ2107" s="18" t="str">
        <f t="shared" si="130"/>
        <v>1</v>
      </c>
      <c r="AK2107" s="18" t="str">
        <f t="shared" si="131"/>
        <v>1</v>
      </c>
      <c r="AL2107" s="18">
        <f t="shared" si="132"/>
        <v>1</v>
      </c>
      <c r="AM2107" t="s">
        <v>55</v>
      </c>
      <c r="AN2107" t="s">
        <v>55</v>
      </c>
      <c r="AO2107">
        <v>0</v>
      </c>
      <c r="AP2107">
        <v>0</v>
      </c>
      <c r="AQ2107">
        <v>0</v>
      </c>
      <c r="AR2107" t="s">
        <v>147</v>
      </c>
      <c r="AS2107" t="s">
        <v>58</v>
      </c>
      <c r="AT2107" t="s">
        <v>144</v>
      </c>
      <c r="AU2107" t="s">
        <v>1326</v>
      </c>
      <c r="AV2107" t="s">
        <v>7966</v>
      </c>
      <c r="AW2107" t="s">
        <v>2423</v>
      </c>
      <c r="AX2107">
        <v>0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2016030718</v>
      </c>
      <c r="BM2107">
        <v>18</v>
      </c>
    </row>
    <row r="2108" spans="1:65">
      <c r="A2108" t="s">
        <v>7967</v>
      </c>
      <c r="B2108">
        <v>2107</v>
      </c>
      <c r="C2108" t="s">
        <v>52</v>
      </c>
      <c r="D2108">
        <v>1</v>
      </c>
      <c r="E2108">
        <v>18</v>
      </c>
      <c r="F2108">
        <v>2016030718</v>
      </c>
      <c r="G2108">
        <v>20160307</v>
      </c>
      <c r="H2108" t="s">
        <v>2424</v>
      </c>
      <c r="I2108" t="s">
        <v>89</v>
      </c>
      <c r="J2108" t="s">
        <v>55</v>
      </c>
      <c r="K2108">
        <v>0</v>
      </c>
      <c r="L2108">
        <v>0</v>
      </c>
      <c r="M2108">
        <v>0</v>
      </c>
      <c r="N2108" t="s">
        <v>56</v>
      </c>
      <c r="O2108" t="s">
        <v>57</v>
      </c>
      <c r="P2108" t="s">
        <v>57</v>
      </c>
      <c r="Q2108" t="s">
        <v>3</v>
      </c>
      <c r="R2108" t="s">
        <v>2407</v>
      </c>
      <c r="S2108" t="s">
        <v>55</v>
      </c>
      <c r="T2108" t="s">
        <v>56</v>
      </c>
      <c r="U2108" t="s">
        <v>56</v>
      </c>
      <c r="V2108" t="s">
        <v>56</v>
      </c>
      <c r="W2108" t="s">
        <v>55</v>
      </c>
      <c r="X2108" t="s">
        <v>56</v>
      </c>
      <c r="Y2108" t="s">
        <v>56</v>
      </c>
      <c r="Z2108" t="s">
        <v>56</v>
      </c>
      <c r="AA2108" t="s">
        <v>57</v>
      </c>
      <c r="AB2108" t="s">
        <v>56</v>
      </c>
      <c r="AC2108" t="s">
        <v>56</v>
      </c>
      <c r="AD2108" t="s">
        <v>56</v>
      </c>
      <c r="AE2108">
        <v>0</v>
      </c>
      <c r="AF2108">
        <v>0</v>
      </c>
      <c r="AG2108">
        <v>0</v>
      </c>
      <c r="AH2108">
        <v>1</v>
      </c>
      <c r="AI2108" s="18" t="str">
        <f t="shared" si="129"/>
        <v>1</v>
      </c>
      <c r="AJ2108" s="18" t="str">
        <f t="shared" si="130"/>
        <v>1</v>
      </c>
      <c r="AK2108" s="18" t="str">
        <f t="shared" si="131"/>
        <v>1</v>
      </c>
      <c r="AL2108" s="18">
        <f t="shared" si="132"/>
        <v>1</v>
      </c>
      <c r="AM2108" t="s">
        <v>55</v>
      </c>
      <c r="AN2108" t="s">
        <v>55</v>
      </c>
      <c r="AO2108">
        <v>0</v>
      </c>
      <c r="AP2108">
        <v>0</v>
      </c>
      <c r="AQ2108">
        <v>0</v>
      </c>
      <c r="AR2108" t="s">
        <v>89</v>
      </c>
      <c r="AS2108" t="s">
        <v>82</v>
      </c>
      <c r="AT2108" t="s">
        <v>82</v>
      </c>
      <c r="AU2108" t="s">
        <v>4450</v>
      </c>
      <c r="AV2108" t="s">
        <v>7967</v>
      </c>
      <c r="AW2108" t="s">
        <v>2424</v>
      </c>
      <c r="AX2108">
        <v>0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2016030718</v>
      </c>
      <c r="BM2108">
        <v>18</v>
      </c>
    </row>
    <row r="2109" spans="1:65">
      <c r="A2109" t="s">
        <v>7968</v>
      </c>
      <c r="B2109">
        <v>2108</v>
      </c>
      <c r="C2109" t="s">
        <v>52</v>
      </c>
      <c r="D2109">
        <v>1</v>
      </c>
      <c r="E2109">
        <v>18</v>
      </c>
      <c r="F2109">
        <v>2016030718</v>
      </c>
      <c r="G2109">
        <v>20160307</v>
      </c>
      <c r="H2109" t="s">
        <v>2425</v>
      </c>
      <c r="I2109" t="s">
        <v>217</v>
      </c>
      <c r="J2109" t="s">
        <v>55</v>
      </c>
      <c r="K2109">
        <v>0</v>
      </c>
      <c r="L2109">
        <v>0</v>
      </c>
      <c r="M2109">
        <v>0</v>
      </c>
      <c r="N2109" t="s">
        <v>56</v>
      </c>
      <c r="O2109" t="s">
        <v>57</v>
      </c>
      <c r="P2109" t="s">
        <v>57</v>
      </c>
      <c r="Q2109" t="s">
        <v>3</v>
      </c>
      <c r="R2109" t="s">
        <v>218</v>
      </c>
      <c r="S2109" t="s">
        <v>55</v>
      </c>
      <c r="T2109" t="s">
        <v>56</v>
      </c>
      <c r="U2109" t="s">
        <v>56</v>
      </c>
      <c r="V2109" t="s">
        <v>56</v>
      </c>
      <c r="W2109" t="s">
        <v>55</v>
      </c>
      <c r="X2109" t="s">
        <v>56</v>
      </c>
      <c r="Y2109" t="s">
        <v>56</v>
      </c>
      <c r="Z2109" t="s">
        <v>68</v>
      </c>
      <c r="AA2109" t="s">
        <v>132</v>
      </c>
      <c r="AB2109" t="s">
        <v>56</v>
      </c>
      <c r="AC2109" t="s">
        <v>56</v>
      </c>
      <c r="AD2109" t="s">
        <v>56</v>
      </c>
      <c r="AE2109">
        <v>0</v>
      </c>
      <c r="AF2109">
        <v>0</v>
      </c>
      <c r="AG2109">
        <v>0</v>
      </c>
      <c r="AH2109">
        <v>1</v>
      </c>
      <c r="AI2109" s="18" t="str">
        <f t="shared" si="129"/>
        <v>1</v>
      </c>
      <c r="AJ2109" s="18" t="str">
        <f t="shared" si="130"/>
        <v>1</v>
      </c>
      <c r="AK2109" s="18" t="str">
        <f t="shared" si="131"/>
        <v>1</v>
      </c>
      <c r="AL2109" s="18">
        <f t="shared" si="132"/>
        <v>1</v>
      </c>
      <c r="AM2109" t="s">
        <v>55</v>
      </c>
      <c r="AN2109" t="s">
        <v>55</v>
      </c>
      <c r="AO2109">
        <v>0</v>
      </c>
      <c r="AP2109">
        <v>0</v>
      </c>
      <c r="AQ2109">
        <v>0</v>
      </c>
      <c r="AR2109" t="s">
        <v>147</v>
      </c>
      <c r="AS2109" t="s">
        <v>58</v>
      </c>
      <c r="AT2109" t="s">
        <v>58</v>
      </c>
      <c r="AU2109" t="s">
        <v>1326</v>
      </c>
      <c r="AV2109" t="s">
        <v>7968</v>
      </c>
      <c r="AW2109" t="s">
        <v>2425</v>
      </c>
      <c r="AX2109">
        <v>0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</v>
      </c>
      <c r="BL2109">
        <v>2016030718</v>
      </c>
      <c r="BM2109">
        <v>18</v>
      </c>
    </row>
    <row r="2110" spans="1:65">
      <c r="A2110" t="s">
        <v>7969</v>
      </c>
      <c r="B2110">
        <v>2109</v>
      </c>
      <c r="C2110" t="s">
        <v>52</v>
      </c>
      <c r="D2110">
        <v>1</v>
      </c>
      <c r="E2110">
        <v>18</v>
      </c>
      <c r="F2110">
        <v>2016030718</v>
      </c>
      <c r="G2110">
        <v>20160307</v>
      </c>
      <c r="H2110" t="s">
        <v>2426</v>
      </c>
      <c r="I2110" t="s">
        <v>217</v>
      </c>
      <c r="J2110" t="s">
        <v>55</v>
      </c>
      <c r="K2110">
        <v>0</v>
      </c>
      <c r="L2110">
        <v>0</v>
      </c>
      <c r="M2110">
        <v>0</v>
      </c>
      <c r="N2110" t="s">
        <v>56</v>
      </c>
      <c r="O2110" t="s">
        <v>57</v>
      </c>
      <c r="P2110" t="s">
        <v>57</v>
      </c>
      <c r="Q2110" t="s">
        <v>3</v>
      </c>
      <c r="R2110" t="s">
        <v>218</v>
      </c>
      <c r="S2110" t="s">
        <v>55</v>
      </c>
      <c r="T2110" t="s">
        <v>56</v>
      </c>
      <c r="U2110" t="s">
        <v>56</v>
      </c>
      <c r="V2110" t="s">
        <v>56</v>
      </c>
      <c r="W2110" t="s">
        <v>55</v>
      </c>
      <c r="X2110" t="s">
        <v>56</v>
      </c>
      <c r="Y2110" t="s">
        <v>56</v>
      </c>
      <c r="Z2110" t="s">
        <v>68</v>
      </c>
      <c r="AA2110" t="s">
        <v>132</v>
      </c>
      <c r="AB2110" t="s">
        <v>56</v>
      </c>
      <c r="AC2110" t="s">
        <v>56</v>
      </c>
      <c r="AD2110" t="s">
        <v>56</v>
      </c>
      <c r="AE2110">
        <v>0</v>
      </c>
      <c r="AF2110">
        <v>0</v>
      </c>
      <c r="AG2110">
        <v>0</v>
      </c>
      <c r="AH2110">
        <v>1</v>
      </c>
      <c r="AI2110" s="18" t="str">
        <f t="shared" si="129"/>
        <v>1</v>
      </c>
      <c r="AJ2110" s="18" t="str">
        <f t="shared" si="130"/>
        <v>1</v>
      </c>
      <c r="AK2110" s="18" t="str">
        <f t="shared" si="131"/>
        <v>1</v>
      </c>
      <c r="AL2110" s="18">
        <f t="shared" si="132"/>
        <v>1</v>
      </c>
      <c r="AM2110" t="s">
        <v>55</v>
      </c>
      <c r="AN2110" t="s">
        <v>55</v>
      </c>
      <c r="AO2110">
        <v>1</v>
      </c>
      <c r="AP2110">
        <v>0</v>
      </c>
      <c r="AQ2110">
        <v>0</v>
      </c>
      <c r="AR2110" t="s">
        <v>147</v>
      </c>
      <c r="AS2110" t="s">
        <v>58</v>
      </c>
      <c r="AT2110" t="s">
        <v>58</v>
      </c>
      <c r="AU2110" t="s">
        <v>1326</v>
      </c>
      <c r="AV2110" t="s">
        <v>7969</v>
      </c>
      <c r="AW2110" t="s">
        <v>2426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2016030718</v>
      </c>
      <c r="BM2110">
        <v>18</v>
      </c>
    </row>
    <row r="2111" spans="1:65">
      <c r="A2111" t="s">
        <v>7970</v>
      </c>
      <c r="B2111">
        <v>2110</v>
      </c>
      <c r="C2111" t="s">
        <v>52</v>
      </c>
      <c r="D2111">
        <v>1</v>
      </c>
      <c r="E2111">
        <v>18</v>
      </c>
      <c r="F2111">
        <v>2016030718</v>
      </c>
      <c r="G2111">
        <v>20160307</v>
      </c>
      <c r="H2111" t="s">
        <v>2427</v>
      </c>
      <c r="I2111" t="s">
        <v>217</v>
      </c>
      <c r="J2111" t="s">
        <v>55</v>
      </c>
      <c r="K2111">
        <v>0</v>
      </c>
      <c r="L2111">
        <v>0</v>
      </c>
      <c r="M2111">
        <v>0</v>
      </c>
      <c r="N2111" t="s">
        <v>56</v>
      </c>
      <c r="O2111" t="s">
        <v>57</v>
      </c>
      <c r="P2111" t="s">
        <v>57</v>
      </c>
      <c r="Q2111" t="s">
        <v>3</v>
      </c>
      <c r="R2111" t="s">
        <v>144</v>
      </c>
      <c r="S2111" t="s">
        <v>55</v>
      </c>
      <c r="T2111" t="s">
        <v>56</v>
      </c>
      <c r="U2111" t="s">
        <v>56</v>
      </c>
      <c r="V2111" t="s">
        <v>56</v>
      </c>
      <c r="W2111" t="s">
        <v>55</v>
      </c>
      <c r="X2111" t="s">
        <v>56</v>
      </c>
      <c r="Y2111" t="s">
        <v>56</v>
      </c>
      <c r="Z2111" t="s">
        <v>56</v>
      </c>
      <c r="AA2111" t="s">
        <v>57</v>
      </c>
      <c r="AB2111" t="s">
        <v>56</v>
      </c>
      <c r="AC2111" t="s">
        <v>56</v>
      </c>
      <c r="AD2111" t="s">
        <v>56</v>
      </c>
      <c r="AE2111">
        <v>0</v>
      </c>
      <c r="AF2111">
        <v>0</v>
      </c>
      <c r="AG2111">
        <v>0</v>
      </c>
      <c r="AH2111">
        <v>1</v>
      </c>
      <c r="AI2111" s="18" t="str">
        <f t="shared" si="129"/>
        <v>1</v>
      </c>
      <c r="AJ2111" s="18" t="str">
        <f t="shared" si="130"/>
        <v>1</v>
      </c>
      <c r="AK2111" s="18" t="str">
        <f t="shared" si="131"/>
        <v>1</v>
      </c>
      <c r="AL2111" s="18">
        <f t="shared" si="132"/>
        <v>1</v>
      </c>
      <c r="AM2111" t="s">
        <v>55</v>
      </c>
      <c r="AN2111" t="s">
        <v>55</v>
      </c>
      <c r="AO2111">
        <v>0</v>
      </c>
      <c r="AP2111">
        <v>0</v>
      </c>
      <c r="AQ2111">
        <v>0</v>
      </c>
      <c r="AR2111" t="s">
        <v>147</v>
      </c>
      <c r="AS2111" t="s">
        <v>58</v>
      </c>
      <c r="AT2111" t="s">
        <v>144</v>
      </c>
      <c r="AU2111" t="s">
        <v>1326</v>
      </c>
      <c r="AV2111" t="s">
        <v>7970</v>
      </c>
      <c r="AW2111" t="s">
        <v>2427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2016030718</v>
      </c>
      <c r="BM2111">
        <v>18</v>
      </c>
    </row>
    <row r="2112" spans="1:65">
      <c r="A2112" t="s">
        <v>7971</v>
      </c>
      <c r="B2112">
        <v>2111</v>
      </c>
      <c r="C2112" t="s">
        <v>52</v>
      </c>
      <c r="D2112">
        <v>1</v>
      </c>
      <c r="E2112">
        <v>18</v>
      </c>
      <c r="F2112">
        <v>2016030718</v>
      </c>
      <c r="G2112">
        <v>20160307</v>
      </c>
      <c r="H2112" t="s">
        <v>2428</v>
      </c>
      <c r="I2112" t="s">
        <v>217</v>
      </c>
      <c r="J2112" t="s">
        <v>55</v>
      </c>
      <c r="K2112">
        <v>0</v>
      </c>
      <c r="L2112">
        <v>0</v>
      </c>
      <c r="M2112">
        <v>0</v>
      </c>
      <c r="N2112" t="s">
        <v>56</v>
      </c>
      <c r="O2112" t="s">
        <v>57</v>
      </c>
      <c r="P2112" t="s">
        <v>57</v>
      </c>
      <c r="Q2112" t="s">
        <v>3</v>
      </c>
      <c r="R2112" t="s">
        <v>144</v>
      </c>
      <c r="S2112" t="s">
        <v>55</v>
      </c>
      <c r="T2112" t="s">
        <v>56</v>
      </c>
      <c r="U2112" t="s">
        <v>56</v>
      </c>
      <c r="V2112" t="s">
        <v>56</v>
      </c>
      <c r="W2112" t="s">
        <v>55</v>
      </c>
      <c r="X2112" t="s">
        <v>56</v>
      </c>
      <c r="Y2112" t="s">
        <v>56</v>
      </c>
      <c r="Z2112" t="s">
        <v>56</v>
      </c>
      <c r="AA2112" t="s">
        <v>57</v>
      </c>
      <c r="AB2112" t="s">
        <v>56</v>
      </c>
      <c r="AC2112" t="s">
        <v>68</v>
      </c>
      <c r="AD2112" t="s">
        <v>56</v>
      </c>
      <c r="AE2112">
        <v>0</v>
      </c>
      <c r="AF2112">
        <v>0</v>
      </c>
      <c r="AG2112">
        <v>0</v>
      </c>
      <c r="AH2112">
        <v>1</v>
      </c>
      <c r="AI2112" s="18" t="str">
        <f t="shared" si="129"/>
        <v>1</v>
      </c>
      <c r="AJ2112" s="18" t="str">
        <f t="shared" si="130"/>
        <v>1</v>
      </c>
      <c r="AK2112" s="18" t="str">
        <f t="shared" si="131"/>
        <v>1</v>
      </c>
      <c r="AL2112" s="18">
        <f t="shared" si="132"/>
        <v>1</v>
      </c>
      <c r="AM2112" t="s">
        <v>55</v>
      </c>
      <c r="AN2112" t="s">
        <v>55</v>
      </c>
      <c r="AO2112">
        <v>0</v>
      </c>
      <c r="AP2112">
        <v>0</v>
      </c>
      <c r="AQ2112">
        <v>0</v>
      </c>
      <c r="AR2112" t="s">
        <v>147</v>
      </c>
      <c r="AS2112" t="s">
        <v>58</v>
      </c>
      <c r="AT2112" t="s">
        <v>144</v>
      </c>
      <c r="AU2112" t="s">
        <v>1326</v>
      </c>
      <c r="AV2112" t="s">
        <v>7971</v>
      </c>
      <c r="AW2112" t="s">
        <v>2428</v>
      </c>
      <c r="AX2112">
        <v>0</v>
      </c>
      <c r="AY2112">
        <v>0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2016030718</v>
      </c>
      <c r="BM2112">
        <v>18</v>
      </c>
    </row>
    <row r="2113" spans="1:65">
      <c r="A2113" t="s">
        <v>7972</v>
      </c>
      <c r="B2113">
        <v>2112</v>
      </c>
      <c r="C2113" t="s">
        <v>52</v>
      </c>
      <c r="D2113">
        <v>1</v>
      </c>
      <c r="E2113">
        <v>18</v>
      </c>
      <c r="F2113">
        <v>2016030718</v>
      </c>
      <c r="G2113">
        <v>20160307</v>
      </c>
      <c r="H2113" t="s">
        <v>2429</v>
      </c>
      <c r="I2113" t="s">
        <v>217</v>
      </c>
      <c r="J2113" t="s">
        <v>55</v>
      </c>
      <c r="K2113">
        <v>0</v>
      </c>
      <c r="L2113">
        <v>0</v>
      </c>
      <c r="M2113">
        <v>0</v>
      </c>
      <c r="N2113" t="s">
        <v>56</v>
      </c>
      <c r="O2113" t="s">
        <v>57</v>
      </c>
      <c r="P2113" t="s">
        <v>57</v>
      </c>
      <c r="Q2113" t="s">
        <v>3</v>
      </c>
      <c r="R2113" t="s">
        <v>144</v>
      </c>
      <c r="S2113" t="s">
        <v>55</v>
      </c>
      <c r="T2113" t="s">
        <v>56</v>
      </c>
      <c r="U2113" t="s">
        <v>56</v>
      </c>
      <c r="V2113" t="s">
        <v>56</v>
      </c>
      <c r="W2113" t="s">
        <v>55</v>
      </c>
      <c r="X2113" t="s">
        <v>56</v>
      </c>
      <c r="Y2113" t="s">
        <v>56</v>
      </c>
      <c r="Z2113" t="s">
        <v>56</v>
      </c>
      <c r="AA2113" t="s">
        <v>57</v>
      </c>
      <c r="AB2113" t="s">
        <v>56</v>
      </c>
      <c r="AC2113" t="s">
        <v>68</v>
      </c>
      <c r="AD2113" t="s">
        <v>56</v>
      </c>
      <c r="AE2113">
        <v>0</v>
      </c>
      <c r="AF2113">
        <v>0</v>
      </c>
      <c r="AG2113">
        <v>0</v>
      </c>
      <c r="AH2113">
        <v>1</v>
      </c>
      <c r="AI2113" s="18" t="str">
        <f t="shared" si="129"/>
        <v>1</v>
      </c>
      <c r="AJ2113" s="18" t="str">
        <f t="shared" si="130"/>
        <v>1</v>
      </c>
      <c r="AK2113" s="18" t="str">
        <f t="shared" si="131"/>
        <v>1</v>
      </c>
      <c r="AL2113" s="18">
        <f t="shared" si="132"/>
        <v>1</v>
      </c>
      <c r="AM2113" t="s">
        <v>55</v>
      </c>
      <c r="AN2113" t="s">
        <v>55</v>
      </c>
      <c r="AO2113">
        <v>0</v>
      </c>
      <c r="AP2113">
        <v>0</v>
      </c>
      <c r="AQ2113">
        <v>0</v>
      </c>
      <c r="AR2113" t="s">
        <v>147</v>
      </c>
      <c r="AS2113" t="s">
        <v>58</v>
      </c>
      <c r="AT2113" t="s">
        <v>144</v>
      </c>
      <c r="AU2113" t="s">
        <v>1326</v>
      </c>
      <c r="AV2113" t="s">
        <v>7972</v>
      </c>
      <c r="AW2113" t="s">
        <v>2429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2016030718</v>
      </c>
      <c r="BM2113">
        <v>18</v>
      </c>
    </row>
    <row r="2114" spans="1:65">
      <c r="A2114" t="s">
        <v>7973</v>
      </c>
      <c r="B2114">
        <v>2113</v>
      </c>
      <c r="C2114" t="s">
        <v>52</v>
      </c>
      <c r="D2114">
        <v>1</v>
      </c>
      <c r="E2114">
        <v>18</v>
      </c>
      <c r="F2114">
        <v>2016030718</v>
      </c>
      <c r="G2114">
        <v>20160307</v>
      </c>
      <c r="H2114" t="s">
        <v>2430</v>
      </c>
      <c r="I2114" t="s">
        <v>217</v>
      </c>
      <c r="J2114" t="s">
        <v>55</v>
      </c>
      <c r="K2114">
        <v>0</v>
      </c>
      <c r="L2114">
        <v>0</v>
      </c>
      <c r="M2114">
        <v>0</v>
      </c>
      <c r="N2114" t="s">
        <v>56</v>
      </c>
      <c r="O2114" t="s">
        <v>57</v>
      </c>
      <c r="P2114" t="s">
        <v>57</v>
      </c>
      <c r="Q2114" t="s">
        <v>3</v>
      </c>
      <c r="R2114" t="s">
        <v>144</v>
      </c>
      <c r="S2114" t="s">
        <v>55</v>
      </c>
      <c r="T2114" t="s">
        <v>56</v>
      </c>
      <c r="U2114" t="s">
        <v>56</v>
      </c>
      <c r="V2114" t="s">
        <v>56</v>
      </c>
      <c r="W2114" t="s">
        <v>55</v>
      </c>
      <c r="X2114" t="s">
        <v>56</v>
      </c>
      <c r="Y2114" t="s">
        <v>56</v>
      </c>
      <c r="Z2114" t="s">
        <v>56</v>
      </c>
      <c r="AA2114" t="s">
        <v>57</v>
      </c>
      <c r="AB2114" t="s">
        <v>56</v>
      </c>
      <c r="AC2114" t="s">
        <v>68</v>
      </c>
      <c r="AD2114" t="s">
        <v>56</v>
      </c>
      <c r="AE2114">
        <v>0</v>
      </c>
      <c r="AF2114">
        <v>0</v>
      </c>
      <c r="AG2114">
        <v>0</v>
      </c>
      <c r="AH2114">
        <v>1</v>
      </c>
      <c r="AI2114" s="18" t="str">
        <f t="shared" si="129"/>
        <v>1</v>
      </c>
      <c r="AJ2114" s="18" t="str">
        <f t="shared" si="130"/>
        <v>1</v>
      </c>
      <c r="AK2114" s="18" t="str">
        <f t="shared" si="131"/>
        <v>1</v>
      </c>
      <c r="AL2114" s="18">
        <f t="shared" si="132"/>
        <v>1</v>
      </c>
      <c r="AM2114" t="s">
        <v>55</v>
      </c>
      <c r="AN2114" t="s">
        <v>55</v>
      </c>
      <c r="AO2114">
        <v>1</v>
      </c>
      <c r="AP2114">
        <v>0</v>
      </c>
      <c r="AQ2114">
        <v>0</v>
      </c>
      <c r="AR2114" t="s">
        <v>147</v>
      </c>
      <c r="AS2114" t="s">
        <v>58</v>
      </c>
      <c r="AT2114" t="s">
        <v>144</v>
      </c>
      <c r="AU2114" t="s">
        <v>1326</v>
      </c>
      <c r="AV2114" t="s">
        <v>7973</v>
      </c>
      <c r="AW2114" t="s">
        <v>2430</v>
      </c>
      <c r="AX2114">
        <v>0</v>
      </c>
      <c r="AY2114">
        <v>0</v>
      </c>
      <c r="AZ2114">
        <v>0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</v>
      </c>
      <c r="BL2114">
        <v>2016030718</v>
      </c>
      <c r="BM2114">
        <v>18</v>
      </c>
    </row>
    <row r="2115" spans="1:65">
      <c r="A2115" t="s">
        <v>7974</v>
      </c>
      <c r="B2115">
        <v>2114</v>
      </c>
      <c r="C2115" t="s">
        <v>52</v>
      </c>
      <c r="D2115">
        <v>1</v>
      </c>
      <c r="E2115">
        <v>18</v>
      </c>
      <c r="F2115">
        <v>2016030718</v>
      </c>
      <c r="G2115">
        <v>20160307</v>
      </c>
      <c r="H2115" t="s">
        <v>2431</v>
      </c>
      <c r="I2115" t="s">
        <v>89</v>
      </c>
      <c r="J2115" t="s">
        <v>55</v>
      </c>
      <c r="K2115">
        <v>0</v>
      </c>
      <c r="L2115">
        <v>0</v>
      </c>
      <c r="M2115">
        <v>0</v>
      </c>
      <c r="N2115" t="s">
        <v>56</v>
      </c>
      <c r="O2115" t="s">
        <v>57</v>
      </c>
      <c r="P2115" t="s">
        <v>57</v>
      </c>
      <c r="Q2115" t="s">
        <v>3</v>
      </c>
      <c r="R2115" t="s">
        <v>218</v>
      </c>
      <c r="S2115" t="s">
        <v>55</v>
      </c>
      <c r="T2115" t="s">
        <v>56</v>
      </c>
      <c r="U2115" t="s">
        <v>56</v>
      </c>
      <c r="V2115" t="s">
        <v>56</v>
      </c>
      <c r="W2115" t="s">
        <v>55</v>
      </c>
      <c r="X2115" t="s">
        <v>56</v>
      </c>
      <c r="Y2115" t="s">
        <v>56</v>
      </c>
      <c r="Z2115" t="s">
        <v>68</v>
      </c>
      <c r="AA2115" t="s">
        <v>132</v>
      </c>
      <c r="AB2115" t="s">
        <v>56</v>
      </c>
      <c r="AC2115" t="s">
        <v>56</v>
      </c>
      <c r="AD2115" t="s">
        <v>56</v>
      </c>
      <c r="AE2115">
        <v>0</v>
      </c>
      <c r="AF2115">
        <v>0</v>
      </c>
      <c r="AG2115">
        <v>0</v>
      </c>
      <c r="AH2115">
        <v>1</v>
      </c>
      <c r="AI2115" s="18" t="str">
        <f t="shared" ref="AI2115:AI2178" si="133">IF(ISERROR(FIND("0",AE2115))=FALSE, "1", IF(ISERROR(FIND("1",AE2115))=FALSE, "0"))</f>
        <v>1</v>
      </c>
      <c r="AJ2115" s="18" t="str">
        <f t="shared" ref="AJ2115:AJ2178" si="134">IF(ISERROR(FIND("0",AF2115))=FALSE, "1", IF(ISERROR(FIND("1",AF2115))=FALSE, "0"))</f>
        <v>1</v>
      </c>
      <c r="AK2115" s="18" t="str">
        <f t="shared" ref="AK2115:AK2178" si="135">IF(ISERROR(FIND("0",AG2115))=FALSE, "1", IF(ISERROR(FIND("1",AG2115))=FALSE, "0"))</f>
        <v>1</v>
      </c>
      <c r="AL2115" s="18">
        <f t="shared" ref="AL2115:AL2178" si="136">AH2115</f>
        <v>1</v>
      </c>
      <c r="AM2115" t="s">
        <v>55</v>
      </c>
      <c r="AN2115" t="s">
        <v>55</v>
      </c>
      <c r="AO2115">
        <v>0</v>
      </c>
      <c r="AP2115">
        <v>0</v>
      </c>
      <c r="AQ2115">
        <v>0</v>
      </c>
      <c r="AR2115" t="s">
        <v>89</v>
      </c>
      <c r="AS2115" t="s">
        <v>58</v>
      </c>
      <c r="AT2115" t="s">
        <v>58</v>
      </c>
      <c r="AU2115" t="s">
        <v>1326</v>
      </c>
      <c r="AV2115" t="s">
        <v>7974</v>
      </c>
      <c r="AW2115" t="s">
        <v>2431</v>
      </c>
      <c r="AX2115">
        <v>0</v>
      </c>
      <c r="AY2115">
        <v>0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2016030718</v>
      </c>
      <c r="BM2115">
        <v>18</v>
      </c>
    </row>
    <row r="2116" spans="1:65">
      <c r="A2116" t="s">
        <v>7975</v>
      </c>
      <c r="B2116">
        <v>2115</v>
      </c>
      <c r="C2116" t="s">
        <v>52</v>
      </c>
      <c r="D2116">
        <v>1</v>
      </c>
      <c r="E2116">
        <v>18</v>
      </c>
      <c r="F2116">
        <v>2016030718</v>
      </c>
      <c r="G2116">
        <v>20160307</v>
      </c>
      <c r="H2116" t="s">
        <v>2432</v>
      </c>
      <c r="I2116" t="s">
        <v>89</v>
      </c>
      <c r="J2116" t="s">
        <v>55</v>
      </c>
      <c r="K2116">
        <v>0</v>
      </c>
      <c r="L2116">
        <v>0</v>
      </c>
      <c r="M2116">
        <v>0</v>
      </c>
      <c r="N2116" t="s">
        <v>56</v>
      </c>
      <c r="O2116" t="s">
        <v>57</v>
      </c>
      <c r="P2116" t="s">
        <v>57</v>
      </c>
      <c r="Q2116" t="s">
        <v>3</v>
      </c>
      <c r="R2116" t="s">
        <v>218</v>
      </c>
      <c r="S2116" t="s">
        <v>55</v>
      </c>
      <c r="T2116" t="s">
        <v>56</v>
      </c>
      <c r="U2116" t="s">
        <v>56</v>
      </c>
      <c r="V2116" t="s">
        <v>56</v>
      </c>
      <c r="W2116" t="s">
        <v>55</v>
      </c>
      <c r="X2116" t="s">
        <v>56</v>
      </c>
      <c r="Y2116" t="s">
        <v>56</v>
      </c>
      <c r="Z2116" t="s">
        <v>68</v>
      </c>
      <c r="AA2116" t="s">
        <v>132</v>
      </c>
      <c r="AB2116" t="s">
        <v>56</v>
      </c>
      <c r="AC2116" t="s">
        <v>56</v>
      </c>
      <c r="AD2116" t="s">
        <v>56</v>
      </c>
      <c r="AE2116">
        <v>0</v>
      </c>
      <c r="AF2116">
        <v>0</v>
      </c>
      <c r="AG2116">
        <v>0</v>
      </c>
      <c r="AH2116">
        <v>1</v>
      </c>
      <c r="AI2116" s="18" t="str">
        <f t="shared" si="133"/>
        <v>1</v>
      </c>
      <c r="AJ2116" s="18" t="str">
        <f t="shared" si="134"/>
        <v>1</v>
      </c>
      <c r="AK2116" s="18" t="str">
        <f t="shared" si="135"/>
        <v>1</v>
      </c>
      <c r="AL2116" s="18">
        <f t="shared" si="136"/>
        <v>1</v>
      </c>
      <c r="AM2116" t="s">
        <v>55</v>
      </c>
      <c r="AN2116" t="s">
        <v>55</v>
      </c>
      <c r="AO2116">
        <v>0</v>
      </c>
      <c r="AP2116">
        <v>0</v>
      </c>
      <c r="AQ2116">
        <v>0</v>
      </c>
      <c r="AR2116" t="s">
        <v>89</v>
      </c>
      <c r="AS2116" t="s">
        <v>58</v>
      </c>
      <c r="AT2116" t="s">
        <v>58</v>
      </c>
      <c r="AU2116" t="s">
        <v>1326</v>
      </c>
      <c r="AV2116" t="s">
        <v>7975</v>
      </c>
      <c r="AW2116" t="s">
        <v>2432</v>
      </c>
      <c r="AX2116">
        <v>0</v>
      </c>
      <c r="AY2116">
        <v>0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2016030718</v>
      </c>
      <c r="BM2116">
        <v>18</v>
      </c>
    </row>
    <row r="2117" spans="1:65">
      <c r="A2117" t="s">
        <v>7976</v>
      </c>
      <c r="B2117">
        <v>2116</v>
      </c>
      <c r="C2117" t="s">
        <v>52</v>
      </c>
      <c r="D2117">
        <v>1</v>
      </c>
      <c r="E2117">
        <v>18</v>
      </c>
      <c r="F2117">
        <v>2016030718</v>
      </c>
      <c r="G2117">
        <v>20160307</v>
      </c>
      <c r="H2117" t="s">
        <v>2433</v>
      </c>
      <c r="I2117" t="s">
        <v>89</v>
      </c>
      <c r="J2117" t="s">
        <v>55</v>
      </c>
      <c r="K2117">
        <v>0</v>
      </c>
      <c r="L2117">
        <v>0</v>
      </c>
      <c r="M2117">
        <v>0</v>
      </c>
      <c r="N2117" t="s">
        <v>56</v>
      </c>
      <c r="O2117" t="s">
        <v>57</v>
      </c>
      <c r="P2117" t="s">
        <v>57</v>
      </c>
      <c r="Q2117" t="s">
        <v>3</v>
      </c>
      <c r="R2117" t="s">
        <v>218</v>
      </c>
      <c r="S2117" t="s">
        <v>55</v>
      </c>
      <c r="T2117" t="s">
        <v>56</v>
      </c>
      <c r="U2117" t="s">
        <v>56</v>
      </c>
      <c r="V2117" t="s">
        <v>56</v>
      </c>
      <c r="W2117" t="s">
        <v>55</v>
      </c>
      <c r="X2117" t="s">
        <v>56</v>
      </c>
      <c r="Y2117" t="s">
        <v>56</v>
      </c>
      <c r="Z2117" t="s">
        <v>68</v>
      </c>
      <c r="AA2117" t="s">
        <v>132</v>
      </c>
      <c r="AB2117" t="s">
        <v>56</v>
      </c>
      <c r="AC2117" t="s">
        <v>56</v>
      </c>
      <c r="AD2117" t="s">
        <v>56</v>
      </c>
      <c r="AE2117">
        <v>0</v>
      </c>
      <c r="AF2117">
        <v>0</v>
      </c>
      <c r="AG2117">
        <v>0</v>
      </c>
      <c r="AH2117">
        <v>1</v>
      </c>
      <c r="AI2117" s="18" t="str">
        <f t="shared" si="133"/>
        <v>1</v>
      </c>
      <c r="AJ2117" s="18" t="str">
        <f t="shared" si="134"/>
        <v>1</v>
      </c>
      <c r="AK2117" s="18" t="str">
        <f t="shared" si="135"/>
        <v>1</v>
      </c>
      <c r="AL2117" s="18">
        <f t="shared" si="136"/>
        <v>1</v>
      </c>
      <c r="AM2117" t="s">
        <v>55</v>
      </c>
      <c r="AN2117" t="s">
        <v>55</v>
      </c>
      <c r="AO2117">
        <v>0</v>
      </c>
      <c r="AP2117">
        <v>0</v>
      </c>
      <c r="AQ2117">
        <v>0</v>
      </c>
      <c r="AR2117" t="s">
        <v>89</v>
      </c>
      <c r="AS2117" t="s">
        <v>58</v>
      </c>
      <c r="AT2117" t="s">
        <v>58</v>
      </c>
      <c r="AU2117" t="s">
        <v>1326</v>
      </c>
      <c r="AV2117" t="s">
        <v>7976</v>
      </c>
      <c r="AW2117" t="s">
        <v>2433</v>
      </c>
      <c r="AX2117">
        <v>0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1</v>
      </c>
      <c r="BL2117">
        <v>2016030718</v>
      </c>
      <c r="BM2117">
        <v>18</v>
      </c>
    </row>
    <row r="2118" spans="1:65">
      <c r="A2118" t="s">
        <v>7977</v>
      </c>
      <c r="B2118">
        <v>2117</v>
      </c>
      <c r="C2118" t="s">
        <v>52</v>
      </c>
      <c r="D2118">
        <v>1</v>
      </c>
      <c r="E2118">
        <v>18</v>
      </c>
      <c r="F2118">
        <v>2016030718</v>
      </c>
      <c r="G2118">
        <v>20160307</v>
      </c>
      <c r="H2118" t="s">
        <v>2434</v>
      </c>
      <c r="I2118" t="s">
        <v>89</v>
      </c>
      <c r="J2118" t="s">
        <v>55</v>
      </c>
      <c r="K2118">
        <v>0</v>
      </c>
      <c r="L2118">
        <v>0</v>
      </c>
      <c r="M2118">
        <v>0</v>
      </c>
      <c r="N2118" t="s">
        <v>56</v>
      </c>
      <c r="O2118" t="s">
        <v>57</v>
      </c>
      <c r="P2118" t="s">
        <v>57</v>
      </c>
      <c r="Q2118" t="s">
        <v>3</v>
      </c>
      <c r="R2118" t="s">
        <v>218</v>
      </c>
      <c r="S2118" t="s">
        <v>55</v>
      </c>
      <c r="T2118" t="s">
        <v>56</v>
      </c>
      <c r="U2118" t="s">
        <v>56</v>
      </c>
      <c r="V2118" t="s">
        <v>56</v>
      </c>
      <c r="W2118" t="s">
        <v>55</v>
      </c>
      <c r="X2118" t="s">
        <v>56</v>
      </c>
      <c r="Y2118" t="s">
        <v>56</v>
      </c>
      <c r="Z2118" t="s">
        <v>68</v>
      </c>
      <c r="AA2118" t="s">
        <v>132</v>
      </c>
      <c r="AB2118" t="s">
        <v>56</v>
      </c>
      <c r="AC2118" t="s">
        <v>56</v>
      </c>
      <c r="AD2118" t="s">
        <v>56</v>
      </c>
      <c r="AE2118">
        <v>0</v>
      </c>
      <c r="AF2118">
        <v>0</v>
      </c>
      <c r="AG2118">
        <v>0</v>
      </c>
      <c r="AH2118">
        <v>1</v>
      </c>
      <c r="AI2118" s="18" t="str">
        <f t="shared" si="133"/>
        <v>1</v>
      </c>
      <c r="AJ2118" s="18" t="str">
        <f t="shared" si="134"/>
        <v>1</v>
      </c>
      <c r="AK2118" s="18" t="str">
        <f t="shared" si="135"/>
        <v>1</v>
      </c>
      <c r="AL2118" s="18">
        <f t="shared" si="136"/>
        <v>1</v>
      </c>
      <c r="AM2118" t="s">
        <v>55</v>
      </c>
      <c r="AN2118" t="s">
        <v>55</v>
      </c>
      <c r="AO2118">
        <v>0</v>
      </c>
      <c r="AP2118">
        <v>0</v>
      </c>
      <c r="AQ2118">
        <v>0</v>
      </c>
      <c r="AR2118" t="s">
        <v>89</v>
      </c>
      <c r="AS2118" t="s">
        <v>58</v>
      </c>
      <c r="AT2118" t="s">
        <v>58</v>
      </c>
      <c r="AU2118" t="s">
        <v>1326</v>
      </c>
      <c r="AV2118" t="s">
        <v>7977</v>
      </c>
      <c r="AW2118" t="s">
        <v>2434</v>
      </c>
      <c r="AX2118">
        <v>0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2016030718</v>
      </c>
      <c r="BM2118">
        <v>18</v>
      </c>
    </row>
    <row r="2119" spans="1:65">
      <c r="A2119" t="s">
        <v>7978</v>
      </c>
      <c r="B2119">
        <v>2118</v>
      </c>
      <c r="C2119" t="s">
        <v>52</v>
      </c>
      <c r="D2119">
        <v>1</v>
      </c>
      <c r="E2119">
        <v>18</v>
      </c>
      <c r="F2119">
        <v>2016030718</v>
      </c>
      <c r="G2119">
        <v>20160307</v>
      </c>
      <c r="H2119" t="s">
        <v>2435</v>
      </c>
      <c r="I2119" t="s">
        <v>217</v>
      </c>
      <c r="J2119" t="s">
        <v>55</v>
      </c>
      <c r="K2119">
        <v>0</v>
      </c>
      <c r="L2119">
        <v>0</v>
      </c>
      <c r="M2119">
        <v>0</v>
      </c>
      <c r="N2119" t="s">
        <v>56</v>
      </c>
      <c r="O2119" t="s">
        <v>57</v>
      </c>
      <c r="P2119" t="s">
        <v>57</v>
      </c>
      <c r="Q2119" t="s">
        <v>3</v>
      </c>
      <c r="R2119" t="s">
        <v>218</v>
      </c>
      <c r="S2119" t="s">
        <v>55</v>
      </c>
      <c r="T2119" t="s">
        <v>56</v>
      </c>
      <c r="U2119" t="s">
        <v>56</v>
      </c>
      <c r="V2119" t="s">
        <v>56</v>
      </c>
      <c r="W2119" t="s">
        <v>55</v>
      </c>
      <c r="X2119" t="s">
        <v>56</v>
      </c>
      <c r="Y2119" t="s">
        <v>56</v>
      </c>
      <c r="Z2119" t="s">
        <v>68</v>
      </c>
      <c r="AA2119" t="s">
        <v>132</v>
      </c>
      <c r="AB2119" t="s">
        <v>56</v>
      </c>
      <c r="AC2119" t="s">
        <v>56</v>
      </c>
      <c r="AD2119" t="s">
        <v>56</v>
      </c>
      <c r="AE2119">
        <v>0</v>
      </c>
      <c r="AF2119">
        <v>0</v>
      </c>
      <c r="AG2119">
        <v>0</v>
      </c>
      <c r="AH2119">
        <v>1</v>
      </c>
      <c r="AI2119" s="18" t="str">
        <f t="shared" si="133"/>
        <v>1</v>
      </c>
      <c r="AJ2119" s="18" t="str">
        <f t="shared" si="134"/>
        <v>1</v>
      </c>
      <c r="AK2119" s="18" t="str">
        <f t="shared" si="135"/>
        <v>1</v>
      </c>
      <c r="AL2119" s="18">
        <f t="shared" si="136"/>
        <v>1</v>
      </c>
      <c r="AM2119" t="s">
        <v>55</v>
      </c>
      <c r="AN2119" t="s">
        <v>55</v>
      </c>
      <c r="AO2119">
        <v>1</v>
      </c>
      <c r="AP2119">
        <v>0</v>
      </c>
      <c r="AQ2119">
        <v>0</v>
      </c>
      <c r="AR2119" t="s">
        <v>147</v>
      </c>
      <c r="AS2119" t="s">
        <v>58</v>
      </c>
      <c r="AT2119" t="s">
        <v>58</v>
      </c>
      <c r="AU2119" t="s">
        <v>1326</v>
      </c>
      <c r="AV2119" t="s">
        <v>7978</v>
      </c>
      <c r="AW2119" t="s">
        <v>2435</v>
      </c>
      <c r="AX2119">
        <v>0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2016030718</v>
      </c>
      <c r="BM2119">
        <v>18</v>
      </c>
    </row>
    <row r="2120" spans="1:65">
      <c r="A2120" t="s">
        <v>7979</v>
      </c>
      <c r="B2120">
        <v>2119</v>
      </c>
      <c r="C2120" t="s">
        <v>52</v>
      </c>
      <c r="D2120">
        <v>1</v>
      </c>
      <c r="E2120">
        <v>18</v>
      </c>
      <c r="F2120">
        <v>2016030718</v>
      </c>
      <c r="G2120">
        <v>20160307</v>
      </c>
      <c r="H2120" t="s">
        <v>2436</v>
      </c>
      <c r="I2120" t="s">
        <v>217</v>
      </c>
      <c r="J2120" t="s">
        <v>55</v>
      </c>
      <c r="K2120">
        <v>0</v>
      </c>
      <c r="L2120">
        <v>0</v>
      </c>
      <c r="M2120">
        <v>0</v>
      </c>
      <c r="N2120" t="s">
        <v>56</v>
      </c>
      <c r="O2120" t="s">
        <v>57</v>
      </c>
      <c r="P2120" t="s">
        <v>57</v>
      </c>
      <c r="Q2120" t="s">
        <v>3</v>
      </c>
      <c r="R2120" t="s">
        <v>218</v>
      </c>
      <c r="S2120" t="s">
        <v>55</v>
      </c>
      <c r="T2120" t="s">
        <v>56</v>
      </c>
      <c r="U2120" t="s">
        <v>56</v>
      </c>
      <c r="V2120" t="s">
        <v>56</v>
      </c>
      <c r="W2120" t="s">
        <v>55</v>
      </c>
      <c r="X2120" t="s">
        <v>56</v>
      </c>
      <c r="Y2120" t="s">
        <v>56</v>
      </c>
      <c r="Z2120" t="s">
        <v>68</v>
      </c>
      <c r="AA2120" t="s">
        <v>132</v>
      </c>
      <c r="AB2120" t="s">
        <v>56</v>
      </c>
      <c r="AC2120" t="s">
        <v>56</v>
      </c>
      <c r="AD2120" t="s">
        <v>56</v>
      </c>
      <c r="AE2120">
        <v>0</v>
      </c>
      <c r="AF2120">
        <v>0</v>
      </c>
      <c r="AG2120">
        <v>0</v>
      </c>
      <c r="AH2120">
        <v>1</v>
      </c>
      <c r="AI2120" s="18" t="str">
        <f t="shared" si="133"/>
        <v>1</v>
      </c>
      <c r="AJ2120" s="18" t="str">
        <f t="shared" si="134"/>
        <v>1</v>
      </c>
      <c r="AK2120" s="18" t="str">
        <f t="shared" si="135"/>
        <v>1</v>
      </c>
      <c r="AL2120" s="18">
        <f t="shared" si="136"/>
        <v>1</v>
      </c>
      <c r="AM2120" t="s">
        <v>55</v>
      </c>
      <c r="AN2120" t="s">
        <v>55</v>
      </c>
      <c r="AO2120">
        <v>0</v>
      </c>
      <c r="AP2120">
        <v>0</v>
      </c>
      <c r="AQ2120">
        <v>0</v>
      </c>
      <c r="AR2120" t="s">
        <v>147</v>
      </c>
      <c r="AS2120" t="s">
        <v>58</v>
      </c>
      <c r="AT2120" t="s">
        <v>58</v>
      </c>
      <c r="AU2120" t="s">
        <v>1326</v>
      </c>
      <c r="AV2120" t="s">
        <v>7979</v>
      </c>
      <c r="AW2120" t="s">
        <v>2436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2016030718</v>
      </c>
      <c r="BM2120">
        <v>18</v>
      </c>
    </row>
    <row r="2121" spans="1:65">
      <c r="A2121" t="s">
        <v>7980</v>
      </c>
      <c r="B2121">
        <v>2120</v>
      </c>
      <c r="C2121" t="s">
        <v>52</v>
      </c>
      <c r="D2121">
        <v>1</v>
      </c>
      <c r="E2121">
        <v>18</v>
      </c>
      <c r="F2121">
        <v>2016030718</v>
      </c>
      <c r="G2121">
        <v>20160307</v>
      </c>
      <c r="H2121" t="s">
        <v>2437</v>
      </c>
      <c r="I2121" t="s">
        <v>217</v>
      </c>
      <c r="J2121" t="s">
        <v>55</v>
      </c>
      <c r="K2121">
        <v>0</v>
      </c>
      <c r="L2121">
        <v>0</v>
      </c>
      <c r="M2121">
        <v>0</v>
      </c>
      <c r="N2121" t="s">
        <v>56</v>
      </c>
      <c r="O2121" t="s">
        <v>57</v>
      </c>
      <c r="P2121" t="s">
        <v>57</v>
      </c>
      <c r="Q2121" t="s">
        <v>3</v>
      </c>
      <c r="R2121" t="s">
        <v>218</v>
      </c>
      <c r="S2121" t="s">
        <v>55</v>
      </c>
      <c r="T2121" t="s">
        <v>56</v>
      </c>
      <c r="U2121" t="s">
        <v>56</v>
      </c>
      <c r="V2121" t="s">
        <v>56</v>
      </c>
      <c r="W2121" t="s">
        <v>55</v>
      </c>
      <c r="X2121" t="s">
        <v>56</v>
      </c>
      <c r="Y2121" t="s">
        <v>56</v>
      </c>
      <c r="Z2121" t="s">
        <v>68</v>
      </c>
      <c r="AA2121" t="s">
        <v>132</v>
      </c>
      <c r="AB2121" t="s">
        <v>56</v>
      </c>
      <c r="AC2121" t="s">
        <v>56</v>
      </c>
      <c r="AD2121" t="s">
        <v>56</v>
      </c>
      <c r="AE2121">
        <v>0</v>
      </c>
      <c r="AF2121">
        <v>0</v>
      </c>
      <c r="AG2121">
        <v>0</v>
      </c>
      <c r="AH2121">
        <v>1</v>
      </c>
      <c r="AI2121" s="18" t="str">
        <f t="shared" si="133"/>
        <v>1</v>
      </c>
      <c r="AJ2121" s="18" t="str">
        <f t="shared" si="134"/>
        <v>1</v>
      </c>
      <c r="AK2121" s="18" t="str">
        <f t="shared" si="135"/>
        <v>1</v>
      </c>
      <c r="AL2121" s="18">
        <f t="shared" si="136"/>
        <v>1</v>
      </c>
      <c r="AM2121" t="s">
        <v>55</v>
      </c>
      <c r="AN2121" t="s">
        <v>55</v>
      </c>
      <c r="AO2121">
        <v>0</v>
      </c>
      <c r="AP2121">
        <v>0</v>
      </c>
      <c r="AQ2121">
        <v>0</v>
      </c>
      <c r="AR2121" t="s">
        <v>147</v>
      </c>
      <c r="AS2121" t="s">
        <v>58</v>
      </c>
      <c r="AT2121" t="s">
        <v>58</v>
      </c>
      <c r="AU2121" t="s">
        <v>1326</v>
      </c>
      <c r="AV2121" t="s">
        <v>7980</v>
      </c>
      <c r="AW2121" t="s">
        <v>2437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2016030718</v>
      </c>
      <c r="BM2121">
        <v>18</v>
      </c>
    </row>
    <row r="2122" spans="1:65">
      <c r="A2122" t="s">
        <v>7981</v>
      </c>
      <c r="B2122">
        <v>2121</v>
      </c>
      <c r="C2122" t="s">
        <v>57</v>
      </c>
      <c r="D2122" t="s">
        <v>55</v>
      </c>
      <c r="E2122">
        <v>18</v>
      </c>
      <c r="F2122">
        <v>2016030818</v>
      </c>
      <c r="G2122" t="s">
        <v>55</v>
      </c>
      <c r="H2122" t="s">
        <v>2438</v>
      </c>
      <c r="I2122" t="s">
        <v>55</v>
      </c>
      <c r="J2122" t="s">
        <v>55</v>
      </c>
      <c r="K2122" t="s">
        <v>55</v>
      </c>
      <c r="L2122" t="s">
        <v>55</v>
      </c>
      <c r="M2122" t="s">
        <v>55</v>
      </c>
      <c r="N2122" t="s">
        <v>57</v>
      </c>
      <c r="O2122" t="s">
        <v>57</v>
      </c>
      <c r="P2122" t="s">
        <v>57</v>
      </c>
      <c r="Q2122" t="s">
        <v>57</v>
      </c>
      <c r="R2122" t="s">
        <v>57</v>
      </c>
      <c r="S2122" t="s">
        <v>55</v>
      </c>
      <c r="T2122" t="s">
        <v>57</v>
      </c>
      <c r="U2122" t="s">
        <v>57</v>
      </c>
      <c r="V2122" t="s">
        <v>57</v>
      </c>
      <c r="W2122" t="s">
        <v>55</v>
      </c>
      <c r="X2122" t="s">
        <v>57</v>
      </c>
      <c r="Y2122" t="s">
        <v>57</v>
      </c>
      <c r="Z2122" t="s">
        <v>57</v>
      </c>
      <c r="AA2122" t="s">
        <v>57</v>
      </c>
      <c r="AB2122" t="s">
        <v>57</v>
      </c>
      <c r="AC2122" t="s">
        <v>57</v>
      </c>
      <c r="AD2122" t="s">
        <v>57</v>
      </c>
      <c r="AE2122">
        <v>0</v>
      </c>
      <c r="AF2122">
        <v>0</v>
      </c>
      <c r="AG2122">
        <v>0</v>
      </c>
      <c r="AH2122">
        <v>0</v>
      </c>
      <c r="AI2122" s="18" t="str">
        <f t="shared" si="133"/>
        <v>1</v>
      </c>
      <c r="AJ2122" s="18" t="str">
        <f t="shared" si="134"/>
        <v>1</v>
      </c>
      <c r="AK2122" s="18" t="str">
        <f t="shared" si="135"/>
        <v>1</v>
      </c>
      <c r="AL2122" s="18">
        <f t="shared" si="136"/>
        <v>0</v>
      </c>
      <c r="AM2122" t="s">
        <v>55</v>
      </c>
      <c r="AN2122" t="s">
        <v>55</v>
      </c>
      <c r="AO2122">
        <v>0</v>
      </c>
      <c r="AP2122">
        <v>1</v>
      </c>
      <c r="AQ2122">
        <v>0</v>
      </c>
      <c r="AR2122" t="s">
        <v>59</v>
      </c>
      <c r="AS2122" t="s">
        <v>80</v>
      </c>
      <c r="AT2122" t="s">
        <v>80</v>
      </c>
      <c r="AU2122" t="s">
        <v>80</v>
      </c>
      <c r="AV2122" t="s">
        <v>7981</v>
      </c>
      <c r="AW2122" t="s">
        <v>2438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2016030818</v>
      </c>
      <c r="BM2122">
        <v>18</v>
      </c>
    </row>
    <row r="2123" spans="1:65">
      <c r="A2123" t="s">
        <v>7982</v>
      </c>
      <c r="B2123">
        <v>2122</v>
      </c>
      <c r="C2123" t="s">
        <v>57</v>
      </c>
      <c r="D2123" t="s">
        <v>55</v>
      </c>
      <c r="E2123">
        <v>18</v>
      </c>
      <c r="F2123">
        <v>2016030818</v>
      </c>
      <c r="G2123" t="s">
        <v>55</v>
      </c>
      <c r="H2123" t="s">
        <v>2439</v>
      </c>
      <c r="I2123" t="s">
        <v>55</v>
      </c>
      <c r="J2123" t="s">
        <v>55</v>
      </c>
      <c r="K2123" t="s">
        <v>55</v>
      </c>
      <c r="L2123" t="s">
        <v>55</v>
      </c>
      <c r="M2123" t="s">
        <v>55</v>
      </c>
      <c r="N2123" t="s">
        <v>57</v>
      </c>
      <c r="O2123" t="s">
        <v>57</v>
      </c>
      <c r="P2123" t="s">
        <v>57</v>
      </c>
      <c r="Q2123" t="s">
        <v>57</v>
      </c>
      <c r="R2123" t="s">
        <v>57</v>
      </c>
      <c r="S2123" t="s">
        <v>55</v>
      </c>
      <c r="T2123" t="s">
        <v>57</v>
      </c>
      <c r="U2123" t="s">
        <v>57</v>
      </c>
      <c r="V2123" t="s">
        <v>57</v>
      </c>
      <c r="W2123" t="s">
        <v>55</v>
      </c>
      <c r="X2123" t="s">
        <v>57</v>
      </c>
      <c r="Y2123" t="s">
        <v>57</v>
      </c>
      <c r="Z2123" t="s">
        <v>57</v>
      </c>
      <c r="AA2123" t="s">
        <v>57</v>
      </c>
      <c r="AB2123" t="s">
        <v>57</v>
      </c>
      <c r="AC2123" t="s">
        <v>57</v>
      </c>
      <c r="AD2123" t="s">
        <v>57</v>
      </c>
      <c r="AE2123">
        <v>0</v>
      </c>
      <c r="AF2123">
        <v>0</v>
      </c>
      <c r="AG2123">
        <v>0</v>
      </c>
      <c r="AH2123">
        <v>0</v>
      </c>
      <c r="AI2123" s="18" t="str">
        <f t="shared" si="133"/>
        <v>1</v>
      </c>
      <c r="AJ2123" s="18" t="str">
        <f t="shared" si="134"/>
        <v>1</v>
      </c>
      <c r="AK2123" s="18" t="str">
        <f t="shared" si="135"/>
        <v>1</v>
      </c>
      <c r="AL2123" s="18">
        <f t="shared" si="136"/>
        <v>0</v>
      </c>
      <c r="AM2123" t="s">
        <v>55</v>
      </c>
      <c r="AN2123" t="s">
        <v>55</v>
      </c>
      <c r="AO2123">
        <v>1</v>
      </c>
      <c r="AP2123">
        <v>1</v>
      </c>
      <c r="AQ2123">
        <v>0</v>
      </c>
      <c r="AR2123" t="s">
        <v>59</v>
      </c>
      <c r="AS2123" t="s">
        <v>80</v>
      </c>
      <c r="AT2123" t="s">
        <v>80</v>
      </c>
      <c r="AU2123" t="s">
        <v>80</v>
      </c>
      <c r="AV2123" t="s">
        <v>7982</v>
      </c>
      <c r="AW2123" t="s">
        <v>2439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0</v>
      </c>
      <c r="BL2123">
        <v>2016030818</v>
      </c>
      <c r="BM2123">
        <v>18</v>
      </c>
    </row>
    <row r="2124" spans="1:65">
      <c r="A2124" t="s">
        <v>7983</v>
      </c>
      <c r="B2124">
        <v>2123</v>
      </c>
      <c r="C2124" t="s">
        <v>52</v>
      </c>
      <c r="D2124">
        <v>1</v>
      </c>
      <c r="E2124">
        <v>18</v>
      </c>
      <c r="F2124">
        <v>2016030818</v>
      </c>
      <c r="G2124">
        <v>20160308</v>
      </c>
      <c r="H2124" t="s">
        <v>2440</v>
      </c>
      <c r="I2124" t="s">
        <v>2287</v>
      </c>
      <c r="J2124" t="s">
        <v>55</v>
      </c>
      <c r="K2124">
        <v>0</v>
      </c>
      <c r="L2124">
        <v>0</v>
      </c>
      <c r="M2124">
        <v>0</v>
      </c>
      <c r="N2124" t="s">
        <v>56</v>
      </c>
      <c r="O2124" t="s">
        <v>57</v>
      </c>
      <c r="P2124" t="s">
        <v>57</v>
      </c>
      <c r="Q2124" t="s">
        <v>3</v>
      </c>
      <c r="R2124" t="s">
        <v>2100</v>
      </c>
      <c r="S2124" t="s">
        <v>55</v>
      </c>
      <c r="T2124" t="s">
        <v>56</v>
      </c>
      <c r="U2124" t="s">
        <v>56</v>
      </c>
      <c r="V2124" t="s">
        <v>56</v>
      </c>
      <c r="W2124" t="s">
        <v>55</v>
      </c>
      <c r="X2124" t="s">
        <v>56</v>
      </c>
      <c r="Y2124" t="s">
        <v>56</v>
      </c>
      <c r="Z2124" t="s">
        <v>56</v>
      </c>
      <c r="AA2124" t="s">
        <v>57</v>
      </c>
      <c r="AB2124" t="s">
        <v>56</v>
      </c>
      <c r="AC2124" t="s">
        <v>56</v>
      </c>
      <c r="AD2124" t="s">
        <v>56</v>
      </c>
      <c r="AE2124">
        <v>0</v>
      </c>
      <c r="AF2124">
        <v>0</v>
      </c>
      <c r="AG2124">
        <v>0</v>
      </c>
      <c r="AH2124">
        <v>1</v>
      </c>
      <c r="AI2124" s="18" t="str">
        <f t="shared" si="133"/>
        <v>1</v>
      </c>
      <c r="AJ2124" s="18" t="str">
        <f t="shared" si="134"/>
        <v>1</v>
      </c>
      <c r="AK2124" s="18" t="str">
        <f t="shared" si="135"/>
        <v>1</v>
      </c>
      <c r="AL2124" s="18">
        <f t="shared" si="136"/>
        <v>1</v>
      </c>
      <c r="AM2124" t="s">
        <v>55</v>
      </c>
      <c r="AN2124" t="s">
        <v>55</v>
      </c>
      <c r="AO2124">
        <v>0</v>
      </c>
      <c r="AP2124">
        <v>0</v>
      </c>
      <c r="AQ2124">
        <v>0</v>
      </c>
      <c r="AR2124" t="s">
        <v>89</v>
      </c>
      <c r="AS2124" t="s">
        <v>141</v>
      </c>
      <c r="AT2124" t="s">
        <v>141</v>
      </c>
      <c r="AU2124" t="s">
        <v>1326</v>
      </c>
      <c r="AV2124" t="s">
        <v>7983</v>
      </c>
      <c r="AW2124" t="s">
        <v>2440</v>
      </c>
      <c r="AX2124">
        <v>0</v>
      </c>
      <c r="AY2124">
        <v>0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2016030818</v>
      </c>
      <c r="BM2124">
        <v>18</v>
      </c>
    </row>
    <row r="2125" spans="1:65">
      <c r="A2125" t="s">
        <v>7984</v>
      </c>
      <c r="B2125">
        <v>2124</v>
      </c>
      <c r="C2125" t="s">
        <v>52</v>
      </c>
      <c r="D2125">
        <v>1</v>
      </c>
      <c r="E2125">
        <v>18</v>
      </c>
      <c r="F2125">
        <v>2016030818</v>
      </c>
      <c r="G2125">
        <v>20160308</v>
      </c>
      <c r="H2125" t="s">
        <v>2441</v>
      </c>
      <c r="I2125" t="s">
        <v>2287</v>
      </c>
      <c r="J2125" t="s">
        <v>55</v>
      </c>
      <c r="K2125">
        <v>0</v>
      </c>
      <c r="L2125">
        <v>0</v>
      </c>
      <c r="M2125">
        <v>0</v>
      </c>
      <c r="N2125" t="s">
        <v>56</v>
      </c>
      <c r="O2125" t="s">
        <v>57</v>
      </c>
      <c r="P2125" t="s">
        <v>57</v>
      </c>
      <c r="Q2125" t="s">
        <v>3</v>
      </c>
      <c r="R2125" t="s">
        <v>2100</v>
      </c>
      <c r="S2125" t="s">
        <v>55</v>
      </c>
      <c r="T2125" t="s">
        <v>56</v>
      </c>
      <c r="U2125" t="s">
        <v>56</v>
      </c>
      <c r="V2125" t="s">
        <v>56</v>
      </c>
      <c r="W2125" t="s">
        <v>55</v>
      </c>
      <c r="X2125" t="s">
        <v>56</v>
      </c>
      <c r="Y2125" t="s">
        <v>56</v>
      </c>
      <c r="Z2125" t="s">
        <v>56</v>
      </c>
      <c r="AA2125" t="s">
        <v>57</v>
      </c>
      <c r="AB2125" t="s">
        <v>56</v>
      </c>
      <c r="AC2125" t="s">
        <v>56</v>
      </c>
      <c r="AD2125" t="s">
        <v>56</v>
      </c>
      <c r="AE2125">
        <v>0</v>
      </c>
      <c r="AF2125">
        <v>0</v>
      </c>
      <c r="AG2125">
        <v>0</v>
      </c>
      <c r="AH2125">
        <v>1</v>
      </c>
      <c r="AI2125" s="18" t="str">
        <f t="shared" si="133"/>
        <v>1</v>
      </c>
      <c r="AJ2125" s="18" t="str">
        <f t="shared" si="134"/>
        <v>1</v>
      </c>
      <c r="AK2125" s="18" t="str">
        <f t="shared" si="135"/>
        <v>1</v>
      </c>
      <c r="AL2125" s="18">
        <f t="shared" si="136"/>
        <v>1</v>
      </c>
      <c r="AM2125" t="s">
        <v>55</v>
      </c>
      <c r="AN2125" t="s">
        <v>55</v>
      </c>
      <c r="AO2125">
        <v>0</v>
      </c>
      <c r="AP2125">
        <v>0</v>
      </c>
      <c r="AQ2125">
        <v>0</v>
      </c>
      <c r="AR2125" t="s">
        <v>89</v>
      </c>
      <c r="AS2125" t="s">
        <v>141</v>
      </c>
      <c r="AT2125" t="s">
        <v>141</v>
      </c>
      <c r="AU2125" t="s">
        <v>1326</v>
      </c>
      <c r="AV2125" t="s">
        <v>7984</v>
      </c>
      <c r="AW2125" t="s">
        <v>2441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1</v>
      </c>
      <c r="BL2125">
        <v>2016030818</v>
      </c>
      <c r="BM2125">
        <v>18</v>
      </c>
    </row>
    <row r="2126" spans="1:65">
      <c r="A2126" t="s">
        <v>7985</v>
      </c>
      <c r="B2126">
        <v>2125</v>
      </c>
      <c r="C2126" t="s">
        <v>52</v>
      </c>
      <c r="D2126">
        <v>1</v>
      </c>
      <c r="E2126">
        <v>18</v>
      </c>
      <c r="F2126">
        <v>2016030818</v>
      </c>
      <c r="G2126">
        <v>20160308</v>
      </c>
      <c r="H2126" t="s">
        <v>2442</v>
      </c>
      <c r="I2126" t="s">
        <v>2287</v>
      </c>
      <c r="J2126" t="s">
        <v>55</v>
      </c>
      <c r="K2126">
        <v>0</v>
      </c>
      <c r="L2126">
        <v>0</v>
      </c>
      <c r="M2126">
        <v>0</v>
      </c>
      <c r="N2126" t="s">
        <v>56</v>
      </c>
      <c r="O2126" t="s">
        <v>57</v>
      </c>
      <c r="P2126" t="s">
        <v>57</v>
      </c>
      <c r="Q2126" t="s">
        <v>3</v>
      </c>
      <c r="R2126" t="s">
        <v>2100</v>
      </c>
      <c r="S2126" t="s">
        <v>55</v>
      </c>
      <c r="T2126" t="s">
        <v>56</v>
      </c>
      <c r="U2126" t="s">
        <v>56</v>
      </c>
      <c r="V2126" t="s">
        <v>56</v>
      </c>
      <c r="W2126" t="s">
        <v>55</v>
      </c>
      <c r="X2126" t="s">
        <v>56</v>
      </c>
      <c r="Y2126" t="s">
        <v>56</v>
      </c>
      <c r="Z2126" t="s">
        <v>56</v>
      </c>
      <c r="AA2126" t="s">
        <v>57</v>
      </c>
      <c r="AB2126" t="s">
        <v>56</v>
      </c>
      <c r="AC2126" t="s">
        <v>56</v>
      </c>
      <c r="AD2126" t="s">
        <v>56</v>
      </c>
      <c r="AE2126">
        <v>0</v>
      </c>
      <c r="AF2126">
        <v>0</v>
      </c>
      <c r="AG2126">
        <v>0</v>
      </c>
      <c r="AH2126">
        <v>1</v>
      </c>
      <c r="AI2126" s="18" t="str">
        <f t="shared" si="133"/>
        <v>1</v>
      </c>
      <c r="AJ2126" s="18" t="str">
        <f t="shared" si="134"/>
        <v>1</v>
      </c>
      <c r="AK2126" s="18" t="str">
        <f t="shared" si="135"/>
        <v>1</v>
      </c>
      <c r="AL2126" s="18">
        <f t="shared" si="136"/>
        <v>1</v>
      </c>
      <c r="AM2126" t="s">
        <v>55</v>
      </c>
      <c r="AN2126" t="s">
        <v>55</v>
      </c>
      <c r="AO2126">
        <v>0</v>
      </c>
      <c r="AP2126">
        <v>0</v>
      </c>
      <c r="AQ2126">
        <v>0</v>
      </c>
      <c r="AR2126" t="s">
        <v>89</v>
      </c>
      <c r="AS2126" t="s">
        <v>141</v>
      </c>
      <c r="AT2126" t="s">
        <v>141</v>
      </c>
      <c r="AU2126" t="s">
        <v>1326</v>
      </c>
      <c r="AV2126" t="s">
        <v>7985</v>
      </c>
      <c r="AW2126" t="s">
        <v>2442</v>
      </c>
      <c r="AX2126">
        <v>0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2016030818</v>
      </c>
      <c r="BM2126">
        <v>18</v>
      </c>
    </row>
    <row r="2127" spans="1:65">
      <c r="A2127" t="s">
        <v>7986</v>
      </c>
      <c r="B2127">
        <v>2126</v>
      </c>
      <c r="C2127" t="s">
        <v>52</v>
      </c>
      <c r="D2127">
        <v>1</v>
      </c>
      <c r="E2127">
        <v>18</v>
      </c>
      <c r="F2127">
        <v>2016030818</v>
      </c>
      <c r="G2127">
        <v>20160308</v>
      </c>
      <c r="H2127" t="s">
        <v>2443</v>
      </c>
      <c r="I2127" t="s">
        <v>2287</v>
      </c>
      <c r="J2127" t="s">
        <v>55</v>
      </c>
      <c r="K2127">
        <v>0</v>
      </c>
      <c r="L2127">
        <v>0</v>
      </c>
      <c r="M2127">
        <v>0</v>
      </c>
      <c r="N2127" t="s">
        <v>56</v>
      </c>
      <c r="O2127" t="s">
        <v>57</v>
      </c>
      <c r="P2127" t="s">
        <v>57</v>
      </c>
      <c r="Q2127" t="s">
        <v>3</v>
      </c>
      <c r="R2127" t="s">
        <v>2100</v>
      </c>
      <c r="S2127" t="s">
        <v>55</v>
      </c>
      <c r="T2127" t="s">
        <v>56</v>
      </c>
      <c r="U2127" t="s">
        <v>56</v>
      </c>
      <c r="V2127" t="s">
        <v>56</v>
      </c>
      <c r="W2127" t="s">
        <v>55</v>
      </c>
      <c r="X2127" t="s">
        <v>56</v>
      </c>
      <c r="Y2127" t="s">
        <v>56</v>
      </c>
      <c r="Z2127" t="s">
        <v>56</v>
      </c>
      <c r="AA2127" t="s">
        <v>57</v>
      </c>
      <c r="AB2127" t="s">
        <v>56</v>
      </c>
      <c r="AC2127" t="s">
        <v>56</v>
      </c>
      <c r="AD2127" t="s">
        <v>56</v>
      </c>
      <c r="AE2127">
        <v>0</v>
      </c>
      <c r="AF2127">
        <v>0</v>
      </c>
      <c r="AG2127">
        <v>0</v>
      </c>
      <c r="AH2127">
        <v>1</v>
      </c>
      <c r="AI2127" s="18" t="str">
        <f t="shared" si="133"/>
        <v>1</v>
      </c>
      <c r="AJ2127" s="18" t="str">
        <f t="shared" si="134"/>
        <v>1</v>
      </c>
      <c r="AK2127" s="18" t="str">
        <f t="shared" si="135"/>
        <v>1</v>
      </c>
      <c r="AL2127" s="18">
        <f t="shared" si="136"/>
        <v>1</v>
      </c>
      <c r="AM2127" t="s">
        <v>55</v>
      </c>
      <c r="AN2127" t="s">
        <v>55</v>
      </c>
      <c r="AO2127">
        <v>0</v>
      </c>
      <c r="AP2127">
        <v>0</v>
      </c>
      <c r="AQ2127">
        <v>0</v>
      </c>
      <c r="AR2127" t="s">
        <v>89</v>
      </c>
      <c r="AS2127" t="s">
        <v>141</v>
      </c>
      <c r="AT2127" t="s">
        <v>141</v>
      </c>
      <c r="AU2127" t="s">
        <v>1326</v>
      </c>
      <c r="AV2127" t="s">
        <v>7986</v>
      </c>
      <c r="AW2127" t="s">
        <v>2443</v>
      </c>
      <c r="AX2127">
        <v>0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2016030818</v>
      </c>
      <c r="BM2127">
        <v>18</v>
      </c>
    </row>
    <row r="2128" spans="1:65">
      <c r="A2128" t="s">
        <v>7987</v>
      </c>
      <c r="B2128">
        <v>2127</v>
      </c>
      <c r="C2128" t="s">
        <v>52</v>
      </c>
      <c r="D2128">
        <v>1</v>
      </c>
      <c r="E2128">
        <v>18</v>
      </c>
      <c r="F2128">
        <v>2016030818</v>
      </c>
      <c r="G2128">
        <v>20160308</v>
      </c>
      <c r="H2128" t="s">
        <v>2444</v>
      </c>
      <c r="I2128" t="s">
        <v>2287</v>
      </c>
      <c r="J2128" t="s">
        <v>55</v>
      </c>
      <c r="K2128">
        <v>0</v>
      </c>
      <c r="L2128">
        <v>0</v>
      </c>
      <c r="M2128">
        <v>0</v>
      </c>
      <c r="N2128" t="s">
        <v>56</v>
      </c>
      <c r="O2128" t="s">
        <v>57</v>
      </c>
      <c r="P2128" t="s">
        <v>57</v>
      </c>
      <c r="Q2128" t="s">
        <v>3</v>
      </c>
      <c r="R2128" t="s">
        <v>2100</v>
      </c>
      <c r="S2128" t="s">
        <v>55</v>
      </c>
      <c r="T2128" t="s">
        <v>56</v>
      </c>
      <c r="U2128" t="s">
        <v>56</v>
      </c>
      <c r="V2128" t="s">
        <v>56</v>
      </c>
      <c r="W2128" t="s">
        <v>55</v>
      </c>
      <c r="X2128" t="s">
        <v>56</v>
      </c>
      <c r="Y2128" t="s">
        <v>56</v>
      </c>
      <c r="Z2128" t="s">
        <v>56</v>
      </c>
      <c r="AA2128" t="s">
        <v>57</v>
      </c>
      <c r="AB2128" t="s">
        <v>56</v>
      </c>
      <c r="AC2128" t="s">
        <v>56</v>
      </c>
      <c r="AD2128" t="s">
        <v>56</v>
      </c>
      <c r="AE2128">
        <v>0</v>
      </c>
      <c r="AF2128">
        <v>0</v>
      </c>
      <c r="AG2128">
        <v>0</v>
      </c>
      <c r="AH2128">
        <v>1</v>
      </c>
      <c r="AI2128" s="18" t="str">
        <f t="shared" si="133"/>
        <v>1</v>
      </c>
      <c r="AJ2128" s="18" t="str">
        <f t="shared" si="134"/>
        <v>1</v>
      </c>
      <c r="AK2128" s="18" t="str">
        <f t="shared" si="135"/>
        <v>1</v>
      </c>
      <c r="AL2128" s="18">
        <f t="shared" si="136"/>
        <v>1</v>
      </c>
      <c r="AM2128" t="s">
        <v>55</v>
      </c>
      <c r="AN2128" t="s">
        <v>55</v>
      </c>
      <c r="AO2128">
        <v>1</v>
      </c>
      <c r="AP2128">
        <v>0</v>
      </c>
      <c r="AQ2128">
        <v>0</v>
      </c>
      <c r="AR2128" t="s">
        <v>89</v>
      </c>
      <c r="AS2128" t="s">
        <v>141</v>
      </c>
      <c r="AT2128" t="s">
        <v>141</v>
      </c>
      <c r="AU2128" t="s">
        <v>1326</v>
      </c>
      <c r="AV2128" t="s">
        <v>7987</v>
      </c>
      <c r="AW2128" t="s">
        <v>2444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2016030818</v>
      </c>
      <c r="BM2128">
        <v>18</v>
      </c>
    </row>
    <row r="2129" spans="1:65">
      <c r="A2129" t="s">
        <v>7988</v>
      </c>
      <c r="B2129">
        <v>2128</v>
      </c>
      <c r="C2129" t="s">
        <v>52</v>
      </c>
      <c r="D2129">
        <v>1</v>
      </c>
      <c r="E2129">
        <v>18</v>
      </c>
      <c r="F2129">
        <v>2016030818</v>
      </c>
      <c r="G2129">
        <v>20160308</v>
      </c>
      <c r="H2129" t="s">
        <v>2445</v>
      </c>
      <c r="I2129" t="s">
        <v>2287</v>
      </c>
      <c r="J2129" t="s">
        <v>55</v>
      </c>
      <c r="K2129">
        <v>0</v>
      </c>
      <c r="L2129">
        <v>0</v>
      </c>
      <c r="M2129">
        <v>0</v>
      </c>
      <c r="N2129" t="s">
        <v>56</v>
      </c>
      <c r="O2129" t="s">
        <v>57</v>
      </c>
      <c r="P2129" t="s">
        <v>57</v>
      </c>
      <c r="Q2129" t="s">
        <v>3</v>
      </c>
      <c r="R2129" t="s">
        <v>2100</v>
      </c>
      <c r="S2129" t="s">
        <v>55</v>
      </c>
      <c r="T2129" t="s">
        <v>56</v>
      </c>
      <c r="U2129" t="s">
        <v>56</v>
      </c>
      <c r="V2129" t="s">
        <v>56</v>
      </c>
      <c r="W2129" t="s">
        <v>55</v>
      </c>
      <c r="X2129" t="s">
        <v>56</v>
      </c>
      <c r="Y2129" t="s">
        <v>56</v>
      </c>
      <c r="Z2129" t="s">
        <v>56</v>
      </c>
      <c r="AA2129" t="s">
        <v>57</v>
      </c>
      <c r="AB2129" t="s">
        <v>56</v>
      </c>
      <c r="AC2129" t="s">
        <v>56</v>
      </c>
      <c r="AD2129" t="s">
        <v>56</v>
      </c>
      <c r="AE2129">
        <v>0</v>
      </c>
      <c r="AF2129">
        <v>0</v>
      </c>
      <c r="AG2129">
        <v>0</v>
      </c>
      <c r="AH2129">
        <v>1</v>
      </c>
      <c r="AI2129" s="18" t="str">
        <f t="shared" si="133"/>
        <v>1</v>
      </c>
      <c r="AJ2129" s="18" t="str">
        <f t="shared" si="134"/>
        <v>1</v>
      </c>
      <c r="AK2129" s="18" t="str">
        <f t="shared" si="135"/>
        <v>1</v>
      </c>
      <c r="AL2129" s="18">
        <f t="shared" si="136"/>
        <v>1</v>
      </c>
      <c r="AM2129" t="s">
        <v>55</v>
      </c>
      <c r="AN2129" t="s">
        <v>55</v>
      </c>
      <c r="AO2129">
        <v>0</v>
      </c>
      <c r="AP2129">
        <v>0</v>
      </c>
      <c r="AQ2129">
        <v>0</v>
      </c>
      <c r="AR2129" t="s">
        <v>89</v>
      </c>
      <c r="AS2129" t="s">
        <v>141</v>
      </c>
      <c r="AT2129" t="s">
        <v>141</v>
      </c>
      <c r="AU2129" t="s">
        <v>1326</v>
      </c>
      <c r="AV2129" t="s">
        <v>7988</v>
      </c>
      <c r="AW2129" t="s">
        <v>2445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1</v>
      </c>
      <c r="BL2129">
        <v>2016030818</v>
      </c>
      <c r="BM2129">
        <v>18</v>
      </c>
    </row>
    <row r="2130" spans="1:65">
      <c r="A2130" t="s">
        <v>7989</v>
      </c>
      <c r="B2130">
        <v>2129</v>
      </c>
      <c r="C2130" t="s">
        <v>52</v>
      </c>
      <c r="D2130">
        <v>1</v>
      </c>
      <c r="E2130">
        <v>18</v>
      </c>
      <c r="F2130">
        <v>2016030818</v>
      </c>
      <c r="G2130">
        <v>20160308</v>
      </c>
      <c r="H2130" t="s">
        <v>2446</v>
      </c>
      <c r="I2130" t="s">
        <v>2287</v>
      </c>
      <c r="J2130" t="s">
        <v>55</v>
      </c>
      <c r="K2130">
        <v>0</v>
      </c>
      <c r="L2130">
        <v>0</v>
      </c>
      <c r="M2130">
        <v>0</v>
      </c>
      <c r="N2130" t="s">
        <v>56</v>
      </c>
      <c r="O2130" t="s">
        <v>57</v>
      </c>
      <c r="P2130" t="s">
        <v>57</v>
      </c>
      <c r="Q2130" t="s">
        <v>3</v>
      </c>
      <c r="R2130" t="s">
        <v>2100</v>
      </c>
      <c r="S2130" t="s">
        <v>55</v>
      </c>
      <c r="T2130" t="s">
        <v>56</v>
      </c>
      <c r="U2130" t="s">
        <v>56</v>
      </c>
      <c r="V2130" t="s">
        <v>56</v>
      </c>
      <c r="W2130" t="s">
        <v>55</v>
      </c>
      <c r="X2130" t="s">
        <v>56</v>
      </c>
      <c r="Y2130" t="s">
        <v>56</v>
      </c>
      <c r="Z2130" t="s">
        <v>56</v>
      </c>
      <c r="AA2130" t="s">
        <v>57</v>
      </c>
      <c r="AB2130" t="s">
        <v>56</v>
      </c>
      <c r="AC2130" t="s">
        <v>56</v>
      </c>
      <c r="AD2130" t="s">
        <v>56</v>
      </c>
      <c r="AE2130">
        <v>0</v>
      </c>
      <c r="AF2130">
        <v>0</v>
      </c>
      <c r="AG2130">
        <v>0</v>
      </c>
      <c r="AH2130">
        <v>1</v>
      </c>
      <c r="AI2130" s="18" t="str">
        <f t="shared" si="133"/>
        <v>1</v>
      </c>
      <c r="AJ2130" s="18" t="str">
        <f t="shared" si="134"/>
        <v>1</v>
      </c>
      <c r="AK2130" s="18" t="str">
        <f t="shared" si="135"/>
        <v>1</v>
      </c>
      <c r="AL2130" s="18">
        <f t="shared" si="136"/>
        <v>1</v>
      </c>
      <c r="AM2130" t="s">
        <v>55</v>
      </c>
      <c r="AN2130" t="s">
        <v>55</v>
      </c>
      <c r="AO2130">
        <v>0</v>
      </c>
      <c r="AP2130">
        <v>0</v>
      </c>
      <c r="AQ2130">
        <v>0</v>
      </c>
      <c r="AR2130" t="s">
        <v>89</v>
      </c>
      <c r="AS2130" t="s">
        <v>141</v>
      </c>
      <c r="AT2130" t="s">
        <v>141</v>
      </c>
      <c r="AU2130" t="s">
        <v>1326</v>
      </c>
      <c r="AV2130" t="s">
        <v>7989</v>
      </c>
      <c r="AW2130" t="s">
        <v>2446</v>
      </c>
      <c r="AX2130">
        <v>0</v>
      </c>
      <c r="AY2130">
        <v>0</v>
      </c>
      <c r="AZ2130">
        <v>0</v>
      </c>
      <c r="BA2130">
        <v>1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1</v>
      </c>
      <c r="BL2130">
        <v>2016030818</v>
      </c>
      <c r="BM2130">
        <v>18</v>
      </c>
    </row>
    <row r="2131" spans="1:65">
      <c r="A2131" t="s">
        <v>7990</v>
      </c>
      <c r="B2131">
        <v>2130</v>
      </c>
      <c r="C2131" t="s">
        <v>57</v>
      </c>
      <c r="D2131" t="s">
        <v>55</v>
      </c>
      <c r="E2131">
        <v>18</v>
      </c>
      <c r="F2131">
        <v>2016030818</v>
      </c>
      <c r="G2131" t="s">
        <v>55</v>
      </c>
      <c r="H2131" t="s">
        <v>2447</v>
      </c>
      <c r="I2131" t="s">
        <v>55</v>
      </c>
      <c r="J2131" t="s">
        <v>55</v>
      </c>
      <c r="K2131" t="s">
        <v>55</v>
      </c>
      <c r="L2131" t="s">
        <v>55</v>
      </c>
      <c r="M2131" t="s">
        <v>55</v>
      </c>
      <c r="N2131" t="s">
        <v>57</v>
      </c>
      <c r="O2131" t="s">
        <v>57</v>
      </c>
      <c r="P2131" t="s">
        <v>57</v>
      </c>
      <c r="Q2131" t="s">
        <v>57</v>
      </c>
      <c r="R2131" t="s">
        <v>57</v>
      </c>
      <c r="S2131" t="s">
        <v>55</v>
      </c>
      <c r="T2131" t="s">
        <v>57</v>
      </c>
      <c r="U2131" t="s">
        <v>57</v>
      </c>
      <c r="V2131" t="s">
        <v>57</v>
      </c>
      <c r="W2131" t="s">
        <v>55</v>
      </c>
      <c r="X2131" t="s">
        <v>57</v>
      </c>
      <c r="Y2131" t="s">
        <v>57</v>
      </c>
      <c r="Z2131" t="s">
        <v>57</v>
      </c>
      <c r="AA2131" t="s">
        <v>57</v>
      </c>
      <c r="AB2131" t="s">
        <v>57</v>
      </c>
      <c r="AC2131" t="s">
        <v>57</v>
      </c>
      <c r="AD2131" t="s">
        <v>57</v>
      </c>
      <c r="AE2131">
        <v>0</v>
      </c>
      <c r="AF2131">
        <v>0</v>
      </c>
      <c r="AG2131">
        <v>0</v>
      </c>
      <c r="AH2131">
        <v>0</v>
      </c>
      <c r="AI2131" s="18" t="str">
        <f t="shared" si="133"/>
        <v>1</v>
      </c>
      <c r="AJ2131" s="18" t="str">
        <f t="shared" si="134"/>
        <v>1</v>
      </c>
      <c r="AK2131" s="18" t="str">
        <f t="shared" si="135"/>
        <v>1</v>
      </c>
      <c r="AL2131" s="18">
        <f t="shared" si="136"/>
        <v>0</v>
      </c>
      <c r="AM2131" t="s">
        <v>55</v>
      </c>
      <c r="AN2131" t="s">
        <v>55</v>
      </c>
      <c r="AO2131">
        <v>0</v>
      </c>
      <c r="AP2131">
        <v>1</v>
      </c>
      <c r="AQ2131">
        <v>0</v>
      </c>
      <c r="AR2131" t="s">
        <v>59</v>
      </c>
      <c r="AS2131" t="s">
        <v>80</v>
      </c>
      <c r="AT2131" t="s">
        <v>80</v>
      </c>
      <c r="AU2131" t="s">
        <v>80</v>
      </c>
      <c r="AV2131" t="s">
        <v>7990</v>
      </c>
      <c r="AW2131" t="s">
        <v>2447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0</v>
      </c>
      <c r="BL2131">
        <v>2016030818</v>
      </c>
      <c r="BM2131">
        <v>18</v>
      </c>
    </row>
    <row r="2132" spans="1:65">
      <c r="A2132" t="s">
        <v>7991</v>
      </c>
      <c r="B2132">
        <v>2131</v>
      </c>
      <c r="C2132" t="s">
        <v>52</v>
      </c>
      <c r="D2132">
        <v>1</v>
      </c>
      <c r="E2132">
        <v>18</v>
      </c>
      <c r="F2132">
        <v>2016030818</v>
      </c>
      <c r="G2132">
        <v>20160308</v>
      </c>
      <c r="H2132" t="s">
        <v>2448</v>
      </c>
      <c r="I2132" t="s">
        <v>2287</v>
      </c>
      <c r="J2132" t="s">
        <v>55</v>
      </c>
      <c r="K2132">
        <v>0</v>
      </c>
      <c r="L2132">
        <v>0</v>
      </c>
      <c r="M2132">
        <v>0</v>
      </c>
      <c r="N2132" t="s">
        <v>56</v>
      </c>
      <c r="O2132" t="s">
        <v>57</v>
      </c>
      <c r="P2132" t="s">
        <v>57</v>
      </c>
      <c r="Q2132" t="s">
        <v>3</v>
      </c>
      <c r="R2132" t="s">
        <v>2100</v>
      </c>
      <c r="S2132" t="s">
        <v>55</v>
      </c>
      <c r="T2132" t="s">
        <v>56</v>
      </c>
      <c r="U2132" t="s">
        <v>56</v>
      </c>
      <c r="V2132" t="s">
        <v>56</v>
      </c>
      <c r="W2132" t="s">
        <v>55</v>
      </c>
      <c r="X2132" t="s">
        <v>56</v>
      </c>
      <c r="Y2132" t="s">
        <v>56</v>
      </c>
      <c r="Z2132" t="s">
        <v>56</v>
      </c>
      <c r="AA2132" t="s">
        <v>57</v>
      </c>
      <c r="AB2132" t="s">
        <v>56</v>
      </c>
      <c r="AC2132" t="s">
        <v>56</v>
      </c>
      <c r="AD2132" t="s">
        <v>56</v>
      </c>
      <c r="AE2132">
        <v>0</v>
      </c>
      <c r="AF2132">
        <v>0</v>
      </c>
      <c r="AG2132">
        <v>0</v>
      </c>
      <c r="AH2132">
        <v>1</v>
      </c>
      <c r="AI2132" s="18" t="str">
        <f t="shared" si="133"/>
        <v>1</v>
      </c>
      <c r="AJ2132" s="18" t="str">
        <f t="shared" si="134"/>
        <v>1</v>
      </c>
      <c r="AK2132" s="18" t="str">
        <f t="shared" si="135"/>
        <v>1</v>
      </c>
      <c r="AL2132" s="18">
        <f t="shared" si="136"/>
        <v>1</v>
      </c>
      <c r="AM2132" t="s">
        <v>55</v>
      </c>
      <c r="AN2132" t="s">
        <v>55</v>
      </c>
      <c r="AO2132">
        <v>0</v>
      </c>
      <c r="AP2132">
        <v>0</v>
      </c>
      <c r="AQ2132">
        <v>0</v>
      </c>
      <c r="AR2132" t="s">
        <v>89</v>
      </c>
      <c r="AS2132" t="s">
        <v>141</v>
      </c>
      <c r="AT2132" t="s">
        <v>141</v>
      </c>
      <c r="AU2132" t="s">
        <v>1326</v>
      </c>
      <c r="AV2132" t="s">
        <v>7991</v>
      </c>
      <c r="AW2132" t="s">
        <v>2448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</v>
      </c>
      <c r="BL2132">
        <v>2016030818</v>
      </c>
      <c r="BM2132">
        <v>18</v>
      </c>
    </row>
    <row r="2133" spans="1:65">
      <c r="A2133" t="s">
        <v>7992</v>
      </c>
      <c r="B2133">
        <v>2132</v>
      </c>
      <c r="C2133" t="s">
        <v>52</v>
      </c>
      <c r="D2133">
        <v>1</v>
      </c>
      <c r="E2133">
        <v>18</v>
      </c>
      <c r="F2133">
        <v>2016030818</v>
      </c>
      <c r="G2133">
        <v>20160308</v>
      </c>
      <c r="H2133" t="s">
        <v>2449</v>
      </c>
      <c r="I2133" t="s">
        <v>2287</v>
      </c>
      <c r="J2133" t="s">
        <v>55</v>
      </c>
      <c r="K2133">
        <v>0</v>
      </c>
      <c r="L2133">
        <v>0</v>
      </c>
      <c r="M2133">
        <v>0</v>
      </c>
      <c r="N2133" t="s">
        <v>56</v>
      </c>
      <c r="O2133" t="s">
        <v>57</v>
      </c>
      <c r="P2133" t="s">
        <v>57</v>
      </c>
      <c r="Q2133" t="s">
        <v>3</v>
      </c>
      <c r="R2133" t="s">
        <v>2100</v>
      </c>
      <c r="S2133" t="s">
        <v>55</v>
      </c>
      <c r="T2133" t="s">
        <v>56</v>
      </c>
      <c r="U2133" t="s">
        <v>56</v>
      </c>
      <c r="V2133" t="s">
        <v>56</v>
      </c>
      <c r="W2133" t="s">
        <v>55</v>
      </c>
      <c r="X2133" t="s">
        <v>56</v>
      </c>
      <c r="Y2133" t="s">
        <v>56</v>
      </c>
      <c r="Z2133" t="s">
        <v>56</v>
      </c>
      <c r="AA2133" t="s">
        <v>57</v>
      </c>
      <c r="AB2133" t="s">
        <v>56</v>
      </c>
      <c r="AC2133" t="s">
        <v>56</v>
      </c>
      <c r="AD2133" t="s">
        <v>56</v>
      </c>
      <c r="AE2133">
        <v>0</v>
      </c>
      <c r="AF2133">
        <v>0</v>
      </c>
      <c r="AG2133">
        <v>0</v>
      </c>
      <c r="AH2133">
        <v>1</v>
      </c>
      <c r="AI2133" s="18" t="str">
        <f t="shared" si="133"/>
        <v>1</v>
      </c>
      <c r="AJ2133" s="18" t="str">
        <f t="shared" si="134"/>
        <v>1</v>
      </c>
      <c r="AK2133" s="18" t="str">
        <f t="shared" si="135"/>
        <v>1</v>
      </c>
      <c r="AL2133" s="18">
        <f t="shared" si="136"/>
        <v>1</v>
      </c>
      <c r="AM2133" t="s">
        <v>55</v>
      </c>
      <c r="AN2133" t="s">
        <v>55</v>
      </c>
      <c r="AO2133">
        <v>1</v>
      </c>
      <c r="AP2133">
        <v>0</v>
      </c>
      <c r="AQ2133">
        <v>0</v>
      </c>
      <c r="AR2133" t="s">
        <v>89</v>
      </c>
      <c r="AS2133" t="s">
        <v>141</v>
      </c>
      <c r="AT2133" t="s">
        <v>141</v>
      </c>
      <c r="AU2133" t="s">
        <v>1326</v>
      </c>
      <c r="AV2133" t="s">
        <v>7992</v>
      </c>
      <c r="AW2133" t="s">
        <v>2449</v>
      </c>
      <c r="AX2133">
        <v>0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2016030818</v>
      </c>
      <c r="BM2133">
        <v>18</v>
      </c>
    </row>
    <row r="2134" spans="1:65">
      <c r="A2134" t="s">
        <v>7993</v>
      </c>
      <c r="B2134">
        <v>2133</v>
      </c>
      <c r="C2134" t="s">
        <v>52</v>
      </c>
      <c r="D2134">
        <v>1</v>
      </c>
      <c r="E2134">
        <v>18</v>
      </c>
      <c r="F2134">
        <v>2016030818</v>
      </c>
      <c r="G2134">
        <v>20160308</v>
      </c>
      <c r="H2134" t="s">
        <v>2450</v>
      </c>
      <c r="I2134" t="s">
        <v>2287</v>
      </c>
      <c r="J2134" t="s">
        <v>55</v>
      </c>
      <c r="K2134">
        <v>0</v>
      </c>
      <c r="L2134">
        <v>0</v>
      </c>
      <c r="M2134">
        <v>0</v>
      </c>
      <c r="N2134" t="s">
        <v>56</v>
      </c>
      <c r="O2134" t="s">
        <v>57</v>
      </c>
      <c r="P2134" t="s">
        <v>57</v>
      </c>
      <c r="Q2134" t="s">
        <v>3</v>
      </c>
      <c r="R2134" t="s">
        <v>2100</v>
      </c>
      <c r="S2134" t="s">
        <v>55</v>
      </c>
      <c r="T2134" t="s">
        <v>56</v>
      </c>
      <c r="U2134" t="s">
        <v>56</v>
      </c>
      <c r="V2134" t="s">
        <v>56</v>
      </c>
      <c r="W2134" t="s">
        <v>55</v>
      </c>
      <c r="X2134" t="s">
        <v>56</v>
      </c>
      <c r="Y2134" t="s">
        <v>56</v>
      </c>
      <c r="Z2134" t="s">
        <v>56</v>
      </c>
      <c r="AA2134" t="s">
        <v>57</v>
      </c>
      <c r="AB2134" t="s">
        <v>56</v>
      </c>
      <c r="AC2134" t="s">
        <v>56</v>
      </c>
      <c r="AD2134" t="s">
        <v>56</v>
      </c>
      <c r="AE2134">
        <v>0</v>
      </c>
      <c r="AF2134">
        <v>0</v>
      </c>
      <c r="AG2134">
        <v>0</v>
      </c>
      <c r="AH2134">
        <v>1</v>
      </c>
      <c r="AI2134" s="18" t="str">
        <f t="shared" si="133"/>
        <v>1</v>
      </c>
      <c r="AJ2134" s="18" t="str">
        <f t="shared" si="134"/>
        <v>1</v>
      </c>
      <c r="AK2134" s="18" t="str">
        <f t="shared" si="135"/>
        <v>1</v>
      </c>
      <c r="AL2134" s="18">
        <f t="shared" si="136"/>
        <v>1</v>
      </c>
      <c r="AM2134" t="s">
        <v>55</v>
      </c>
      <c r="AN2134" t="s">
        <v>55</v>
      </c>
      <c r="AO2134">
        <v>0</v>
      </c>
      <c r="AP2134">
        <v>0</v>
      </c>
      <c r="AQ2134">
        <v>0</v>
      </c>
      <c r="AR2134" t="s">
        <v>89</v>
      </c>
      <c r="AS2134" t="s">
        <v>141</v>
      </c>
      <c r="AT2134" t="s">
        <v>141</v>
      </c>
      <c r="AU2134" t="s">
        <v>1326</v>
      </c>
      <c r="AV2134" t="s">
        <v>7993</v>
      </c>
      <c r="AW2134" t="s">
        <v>2450</v>
      </c>
      <c r="AX2134">
        <v>0</v>
      </c>
      <c r="AY2134">
        <v>0</v>
      </c>
      <c r="AZ2134">
        <v>0</v>
      </c>
      <c r="BA2134">
        <v>1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2016030818</v>
      </c>
      <c r="BM2134">
        <v>18</v>
      </c>
    </row>
    <row r="2135" spans="1:65">
      <c r="A2135" t="s">
        <v>7994</v>
      </c>
      <c r="B2135">
        <v>2134</v>
      </c>
      <c r="C2135" t="s">
        <v>57</v>
      </c>
      <c r="D2135" t="s">
        <v>55</v>
      </c>
      <c r="E2135">
        <v>18</v>
      </c>
      <c r="F2135">
        <v>2016030818</v>
      </c>
      <c r="G2135" t="s">
        <v>55</v>
      </c>
      <c r="H2135" t="s">
        <v>2451</v>
      </c>
      <c r="I2135" t="s">
        <v>55</v>
      </c>
      <c r="J2135" t="s">
        <v>55</v>
      </c>
      <c r="K2135" t="s">
        <v>55</v>
      </c>
      <c r="L2135" t="s">
        <v>55</v>
      </c>
      <c r="M2135" t="s">
        <v>55</v>
      </c>
      <c r="N2135" t="s">
        <v>57</v>
      </c>
      <c r="O2135" t="s">
        <v>57</v>
      </c>
      <c r="P2135" t="s">
        <v>57</v>
      </c>
      <c r="Q2135" t="s">
        <v>57</v>
      </c>
      <c r="R2135" t="s">
        <v>57</v>
      </c>
      <c r="S2135" t="s">
        <v>55</v>
      </c>
      <c r="T2135" t="s">
        <v>57</v>
      </c>
      <c r="U2135" t="s">
        <v>57</v>
      </c>
      <c r="V2135" t="s">
        <v>57</v>
      </c>
      <c r="W2135" t="s">
        <v>55</v>
      </c>
      <c r="X2135" t="s">
        <v>57</v>
      </c>
      <c r="Y2135" t="s">
        <v>57</v>
      </c>
      <c r="Z2135" t="s">
        <v>57</v>
      </c>
      <c r="AA2135" t="s">
        <v>57</v>
      </c>
      <c r="AB2135" t="s">
        <v>57</v>
      </c>
      <c r="AC2135" t="s">
        <v>57</v>
      </c>
      <c r="AD2135" t="s">
        <v>57</v>
      </c>
      <c r="AE2135">
        <v>0</v>
      </c>
      <c r="AF2135">
        <v>0</v>
      </c>
      <c r="AG2135">
        <v>0</v>
      </c>
      <c r="AH2135">
        <v>0</v>
      </c>
      <c r="AI2135" s="18" t="str">
        <f t="shared" si="133"/>
        <v>1</v>
      </c>
      <c r="AJ2135" s="18" t="str">
        <f t="shared" si="134"/>
        <v>1</v>
      </c>
      <c r="AK2135" s="18" t="str">
        <f t="shared" si="135"/>
        <v>1</v>
      </c>
      <c r="AL2135" s="18">
        <f t="shared" si="136"/>
        <v>0</v>
      </c>
      <c r="AM2135" t="s">
        <v>55</v>
      </c>
      <c r="AN2135" t="s">
        <v>55</v>
      </c>
      <c r="AO2135">
        <v>0</v>
      </c>
      <c r="AP2135">
        <v>1</v>
      </c>
      <c r="AQ2135">
        <v>0</v>
      </c>
      <c r="AR2135" t="s">
        <v>59</v>
      </c>
      <c r="AS2135" t="s">
        <v>80</v>
      </c>
      <c r="AT2135" t="s">
        <v>80</v>
      </c>
      <c r="AU2135" t="s">
        <v>80</v>
      </c>
      <c r="AV2135" t="s">
        <v>7994</v>
      </c>
      <c r="AW2135" t="s">
        <v>2451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0</v>
      </c>
      <c r="BL2135">
        <v>2016030818</v>
      </c>
      <c r="BM2135">
        <v>18</v>
      </c>
    </row>
    <row r="2136" spans="1:65">
      <c r="A2136" t="s">
        <v>7995</v>
      </c>
      <c r="B2136">
        <v>2135</v>
      </c>
      <c r="C2136" t="s">
        <v>57</v>
      </c>
      <c r="D2136" t="s">
        <v>55</v>
      </c>
      <c r="E2136">
        <v>18</v>
      </c>
      <c r="F2136">
        <v>2016030818</v>
      </c>
      <c r="G2136" t="s">
        <v>55</v>
      </c>
      <c r="H2136" t="s">
        <v>2452</v>
      </c>
      <c r="I2136" t="s">
        <v>55</v>
      </c>
      <c r="J2136" t="s">
        <v>55</v>
      </c>
      <c r="K2136" t="s">
        <v>55</v>
      </c>
      <c r="L2136" t="s">
        <v>55</v>
      </c>
      <c r="M2136" t="s">
        <v>55</v>
      </c>
      <c r="N2136" t="s">
        <v>57</v>
      </c>
      <c r="O2136" t="s">
        <v>57</v>
      </c>
      <c r="P2136" t="s">
        <v>57</v>
      </c>
      <c r="Q2136" t="s">
        <v>57</v>
      </c>
      <c r="R2136" t="s">
        <v>57</v>
      </c>
      <c r="S2136" t="s">
        <v>55</v>
      </c>
      <c r="T2136" t="s">
        <v>57</v>
      </c>
      <c r="U2136" t="s">
        <v>57</v>
      </c>
      <c r="V2136" t="s">
        <v>57</v>
      </c>
      <c r="W2136" t="s">
        <v>55</v>
      </c>
      <c r="X2136" t="s">
        <v>57</v>
      </c>
      <c r="Y2136" t="s">
        <v>57</v>
      </c>
      <c r="Z2136" t="s">
        <v>57</v>
      </c>
      <c r="AA2136" t="s">
        <v>57</v>
      </c>
      <c r="AB2136" t="s">
        <v>57</v>
      </c>
      <c r="AC2136" t="s">
        <v>57</v>
      </c>
      <c r="AD2136" t="s">
        <v>57</v>
      </c>
      <c r="AE2136">
        <v>0</v>
      </c>
      <c r="AF2136">
        <v>0</v>
      </c>
      <c r="AG2136">
        <v>0</v>
      </c>
      <c r="AH2136">
        <v>0</v>
      </c>
      <c r="AI2136" s="18" t="str">
        <f t="shared" si="133"/>
        <v>1</v>
      </c>
      <c r="AJ2136" s="18" t="str">
        <f t="shared" si="134"/>
        <v>1</v>
      </c>
      <c r="AK2136" s="18" t="str">
        <f t="shared" si="135"/>
        <v>1</v>
      </c>
      <c r="AL2136" s="18">
        <f t="shared" si="136"/>
        <v>0</v>
      </c>
      <c r="AM2136" t="s">
        <v>55</v>
      </c>
      <c r="AN2136" t="s">
        <v>55</v>
      </c>
      <c r="AO2136">
        <v>0</v>
      </c>
      <c r="AP2136">
        <v>1</v>
      </c>
      <c r="AQ2136">
        <v>0</v>
      </c>
      <c r="AR2136" t="s">
        <v>59</v>
      </c>
      <c r="AS2136" t="s">
        <v>80</v>
      </c>
      <c r="AT2136" t="s">
        <v>80</v>
      </c>
      <c r="AU2136" t="s">
        <v>80</v>
      </c>
      <c r="AV2136" t="s">
        <v>7995</v>
      </c>
      <c r="AW2136" t="s">
        <v>2452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0</v>
      </c>
      <c r="BL2136">
        <v>2016030818</v>
      </c>
      <c r="BM2136">
        <v>18</v>
      </c>
    </row>
    <row r="2137" spans="1:65">
      <c r="A2137" t="s">
        <v>7996</v>
      </c>
      <c r="B2137">
        <v>2136</v>
      </c>
      <c r="C2137" t="s">
        <v>57</v>
      </c>
      <c r="D2137" t="s">
        <v>55</v>
      </c>
      <c r="E2137">
        <v>18</v>
      </c>
      <c r="F2137">
        <v>2016030818</v>
      </c>
      <c r="G2137" t="s">
        <v>55</v>
      </c>
      <c r="H2137" t="s">
        <v>2453</v>
      </c>
      <c r="I2137" t="s">
        <v>55</v>
      </c>
      <c r="J2137" t="s">
        <v>55</v>
      </c>
      <c r="K2137" t="s">
        <v>55</v>
      </c>
      <c r="L2137" t="s">
        <v>55</v>
      </c>
      <c r="M2137" t="s">
        <v>55</v>
      </c>
      <c r="N2137" t="s">
        <v>57</v>
      </c>
      <c r="O2137" t="s">
        <v>57</v>
      </c>
      <c r="P2137" t="s">
        <v>57</v>
      </c>
      <c r="Q2137" t="s">
        <v>57</v>
      </c>
      <c r="R2137" t="s">
        <v>57</v>
      </c>
      <c r="S2137" t="s">
        <v>55</v>
      </c>
      <c r="T2137" t="s">
        <v>57</v>
      </c>
      <c r="U2137" t="s">
        <v>57</v>
      </c>
      <c r="V2137" t="s">
        <v>57</v>
      </c>
      <c r="W2137" t="s">
        <v>55</v>
      </c>
      <c r="X2137" t="s">
        <v>57</v>
      </c>
      <c r="Y2137" t="s">
        <v>57</v>
      </c>
      <c r="Z2137" t="s">
        <v>57</v>
      </c>
      <c r="AA2137" t="s">
        <v>57</v>
      </c>
      <c r="AB2137" t="s">
        <v>57</v>
      </c>
      <c r="AC2137" t="s">
        <v>57</v>
      </c>
      <c r="AD2137" t="s">
        <v>57</v>
      </c>
      <c r="AE2137">
        <v>0</v>
      </c>
      <c r="AF2137">
        <v>0</v>
      </c>
      <c r="AG2137">
        <v>0</v>
      </c>
      <c r="AH2137">
        <v>0</v>
      </c>
      <c r="AI2137" s="18" t="str">
        <f t="shared" si="133"/>
        <v>1</v>
      </c>
      <c r="AJ2137" s="18" t="str">
        <f t="shared" si="134"/>
        <v>1</v>
      </c>
      <c r="AK2137" s="18" t="str">
        <f t="shared" si="135"/>
        <v>1</v>
      </c>
      <c r="AL2137" s="18">
        <f t="shared" si="136"/>
        <v>0</v>
      </c>
      <c r="AM2137" t="s">
        <v>55</v>
      </c>
      <c r="AN2137" t="s">
        <v>55</v>
      </c>
      <c r="AO2137">
        <v>0</v>
      </c>
      <c r="AP2137">
        <v>1</v>
      </c>
      <c r="AQ2137">
        <v>0</v>
      </c>
      <c r="AR2137" t="s">
        <v>59</v>
      </c>
      <c r="AS2137" t="s">
        <v>80</v>
      </c>
      <c r="AT2137" t="s">
        <v>80</v>
      </c>
      <c r="AU2137" t="s">
        <v>80</v>
      </c>
      <c r="AV2137" t="s">
        <v>7996</v>
      </c>
      <c r="AW2137" t="s">
        <v>2453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0</v>
      </c>
      <c r="BL2137">
        <v>2016030818</v>
      </c>
      <c r="BM2137">
        <v>18</v>
      </c>
    </row>
    <row r="2138" spans="1:65">
      <c r="A2138" t="s">
        <v>7997</v>
      </c>
      <c r="B2138">
        <v>2137</v>
      </c>
      <c r="C2138" t="s">
        <v>57</v>
      </c>
      <c r="D2138" t="s">
        <v>55</v>
      </c>
      <c r="E2138">
        <v>18</v>
      </c>
      <c r="F2138">
        <v>2016030818</v>
      </c>
      <c r="G2138" t="s">
        <v>55</v>
      </c>
      <c r="H2138" t="s">
        <v>2454</v>
      </c>
      <c r="I2138" t="s">
        <v>55</v>
      </c>
      <c r="J2138" t="s">
        <v>55</v>
      </c>
      <c r="K2138" t="s">
        <v>55</v>
      </c>
      <c r="L2138" t="s">
        <v>55</v>
      </c>
      <c r="M2138" t="s">
        <v>55</v>
      </c>
      <c r="N2138" t="s">
        <v>57</v>
      </c>
      <c r="O2138" t="s">
        <v>57</v>
      </c>
      <c r="P2138" t="s">
        <v>57</v>
      </c>
      <c r="Q2138" t="s">
        <v>57</v>
      </c>
      <c r="R2138" t="s">
        <v>57</v>
      </c>
      <c r="S2138" t="s">
        <v>55</v>
      </c>
      <c r="T2138" t="s">
        <v>57</v>
      </c>
      <c r="U2138" t="s">
        <v>57</v>
      </c>
      <c r="V2138" t="s">
        <v>57</v>
      </c>
      <c r="W2138" t="s">
        <v>55</v>
      </c>
      <c r="X2138" t="s">
        <v>57</v>
      </c>
      <c r="Y2138" t="s">
        <v>57</v>
      </c>
      <c r="Z2138" t="s">
        <v>57</v>
      </c>
      <c r="AA2138" t="s">
        <v>57</v>
      </c>
      <c r="AB2138" t="s">
        <v>57</v>
      </c>
      <c r="AC2138" t="s">
        <v>57</v>
      </c>
      <c r="AD2138" t="s">
        <v>57</v>
      </c>
      <c r="AE2138">
        <v>0</v>
      </c>
      <c r="AF2138">
        <v>0</v>
      </c>
      <c r="AG2138">
        <v>0</v>
      </c>
      <c r="AH2138">
        <v>0</v>
      </c>
      <c r="AI2138" s="18" t="str">
        <f t="shared" si="133"/>
        <v>1</v>
      </c>
      <c r="AJ2138" s="18" t="str">
        <f t="shared" si="134"/>
        <v>1</v>
      </c>
      <c r="AK2138" s="18" t="str">
        <f t="shared" si="135"/>
        <v>1</v>
      </c>
      <c r="AL2138" s="18">
        <f t="shared" si="136"/>
        <v>0</v>
      </c>
      <c r="AM2138" t="s">
        <v>55</v>
      </c>
      <c r="AN2138" t="s">
        <v>55</v>
      </c>
      <c r="AO2138">
        <v>1</v>
      </c>
      <c r="AP2138">
        <v>1</v>
      </c>
      <c r="AQ2138">
        <v>0</v>
      </c>
      <c r="AR2138" t="s">
        <v>59</v>
      </c>
      <c r="AS2138" t="s">
        <v>80</v>
      </c>
      <c r="AT2138" t="s">
        <v>80</v>
      </c>
      <c r="AU2138" t="s">
        <v>80</v>
      </c>
      <c r="AV2138" t="s">
        <v>7997</v>
      </c>
      <c r="AW2138" t="s">
        <v>2454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0</v>
      </c>
      <c r="BL2138">
        <v>2016030818</v>
      </c>
      <c r="BM2138">
        <v>18</v>
      </c>
    </row>
    <row r="2139" spans="1:65">
      <c r="A2139" t="s">
        <v>7998</v>
      </c>
      <c r="B2139">
        <v>2138</v>
      </c>
      <c r="C2139" t="s">
        <v>52</v>
      </c>
      <c r="D2139">
        <v>1</v>
      </c>
      <c r="E2139">
        <v>18</v>
      </c>
      <c r="F2139">
        <v>2016030818</v>
      </c>
      <c r="G2139">
        <v>20160308</v>
      </c>
      <c r="H2139" t="s">
        <v>2455</v>
      </c>
      <c r="I2139" t="s">
        <v>217</v>
      </c>
      <c r="J2139" t="s">
        <v>55</v>
      </c>
      <c r="K2139">
        <v>0</v>
      </c>
      <c r="L2139">
        <v>0</v>
      </c>
      <c r="M2139">
        <v>0</v>
      </c>
      <c r="N2139" t="s">
        <v>56</v>
      </c>
      <c r="O2139" t="s">
        <v>57</v>
      </c>
      <c r="P2139" t="s">
        <v>57</v>
      </c>
      <c r="Q2139" t="s">
        <v>3</v>
      </c>
      <c r="R2139" t="s">
        <v>144</v>
      </c>
      <c r="S2139" t="s">
        <v>55</v>
      </c>
      <c r="T2139" t="s">
        <v>56</v>
      </c>
      <c r="U2139" t="s">
        <v>56</v>
      </c>
      <c r="V2139" t="s">
        <v>56</v>
      </c>
      <c r="W2139" t="s">
        <v>55</v>
      </c>
      <c r="X2139" t="s">
        <v>56</v>
      </c>
      <c r="Y2139" t="s">
        <v>56</v>
      </c>
      <c r="Z2139" t="s">
        <v>68</v>
      </c>
      <c r="AA2139" t="s">
        <v>132</v>
      </c>
      <c r="AB2139" t="s">
        <v>56</v>
      </c>
      <c r="AC2139" t="s">
        <v>56</v>
      </c>
      <c r="AD2139" t="s">
        <v>56</v>
      </c>
      <c r="AE2139">
        <v>0</v>
      </c>
      <c r="AF2139">
        <v>0</v>
      </c>
      <c r="AG2139">
        <v>0</v>
      </c>
      <c r="AH2139">
        <v>1</v>
      </c>
      <c r="AI2139" s="18" t="str">
        <f t="shared" si="133"/>
        <v>1</v>
      </c>
      <c r="AJ2139" s="18" t="str">
        <f t="shared" si="134"/>
        <v>1</v>
      </c>
      <c r="AK2139" s="18" t="str">
        <f t="shared" si="135"/>
        <v>1</v>
      </c>
      <c r="AL2139" s="18">
        <f t="shared" si="136"/>
        <v>1</v>
      </c>
      <c r="AM2139" t="s">
        <v>55</v>
      </c>
      <c r="AN2139" t="s">
        <v>55</v>
      </c>
      <c r="AO2139">
        <v>0</v>
      </c>
      <c r="AP2139">
        <v>0</v>
      </c>
      <c r="AQ2139">
        <v>0</v>
      </c>
      <c r="AR2139" t="s">
        <v>147</v>
      </c>
      <c r="AS2139" t="s">
        <v>58</v>
      </c>
      <c r="AT2139" t="s">
        <v>144</v>
      </c>
      <c r="AU2139" t="s">
        <v>1326</v>
      </c>
      <c r="AV2139" t="s">
        <v>7998</v>
      </c>
      <c r="AW2139" t="s">
        <v>2455</v>
      </c>
      <c r="AX2139">
        <v>0</v>
      </c>
      <c r="AY2139">
        <v>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</v>
      </c>
      <c r="BL2139">
        <v>2016030818</v>
      </c>
      <c r="BM2139">
        <v>18</v>
      </c>
    </row>
    <row r="2140" spans="1:65">
      <c r="A2140" t="s">
        <v>7999</v>
      </c>
      <c r="B2140">
        <v>2139</v>
      </c>
      <c r="C2140" t="s">
        <v>52</v>
      </c>
      <c r="D2140">
        <v>1</v>
      </c>
      <c r="E2140">
        <v>18</v>
      </c>
      <c r="F2140">
        <v>2016030818</v>
      </c>
      <c r="G2140">
        <v>20160308</v>
      </c>
      <c r="H2140" t="s">
        <v>2456</v>
      </c>
      <c r="I2140" t="s">
        <v>217</v>
      </c>
      <c r="J2140" t="s">
        <v>55</v>
      </c>
      <c r="K2140">
        <v>0</v>
      </c>
      <c r="L2140">
        <v>0</v>
      </c>
      <c r="M2140">
        <v>0</v>
      </c>
      <c r="N2140" t="s">
        <v>56</v>
      </c>
      <c r="O2140" t="s">
        <v>57</v>
      </c>
      <c r="P2140" t="s">
        <v>57</v>
      </c>
      <c r="Q2140" t="s">
        <v>3</v>
      </c>
      <c r="R2140" t="s">
        <v>144</v>
      </c>
      <c r="S2140" t="s">
        <v>55</v>
      </c>
      <c r="T2140" t="s">
        <v>56</v>
      </c>
      <c r="U2140" t="s">
        <v>56</v>
      </c>
      <c r="V2140" t="s">
        <v>56</v>
      </c>
      <c r="W2140" t="s">
        <v>55</v>
      </c>
      <c r="X2140" t="s">
        <v>56</v>
      </c>
      <c r="Y2140" t="s">
        <v>56</v>
      </c>
      <c r="Z2140" t="s">
        <v>68</v>
      </c>
      <c r="AA2140" t="s">
        <v>132</v>
      </c>
      <c r="AB2140" t="s">
        <v>56</v>
      </c>
      <c r="AC2140" t="s">
        <v>68</v>
      </c>
      <c r="AD2140" t="s">
        <v>56</v>
      </c>
      <c r="AE2140">
        <v>0</v>
      </c>
      <c r="AF2140">
        <v>0</v>
      </c>
      <c r="AG2140">
        <v>0</v>
      </c>
      <c r="AH2140">
        <v>1</v>
      </c>
      <c r="AI2140" s="18" t="str">
        <f t="shared" si="133"/>
        <v>1</v>
      </c>
      <c r="AJ2140" s="18" t="str">
        <f t="shared" si="134"/>
        <v>1</v>
      </c>
      <c r="AK2140" s="18" t="str">
        <f t="shared" si="135"/>
        <v>1</v>
      </c>
      <c r="AL2140" s="18">
        <f t="shared" si="136"/>
        <v>1</v>
      </c>
      <c r="AM2140" t="s">
        <v>55</v>
      </c>
      <c r="AN2140" t="s">
        <v>55</v>
      </c>
      <c r="AO2140">
        <v>0</v>
      </c>
      <c r="AP2140">
        <v>0</v>
      </c>
      <c r="AQ2140">
        <v>0</v>
      </c>
      <c r="AR2140" t="s">
        <v>147</v>
      </c>
      <c r="AS2140" t="s">
        <v>58</v>
      </c>
      <c r="AT2140" t="s">
        <v>144</v>
      </c>
      <c r="AU2140" t="s">
        <v>1326</v>
      </c>
      <c r="AV2140" t="s">
        <v>7999</v>
      </c>
      <c r="AW2140" t="s">
        <v>2456</v>
      </c>
      <c r="AX2140">
        <v>0</v>
      </c>
      <c r="AY2140">
        <v>0</v>
      </c>
      <c r="AZ2140">
        <v>0</v>
      </c>
      <c r="BA2140">
        <v>1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1</v>
      </c>
      <c r="BL2140">
        <v>2016030818</v>
      </c>
      <c r="BM2140">
        <v>18</v>
      </c>
    </row>
    <row r="2141" spans="1:65">
      <c r="A2141" t="s">
        <v>8000</v>
      </c>
      <c r="B2141">
        <v>2140</v>
      </c>
      <c r="C2141" t="s">
        <v>57</v>
      </c>
      <c r="D2141" t="s">
        <v>55</v>
      </c>
      <c r="E2141">
        <v>18</v>
      </c>
      <c r="F2141">
        <v>2016030818</v>
      </c>
      <c r="G2141" t="s">
        <v>55</v>
      </c>
      <c r="H2141" t="s">
        <v>2457</v>
      </c>
      <c r="I2141" t="s">
        <v>55</v>
      </c>
      <c r="J2141" t="s">
        <v>55</v>
      </c>
      <c r="K2141" t="s">
        <v>55</v>
      </c>
      <c r="L2141" t="s">
        <v>55</v>
      </c>
      <c r="M2141" t="s">
        <v>55</v>
      </c>
      <c r="N2141" t="s">
        <v>57</v>
      </c>
      <c r="O2141" t="s">
        <v>57</v>
      </c>
      <c r="P2141" t="s">
        <v>57</v>
      </c>
      <c r="Q2141" t="s">
        <v>57</v>
      </c>
      <c r="R2141" t="s">
        <v>57</v>
      </c>
      <c r="S2141" t="s">
        <v>55</v>
      </c>
      <c r="T2141" t="s">
        <v>57</v>
      </c>
      <c r="U2141" t="s">
        <v>57</v>
      </c>
      <c r="V2141" t="s">
        <v>57</v>
      </c>
      <c r="W2141" t="s">
        <v>55</v>
      </c>
      <c r="X2141" t="s">
        <v>57</v>
      </c>
      <c r="Y2141" t="s">
        <v>57</v>
      </c>
      <c r="Z2141" t="s">
        <v>57</v>
      </c>
      <c r="AA2141" t="s">
        <v>57</v>
      </c>
      <c r="AB2141" t="s">
        <v>57</v>
      </c>
      <c r="AC2141" t="s">
        <v>57</v>
      </c>
      <c r="AD2141" t="s">
        <v>57</v>
      </c>
      <c r="AE2141">
        <v>0</v>
      </c>
      <c r="AF2141">
        <v>0</v>
      </c>
      <c r="AG2141">
        <v>0</v>
      </c>
      <c r="AH2141">
        <v>1</v>
      </c>
      <c r="AI2141" s="18" t="str">
        <f t="shared" si="133"/>
        <v>1</v>
      </c>
      <c r="AJ2141" s="18" t="str">
        <f t="shared" si="134"/>
        <v>1</v>
      </c>
      <c r="AK2141" s="18" t="str">
        <f t="shared" si="135"/>
        <v>1</v>
      </c>
      <c r="AL2141" s="18">
        <f t="shared" si="136"/>
        <v>1</v>
      </c>
      <c r="AM2141" t="s">
        <v>55</v>
      </c>
      <c r="AN2141" t="s">
        <v>55</v>
      </c>
      <c r="AO2141">
        <v>0</v>
      </c>
      <c r="AP2141">
        <v>0</v>
      </c>
      <c r="AQ2141">
        <v>0</v>
      </c>
      <c r="AR2141" t="s">
        <v>59</v>
      </c>
      <c r="AS2141" t="s">
        <v>80</v>
      </c>
      <c r="AT2141" t="s">
        <v>80</v>
      </c>
      <c r="AU2141" t="s">
        <v>80</v>
      </c>
      <c r="AV2141" t="s">
        <v>8000</v>
      </c>
      <c r="AW2141" t="s">
        <v>2457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2016030818</v>
      </c>
      <c r="BM2141">
        <v>18</v>
      </c>
    </row>
    <row r="2142" spans="1:65">
      <c r="A2142" t="s">
        <v>8001</v>
      </c>
      <c r="B2142">
        <v>2141</v>
      </c>
      <c r="C2142" t="s">
        <v>372</v>
      </c>
      <c r="D2142">
        <v>1</v>
      </c>
      <c r="E2142">
        <v>19</v>
      </c>
      <c r="F2142">
        <v>2016030419</v>
      </c>
      <c r="G2142">
        <v>20160304</v>
      </c>
      <c r="H2142" t="s">
        <v>2458</v>
      </c>
      <c r="I2142" t="s">
        <v>89</v>
      </c>
      <c r="J2142" t="s">
        <v>55</v>
      </c>
      <c r="K2142">
        <v>0</v>
      </c>
      <c r="L2142">
        <v>0</v>
      </c>
      <c r="M2142">
        <v>0</v>
      </c>
      <c r="N2142" t="s">
        <v>56</v>
      </c>
      <c r="O2142" t="s">
        <v>57</v>
      </c>
      <c r="P2142" t="s">
        <v>57</v>
      </c>
      <c r="Q2142" t="s">
        <v>3</v>
      </c>
      <c r="R2142" t="s">
        <v>58</v>
      </c>
      <c r="S2142" t="s">
        <v>55</v>
      </c>
      <c r="T2142" t="s">
        <v>56</v>
      </c>
      <c r="U2142" t="s">
        <v>56</v>
      </c>
      <c r="V2142" t="s">
        <v>56</v>
      </c>
      <c r="W2142" t="s">
        <v>55</v>
      </c>
      <c r="X2142" t="s">
        <v>56</v>
      </c>
      <c r="Y2142" t="s">
        <v>56</v>
      </c>
      <c r="Z2142" t="s">
        <v>56</v>
      </c>
      <c r="AA2142" t="s">
        <v>57</v>
      </c>
      <c r="AB2142" t="s">
        <v>56</v>
      </c>
      <c r="AC2142" t="s">
        <v>56</v>
      </c>
      <c r="AD2142" t="s">
        <v>57</v>
      </c>
      <c r="AE2142">
        <v>0</v>
      </c>
      <c r="AF2142">
        <v>0</v>
      </c>
      <c r="AG2142">
        <v>0</v>
      </c>
      <c r="AH2142">
        <v>1</v>
      </c>
      <c r="AI2142" s="18" t="str">
        <f t="shared" si="133"/>
        <v>1</v>
      </c>
      <c r="AJ2142" s="18" t="str">
        <f t="shared" si="134"/>
        <v>1</v>
      </c>
      <c r="AK2142" s="18" t="str">
        <f t="shared" si="135"/>
        <v>1</v>
      </c>
      <c r="AL2142" s="18">
        <f t="shared" si="136"/>
        <v>1</v>
      </c>
      <c r="AM2142" t="s">
        <v>55</v>
      </c>
      <c r="AN2142" t="s">
        <v>55</v>
      </c>
      <c r="AO2142">
        <v>0</v>
      </c>
      <c r="AP2142">
        <v>0</v>
      </c>
      <c r="AQ2142">
        <v>0</v>
      </c>
      <c r="AR2142" t="s">
        <v>89</v>
      </c>
      <c r="AS2142" t="s">
        <v>58</v>
      </c>
      <c r="AT2142" t="s">
        <v>58</v>
      </c>
      <c r="AU2142" t="s">
        <v>1326</v>
      </c>
      <c r="AV2142" t="s">
        <v>8001</v>
      </c>
      <c r="AW2142" t="s">
        <v>2458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2016030419</v>
      </c>
      <c r="BM2142">
        <v>19</v>
      </c>
    </row>
    <row r="2143" spans="1:65">
      <c r="A2143" t="s">
        <v>8002</v>
      </c>
      <c r="B2143">
        <v>2142</v>
      </c>
      <c r="C2143" t="s">
        <v>372</v>
      </c>
      <c r="D2143">
        <v>1</v>
      </c>
      <c r="E2143">
        <v>19</v>
      </c>
      <c r="F2143">
        <v>2016030419</v>
      </c>
      <c r="G2143">
        <v>20160304</v>
      </c>
      <c r="H2143" t="s">
        <v>2459</v>
      </c>
      <c r="I2143" t="s">
        <v>426</v>
      </c>
      <c r="J2143" t="s">
        <v>55</v>
      </c>
      <c r="K2143">
        <v>0</v>
      </c>
      <c r="L2143">
        <v>0</v>
      </c>
      <c r="M2143">
        <v>0</v>
      </c>
      <c r="N2143" t="s">
        <v>56</v>
      </c>
      <c r="O2143" t="s">
        <v>57</v>
      </c>
      <c r="P2143" t="s">
        <v>57</v>
      </c>
      <c r="Q2143" t="s">
        <v>3</v>
      </c>
      <c r="R2143" t="s">
        <v>58</v>
      </c>
      <c r="S2143" t="s">
        <v>55</v>
      </c>
      <c r="T2143" t="s">
        <v>68</v>
      </c>
      <c r="U2143" t="s">
        <v>68</v>
      </c>
      <c r="V2143" t="s">
        <v>68</v>
      </c>
      <c r="W2143" t="s">
        <v>55</v>
      </c>
      <c r="X2143" t="s">
        <v>56</v>
      </c>
      <c r="Y2143" t="s">
        <v>56</v>
      </c>
      <c r="Z2143" t="s">
        <v>68</v>
      </c>
      <c r="AA2143" t="s">
        <v>57</v>
      </c>
      <c r="AB2143" t="s">
        <v>56</v>
      </c>
      <c r="AC2143" t="s">
        <v>56</v>
      </c>
      <c r="AD2143" t="s">
        <v>2460</v>
      </c>
      <c r="AE2143">
        <v>1</v>
      </c>
      <c r="AF2143">
        <v>0</v>
      </c>
      <c r="AG2143">
        <v>0</v>
      </c>
      <c r="AH2143">
        <v>0</v>
      </c>
      <c r="AI2143" s="18" t="str">
        <f t="shared" si="133"/>
        <v>0</v>
      </c>
      <c r="AJ2143" s="18" t="str">
        <f t="shared" si="134"/>
        <v>1</v>
      </c>
      <c r="AK2143" s="18" t="str">
        <f t="shared" si="135"/>
        <v>1</v>
      </c>
      <c r="AL2143" s="18">
        <f t="shared" si="136"/>
        <v>0</v>
      </c>
      <c r="AM2143">
        <v>2</v>
      </c>
      <c r="AN2143">
        <v>2</v>
      </c>
      <c r="AO2143">
        <v>0</v>
      </c>
      <c r="AP2143">
        <v>0</v>
      </c>
      <c r="AQ2143">
        <v>0</v>
      </c>
      <c r="AR2143" t="s">
        <v>426</v>
      </c>
      <c r="AS2143" t="s">
        <v>58</v>
      </c>
      <c r="AT2143" t="s">
        <v>58</v>
      </c>
      <c r="AU2143" t="s">
        <v>1326</v>
      </c>
      <c r="AV2143" t="s">
        <v>8002</v>
      </c>
      <c r="AW2143" t="s">
        <v>2459</v>
      </c>
      <c r="AX2143">
        <v>1</v>
      </c>
      <c r="AY2143">
        <v>0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2016030419</v>
      </c>
      <c r="BM2143">
        <v>19</v>
      </c>
    </row>
    <row r="2144" spans="1:65">
      <c r="A2144" t="s">
        <v>8003</v>
      </c>
      <c r="B2144">
        <v>2143</v>
      </c>
      <c r="C2144" t="s">
        <v>372</v>
      </c>
      <c r="D2144">
        <v>1</v>
      </c>
      <c r="E2144">
        <v>19</v>
      </c>
      <c r="F2144">
        <v>2016030419</v>
      </c>
      <c r="G2144">
        <v>20160304</v>
      </c>
      <c r="H2144" t="s">
        <v>2461</v>
      </c>
      <c r="I2144" t="s">
        <v>147</v>
      </c>
      <c r="J2144" t="s">
        <v>55</v>
      </c>
      <c r="K2144">
        <v>2</v>
      </c>
      <c r="L2144">
        <v>2</v>
      </c>
      <c r="M2144">
        <v>0</v>
      </c>
      <c r="N2144" t="s">
        <v>56</v>
      </c>
      <c r="O2144" t="s">
        <v>209</v>
      </c>
      <c r="P2144" t="s">
        <v>68</v>
      </c>
      <c r="Q2144" t="s">
        <v>3</v>
      </c>
      <c r="R2144" t="s">
        <v>58</v>
      </c>
      <c r="S2144" t="s">
        <v>55</v>
      </c>
      <c r="T2144" t="s">
        <v>56</v>
      </c>
      <c r="U2144" t="s">
        <v>56</v>
      </c>
      <c r="V2144" t="s">
        <v>56</v>
      </c>
      <c r="W2144" t="s">
        <v>55</v>
      </c>
      <c r="X2144" t="s">
        <v>68</v>
      </c>
      <c r="Y2144" t="s">
        <v>56</v>
      </c>
      <c r="Z2144" t="s">
        <v>68</v>
      </c>
      <c r="AA2144" t="s">
        <v>57</v>
      </c>
      <c r="AB2144" t="s">
        <v>56</v>
      </c>
      <c r="AC2144" t="s">
        <v>56</v>
      </c>
      <c r="AD2144" t="s">
        <v>2460</v>
      </c>
      <c r="AE2144">
        <v>1</v>
      </c>
      <c r="AF2144">
        <v>0</v>
      </c>
      <c r="AG2144">
        <v>0</v>
      </c>
      <c r="AH2144">
        <v>0</v>
      </c>
      <c r="AI2144" s="18" t="str">
        <f t="shared" si="133"/>
        <v>0</v>
      </c>
      <c r="AJ2144" s="18" t="str">
        <f t="shared" si="134"/>
        <v>1</v>
      </c>
      <c r="AK2144" s="18" t="str">
        <f t="shared" si="135"/>
        <v>1</v>
      </c>
      <c r="AL2144" s="18">
        <f t="shared" si="136"/>
        <v>0</v>
      </c>
      <c r="AM2144">
        <v>5</v>
      </c>
      <c r="AN2144">
        <v>5</v>
      </c>
      <c r="AO2144">
        <v>0</v>
      </c>
      <c r="AP2144">
        <v>0</v>
      </c>
      <c r="AQ2144">
        <v>0</v>
      </c>
      <c r="AR2144" t="s">
        <v>147</v>
      </c>
      <c r="AS2144" t="s">
        <v>58</v>
      </c>
      <c r="AT2144" t="s">
        <v>58</v>
      </c>
      <c r="AU2144" t="s">
        <v>1326</v>
      </c>
      <c r="AV2144" t="s">
        <v>8003</v>
      </c>
      <c r="AW2144" t="s">
        <v>2461</v>
      </c>
      <c r="AX2144">
        <v>1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2016030419</v>
      </c>
      <c r="BM2144">
        <v>19</v>
      </c>
    </row>
    <row r="2145" spans="1:65">
      <c r="A2145" t="s">
        <v>8004</v>
      </c>
      <c r="B2145">
        <v>2144</v>
      </c>
      <c r="C2145" t="s">
        <v>372</v>
      </c>
      <c r="D2145">
        <v>1</v>
      </c>
      <c r="E2145">
        <v>19</v>
      </c>
      <c r="F2145">
        <v>2016030419</v>
      </c>
      <c r="G2145">
        <v>20160304</v>
      </c>
      <c r="H2145" t="s">
        <v>2462</v>
      </c>
      <c r="I2145" t="s">
        <v>147</v>
      </c>
      <c r="J2145" t="s">
        <v>55</v>
      </c>
      <c r="K2145">
        <v>2</v>
      </c>
      <c r="L2145">
        <v>2</v>
      </c>
      <c r="M2145">
        <v>0</v>
      </c>
      <c r="N2145" t="s">
        <v>56</v>
      </c>
      <c r="O2145" t="s">
        <v>209</v>
      </c>
      <c r="P2145" t="s">
        <v>68</v>
      </c>
      <c r="Q2145" t="s">
        <v>3</v>
      </c>
      <c r="R2145" t="s">
        <v>58</v>
      </c>
      <c r="S2145" t="s">
        <v>55</v>
      </c>
      <c r="T2145" t="s">
        <v>56</v>
      </c>
      <c r="U2145" t="s">
        <v>56</v>
      </c>
      <c r="V2145" t="s">
        <v>56</v>
      </c>
      <c r="W2145" t="s">
        <v>55</v>
      </c>
      <c r="X2145" t="s">
        <v>68</v>
      </c>
      <c r="Y2145" t="s">
        <v>56</v>
      </c>
      <c r="Z2145" t="s">
        <v>68</v>
      </c>
      <c r="AA2145" t="s">
        <v>57</v>
      </c>
      <c r="AB2145" t="s">
        <v>56</v>
      </c>
      <c r="AC2145" t="s">
        <v>56</v>
      </c>
      <c r="AD2145" t="s">
        <v>2460</v>
      </c>
      <c r="AE2145">
        <v>1</v>
      </c>
      <c r="AF2145">
        <v>0</v>
      </c>
      <c r="AG2145">
        <v>0</v>
      </c>
      <c r="AH2145">
        <v>0</v>
      </c>
      <c r="AI2145" s="18" t="str">
        <f t="shared" si="133"/>
        <v>0</v>
      </c>
      <c r="AJ2145" s="18" t="str">
        <f t="shared" si="134"/>
        <v>1</v>
      </c>
      <c r="AK2145" s="18" t="str">
        <f t="shared" si="135"/>
        <v>1</v>
      </c>
      <c r="AL2145" s="18">
        <f t="shared" si="136"/>
        <v>0</v>
      </c>
      <c r="AM2145">
        <v>5</v>
      </c>
      <c r="AN2145">
        <v>5</v>
      </c>
      <c r="AO2145">
        <v>0</v>
      </c>
      <c r="AP2145">
        <v>0</v>
      </c>
      <c r="AQ2145">
        <v>0</v>
      </c>
      <c r="AR2145" t="s">
        <v>147</v>
      </c>
      <c r="AS2145" t="s">
        <v>58</v>
      </c>
      <c r="AT2145" t="s">
        <v>58</v>
      </c>
      <c r="AU2145" t="s">
        <v>1326</v>
      </c>
      <c r="AV2145" t="s">
        <v>8004</v>
      </c>
      <c r="AW2145" t="s">
        <v>2462</v>
      </c>
      <c r="AX2145">
        <v>1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2016030419</v>
      </c>
      <c r="BM2145">
        <v>19</v>
      </c>
    </row>
    <row r="2146" spans="1:65">
      <c r="A2146" t="s">
        <v>8005</v>
      </c>
      <c r="B2146">
        <v>2145</v>
      </c>
      <c r="C2146" t="s">
        <v>372</v>
      </c>
      <c r="D2146">
        <v>1</v>
      </c>
      <c r="E2146">
        <v>19</v>
      </c>
      <c r="F2146">
        <v>2016030419</v>
      </c>
      <c r="G2146">
        <v>20160304</v>
      </c>
      <c r="H2146" t="s">
        <v>2463</v>
      </c>
      <c r="I2146" t="s">
        <v>59</v>
      </c>
      <c r="J2146" t="s">
        <v>55</v>
      </c>
      <c r="K2146">
        <v>0</v>
      </c>
      <c r="L2146">
        <v>0</v>
      </c>
      <c r="M2146">
        <v>0</v>
      </c>
      <c r="N2146" t="s">
        <v>56</v>
      </c>
      <c r="O2146" t="s">
        <v>57</v>
      </c>
      <c r="P2146" t="s">
        <v>57</v>
      </c>
      <c r="Q2146" t="s">
        <v>97</v>
      </c>
      <c r="R2146" t="s">
        <v>80</v>
      </c>
      <c r="S2146" t="s">
        <v>55</v>
      </c>
      <c r="T2146" t="s">
        <v>56</v>
      </c>
      <c r="U2146" t="s">
        <v>56</v>
      </c>
      <c r="V2146" t="s">
        <v>56</v>
      </c>
      <c r="W2146" t="s">
        <v>55</v>
      </c>
      <c r="X2146" t="s">
        <v>56</v>
      </c>
      <c r="Y2146" t="s">
        <v>56</v>
      </c>
      <c r="Z2146" t="s">
        <v>56</v>
      </c>
      <c r="AA2146" t="s">
        <v>57</v>
      </c>
      <c r="AB2146" t="s">
        <v>56</v>
      </c>
      <c r="AC2146" t="s">
        <v>56</v>
      </c>
      <c r="AD2146" t="s">
        <v>57</v>
      </c>
      <c r="AE2146">
        <v>0</v>
      </c>
      <c r="AF2146">
        <v>0</v>
      </c>
      <c r="AG2146">
        <v>0</v>
      </c>
      <c r="AH2146">
        <v>1</v>
      </c>
      <c r="AI2146" s="18" t="str">
        <f t="shared" si="133"/>
        <v>1</v>
      </c>
      <c r="AJ2146" s="18" t="str">
        <f t="shared" si="134"/>
        <v>1</v>
      </c>
      <c r="AK2146" s="18" t="str">
        <f t="shared" si="135"/>
        <v>1</v>
      </c>
      <c r="AL2146" s="18">
        <f t="shared" si="136"/>
        <v>1</v>
      </c>
      <c r="AM2146" t="s">
        <v>55</v>
      </c>
      <c r="AN2146" t="s">
        <v>55</v>
      </c>
      <c r="AO2146">
        <v>0</v>
      </c>
      <c r="AP2146">
        <v>0</v>
      </c>
      <c r="AQ2146">
        <v>0</v>
      </c>
      <c r="AR2146" t="s">
        <v>59</v>
      </c>
      <c r="AS2146" t="s">
        <v>80</v>
      </c>
      <c r="AT2146" t="s">
        <v>80</v>
      </c>
      <c r="AU2146" t="s">
        <v>80</v>
      </c>
      <c r="AV2146" t="s">
        <v>8005</v>
      </c>
      <c r="AW2146" t="s">
        <v>2463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1</v>
      </c>
      <c r="BL2146">
        <v>2016030419</v>
      </c>
      <c r="BM2146">
        <v>19</v>
      </c>
    </row>
    <row r="2147" spans="1:65">
      <c r="A2147" t="s">
        <v>8006</v>
      </c>
      <c r="B2147">
        <v>2146</v>
      </c>
      <c r="C2147" t="s">
        <v>372</v>
      </c>
      <c r="D2147">
        <v>1</v>
      </c>
      <c r="E2147">
        <v>19</v>
      </c>
      <c r="F2147">
        <v>2016030419</v>
      </c>
      <c r="G2147">
        <v>20160304</v>
      </c>
      <c r="H2147" t="s">
        <v>2464</v>
      </c>
      <c r="I2147" t="s">
        <v>101</v>
      </c>
      <c r="J2147" t="s">
        <v>55</v>
      </c>
      <c r="K2147">
        <v>1</v>
      </c>
      <c r="L2147">
        <v>0</v>
      </c>
      <c r="M2147">
        <v>1</v>
      </c>
      <c r="N2147" t="s">
        <v>56</v>
      </c>
      <c r="O2147" t="s">
        <v>281</v>
      </c>
      <c r="P2147" t="s">
        <v>56</v>
      </c>
      <c r="Q2147" t="s">
        <v>3</v>
      </c>
      <c r="R2147" t="s">
        <v>2015</v>
      </c>
      <c r="S2147" t="s">
        <v>55</v>
      </c>
      <c r="T2147" t="s">
        <v>56</v>
      </c>
      <c r="U2147" t="s">
        <v>56</v>
      </c>
      <c r="V2147" t="s">
        <v>56</v>
      </c>
      <c r="W2147" t="s">
        <v>55</v>
      </c>
      <c r="X2147" t="s">
        <v>56</v>
      </c>
      <c r="Y2147" t="s">
        <v>56</v>
      </c>
      <c r="Z2147" t="s">
        <v>56</v>
      </c>
      <c r="AA2147" t="s">
        <v>57</v>
      </c>
      <c r="AB2147" t="s">
        <v>56</v>
      </c>
      <c r="AC2147" t="s">
        <v>56</v>
      </c>
      <c r="AD2147" t="s">
        <v>57</v>
      </c>
      <c r="AE2147">
        <v>0</v>
      </c>
      <c r="AF2147">
        <v>0</v>
      </c>
      <c r="AG2147">
        <v>0</v>
      </c>
      <c r="AH2147">
        <v>1</v>
      </c>
      <c r="AI2147" s="18" t="str">
        <f t="shared" si="133"/>
        <v>1</v>
      </c>
      <c r="AJ2147" s="18" t="str">
        <f t="shared" si="134"/>
        <v>1</v>
      </c>
      <c r="AK2147" s="18" t="str">
        <f t="shared" si="135"/>
        <v>1</v>
      </c>
      <c r="AL2147" s="18">
        <f t="shared" si="136"/>
        <v>1</v>
      </c>
      <c r="AM2147" t="s">
        <v>55</v>
      </c>
      <c r="AN2147" t="s">
        <v>55</v>
      </c>
      <c r="AO2147">
        <v>0</v>
      </c>
      <c r="AP2147">
        <v>0</v>
      </c>
      <c r="AQ2147">
        <v>0</v>
      </c>
      <c r="AR2147" t="s">
        <v>101</v>
      </c>
      <c r="AS2147" t="s">
        <v>102</v>
      </c>
      <c r="AT2147" t="s">
        <v>102</v>
      </c>
      <c r="AU2147" t="s">
        <v>4450</v>
      </c>
      <c r="AV2147" t="s">
        <v>8006</v>
      </c>
      <c r="AW2147" t="s">
        <v>2464</v>
      </c>
      <c r="AX2147">
        <v>0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2016030419</v>
      </c>
      <c r="BM2147">
        <v>19</v>
      </c>
    </row>
    <row r="2148" spans="1:65">
      <c r="A2148" t="s">
        <v>8007</v>
      </c>
      <c r="B2148">
        <v>2147</v>
      </c>
      <c r="C2148" t="s">
        <v>372</v>
      </c>
      <c r="D2148">
        <v>1</v>
      </c>
      <c r="E2148">
        <v>19</v>
      </c>
      <c r="F2148">
        <v>2016030419</v>
      </c>
      <c r="G2148">
        <v>20160304</v>
      </c>
      <c r="H2148" t="s">
        <v>2465</v>
      </c>
      <c r="I2148" t="s">
        <v>101</v>
      </c>
      <c r="J2148" t="s">
        <v>55</v>
      </c>
      <c r="K2148">
        <v>0</v>
      </c>
      <c r="L2148">
        <v>0</v>
      </c>
      <c r="M2148">
        <v>0</v>
      </c>
      <c r="N2148" t="s">
        <v>56</v>
      </c>
      <c r="O2148" t="s">
        <v>57</v>
      </c>
      <c r="P2148" t="s">
        <v>57</v>
      </c>
      <c r="Q2148" t="s">
        <v>3</v>
      </c>
      <c r="R2148" t="s">
        <v>2015</v>
      </c>
      <c r="S2148" t="s">
        <v>55</v>
      </c>
      <c r="T2148" t="s">
        <v>56</v>
      </c>
      <c r="U2148" t="s">
        <v>56</v>
      </c>
      <c r="V2148" t="s">
        <v>56</v>
      </c>
      <c r="W2148" t="s">
        <v>55</v>
      </c>
      <c r="X2148" t="s">
        <v>56</v>
      </c>
      <c r="Y2148" t="s">
        <v>56</v>
      </c>
      <c r="Z2148" t="s">
        <v>56</v>
      </c>
      <c r="AA2148" t="s">
        <v>57</v>
      </c>
      <c r="AB2148" t="s">
        <v>56</v>
      </c>
      <c r="AC2148" t="s">
        <v>56</v>
      </c>
      <c r="AD2148" t="s">
        <v>57</v>
      </c>
      <c r="AE2148">
        <v>0</v>
      </c>
      <c r="AF2148">
        <v>0</v>
      </c>
      <c r="AG2148">
        <v>0</v>
      </c>
      <c r="AH2148">
        <v>1</v>
      </c>
      <c r="AI2148" s="18" t="str">
        <f t="shared" si="133"/>
        <v>1</v>
      </c>
      <c r="AJ2148" s="18" t="str">
        <f t="shared" si="134"/>
        <v>1</v>
      </c>
      <c r="AK2148" s="18" t="str">
        <f t="shared" si="135"/>
        <v>1</v>
      </c>
      <c r="AL2148" s="18">
        <f t="shared" si="136"/>
        <v>1</v>
      </c>
      <c r="AM2148" t="s">
        <v>55</v>
      </c>
      <c r="AN2148" t="s">
        <v>55</v>
      </c>
      <c r="AO2148">
        <v>0</v>
      </c>
      <c r="AP2148">
        <v>0</v>
      </c>
      <c r="AQ2148">
        <v>0</v>
      </c>
      <c r="AR2148" t="s">
        <v>101</v>
      </c>
      <c r="AS2148" t="s">
        <v>102</v>
      </c>
      <c r="AT2148" t="s">
        <v>102</v>
      </c>
      <c r="AU2148" t="s">
        <v>4450</v>
      </c>
      <c r="AV2148" t="s">
        <v>8007</v>
      </c>
      <c r="AW2148" t="s">
        <v>2465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1</v>
      </c>
      <c r="BL2148">
        <v>2016030419</v>
      </c>
      <c r="BM2148">
        <v>19</v>
      </c>
    </row>
    <row r="2149" spans="1:65">
      <c r="A2149" t="s">
        <v>8008</v>
      </c>
      <c r="B2149">
        <v>2148</v>
      </c>
      <c r="C2149" t="s">
        <v>372</v>
      </c>
      <c r="D2149">
        <v>1</v>
      </c>
      <c r="E2149">
        <v>19</v>
      </c>
      <c r="F2149">
        <v>2016030419</v>
      </c>
      <c r="G2149">
        <v>20160304</v>
      </c>
      <c r="H2149" t="s">
        <v>2466</v>
      </c>
      <c r="I2149" t="s">
        <v>59</v>
      </c>
      <c r="J2149" t="s">
        <v>55</v>
      </c>
      <c r="K2149">
        <v>0</v>
      </c>
      <c r="L2149">
        <v>0</v>
      </c>
      <c r="M2149">
        <v>0</v>
      </c>
      <c r="N2149" t="s">
        <v>56</v>
      </c>
      <c r="O2149" t="s">
        <v>57</v>
      </c>
      <c r="P2149" t="s">
        <v>57</v>
      </c>
      <c r="Q2149" t="s">
        <v>97</v>
      </c>
      <c r="R2149" t="s">
        <v>80</v>
      </c>
      <c r="S2149" t="s">
        <v>55</v>
      </c>
      <c r="T2149" t="s">
        <v>56</v>
      </c>
      <c r="U2149" t="s">
        <v>56</v>
      </c>
      <c r="V2149" t="s">
        <v>56</v>
      </c>
      <c r="W2149" t="s">
        <v>55</v>
      </c>
      <c r="X2149" t="s">
        <v>56</v>
      </c>
      <c r="Y2149" t="s">
        <v>56</v>
      </c>
      <c r="Z2149" t="s">
        <v>56</v>
      </c>
      <c r="AA2149" t="s">
        <v>57</v>
      </c>
      <c r="AB2149" t="s">
        <v>56</v>
      </c>
      <c r="AC2149" t="s">
        <v>56</v>
      </c>
      <c r="AD2149" t="s">
        <v>57</v>
      </c>
      <c r="AE2149">
        <v>0</v>
      </c>
      <c r="AF2149">
        <v>0</v>
      </c>
      <c r="AG2149">
        <v>0</v>
      </c>
      <c r="AH2149">
        <v>1</v>
      </c>
      <c r="AI2149" s="18" t="str">
        <f t="shared" si="133"/>
        <v>1</v>
      </c>
      <c r="AJ2149" s="18" t="str">
        <f t="shared" si="134"/>
        <v>1</v>
      </c>
      <c r="AK2149" s="18" t="str">
        <f t="shared" si="135"/>
        <v>1</v>
      </c>
      <c r="AL2149" s="18">
        <f t="shared" si="136"/>
        <v>1</v>
      </c>
      <c r="AM2149" t="s">
        <v>55</v>
      </c>
      <c r="AN2149" t="s">
        <v>55</v>
      </c>
      <c r="AO2149">
        <v>0</v>
      </c>
      <c r="AP2149">
        <v>0</v>
      </c>
      <c r="AQ2149">
        <v>0</v>
      </c>
      <c r="AR2149" t="s">
        <v>59</v>
      </c>
      <c r="AS2149" t="s">
        <v>80</v>
      </c>
      <c r="AT2149" t="s">
        <v>80</v>
      </c>
      <c r="AU2149" t="s">
        <v>80</v>
      </c>
      <c r="AV2149" t="s">
        <v>8008</v>
      </c>
      <c r="AW2149" t="s">
        <v>2466</v>
      </c>
      <c r="AX2149">
        <v>0</v>
      </c>
      <c r="AY2149">
        <v>0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2016030419</v>
      </c>
      <c r="BM2149">
        <v>19</v>
      </c>
    </row>
    <row r="2150" spans="1:65">
      <c r="A2150" t="s">
        <v>8009</v>
      </c>
      <c r="B2150">
        <v>2149</v>
      </c>
      <c r="C2150" t="s">
        <v>372</v>
      </c>
      <c r="D2150">
        <v>1</v>
      </c>
      <c r="E2150">
        <v>19</v>
      </c>
      <c r="F2150">
        <v>2016030519</v>
      </c>
      <c r="G2150">
        <v>20160305</v>
      </c>
      <c r="H2150" t="s">
        <v>2467</v>
      </c>
      <c r="I2150" t="s">
        <v>293</v>
      </c>
      <c r="J2150" t="s">
        <v>55</v>
      </c>
      <c r="K2150">
        <v>1</v>
      </c>
      <c r="L2150">
        <v>0</v>
      </c>
      <c r="M2150">
        <v>0</v>
      </c>
      <c r="N2150" t="s">
        <v>56</v>
      </c>
      <c r="O2150" t="s">
        <v>1324</v>
      </c>
      <c r="P2150" t="s">
        <v>68</v>
      </c>
      <c r="Q2150" t="s">
        <v>3</v>
      </c>
      <c r="R2150" t="s">
        <v>140</v>
      </c>
      <c r="S2150" t="s">
        <v>55</v>
      </c>
      <c r="T2150" t="s">
        <v>56</v>
      </c>
      <c r="U2150" t="s">
        <v>56</v>
      </c>
      <c r="V2150" t="s">
        <v>56</v>
      </c>
      <c r="W2150" t="s">
        <v>55</v>
      </c>
      <c r="X2150" t="s">
        <v>56</v>
      </c>
      <c r="Y2150" t="s">
        <v>56</v>
      </c>
      <c r="Z2150" t="s">
        <v>56</v>
      </c>
      <c r="AA2150" t="s">
        <v>57</v>
      </c>
      <c r="AB2150" t="s">
        <v>56</v>
      </c>
      <c r="AC2150" t="s">
        <v>68</v>
      </c>
      <c r="AD2150" t="s">
        <v>57</v>
      </c>
      <c r="AE2150">
        <v>0</v>
      </c>
      <c r="AF2150">
        <v>0</v>
      </c>
      <c r="AG2150">
        <v>0</v>
      </c>
      <c r="AH2150">
        <v>1</v>
      </c>
      <c r="AI2150" s="18" t="str">
        <f t="shared" si="133"/>
        <v>1</v>
      </c>
      <c r="AJ2150" s="18" t="str">
        <f t="shared" si="134"/>
        <v>1</v>
      </c>
      <c r="AK2150" s="18" t="str">
        <f t="shared" si="135"/>
        <v>1</v>
      </c>
      <c r="AL2150" s="18">
        <f t="shared" si="136"/>
        <v>1</v>
      </c>
      <c r="AM2150" t="s">
        <v>55</v>
      </c>
      <c r="AN2150" t="s">
        <v>55</v>
      </c>
      <c r="AO2150">
        <v>0</v>
      </c>
      <c r="AP2150">
        <v>0</v>
      </c>
      <c r="AQ2150">
        <v>0</v>
      </c>
      <c r="AR2150" t="s">
        <v>293</v>
      </c>
      <c r="AS2150" t="s">
        <v>141</v>
      </c>
      <c r="AT2150" t="s">
        <v>141</v>
      </c>
      <c r="AU2150" t="s">
        <v>1326</v>
      </c>
      <c r="AV2150" t="s">
        <v>8009</v>
      </c>
      <c r="AW2150" t="s">
        <v>2467</v>
      </c>
      <c r="AX2150">
        <v>0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2016030519</v>
      </c>
      <c r="BM2150">
        <v>19</v>
      </c>
    </row>
    <row r="2151" spans="1:65">
      <c r="A2151" t="s">
        <v>8010</v>
      </c>
      <c r="B2151">
        <v>2150</v>
      </c>
      <c r="C2151" t="s">
        <v>372</v>
      </c>
      <c r="D2151">
        <v>1</v>
      </c>
      <c r="E2151">
        <v>19</v>
      </c>
      <c r="F2151">
        <v>2016030519</v>
      </c>
      <c r="G2151">
        <v>20160305</v>
      </c>
      <c r="H2151" t="s">
        <v>2468</v>
      </c>
      <c r="I2151" t="s">
        <v>293</v>
      </c>
      <c r="J2151" t="s">
        <v>55</v>
      </c>
      <c r="K2151">
        <v>1</v>
      </c>
      <c r="L2151">
        <v>1</v>
      </c>
      <c r="M2151">
        <v>0</v>
      </c>
      <c r="N2151" t="s">
        <v>56</v>
      </c>
      <c r="O2151" t="s">
        <v>298</v>
      </c>
      <c r="P2151" t="s">
        <v>68</v>
      </c>
      <c r="Q2151" t="s">
        <v>3</v>
      </c>
      <c r="R2151" t="s">
        <v>140</v>
      </c>
      <c r="S2151" t="s">
        <v>55</v>
      </c>
      <c r="T2151" t="s">
        <v>56</v>
      </c>
      <c r="U2151" t="s">
        <v>56</v>
      </c>
      <c r="V2151" t="s">
        <v>56</v>
      </c>
      <c r="W2151" t="s">
        <v>55</v>
      </c>
      <c r="X2151" t="s">
        <v>56</v>
      </c>
      <c r="Y2151" t="s">
        <v>56</v>
      </c>
      <c r="Z2151" t="s">
        <v>56</v>
      </c>
      <c r="AA2151" t="s">
        <v>57</v>
      </c>
      <c r="AB2151" t="s">
        <v>56</v>
      </c>
      <c r="AC2151" t="s">
        <v>68</v>
      </c>
      <c r="AD2151" t="s">
        <v>57</v>
      </c>
      <c r="AE2151">
        <v>1</v>
      </c>
      <c r="AF2151">
        <v>0</v>
      </c>
      <c r="AG2151">
        <v>0</v>
      </c>
      <c r="AH2151">
        <v>0</v>
      </c>
      <c r="AI2151" s="18" t="str">
        <f t="shared" si="133"/>
        <v>0</v>
      </c>
      <c r="AJ2151" s="18" t="str">
        <f t="shared" si="134"/>
        <v>1</v>
      </c>
      <c r="AK2151" s="18" t="str">
        <f t="shared" si="135"/>
        <v>1</v>
      </c>
      <c r="AL2151" s="18">
        <f t="shared" si="136"/>
        <v>0</v>
      </c>
      <c r="AM2151">
        <v>2</v>
      </c>
      <c r="AN2151">
        <v>2</v>
      </c>
      <c r="AO2151">
        <v>0</v>
      </c>
      <c r="AP2151">
        <v>0</v>
      </c>
      <c r="AQ2151">
        <v>0</v>
      </c>
      <c r="AR2151" t="s">
        <v>293</v>
      </c>
      <c r="AS2151" t="s">
        <v>141</v>
      </c>
      <c r="AT2151" t="s">
        <v>141</v>
      </c>
      <c r="AU2151" t="s">
        <v>1326</v>
      </c>
      <c r="AV2151" t="s">
        <v>8010</v>
      </c>
      <c r="AW2151" t="s">
        <v>2468</v>
      </c>
      <c r="AX2151">
        <v>1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2016030519</v>
      </c>
      <c r="BM2151">
        <v>19</v>
      </c>
    </row>
    <row r="2152" spans="1:65">
      <c r="A2152" t="s">
        <v>8011</v>
      </c>
      <c r="B2152">
        <v>2151</v>
      </c>
      <c r="C2152" t="s">
        <v>372</v>
      </c>
      <c r="D2152">
        <v>1</v>
      </c>
      <c r="E2152">
        <v>19</v>
      </c>
      <c r="F2152">
        <v>2016030519</v>
      </c>
      <c r="G2152">
        <v>20160305</v>
      </c>
      <c r="H2152" t="s">
        <v>2469</v>
      </c>
      <c r="I2152" t="s">
        <v>293</v>
      </c>
      <c r="J2152" t="s">
        <v>55</v>
      </c>
      <c r="K2152">
        <v>1</v>
      </c>
      <c r="L2152">
        <v>0</v>
      </c>
      <c r="M2152">
        <v>0</v>
      </c>
      <c r="N2152" t="s">
        <v>56</v>
      </c>
      <c r="O2152" t="s">
        <v>1324</v>
      </c>
      <c r="P2152" t="s">
        <v>68</v>
      </c>
      <c r="Q2152" t="s">
        <v>3</v>
      </c>
      <c r="R2152" t="s">
        <v>140</v>
      </c>
      <c r="S2152" t="s">
        <v>55</v>
      </c>
      <c r="T2152" t="s">
        <v>56</v>
      </c>
      <c r="U2152" t="s">
        <v>56</v>
      </c>
      <c r="V2152" t="s">
        <v>56</v>
      </c>
      <c r="W2152" t="s">
        <v>55</v>
      </c>
      <c r="X2152" t="s">
        <v>56</v>
      </c>
      <c r="Y2152" t="s">
        <v>56</v>
      </c>
      <c r="Z2152" t="s">
        <v>56</v>
      </c>
      <c r="AA2152" t="s">
        <v>57</v>
      </c>
      <c r="AB2152" t="s">
        <v>56</v>
      </c>
      <c r="AC2152" t="s">
        <v>68</v>
      </c>
      <c r="AD2152" t="s">
        <v>57</v>
      </c>
      <c r="AE2152">
        <v>0</v>
      </c>
      <c r="AF2152">
        <v>1</v>
      </c>
      <c r="AG2152">
        <v>0</v>
      </c>
      <c r="AH2152">
        <v>0</v>
      </c>
      <c r="AI2152" s="18" t="str">
        <f t="shared" si="133"/>
        <v>1</v>
      </c>
      <c r="AJ2152" s="18" t="str">
        <f t="shared" si="134"/>
        <v>0</v>
      </c>
      <c r="AK2152" s="18" t="str">
        <f t="shared" si="135"/>
        <v>1</v>
      </c>
      <c r="AL2152" s="18">
        <f t="shared" si="136"/>
        <v>0</v>
      </c>
      <c r="AM2152">
        <v>4</v>
      </c>
      <c r="AN2152">
        <v>3</v>
      </c>
      <c r="AO2152">
        <v>0</v>
      </c>
      <c r="AP2152">
        <v>0</v>
      </c>
      <c r="AQ2152">
        <v>0</v>
      </c>
      <c r="AR2152" t="s">
        <v>293</v>
      </c>
      <c r="AS2152" t="s">
        <v>141</v>
      </c>
      <c r="AT2152" t="s">
        <v>141</v>
      </c>
      <c r="AU2152" t="s">
        <v>1326</v>
      </c>
      <c r="AV2152" t="s">
        <v>8011</v>
      </c>
      <c r="AW2152" t="s">
        <v>2469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2016030519</v>
      </c>
      <c r="BM2152">
        <v>19</v>
      </c>
    </row>
    <row r="2153" spans="1:65">
      <c r="A2153" t="s">
        <v>8012</v>
      </c>
      <c r="B2153">
        <v>2152</v>
      </c>
      <c r="C2153" t="s">
        <v>372</v>
      </c>
      <c r="D2153">
        <v>1</v>
      </c>
      <c r="E2153">
        <v>19</v>
      </c>
      <c r="F2153">
        <v>2016030519</v>
      </c>
      <c r="G2153">
        <v>20160305</v>
      </c>
      <c r="H2153" t="s">
        <v>2470</v>
      </c>
      <c r="I2153" t="s">
        <v>293</v>
      </c>
      <c r="J2153" t="s">
        <v>55</v>
      </c>
      <c r="K2153">
        <v>1</v>
      </c>
      <c r="L2153">
        <v>0</v>
      </c>
      <c r="M2153">
        <v>1</v>
      </c>
      <c r="N2153" t="s">
        <v>56</v>
      </c>
      <c r="O2153" t="s">
        <v>1324</v>
      </c>
      <c r="P2153" t="s">
        <v>68</v>
      </c>
      <c r="Q2153" t="s">
        <v>3</v>
      </c>
      <c r="R2153" t="s">
        <v>140</v>
      </c>
      <c r="S2153" t="s">
        <v>55</v>
      </c>
      <c r="T2153" t="s">
        <v>56</v>
      </c>
      <c r="U2153" t="s">
        <v>56</v>
      </c>
      <c r="V2153" t="s">
        <v>56</v>
      </c>
      <c r="W2153" t="s">
        <v>55</v>
      </c>
      <c r="X2153" t="s">
        <v>56</v>
      </c>
      <c r="Y2153" t="s">
        <v>56</v>
      </c>
      <c r="Z2153" t="s">
        <v>56</v>
      </c>
      <c r="AA2153" t="s">
        <v>57</v>
      </c>
      <c r="AB2153" t="s">
        <v>56</v>
      </c>
      <c r="AC2153" t="s">
        <v>68</v>
      </c>
      <c r="AD2153" t="s">
        <v>57</v>
      </c>
      <c r="AE2153">
        <v>0</v>
      </c>
      <c r="AF2153">
        <v>0</v>
      </c>
      <c r="AG2153">
        <v>0</v>
      </c>
      <c r="AH2153">
        <v>1</v>
      </c>
      <c r="AI2153" s="18" t="str">
        <f t="shared" si="133"/>
        <v>1</v>
      </c>
      <c r="AJ2153" s="18" t="str">
        <f t="shared" si="134"/>
        <v>1</v>
      </c>
      <c r="AK2153" s="18" t="str">
        <f t="shared" si="135"/>
        <v>1</v>
      </c>
      <c r="AL2153" s="18">
        <f t="shared" si="136"/>
        <v>1</v>
      </c>
      <c r="AM2153" t="s">
        <v>55</v>
      </c>
      <c r="AN2153" t="s">
        <v>55</v>
      </c>
      <c r="AO2153">
        <v>0</v>
      </c>
      <c r="AP2153">
        <v>0</v>
      </c>
      <c r="AQ2153">
        <v>0</v>
      </c>
      <c r="AR2153" t="s">
        <v>293</v>
      </c>
      <c r="AS2153" t="s">
        <v>141</v>
      </c>
      <c r="AT2153" t="s">
        <v>141</v>
      </c>
      <c r="AU2153" t="s">
        <v>1326</v>
      </c>
      <c r="AV2153" t="s">
        <v>8012</v>
      </c>
      <c r="AW2153" t="s">
        <v>2470</v>
      </c>
      <c r="AX2153">
        <v>0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2016030519</v>
      </c>
      <c r="BM2153">
        <v>19</v>
      </c>
    </row>
    <row r="2154" spans="1:65">
      <c r="A2154" t="s">
        <v>8013</v>
      </c>
      <c r="B2154">
        <v>2153</v>
      </c>
      <c r="C2154" t="s">
        <v>372</v>
      </c>
      <c r="D2154">
        <v>1</v>
      </c>
      <c r="E2154">
        <v>19</v>
      </c>
      <c r="F2154">
        <v>2016030519</v>
      </c>
      <c r="G2154">
        <v>20160305</v>
      </c>
      <c r="H2154" t="s">
        <v>2471</v>
      </c>
      <c r="I2154" t="s">
        <v>293</v>
      </c>
      <c r="J2154" t="s">
        <v>55</v>
      </c>
      <c r="K2154">
        <v>1</v>
      </c>
      <c r="L2154">
        <v>0</v>
      </c>
      <c r="M2154">
        <v>1</v>
      </c>
      <c r="N2154" t="s">
        <v>56</v>
      </c>
      <c r="O2154" t="s">
        <v>1324</v>
      </c>
      <c r="P2154" t="s">
        <v>68</v>
      </c>
      <c r="Q2154" t="s">
        <v>3</v>
      </c>
      <c r="R2154" t="s">
        <v>140</v>
      </c>
      <c r="S2154" t="s">
        <v>55</v>
      </c>
      <c r="T2154" t="s">
        <v>56</v>
      </c>
      <c r="U2154" t="s">
        <v>56</v>
      </c>
      <c r="V2154" t="s">
        <v>56</v>
      </c>
      <c r="W2154" t="s">
        <v>55</v>
      </c>
      <c r="X2154" t="s">
        <v>56</v>
      </c>
      <c r="Y2154" t="s">
        <v>56</v>
      </c>
      <c r="Z2154" t="s">
        <v>56</v>
      </c>
      <c r="AA2154" t="s">
        <v>57</v>
      </c>
      <c r="AB2154" t="s">
        <v>56</v>
      </c>
      <c r="AC2154" t="s">
        <v>68</v>
      </c>
      <c r="AD2154" t="s">
        <v>57</v>
      </c>
      <c r="AE2154">
        <v>0</v>
      </c>
      <c r="AF2154">
        <v>0</v>
      </c>
      <c r="AG2154">
        <v>1</v>
      </c>
      <c r="AH2154">
        <v>0</v>
      </c>
      <c r="AI2154" s="18" t="str">
        <f t="shared" si="133"/>
        <v>1</v>
      </c>
      <c r="AJ2154" s="18" t="str">
        <f t="shared" si="134"/>
        <v>1</v>
      </c>
      <c r="AK2154" s="18" t="str">
        <f t="shared" si="135"/>
        <v>0</v>
      </c>
      <c r="AL2154" s="18">
        <f t="shared" si="136"/>
        <v>0</v>
      </c>
      <c r="AM2154">
        <v>5</v>
      </c>
      <c r="AN2154">
        <v>5</v>
      </c>
      <c r="AO2154">
        <v>0</v>
      </c>
      <c r="AP2154">
        <v>0</v>
      </c>
      <c r="AQ2154">
        <v>0</v>
      </c>
      <c r="AR2154" t="s">
        <v>293</v>
      </c>
      <c r="AS2154" t="s">
        <v>141</v>
      </c>
      <c r="AT2154" t="s">
        <v>141</v>
      </c>
      <c r="AU2154" t="s">
        <v>1326</v>
      </c>
      <c r="AV2154" t="s">
        <v>8013</v>
      </c>
      <c r="AW2154" t="s">
        <v>2471</v>
      </c>
      <c r="AX2154">
        <v>0</v>
      </c>
      <c r="AY2154">
        <v>1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2016030519</v>
      </c>
      <c r="BM2154">
        <v>19</v>
      </c>
    </row>
    <row r="2155" spans="1:65">
      <c r="A2155" t="s">
        <v>8014</v>
      </c>
      <c r="B2155">
        <v>2154</v>
      </c>
      <c r="C2155" t="s">
        <v>372</v>
      </c>
      <c r="D2155">
        <v>1</v>
      </c>
      <c r="E2155">
        <v>19</v>
      </c>
      <c r="F2155">
        <v>2016030519</v>
      </c>
      <c r="G2155">
        <v>20160305</v>
      </c>
      <c r="H2155" t="s">
        <v>2472</v>
      </c>
      <c r="I2155" t="s">
        <v>293</v>
      </c>
      <c r="J2155" t="s">
        <v>55</v>
      </c>
      <c r="K2155">
        <v>0</v>
      </c>
      <c r="L2155">
        <v>0</v>
      </c>
      <c r="M2155">
        <v>0</v>
      </c>
      <c r="N2155" t="s">
        <v>56</v>
      </c>
      <c r="O2155" t="s">
        <v>57</v>
      </c>
      <c r="P2155" t="s">
        <v>57</v>
      </c>
      <c r="Q2155" t="s">
        <v>3</v>
      </c>
      <c r="R2155" t="s">
        <v>140</v>
      </c>
      <c r="S2155" t="s">
        <v>55</v>
      </c>
      <c r="T2155" t="s">
        <v>56</v>
      </c>
      <c r="U2155" t="s">
        <v>56</v>
      </c>
      <c r="V2155" t="s">
        <v>56</v>
      </c>
      <c r="W2155" t="s">
        <v>55</v>
      </c>
      <c r="X2155" t="s">
        <v>56</v>
      </c>
      <c r="Y2155" t="s">
        <v>56</v>
      </c>
      <c r="Z2155" t="s">
        <v>56</v>
      </c>
      <c r="AA2155" t="s">
        <v>57</v>
      </c>
      <c r="AB2155" t="s">
        <v>56</v>
      </c>
      <c r="AC2155" t="s">
        <v>56</v>
      </c>
      <c r="AD2155" t="s">
        <v>57</v>
      </c>
      <c r="AE2155">
        <v>0</v>
      </c>
      <c r="AF2155">
        <v>0</v>
      </c>
      <c r="AG2155">
        <v>0</v>
      </c>
      <c r="AH2155">
        <v>1</v>
      </c>
      <c r="AI2155" s="18" t="str">
        <f t="shared" si="133"/>
        <v>1</v>
      </c>
      <c r="AJ2155" s="18" t="str">
        <f t="shared" si="134"/>
        <v>1</v>
      </c>
      <c r="AK2155" s="18" t="str">
        <f t="shared" si="135"/>
        <v>1</v>
      </c>
      <c r="AL2155" s="18">
        <f t="shared" si="136"/>
        <v>1</v>
      </c>
      <c r="AM2155" t="s">
        <v>55</v>
      </c>
      <c r="AN2155" t="s">
        <v>55</v>
      </c>
      <c r="AO2155">
        <v>0</v>
      </c>
      <c r="AP2155">
        <v>0</v>
      </c>
      <c r="AQ2155">
        <v>0</v>
      </c>
      <c r="AR2155" t="s">
        <v>293</v>
      </c>
      <c r="AS2155" t="s">
        <v>141</v>
      </c>
      <c r="AT2155" t="s">
        <v>141</v>
      </c>
      <c r="AU2155" t="s">
        <v>1326</v>
      </c>
      <c r="AV2155" t="s">
        <v>8014</v>
      </c>
      <c r="AW2155" t="s">
        <v>2472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2016030519</v>
      </c>
      <c r="BM2155">
        <v>19</v>
      </c>
    </row>
    <row r="2156" spans="1:65">
      <c r="A2156" t="s">
        <v>8015</v>
      </c>
      <c r="B2156">
        <v>2155</v>
      </c>
      <c r="C2156" t="s">
        <v>372</v>
      </c>
      <c r="D2156">
        <v>1</v>
      </c>
      <c r="E2156">
        <v>19</v>
      </c>
      <c r="F2156">
        <v>2016030519</v>
      </c>
      <c r="G2156">
        <v>20160305</v>
      </c>
      <c r="H2156" t="s">
        <v>2473</v>
      </c>
      <c r="I2156" t="s">
        <v>76</v>
      </c>
      <c r="J2156" t="s">
        <v>55</v>
      </c>
      <c r="K2156">
        <v>0</v>
      </c>
      <c r="L2156">
        <v>0</v>
      </c>
      <c r="M2156">
        <v>0</v>
      </c>
      <c r="N2156" t="s">
        <v>56</v>
      </c>
      <c r="O2156" t="s">
        <v>57</v>
      </c>
      <c r="P2156" t="s">
        <v>57</v>
      </c>
      <c r="Q2156" t="s">
        <v>4</v>
      </c>
      <c r="R2156" t="s">
        <v>434</v>
      </c>
      <c r="S2156" t="s">
        <v>55</v>
      </c>
      <c r="T2156" t="s">
        <v>56</v>
      </c>
      <c r="U2156" t="s">
        <v>56</v>
      </c>
      <c r="V2156" t="s">
        <v>56</v>
      </c>
      <c r="W2156" t="s">
        <v>55</v>
      </c>
      <c r="X2156" t="s">
        <v>56</v>
      </c>
      <c r="Y2156" t="s">
        <v>56</v>
      </c>
      <c r="Z2156" t="s">
        <v>56</v>
      </c>
      <c r="AA2156" t="s">
        <v>57</v>
      </c>
      <c r="AB2156" t="s">
        <v>56</v>
      </c>
      <c r="AC2156" t="s">
        <v>56</v>
      </c>
      <c r="AD2156" t="s">
        <v>57</v>
      </c>
      <c r="AE2156">
        <v>0</v>
      </c>
      <c r="AF2156">
        <v>0</v>
      </c>
      <c r="AG2156">
        <v>0</v>
      </c>
      <c r="AH2156">
        <v>1</v>
      </c>
      <c r="AI2156" s="18" t="str">
        <f t="shared" si="133"/>
        <v>1</v>
      </c>
      <c r="AJ2156" s="18" t="str">
        <f t="shared" si="134"/>
        <v>1</v>
      </c>
      <c r="AK2156" s="18" t="str">
        <f t="shared" si="135"/>
        <v>1</v>
      </c>
      <c r="AL2156" s="18">
        <f t="shared" si="136"/>
        <v>1</v>
      </c>
      <c r="AM2156" t="s">
        <v>55</v>
      </c>
      <c r="AN2156" t="s">
        <v>55</v>
      </c>
      <c r="AO2156">
        <v>0</v>
      </c>
      <c r="AP2156">
        <v>0</v>
      </c>
      <c r="AQ2156">
        <v>0</v>
      </c>
      <c r="AR2156" t="s">
        <v>76</v>
      </c>
      <c r="AS2156" t="s">
        <v>91</v>
      </c>
      <c r="AT2156" t="s">
        <v>91</v>
      </c>
      <c r="AU2156" t="s">
        <v>4449</v>
      </c>
      <c r="AV2156" t="s">
        <v>8015</v>
      </c>
      <c r="AW2156" t="s">
        <v>2473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2016030519</v>
      </c>
      <c r="BM2156">
        <v>19</v>
      </c>
    </row>
    <row r="2157" spans="1:65">
      <c r="A2157" t="s">
        <v>8016</v>
      </c>
      <c r="B2157">
        <v>2156</v>
      </c>
      <c r="C2157" t="s">
        <v>372</v>
      </c>
      <c r="D2157">
        <v>1</v>
      </c>
      <c r="E2157">
        <v>19</v>
      </c>
      <c r="F2157">
        <v>2016030519</v>
      </c>
      <c r="G2157">
        <v>20160305</v>
      </c>
      <c r="H2157" t="s">
        <v>2474</v>
      </c>
      <c r="I2157" t="s">
        <v>76</v>
      </c>
      <c r="J2157" t="s">
        <v>55</v>
      </c>
      <c r="K2157">
        <v>0</v>
      </c>
      <c r="L2157">
        <v>0</v>
      </c>
      <c r="M2157">
        <v>0</v>
      </c>
      <c r="N2157" t="s">
        <v>56</v>
      </c>
      <c r="O2157" t="s">
        <v>57</v>
      </c>
      <c r="P2157" t="s">
        <v>57</v>
      </c>
      <c r="Q2157" t="s">
        <v>4</v>
      </c>
      <c r="R2157" t="s">
        <v>434</v>
      </c>
      <c r="S2157" t="s">
        <v>55</v>
      </c>
      <c r="T2157" t="s">
        <v>56</v>
      </c>
      <c r="U2157" t="s">
        <v>56</v>
      </c>
      <c r="V2157" t="s">
        <v>56</v>
      </c>
      <c r="W2157" t="s">
        <v>55</v>
      </c>
      <c r="X2157" t="s">
        <v>56</v>
      </c>
      <c r="Y2157" t="s">
        <v>56</v>
      </c>
      <c r="Z2157" t="s">
        <v>56</v>
      </c>
      <c r="AA2157" t="s">
        <v>57</v>
      </c>
      <c r="AB2157" t="s">
        <v>56</v>
      </c>
      <c r="AC2157" t="s">
        <v>56</v>
      </c>
      <c r="AD2157" t="s">
        <v>57</v>
      </c>
      <c r="AE2157">
        <v>0</v>
      </c>
      <c r="AF2157">
        <v>0</v>
      </c>
      <c r="AG2157">
        <v>0</v>
      </c>
      <c r="AH2157">
        <v>1</v>
      </c>
      <c r="AI2157" s="18" t="str">
        <f t="shared" si="133"/>
        <v>1</v>
      </c>
      <c r="AJ2157" s="18" t="str">
        <f t="shared" si="134"/>
        <v>1</v>
      </c>
      <c r="AK2157" s="18" t="str">
        <f t="shared" si="135"/>
        <v>1</v>
      </c>
      <c r="AL2157" s="18">
        <f t="shared" si="136"/>
        <v>1</v>
      </c>
      <c r="AM2157" t="s">
        <v>55</v>
      </c>
      <c r="AN2157" t="s">
        <v>55</v>
      </c>
      <c r="AO2157">
        <v>0</v>
      </c>
      <c r="AP2157">
        <v>0</v>
      </c>
      <c r="AQ2157">
        <v>0</v>
      </c>
      <c r="AR2157" t="s">
        <v>76</v>
      </c>
      <c r="AS2157" t="s">
        <v>91</v>
      </c>
      <c r="AT2157" t="s">
        <v>91</v>
      </c>
      <c r="AU2157" t="s">
        <v>4449</v>
      </c>
      <c r="AV2157" t="s">
        <v>8016</v>
      </c>
      <c r="AW2157" t="s">
        <v>2474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</v>
      </c>
      <c r="BL2157">
        <v>2016030519</v>
      </c>
      <c r="BM2157">
        <v>19</v>
      </c>
    </row>
    <row r="2158" spans="1:65">
      <c r="A2158" t="s">
        <v>8017</v>
      </c>
      <c r="B2158">
        <v>2157</v>
      </c>
      <c r="C2158" t="s">
        <v>372</v>
      </c>
      <c r="D2158">
        <v>1</v>
      </c>
      <c r="E2158">
        <v>19</v>
      </c>
      <c r="F2158">
        <v>2016030519</v>
      </c>
      <c r="G2158">
        <v>20160305</v>
      </c>
      <c r="H2158" t="s">
        <v>2475</v>
      </c>
      <c r="I2158" t="s">
        <v>76</v>
      </c>
      <c r="J2158" t="s">
        <v>55</v>
      </c>
      <c r="K2158">
        <v>0</v>
      </c>
      <c r="L2158">
        <v>0</v>
      </c>
      <c r="M2158">
        <v>0</v>
      </c>
      <c r="N2158" t="s">
        <v>56</v>
      </c>
      <c r="O2158" t="s">
        <v>57</v>
      </c>
      <c r="P2158" t="s">
        <v>57</v>
      </c>
      <c r="Q2158" t="s">
        <v>4</v>
      </c>
      <c r="R2158" t="s">
        <v>434</v>
      </c>
      <c r="S2158" t="s">
        <v>55</v>
      </c>
      <c r="T2158" t="s">
        <v>56</v>
      </c>
      <c r="U2158" t="s">
        <v>56</v>
      </c>
      <c r="V2158" t="s">
        <v>56</v>
      </c>
      <c r="W2158" t="s">
        <v>55</v>
      </c>
      <c r="X2158" t="s">
        <v>56</v>
      </c>
      <c r="Y2158" t="s">
        <v>56</v>
      </c>
      <c r="Z2158" t="s">
        <v>56</v>
      </c>
      <c r="AA2158" t="s">
        <v>57</v>
      </c>
      <c r="AB2158" t="s">
        <v>56</v>
      </c>
      <c r="AC2158" t="s">
        <v>56</v>
      </c>
      <c r="AD2158" t="s">
        <v>57</v>
      </c>
      <c r="AE2158">
        <v>0</v>
      </c>
      <c r="AF2158">
        <v>0</v>
      </c>
      <c r="AG2158">
        <v>0</v>
      </c>
      <c r="AH2158">
        <v>1</v>
      </c>
      <c r="AI2158" s="18" t="str">
        <f t="shared" si="133"/>
        <v>1</v>
      </c>
      <c r="AJ2158" s="18" t="str">
        <f t="shared" si="134"/>
        <v>1</v>
      </c>
      <c r="AK2158" s="18" t="str">
        <f t="shared" si="135"/>
        <v>1</v>
      </c>
      <c r="AL2158" s="18">
        <f t="shared" si="136"/>
        <v>1</v>
      </c>
      <c r="AM2158" t="s">
        <v>55</v>
      </c>
      <c r="AN2158" t="s">
        <v>55</v>
      </c>
      <c r="AO2158">
        <v>0</v>
      </c>
      <c r="AP2158">
        <v>0</v>
      </c>
      <c r="AQ2158">
        <v>0</v>
      </c>
      <c r="AR2158" t="s">
        <v>76</v>
      </c>
      <c r="AS2158" t="s">
        <v>91</v>
      </c>
      <c r="AT2158" t="s">
        <v>91</v>
      </c>
      <c r="AU2158" t="s">
        <v>4449</v>
      </c>
      <c r="AV2158" t="s">
        <v>8017</v>
      </c>
      <c r="AW2158" t="s">
        <v>2475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1</v>
      </c>
      <c r="BL2158">
        <v>2016030519</v>
      </c>
      <c r="BM2158">
        <v>19</v>
      </c>
    </row>
    <row r="2159" spans="1:65">
      <c r="A2159" t="s">
        <v>8018</v>
      </c>
      <c r="B2159">
        <v>2158</v>
      </c>
      <c r="C2159" t="s">
        <v>372</v>
      </c>
      <c r="D2159">
        <v>1</v>
      </c>
      <c r="E2159">
        <v>19</v>
      </c>
      <c r="F2159">
        <v>2016030619</v>
      </c>
      <c r="G2159">
        <v>20160306</v>
      </c>
      <c r="H2159" t="s">
        <v>2476</v>
      </c>
      <c r="I2159" t="s">
        <v>426</v>
      </c>
      <c r="J2159" t="s">
        <v>55</v>
      </c>
      <c r="K2159">
        <v>0</v>
      </c>
      <c r="L2159">
        <v>0</v>
      </c>
      <c r="M2159">
        <v>0</v>
      </c>
      <c r="N2159" t="s">
        <v>56</v>
      </c>
      <c r="O2159" t="s">
        <v>57</v>
      </c>
      <c r="P2159" t="s">
        <v>57</v>
      </c>
      <c r="Q2159" t="s">
        <v>3</v>
      </c>
      <c r="R2159" t="s">
        <v>58</v>
      </c>
      <c r="S2159" t="s">
        <v>55</v>
      </c>
      <c r="T2159" t="s">
        <v>68</v>
      </c>
      <c r="U2159" t="s">
        <v>68</v>
      </c>
      <c r="V2159" t="s">
        <v>68</v>
      </c>
      <c r="W2159" t="s">
        <v>55</v>
      </c>
      <c r="X2159" t="s">
        <v>56</v>
      </c>
      <c r="Y2159" t="s">
        <v>56</v>
      </c>
      <c r="Z2159" t="s">
        <v>56</v>
      </c>
      <c r="AA2159" t="s">
        <v>57</v>
      </c>
      <c r="AB2159" t="s">
        <v>56</v>
      </c>
      <c r="AC2159" t="s">
        <v>56</v>
      </c>
      <c r="AD2159" t="s">
        <v>2477</v>
      </c>
      <c r="AE2159">
        <v>1</v>
      </c>
      <c r="AF2159">
        <v>0</v>
      </c>
      <c r="AG2159">
        <v>0</v>
      </c>
      <c r="AH2159">
        <v>0</v>
      </c>
      <c r="AI2159" s="18" t="str">
        <f t="shared" si="133"/>
        <v>0</v>
      </c>
      <c r="AJ2159" s="18" t="str">
        <f t="shared" si="134"/>
        <v>1</v>
      </c>
      <c r="AK2159" s="18" t="str">
        <f t="shared" si="135"/>
        <v>1</v>
      </c>
      <c r="AL2159" s="18">
        <f t="shared" si="136"/>
        <v>0</v>
      </c>
      <c r="AM2159">
        <v>2</v>
      </c>
      <c r="AN2159">
        <v>2</v>
      </c>
      <c r="AO2159">
        <v>0</v>
      </c>
      <c r="AP2159">
        <v>0</v>
      </c>
      <c r="AQ2159">
        <v>0</v>
      </c>
      <c r="AR2159" t="s">
        <v>426</v>
      </c>
      <c r="AS2159" t="s">
        <v>58</v>
      </c>
      <c r="AT2159" t="s">
        <v>58</v>
      </c>
      <c r="AU2159" t="s">
        <v>1326</v>
      </c>
      <c r="AV2159" t="s">
        <v>8018</v>
      </c>
      <c r="AW2159" t="s">
        <v>2476</v>
      </c>
      <c r="AX2159">
        <v>1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2016030619</v>
      </c>
      <c r="BM2159">
        <v>19</v>
      </c>
    </row>
    <row r="2160" spans="1:65">
      <c r="A2160" t="s">
        <v>8019</v>
      </c>
      <c r="B2160">
        <v>2159</v>
      </c>
      <c r="C2160" t="s">
        <v>372</v>
      </c>
      <c r="D2160">
        <v>1</v>
      </c>
      <c r="E2160">
        <v>19</v>
      </c>
      <c r="F2160">
        <v>2016030619</v>
      </c>
      <c r="G2160">
        <v>20160306</v>
      </c>
      <c r="H2160" t="s">
        <v>2478</v>
      </c>
      <c r="I2160" t="s">
        <v>209</v>
      </c>
      <c r="J2160" t="s">
        <v>55</v>
      </c>
      <c r="K2160">
        <v>0</v>
      </c>
      <c r="L2160">
        <v>0</v>
      </c>
      <c r="M2160">
        <v>0</v>
      </c>
      <c r="N2160" t="s">
        <v>56</v>
      </c>
      <c r="O2160" t="s">
        <v>57</v>
      </c>
      <c r="P2160" t="s">
        <v>57</v>
      </c>
      <c r="Q2160" t="s">
        <v>3</v>
      </c>
      <c r="R2160" t="s">
        <v>58</v>
      </c>
      <c r="S2160" t="s">
        <v>55</v>
      </c>
      <c r="T2160" t="s">
        <v>68</v>
      </c>
      <c r="U2160" t="s">
        <v>68</v>
      </c>
      <c r="V2160" t="s">
        <v>68</v>
      </c>
      <c r="W2160" t="s">
        <v>55</v>
      </c>
      <c r="X2160" t="s">
        <v>56</v>
      </c>
      <c r="Y2160" t="s">
        <v>56</v>
      </c>
      <c r="Z2160" t="s">
        <v>56</v>
      </c>
      <c r="AA2160" t="s">
        <v>57</v>
      </c>
      <c r="AB2160" t="s">
        <v>56</v>
      </c>
      <c r="AC2160" t="s">
        <v>56</v>
      </c>
      <c r="AD2160" t="s">
        <v>57</v>
      </c>
      <c r="AE2160">
        <v>1</v>
      </c>
      <c r="AF2160">
        <v>0</v>
      </c>
      <c r="AG2160">
        <v>0</v>
      </c>
      <c r="AH2160">
        <v>0</v>
      </c>
      <c r="AI2160" s="18" t="str">
        <f t="shared" si="133"/>
        <v>0</v>
      </c>
      <c r="AJ2160" s="18" t="str">
        <f t="shared" si="134"/>
        <v>1</v>
      </c>
      <c r="AK2160" s="18" t="str">
        <f t="shared" si="135"/>
        <v>1</v>
      </c>
      <c r="AL2160" s="18">
        <f t="shared" si="136"/>
        <v>0</v>
      </c>
      <c r="AM2160">
        <v>2</v>
      </c>
      <c r="AN2160">
        <v>2</v>
      </c>
      <c r="AO2160">
        <v>0</v>
      </c>
      <c r="AP2160">
        <v>0</v>
      </c>
      <c r="AQ2160">
        <v>0</v>
      </c>
      <c r="AR2160" t="s">
        <v>209</v>
      </c>
      <c r="AS2160" t="s">
        <v>58</v>
      </c>
      <c r="AT2160" t="s">
        <v>58</v>
      </c>
      <c r="AU2160" t="s">
        <v>1326</v>
      </c>
      <c r="AV2160" t="s">
        <v>8019</v>
      </c>
      <c r="AW2160" t="s">
        <v>2478</v>
      </c>
      <c r="AX2160">
        <v>1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2016030619</v>
      </c>
      <c r="BM2160">
        <v>19</v>
      </c>
    </row>
    <row r="2161" spans="1:65">
      <c r="A2161" t="s">
        <v>8020</v>
      </c>
      <c r="B2161">
        <v>2160</v>
      </c>
      <c r="C2161" t="s">
        <v>372</v>
      </c>
      <c r="D2161">
        <v>1</v>
      </c>
      <c r="E2161">
        <v>19</v>
      </c>
      <c r="F2161">
        <v>2016030619</v>
      </c>
      <c r="G2161">
        <v>20160306</v>
      </c>
      <c r="H2161" t="s">
        <v>2479</v>
      </c>
      <c r="I2161" t="s">
        <v>209</v>
      </c>
      <c r="J2161" t="s">
        <v>55</v>
      </c>
      <c r="K2161">
        <v>0</v>
      </c>
      <c r="L2161">
        <v>0</v>
      </c>
      <c r="M2161">
        <v>0</v>
      </c>
      <c r="N2161" t="s">
        <v>56</v>
      </c>
      <c r="O2161" t="s">
        <v>57</v>
      </c>
      <c r="P2161" t="s">
        <v>57</v>
      </c>
      <c r="Q2161" t="s">
        <v>3</v>
      </c>
      <c r="R2161" t="s">
        <v>58</v>
      </c>
      <c r="S2161" t="s">
        <v>55</v>
      </c>
      <c r="T2161" t="s">
        <v>68</v>
      </c>
      <c r="U2161" t="s">
        <v>68</v>
      </c>
      <c r="V2161" t="s">
        <v>68</v>
      </c>
      <c r="W2161" t="s">
        <v>55</v>
      </c>
      <c r="X2161" t="s">
        <v>56</v>
      </c>
      <c r="Y2161" t="s">
        <v>56</v>
      </c>
      <c r="Z2161" t="s">
        <v>56</v>
      </c>
      <c r="AA2161" t="s">
        <v>57</v>
      </c>
      <c r="AB2161" t="s">
        <v>56</v>
      </c>
      <c r="AC2161" t="s">
        <v>56</v>
      </c>
      <c r="AD2161" t="s">
        <v>57</v>
      </c>
      <c r="AE2161">
        <v>1</v>
      </c>
      <c r="AF2161">
        <v>0</v>
      </c>
      <c r="AG2161">
        <v>0</v>
      </c>
      <c r="AH2161">
        <v>0</v>
      </c>
      <c r="AI2161" s="18" t="str">
        <f t="shared" si="133"/>
        <v>0</v>
      </c>
      <c r="AJ2161" s="18" t="str">
        <f t="shared" si="134"/>
        <v>1</v>
      </c>
      <c r="AK2161" s="18" t="str">
        <f t="shared" si="135"/>
        <v>1</v>
      </c>
      <c r="AL2161" s="18">
        <f t="shared" si="136"/>
        <v>0</v>
      </c>
      <c r="AM2161">
        <v>2</v>
      </c>
      <c r="AN2161">
        <v>2</v>
      </c>
      <c r="AO2161">
        <v>0</v>
      </c>
      <c r="AP2161">
        <v>0</v>
      </c>
      <c r="AQ2161">
        <v>0</v>
      </c>
      <c r="AR2161" t="s">
        <v>209</v>
      </c>
      <c r="AS2161" t="s">
        <v>58</v>
      </c>
      <c r="AT2161" t="s">
        <v>58</v>
      </c>
      <c r="AU2161" t="s">
        <v>1326</v>
      </c>
      <c r="AV2161" t="s">
        <v>8020</v>
      </c>
      <c r="AW2161" t="s">
        <v>2479</v>
      </c>
      <c r="AX2161">
        <v>1</v>
      </c>
      <c r="AY2161">
        <v>0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2016030619</v>
      </c>
      <c r="BM2161">
        <v>19</v>
      </c>
    </row>
    <row r="2162" spans="1:65">
      <c r="A2162" t="s">
        <v>8021</v>
      </c>
      <c r="B2162">
        <v>2161</v>
      </c>
      <c r="C2162" t="s">
        <v>372</v>
      </c>
      <c r="D2162">
        <v>1</v>
      </c>
      <c r="E2162">
        <v>19</v>
      </c>
      <c r="F2162">
        <v>2016030619</v>
      </c>
      <c r="G2162">
        <v>20160306</v>
      </c>
      <c r="H2162" t="s">
        <v>2480</v>
      </c>
      <c r="I2162" t="s">
        <v>209</v>
      </c>
      <c r="J2162" t="s">
        <v>55</v>
      </c>
      <c r="K2162">
        <v>0</v>
      </c>
      <c r="L2162">
        <v>0</v>
      </c>
      <c r="M2162">
        <v>0</v>
      </c>
      <c r="N2162" t="s">
        <v>56</v>
      </c>
      <c r="O2162" t="s">
        <v>57</v>
      </c>
      <c r="P2162" t="s">
        <v>57</v>
      </c>
      <c r="Q2162" t="s">
        <v>3</v>
      </c>
      <c r="R2162" t="s">
        <v>58</v>
      </c>
      <c r="S2162" t="s">
        <v>55</v>
      </c>
      <c r="T2162" t="s">
        <v>68</v>
      </c>
      <c r="U2162" t="s">
        <v>68</v>
      </c>
      <c r="V2162" t="s">
        <v>68</v>
      </c>
      <c r="W2162" t="s">
        <v>55</v>
      </c>
      <c r="X2162" t="s">
        <v>56</v>
      </c>
      <c r="Y2162" t="s">
        <v>56</v>
      </c>
      <c r="Z2162" t="s">
        <v>56</v>
      </c>
      <c r="AA2162" t="s">
        <v>57</v>
      </c>
      <c r="AB2162" t="s">
        <v>56</v>
      </c>
      <c r="AC2162" t="s">
        <v>56</v>
      </c>
      <c r="AD2162" t="s">
        <v>57</v>
      </c>
      <c r="AE2162">
        <v>1</v>
      </c>
      <c r="AF2162">
        <v>0</v>
      </c>
      <c r="AG2162">
        <v>0</v>
      </c>
      <c r="AH2162">
        <v>0</v>
      </c>
      <c r="AI2162" s="18" t="str">
        <f t="shared" si="133"/>
        <v>0</v>
      </c>
      <c r="AJ2162" s="18" t="str">
        <f t="shared" si="134"/>
        <v>1</v>
      </c>
      <c r="AK2162" s="18" t="str">
        <f t="shared" si="135"/>
        <v>1</v>
      </c>
      <c r="AL2162" s="18">
        <f t="shared" si="136"/>
        <v>0</v>
      </c>
      <c r="AM2162">
        <v>2</v>
      </c>
      <c r="AN2162">
        <v>2</v>
      </c>
      <c r="AO2162">
        <v>0</v>
      </c>
      <c r="AP2162">
        <v>0</v>
      </c>
      <c r="AQ2162">
        <v>0</v>
      </c>
      <c r="AR2162" t="s">
        <v>209</v>
      </c>
      <c r="AS2162" t="s">
        <v>58</v>
      </c>
      <c r="AT2162" t="s">
        <v>58</v>
      </c>
      <c r="AU2162" t="s">
        <v>1326</v>
      </c>
      <c r="AV2162" t="s">
        <v>8021</v>
      </c>
      <c r="AW2162" t="s">
        <v>2480</v>
      </c>
      <c r="AX2162">
        <v>1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2016030619</v>
      </c>
      <c r="BM2162">
        <v>19</v>
      </c>
    </row>
    <row r="2163" spans="1:65">
      <c r="A2163" t="s">
        <v>8022</v>
      </c>
      <c r="B2163">
        <v>2162</v>
      </c>
      <c r="C2163" t="s">
        <v>372</v>
      </c>
      <c r="D2163">
        <v>1</v>
      </c>
      <c r="E2163">
        <v>19</v>
      </c>
      <c r="F2163">
        <v>2016030619</v>
      </c>
      <c r="G2163">
        <v>20160306</v>
      </c>
      <c r="H2163" t="s">
        <v>2481</v>
      </c>
      <c r="I2163" t="s">
        <v>209</v>
      </c>
      <c r="J2163" t="s">
        <v>55</v>
      </c>
      <c r="K2163">
        <v>0</v>
      </c>
      <c r="L2163">
        <v>0</v>
      </c>
      <c r="M2163">
        <v>0</v>
      </c>
      <c r="N2163" t="s">
        <v>56</v>
      </c>
      <c r="O2163" t="s">
        <v>57</v>
      </c>
      <c r="P2163" t="s">
        <v>57</v>
      </c>
      <c r="Q2163" t="s">
        <v>3</v>
      </c>
      <c r="R2163" t="s">
        <v>58</v>
      </c>
      <c r="S2163" t="s">
        <v>55</v>
      </c>
      <c r="T2163" t="s">
        <v>68</v>
      </c>
      <c r="U2163" t="s">
        <v>68</v>
      </c>
      <c r="V2163" t="s">
        <v>56</v>
      </c>
      <c r="W2163" t="s">
        <v>55</v>
      </c>
      <c r="X2163" t="s">
        <v>56</v>
      </c>
      <c r="Y2163" t="s">
        <v>56</v>
      </c>
      <c r="Z2163" t="s">
        <v>56</v>
      </c>
      <c r="AA2163" t="s">
        <v>57</v>
      </c>
      <c r="AB2163" t="s">
        <v>56</v>
      </c>
      <c r="AC2163" t="s">
        <v>56</v>
      </c>
      <c r="AD2163" t="s">
        <v>57</v>
      </c>
      <c r="AE2163">
        <v>1</v>
      </c>
      <c r="AF2163">
        <v>0</v>
      </c>
      <c r="AG2163">
        <v>0</v>
      </c>
      <c r="AH2163">
        <v>0</v>
      </c>
      <c r="AI2163" s="18" t="str">
        <f t="shared" si="133"/>
        <v>0</v>
      </c>
      <c r="AJ2163" s="18" t="str">
        <f t="shared" si="134"/>
        <v>1</v>
      </c>
      <c r="AK2163" s="18" t="str">
        <f t="shared" si="135"/>
        <v>1</v>
      </c>
      <c r="AL2163" s="18">
        <f t="shared" si="136"/>
        <v>0</v>
      </c>
      <c r="AM2163">
        <v>2</v>
      </c>
      <c r="AN2163">
        <v>2</v>
      </c>
      <c r="AO2163">
        <v>0</v>
      </c>
      <c r="AP2163">
        <v>0</v>
      </c>
      <c r="AQ2163">
        <v>0</v>
      </c>
      <c r="AR2163" t="s">
        <v>209</v>
      </c>
      <c r="AS2163" t="s">
        <v>58</v>
      </c>
      <c r="AT2163" t="s">
        <v>58</v>
      </c>
      <c r="AU2163" t="s">
        <v>1326</v>
      </c>
      <c r="AV2163" t="s">
        <v>8022</v>
      </c>
      <c r="AW2163" t="s">
        <v>2481</v>
      </c>
      <c r="AX2163">
        <v>1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2016030619</v>
      </c>
      <c r="BM2163">
        <v>19</v>
      </c>
    </row>
    <row r="2164" spans="1:65">
      <c r="A2164" t="s">
        <v>8023</v>
      </c>
      <c r="B2164">
        <v>2163</v>
      </c>
      <c r="C2164" t="s">
        <v>372</v>
      </c>
      <c r="D2164">
        <v>1</v>
      </c>
      <c r="E2164">
        <v>19</v>
      </c>
      <c r="F2164">
        <v>2016030619</v>
      </c>
      <c r="G2164">
        <v>20160306</v>
      </c>
      <c r="H2164" t="s">
        <v>2482</v>
      </c>
      <c r="I2164" t="s">
        <v>59</v>
      </c>
      <c r="J2164" t="s">
        <v>55</v>
      </c>
      <c r="K2164">
        <v>0</v>
      </c>
      <c r="L2164">
        <v>0</v>
      </c>
      <c r="M2164">
        <v>0</v>
      </c>
      <c r="N2164" t="s">
        <v>56</v>
      </c>
      <c r="O2164" t="s">
        <v>57</v>
      </c>
      <c r="P2164" t="s">
        <v>57</v>
      </c>
      <c r="Q2164" t="s">
        <v>97</v>
      </c>
      <c r="R2164" t="s">
        <v>80</v>
      </c>
      <c r="S2164" t="s">
        <v>55</v>
      </c>
      <c r="T2164" t="s">
        <v>56</v>
      </c>
      <c r="U2164" t="s">
        <v>56</v>
      </c>
      <c r="V2164" t="s">
        <v>56</v>
      </c>
      <c r="W2164" t="s">
        <v>55</v>
      </c>
      <c r="X2164" t="s">
        <v>56</v>
      </c>
      <c r="Y2164" t="s">
        <v>56</v>
      </c>
      <c r="Z2164" t="s">
        <v>56</v>
      </c>
      <c r="AA2164" t="s">
        <v>57</v>
      </c>
      <c r="AB2164" t="s">
        <v>56</v>
      </c>
      <c r="AC2164" t="s">
        <v>56</v>
      </c>
      <c r="AD2164" t="s">
        <v>57</v>
      </c>
      <c r="AE2164">
        <v>0</v>
      </c>
      <c r="AF2164">
        <v>0</v>
      </c>
      <c r="AG2164">
        <v>0</v>
      </c>
      <c r="AH2164">
        <v>0</v>
      </c>
      <c r="AI2164" s="18" t="str">
        <f t="shared" si="133"/>
        <v>1</v>
      </c>
      <c r="AJ2164" s="18" t="str">
        <f t="shared" si="134"/>
        <v>1</v>
      </c>
      <c r="AK2164" s="18" t="str">
        <f t="shared" si="135"/>
        <v>1</v>
      </c>
      <c r="AL2164" s="18">
        <f t="shared" si="136"/>
        <v>0</v>
      </c>
      <c r="AM2164" t="s">
        <v>55</v>
      </c>
      <c r="AN2164" t="s">
        <v>55</v>
      </c>
      <c r="AO2164">
        <v>0</v>
      </c>
      <c r="AP2164">
        <v>0</v>
      </c>
      <c r="AQ2164">
        <v>0</v>
      </c>
      <c r="AR2164" t="s">
        <v>59</v>
      </c>
      <c r="AS2164" t="s">
        <v>80</v>
      </c>
      <c r="AT2164" t="s">
        <v>80</v>
      </c>
      <c r="AU2164" t="s">
        <v>80</v>
      </c>
      <c r="AV2164" t="s">
        <v>8023</v>
      </c>
      <c r="AW2164" t="s">
        <v>2482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0</v>
      </c>
      <c r="BJ2164">
        <v>0</v>
      </c>
      <c r="BK2164">
        <v>1</v>
      </c>
      <c r="BL2164">
        <v>2016030619</v>
      </c>
      <c r="BM2164">
        <v>19</v>
      </c>
    </row>
    <row r="2165" spans="1:65">
      <c r="A2165" t="s">
        <v>8024</v>
      </c>
      <c r="B2165">
        <v>2164</v>
      </c>
      <c r="C2165" t="s">
        <v>372</v>
      </c>
      <c r="D2165">
        <v>1</v>
      </c>
      <c r="E2165">
        <v>19</v>
      </c>
      <c r="F2165">
        <v>2016030719</v>
      </c>
      <c r="G2165">
        <v>20160307</v>
      </c>
      <c r="H2165" t="s">
        <v>2483</v>
      </c>
      <c r="I2165" t="s">
        <v>59</v>
      </c>
      <c r="J2165" t="s">
        <v>55</v>
      </c>
      <c r="K2165">
        <v>0</v>
      </c>
      <c r="L2165">
        <v>0</v>
      </c>
      <c r="M2165">
        <v>0</v>
      </c>
      <c r="N2165" t="s">
        <v>56</v>
      </c>
      <c r="O2165" t="s">
        <v>57</v>
      </c>
      <c r="P2165" t="s">
        <v>57</v>
      </c>
      <c r="Q2165" t="s">
        <v>3</v>
      </c>
      <c r="R2165" t="s">
        <v>58</v>
      </c>
      <c r="S2165" t="s">
        <v>55</v>
      </c>
      <c r="T2165" t="s">
        <v>56</v>
      </c>
      <c r="U2165" t="s">
        <v>56</v>
      </c>
      <c r="V2165" t="s">
        <v>56</v>
      </c>
      <c r="W2165" t="s">
        <v>55</v>
      </c>
      <c r="X2165" t="s">
        <v>56</v>
      </c>
      <c r="Y2165" t="s">
        <v>56</v>
      </c>
      <c r="Z2165" t="s">
        <v>56</v>
      </c>
      <c r="AA2165" t="s">
        <v>57</v>
      </c>
      <c r="AB2165" t="s">
        <v>56</v>
      </c>
      <c r="AC2165" t="s">
        <v>56</v>
      </c>
      <c r="AD2165" t="s">
        <v>57</v>
      </c>
      <c r="AE2165">
        <v>0</v>
      </c>
      <c r="AF2165">
        <v>0</v>
      </c>
      <c r="AG2165">
        <v>0</v>
      </c>
      <c r="AH2165">
        <v>1</v>
      </c>
      <c r="AI2165" s="18" t="str">
        <f t="shared" si="133"/>
        <v>1</v>
      </c>
      <c r="AJ2165" s="18" t="str">
        <f t="shared" si="134"/>
        <v>1</v>
      </c>
      <c r="AK2165" s="18" t="str">
        <f t="shared" si="135"/>
        <v>1</v>
      </c>
      <c r="AL2165" s="18">
        <f t="shared" si="136"/>
        <v>1</v>
      </c>
      <c r="AM2165" t="s">
        <v>55</v>
      </c>
      <c r="AN2165" t="s">
        <v>55</v>
      </c>
      <c r="AO2165">
        <v>0</v>
      </c>
      <c r="AP2165">
        <v>0</v>
      </c>
      <c r="AQ2165">
        <v>0</v>
      </c>
      <c r="AR2165" t="s">
        <v>59</v>
      </c>
      <c r="AS2165" t="s">
        <v>58</v>
      </c>
      <c r="AT2165" t="s">
        <v>58</v>
      </c>
      <c r="AU2165" t="s">
        <v>1326</v>
      </c>
      <c r="AV2165" t="s">
        <v>8024</v>
      </c>
      <c r="AW2165" t="s">
        <v>2483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1</v>
      </c>
      <c r="BL2165">
        <v>2016030719</v>
      </c>
      <c r="BM2165">
        <v>19</v>
      </c>
    </row>
    <row r="2166" spans="1:65">
      <c r="A2166" t="s">
        <v>8025</v>
      </c>
      <c r="B2166">
        <v>2165</v>
      </c>
      <c r="C2166" t="s">
        <v>372</v>
      </c>
      <c r="D2166">
        <v>1</v>
      </c>
      <c r="E2166">
        <v>19</v>
      </c>
      <c r="F2166">
        <v>2016030719</v>
      </c>
      <c r="G2166">
        <v>20160307</v>
      </c>
      <c r="H2166" t="s">
        <v>2484</v>
      </c>
      <c r="I2166" t="s">
        <v>76</v>
      </c>
      <c r="J2166" t="s">
        <v>55</v>
      </c>
      <c r="K2166">
        <v>7</v>
      </c>
      <c r="L2166">
        <v>0</v>
      </c>
      <c r="M2166">
        <v>7</v>
      </c>
      <c r="N2166" t="s">
        <v>56</v>
      </c>
      <c r="O2166" t="s">
        <v>76</v>
      </c>
      <c r="P2166" t="s">
        <v>56</v>
      </c>
      <c r="Q2166" t="s">
        <v>4</v>
      </c>
      <c r="R2166" t="s">
        <v>434</v>
      </c>
      <c r="S2166" t="s">
        <v>55</v>
      </c>
      <c r="T2166" t="s">
        <v>56</v>
      </c>
      <c r="U2166" t="s">
        <v>56</v>
      </c>
      <c r="V2166" t="s">
        <v>56</v>
      </c>
      <c r="W2166" t="s">
        <v>55</v>
      </c>
      <c r="X2166" t="s">
        <v>56</v>
      </c>
      <c r="Y2166" t="s">
        <v>56</v>
      </c>
      <c r="Z2166" t="s">
        <v>56</v>
      </c>
      <c r="AA2166" t="s">
        <v>57</v>
      </c>
      <c r="AB2166" t="s">
        <v>56</v>
      </c>
      <c r="AC2166" t="s">
        <v>56</v>
      </c>
      <c r="AD2166" t="s">
        <v>57</v>
      </c>
      <c r="AE2166">
        <v>0</v>
      </c>
      <c r="AF2166">
        <v>0</v>
      </c>
      <c r="AG2166">
        <v>0</v>
      </c>
      <c r="AH2166">
        <v>1</v>
      </c>
      <c r="AI2166" s="18" t="str">
        <f t="shared" si="133"/>
        <v>1</v>
      </c>
      <c r="AJ2166" s="18" t="str">
        <f t="shared" si="134"/>
        <v>1</v>
      </c>
      <c r="AK2166" s="18" t="str">
        <f t="shared" si="135"/>
        <v>1</v>
      </c>
      <c r="AL2166" s="18">
        <f t="shared" si="136"/>
        <v>1</v>
      </c>
      <c r="AM2166" t="s">
        <v>55</v>
      </c>
      <c r="AN2166" t="s">
        <v>55</v>
      </c>
      <c r="AO2166">
        <v>0</v>
      </c>
      <c r="AP2166">
        <v>0</v>
      </c>
      <c r="AQ2166">
        <v>0</v>
      </c>
      <c r="AR2166" t="s">
        <v>76</v>
      </c>
      <c r="AS2166" t="s">
        <v>91</v>
      </c>
      <c r="AT2166" t="s">
        <v>91</v>
      </c>
      <c r="AU2166" t="s">
        <v>4449</v>
      </c>
      <c r="AV2166" t="s">
        <v>8025</v>
      </c>
      <c r="AW2166" t="s">
        <v>2484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2016030719</v>
      </c>
      <c r="BM2166">
        <v>19</v>
      </c>
    </row>
    <row r="2167" spans="1:65">
      <c r="A2167" t="s">
        <v>8026</v>
      </c>
      <c r="B2167">
        <v>2166</v>
      </c>
      <c r="C2167" t="s">
        <v>372</v>
      </c>
      <c r="D2167">
        <v>1</v>
      </c>
      <c r="E2167">
        <v>19</v>
      </c>
      <c r="F2167">
        <v>2016030719</v>
      </c>
      <c r="G2167">
        <v>20160307</v>
      </c>
      <c r="H2167" t="s">
        <v>2485</v>
      </c>
      <c r="I2167" t="s">
        <v>76</v>
      </c>
      <c r="J2167" t="s">
        <v>55</v>
      </c>
      <c r="K2167">
        <v>8</v>
      </c>
      <c r="L2167">
        <v>0</v>
      </c>
      <c r="M2167">
        <v>0</v>
      </c>
      <c r="N2167" t="s">
        <v>56</v>
      </c>
      <c r="O2167" t="s">
        <v>57</v>
      </c>
      <c r="P2167" t="s">
        <v>57</v>
      </c>
      <c r="Q2167" t="s">
        <v>4</v>
      </c>
      <c r="R2167" t="s">
        <v>434</v>
      </c>
      <c r="S2167" t="s">
        <v>55</v>
      </c>
      <c r="T2167" t="s">
        <v>56</v>
      </c>
      <c r="U2167" t="s">
        <v>56</v>
      </c>
      <c r="V2167" t="s">
        <v>56</v>
      </c>
      <c r="W2167" t="s">
        <v>55</v>
      </c>
      <c r="X2167" t="s">
        <v>56</v>
      </c>
      <c r="Y2167" t="s">
        <v>56</v>
      </c>
      <c r="Z2167" t="s">
        <v>56</v>
      </c>
      <c r="AA2167" t="s">
        <v>57</v>
      </c>
      <c r="AB2167" t="s">
        <v>56</v>
      </c>
      <c r="AC2167" t="s">
        <v>56</v>
      </c>
      <c r="AD2167" t="s">
        <v>57</v>
      </c>
      <c r="AE2167">
        <v>0</v>
      </c>
      <c r="AF2167">
        <v>0</v>
      </c>
      <c r="AG2167">
        <v>0</v>
      </c>
      <c r="AH2167">
        <v>1</v>
      </c>
      <c r="AI2167" s="18" t="str">
        <f t="shared" si="133"/>
        <v>1</v>
      </c>
      <c r="AJ2167" s="18" t="str">
        <f t="shared" si="134"/>
        <v>1</v>
      </c>
      <c r="AK2167" s="18" t="str">
        <f t="shared" si="135"/>
        <v>1</v>
      </c>
      <c r="AL2167" s="18">
        <f t="shared" si="136"/>
        <v>1</v>
      </c>
      <c r="AM2167" t="s">
        <v>55</v>
      </c>
      <c r="AN2167" t="s">
        <v>55</v>
      </c>
      <c r="AO2167">
        <v>0</v>
      </c>
      <c r="AP2167">
        <v>0</v>
      </c>
      <c r="AQ2167">
        <v>0</v>
      </c>
      <c r="AR2167" t="s">
        <v>76</v>
      </c>
      <c r="AS2167" t="s">
        <v>91</v>
      </c>
      <c r="AT2167" t="s">
        <v>91</v>
      </c>
      <c r="AU2167" t="s">
        <v>4449</v>
      </c>
      <c r="AV2167" t="s">
        <v>8026</v>
      </c>
      <c r="AW2167" t="s">
        <v>2485</v>
      </c>
      <c r="AX2167">
        <v>0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2016030719</v>
      </c>
      <c r="BM2167">
        <v>19</v>
      </c>
    </row>
    <row r="2168" spans="1:65">
      <c r="A2168" t="s">
        <v>8027</v>
      </c>
      <c r="B2168">
        <v>2167</v>
      </c>
      <c r="C2168" t="s">
        <v>372</v>
      </c>
      <c r="D2168">
        <v>1</v>
      </c>
      <c r="E2168">
        <v>19</v>
      </c>
      <c r="F2168">
        <v>2016030719</v>
      </c>
      <c r="G2168">
        <v>20160307</v>
      </c>
      <c r="H2168" t="s">
        <v>2486</v>
      </c>
      <c r="I2168" t="s">
        <v>76</v>
      </c>
      <c r="J2168" t="s">
        <v>55</v>
      </c>
      <c r="K2168">
        <v>16</v>
      </c>
      <c r="L2168">
        <v>0</v>
      </c>
      <c r="M2168">
        <v>0</v>
      </c>
      <c r="N2168" t="s">
        <v>56</v>
      </c>
      <c r="O2168" t="s">
        <v>57</v>
      </c>
      <c r="P2168" t="s">
        <v>57</v>
      </c>
      <c r="Q2168" t="s">
        <v>4</v>
      </c>
      <c r="R2168" t="s">
        <v>434</v>
      </c>
      <c r="S2168" t="s">
        <v>55</v>
      </c>
      <c r="T2168" t="s">
        <v>56</v>
      </c>
      <c r="U2168" t="s">
        <v>56</v>
      </c>
      <c r="V2168" t="s">
        <v>56</v>
      </c>
      <c r="W2168" t="s">
        <v>55</v>
      </c>
      <c r="X2168" t="s">
        <v>56</v>
      </c>
      <c r="Y2168" t="s">
        <v>56</v>
      </c>
      <c r="Z2168" t="s">
        <v>56</v>
      </c>
      <c r="AA2168" t="s">
        <v>57</v>
      </c>
      <c r="AB2168" t="s">
        <v>56</v>
      </c>
      <c r="AC2168" t="s">
        <v>56</v>
      </c>
      <c r="AD2168" t="s">
        <v>57</v>
      </c>
      <c r="AE2168">
        <v>0</v>
      </c>
      <c r="AF2168">
        <v>0</v>
      </c>
      <c r="AG2168">
        <v>0</v>
      </c>
      <c r="AH2168">
        <v>1</v>
      </c>
      <c r="AI2168" s="18" t="str">
        <f t="shared" si="133"/>
        <v>1</v>
      </c>
      <c r="AJ2168" s="18" t="str">
        <f t="shared" si="134"/>
        <v>1</v>
      </c>
      <c r="AK2168" s="18" t="str">
        <f t="shared" si="135"/>
        <v>1</v>
      </c>
      <c r="AL2168" s="18">
        <f t="shared" si="136"/>
        <v>1</v>
      </c>
      <c r="AM2168" t="s">
        <v>55</v>
      </c>
      <c r="AN2168" t="s">
        <v>55</v>
      </c>
      <c r="AO2168">
        <v>0</v>
      </c>
      <c r="AP2168">
        <v>0</v>
      </c>
      <c r="AQ2168">
        <v>0</v>
      </c>
      <c r="AR2168" t="s">
        <v>76</v>
      </c>
      <c r="AS2168" t="s">
        <v>91</v>
      </c>
      <c r="AT2168" t="s">
        <v>91</v>
      </c>
      <c r="AU2168" t="s">
        <v>4449</v>
      </c>
      <c r="AV2168" t="s">
        <v>8027</v>
      </c>
      <c r="AW2168" t="s">
        <v>2486</v>
      </c>
      <c r="AX2168">
        <v>0</v>
      </c>
      <c r="AY2168">
        <v>0</v>
      </c>
      <c r="AZ2168">
        <v>0</v>
      </c>
      <c r="BA2168">
        <v>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</v>
      </c>
      <c r="BL2168">
        <v>2016030719</v>
      </c>
      <c r="BM2168">
        <v>19</v>
      </c>
    </row>
    <row r="2169" spans="1:65">
      <c r="A2169" t="s">
        <v>8028</v>
      </c>
      <c r="B2169">
        <v>2168</v>
      </c>
      <c r="C2169" t="s">
        <v>718</v>
      </c>
      <c r="D2169">
        <v>1</v>
      </c>
      <c r="E2169">
        <v>20</v>
      </c>
      <c r="F2169">
        <v>2016030420</v>
      </c>
      <c r="G2169">
        <v>20160304</v>
      </c>
      <c r="H2169" t="s">
        <v>2487</v>
      </c>
      <c r="I2169" t="s">
        <v>76</v>
      </c>
      <c r="J2169" t="s">
        <v>55</v>
      </c>
      <c r="K2169">
        <v>16</v>
      </c>
      <c r="L2169" t="s">
        <v>55</v>
      </c>
      <c r="M2169" t="s">
        <v>55</v>
      </c>
      <c r="N2169" t="s">
        <v>56</v>
      </c>
      <c r="O2169" t="s">
        <v>57</v>
      </c>
      <c r="P2169" t="s">
        <v>57</v>
      </c>
      <c r="Q2169" t="s">
        <v>4</v>
      </c>
      <c r="R2169" t="s">
        <v>850</v>
      </c>
      <c r="S2169" t="s">
        <v>55</v>
      </c>
      <c r="T2169" t="s">
        <v>56</v>
      </c>
      <c r="U2169" t="s">
        <v>56</v>
      </c>
      <c r="V2169" t="s">
        <v>56</v>
      </c>
      <c r="W2169" t="s">
        <v>55</v>
      </c>
      <c r="X2169" t="s">
        <v>56</v>
      </c>
      <c r="Y2169" t="s">
        <v>56</v>
      </c>
      <c r="Z2169" t="s">
        <v>56</v>
      </c>
      <c r="AA2169" t="s">
        <v>57</v>
      </c>
      <c r="AB2169" t="s">
        <v>56</v>
      </c>
      <c r="AC2169" t="s">
        <v>56</v>
      </c>
      <c r="AD2169" t="s">
        <v>57</v>
      </c>
      <c r="AE2169">
        <v>0</v>
      </c>
      <c r="AF2169">
        <v>0</v>
      </c>
      <c r="AG2169">
        <v>0</v>
      </c>
      <c r="AH2169">
        <v>1</v>
      </c>
      <c r="AI2169" s="18" t="str">
        <f t="shared" si="133"/>
        <v>1</v>
      </c>
      <c r="AJ2169" s="18" t="str">
        <f t="shared" si="134"/>
        <v>1</v>
      </c>
      <c r="AK2169" s="18" t="str">
        <f t="shared" si="135"/>
        <v>1</v>
      </c>
      <c r="AL2169" s="18">
        <f t="shared" si="136"/>
        <v>1</v>
      </c>
      <c r="AM2169" t="s">
        <v>55</v>
      </c>
      <c r="AN2169" t="s">
        <v>55</v>
      </c>
      <c r="AO2169">
        <v>1</v>
      </c>
      <c r="AP2169">
        <v>0</v>
      </c>
      <c r="AQ2169">
        <v>0</v>
      </c>
      <c r="AR2169" t="s">
        <v>76</v>
      </c>
      <c r="AS2169" t="s">
        <v>91</v>
      </c>
      <c r="AT2169" t="s">
        <v>91</v>
      </c>
      <c r="AU2169" t="s">
        <v>4449</v>
      </c>
      <c r="AV2169" t="s">
        <v>8028</v>
      </c>
      <c r="AW2169" t="s">
        <v>2487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2016030420</v>
      </c>
      <c r="BM2169">
        <v>20</v>
      </c>
    </row>
    <row r="2170" spans="1:65">
      <c r="A2170" t="s">
        <v>8029</v>
      </c>
      <c r="B2170">
        <v>2169</v>
      </c>
      <c r="C2170" t="s">
        <v>718</v>
      </c>
      <c r="D2170">
        <v>1</v>
      </c>
      <c r="E2170">
        <v>20</v>
      </c>
      <c r="F2170">
        <v>2016030420</v>
      </c>
      <c r="G2170">
        <v>20160304</v>
      </c>
      <c r="H2170" t="s">
        <v>2488</v>
      </c>
      <c r="I2170" t="s">
        <v>76</v>
      </c>
      <c r="J2170" t="s">
        <v>55</v>
      </c>
      <c r="K2170">
        <v>10</v>
      </c>
      <c r="L2170" t="s">
        <v>55</v>
      </c>
      <c r="M2170" t="s">
        <v>55</v>
      </c>
      <c r="N2170" t="s">
        <v>56</v>
      </c>
      <c r="O2170" t="s">
        <v>57</v>
      </c>
      <c r="P2170" t="s">
        <v>57</v>
      </c>
      <c r="Q2170" t="s">
        <v>4</v>
      </c>
      <c r="R2170" t="s">
        <v>78</v>
      </c>
      <c r="S2170" t="s">
        <v>55</v>
      </c>
      <c r="T2170" t="s">
        <v>56</v>
      </c>
      <c r="U2170" t="s">
        <v>56</v>
      </c>
      <c r="V2170" t="s">
        <v>56</v>
      </c>
      <c r="W2170" t="s">
        <v>55</v>
      </c>
      <c r="X2170" t="s">
        <v>56</v>
      </c>
      <c r="Y2170" t="s">
        <v>56</v>
      </c>
      <c r="Z2170" t="s">
        <v>56</v>
      </c>
      <c r="AA2170" t="s">
        <v>57</v>
      </c>
      <c r="AB2170" t="s">
        <v>56</v>
      </c>
      <c r="AC2170" t="s">
        <v>56</v>
      </c>
      <c r="AD2170" t="s">
        <v>57</v>
      </c>
      <c r="AE2170">
        <v>0</v>
      </c>
      <c r="AF2170">
        <v>0</v>
      </c>
      <c r="AG2170">
        <v>0</v>
      </c>
      <c r="AH2170">
        <v>1</v>
      </c>
      <c r="AI2170" s="18" t="str">
        <f t="shared" si="133"/>
        <v>1</v>
      </c>
      <c r="AJ2170" s="18" t="str">
        <f t="shared" si="134"/>
        <v>1</v>
      </c>
      <c r="AK2170" s="18" t="str">
        <f t="shared" si="135"/>
        <v>1</v>
      </c>
      <c r="AL2170" s="18">
        <f t="shared" si="136"/>
        <v>1</v>
      </c>
      <c r="AM2170" t="s">
        <v>55</v>
      </c>
      <c r="AN2170" t="s">
        <v>55</v>
      </c>
      <c r="AO2170">
        <v>0</v>
      </c>
      <c r="AP2170">
        <v>0</v>
      </c>
      <c r="AQ2170">
        <v>0</v>
      </c>
      <c r="AR2170" t="s">
        <v>76</v>
      </c>
      <c r="AS2170" t="s">
        <v>78</v>
      </c>
      <c r="AT2170" t="s">
        <v>78</v>
      </c>
      <c r="AU2170" t="s">
        <v>4449</v>
      </c>
      <c r="AV2170" t="s">
        <v>8029</v>
      </c>
      <c r="AW2170" t="s">
        <v>2488</v>
      </c>
      <c r="AX2170">
        <v>0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2016030420</v>
      </c>
      <c r="BM2170">
        <v>20</v>
      </c>
    </row>
    <row r="2171" spans="1:65">
      <c r="A2171" t="s">
        <v>8030</v>
      </c>
      <c r="B2171">
        <v>2170</v>
      </c>
      <c r="C2171" t="s">
        <v>718</v>
      </c>
      <c r="D2171">
        <v>1</v>
      </c>
      <c r="E2171">
        <v>20</v>
      </c>
      <c r="F2171">
        <v>2016030420</v>
      </c>
      <c r="G2171">
        <v>20160304</v>
      </c>
      <c r="H2171" t="s">
        <v>2489</v>
      </c>
      <c r="I2171" t="s">
        <v>2490</v>
      </c>
      <c r="J2171" t="s">
        <v>55</v>
      </c>
      <c r="K2171">
        <v>10</v>
      </c>
      <c r="L2171" t="s">
        <v>55</v>
      </c>
      <c r="M2171" t="s">
        <v>55</v>
      </c>
      <c r="N2171" t="s">
        <v>56</v>
      </c>
      <c r="O2171" t="s">
        <v>57</v>
      </c>
      <c r="P2171" t="s">
        <v>57</v>
      </c>
      <c r="Q2171" t="s">
        <v>3</v>
      </c>
      <c r="R2171" t="s">
        <v>58</v>
      </c>
      <c r="S2171" t="s">
        <v>55</v>
      </c>
      <c r="T2171" t="s">
        <v>68</v>
      </c>
      <c r="U2171" t="s">
        <v>68</v>
      </c>
      <c r="V2171" t="s">
        <v>56</v>
      </c>
      <c r="W2171" t="s">
        <v>55</v>
      </c>
      <c r="X2171" t="s">
        <v>56</v>
      </c>
      <c r="Y2171" t="s">
        <v>56</v>
      </c>
      <c r="Z2171" t="s">
        <v>68</v>
      </c>
      <c r="AA2171" t="s">
        <v>132</v>
      </c>
      <c r="AB2171" t="s">
        <v>56</v>
      </c>
      <c r="AC2171" t="s">
        <v>56</v>
      </c>
      <c r="AD2171" t="s">
        <v>57</v>
      </c>
      <c r="AE2171">
        <v>0</v>
      </c>
      <c r="AF2171">
        <v>0</v>
      </c>
      <c r="AG2171">
        <v>0</v>
      </c>
      <c r="AH2171">
        <v>1</v>
      </c>
      <c r="AI2171" s="18" t="str">
        <f t="shared" si="133"/>
        <v>1</v>
      </c>
      <c r="AJ2171" s="18" t="str">
        <f t="shared" si="134"/>
        <v>1</v>
      </c>
      <c r="AK2171" s="18" t="str">
        <f t="shared" si="135"/>
        <v>1</v>
      </c>
      <c r="AL2171" s="18">
        <f t="shared" si="136"/>
        <v>1</v>
      </c>
      <c r="AM2171" t="s">
        <v>55</v>
      </c>
      <c r="AN2171" t="s">
        <v>55</v>
      </c>
      <c r="AO2171">
        <v>1</v>
      </c>
      <c r="AP2171">
        <v>0</v>
      </c>
      <c r="AQ2171">
        <v>0</v>
      </c>
      <c r="AR2171" t="s">
        <v>209</v>
      </c>
      <c r="AS2171" t="s">
        <v>58</v>
      </c>
      <c r="AT2171" t="s">
        <v>58</v>
      </c>
      <c r="AU2171" t="s">
        <v>1326</v>
      </c>
      <c r="AV2171" t="s">
        <v>8030</v>
      </c>
      <c r="AW2171" t="s">
        <v>2489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1</v>
      </c>
      <c r="BL2171">
        <v>2016030420</v>
      </c>
      <c r="BM2171">
        <v>20</v>
      </c>
    </row>
    <row r="2172" spans="1:65">
      <c r="A2172" t="s">
        <v>8031</v>
      </c>
      <c r="B2172">
        <v>2171</v>
      </c>
      <c r="C2172" t="s">
        <v>718</v>
      </c>
      <c r="D2172">
        <v>1</v>
      </c>
      <c r="E2172">
        <v>20</v>
      </c>
      <c r="F2172">
        <v>2016030520</v>
      </c>
      <c r="G2172">
        <v>20160305</v>
      </c>
      <c r="H2172" t="s">
        <v>2491</v>
      </c>
      <c r="I2172" t="s">
        <v>612</v>
      </c>
      <c r="J2172" t="s">
        <v>55</v>
      </c>
      <c r="K2172">
        <v>12</v>
      </c>
      <c r="L2172">
        <v>0</v>
      </c>
      <c r="M2172">
        <v>2</v>
      </c>
      <c r="N2172" t="s">
        <v>56</v>
      </c>
      <c r="O2172" t="s">
        <v>612</v>
      </c>
      <c r="P2172" t="s">
        <v>68</v>
      </c>
      <c r="Q2172" t="s">
        <v>3</v>
      </c>
      <c r="R2172" t="s">
        <v>140</v>
      </c>
      <c r="S2172" t="s">
        <v>55</v>
      </c>
      <c r="T2172" t="s">
        <v>56</v>
      </c>
      <c r="U2172" t="s">
        <v>56</v>
      </c>
      <c r="V2172" t="s">
        <v>56</v>
      </c>
      <c r="W2172" t="s">
        <v>55</v>
      </c>
      <c r="X2172" t="s">
        <v>56</v>
      </c>
      <c r="Y2172" t="s">
        <v>56</v>
      </c>
      <c r="Z2172" t="s">
        <v>56</v>
      </c>
      <c r="AA2172" t="s">
        <v>57</v>
      </c>
      <c r="AB2172" t="s">
        <v>56</v>
      </c>
      <c r="AC2172" t="s">
        <v>68</v>
      </c>
      <c r="AD2172" t="s">
        <v>2492</v>
      </c>
      <c r="AE2172">
        <v>1</v>
      </c>
      <c r="AF2172">
        <v>0</v>
      </c>
      <c r="AG2172">
        <v>0</v>
      </c>
      <c r="AH2172">
        <v>0</v>
      </c>
      <c r="AI2172" s="18" t="str">
        <f t="shared" si="133"/>
        <v>0</v>
      </c>
      <c r="AJ2172" s="18" t="str">
        <f t="shared" si="134"/>
        <v>1</v>
      </c>
      <c r="AK2172" s="18" t="str">
        <f t="shared" si="135"/>
        <v>1</v>
      </c>
      <c r="AL2172" s="18">
        <f t="shared" si="136"/>
        <v>0</v>
      </c>
      <c r="AM2172">
        <v>2</v>
      </c>
      <c r="AN2172">
        <v>2</v>
      </c>
      <c r="AO2172">
        <v>0</v>
      </c>
      <c r="AP2172">
        <v>0</v>
      </c>
      <c r="AQ2172">
        <v>0</v>
      </c>
      <c r="AR2172" t="s">
        <v>298</v>
      </c>
      <c r="AS2172" t="s">
        <v>141</v>
      </c>
      <c r="AT2172" t="s">
        <v>141</v>
      </c>
      <c r="AU2172" t="s">
        <v>1326</v>
      </c>
      <c r="AV2172" t="s">
        <v>8031</v>
      </c>
      <c r="AW2172" t="s">
        <v>2491</v>
      </c>
      <c r="AX2172">
        <v>1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2016030520</v>
      </c>
      <c r="BM2172">
        <v>20</v>
      </c>
    </row>
    <row r="2173" spans="1:65">
      <c r="A2173" t="s">
        <v>8032</v>
      </c>
      <c r="B2173">
        <v>2172</v>
      </c>
      <c r="C2173" t="s">
        <v>718</v>
      </c>
      <c r="D2173">
        <v>1</v>
      </c>
      <c r="E2173">
        <v>20</v>
      </c>
      <c r="F2173">
        <v>2016030520</v>
      </c>
      <c r="G2173">
        <v>20160305</v>
      </c>
      <c r="H2173" t="s">
        <v>2493</v>
      </c>
      <c r="I2173" t="s">
        <v>76</v>
      </c>
      <c r="J2173" t="s">
        <v>55</v>
      </c>
      <c r="K2173">
        <v>5</v>
      </c>
      <c r="L2173" t="s">
        <v>55</v>
      </c>
      <c r="M2173" t="s">
        <v>55</v>
      </c>
      <c r="N2173" t="s">
        <v>56</v>
      </c>
      <c r="O2173" t="s">
        <v>57</v>
      </c>
      <c r="P2173" t="s">
        <v>57</v>
      </c>
      <c r="Q2173" t="s">
        <v>4</v>
      </c>
      <c r="R2173" t="s">
        <v>850</v>
      </c>
      <c r="S2173" t="s">
        <v>55</v>
      </c>
      <c r="T2173" t="s">
        <v>56</v>
      </c>
      <c r="U2173" t="s">
        <v>56</v>
      </c>
      <c r="V2173" t="s">
        <v>56</v>
      </c>
      <c r="W2173" t="s">
        <v>55</v>
      </c>
      <c r="X2173" t="s">
        <v>56</v>
      </c>
      <c r="Y2173" t="s">
        <v>56</v>
      </c>
      <c r="Z2173" t="s">
        <v>56</v>
      </c>
      <c r="AA2173" t="s">
        <v>57</v>
      </c>
      <c r="AB2173" t="s">
        <v>56</v>
      </c>
      <c r="AC2173" t="s">
        <v>56</v>
      </c>
      <c r="AD2173" t="s">
        <v>57</v>
      </c>
      <c r="AE2173">
        <v>0</v>
      </c>
      <c r="AF2173">
        <v>0</v>
      </c>
      <c r="AG2173">
        <v>0</v>
      </c>
      <c r="AH2173">
        <v>1</v>
      </c>
      <c r="AI2173" s="18" t="str">
        <f t="shared" si="133"/>
        <v>1</v>
      </c>
      <c r="AJ2173" s="18" t="str">
        <f t="shared" si="134"/>
        <v>1</v>
      </c>
      <c r="AK2173" s="18" t="str">
        <f t="shared" si="135"/>
        <v>1</v>
      </c>
      <c r="AL2173" s="18">
        <f t="shared" si="136"/>
        <v>1</v>
      </c>
      <c r="AM2173" t="s">
        <v>55</v>
      </c>
      <c r="AN2173" t="s">
        <v>55</v>
      </c>
      <c r="AO2173">
        <v>1</v>
      </c>
      <c r="AP2173">
        <v>0</v>
      </c>
      <c r="AQ2173">
        <v>0</v>
      </c>
      <c r="AR2173" t="s">
        <v>76</v>
      </c>
      <c r="AS2173" t="s">
        <v>91</v>
      </c>
      <c r="AT2173" t="s">
        <v>91</v>
      </c>
      <c r="AU2173" t="s">
        <v>4449</v>
      </c>
      <c r="AV2173" t="s">
        <v>8032</v>
      </c>
      <c r="AW2173" t="s">
        <v>2493</v>
      </c>
      <c r="AX2173">
        <v>0</v>
      </c>
      <c r="AY2173">
        <v>0</v>
      </c>
      <c r="AZ2173">
        <v>0</v>
      </c>
      <c r="BA2173">
        <v>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2016030520</v>
      </c>
      <c r="BM2173">
        <v>20</v>
      </c>
    </row>
    <row r="2174" spans="1:65">
      <c r="A2174" t="s">
        <v>8033</v>
      </c>
      <c r="B2174">
        <v>2173</v>
      </c>
      <c r="C2174" t="s">
        <v>718</v>
      </c>
      <c r="D2174">
        <v>1</v>
      </c>
      <c r="E2174">
        <v>20</v>
      </c>
      <c r="F2174">
        <v>2016030520</v>
      </c>
      <c r="G2174">
        <v>20160305</v>
      </c>
      <c r="H2174" t="s">
        <v>2494</v>
      </c>
      <c r="I2174" t="s">
        <v>76</v>
      </c>
      <c r="J2174" t="s">
        <v>55</v>
      </c>
      <c r="K2174">
        <v>5</v>
      </c>
      <c r="L2174" t="s">
        <v>55</v>
      </c>
      <c r="M2174" t="s">
        <v>55</v>
      </c>
      <c r="N2174" t="s">
        <v>56</v>
      </c>
      <c r="O2174" t="s">
        <v>57</v>
      </c>
      <c r="P2174" t="s">
        <v>57</v>
      </c>
      <c r="Q2174" t="s">
        <v>4</v>
      </c>
      <c r="R2174" t="s">
        <v>850</v>
      </c>
      <c r="S2174" t="s">
        <v>55</v>
      </c>
      <c r="T2174" t="s">
        <v>56</v>
      </c>
      <c r="U2174" t="s">
        <v>56</v>
      </c>
      <c r="V2174" t="s">
        <v>56</v>
      </c>
      <c r="W2174" t="s">
        <v>55</v>
      </c>
      <c r="X2174" t="s">
        <v>56</v>
      </c>
      <c r="Y2174" t="s">
        <v>56</v>
      </c>
      <c r="Z2174" t="s">
        <v>56</v>
      </c>
      <c r="AA2174" t="s">
        <v>57</v>
      </c>
      <c r="AB2174" t="s">
        <v>56</v>
      </c>
      <c r="AC2174" t="s">
        <v>56</v>
      </c>
      <c r="AD2174" t="s">
        <v>57</v>
      </c>
      <c r="AE2174">
        <v>0</v>
      </c>
      <c r="AF2174">
        <v>0</v>
      </c>
      <c r="AG2174">
        <v>0</v>
      </c>
      <c r="AH2174">
        <v>1</v>
      </c>
      <c r="AI2174" s="18" t="str">
        <f t="shared" si="133"/>
        <v>1</v>
      </c>
      <c r="AJ2174" s="18" t="str">
        <f t="shared" si="134"/>
        <v>1</v>
      </c>
      <c r="AK2174" s="18" t="str">
        <f t="shared" si="135"/>
        <v>1</v>
      </c>
      <c r="AL2174" s="18">
        <f t="shared" si="136"/>
        <v>1</v>
      </c>
      <c r="AM2174" t="s">
        <v>55</v>
      </c>
      <c r="AN2174" t="s">
        <v>55</v>
      </c>
      <c r="AO2174">
        <v>0</v>
      </c>
      <c r="AP2174">
        <v>0</v>
      </c>
      <c r="AQ2174">
        <v>0</v>
      </c>
      <c r="AR2174" t="s">
        <v>76</v>
      </c>
      <c r="AS2174" t="s">
        <v>91</v>
      </c>
      <c r="AT2174" t="s">
        <v>91</v>
      </c>
      <c r="AU2174" t="s">
        <v>4449</v>
      </c>
      <c r="AV2174" t="s">
        <v>8033</v>
      </c>
      <c r="AW2174" t="s">
        <v>2494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2016030520</v>
      </c>
      <c r="BM2174">
        <v>20</v>
      </c>
    </row>
    <row r="2175" spans="1:65">
      <c r="A2175" t="s">
        <v>8034</v>
      </c>
      <c r="B2175">
        <v>2174</v>
      </c>
      <c r="C2175" t="s">
        <v>718</v>
      </c>
      <c r="D2175">
        <v>1</v>
      </c>
      <c r="E2175">
        <v>20</v>
      </c>
      <c r="F2175">
        <v>2016030620</v>
      </c>
      <c r="G2175">
        <v>20160306</v>
      </c>
      <c r="H2175" t="s">
        <v>2495</v>
      </c>
      <c r="I2175" t="s">
        <v>76</v>
      </c>
      <c r="J2175" t="s">
        <v>55</v>
      </c>
      <c r="K2175">
        <v>0</v>
      </c>
      <c r="L2175" t="s">
        <v>55</v>
      </c>
      <c r="M2175" t="s">
        <v>55</v>
      </c>
      <c r="N2175" t="s">
        <v>56</v>
      </c>
      <c r="O2175" t="s">
        <v>57</v>
      </c>
      <c r="P2175" t="s">
        <v>57</v>
      </c>
      <c r="Q2175" t="s">
        <v>4</v>
      </c>
      <c r="R2175" t="s">
        <v>78</v>
      </c>
      <c r="S2175" t="s">
        <v>55</v>
      </c>
      <c r="T2175" t="s">
        <v>56</v>
      </c>
      <c r="U2175" t="s">
        <v>56</v>
      </c>
      <c r="V2175" t="s">
        <v>56</v>
      </c>
      <c r="W2175" t="s">
        <v>55</v>
      </c>
      <c r="X2175" t="s">
        <v>56</v>
      </c>
      <c r="Y2175" t="s">
        <v>56</v>
      </c>
      <c r="Z2175" t="s">
        <v>56</v>
      </c>
      <c r="AA2175" t="s">
        <v>57</v>
      </c>
      <c r="AB2175" t="s">
        <v>56</v>
      </c>
      <c r="AC2175" t="s">
        <v>56</v>
      </c>
      <c r="AD2175" t="s">
        <v>57</v>
      </c>
      <c r="AE2175">
        <v>0</v>
      </c>
      <c r="AF2175">
        <v>0</v>
      </c>
      <c r="AG2175">
        <v>0</v>
      </c>
      <c r="AH2175">
        <v>1</v>
      </c>
      <c r="AI2175" s="18" t="str">
        <f t="shared" si="133"/>
        <v>1</v>
      </c>
      <c r="AJ2175" s="18" t="str">
        <f t="shared" si="134"/>
        <v>1</v>
      </c>
      <c r="AK2175" s="18" t="str">
        <f t="shared" si="135"/>
        <v>1</v>
      </c>
      <c r="AL2175" s="18">
        <f t="shared" si="136"/>
        <v>1</v>
      </c>
      <c r="AM2175" t="s">
        <v>55</v>
      </c>
      <c r="AN2175" t="s">
        <v>55</v>
      </c>
      <c r="AO2175">
        <v>1</v>
      </c>
      <c r="AP2175">
        <v>0</v>
      </c>
      <c r="AQ2175">
        <v>0</v>
      </c>
      <c r="AR2175" t="s">
        <v>76</v>
      </c>
      <c r="AS2175" t="s">
        <v>78</v>
      </c>
      <c r="AT2175" t="s">
        <v>78</v>
      </c>
      <c r="AU2175" t="s">
        <v>4449</v>
      </c>
      <c r="AV2175" t="s">
        <v>8034</v>
      </c>
      <c r="AW2175" t="s">
        <v>2495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2016030620</v>
      </c>
      <c r="BM2175">
        <v>20</v>
      </c>
    </row>
    <row r="2176" spans="1:65">
      <c r="A2176" t="s">
        <v>8035</v>
      </c>
      <c r="B2176">
        <v>2175</v>
      </c>
      <c r="C2176" t="s">
        <v>718</v>
      </c>
      <c r="D2176">
        <v>1</v>
      </c>
      <c r="E2176">
        <v>20</v>
      </c>
      <c r="F2176">
        <v>2016030620</v>
      </c>
      <c r="G2176">
        <v>20160306</v>
      </c>
      <c r="H2176" t="s">
        <v>2496</v>
      </c>
      <c r="I2176" t="s">
        <v>76</v>
      </c>
      <c r="J2176" t="s">
        <v>55</v>
      </c>
      <c r="K2176">
        <v>4</v>
      </c>
      <c r="L2176">
        <v>0</v>
      </c>
      <c r="M2176">
        <v>4</v>
      </c>
      <c r="N2176" t="s">
        <v>56</v>
      </c>
      <c r="O2176" t="s">
        <v>76</v>
      </c>
      <c r="P2176" t="s">
        <v>56</v>
      </c>
      <c r="Q2176" t="s">
        <v>4</v>
      </c>
      <c r="R2176" t="s">
        <v>850</v>
      </c>
      <c r="S2176" t="s">
        <v>55</v>
      </c>
      <c r="T2176" t="s">
        <v>56</v>
      </c>
      <c r="U2176" t="s">
        <v>56</v>
      </c>
      <c r="V2176" t="s">
        <v>56</v>
      </c>
      <c r="W2176" t="s">
        <v>55</v>
      </c>
      <c r="X2176" t="s">
        <v>56</v>
      </c>
      <c r="Y2176" t="s">
        <v>56</v>
      </c>
      <c r="Z2176" t="s">
        <v>56</v>
      </c>
      <c r="AA2176" t="s">
        <v>57</v>
      </c>
      <c r="AB2176" t="s">
        <v>56</v>
      </c>
      <c r="AC2176" t="s">
        <v>56</v>
      </c>
      <c r="AD2176" t="s">
        <v>57</v>
      </c>
      <c r="AE2176">
        <v>0</v>
      </c>
      <c r="AF2176">
        <v>0</v>
      </c>
      <c r="AG2176">
        <v>0</v>
      </c>
      <c r="AH2176">
        <v>1</v>
      </c>
      <c r="AI2176" s="18" t="str">
        <f t="shared" si="133"/>
        <v>1</v>
      </c>
      <c r="AJ2176" s="18" t="str">
        <f t="shared" si="134"/>
        <v>1</v>
      </c>
      <c r="AK2176" s="18" t="str">
        <f t="shared" si="135"/>
        <v>1</v>
      </c>
      <c r="AL2176" s="18">
        <f t="shared" si="136"/>
        <v>1</v>
      </c>
      <c r="AM2176" t="s">
        <v>55</v>
      </c>
      <c r="AN2176" t="s">
        <v>55</v>
      </c>
      <c r="AO2176">
        <v>0</v>
      </c>
      <c r="AP2176">
        <v>0</v>
      </c>
      <c r="AQ2176">
        <v>0</v>
      </c>
      <c r="AR2176" t="s">
        <v>76</v>
      </c>
      <c r="AS2176" t="s">
        <v>91</v>
      </c>
      <c r="AT2176" t="s">
        <v>91</v>
      </c>
      <c r="AU2176" t="s">
        <v>4449</v>
      </c>
      <c r="AV2176" t="s">
        <v>8035</v>
      </c>
      <c r="AW2176" t="s">
        <v>2496</v>
      </c>
      <c r="AX2176">
        <v>0</v>
      </c>
      <c r="AY2176">
        <v>0</v>
      </c>
      <c r="AZ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1</v>
      </c>
      <c r="BL2176">
        <v>2016030620</v>
      </c>
      <c r="BM2176">
        <v>20</v>
      </c>
    </row>
    <row r="2177" spans="1:65">
      <c r="A2177" t="s">
        <v>8036</v>
      </c>
      <c r="B2177">
        <v>2176</v>
      </c>
      <c r="C2177" t="s">
        <v>718</v>
      </c>
      <c r="D2177">
        <v>1</v>
      </c>
      <c r="E2177">
        <v>20</v>
      </c>
      <c r="F2177">
        <v>2016030620</v>
      </c>
      <c r="G2177">
        <v>20160306</v>
      </c>
      <c r="H2177" t="s">
        <v>2497</v>
      </c>
      <c r="I2177" t="s">
        <v>76</v>
      </c>
      <c r="J2177" t="s">
        <v>55</v>
      </c>
      <c r="K2177">
        <v>5</v>
      </c>
      <c r="L2177">
        <v>0</v>
      </c>
      <c r="M2177">
        <v>5</v>
      </c>
      <c r="N2177" t="s">
        <v>56</v>
      </c>
      <c r="O2177" t="s">
        <v>76</v>
      </c>
      <c r="P2177" t="s">
        <v>56</v>
      </c>
      <c r="Q2177" t="s">
        <v>4</v>
      </c>
      <c r="R2177" t="s">
        <v>850</v>
      </c>
      <c r="S2177" t="s">
        <v>55</v>
      </c>
      <c r="T2177" t="s">
        <v>56</v>
      </c>
      <c r="U2177" t="s">
        <v>56</v>
      </c>
      <c r="V2177" t="s">
        <v>56</v>
      </c>
      <c r="W2177" t="s">
        <v>55</v>
      </c>
      <c r="X2177" t="s">
        <v>56</v>
      </c>
      <c r="Y2177" t="s">
        <v>56</v>
      </c>
      <c r="Z2177" t="s">
        <v>56</v>
      </c>
      <c r="AA2177" t="s">
        <v>57</v>
      </c>
      <c r="AB2177" t="s">
        <v>56</v>
      </c>
      <c r="AC2177" t="s">
        <v>56</v>
      </c>
      <c r="AD2177" t="s">
        <v>57</v>
      </c>
      <c r="AE2177">
        <v>0</v>
      </c>
      <c r="AF2177">
        <v>0</v>
      </c>
      <c r="AG2177">
        <v>0</v>
      </c>
      <c r="AH2177">
        <v>1</v>
      </c>
      <c r="AI2177" s="18" t="str">
        <f t="shared" si="133"/>
        <v>1</v>
      </c>
      <c r="AJ2177" s="18" t="str">
        <f t="shared" si="134"/>
        <v>1</v>
      </c>
      <c r="AK2177" s="18" t="str">
        <f t="shared" si="135"/>
        <v>1</v>
      </c>
      <c r="AL2177" s="18">
        <f t="shared" si="136"/>
        <v>1</v>
      </c>
      <c r="AM2177" t="s">
        <v>55</v>
      </c>
      <c r="AN2177" t="s">
        <v>55</v>
      </c>
      <c r="AO2177">
        <v>1</v>
      </c>
      <c r="AP2177">
        <v>0</v>
      </c>
      <c r="AQ2177">
        <v>0</v>
      </c>
      <c r="AR2177" t="s">
        <v>76</v>
      </c>
      <c r="AS2177" t="s">
        <v>91</v>
      </c>
      <c r="AT2177" t="s">
        <v>91</v>
      </c>
      <c r="AU2177" t="s">
        <v>4449</v>
      </c>
      <c r="AV2177" t="s">
        <v>8036</v>
      </c>
      <c r="AW2177" t="s">
        <v>2497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</v>
      </c>
      <c r="BL2177">
        <v>2016030620</v>
      </c>
      <c r="BM2177">
        <v>20</v>
      </c>
    </row>
    <row r="2178" spans="1:65">
      <c r="A2178" t="s">
        <v>8037</v>
      </c>
      <c r="B2178">
        <v>2177</v>
      </c>
      <c r="C2178" t="s">
        <v>718</v>
      </c>
      <c r="D2178">
        <v>1</v>
      </c>
      <c r="E2178">
        <v>20</v>
      </c>
      <c r="F2178">
        <v>2016030620</v>
      </c>
      <c r="G2178">
        <v>20160306</v>
      </c>
      <c r="H2178" t="s">
        <v>2498</v>
      </c>
      <c r="I2178" t="s">
        <v>76</v>
      </c>
      <c r="J2178" t="s">
        <v>55</v>
      </c>
      <c r="K2178">
        <v>0</v>
      </c>
      <c r="L2178" t="s">
        <v>55</v>
      </c>
      <c r="M2178" t="s">
        <v>55</v>
      </c>
      <c r="N2178" t="s">
        <v>56</v>
      </c>
      <c r="O2178" t="s">
        <v>57</v>
      </c>
      <c r="P2178" t="s">
        <v>57</v>
      </c>
      <c r="Q2178" t="s">
        <v>4</v>
      </c>
      <c r="R2178" t="s">
        <v>850</v>
      </c>
      <c r="S2178" t="s">
        <v>55</v>
      </c>
      <c r="T2178" t="s">
        <v>56</v>
      </c>
      <c r="U2178" t="s">
        <v>56</v>
      </c>
      <c r="V2178" t="s">
        <v>56</v>
      </c>
      <c r="W2178" t="s">
        <v>55</v>
      </c>
      <c r="X2178" t="s">
        <v>56</v>
      </c>
      <c r="Y2178" t="s">
        <v>56</v>
      </c>
      <c r="Z2178" t="s">
        <v>56</v>
      </c>
      <c r="AA2178" t="s">
        <v>57</v>
      </c>
      <c r="AB2178" t="s">
        <v>56</v>
      </c>
      <c r="AC2178" t="s">
        <v>56</v>
      </c>
      <c r="AD2178" t="s">
        <v>57</v>
      </c>
      <c r="AE2178">
        <v>0</v>
      </c>
      <c r="AF2178">
        <v>0</v>
      </c>
      <c r="AG2178">
        <v>0</v>
      </c>
      <c r="AH2178">
        <v>1</v>
      </c>
      <c r="AI2178" s="18" t="str">
        <f t="shared" si="133"/>
        <v>1</v>
      </c>
      <c r="AJ2178" s="18" t="str">
        <f t="shared" si="134"/>
        <v>1</v>
      </c>
      <c r="AK2178" s="18" t="str">
        <f t="shared" si="135"/>
        <v>1</v>
      </c>
      <c r="AL2178" s="18">
        <f t="shared" si="136"/>
        <v>1</v>
      </c>
      <c r="AM2178" t="s">
        <v>55</v>
      </c>
      <c r="AN2178" t="s">
        <v>55</v>
      </c>
      <c r="AO2178">
        <v>0</v>
      </c>
      <c r="AP2178">
        <v>0</v>
      </c>
      <c r="AQ2178">
        <v>0</v>
      </c>
      <c r="AR2178" t="s">
        <v>76</v>
      </c>
      <c r="AS2178" t="s">
        <v>91</v>
      </c>
      <c r="AT2178" t="s">
        <v>91</v>
      </c>
      <c r="AU2178" t="s">
        <v>4449</v>
      </c>
      <c r="AV2178" t="s">
        <v>8037</v>
      </c>
      <c r="AW2178" t="s">
        <v>2498</v>
      </c>
      <c r="AX2178">
        <v>0</v>
      </c>
      <c r="AY2178">
        <v>0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2016030620</v>
      </c>
      <c r="BM2178">
        <v>20</v>
      </c>
    </row>
    <row r="2179" spans="1:65">
      <c r="A2179" t="s">
        <v>8038</v>
      </c>
      <c r="B2179">
        <v>2178</v>
      </c>
      <c r="C2179" t="s">
        <v>718</v>
      </c>
      <c r="D2179">
        <v>1</v>
      </c>
      <c r="E2179">
        <v>20</v>
      </c>
      <c r="F2179">
        <v>2016030620</v>
      </c>
      <c r="G2179">
        <v>20160306</v>
      </c>
      <c r="H2179" t="s">
        <v>2499</v>
      </c>
      <c r="I2179" t="s">
        <v>2500</v>
      </c>
      <c r="J2179" t="s">
        <v>55</v>
      </c>
      <c r="K2179" t="s">
        <v>55</v>
      </c>
      <c r="L2179" t="s">
        <v>55</v>
      </c>
      <c r="M2179" t="s">
        <v>55</v>
      </c>
      <c r="N2179" t="s">
        <v>56</v>
      </c>
      <c r="O2179" t="s">
        <v>57</v>
      </c>
      <c r="P2179" t="s">
        <v>57</v>
      </c>
      <c r="Q2179" t="s">
        <v>97</v>
      </c>
      <c r="R2179" t="s">
        <v>80</v>
      </c>
      <c r="S2179" t="s">
        <v>55</v>
      </c>
      <c r="T2179" t="s">
        <v>57</v>
      </c>
      <c r="U2179" t="s">
        <v>57</v>
      </c>
      <c r="V2179" t="s">
        <v>57</v>
      </c>
      <c r="W2179" t="s">
        <v>55</v>
      </c>
      <c r="X2179" t="s">
        <v>57</v>
      </c>
      <c r="Y2179" t="s">
        <v>57</v>
      </c>
      <c r="Z2179" t="s">
        <v>57</v>
      </c>
      <c r="AA2179" t="s">
        <v>57</v>
      </c>
      <c r="AB2179" t="s">
        <v>57</v>
      </c>
      <c r="AC2179" t="s">
        <v>57</v>
      </c>
      <c r="AD2179" t="s">
        <v>57</v>
      </c>
      <c r="AE2179">
        <v>0</v>
      </c>
      <c r="AF2179">
        <v>0</v>
      </c>
      <c r="AG2179">
        <v>0</v>
      </c>
      <c r="AH2179">
        <v>1</v>
      </c>
      <c r="AI2179" s="18" t="str">
        <f t="shared" ref="AI2179:AI2242" si="137">IF(ISERROR(FIND("0",AE2179))=FALSE, "1", IF(ISERROR(FIND("1",AE2179))=FALSE, "0"))</f>
        <v>1</v>
      </c>
      <c r="AJ2179" s="18" t="str">
        <f t="shared" ref="AJ2179:AJ2242" si="138">IF(ISERROR(FIND("0",AF2179))=FALSE, "1", IF(ISERROR(FIND("1",AF2179))=FALSE, "0"))</f>
        <v>1</v>
      </c>
      <c r="AK2179" s="18" t="str">
        <f t="shared" ref="AK2179:AK2242" si="139">IF(ISERROR(FIND("0",AG2179))=FALSE, "1", IF(ISERROR(FIND("1",AG2179))=FALSE, "0"))</f>
        <v>1</v>
      </c>
      <c r="AL2179" s="18">
        <f t="shared" ref="AL2179:AL2242" si="140">AH2179</f>
        <v>1</v>
      </c>
      <c r="AM2179" t="s">
        <v>55</v>
      </c>
      <c r="AN2179" t="s">
        <v>55</v>
      </c>
      <c r="AO2179">
        <v>0</v>
      </c>
      <c r="AP2179">
        <v>0</v>
      </c>
      <c r="AQ2179">
        <v>0</v>
      </c>
      <c r="AR2179" t="s">
        <v>59</v>
      </c>
      <c r="AS2179" t="s">
        <v>80</v>
      </c>
      <c r="AT2179" t="s">
        <v>80</v>
      </c>
      <c r="AU2179" t="s">
        <v>80</v>
      </c>
      <c r="AV2179" t="s">
        <v>8038</v>
      </c>
      <c r="AW2179" t="s">
        <v>2499</v>
      </c>
      <c r="AX2179">
        <v>0</v>
      </c>
      <c r="AY2179">
        <v>0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2016030620</v>
      </c>
      <c r="BM2179">
        <v>20</v>
      </c>
    </row>
    <row r="2180" spans="1:65">
      <c r="A2180" t="s">
        <v>8039</v>
      </c>
      <c r="B2180">
        <v>2179</v>
      </c>
      <c r="C2180" t="s">
        <v>718</v>
      </c>
      <c r="D2180">
        <v>1</v>
      </c>
      <c r="E2180">
        <v>20</v>
      </c>
      <c r="F2180">
        <v>2016030720</v>
      </c>
      <c r="G2180">
        <v>20160307</v>
      </c>
      <c r="H2180" t="s">
        <v>2501</v>
      </c>
      <c r="I2180" t="s">
        <v>76</v>
      </c>
      <c r="J2180" t="s">
        <v>55</v>
      </c>
      <c r="K2180">
        <v>0</v>
      </c>
      <c r="L2180" t="s">
        <v>55</v>
      </c>
      <c r="M2180" t="s">
        <v>55</v>
      </c>
      <c r="N2180" t="s">
        <v>56</v>
      </c>
      <c r="O2180" t="s">
        <v>57</v>
      </c>
      <c r="P2180" t="s">
        <v>57</v>
      </c>
      <c r="Q2180" t="s">
        <v>3</v>
      </c>
      <c r="R2180" t="s">
        <v>297</v>
      </c>
      <c r="S2180" t="s">
        <v>55</v>
      </c>
      <c r="T2180" t="s">
        <v>56</v>
      </c>
      <c r="U2180" t="s">
        <v>56</v>
      </c>
      <c r="V2180" t="s">
        <v>56</v>
      </c>
      <c r="W2180" t="s">
        <v>55</v>
      </c>
      <c r="X2180" t="s">
        <v>56</v>
      </c>
      <c r="Y2180" t="s">
        <v>56</v>
      </c>
      <c r="Z2180" t="s">
        <v>56</v>
      </c>
      <c r="AA2180" t="s">
        <v>57</v>
      </c>
      <c r="AB2180" t="s">
        <v>56</v>
      </c>
      <c r="AC2180" t="s">
        <v>56</v>
      </c>
      <c r="AD2180" t="s">
        <v>2502</v>
      </c>
      <c r="AE2180">
        <v>0</v>
      </c>
      <c r="AF2180">
        <v>0</v>
      </c>
      <c r="AG2180">
        <v>0</v>
      </c>
      <c r="AH2180">
        <v>1</v>
      </c>
      <c r="AI2180" s="18" t="str">
        <f t="shared" si="137"/>
        <v>1</v>
      </c>
      <c r="AJ2180" s="18" t="str">
        <f t="shared" si="138"/>
        <v>1</v>
      </c>
      <c r="AK2180" s="18" t="str">
        <f t="shared" si="139"/>
        <v>1</v>
      </c>
      <c r="AL2180" s="18">
        <f t="shared" si="140"/>
        <v>1</v>
      </c>
      <c r="AM2180" t="s">
        <v>55</v>
      </c>
      <c r="AN2180" t="s">
        <v>55</v>
      </c>
      <c r="AO2180">
        <v>1</v>
      </c>
      <c r="AP2180">
        <v>0</v>
      </c>
      <c r="AQ2180">
        <v>0</v>
      </c>
      <c r="AR2180" t="s">
        <v>76</v>
      </c>
      <c r="AS2180" t="s">
        <v>141</v>
      </c>
      <c r="AT2180" t="s">
        <v>141</v>
      </c>
      <c r="AU2180" t="s">
        <v>1326</v>
      </c>
      <c r="AV2180" t="s">
        <v>8039</v>
      </c>
      <c r="AW2180" t="s">
        <v>2501</v>
      </c>
      <c r="AX2180">
        <v>0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2016030720</v>
      </c>
      <c r="BM2180">
        <v>20</v>
      </c>
    </row>
    <row r="2181" spans="1:65">
      <c r="A2181" t="s">
        <v>8040</v>
      </c>
      <c r="B2181">
        <v>2180</v>
      </c>
      <c r="C2181" t="s">
        <v>718</v>
      </c>
      <c r="D2181">
        <v>1</v>
      </c>
      <c r="E2181">
        <v>20</v>
      </c>
      <c r="F2181">
        <v>2016030720</v>
      </c>
      <c r="G2181">
        <v>20160307</v>
      </c>
      <c r="H2181" t="s">
        <v>2503</v>
      </c>
      <c r="I2181" t="s">
        <v>941</v>
      </c>
      <c r="J2181" t="s">
        <v>55</v>
      </c>
      <c r="K2181">
        <v>0</v>
      </c>
      <c r="L2181" t="s">
        <v>55</v>
      </c>
      <c r="M2181" t="s">
        <v>55</v>
      </c>
      <c r="N2181" t="s">
        <v>56</v>
      </c>
      <c r="O2181" t="s">
        <v>57</v>
      </c>
      <c r="P2181" t="s">
        <v>57</v>
      </c>
      <c r="Q2181" t="s">
        <v>3</v>
      </c>
      <c r="R2181" t="s">
        <v>140</v>
      </c>
      <c r="S2181" t="s">
        <v>55</v>
      </c>
      <c r="T2181" t="s">
        <v>56</v>
      </c>
      <c r="U2181" t="s">
        <v>56</v>
      </c>
      <c r="V2181" t="s">
        <v>56</v>
      </c>
      <c r="W2181" t="s">
        <v>55</v>
      </c>
      <c r="X2181" t="s">
        <v>56</v>
      </c>
      <c r="Y2181" t="s">
        <v>56</v>
      </c>
      <c r="Z2181" t="s">
        <v>56</v>
      </c>
      <c r="AA2181" t="s">
        <v>57</v>
      </c>
      <c r="AB2181" t="s">
        <v>56</v>
      </c>
      <c r="AC2181" t="s">
        <v>56</v>
      </c>
      <c r="AD2181" t="s">
        <v>2504</v>
      </c>
      <c r="AE2181">
        <v>0</v>
      </c>
      <c r="AF2181">
        <v>0</v>
      </c>
      <c r="AG2181">
        <v>0</v>
      </c>
      <c r="AH2181">
        <v>1</v>
      </c>
      <c r="AI2181" s="18" t="str">
        <f t="shared" si="137"/>
        <v>1</v>
      </c>
      <c r="AJ2181" s="18" t="str">
        <f t="shared" si="138"/>
        <v>1</v>
      </c>
      <c r="AK2181" s="18" t="str">
        <f t="shared" si="139"/>
        <v>1</v>
      </c>
      <c r="AL2181" s="18">
        <f t="shared" si="140"/>
        <v>1</v>
      </c>
      <c r="AM2181" t="s">
        <v>55</v>
      </c>
      <c r="AN2181" t="s">
        <v>55</v>
      </c>
      <c r="AO2181">
        <v>0</v>
      </c>
      <c r="AP2181">
        <v>0</v>
      </c>
      <c r="AQ2181">
        <v>0</v>
      </c>
      <c r="AR2181" t="s">
        <v>293</v>
      </c>
      <c r="AS2181" t="s">
        <v>141</v>
      </c>
      <c r="AT2181" t="s">
        <v>141</v>
      </c>
      <c r="AU2181" t="s">
        <v>1326</v>
      </c>
      <c r="AV2181" t="s">
        <v>8040</v>
      </c>
      <c r="AW2181" t="s">
        <v>2503</v>
      </c>
      <c r="AX2181">
        <v>0</v>
      </c>
      <c r="AY2181">
        <v>0</v>
      </c>
      <c r="AZ2181">
        <v>0</v>
      </c>
      <c r="BA2181">
        <v>1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2016030720</v>
      </c>
      <c r="BM2181">
        <v>20</v>
      </c>
    </row>
    <row r="2182" spans="1:65">
      <c r="A2182" t="s">
        <v>8041</v>
      </c>
      <c r="B2182">
        <v>2181</v>
      </c>
      <c r="C2182" t="s">
        <v>718</v>
      </c>
      <c r="D2182">
        <v>1</v>
      </c>
      <c r="E2182">
        <v>20</v>
      </c>
      <c r="F2182">
        <v>2016030720</v>
      </c>
      <c r="G2182">
        <v>20160307</v>
      </c>
      <c r="H2182" t="s">
        <v>2505</v>
      </c>
      <c r="I2182" t="s">
        <v>618</v>
      </c>
      <c r="J2182" t="s">
        <v>55</v>
      </c>
      <c r="K2182">
        <v>1</v>
      </c>
      <c r="L2182">
        <v>0</v>
      </c>
      <c r="M2182">
        <v>1</v>
      </c>
      <c r="N2182" t="s">
        <v>56</v>
      </c>
      <c r="O2182" t="s">
        <v>217</v>
      </c>
      <c r="P2182" t="s">
        <v>68</v>
      </c>
      <c r="Q2182" t="s">
        <v>3</v>
      </c>
      <c r="R2182" t="s">
        <v>58</v>
      </c>
      <c r="S2182" t="s">
        <v>55</v>
      </c>
      <c r="T2182" t="s">
        <v>56</v>
      </c>
      <c r="U2182" t="s">
        <v>56</v>
      </c>
      <c r="V2182" t="s">
        <v>56</v>
      </c>
      <c r="W2182" t="s">
        <v>55</v>
      </c>
      <c r="X2182" t="s">
        <v>56</v>
      </c>
      <c r="Y2182" t="s">
        <v>56</v>
      </c>
      <c r="Z2182" t="s">
        <v>56</v>
      </c>
      <c r="AA2182" t="s">
        <v>57</v>
      </c>
      <c r="AB2182" t="s">
        <v>56</v>
      </c>
      <c r="AC2182" t="s">
        <v>56</v>
      </c>
      <c r="AD2182" t="s">
        <v>57</v>
      </c>
      <c r="AE2182">
        <v>0</v>
      </c>
      <c r="AF2182">
        <v>0</v>
      </c>
      <c r="AG2182">
        <v>0</v>
      </c>
      <c r="AH2182">
        <v>1</v>
      </c>
      <c r="AI2182" s="18" t="str">
        <f t="shared" si="137"/>
        <v>1</v>
      </c>
      <c r="AJ2182" s="18" t="str">
        <f t="shared" si="138"/>
        <v>1</v>
      </c>
      <c r="AK2182" s="18" t="str">
        <f t="shared" si="139"/>
        <v>1</v>
      </c>
      <c r="AL2182" s="18">
        <f t="shared" si="140"/>
        <v>1</v>
      </c>
      <c r="AM2182" t="s">
        <v>55</v>
      </c>
      <c r="AN2182" t="s">
        <v>55</v>
      </c>
      <c r="AO2182">
        <v>1</v>
      </c>
      <c r="AP2182">
        <v>0</v>
      </c>
      <c r="AQ2182">
        <v>0</v>
      </c>
      <c r="AR2182" t="s">
        <v>379</v>
      </c>
      <c r="AS2182" t="s">
        <v>58</v>
      </c>
      <c r="AT2182" t="s">
        <v>58</v>
      </c>
      <c r="AU2182" t="s">
        <v>1326</v>
      </c>
      <c r="AV2182" t="s">
        <v>8041</v>
      </c>
      <c r="AW2182" t="s">
        <v>2505</v>
      </c>
      <c r="AX2182">
        <v>0</v>
      </c>
      <c r="AY2182">
        <v>0</v>
      </c>
      <c r="AZ2182">
        <v>0</v>
      </c>
      <c r="BA2182">
        <v>1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</v>
      </c>
      <c r="BL2182">
        <v>2016030720</v>
      </c>
      <c r="BM2182">
        <v>20</v>
      </c>
    </row>
    <row r="2183" spans="1:65">
      <c r="A2183" t="s">
        <v>8042</v>
      </c>
      <c r="B2183">
        <v>2182</v>
      </c>
      <c r="C2183" t="s">
        <v>718</v>
      </c>
      <c r="D2183">
        <v>1</v>
      </c>
      <c r="E2183">
        <v>20</v>
      </c>
      <c r="F2183">
        <v>2016030720</v>
      </c>
      <c r="G2183">
        <v>20160307</v>
      </c>
      <c r="H2183" t="s">
        <v>2506</v>
      </c>
      <c r="I2183" t="s">
        <v>618</v>
      </c>
      <c r="J2183" t="s">
        <v>55</v>
      </c>
      <c r="K2183">
        <v>1</v>
      </c>
      <c r="L2183">
        <v>1</v>
      </c>
      <c r="M2183">
        <v>0</v>
      </c>
      <c r="N2183" t="s">
        <v>56</v>
      </c>
      <c r="O2183" t="s">
        <v>618</v>
      </c>
      <c r="P2183" t="s">
        <v>68</v>
      </c>
      <c r="Q2183" t="s">
        <v>3</v>
      </c>
      <c r="R2183" t="s">
        <v>58</v>
      </c>
      <c r="S2183" t="s">
        <v>55</v>
      </c>
      <c r="T2183" t="s">
        <v>68</v>
      </c>
      <c r="U2183" t="s">
        <v>68</v>
      </c>
      <c r="V2183" t="s">
        <v>56</v>
      </c>
      <c r="W2183" t="s">
        <v>55</v>
      </c>
      <c r="X2183" t="s">
        <v>56</v>
      </c>
      <c r="Y2183" t="s">
        <v>56</v>
      </c>
      <c r="Z2183" t="s">
        <v>68</v>
      </c>
      <c r="AA2183" t="s">
        <v>132</v>
      </c>
      <c r="AB2183" t="s">
        <v>56</v>
      </c>
      <c r="AC2183" t="s">
        <v>56</v>
      </c>
      <c r="AD2183" t="s">
        <v>2507</v>
      </c>
      <c r="AE2183">
        <v>0</v>
      </c>
      <c r="AF2183">
        <v>0</v>
      </c>
      <c r="AG2183">
        <v>0</v>
      </c>
      <c r="AH2183">
        <v>1</v>
      </c>
      <c r="AI2183" s="18" t="str">
        <f t="shared" si="137"/>
        <v>1</v>
      </c>
      <c r="AJ2183" s="18" t="str">
        <f t="shared" si="138"/>
        <v>1</v>
      </c>
      <c r="AK2183" s="18" t="str">
        <f t="shared" si="139"/>
        <v>1</v>
      </c>
      <c r="AL2183" s="18">
        <f t="shared" si="140"/>
        <v>1</v>
      </c>
      <c r="AM2183" t="s">
        <v>55</v>
      </c>
      <c r="AN2183" t="s">
        <v>55</v>
      </c>
      <c r="AO2183">
        <v>0</v>
      </c>
      <c r="AP2183">
        <v>0</v>
      </c>
      <c r="AQ2183">
        <v>0</v>
      </c>
      <c r="AR2183" t="s">
        <v>379</v>
      </c>
      <c r="AS2183" t="s">
        <v>58</v>
      </c>
      <c r="AT2183" t="s">
        <v>58</v>
      </c>
      <c r="AU2183" t="s">
        <v>1326</v>
      </c>
      <c r="AV2183" t="s">
        <v>8042</v>
      </c>
      <c r="AW2183" t="s">
        <v>2506</v>
      </c>
      <c r="AX2183">
        <v>0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2016030720</v>
      </c>
      <c r="BM2183">
        <v>20</v>
      </c>
    </row>
    <row r="2184" spans="1:65">
      <c r="A2184" t="s">
        <v>8043</v>
      </c>
      <c r="B2184">
        <v>2183</v>
      </c>
      <c r="C2184" t="s">
        <v>718</v>
      </c>
      <c r="D2184">
        <v>1</v>
      </c>
      <c r="E2184">
        <v>20</v>
      </c>
      <c r="F2184">
        <v>2016030720</v>
      </c>
      <c r="G2184">
        <v>20160307</v>
      </c>
      <c r="H2184" t="s">
        <v>2508</v>
      </c>
      <c r="I2184" t="s">
        <v>618</v>
      </c>
      <c r="J2184" t="s">
        <v>55</v>
      </c>
      <c r="K2184">
        <v>1</v>
      </c>
      <c r="L2184">
        <v>0</v>
      </c>
      <c r="M2184">
        <v>1</v>
      </c>
      <c r="N2184" t="s">
        <v>56</v>
      </c>
      <c r="O2184" t="s">
        <v>217</v>
      </c>
      <c r="P2184" t="s">
        <v>68</v>
      </c>
      <c r="Q2184" t="s">
        <v>3</v>
      </c>
      <c r="R2184" t="s">
        <v>58</v>
      </c>
      <c r="S2184" t="s">
        <v>55</v>
      </c>
      <c r="T2184" t="s">
        <v>56</v>
      </c>
      <c r="U2184" t="s">
        <v>56</v>
      </c>
      <c r="V2184" t="s">
        <v>56</v>
      </c>
      <c r="W2184" t="s">
        <v>55</v>
      </c>
      <c r="X2184" t="s">
        <v>56</v>
      </c>
      <c r="Y2184" t="s">
        <v>56</v>
      </c>
      <c r="Z2184" t="s">
        <v>68</v>
      </c>
      <c r="AA2184" t="s">
        <v>132</v>
      </c>
      <c r="AB2184" t="s">
        <v>56</v>
      </c>
      <c r="AC2184" t="s">
        <v>56</v>
      </c>
      <c r="AD2184" t="s">
        <v>2509</v>
      </c>
      <c r="AE2184">
        <v>0</v>
      </c>
      <c r="AF2184">
        <v>0</v>
      </c>
      <c r="AG2184">
        <v>0</v>
      </c>
      <c r="AH2184">
        <v>1</v>
      </c>
      <c r="AI2184" s="18" t="str">
        <f t="shared" si="137"/>
        <v>1</v>
      </c>
      <c r="AJ2184" s="18" t="str">
        <f t="shared" si="138"/>
        <v>1</v>
      </c>
      <c r="AK2184" s="18" t="str">
        <f t="shared" si="139"/>
        <v>1</v>
      </c>
      <c r="AL2184" s="18">
        <f t="shared" si="140"/>
        <v>1</v>
      </c>
      <c r="AM2184" t="s">
        <v>55</v>
      </c>
      <c r="AN2184" t="s">
        <v>55</v>
      </c>
      <c r="AO2184">
        <v>0</v>
      </c>
      <c r="AP2184">
        <v>0</v>
      </c>
      <c r="AQ2184">
        <v>0</v>
      </c>
      <c r="AR2184" t="s">
        <v>379</v>
      </c>
      <c r="AS2184" t="s">
        <v>58</v>
      </c>
      <c r="AT2184" t="s">
        <v>58</v>
      </c>
      <c r="AU2184" t="s">
        <v>1326</v>
      </c>
      <c r="AV2184" t="s">
        <v>8043</v>
      </c>
      <c r="AW2184" t="s">
        <v>2508</v>
      </c>
      <c r="AX2184">
        <v>0</v>
      </c>
      <c r="AY2184">
        <v>0</v>
      </c>
      <c r="AZ2184">
        <v>0</v>
      </c>
      <c r="BA2184">
        <v>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2016030720</v>
      </c>
      <c r="BM2184">
        <v>20</v>
      </c>
    </row>
    <row r="2185" spans="1:65">
      <c r="A2185" t="s">
        <v>8044</v>
      </c>
      <c r="B2185">
        <v>2184</v>
      </c>
      <c r="C2185" t="s">
        <v>718</v>
      </c>
      <c r="D2185">
        <v>1</v>
      </c>
      <c r="E2185">
        <v>20</v>
      </c>
      <c r="F2185">
        <v>2016030720</v>
      </c>
      <c r="G2185">
        <v>20160307</v>
      </c>
      <c r="H2185" t="s">
        <v>2510</v>
      </c>
      <c r="I2185" t="s">
        <v>618</v>
      </c>
      <c r="J2185" t="s">
        <v>55</v>
      </c>
      <c r="K2185">
        <v>1</v>
      </c>
      <c r="L2185">
        <v>0</v>
      </c>
      <c r="M2185">
        <v>1</v>
      </c>
      <c r="N2185" t="s">
        <v>56</v>
      </c>
      <c r="O2185" t="s">
        <v>89</v>
      </c>
      <c r="P2185" t="s">
        <v>68</v>
      </c>
      <c r="Q2185" t="s">
        <v>3</v>
      </c>
      <c r="R2185" t="s">
        <v>58</v>
      </c>
      <c r="S2185" t="s">
        <v>55</v>
      </c>
      <c r="T2185" t="s">
        <v>56</v>
      </c>
      <c r="U2185" t="s">
        <v>56</v>
      </c>
      <c r="V2185" t="s">
        <v>56</v>
      </c>
      <c r="W2185" t="s">
        <v>55</v>
      </c>
      <c r="X2185" t="s">
        <v>56</v>
      </c>
      <c r="Y2185" t="s">
        <v>56</v>
      </c>
      <c r="Z2185" t="s">
        <v>56</v>
      </c>
      <c r="AA2185" t="s">
        <v>57</v>
      </c>
      <c r="AB2185" t="s">
        <v>56</v>
      </c>
      <c r="AC2185" t="s">
        <v>56</v>
      </c>
      <c r="AD2185" t="s">
        <v>2502</v>
      </c>
      <c r="AE2185">
        <v>0</v>
      </c>
      <c r="AF2185">
        <v>0</v>
      </c>
      <c r="AG2185">
        <v>0</v>
      </c>
      <c r="AH2185">
        <v>1</v>
      </c>
      <c r="AI2185" s="18" t="str">
        <f t="shared" si="137"/>
        <v>1</v>
      </c>
      <c r="AJ2185" s="18" t="str">
        <f t="shared" si="138"/>
        <v>1</v>
      </c>
      <c r="AK2185" s="18" t="str">
        <f t="shared" si="139"/>
        <v>1</v>
      </c>
      <c r="AL2185" s="18">
        <f t="shared" si="140"/>
        <v>1</v>
      </c>
      <c r="AM2185" t="s">
        <v>55</v>
      </c>
      <c r="AN2185" t="s">
        <v>55</v>
      </c>
      <c r="AO2185">
        <v>0</v>
      </c>
      <c r="AP2185">
        <v>0</v>
      </c>
      <c r="AQ2185">
        <v>0</v>
      </c>
      <c r="AR2185" t="s">
        <v>379</v>
      </c>
      <c r="AS2185" t="s">
        <v>58</v>
      </c>
      <c r="AT2185" t="s">
        <v>58</v>
      </c>
      <c r="AU2185" t="s">
        <v>1326</v>
      </c>
      <c r="AV2185" t="s">
        <v>8044</v>
      </c>
      <c r="AW2185" t="s">
        <v>2510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</v>
      </c>
      <c r="BL2185">
        <v>2016030720</v>
      </c>
      <c r="BM2185">
        <v>20</v>
      </c>
    </row>
    <row r="2186" spans="1:65">
      <c r="A2186" t="s">
        <v>8045</v>
      </c>
      <c r="B2186">
        <v>2185</v>
      </c>
      <c r="C2186" t="s">
        <v>718</v>
      </c>
      <c r="D2186">
        <v>1</v>
      </c>
      <c r="E2186">
        <v>20</v>
      </c>
      <c r="F2186">
        <v>2016030720</v>
      </c>
      <c r="G2186">
        <v>20160307</v>
      </c>
      <c r="H2186" t="s">
        <v>2511</v>
      </c>
      <c r="I2186" t="s">
        <v>618</v>
      </c>
      <c r="J2186" t="s">
        <v>55</v>
      </c>
      <c r="K2186">
        <v>1</v>
      </c>
      <c r="L2186">
        <v>0</v>
      </c>
      <c r="M2186">
        <v>1</v>
      </c>
      <c r="N2186" t="s">
        <v>56</v>
      </c>
      <c r="O2186" t="s">
        <v>563</v>
      </c>
      <c r="P2186" t="s">
        <v>68</v>
      </c>
      <c r="Q2186" t="s">
        <v>3</v>
      </c>
      <c r="R2186" t="s">
        <v>58</v>
      </c>
      <c r="S2186" t="s">
        <v>55</v>
      </c>
      <c r="T2186" t="s">
        <v>56</v>
      </c>
      <c r="U2186" t="s">
        <v>56</v>
      </c>
      <c r="V2186" t="s">
        <v>56</v>
      </c>
      <c r="W2186" t="s">
        <v>55</v>
      </c>
      <c r="X2186" t="s">
        <v>56</v>
      </c>
      <c r="Y2186" t="s">
        <v>56</v>
      </c>
      <c r="Z2186" t="s">
        <v>56</v>
      </c>
      <c r="AA2186" t="s">
        <v>57</v>
      </c>
      <c r="AB2186" t="s">
        <v>56</v>
      </c>
      <c r="AC2186" t="s">
        <v>56</v>
      </c>
      <c r="AD2186" t="s">
        <v>2512</v>
      </c>
      <c r="AE2186">
        <v>0</v>
      </c>
      <c r="AF2186">
        <v>0</v>
      </c>
      <c r="AG2186">
        <v>0</v>
      </c>
      <c r="AH2186">
        <v>1</v>
      </c>
      <c r="AI2186" s="18" t="str">
        <f t="shared" si="137"/>
        <v>1</v>
      </c>
      <c r="AJ2186" s="18" t="str">
        <f t="shared" si="138"/>
        <v>1</v>
      </c>
      <c r="AK2186" s="18" t="str">
        <f t="shared" si="139"/>
        <v>1</v>
      </c>
      <c r="AL2186" s="18">
        <f t="shared" si="140"/>
        <v>1</v>
      </c>
      <c r="AM2186" t="s">
        <v>55</v>
      </c>
      <c r="AN2186" t="s">
        <v>55</v>
      </c>
      <c r="AO2186">
        <v>0</v>
      </c>
      <c r="AP2186">
        <v>0</v>
      </c>
      <c r="AQ2186">
        <v>0</v>
      </c>
      <c r="AR2186" t="s">
        <v>379</v>
      </c>
      <c r="AS2186" t="s">
        <v>58</v>
      </c>
      <c r="AT2186" t="s">
        <v>58</v>
      </c>
      <c r="AU2186" t="s">
        <v>1326</v>
      </c>
      <c r="AV2186" t="s">
        <v>8045</v>
      </c>
      <c r="AW2186" t="s">
        <v>2511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2016030720</v>
      </c>
      <c r="BM2186">
        <v>20</v>
      </c>
    </row>
    <row r="2187" spans="1:65">
      <c r="A2187" t="s">
        <v>8046</v>
      </c>
      <c r="B2187">
        <v>2186</v>
      </c>
      <c r="C2187" t="s">
        <v>718</v>
      </c>
      <c r="D2187">
        <v>1</v>
      </c>
      <c r="E2187">
        <v>20</v>
      </c>
      <c r="F2187">
        <v>2016030720</v>
      </c>
      <c r="G2187">
        <v>20160307</v>
      </c>
      <c r="H2187" t="s">
        <v>2513</v>
      </c>
      <c r="I2187" t="s">
        <v>618</v>
      </c>
      <c r="J2187" t="s">
        <v>55</v>
      </c>
      <c r="K2187">
        <v>2</v>
      </c>
      <c r="L2187">
        <v>0</v>
      </c>
      <c r="M2187">
        <v>2</v>
      </c>
      <c r="N2187" t="s">
        <v>56</v>
      </c>
      <c r="O2187" t="s">
        <v>563</v>
      </c>
      <c r="P2187" t="s">
        <v>68</v>
      </c>
      <c r="Q2187" t="s">
        <v>3</v>
      </c>
      <c r="R2187" t="s">
        <v>58</v>
      </c>
      <c r="S2187" t="s">
        <v>55</v>
      </c>
      <c r="T2187" t="s">
        <v>56</v>
      </c>
      <c r="U2187" t="s">
        <v>56</v>
      </c>
      <c r="V2187" t="s">
        <v>56</v>
      </c>
      <c r="W2187" t="s">
        <v>55</v>
      </c>
      <c r="X2187" t="s">
        <v>56</v>
      </c>
      <c r="Y2187" t="s">
        <v>56</v>
      </c>
      <c r="Z2187" t="s">
        <v>56</v>
      </c>
      <c r="AA2187" t="s">
        <v>57</v>
      </c>
      <c r="AB2187" t="s">
        <v>56</v>
      </c>
      <c r="AC2187" t="s">
        <v>56</v>
      </c>
      <c r="AD2187" t="s">
        <v>2512</v>
      </c>
      <c r="AE2187">
        <v>0</v>
      </c>
      <c r="AF2187">
        <v>0</v>
      </c>
      <c r="AG2187">
        <v>0</v>
      </c>
      <c r="AH2187">
        <v>1</v>
      </c>
      <c r="AI2187" s="18" t="str">
        <f t="shared" si="137"/>
        <v>1</v>
      </c>
      <c r="AJ2187" s="18" t="str">
        <f t="shared" si="138"/>
        <v>1</v>
      </c>
      <c r="AK2187" s="18" t="str">
        <f t="shared" si="139"/>
        <v>1</v>
      </c>
      <c r="AL2187" s="18">
        <f t="shared" si="140"/>
        <v>1</v>
      </c>
      <c r="AM2187" t="s">
        <v>55</v>
      </c>
      <c r="AN2187" t="s">
        <v>55</v>
      </c>
      <c r="AO2187">
        <v>0</v>
      </c>
      <c r="AP2187">
        <v>0</v>
      </c>
      <c r="AQ2187">
        <v>0</v>
      </c>
      <c r="AR2187" t="s">
        <v>379</v>
      </c>
      <c r="AS2187" t="s">
        <v>58</v>
      </c>
      <c r="AT2187" t="s">
        <v>58</v>
      </c>
      <c r="AU2187" t="s">
        <v>1326</v>
      </c>
      <c r="AV2187" t="s">
        <v>8046</v>
      </c>
      <c r="AW2187" t="s">
        <v>2513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1</v>
      </c>
      <c r="BL2187">
        <v>2016030720</v>
      </c>
      <c r="BM2187">
        <v>20</v>
      </c>
    </row>
    <row r="2188" spans="1:65">
      <c r="A2188" t="s">
        <v>8047</v>
      </c>
      <c r="B2188">
        <v>2187</v>
      </c>
      <c r="C2188" t="s">
        <v>718</v>
      </c>
      <c r="D2188">
        <v>1</v>
      </c>
      <c r="E2188">
        <v>20</v>
      </c>
      <c r="F2188">
        <v>2016030720</v>
      </c>
      <c r="G2188">
        <v>20160307</v>
      </c>
      <c r="H2188" t="s">
        <v>2514</v>
      </c>
      <c r="I2188" t="s">
        <v>618</v>
      </c>
      <c r="J2188" t="s">
        <v>55</v>
      </c>
      <c r="K2188">
        <v>2</v>
      </c>
      <c r="L2188">
        <v>0</v>
      </c>
      <c r="M2188">
        <v>2</v>
      </c>
      <c r="N2188" t="s">
        <v>56</v>
      </c>
      <c r="O2188" t="s">
        <v>563</v>
      </c>
      <c r="P2188" t="s">
        <v>68</v>
      </c>
      <c r="Q2188" t="s">
        <v>3</v>
      </c>
      <c r="R2188" t="s">
        <v>58</v>
      </c>
      <c r="S2188" t="s">
        <v>55</v>
      </c>
      <c r="T2188" t="s">
        <v>56</v>
      </c>
      <c r="U2188" t="s">
        <v>56</v>
      </c>
      <c r="V2188" t="s">
        <v>56</v>
      </c>
      <c r="W2188" t="s">
        <v>55</v>
      </c>
      <c r="X2188" t="s">
        <v>56</v>
      </c>
      <c r="Y2188" t="s">
        <v>56</v>
      </c>
      <c r="Z2188" t="s">
        <v>56</v>
      </c>
      <c r="AA2188" t="s">
        <v>57</v>
      </c>
      <c r="AB2188" t="s">
        <v>56</v>
      </c>
      <c r="AC2188" t="s">
        <v>56</v>
      </c>
      <c r="AD2188" t="s">
        <v>2512</v>
      </c>
      <c r="AE2188">
        <v>0</v>
      </c>
      <c r="AF2188">
        <v>0</v>
      </c>
      <c r="AG2188">
        <v>0</v>
      </c>
      <c r="AH2188">
        <v>1</v>
      </c>
      <c r="AI2188" s="18" t="str">
        <f t="shared" si="137"/>
        <v>1</v>
      </c>
      <c r="AJ2188" s="18" t="str">
        <f t="shared" si="138"/>
        <v>1</v>
      </c>
      <c r="AK2188" s="18" t="str">
        <f t="shared" si="139"/>
        <v>1</v>
      </c>
      <c r="AL2188" s="18">
        <f t="shared" si="140"/>
        <v>1</v>
      </c>
      <c r="AM2188" t="s">
        <v>55</v>
      </c>
      <c r="AN2188" t="s">
        <v>55</v>
      </c>
      <c r="AO2188">
        <v>0</v>
      </c>
      <c r="AP2188">
        <v>0</v>
      </c>
      <c r="AQ2188">
        <v>0</v>
      </c>
      <c r="AR2188" t="s">
        <v>379</v>
      </c>
      <c r="AS2188" t="s">
        <v>58</v>
      </c>
      <c r="AT2188" t="s">
        <v>58</v>
      </c>
      <c r="AU2188" t="s">
        <v>1326</v>
      </c>
      <c r="AV2188" t="s">
        <v>8047</v>
      </c>
      <c r="AW2188" t="s">
        <v>2514</v>
      </c>
      <c r="AX2188">
        <v>0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1</v>
      </c>
      <c r="BL2188">
        <v>2016030720</v>
      </c>
      <c r="BM2188">
        <v>20</v>
      </c>
    </row>
    <row r="2189" spans="1:65">
      <c r="A2189" t="s">
        <v>8048</v>
      </c>
      <c r="B2189">
        <v>2188</v>
      </c>
      <c r="C2189" t="s">
        <v>718</v>
      </c>
      <c r="D2189">
        <v>1</v>
      </c>
      <c r="E2189">
        <v>20</v>
      </c>
      <c r="F2189">
        <v>2016030720</v>
      </c>
      <c r="G2189">
        <v>20160307</v>
      </c>
      <c r="H2189" t="s">
        <v>2515</v>
      </c>
      <c r="I2189" t="s">
        <v>618</v>
      </c>
      <c r="J2189" t="s">
        <v>55</v>
      </c>
      <c r="K2189">
        <v>2</v>
      </c>
      <c r="L2189">
        <v>1</v>
      </c>
      <c r="M2189">
        <v>1</v>
      </c>
      <c r="N2189" t="s">
        <v>56</v>
      </c>
      <c r="O2189" t="s">
        <v>563</v>
      </c>
      <c r="P2189" t="s">
        <v>68</v>
      </c>
      <c r="Q2189" t="s">
        <v>3</v>
      </c>
      <c r="R2189" t="s">
        <v>58</v>
      </c>
      <c r="S2189" t="s">
        <v>55</v>
      </c>
      <c r="T2189" t="s">
        <v>56</v>
      </c>
      <c r="U2189" t="s">
        <v>56</v>
      </c>
      <c r="V2189" t="s">
        <v>56</v>
      </c>
      <c r="W2189" t="s">
        <v>55</v>
      </c>
      <c r="X2189" t="s">
        <v>56</v>
      </c>
      <c r="Y2189" t="s">
        <v>56</v>
      </c>
      <c r="Z2189" t="s">
        <v>68</v>
      </c>
      <c r="AA2189" t="s">
        <v>57</v>
      </c>
      <c r="AB2189" t="s">
        <v>56</v>
      </c>
      <c r="AC2189" t="s">
        <v>56</v>
      </c>
      <c r="AD2189" t="s">
        <v>2516</v>
      </c>
      <c r="AE2189">
        <v>0</v>
      </c>
      <c r="AF2189">
        <v>0</v>
      </c>
      <c r="AG2189">
        <v>0</v>
      </c>
      <c r="AH2189">
        <v>1</v>
      </c>
      <c r="AI2189" s="18" t="str">
        <f t="shared" si="137"/>
        <v>1</v>
      </c>
      <c r="AJ2189" s="18" t="str">
        <f t="shared" si="138"/>
        <v>1</v>
      </c>
      <c r="AK2189" s="18" t="str">
        <f t="shared" si="139"/>
        <v>1</v>
      </c>
      <c r="AL2189" s="18">
        <f t="shared" si="140"/>
        <v>1</v>
      </c>
      <c r="AM2189" t="s">
        <v>55</v>
      </c>
      <c r="AN2189" t="s">
        <v>55</v>
      </c>
      <c r="AO2189">
        <v>0</v>
      </c>
      <c r="AP2189">
        <v>0</v>
      </c>
      <c r="AQ2189">
        <v>0</v>
      </c>
      <c r="AR2189" t="s">
        <v>379</v>
      </c>
      <c r="AS2189" t="s">
        <v>58</v>
      </c>
      <c r="AT2189" t="s">
        <v>58</v>
      </c>
      <c r="AU2189" t="s">
        <v>1326</v>
      </c>
      <c r="AV2189" t="s">
        <v>8048</v>
      </c>
      <c r="AW2189" t="s">
        <v>2515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</v>
      </c>
      <c r="BL2189">
        <v>2016030720</v>
      </c>
      <c r="BM2189">
        <v>20</v>
      </c>
    </row>
    <row r="2190" spans="1:65">
      <c r="A2190" t="s">
        <v>8049</v>
      </c>
      <c r="B2190">
        <v>2189</v>
      </c>
      <c r="C2190" t="s">
        <v>718</v>
      </c>
      <c r="D2190">
        <v>1</v>
      </c>
      <c r="E2190">
        <v>20</v>
      </c>
      <c r="F2190">
        <v>2016030720</v>
      </c>
      <c r="G2190">
        <v>20160307</v>
      </c>
      <c r="H2190" t="s">
        <v>2517</v>
      </c>
      <c r="I2190" t="s">
        <v>618</v>
      </c>
      <c r="J2190" t="s">
        <v>55</v>
      </c>
      <c r="K2190">
        <v>2</v>
      </c>
      <c r="L2190">
        <v>1</v>
      </c>
      <c r="M2190">
        <v>0</v>
      </c>
      <c r="N2190" t="s">
        <v>56</v>
      </c>
      <c r="O2190" t="s">
        <v>563</v>
      </c>
      <c r="P2190" t="s">
        <v>68</v>
      </c>
      <c r="Q2190" t="s">
        <v>3</v>
      </c>
      <c r="R2190" t="s">
        <v>58</v>
      </c>
      <c r="S2190" t="s">
        <v>55</v>
      </c>
      <c r="T2190" t="s">
        <v>56</v>
      </c>
      <c r="U2190" t="s">
        <v>56</v>
      </c>
      <c r="V2190" t="s">
        <v>56</v>
      </c>
      <c r="W2190" t="s">
        <v>55</v>
      </c>
      <c r="X2190" t="s">
        <v>56</v>
      </c>
      <c r="Y2190" t="s">
        <v>56</v>
      </c>
      <c r="Z2190" t="s">
        <v>56</v>
      </c>
      <c r="AA2190" t="s">
        <v>57</v>
      </c>
      <c r="AB2190" t="s">
        <v>56</v>
      </c>
      <c r="AC2190" t="s">
        <v>56</v>
      </c>
      <c r="AD2190" t="s">
        <v>2518</v>
      </c>
      <c r="AE2190">
        <v>0</v>
      </c>
      <c r="AF2190">
        <v>0</v>
      </c>
      <c r="AG2190">
        <v>0</v>
      </c>
      <c r="AH2190">
        <v>1</v>
      </c>
      <c r="AI2190" s="18" t="str">
        <f t="shared" si="137"/>
        <v>1</v>
      </c>
      <c r="AJ2190" s="18" t="str">
        <f t="shared" si="138"/>
        <v>1</v>
      </c>
      <c r="AK2190" s="18" t="str">
        <f t="shared" si="139"/>
        <v>1</v>
      </c>
      <c r="AL2190" s="18">
        <f t="shared" si="140"/>
        <v>1</v>
      </c>
      <c r="AM2190" t="s">
        <v>55</v>
      </c>
      <c r="AN2190" t="s">
        <v>55</v>
      </c>
      <c r="AO2190">
        <v>0</v>
      </c>
      <c r="AP2190">
        <v>0</v>
      </c>
      <c r="AQ2190">
        <v>0</v>
      </c>
      <c r="AR2190" t="s">
        <v>379</v>
      </c>
      <c r="AS2190" t="s">
        <v>58</v>
      </c>
      <c r="AT2190" t="s">
        <v>58</v>
      </c>
      <c r="AU2190" t="s">
        <v>1326</v>
      </c>
      <c r="AV2190" t="s">
        <v>8049</v>
      </c>
      <c r="AW2190" t="s">
        <v>2517</v>
      </c>
      <c r="AX2190">
        <v>0</v>
      </c>
      <c r="AY2190">
        <v>0</v>
      </c>
      <c r="AZ2190">
        <v>0</v>
      </c>
      <c r="BA2190">
        <v>1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2016030720</v>
      </c>
      <c r="BM2190">
        <v>20</v>
      </c>
    </row>
    <row r="2191" spans="1:65">
      <c r="A2191" t="s">
        <v>8050</v>
      </c>
      <c r="B2191">
        <v>2190</v>
      </c>
      <c r="C2191" t="s">
        <v>718</v>
      </c>
      <c r="D2191">
        <v>1</v>
      </c>
      <c r="E2191">
        <v>20</v>
      </c>
      <c r="F2191">
        <v>2016030720</v>
      </c>
      <c r="G2191">
        <v>20160307</v>
      </c>
      <c r="H2191" t="s">
        <v>2519</v>
      </c>
      <c r="I2191" t="s">
        <v>618</v>
      </c>
      <c r="J2191" t="s">
        <v>55</v>
      </c>
      <c r="K2191">
        <v>1</v>
      </c>
      <c r="L2191">
        <v>1</v>
      </c>
      <c r="M2191">
        <v>0</v>
      </c>
      <c r="N2191" t="s">
        <v>56</v>
      </c>
      <c r="O2191" t="s">
        <v>563</v>
      </c>
      <c r="P2191" t="s">
        <v>68</v>
      </c>
      <c r="Q2191" t="s">
        <v>3</v>
      </c>
      <c r="R2191" t="s">
        <v>58</v>
      </c>
      <c r="S2191" t="s">
        <v>55</v>
      </c>
      <c r="T2191" t="s">
        <v>56</v>
      </c>
      <c r="U2191" t="s">
        <v>56</v>
      </c>
      <c r="V2191" t="s">
        <v>56</v>
      </c>
      <c r="W2191" t="s">
        <v>55</v>
      </c>
      <c r="X2191" t="s">
        <v>56</v>
      </c>
      <c r="Y2191" t="s">
        <v>56</v>
      </c>
      <c r="Z2191" t="s">
        <v>56</v>
      </c>
      <c r="AA2191" t="s">
        <v>57</v>
      </c>
      <c r="AB2191" t="s">
        <v>56</v>
      </c>
      <c r="AC2191" t="s">
        <v>56</v>
      </c>
      <c r="AD2191" t="s">
        <v>57</v>
      </c>
      <c r="AE2191">
        <v>0</v>
      </c>
      <c r="AF2191">
        <v>0</v>
      </c>
      <c r="AG2191">
        <v>0</v>
      </c>
      <c r="AH2191">
        <v>1</v>
      </c>
      <c r="AI2191" s="18" t="str">
        <f t="shared" si="137"/>
        <v>1</v>
      </c>
      <c r="AJ2191" s="18" t="str">
        <f t="shared" si="138"/>
        <v>1</v>
      </c>
      <c r="AK2191" s="18" t="str">
        <f t="shared" si="139"/>
        <v>1</v>
      </c>
      <c r="AL2191" s="18">
        <f t="shared" si="140"/>
        <v>1</v>
      </c>
      <c r="AM2191" t="s">
        <v>55</v>
      </c>
      <c r="AN2191" t="s">
        <v>55</v>
      </c>
      <c r="AO2191">
        <v>1</v>
      </c>
      <c r="AP2191">
        <v>0</v>
      </c>
      <c r="AQ2191">
        <v>0</v>
      </c>
      <c r="AR2191" t="s">
        <v>379</v>
      </c>
      <c r="AS2191" t="s">
        <v>58</v>
      </c>
      <c r="AT2191" t="s">
        <v>58</v>
      </c>
      <c r="AU2191" t="s">
        <v>1326</v>
      </c>
      <c r="AV2191" t="s">
        <v>8050</v>
      </c>
      <c r="AW2191" t="s">
        <v>2519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2016030720</v>
      </c>
      <c r="BM2191">
        <v>20</v>
      </c>
    </row>
    <row r="2192" spans="1:65">
      <c r="A2192" t="s">
        <v>8051</v>
      </c>
      <c r="B2192">
        <v>2191</v>
      </c>
      <c r="C2192" t="s">
        <v>52</v>
      </c>
      <c r="D2192">
        <v>1</v>
      </c>
      <c r="E2192">
        <v>21</v>
      </c>
      <c r="F2192">
        <v>2016031021</v>
      </c>
      <c r="G2192">
        <v>20160310</v>
      </c>
      <c r="H2192" t="s">
        <v>2520</v>
      </c>
      <c r="I2192" t="s">
        <v>80</v>
      </c>
      <c r="J2192" t="s">
        <v>55</v>
      </c>
      <c r="K2192">
        <v>2</v>
      </c>
      <c r="L2192">
        <v>0</v>
      </c>
      <c r="M2192">
        <v>2</v>
      </c>
      <c r="N2192" t="s">
        <v>56</v>
      </c>
      <c r="O2192" t="s">
        <v>2126</v>
      </c>
      <c r="P2192" t="s">
        <v>68</v>
      </c>
      <c r="Q2192" t="s">
        <v>3</v>
      </c>
      <c r="R2192" t="s">
        <v>80</v>
      </c>
      <c r="S2192" t="s">
        <v>55</v>
      </c>
      <c r="T2192" t="s">
        <v>56</v>
      </c>
      <c r="U2192" t="s">
        <v>56</v>
      </c>
      <c r="V2192" t="s">
        <v>56</v>
      </c>
      <c r="W2192" t="s">
        <v>55</v>
      </c>
      <c r="X2192" t="s">
        <v>56</v>
      </c>
      <c r="Y2192" t="s">
        <v>56</v>
      </c>
      <c r="Z2192" t="s">
        <v>56</v>
      </c>
      <c r="AA2192" t="s">
        <v>57</v>
      </c>
      <c r="AB2192" t="s">
        <v>56</v>
      </c>
      <c r="AC2192" t="s">
        <v>56</v>
      </c>
      <c r="AD2192" t="s">
        <v>56</v>
      </c>
      <c r="AE2192">
        <v>0</v>
      </c>
      <c r="AF2192">
        <v>0</v>
      </c>
      <c r="AG2192">
        <v>0</v>
      </c>
      <c r="AH2192">
        <v>1</v>
      </c>
      <c r="AI2192" s="18" t="str">
        <f t="shared" si="137"/>
        <v>1</v>
      </c>
      <c r="AJ2192" s="18" t="str">
        <f t="shared" si="138"/>
        <v>1</v>
      </c>
      <c r="AK2192" s="18" t="str">
        <f t="shared" si="139"/>
        <v>1</v>
      </c>
      <c r="AL2192" s="18">
        <f t="shared" si="140"/>
        <v>1</v>
      </c>
      <c r="AM2192" t="s">
        <v>55</v>
      </c>
      <c r="AN2192" t="s">
        <v>55</v>
      </c>
      <c r="AO2192">
        <v>0</v>
      </c>
      <c r="AP2192">
        <v>0</v>
      </c>
      <c r="AQ2192">
        <v>0</v>
      </c>
      <c r="AR2192" t="s">
        <v>59</v>
      </c>
      <c r="AS2192" t="s">
        <v>80</v>
      </c>
      <c r="AT2192" t="s">
        <v>80</v>
      </c>
      <c r="AU2192" t="s">
        <v>80</v>
      </c>
      <c r="AV2192" t="s">
        <v>8051</v>
      </c>
      <c r="AW2192" t="s">
        <v>2520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</v>
      </c>
      <c r="BL2192">
        <v>2016031021</v>
      </c>
      <c r="BM2192">
        <v>21</v>
      </c>
    </row>
    <row r="2193" spans="1:65">
      <c r="A2193" t="s">
        <v>8052</v>
      </c>
      <c r="B2193">
        <v>2192</v>
      </c>
      <c r="C2193" t="s">
        <v>52</v>
      </c>
      <c r="D2193">
        <v>1</v>
      </c>
      <c r="E2193">
        <v>21</v>
      </c>
      <c r="F2193">
        <v>2016031021</v>
      </c>
      <c r="G2193">
        <v>20160310</v>
      </c>
      <c r="H2193" t="s">
        <v>2521</v>
      </c>
      <c r="I2193" t="s">
        <v>80</v>
      </c>
      <c r="J2193" t="s">
        <v>55</v>
      </c>
      <c r="K2193">
        <v>1</v>
      </c>
      <c r="L2193">
        <v>0</v>
      </c>
      <c r="M2193">
        <v>1</v>
      </c>
      <c r="N2193" t="s">
        <v>56</v>
      </c>
      <c r="O2193" t="s">
        <v>217</v>
      </c>
      <c r="P2193" t="s">
        <v>68</v>
      </c>
      <c r="Q2193" t="s">
        <v>3</v>
      </c>
      <c r="R2193" t="s">
        <v>80</v>
      </c>
      <c r="S2193" t="s">
        <v>55</v>
      </c>
      <c r="T2193" t="s">
        <v>56</v>
      </c>
      <c r="U2193" t="s">
        <v>56</v>
      </c>
      <c r="V2193" t="s">
        <v>56</v>
      </c>
      <c r="W2193" t="s">
        <v>55</v>
      </c>
      <c r="X2193" t="s">
        <v>68</v>
      </c>
      <c r="Y2193" t="s">
        <v>56</v>
      </c>
      <c r="Z2193" t="s">
        <v>56</v>
      </c>
      <c r="AA2193" t="s">
        <v>57</v>
      </c>
      <c r="AB2193" t="s">
        <v>56</v>
      </c>
      <c r="AC2193" t="s">
        <v>56</v>
      </c>
      <c r="AD2193" t="s">
        <v>56</v>
      </c>
      <c r="AE2193">
        <v>0</v>
      </c>
      <c r="AF2193">
        <v>0</v>
      </c>
      <c r="AG2193">
        <v>0</v>
      </c>
      <c r="AH2193">
        <v>1</v>
      </c>
      <c r="AI2193" s="18" t="str">
        <f t="shared" si="137"/>
        <v>1</v>
      </c>
      <c r="AJ2193" s="18" t="str">
        <f t="shared" si="138"/>
        <v>1</v>
      </c>
      <c r="AK2193" s="18" t="str">
        <f t="shared" si="139"/>
        <v>1</v>
      </c>
      <c r="AL2193" s="18">
        <f t="shared" si="140"/>
        <v>1</v>
      </c>
      <c r="AM2193" t="s">
        <v>55</v>
      </c>
      <c r="AN2193" t="s">
        <v>55</v>
      </c>
      <c r="AO2193">
        <v>1</v>
      </c>
      <c r="AP2193">
        <v>0</v>
      </c>
      <c r="AQ2193">
        <v>0</v>
      </c>
      <c r="AR2193" t="s">
        <v>59</v>
      </c>
      <c r="AS2193" t="s">
        <v>80</v>
      </c>
      <c r="AT2193" t="s">
        <v>80</v>
      </c>
      <c r="AU2193" t="s">
        <v>80</v>
      </c>
      <c r="AV2193" t="s">
        <v>8052</v>
      </c>
      <c r="AW2193" t="s">
        <v>2521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</v>
      </c>
      <c r="BL2193">
        <v>2016031021</v>
      </c>
      <c r="BM2193">
        <v>21</v>
      </c>
    </row>
    <row r="2194" spans="1:65">
      <c r="A2194" t="s">
        <v>8053</v>
      </c>
      <c r="B2194">
        <v>2193</v>
      </c>
      <c r="C2194" t="s">
        <v>52</v>
      </c>
      <c r="D2194">
        <v>1</v>
      </c>
      <c r="E2194">
        <v>21</v>
      </c>
      <c r="F2194">
        <v>2016031021</v>
      </c>
      <c r="G2194">
        <v>20160310</v>
      </c>
      <c r="H2194" t="s">
        <v>2522</v>
      </c>
      <c r="I2194" t="s">
        <v>80</v>
      </c>
      <c r="J2194" t="s">
        <v>55</v>
      </c>
      <c r="K2194">
        <v>1</v>
      </c>
      <c r="L2194">
        <v>1</v>
      </c>
      <c r="M2194">
        <v>0</v>
      </c>
      <c r="N2194" t="s">
        <v>56</v>
      </c>
      <c r="O2194" t="s">
        <v>76</v>
      </c>
      <c r="P2194" t="s">
        <v>56</v>
      </c>
      <c r="Q2194" t="s">
        <v>4</v>
      </c>
      <c r="R2194" t="s">
        <v>93</v>
      </c>
      <c r="S2194" t="s">
        <v>55</v>
      </c>
      <c r="T2194" t="s">
        <v>56</v>
      </c>
      <c r="U2194" t="s">
        <v>56</v>
      </c>
      <c r="V2194" t="s">
        <v>56</v>
      </c>
      <c r="W2194" t="s">
        <v>55</v>
      </c>
      <c r="X2194" t="s">
        <v>68</v>
      </c>
      <c r="Y2194" t="s">
        <v>56</v>
      </c>
      <c r="Z2194" t="s">
        <v>56</v>
      </c>
      <c r="AA2194" t="s">
        <v>57</v>
      </c>
      <c r="AB2194" t="s">
        <v>56</v>
      </c>
      <c r="AC2194" t="s">
        <v>56</v>
      </c>
      <c r="AD2194" t="s">
        <v>56</v>
      </c>
      <c r="AE2194">
        <v>0</v>
      </c>
      <c r="AF2194">
        <v>0</v>
      </c>
      <c r="AG2194">
        <v>0</v>
      </c>
      <c r="AH2194">
        <v>1</v>
      </c>
      <c r="AI2194" s="18" t="str">
        <f t="shared" si="137"/>
        <v>1</v>
      </c>
      <c r="AJ2194" s="18" t="str">
        <f t="shared" si="138"/>
        <v>1</v>
      </c>
      <c r="AK2194" s="18" t="str">
        <f t="shared" si="139"/>
        <v>1</v>
      </c>
      <c r="AL2194" s="18">
        <f t="shared" si="140"/>
        <v>1</v>
      </c>
      <c r="AM2194" t="s">
        <v>55</v>
      </c>
      <c r="AN2194" t="s">
        <v>55</v>
      </c>
      <c r="AO2194">
        <v>0</v>
      </c>
      <c r="AP2194">
        <v>0</v>
      </c>
      <c r="AQ2194">
        <v>0</v>
      </c>
      <c r="AR2194" t="s">
        <v>59</v>
      </c>
      <c r="AS2194" t="s">
        <v>91</v>
      </c>
      <c r="AT2194" t="s">
        <v>91</v>
      </c>
      <c r="AU2194" t="s">
        <v>4449</v>
      </c>
      <c r="AV2194" t="s">
        <v>8053</v>
      </c>
      <c r="AW2194" t="s">
        <v>2522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2016031021</v>
      </c>
      <c r="BM2194">
        <v>21</v>
      </c>
    </row>
    <row r="2195" spans="1:65">
      <c r="A2195" t="s">
        <v>8054</v>
      </c>
      <c r="B2195">
        <v>2194</v>
      </c>
      <c r="C2195" t="s">
        <v>52</v>
      </c>
      <c r="D2195">
        <v>1</v>
      </c>
      <c r="E2195">
        <v>21</v>
      </c>
      <c r="F2195">
        <v>2016031021</v>
      </c>
      <c r="G2195">
        <v>20160310</v>
      </c>
      <c r="H2195" t="s">
        <v>2523</v>
      </c>
      <c r="I2195" t="s">
        <v>80</v>
      </c>
      <c r="J2195" t="s">
        <v>55</v>
      </c>
      <c r="K2195">
        <v>0</v>
      </c>
      <c r="L2195">
        <v>0</v>
      </c>
      <c r="M2195">
        <v>0</v>
      </c>
      <c r="N2195" t="s">
        <v>56</v>
      </c>
      <c r="O2195" t="s">
        <v>56</v>
      </c>
      <c r="P2195" t="s">
        <v>56</v>
      </c>
      <c r="Q2195" t="s">
        <v>3</v>
      </c>
      <c r="R2195" t="s">
        <v>80</v>
      </c>
      <c r="S2195" t="s">
        <v>55</v>
      </c>
      <c r="T2195" t="s">
        <v>56</v>
      </c>
      <c r="U2195" t="s">
        <v>56</v>
      </c>
      <c r="V2195" t="s">
        <v>56</v>
      </c>
      <c r="W2195" t="s">
        <v>55</v>
      </c>
      <c r="X2195" t="s">
        <v>56</v>
      </c>
      <c r="Y2195" t="s">
        <v>56</v>
      </c>
      <c r="Z2195" t="s">
        <v>56</v>
      </c>
      <c r="AA2195" t="s">
        <v>57</v>
      </c>
      <c r="AB2195" t="s">
        <v>56</v>
      </c>
      <c r="AC2195" t="s">
        <v>56</v>
      </c>
      <c r="AD2195" t="s">
        <v>56</v>
      </c>
      <c r="AE2195">
        <v>0</v>
      </c>
      <c r="AF2195">
        <v>0</v>
      </c>
      <c r="AG2195">
        <v>0</v>
      </c>
      <c r="AH2195">
        <v>1</v>
      </c>
      <c r="AI2195" s="18" t="str">
        <f t="shared" si="137"/>
        <v>1</v>
      </c>
      <c r="AJ2195" s="18" t="str">
        <f t="shared" si="138"/>
        <v>1</v>
      </c>
      <c r="AK2195" s="18" t="str">
        <f t="shared" si="139"/>
        <v>1</v>
      </c>
      <c r="AL2195" s="18">
        <f t="shared" si="140"/>
        <v>1</v>
      </c>
      <c r="AM2195" t="s">
        <v>55</v>
      </c>
      <c r="AN2195" t="s">
        <v>55</v>
      </c>
      <c r="AO2195">
        <v>0</v>
      </c>
      <c r="AP2195">
        <v>0</v>
      </c>
      <c r="AQ2195">
        <v>0</v>
      </c>
      <c r="AR2195" t="s">
        <v>59</v>
      </c>
      <c r="AS2195" t="s">
        <v>80</v>
      </c>
      <c r="AT2195" t="s">
        <v>80</v>
      </c>
      <c r="AU2195" t="s">
        <v>80</v>
      </c>
      <c r="AV2195" t="s">
        <v>8054</v>
      </c>
      <c r="AW2195" t="s">
        <v>2523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</v>
      </c>
      <c r="BL2195">
        <v>2016031021</v>
      </c>
      <c r="BM2195">
        <v>21</v>
      </c>
    </row>
    <row r="2196" spans="1:65">
      <c r="A2196" t="s">
        <v>8055</v>
      </c>
      <c r="B2196">
        <v>2195</v>
      </c>
      <c r="C2196" t="s">
        <v>52</v>
      </c>
      <c r="D2196">
        <v>1</v>
      </c>
      <c r="E2196">
        <v>21</v>
      </c>
      <c r="F2196">
        <v>2016031021</v>
      </c>
      <c r="G2196">
        <v>20160310</v>
      </c>
      <c r="H2196" t="s">
        <v>2524</v>
      </c>
      <c r="I2196" t="s">
        <v>2525</v>
      </c>
      <c r="J2196" t="s">
        <v>55</v>
      </c>
      <c r="K2196">
        <v>1</v>
      </c>
      <c r="L2196">
        <v>0</v>
      </c>
      <c r="M2196">
        <v>1</v>
      </c>
      <c r="N2196" t="s">
        <v>56</v>
      </c>
      <c r="O2196" t="s">
        <v>217</v>
      </c>
      <c r="P2196" t="s">
        <v>68</v>
      </c>
      <c r="Q2196" t="s">
        <v>3</v>
      </c>
      <c r="R2196" t="s">
        <v>80</v>
      </c>
      <c r="S2196" t="s">
        <v>55</v>
      </c>
      <c r="T2196" t="s">
        <v>68</v>
      </c>
      <c r="U2196" t="s">
        <v>68</v>
      </c>
      <c r="V2196" t="s">
        <v>68</v>
      </c>
      <c r="W2196" t="s">
        <v>55</v>
      </c>
      <c r="X2196" t="s">
        <v>68</v>
      </c>
      <c r="Y2196" t="s">
        <v>56</v>
      </c>
      <c r="Z2196" t="s">
        <v>56</v>
      </c>
      <c r="AA2196" t="s">
        <v>57</v>
      </c>
      <c r="AB2196" t="s">
        <v>56</v>
      </c>
      <c r="AC2196" t="s">
        <v>56</v>
      </c>
      <c r="AD2196" t="s">
        <v>56</v>
      </c>
      <c r="AE2196">
        <v>0</v>
      </c>
      <c r="AF2196">
        <v>0</v>
      </c>
      <c r="AG2196">
        <v>0</v>
      </c>
      <c r="AH2196">
        <v>1</v>
      </c>
      <c r="AI2196" s="18" t="str">
        <f t="shared" si="137"/>
        <v>1</v>
      </c>
      <c r="AJ2196" s="18" t="str">
        <f t="shared" si="138"/>
        <v>1</v>
      </c>
      <c r="AK2196" s="18" t="str">
        <f t="shared" si="139"/>
        <v>1</v>
      </c>
      <c r="AL2196" s="18">
        <f t="shared" si="140"/>
        <v>1</v>
      </c>
      <c r="AM2196" t="s">
        <v>55</v>
      </c>
      <c r="AN2196" t="s">
        <v>55</v>
      </c>
      <c r="AO2196">
        <v>0</v>
      </c>
      <c r="AP2196">
        <v>0</v>
      </c>
      <c r="AQ2196">
        <v>0</v>
      </c>
      <c r="AR2196" t="s">
        <v>426</v>
      </c>
      <c r="AS2196" t="s">
        <v>80</v>
      </c>
      <c r="AT2196" t="s">
        <v>80</v>
      </c>
      <c r="AU2196" t="s">
        <v>80</v>
      </c>
      <c r="AV2196" t="s">
        <v>8055</v>
      </c>
      <c r="AW2196" t="s">
        <v>2524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2016031021</v>
      </c>
      <c r="BM2196">
        <v>21</v>
      </c>
    </row>
    <row r="2197" spans="1:65">
      <c r="A2197" t="s">
        <v>8056</v>
      </c>
      <c r="B2197">
        <v>2196</v>
      </c>
      <c r="C2197" t="s">
        <v>52</v>
      </c>
      <c r="D2197">
        <v>1</v>
      </c>
      <c r="E2197">
        <v>21</v>
      </c>
      <c r="F2197">
        <v>2016031021</v>
      </c>
      <c r="G2197">
        <v>20160310</v>
      </c>
      <c r="H2197" t="s">
        <v>2526</v>
      </c>
      <c r="I2197" t="s">
        <v>2527</v>
      </c>
      <c r="J2197" t="s">
        <v>55</v>
      </c>
      <c r="K2197">
        <v>1</v>
      </c>
      <c r="L2197">
        <v>0</v>
      </c>
      <c r="M2197">
        <v>1</v>
      </c>
      <c r="N2197" t="s">
        <v>56</v>
      </c>
      <c r="O2197" t="s">
        <v>217</v>
      </c>
      <c r="P2197" t="s">
        <v>68</v>
      </c>
      <c r="Q2197" t="s">
        <v>3</v>
      </c>
      <c r="R2197" t="s">
        <v>80</v>
      </c>
      <c r="S2197" t="s">
        <v>55</v>
      </c>
      <c r="T2197" t="s">
        <v>56</v>
      </c>
      <c r="U2197" t="s">
        <v>56</v>
      </c>
      <c r="V2197" t="s">
        <v>68</v>
      </c>
      <c r="W2197" t="s">
        <v>55</v>
      </c>
      <c r="X2197" t="s">
        <v>68</v>
      </c>
      <c r="Y2197" t="s">
        <v>56</v>
      </c>
      <c r="Z2197" t="s">
        <v>56</v>
      </c>
      <c r="AA2197" t="s">
        <v>57</v>
      </c>
      <c r="AB2197" t="s">
        <v>56</v>
      </c>
      <c r="AC2197" t="s">
        <v>68</v>
      </c>
      <c r="AD2197" t="s">
        <v>56</v>
      </c>
      <c r="AE2197">
        <v>0</v>
      </c>
      <c r="AF2197">
        <v>0</v>
      </c>
      <c r="AG2197">
        <v>0</v>
      </c>
      <c r="AH2197">
        <v>1</v>
      </c>
      <c r="AI2197" s="18" t="str">
        <f t="shared" si="137"/>
        <v>1</v>
      </c>
      <c r="AJ2197" s="18" t="str">
        <f t="shared" si="138"/>
        <v>1</v>
      </c>
      <c r="AK2197" s="18" t="str">
        <f t="shared" si="139"/>
        <v>1</v>
      </c>
      <c r="AL2197" s="18">
        <f t="shared" si="140"/>
        <v>1</v>
      </c>
      <c r="AM2197" t="s">
        <v>55</v>
      </c>
      <c r="AN2197" t="s">
        <v>55</v>
      </c>
      <c r="AO2197">
        <v>1</v>
      </c>
      <c r="AP2197">
        <v>0</v>
      </c>
      <c r="AQ2197">
        <v>0</v>
      </c>
      <c r="AR2197" t="s">
        <v>298</v>
      </c>
      <c r="AS2197" t="s">
        <v>80</v>
      </c>
      <c r="AT2197" t="s">
        <v>80</v>
      </c>
      <c r="AU2197" t="s">
        <v>80</v>
      </c>
      <c r="AV2197" t="s">
        <v>8056</v>
      </c>
      <c r="AW2197" t="s">
        <v>2526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2016031021</v>
      </c>
      <c r="BM2197">
        <v>21</v>
      </c>
    </row>
    <row r="2198" spans="1:65">
      <c r="A2198" t="s">
        <v>8057</v>
      </c>
      <c r="B2198">
        <v>2197</v>
      </c>
      <c r="C2198" t="s">
        <v>52</v>
      </c>
      <c r="D2198">
        <v>1</v>
      </c>
      <c r="E2198">
        <v>21</v>
      </c>
      <c r="F2198">
        <v>2016031021</v>
      </c>
      <c r="G2198">
        <v>20160310</v>
      </c>
      <c r="H2198" t="s">
        <v>2528</v>
      </c>
      <c r="I2198" t="s">
        <v>2529</v>
      </c>
      <c r="J2198" t="s">
        <v>55</v>
      </c>
      <c r="K2198">
        <v>1</v>
      </c>
      <c r="L2198">
        <v>0</v>
      </c>
      <c r="M2198">
        <v>1</v>
      </c>
      <c r="N2198" t="s">
        <v>56</v>
      </c>
      <c r="O2198" t="s">
        <v>217</v>
      </c>
      <c r="P2198" t="s">
        <v>68</v>
      </c>
      <c r="Q2198" t="s">
        <v>3</v>
      </c>
      <c r="R2198" t="s">
        <v>80</v>
      </c>
      <c r="S2198" t="s">
        <v>55</v>
      </c>
      <c r="T2198" t="s">
        <v>56</v>
      </c>
      <c r="U2198" t="s">
        <v>56</v>
      </c>
      <c r="V2198" t="s">
        <v>68</v>
      </c>
      <c r="W2198" t="s">
        <v>55</v>
      </c>
      <c r="X2198" t="s">
        <v>68</v>
      </c>
      <c r="Y2198" t="s">
        <v>56</v>
      </c>
      <c r="Z2198" t="s">
        <v>56</v>
      </c>
      <c r="AA2198" t="s">
        <v>57</v>
      </c>
      <c r="AB2198" t="s">
        <v>56</v>
      </c>
      <c r="AC2198" t="s">
        <v>68</v>
      </c>
      <c r="AD2198" t="s">
        <v>56</v>
      </c>
      <c r="AE2198">
        <v>0</v>
      </c>
      <c r="AF2198">
        <v>0</v>
      </c>
      <c r="AG2198">
        <v>0</v>
      </c>
      <c r="AH2198">
        <v>1</v>
      </c>
      <c r="AI2198" s="18" t="str">
        <f t="shared" si="137"/>
        <v>1</v>
      </c>
      <c r="AJ2198" s="18" t="str">
        <f t="shared" si="138"/>
        <v>1</v>
      </c>
      <c r="AK2198" s="18" t="str">
        <f t="shared" si="139"/>
        <v>1</v>
      </c>
      <c r="AL2198" s="18">
        <f t="shared" si="140"/>
        <v>1</v>
      </c>
      <c r="AM2198" t="s">
        <v>55</v>
      </c>
      <c r="AN2198" t="s">
        <v>55</v>
      </c>
      <c r="AO2198">
        <v>0</v>
      </c>
      <c r="AP2198">
        <v>0</v>
      </c>
      <c r="AQ2198">
        <v>0</v>
      </c>
      <c r="AR2198" t="s">
        <v>298</v>
      </c>
      <c r="AS2198" t="s">
        <v>80</v>
      </c>
      <c r="AT2198" t="s">
        <v>80</v>
      </c>
      <c r="AU2198" t="s">
        <v>80</v>
      </c>
      <c r="AV2198" t="s">
        <v>8057</v>
      </c>
      <c r="AW2198" t="s">
        <v>2528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2016031021</v>
      </c>
      <c r="BM2198">
        <v>21</v>
      </c>
    </row>
    <row r="2199" spans="1:65">
      <c r="A2199" t="s">
        <v>8058</v>
      </c>
      <c r="B2199">
        <v>2198</v>
      </c>
      <c r="C2199" t="s">
        <v>52</v>
      </c>
      <c r="D2199">
        <v>1</v>
      </c>
      <c r="E2199">
        <v>21</v>
      </c>
      <c r="F2199">
        <v>2016031021</v>
      </c>
      <c r="G2199">
        <v>20160310</v>
      </c>
      <c r="H2199" t="s">
        <v>2530</v>
      </c>
      <c r="I2199" t="s">
        <v>2529</v>
      </c>
      <c r="J2199" t="s">
        <v>55</v>
      </c>
      <c r="K2199">
        <v>2</v>
      </c>
      <c r="L2199">
        <v>0</v>
      </c>
      <c r="M2199">
        <v>2</v>
      </c>
      <c r="N2199" t="s">
        <v>56</v>
      </c>
      <c r="O2199" t="s">
        <v>984</v>
      </c>
      <c r="P2199" t="s">
        <v>68</v>
      </c>
      <c r="Q2199" t="s">
        <v>3</v>
      </c>
      <c r="R2199" t="s">
        <v>80</v>
      </c>
      <c r="S2199" t="s">
        <v>55</v>
      </c>
      <c r="T2199" t="s">
        <v>56</v>
      </c>
      <c r="U2199" t="s">
        <v>56</v>
      </c>
      <c r="V2199" t="s">
        <v>68</v>
      </c>
      <c r="W2199" t="s">
        <v>55</v>
      </c>
      <c r="X2199" t="s">
        <v>68</v>
      </c>
      <c r="Y2199" t="s">
        <v>56</v>
      </c>
      <c r="Z2199" t="s">
        <v>56</v>
      </c>
      <c r="AA2199" t="s">
        <v>57</v>
      </c>
      <c r="AB2199" t="s">
        <v>56</v>
      </c>
      <c r="AC2199" t="s">
        <v>68</v>
      </c>
      <c r="AD2199" t="s">
        <v>56</v>
      </c>
      <c r="AE2199">
        <v>0</v>
      </c>
      <c r="AF2199">
        <v>0</v>
      </c>
      <c r="AG2199">
        <v>0</v>
      </c>
      <c r="AH2199">
        <v>1</v>
      </c>
      <c r="AI2199" s="18" t="str">
        <f t="shared" si="137"/>
        <v>1</v>
      </c>
      <c r="AJ2199" s="18" t="str">
        <f t="shared" si="138"/>
        <v>1</v>
      </c>
      <c r="AK2199" s="18" t="str">
        <f t="shared" si="139"/>
        <v>1</v>
      </c>
      <c r="AL2199" s="18">
        <f t="shared" si="140"/>
        <v>1</v>
      </c>
      <c r="AM2199" t="s">
        <v>55</v>
      </c>
      <c r="AN2199" t="s">
        <v>55</v>
      </c>
      <c r="AO2199">
        <v>0</v>
      </c>
      <c r="AP2199">
        <v>0</v>
      </c>
      <c r="AQ2199">
        <v>0</v>
      </c>
      <c r="AR2199" t="s">
        <v>298</v>
      </c>
      <c r="AS2199" t="s">
        <v>80</v>
      </c>
      <c r="AT2199" t="s">
        <v>80</v>
      </c>
      <c r="AU2199" t="s">
        <v>80</v>
      </c>
      <c r="AV2199" t="s">
        <v>8058</v>
      </c>
      <c r="AW2199" t="s">
        <v>2530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2016031021</v>
      </c>
      <c r="BM2199">
        <v>21</v>
      </c>
    </row>
    <row r="2200" spans="1:65">
      <c r="A2200" t="s">
        <v>8059</v>
      </c>
      <c r="B2200">
        <v>2199</v>
      </c>
      <c r="C2200" t="s">
        <v>52</v>
      </c>
      <c r="D2200">
        <v>1</v>
      </c>
      <c r="E2200">
        <v>21</v>
      </c>
      <c r="F2200">
        <v>2016031021</v>
      </c>
      <c r="G2200">
        <v>20160310</v>
      </c>
      <c r="H2200" t="s">
        <v>2531</v>
      </c>
      <c r="I2200" t="s">
        <v>2532</v>
      </c>
      <c r="J2200" t="s">
        <v>55</v>
      </c>
      <c r="K2200">
        <v>2</v>
      </c>
      <c r="L2200">
        <v>0</v>
      </c>
      <c r="M2200">
        <v>2</v>
      </c>
      <c r="N2200" t="s">
        <v>56</v>
      </c>
      <c r="O2200" t="s">
        <v>2532</v>
      </c>
      <c r="P2200" t="s">
        <v>68</v>
      </c>
      <c r="Q2200" t="s">
        <v>3</v>
      </c>
      <c r="R2200" t="s">
        <v>80</v>
      </c>
      <c r="S2200" t="s">
        <v>55</v>
      </c>
      <c r="T2200" t="s">
        <v>56</v>
      </c>
      <c r="U2200" t="s">
        <v>56</v>
      </c>
      <c r="V2200" t="s">
        <v>56</v>
      </c>
      <c r="W2200" t="s">
        <v>55</v>
      </c>
      <c r="X2200" t="s">
        <v>68</v>
      </c>
      <c r="Y2200" t="s">
        <v>56</v>
      </c>
      <c r="Z2200" t="s">
        <v>56</v>
      </c>
      <c r="AA2200" t="s">
        <v>57</v>
      </c>
      <c r="AB2200" t="s">
        <v>56</v>
      </c>
      <c r="AC2200" t="s">
        <v>68</v>
      </c>
      <c r="AD2200" t="s">
        <v>56</v>
      </c>
      <c r="AE2200">
        <v>0</v>
      </c>
      <c r="AF2200">
        <v>0</v>
      </c>
      <c r="AG2200">
        <v>0</v>
      </c>
      <c r="AH2200">
        <v>1</v>
      </c>
      <c r="AI2200" s="18" t="str">
        <f t="shared" si="137"/>
        <v>1</v>
      </c>
      <c r="AJ2200" s="18" t="str">
        <f t="shared" si="138"/>
        <v>1</v>
      </c>
      <c r="AK2200" s="18" t="str">
        <f t="shared" si="139"/>
        <v>1</v>
      </c>
      <c r="AL2200" s="18">
        <f t="shared" si="140"/>
        <v>1</v>
      </c>
      <c r="AM2200" t="s">
        <v>55</v>
      </c>
      <c r="AN2200" t="s">
        <v>55</v>
      </c>
      <c r="AO2200">
        <v>0</v>
      </c>
      <c r="AP2200">
        <v>0</v>
      </c>
      <c r="AQ2200">
        <v>0</v>
      </c>
      <c r="AR2200" t="s">
        <v>298</v>
      </c>
      <c r="AS2200" t="s">
        <v>80</v>
      </c>
      <c r="AT2200" t="s">
        <v>80</v>
      </c>
      <c r="AU2200" t="s">
        <v>80</v>
      </c>
      <c r="AV2200" t="s">
        <v>8059</v>
      </c>
      <c r="AW2200" t="s">
        <v>2531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2016031021</v>
      </c>
      <c r="BM2200">
        <v>21</v>
      </c>
    </row>
    <row r="2201" spans="1:65">
      <c r="A2201" t="s">
        <v>8060</v>
      </c>
      <c r="B2201">
        <v>2200</v>
      </c>
      <c r="C2201" t="s">
        <v>52</v>
      </c>
      <c r="D2201">
        <v>1</v>
      </c>
      <c r="E2201">
        <v>21</v>
      </c>
      <c r="F2201">
        <v>2016031021</v>
      </c>
      <c r="G2201">
        <v>20160310</v>
      </c>
      <c r="H2201" t="s">
        <v>2533</v>
      </c>
      <c r="I2201" t="s">
        <v>2534</v>
      </c>
      <c r="J2201" t="s">
        <v>55</v>
      </c>
      <c r="K2201">
        <v>2</v>
      </c>
      <c r="L2201">
        <v>0</v>
      </c>
      <c r="M2201">
        <v>2</v>
      </c>
      <c r="N2201" t="s">
        <v>56</v>
      </c>
      <c r="O2201" t="s">
        <v>2535</v>
      </c>
      <c r="P2201" t="s">
        <v>68</v>
      </c>
      <c r="Q2201" t="s">
        <v>3</v>
      </c>
      <c r="R2201" t="s">
        <v>80</v>
      </c>
      <c r="S2201" t="s">
        <v>55</v>
      </c>
      <c r="T2201" t="s">
        <v>56</v>
      </c>
      <c r="U2201" t="s">
        <v>56</v>
      </c>
      <c r="V2201" t="s">
        <v>56</v>
      </c>
      <c r="W2201" t="s">
        <v>55</v>
      </c>
      <c r="X2201" t="s">
        <v>68</v>
      </c>
      <c r="Y2201" t="s">
        <v>56</v>
      </c>
      <c r="Z2201" t="s">
        <v>56</v>
      </c>
      <c r="AA2201" t="s">
        <v>57</v>
      </c>
      <c r="AB2201" t="s">
        <v>56</v>
      </c>
      <c r="AC2201" t="s">
        <v>68</v>
      </c>
      <c r="AD2201" t="s">
        <v>56</v>
      </c>
      <c r="AE2201">
        <v>0</v>
      </c>
      <c r="AF2201">
        <v>0</v>
      </c>
      <c r="AG2201">
        <v>0</v>
      </c>
      <c r="AH2201">
        <v>1</v>
      </c>
      <c r="AI2201" s="18" t="str">
        <f t="shared" si="137"/>
        <v>1</v>
      </c>
      <c r="AJ2201" s="18" t="str">
        <f t="shared" si="138"/>
        <v>1</v>
      </c>
      <c r="AK2201" s="18" t="str">
        <f t="shared" si="139"/>
        <v>1</v>
      </c>
      <c r="AL2201" s="18">
        <f t="shared" si="140"/>
        <v>1</v>
      </c>
      <c r="AM2201" t="s">
        <v>55</v>
      </c>
      <c r="AN2201" t="s">
        <v>55</v>
      </c>
      <c r="AO2201">
        <v>0</v>
      </c>
      <c r="AP2201">
        <v>0</v>
      </c>
      <c r="AQ2201">
        <v>0</v>
      </c>
      <c r="AR2201" t="s">
        <v>298</v>
      </c>
      <c r="AS2201" t="s">
        <v>80</v>
      </c>
      <c r="AT2201" t="s">
        <v>80</v>
      </c>
      <c r="AU2201" t="s">
        <v>80</v>
      </c>
      <c r="AV2201" t="s">
        <v>8060</v>
      </c>
      <c r="AW2201" t="s">
        <v>2533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2016031021</v>
      </c>
      <c r="BM2201">
        <v>21</v>
      </c>
    </row>
    <row r="2202" spans="1:65">
      <c r="A2202" t="s">
        <v>8061</v>
      </c>
      <c r="B2202">
        <v>2201</v>
      </c>
      <c r="C2202" t="s">
        <v>52</v>
      </c>
      <c r="D2202">
        <v>1</v>
      </c>
      <c r="E2202">
        <v>21</v>
      </c>
      <c r="F2202">
        <v>2016031021</v>
      </c>
      <c r="G2202">
        <v>20160310</v>
      </c>
      <c r="H2202" t="s">
        <v>2536</v>
      </c>
      <c r="I2202" t="s">
        <v>2534</v>
      </c>
      <c r="J2202" t="s">
        <v>55</v>
      </c>
      <c r="K2202">
        <v>2</v>
      </c>
      <c r="L2202">
        <v>0</v>
      </c>
      <c r="M2202">
        <v>2</v>
      </c>
      <c r="N2202" t="s">
        <v>56</v>
      </c>
      <c r="O2202" t="s">
        <v>2537</v>
      </c>
      <c r="P2202" t="s">
        <v>68</v>
      </c>
      <c r="Q2202" t="s">
        <v>3</v>
      </c>
      <c r="R2202" t="s">
        <v>80</v>
      </c>
      <c r="S2202" t="s">
        <v>55</v>
      </c>
      <c r="T2202" t="s">
        <v>56</v>
      </c>
      <c r="U2202" t="s">
        <v>56</v>
      </c>
      <c r="V2202" t="s">
        <v>56</v>
      </c>
      <c r="W2202" t="s">
        <v>55</v>
      </c>
      <c r="X2202" t="s">
        <v>68</v>
      </c>
      <c r="Y2202" t="s">
        <v>56</v>
      </c>
      <c r="Z2202" t="s">
        <v>56</v>
      </c>
      <c r="AA2202" t="s">
        <v>57</v>
      </c>
      <c r="AB2202" t="s">
        <v>56</v>
      </c>
      <c r="AC2202" t="s">
        <v>68</v>
      </c>
      <c r="AD2202" t="s">
        <v>56</v>
      </c>
      <c r="AE2202">
        <v>0</v>
      </c>
      <c r="AF2202">
        <v>0</v>
      </c>
      <c r="AG2202">
        <v>0</v>
      </c>
      <c r="AH2202">
        <v>1</v>
      </c>
      <c r="AI2202" s="18" t="str">
        <f t="shared" si="137"/>
        <v>1</v>
      </c>
      <c r="AJ2202" s="18" t="str">
        <f t="shared" si="138"/>
        <v>1</v>
      </c>
      <c r="AK2202" s="18" t="str">
        <f t="shared" si="139"/>
        <v>1</v>
      </c>
      <c r="AL2202" s="18">
        <f t="shared" si="140"/>
        <v>1</v>
      </c>
      <c r="AM2202" t="s">
        <v>55</v>
      </c>
      <c r="AN2202" t="s">
        <v>55</v>
      </c>
      <c r="AO2202">
        <v>1</v>
      </c>
      <c r="AP2202">
        <v>0</v>
      </c>
      <c r="AQ2202">
        <v>0</v>
      </c>
      <c r="AR2202" t="s">
        <v>298</v>
      </c>
      <c r="AS2202" t="s">
        <v>80</v>
      </c>
      <c r="AT2202" t="s">
        <v>80</v>
      </c>
      <c r="AU2202" t="s">
        <v>80</v>
      </c>
      <c r="AV2202" t="s">
        <v>8061</v>
      </c>
      <c r="AW2202" t="s">
        <v>2536</v>
      </c>
      <c r="AX2202">
        <v>0</v>
      </c>
      <c r="AY2202">
        <v>0</v>
      </c>
      <c r="AZ2202">
        <v>0</v>
      </c>
      <c r="BA2202">
        <v>1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2016031021</v>
      </c>
      <c r="BM2202">
        <v>21</v>
      </c>
    </row>
    <row r="2203" spans="1:65">
      <c r="A2203" t="s">
        <v>8062</v>
      </c>
      <c r="B2203">
        <v>2202</v>
      </c>
      <c r="C2203" t="s">
        <v>52</v>
      </c>
      <c r="D2203">
        <v>1</v>
      </c>
      <c r="E2203">
        <v>21</v>
      </c>
      <c r="F2203">
        <v>2016031021</v>
      </c>
      <c r="G2203">
        <v>20160310</v>
      </c>
      <c r="H2203" t="s">
        <v>2538</v>
      </c>
      <c r="I2203" t="s">
        <v>2534</v>
      </c>
      <c r="J2203" t="s">
        <v>55</v>
      </c>
      <c r="K2203">
        <v>1</v>
      </c>
      <c r="L2203">
        <v>0</v>
      </c>
      <c r="M2203">
        <v>0</v>
      </c>
      <c r="N2203" t="s">
        <v>56</v>
      </c>
      <c r="O2203" t="s">
        <v>2537</v>
      </c>
      <c r="P2203" t="s">
        <v>68</v>
      </c>
      <c r="Q2203" t="s">
        <v>3</v>
      </c>
      <c r="R2203" t="s">
        <v>80</v>
      </c>
      <c r="S2203" t="s">
        <v>55</v>
      </c>
      <c r="T2203" t="s">
        <v>56</v>
      </c>
      <c r="U2203" t="s">
        <v>56</v>
      </c>
      <c r="V2203" t="s">
        <v>56</v>
      </c>
      <c r="W2203" t="s">
        <v>55</v>
      </c>
      <c r="X2203" t="s">
        <v>68</v>
      </c>
      <c r="Y2203" t="s">
        <v>56</v>
      </c>
      <c r="Z2203" t="s">
        <v>56</v>
      </c>
      <c r="AA2203" t="s">
        <v>57</v>
      </c>
      <c r="AB2203" t="s">
        <v>56</v>
      </c>
      <c r="AC2203" t="s">
        <v>68</v>
      </c>
      <c r="AD2203" t="s">
        <v>56</v>
      </c>
      <c r="AE2203">
        <v>0</v>
      </c>
      <c r="AF2203">
        <v>0</v>
      </c>
      <c r="AG2203">
        <v>0</v>
      </c>
      <c r="AH2203">
        <v>1</v>
      </c>
      <c r="AI2203" s="18" t="str">
        <f t="shared" si="137"/>
        <v>1</v>
      </c>
      <c r="AJ2203" s="18" t="str">
        <f t="shared" si="138"/>
        <v>1</v>
      </c>
      <c r="AK2203" s="18" t="str">
        <f t="shared" si="139"/>
        <v>1</v>
      </c>
      <c r="AL2203" s="18">
        <f t="shared" si="140"/>
        <v>1</v>
      </c>
      <c r="AM2203" t="s">
        <v>55</v>
      </c>
      <c r="AN2203" t="s">
        <v>55</v>
      </c>
      <c r="AO2203">
        <v>0</v>
      </c>
      <c r="AP2203">
        <v>0</v>
      </c>
      <c r="AQ2203">
        <v>0</v>
      </c>
      <c r="AR2203" t="s">
        <v>298</v>
      </c>
      <c r="AS2203" t="s">
        <v>80</v>
      </c>
      <c r="AT2203" t="s">
        <v>80</v>
      </c>
      <c r="AU2203" t="s">
        <v>80</v>
      </c>
      <c r="AV2203" t="s">
        <v>8062</v>
      </c>
      <c r="AW2203" t="s">
        <v>2538</v>
      </c>
      <c r="AX2203">
        <v>0</v>
      </c>
      <c r="AY2203">
        <v>0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2016031021</v>
      </c>
      <c r="BM2203">
        <v>21</v>
      </c>
    </row>
    <row r="2204" spans="1:65">
      <c r="A2204" t="s">
        <v>8063</v>
      </c>
      <c r="B2204">
        <v>2203</v>
      </c>
      <c r="C2204" t="s">
        <v>57</v>
      </c>
      <c r="D2204" t="s">
        <v>55</v>
      </c>
      <c r="E2204">
        <v>21</v>
      </c>
      <c r="F2204">
        <v>2016031021</v>
      </c>
      <c r="G2204" t="s">
        <v>55</v>
      </c>
      <c r="H2204" t="s">
        <v>2539</v>
      </c>
      <c r="I2204" t="s">
        <v>55</v>
      </c>
      <c r="J2204" t="s">
        <v>55</v>
      </c>
      <c r="K2204" t="s">
        <v>55</v>
      </c>
      <c r="L2204" t="s">
        <v>55</v>
      </c>
      <c r="M2204" t="s">
        <v>55</v>
      </c>
      <c r="N2204" t="s">
        <v>57</v>
      </c>
      <c r="O2204" t="s">
        <v>57</v>
      </c>
      <c r="P2204" t="s">
        <v>57</v>
      </c>
      <c r="Q2204" t="s">
        <v>57</v>
      </c>
      <c r="R2204" t="s">
        <v>57</v>
      </c>
      <c r="S2204" t="s">
        <v>55</v>
      </c>
      <c r="T2204" t="s">
        <v>57</v>
      </c>
      <c r="U2204" t="s">
        <v>57</v>
      </c>
      <c r="V2204" t="s">
        <v>57</v>
      </c>
      <c r="W2204" t="s">
        <v>55</v>
      </c>
      <c r="X2204" t="s">
        <v>57</v>
      </c>
      <c r="Y2204" t="s">
        <v>57</v>
      </c>
      <c r="Z2204" t="s">
        <v>57</v>
      </c>
      <c r="AA2204" t="s">
        <v>57</v>
      </c>
      <c r="AB2204" t="s">
        <v>57</v>
      </c>
      <c r="AC2204" t="s">
        <v>57</v>
      </c>
      <c r="AD2204" t="s">
        <v>57</v>
      </c>
      <c r="AE2204">
        <v>0</v>
      </c>
      <c r="AF2204">
        <v>0</v>
      </c>
      <c r="AG2204">
        <v>0</v>
      </c>
      <c r="AH2204">
        <v>0</v>
      </c>
      <c r="AI2204" s="18" t="str">
        <f t="shared" si="137"/>
        <v>1</v>
      </c>
      <c r="AJ2204" s="18" t="str">
        <f t="shared" si="138"/>
        <v>1</v>
      </c>
      <c r="AK2204" s="18" t="str">
        <f t="shared" si="139"/>
        <v>1</v>
      </c>
      <c r="AL2204" s="18">
        <f t="shared" si="140"/>
        <v>0</v>
      </c>
      <c r="AM2204" t="s">
        <v>55</v>
      </c>
      <c r="AN2204" t="s">
        <v>55</v>
      </c>
      <c r="AO2204">
        <v>0</v>
      </c>
      <c r="AP2204">
        <v>1</v>
      </c>
      <c r="AQ2204">
        <v>0</v>
      </c>
      <c r="AR2204" t="s">
        <v>59</v>
      </c>
      <c r="AS2204" t="s">
        <v>80</v>
      </c>
      <c r="AT2204" t="s">
        <v>80</v>
      </c>
      <c r="AU2204" t="s">
        <v>80</v>
      </c>
      <c r="AV2204" t="s">
        <v>8063</v>
      </c>
      <c r="AW2204" t="s">
        <v>2539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0</v>
      </c>
      <c r="BL2204">
        <v>2016031021</v>
      </c>
      <c r="BM2204">
        <v>21</v>
      </c>
    </row>
    <row r="2205" spans="1:65">
      <c r="A2205" t="s">
        <v>8064</v>
      </c>
      <c r="B2205">
        <v>2204</v>
      </c>
      <c r="C2205" t="s">
        <v>52</v>
      </c>
      <c r="D2205">
        <v>1</v>
      </c>
      <c r="E2205">
        <v>21</v>
      </c>
      <c r="F2205">
        <v>2016031021</v>
      </c>
      <c r="G2205">
        <v>20160310</v>
      </c>
      <c r="H2205" t="s">
        <v>2540</v>
      </c>
      <c r="I2205" t="s">
        <v>76</v>
      </c>
      <c r="J2205" t="s">
        <v>55</v>
      </c>
      <c r="K2205">
        <v>0</v>
      </c>
      <c r="L2205">
        <v>0</v>
      </c>
      <c r="M2205">
        <v>0</v>
      </c>
      <c r="N2205" t="s">
        <v>56</v>
      </c>
      <c r="O2205" t="s">
        <v>57</v>
      </c>
      <c r="P2205" t="s">
        <v>57</v>
      </c>
      <c r="Q2205" t="s">
        <v>4</v>
      </c>
      <c r="R2205" t="s">
        <v>93</v>
      </c>
      <c r="S2205" t="s">
        <v>55</v>
      </c>
      <c r="T2205" t="s">
        <v>56</v>
      </c>
      <c r="U2205" t="s">
        <v>56</v>
      </c>
      <c r="V2205" t="s">
        <v>56</v>
      </c>
      <c r="W2205" t="s">
        <v>55</v>
      </c>
      <c r="X2205" t="s">
        <v>56</v>
      </c>
      <c r="Y2205" t="s">
        <v>56</v>
      </c>
      <c r="Z2205" t="s">
        <v>56</v>
      </c>
      <c r="AA2205" t="s">
        <v>57</v>
      </c>
      <c r="AB2205" t="s">
        <v>56</v>
      </c>
      <c r="AC2205" t="s">
        <v>56</v>
      </c>
      <c r="AD2205" t="s">
        <v>56</v>
      </c>
      <c r="AE2205">
        <v>0</v>
      </c>
      <c r="AF2205">
        <v>0</v>
      </c>
      <c r="AG2205">
        <v>0</v>
      </c>
      <c r="AH2205">
        <v>0</v>
      </c>
      <c r="AI2205" s="18" t="str">
        <f t="shared" si="137"/>
        <v>1</v>
      </c>
      <c r="AJ2205" s="18" t="str">
        <f t="shared" si="138"/>
        <v>1</v>
      </c>
      <c r="AK2205" s="18" t="str">
        <f t="shared" si="139"/>
        <v>1</v>
      </c>
      <c r="AL2205" s="18">
        <f t="shared" si="140"/>
        <v>0</v>
      </c>
      <c r="AM2205" t="s">
        <v>55</v>
      </c>
      <c r="AN2205" t="s">
        <v>55</v>
      </c>
      <c r="AO2205">
        <v>0</v>
      </c>
      <c r="AP2205">
        <v>0</v>
      </c>
      <c r="AQ2205">
        <v>0</v>
      </c>
      <c r="AR2205" t="s">
        <v>76</v>
      </c>
      <c r="AS2205" t="s">
        <v>91</v>
      </c>
      <c r="AT2205" t="s">
        <v>91</v>
      </c>
      <c r="AU2205" t="s">
        <v>4449</v>
      </c>
      <c r="AV2205" t="s">
        <v>8064</v>
      </c>
      <c r="AW2205" t="s">
        <v>2540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1</v>
      </c>
      <c r="BL2205">
        <v>2016031021</v>
      </c>
      <c r="BM2205">
        <v>21</v>
      </c>
    </row>
    <row r="2206" spans="1:65">
      <c r="A2206" t="s">
        <v>8065</v>
      </c>
      <c r="B2206">
        <v>2205</v>
      </c>
      <c r="C2206" t="s">
        <v>52</v>
      </c>
      <c r="D2206">
        <v>1</v>
      </c>
      <c r="E2206">
        <v>21</v>
      </c>
      <c r="F2206">
        <v>2016031021</v>
      </c>
      <c r="G2206">
        <v>20160310</v>
      </c>
      <c r="H2206" t="s">
        <v>2541</v>
      </c>
      <c r="I2206" t="s">
        <v>76</v>
      </c>
      <c r="J2206" t="s">
        <v>55</v>
      </c>
      <c r="K2206">
        <v>0</v>
      </c>
      <c r="L2206">
        <v>0</v>
      </c>
      <c r="M2206">
        <v>0</v>
      </c>
      <c r="N2206" t="s">
        <v>56</v>
      </c>
      <c r="O2206" t="s">
        <v>57</v>
      </c>
      <c r="P2206" t="s">
        <v>57</v>
      </c>
      <c r="Q2206" t="s">
        <v>4</v>
      </c>
      <c r="R2206" t="s">
        <v>93</v>
      </c>
      <c r="S2206" t="s">
        <v>55</v>
      </c>
      <c r="T2206" t="s">
        <v>56</v>
      </c>
      <c r="U2206" t="s">
        <v>56</v>
      </c>
      <c r="V2206" t="s">
        <v>56</v>
      </c>
      <c r="W2206" t="s">
        <v>55</v>
      </c>
      <c r="X2206" t="s">
        <v>56</v>
      </c>
      <c r="Y2206" t="s">
        <v>56</v>
      </c>
      <c r="Z2206" t="s">
        <v>56</v>
      </c>
      <c r="AA2206" t="s">
        <v>57</v>
      </c>
      <c r="AB2206" t="s">
        <v>56</v>
      </c>
      <c r="AC2206" t="s">
        <v>56</v>
      </c>
      <c r="AD2206" t="s">
        <v>56</v>
      </c>
      <c r="AE2206">
        <v>0</v>
      </c>
      <c r="AF2206">
        <v>0</v>
      </c>
      <c r="AG2206">
        <v>1</v>
      </c>
      <c r="AH2206">
        <v>1</v>
      </c>
      <c r="AI2206" s="18" t="str">
        <f t="shared" si="137"/>
        <v>1</v>
      </c>
      <c r="AJ2206" s="18" t="str">
        <f t="shared" si="138"/>
        <v>1</v>
      </c>
      <c r="AK2206" s="18" t="str">
        <f t="shared" si="139"/>
        <v>0</v>
      </c>
      <c r="AL2206" s="18">
        <f t="shared" si="140"/>
        <v>1</v>
      </c>
      <c r="AM2206">
        <v>1</v>
      </c>
      <c r="AN2206">
        <v>1</v>
      </c>
      <c r="AO2206">
        <v>1</v>
      </c>
      <c r="AP2206">
        <v>0</v>
      </c>
      <c r="AQ2206">
        <v>0</v>
      </c>
      <c r="AR2206" t="s">
        <v>76</v>
      </c>
      <c r="AS2206" t="s">
        <v>91</v>
      </c>
      <c r="AT2206" t="s">
        <v>91</v>
      </c>
      <c r="AU2206" t="s">
        <v>4449</v>
      </c>
      <c r="AV2206" t="s">
        <v>8065</v>
      </c>
      <c r="AW2206" t="s">
        <v>2541</v>
      </c>
      <c r="AX2206">
        <v>0</v>
      </c>
      <c r="AY2206">
        <v>1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1</v>
      </c>
      <c r="BI2206">
        <v>0</v>
      </c>
      <c r="BJ2206">
        <v>0</v>
      </c>
      <c r="BK2206">
        <v>0</v>
      </c>
      <c r="BL2206">
        <v>2016031021</v>
      </c>
      <c r="BM2206">
        <v>21</v>
      </c>
    </row>
    <row r="2207" spans="1:65">
      <c r="A2207" t="s">
        <v>8066</v>
      </c>
      <c r="B2207">
        <v>2206</v>
      </c>
      <c r="C2207" t="s">
        <v>52</v>
      </c>
      <c r="D2207">
        <v>1</v>
      </c>
      <c r="E2207">
        <v>21</v>
      </c>
      <c r="F2207">
        <v>2016031021</v>
      </c>
      <c r="G2207">
        <v>20160310</v>
      </c>
      <c r="H2207" t="s">
        <v>2542</v>
      </c>
      <c r="I2207" t="s">
        <v>54</v>
      </c>
      <c r="J2207" t="s">
        <v>55</v>
      </c>
      <c r="K2207">
        <v>0</v>
      </c>
      <c r="L2207">
        <v>0</v>
      </c>
      <c r="M2207">
        <v>0</v>
      </c>
      <c r="N2207" t="s">
        <v>56</v>
      </c>
      <c r="O2207" t="s">
        <v>57</v>
      </c>
      <c r="P2207" t="s">
        <v>57</v>
      </c>
      <c r="Q2207" t="s">
        <v>4</v>
      </c>
      <c r="R2207" t="s">
        <v>80</v>
      </c>
      <c r="S2207" t="s">
        <v>55</v>
      </c>
      <c r="T2207" t="s">
        <v>56</v>
      </c>
      <c r="U2207" t="s">
        <v>56</v>
      </c>
      <c r="V2207" t="s">
        <v>56</v>
      </c>
      <c r="W2207" t="s">
        <v>55</v>
      </c>
      <c r="X2207" t="s">
        <v>56</v>
      </c>
      <c r="Y2207" t="s">
        <v>56</v>
      </c>
      <c r="Z2207" t="s">
        <v>56</v>
      </c>
      <c r="AA2207" t="s">
        <v>57</v>
      </c>
      <c r="AB2207" t="s">
        <v>56</v>
      </c>
      <c r="AC2207" t="s">
        <v>56</v>
      </c>
      <c r="AD2207" t="s">
        <v>56</v>
      </c>
      <c r="AE2207">
        <v>0</v>
      </c>
      <c r="AF2207">
        <v>0</v>
      </c>
      <c r="AG2207">
        <v>0</v>
      </c>
      <c r="AH2207">
        <v>1</v>
      </c>
      <c r="AI2207" s="18" t="str">
        <f t="shared" si="137"/>
        <v>1</v>
      </c>
      <c r="AJ2207" s="18" t="str">
        <f t="shared" si="138"/>
        <v>1</v>
      </c>
      <c r="AK2207" s="18" t="str">
        <f t="shared" si="139"/>
        <v>1</v>
      </c>
      <c r="AL2207" s="18">
        <f t="shared" si="140"/>
        <v>1</v>
      </c>
      <c r="AM2207" t="s">
        <v>55</v>
      </c>
      <c r="AN2207" t="s">
        <v>55</v>
      </c>
      <c r="AO2207">
        <v>0</v>
      </c>
      <c r="AP2207">
        <v>0</v>
      </c>
      <c r="AQ2207">
        <v>0</v>
      </c>
      <c r="AR2207" t="s">
        <v>59</v>
      </c>
      <c r="AS2207" t="s">
        <v>80</v>
      </c>
      <c r="AT2207" t="s">
        <v>80</v>
      </c>
      <c r="AU2207" t="s">
        <v>80</v>
      </c>
      <c r="AV2207" t="s">
        <v>8066</v>
      </c>
      <c r="AW2207" t="s">
        <v>2542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</v>
      </c>
      <c r="BL2207">
        <v>2016031021</v>
      </c>
      <c r="BM2207">
        <v>21</v>
      </c>
    </row>
    <row r="2208" spans="1:65">
      <c r="A2208" t="s">
        <v>8067</v>
      </c>
      <c r="B2208">
        <v>2207</v>
      </c>
      <c r="C2208" t="s">
        <v>52</v>
      </c>
      <c r="D2208">
        <v>1</v>
      </c>
      <c r="E2208">
        <v>21</v>
      </c>
      <c r="F2208">
        <v>2016031021</v>
      </c>
      <c r="G2208">
        <v>20160310</v>
      </c>
      <c r="H2208" t="s">
        <v>2543</v>
      </c>
      <c r="I2208" t="s">
        <v>76</v>
      </c>
      <c r="J2208" t="s">
        <v>55</v>
      </c>
      <c r="K2208">
        <v>0</v>
      </c>
      <c r="L2208">
        <v>0</v>
      </c>
      <c r="M2208">
        <v>0</v>
      </c>
      <c r="N2208" t="s">
        <v>56</v>
      </c>
      <c r="O2208" t="s">
        <v>57</v>
      </c>
      <c r="P2208" t="s">
        <v>57</v>
      </c>
      <c r="Q2208" t="s">
        <v>4</v>
      </c>
      <c r="R2208" t="s">
        <v>93</v>
      </c>
      <c r="S2208" t="s">
        <v>55</v>
      </c>
      <c r="T2208" t="s">
        <v>56</v>
      </c>
      <c r="U2208" t="s">
        <v>56</v>
      </c>
      <c r="V2208" t="s">
        <v>56</v>
      </c>
      <c r="W2208" t="s">
        <v>55</v>
      </c>
      <c r="X2208" t="s">
        <v>56</v>
      </c>
      <c r="Y2208" t="s">
        <v>56</v>
      </c>
      <c r="Z2208" t="s">
        <v>56</v>
      </c>
      <c r="AA2208" t="s">
        <v>57</v>
      </c>
      <c r="AB2208" t="s">
        <v>56</v>
      </c>
      <c r="AC2208" t="s">
        <v>56</v>
      </c>
      <c r="AD2208" t="s">
        <v>56</v>
      </c>
      <c r="AE2208">
        <v>0</v>
      </c>
      <c r="AF2208">
        <v>0</v>
      </c>
      <c r="AG2208">
        <v>0</v>
      </c>
      <c r="AH2208">
        <v>1</v>
      </c>
      <c r="AI2208" s="18" t="str">
        <f t="shared" si="137"/>
        <v>1</v>
      </c>
      <c r="AJ2208" s="18" t="str">
        <f t="shared" si="138"/>
        <v>1</v>
      </c>
      <c r="AK2208" s="18" t="str">
        <f t="shared" si="139"/>
        <v>1</v>
      </c>
      <c r="AL2208" s="18">
        <f t="shared" si="140"/>
        <v>1</v>
      </c>
      <c r="AM2208" t="s">
        <v>55</v>
      </c>
      <c r="AN2208" t="s">
        <v>55</v>
      </c>
      <c r="AO2208">
        <v>0</v>
      </c>
      <c r="AP2208">
        <v>0</v>
      </c>
      <c r="AQ2208">
        <v>0</v>
      </c>
      <c r="AR2208" t="s">
        <v>76</v>
      </c>
      <c r="AS2208" t="s">
        <v>91</v>
      </c>
      <c r="AT2208" t="s">
        <v>91</v>
      </c>
      <c r="AU2208" t="s">
        <v>4449</v>
      </c>
      <c r="AV2208" t="s">
        <v>8067</v>
      </c>
      <c r="AW2208" t="s">
        <v>2543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2016031021</v>
      </c>
      <c r="BM2208">
        <v>21</v>
      </c>
    </row>
    <row r="2209" spans="1:65">
      <c r="A2209" t="s">
        <v>8068</v>
      </c>
      <c r="B2209">
        <v>2208</v>
      </c>
      <c r="C2209" t="s">
        <v>52</v>
      </c>
      <c r="D2209">
        <v>1</v>
      </c>
      <c r="E2209">
        <v>21</v>
      </c>
      <c r="F2209">
        <v>2016031021</v>
      </c>
      <c r="G2209">
        <v>20160310</v>
      </c>
      <c r="H2209" t="s">
        <v>2544</v>
      </c>
      <c r="I2209" t="s">
        <v>80</v>
      </c>
      <c r="J2209" t="s">
        <v>55</v>
      </c>
      <c r="K2209">
        <v>0</v>
      </c>
      <c r="L2209">
        <v>0</v>
      </c>
      <c r="M2209">
        <v>0</v>
      </c>
      <c r="N2209" t="s">
        <v>56</v>
      </c>
      <c r="O2209" t="s">
        <v>57</v>
      </c>
      <c r="P2209" t="s">
        <v>57</v>
      </c>
      <c r="Q2209" t="s">
        <v>3</v>
      </c>
      <c r="R2209" t="s">
        <v>58</v>
      </c>
      <c r="S2209" t="s">
        <v>55</v>
      </c>
      <c r="T2209" t="s">
        <v>56</v>
      </c>
      <c r="U2209" t="s">
        <v>56</v>
      </c>
      <c r="V2209" t="s">
        <v>56</v>
      </c>
      <c r="W2209" t="s">
        <v>55</v>
      </c>
      <c r="X2209" t="s">
        <v>56</v>
      </c>
      <c r="Y2209" t="s">
        <v>56</v>
      </c>
      <c r="Z2209" t="s">
        <v>68</v>
      </c>
      <c r="AA2209" t="s">
        <v>57</v>
      </c>
      <c r="AB2209" t="s">
        <v>56</v>
      </c>
      <c r="AC2209" t="s">
        <v>56</v>
      </c>
      <c r="AD2209" t="s">
        <v>56</v>
      </c>
      <c r="AE2209">
        <v>0</v>
      </c>
      <c r="AF2209">
        <v>0</v>
      </c>
      <c r="AG2209">
        <v>0</v>
      </c>
      <c r="AH2209">
        <v>0</v>
      </c>
      <c r="AI2209" s="18" t="str">
        <f t="shared" si="137"/>
        <v>1</v>
      </c>
      <c r="AJ2209" s="18" t="str">
        <f t="shared" si="138"/>
        <v>1</v>
      </c>
      <c r="AK2209" s="18" t="str">
        <f t="shared" si="139"/>
        <v>1</v>
      </c>
      <c r="AL2209" s="18">
        <f t="shared" si="140"/>
        <v>0</v>
      </c>
      <c r="AM2209" t="s">
        <v>55</v>
      </c>
      <c r="AN2209" t="s">
        <v>55</v>
      </c>
      <c r="AO2209">
        <v>0</v>
      </c>
      <c r="AP2209">
        <v>0</v>
      </c>
      <c r="AQ2209">
        <v>0</v>
      </c>
      <c r="AR2209" t="s">
        <v>59</v>
      </c>
      <c r="AS2209" t="s">
        <v>58</v>
      </c>
      <c r="AT2209" t="s">
        <v>58</v>
      </c>
      <c r="AU2209" t="s">
        <v>1326</v>
      </c>
      <c r="AV2209" t="s">
        <v>8068</v>
      </c>
      <c r="AW2209" t="s">
        <v>2544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</v>
      </c>
      <c r="BI2209">
        <v>0</v>
      </c>
      <c r="BJ2209">
        <v>0</v>
      </c>
      <c r="BK2209">
        <v>1</v>
      </c>
      <c r="BL2209">
        <v>2016031021</v>
      </c>
      <c r="BM2209">
        <v>21</v>
      </c>
    </row>
    <row r="2210" spans="1:65">
      <c r="A2210" t="s">
        <v>8069</v>
      </c>
      <c r="B2210">
        <v>2209</v>
      </c>
      <c r="C2210" t="s">
        <v>52</v>
      </c>
      <c r="D2210">
        <v>1</v>
      </c>
      <c r="E2210">
        <v>21</v>
      </c>
      <c r="F2210">
        <v>2016031021</v>
      </c>
      <c r="G2210">
        <v>20160310</v>
      </c>
      <c r="H2210" t="s">
        <v>2545</v>
      </c>
      <c r="I2210" t="s">
        <v>217</v>
      </c>
      <c r="J2210" t="s">
        <v>55</v>
      </c>
      <c r="K2210">
        <v>0</v>
      </c>
      <c r="L2210">
        <v>0</v>
      </c>
      <c r="M2210">
        <v>0</v>
      </c>
      <c r="N2210" t="s">
        <v>56</v>
      </c>
      <c r="O2210" t="s">
        <v>57</v>
      </c>
      <c r="P2210" t="s">
        <v>57</v>
      </c>
      <c r="Q2210" t="s">
        <v>3</v>
      </c>
      <c r="R2210" t="s">
        <v>144</v>
      </c>
      <c r="S2210" t="s">
        <v>55</v>
      </c>
      <c r="T2210" t="s">
        <v>56</v>
      </c>
      <c r="U2210" t="s">
        <v>56</v>
      </c>
      <c r="V2210" t="s">
        <v>56</v>
      </c>
      <c r="W2210" t="s">
        <v>55</v>
      </c>
      <c r="X2210" t="s">
        <v>56</v>
      </c>
      <c r="Y2210" t="s">
        <v>56</v>
      </c>
      <c r="Z2210" t="s">
        <v>56</v>
      </c>
      <c r="AA2210" t="s">
        <v>57</v>
      </c>
      <c r="AB2210" t="s">
        <v>56</v>
      </c>
      <c r="AC2210" t="s">
        <v>56</v>
      </c>
      <c r="AD2210" t="s">
        <v>56</v>
      </c>
      <c r="AE2210">
        <v>0</v>
      </c>
      <c r="AF2210">
        <v>0</v>
      </c>
      <c r="AG2210">
        <v>0</v>
      </c>
      <c r="AH2210">
        <v>1</v>
      </c>
      <c r="AI2210" s="18" t="str">
        <f t="shared" si="137"/>
        <v>1</v>
      </c>
      <c r="AJ2210" s="18" t="str">
        <f t="shared" si="138"/>
        <v>1</v>
      </c>
      <c r="AK2210" s="18" t="str">
        <f t="shared" si="139"/>
        <v>1</v>
      </c>
      <c r="AL2210" s="18">
        <f t="shared" si="140"/>
        <v>1</v>
      </c>
      <c r="AM2210" t="s">
        <v>55</v>
      </c>
      <c r="AN2210" t="s">
        <v>55</v>
      </c>
      <c r="AO2210">
        <v>0</v>
      </c>
      <c r="AP2210">
        <v>0</v>
      </c>
      <c r="AQ2210">
        <v>0</v>
      </c>
      <c r="AR2210" t="s">
        <v>147</v>
      </c>
      <c r="AS2210" t="s">
        <v>58</v>
      </c>
      <c r="AT2210" t="s">
        <v>144</v>
      </c>
      <c r="AU2210" t="s">
        <v>1326</v>
      </c>
      <c r="AV2210" t="s">
        <v>8069</v>
      </c>
      <c r="AW2210" t="s">
        <v>2545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2016031021</v>
      </c>
      <c r="BM2210">
        <v>21</v>
      </c>
    </row>
    <row r="2211" spans="1:65">
      <c r="A2211" t="s">
        <v>8070</v>
      </c>
      <c r="B2211">
        <v>2210</v>
      </c>
      <c r="C2211" t="s">
        <v>52</v>
      </c>
      <c r="D2211">
        <v>1</v>
      </c>
      <c r="E2211">
        <v>21</v>
      </c>
      <c r="F2211">
        <v>2016031021</v>
      </c>
      <c r="G2211">
        <v>20160310</v>
      </c>
      <c r="H2211" t="s">
        <v>2546</v>
      </c>
      <c r="I2211" t="s">
        <v>211</v>
      </c>
      <c r="J2211" t="s">
        <v>55</v>
      </c>
      <c r="K2211">
        <v>0</v>
      </c>
      <c r="L2211">
        <v>0</v>
      </c>
      <c r="M2211">
        <v>0</v>
      </c>
      <c r="N2211" t="s">
        <v>56</v>
      </c>
      <c r="O2211" t="s">
        <v>57</v>
      </c>
      <c r="P2211" t="s">
        <v>57</v>
      </c>
      <c r="Q2211" t="s">
        <v>3</v>
      </c>
      <c r="R2211" t="s">
        <v>144</v>
      </c>
      <c r="S2211" t="s">
        <v>55</v>
      </c>
      <c r="T2211" t="s">
        <v>68</v>
      </c>
      <c r="U2211" t="s">
        <v>68</v>
      </c>
      <c r="V2211" t="s">
        <v>68</v>
      </c>
      <c r="W2211" t="s">
        <v>55</v>
      </c>
      <c r="X2211" t="s">
        <v>56</v>
      </c>
      <c r="Y2211" t="s">
        <v>56</v>
      </c>
      <c r="Z2211" t="s">
        <v>56</v>
      </c>
      <c r="AA2211" t="s">
        <v>57</v>
      </c>
      <c r="AB2211" t="s">
        <v>56</v>
      </c>
      <c r="AC2211" t="s">
        <v>56</v>
      </c>
      <c r="AD2211" t="s">
        <v>56</v>
      </c>
      <c r="AE2211">
        <v>0</v>
      </c>
      <c r="AF2211">
        <v>0</v>
      </c>
      <c r="AG2211">
        <v>0</v>
      </c>
      <c r="AH2211">
        <v>1</v>
      </c>
      <c r="AI2211" s="18" t="str">
        <f t="shared" si="137"/>
        <v>1</v>
      </c>
      <c r="AJ2211" s="18" t="str">
        <f t="shared" si="138"/>
        <v>1</v>
      </c>
      <c r="AK2211" s="18" t="str">
        <f t="shared" si="139"/>
        <v>1</v>
      </c>
      <c r="AL2211" s="18">
        <f t="shared" si="140"/>
        <v>1</v>
      </c>
      <c r="AM2211" t="s">
        <v>55</v>
      </c>
      <c r="AN2211" t="s">
        <v>55</v>
      </c>
      <c r="AO2211">
        <v>1</v>
      </c>
      <c r="AP2211">
        <v>0</v>
      </c>
      <c r="AQ2211">
        <v>0</v>
      </c>
      <c r="AR2211" t="s">
        <v>209</v>
      </c>
      <c r="AS2211" t="s">
        <v>58</v>
      </c>
      <c r="AT2211" t="s">
        <v>144</v>
      </c>
      <c r="AU2211" t="s">
        <v>1326</v>
      </c>
      <c r="AV2211" t="s">
        <v>8070</v>
      </c>
      <c r="AW2211" t="s">
        <v>2546</v>
      </c>
      <c r="AX2211">
        <v>0</v>
      </c>
      <c r="AY2211">
        <v>0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2016031021</v>
      </c>
      <c r="BM2211">
        <v>21</v>
      </c>
    </row>
    <row r="2212" spans="1:65">
      <c r="A2212" t="s">
        <v>8071</v>
      </c>
      <c r="B2212">
        <v>2211</v>
      </c>
      <c r="C2212" t="s">
        <v>52</v>
      </c>
      <c r="D2212">
        <v>1</v>
      </c>
      <c r="E2212">
        <v>21</v>
      </c>
      <c r="F2212">
        <v>2016031021</v>
      </c>
      <c r="G2212">
        <v>20160310</v>
      </c>
      <c r="H2212" t="s">
        <v>2547</v>
      </c>
      <c r="I2212" t="s">
        <v>2548</v>
      </c>
      <c r="J2212" t="s">
        <v>55</v>
      </c>
      <c r="K2212">
        <v>0</v>
      </c>
      <c r="L2212">
        <v>0</v>
      </c>
      <c r="M2212">
        <v>0</v>
      </c>
      <c r="N2212" t="s">
        <v>56</v>
      </c>
      <c r="O2212" t="s">
        <v>57</v>
      </c>
      <c r="P2212" t="s">
        <v>57</v>
      </c>
      <c r="Q2212" t="s">
        <v>3</v>
      </c>
      <c r="R2212" t="s">
        <v>144</v>
      </c>
      <c r="S2212" t="s">
        <v>55</v>
      </c>
      <c r="T2212" t="s">
        <v>68</v>
      </c>
      <c r="U2212" t="s">
        <v>68</v>
      </c>
      <c r="V2212" t="s">
        <v>68</v>
      </c>
      <c r="W2212" t="s">
        <v>55</v>
      </c>
      <c r="X2212" t="s">
        <v>56</v>
      </c>
      <c r="Y2212" t="s">
        <v>56</v>
      </c>
      <c r="Z2212" t="s">
        <v>68</v>
      </c>
      <c r="AA2212" t="s">
        <v>57</v>
      </c>
      <c r="AB2212" t="s">
        <v>56</v>
      </c>
      <c r="AC2212" t="s">
        <v>56</v>
      </c>
      <c r="AD2212" t="s">
        <v>56</v>
      </c>
      <c r="AE2212">
        <v>0</v>
      </c>
      <c r="AF2212">
        <v>0</v>
      </c>
      <c r="AG2212">
        <v>0</v>
      </c>
      <c r="AH2212">
        <v>1</v>
      </c>
      <c r="AI2212" s="18" t="str">
        <f t="shared" si="137"/>
        <v>1</v>
      </c>
      <c r="AJ2212" s="18" t="str">
        <f t="shared" si="138"/>
        <v>1</v>
      </c>
      <c r="AK2212" s="18" t="str">
        <f t="shared" si="139"/>
        <v>1</v>
      </c>
      <c r="AL2212" s="18">
        <f t="shared" si="140"/>
        <v>1</v>
      </c>
      <c r="AM2212" t="s">
        <v>55</v>
      </c>
      <c r="AN2212" t="s">
        <v>55</v>
      </c>
      <c r="AO2212">
        <v>0</v>
      </c>
      <c r="AP2212">
        <v>0</v>
      </c>
      <c r="AQ2212">
        <v>0</v>
      </c>
      <c r="AR2212" t="s">
        <v>426</v>
      </c>
      <c r="AS2212" t="s">
        <v>58</v>
      </c>
      <c r="AT2212" t="s">
        <v>144</v>
      </c>
      <c r="AU2212" t="s">
        <v>1326</v>
      </c>
      <c r="AV2212" t="s">
        <v>8071</v>
      </c>
      <c r="AW2212" t="s">
        <v>2547</v>
      </c>
      <c r="AX2212">
        <v>0</v>
      </c>
      <c r="AY2212">
        <v>0</v>
      </c>
      <c r="AZ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2016031021</v>
      </c>
      <c r="BM2212">
        <v>21</v>
      </c>
    </row>
    <row r="2213" spans="1:65">
      <c r="A2213" t="s">
        <v>8072</v>
      </c>
      <c r="B2213">
        <v>2212</v>
      </c>
      <c r="C2213" t="s">
        <v>52</v>
      </c>
      <c r="D2213">
        <v>1</v>
      </c>
      <c r="E2213">
        <v>21</v>
      </c>
      <c r="F2213">
        <v>2016031021</v>
      </c>
      <c r="G2213">
        <v>20160310</v>
      </c>
      <c r="H2213" t="s">
        <v>2549</v>
      </c>
      <c r="I2213" t="s">
        <v>211</v>
      </c>
      <c r="J2213" t="s">
        <v>55</v>
      </c>
      <c r="K2213">
        <v>0</v>
      </c>
      <c r="L2213">
        <v>0</v>
      </c>
      <c r="M2213">
        <v>0</v>
      </c>
      <c r="N2213" t="s">
        <v>56</v>
      </c>
      <c r="O2213" t="s">
        <v>57</v>
      </c>
      <c r="P2213" t="s">
        <v>57</v>
      </c>
      <c r="Q2213" t="s">
        <v>3</v>
      </c>
      <c r="R2213" t="s">
        <v>144</v>
      </c>
      <c r="S2213" t="s">
        <v>55</v>
      </c>
      <c r="T2213" t="s">
        <v>68</v>
      </c>
      <c r="U2213" t="s">
        <v>56</v>
      </c>
      <c r="V2213" t="s">
        <v>56</v>
      </c>
      <c r="W2213" t="s">
        <v>55</v>
      </c>
      <c r="X2213" t="s">
        <v>56</v>
      </c>
      <c r="Y2213" t="s">
        <v>56</v>
      </c>
      <c r="Z2213" t="s">
        <v>68</v>
      </c>
      <c r="AA2213" t="s">
        <v>132</v>
      </c>
      <c r="AB2213" t="s">
        <v>56</v>
      </c>
      <c r="AC2213" t="s">
        <v>56</v>
      </c>
      <c r="AD2213" t="s">
        <v>56</v>
      </c>
      <c r="AE2213">
        <v>0</v>
      </c>
      <c r="AF2213">
        <v>0</v>
      </c>
      <c r="AG2213">
        <v>0</v>
      </c>
      <c r="AH2213">
        <v>1</v>
      </c>
      <c r="AI2213" s="18" t="str">
        <f t="shared" si="137"/>
        <v>1</v>
      </c>
      <c r="AJ2213" s="18" t="str">
        <f t="shared" si="138"/>
        <v>1</v>
      </c>
      <c r="AK2213" s="18" t="str">
        <f t="shared" si="139"/>
        <v>1</v>
      </c>
      <c r="AL2213" s="18">
        <f t="shared" si="140"/>
        <v>1</v>
      </c>
      <c r="AM2213" t="s">
        <v>55</v>
      </c>
      <c r="AN2213" t="s">
        <v>55</v>
      </c>
      <c r="AO2213">
        <v>0</v>
      </c>
      <c r="AP2213">
        <v>0</v>
      </c>
      <c r="AQ2213">
        <v>0</v>
      </c>
      <c r="AR2213" t="s">
        <v>209</v>
      </c>
      <c r="AS2213" t="s">
        <v>58</v>
      </c>
      <c r="AT2213" t="s">
        <v>144</v>
      </c>
      <c r="AU2213" t="s">
        <v>1326</v>
      </c>
      <c r="AV2213" t="s">
        <v>8072</v>
      </c>
      <c r="AW2213" t="s">
        <v>2549</v>
      </c>
      <c r="AX2213">
        <v>0</v>
      </c>
      <c r="AY2213">
        <v>0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2016031021</v>
      </c>
      <c r="BM2213">
        <v>21</v>
      </c>
    </row>
    <row r="2214" spans="1:65">
      <c r="A2214" t="s">
        <v>8073</v>
      </c>
      <c r="B2214">
        <v>2213</v>
      </c>
      <c r="C2214" t="s">
        <v>57</v>
      </c>
      <c r="D2214" t="s">
        <v>55</v>
      </c>
      <c r="E2214">
        <v>21</v>
      </c>
      <c r="F2214">
        <v>2016031021</v>
      </c>
      <c r="G2214" t="s">
        <v>55</v>
      </c>
      <c r="H2214" t="s">
        <v>2550</v>
      </c>
      <c r="I2214" t="s">
        <v>55</v>
      </c>
      <c r="J2214" t="s">
        <v>55</v>
      </c>
      <c r="K2214" t="s">
        <v>55</v>
      </c>
      <c r="L2214" t="s">
        <v>55</v>
      </c>
      <c r="M2214" t="s">
        <v>55</v>
      </c>
      <c r="N2214" t="s">
        <v>57</v>
      </c>
      <c r="O2214" t="s">
        <v>57</v>
      </c>
      <c r="P2214" t="s">
        <v>57</v>
      </c>
      <c r="Q2214" t="s">
        <v>57</v>
      </c>
      <c r="R2214" t="s">
        <v>57</v>
      </c>
      <c r="S2214" t="s">
        <v>55</v>
      </c>
      <c r="T2214" t="s">
        <v>57</v>
      </c>
      <c r="U2214" t="s">
        <v>57</v>
      </c>
      <c r="V2214" t="s">
        <v>57</v>
      </c>
      <c r="W2214" t="s">
        <v>55</v>
      </c>
      <c r="X2214" t="s">
        <v>57</v>
      </c>
      <c r="Y2214" t="s">
        <v>57</v>
      </c>
      <c r="Z2214" t="s">
        <v>57</v>
      </c>
      <c r="AA2214" t="s">
        <v>57</v>
      </c>
      <c r="AB2214" t="s">
        <v>57</v>
      </c>
      <c r="AC2214" t="s">
        <v>57</v>
      </c>
      <c r="AD2214" t="s">
        <v>57</v>
      </c>
      <c r="AE2214">
        <v>0</v>
      </c>
      <c r="AF2214">
        <v>0</v>
      </c>
      <c r="AG2214">
        <v>0</v>
      </c>
      <c r="AH2214">
        <v>0</v>
      </c>
      <c r="AI2214" s="18" t="str">
        <f t="shared" si="137"/>
        <v>1</v>
      </c>
      <c r="AJ2214" s="18" t="str">
        <f t="shared" si="138"/>
        <v>1</v>
      </c>
      <c r="AK2214" s="18" t="str">
        <f t="shared" si="139"/>
        <v>1</v>
      </c>
      <c r="AL2214" s="18">
        <f t="shared" si="140"/>
        <v>0</v>
      </c>
      <c r="AM2214" t="s">
        <v>55</v>
      </c>
      <c r="AN2214" t="s">
        <v>55</v>
      </c>
      <c r="AO2214">
        <v>0</v>
      </c>
      <c r="AP2214">
        <v>1</v>
      </c>
      <c r="AQ2214">
        <v>0</v>
      </c>
      <c r="AR2214" t="s">
        <v>59</v>
      </c>
      <c r="AS2214" t="s">
        <v>80</v>
      </c>
      <c r="AT2214" t="s">
        <v>80</v>
      </c>
      <c r="AU2214" t="s">
        <v>80</v>
      </c>
      <c r="AV2214" t="s">
        <v>8073</v>
      </c>
      <c r="AW2214" t="s">
        <v>2550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2016031021</v>
      </c>
      <c r="BM2214">
        <v>21</v>
      </c>
    </row>
    <row r="2215" spans="1:65">
      <c r="A2215" t="s">
        <v>8074</v>
      </c>
      <c r="B2215">
        <v>2214</v>
      </c>
      <c r="C2215" t="s">
        <v>52</v>
      </c>
      <c r="D2215">
        <v>1</v>
      </c>
      <c r="E2215">
        <v>21</v>
      </c>
      <c r="F2215">
        <v>2016031021</v>
      </c>
      <c r="G2215">
        <v>20160310</v>
      </c>
      <c r="H2215" t="s">
        <v>2551</v>
      </c>
      <c r="I2215" t="s">
        <v>2552</v>
      </c>
      <c r="J2215" t="s">
        <v>55</v>
      </c>
      <c r="K2215">
        <v>0</v>
      </c>
      <c r="L2215">
        <v>0</v>
      </c>
      <c r="M2215">
        <v>0</v>
      </c>
      <c r="N2215" t="s">
        <v>56</v>
      </c>
      <c r="O2215" t="s">
        <v>57</v>
      </c>
      <c r="P2215" t="s">
        <v>57</v>
      </c>
      <c r="Q2215" t="s">
        <v>3</v>
      </c>
      <c r="R2215" t="s">
        <v>144</v>
      </c>
      <c r="S2215" t="s">
        <v>55</v>
      </c>
      <c r="T2215" t="s">
        <v>68</v>
      </c>
      <c r="U2215" t="s">
        <v>56</v>
      </c>
      <c r="V2215" t="s">
        <v>68</v>
      </c>
      <c r="W2215" t="s">
        <v>55</v>
      </c>
      <c r="X2215" t="s">
        <v>56</v>
      </c>
      <c r="Y2215" t="s">
        <v>56</v>
      </c>
      <c r="Z2215" t="s">
        <v>56</v>
      </c>
      <c r="AA2215" t="s">
        <v>57</v>
      </c>
      <c r="AB2215" t="s">
        <v>56</v>
      </c>
      <c r="AC2215" t="s">
        <v>56</v>
      </c>
      <c r="AD2215" t="s">
        <v>56</v>
      </c>
      <c r="AE2215">
        <v>0</v>
      </c>
      <c r="AF2215">
        <v>0</v>
      </c>
      <c r="AG2215">
        <v>0</v>
      </c>
      <c r="AH2215">
        <v>1</v>
      </c>
      <c r="AI2215" s="18" t="str">
        <f t="shared" si="137"/>
        <v>1</v>
      </c>
      <c r="AJ2215" s="18" t="str">
        <f t="shared" si="138"/>
        <v>1</v>
      </c>
      <c r="AK2215" s="18" t="str">
        <f t="shared" si="139"/>
        <v>1</v>
      </c>
      <c r="AL2215" s="18">
        <f t="shared" si="140"/>
        <v>1</v>
      </c>
      <c r="AM2215" t="s">
        <v>55</v>
      </c>
      <c r="AN2215" t="s">
        <v>55</v>
      </c>
      <c r="AO2215">
        <v>1</v>
      </c>
      <c r="AP2215">
        <v>0</v>
      </c>
      <c r="AQ2215">
        <v>0</v>
      </c>
      <c r="AR2215" t="s">
        <v>209</v>
      </c>
      <c r="AS2215" t="s">
        <v>58</v>
      </c>
      <c r="AT2215" t="s">
        <v>144</v>
      </c>
      <c r="AU2215" t="s">
        <v>1326</v>
      </c>
      <c r="AV2215" t="s">
        <v>8074</v>
      </c>
      <c r="AW2215" t="s">
        <v>2551</v>
      </c>
      <c r="AX2215">
        <v>0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2016031021</v>
      </c>
      <c r="BM2215">
        <v>21</v>
      </c>
    </row>
    <row r="2216" spans="1:65">
      <c r="A2216" t="s">
        <v>8075</v>
      </c>
      <c r="B2216">
        <v>2215</v>
      </c>
      <c r="C2216" t="s">
        <v>52</v>
      </c>
      <c r="D2216">
        <v>1</v>
      </c>
      <c r="E2216">
        <v>21</v>
      </c>
      <c r="F2216">
        <v>2016031021</v>
      </c>
      <c r="G2216">
        <v>20160310</v>
      </c>
      <c r="H2216" t="s">
        <v>2553</v>
      </c>
      <c r="I2216" t="s">
        <v>211</v>
      </c>
      <c r="J2216" t="s">
        <v>55</v>
      </c>
      <c r="K2216">
        <v>0</v>
      </c>
      <c r="L2216">
        <v>0</v>
      </c>
      <c r="M2216">
        <v>0</v>
      </c>
      <c r="N2216" t="s">
        <v>56</v>
      </c>
      <c r="O2216" t="s">
        <v>57</v>
      </c>
      <c r="P2216" t="s">
        <v>57</v>
      </c>
      <c r="Q2216" t="s">
        <v>3</v>
      </c>
      <c r="R2216" t="s">
        <v>144</v>
      </c>
      <c r="S2216" t="s">
        <v>55</v>
      </c>
      <c r="T2216" t="s">
        <v>68</v>
      </c>
      <c r="U2216" t="s">
        <v>68</v>
      </c>
      <c r="V2216" t="s">
        <v>56</v>
      </c>
      <c r="W2216" t="s">
        <v>55</v>
      </c>
      <c r="X2216" t="s">
        <v>56</v>
      </c>
      <c r="Y2216" t="s">
        <v>56</v>
      </c>
      <c r="Z2216" t="s">
        <v>68</v>
      </c>
      <c r="AA2216" t="s">
        <v>57</v>
      </c>
      <c r="AB2216" t="s">
        <v>56</v>
      </c>
      <c r="AC2216" t="s">
        <v>56</v>
      </c>
      <c r="AD2216" t="s">
        <v>56</v>
      </c>
      <c r="AE2216">
        <v>0</v>
      </c>
      <c r="AF2216">
        <v>0</v>
      </c>
      <c r="AG2216">
        <v>0</v>
      </c>
      <c r="AH2216">
        <v>1</v>
      </c>
      <c r="AI2216" s="18" t="str">
        <f t="shared" si="137"/>
        <v>1</v>
      </c>
      <c r="AJ2216" s="18" t="str">
        <f t="shared" si="138"/>
        <v>1</v>
      </c>
      <c r="AK2216" s="18" t="str">
        <f t="shared" si="139"/>
        <v>1</v>
      </c>
      <c r="AL2216" s="18">
        <f t="shared" si="140"/>
        <v>1</v>
      </c>
      <c r="AM2216" t="s">
        <v>55</v>
      </c>
      <c r="AN2216" t="s">
        <v>55</v>
      </c>
      <c r="AO2216">
        <v>0</v>
      </c>
      <c r="AP2216">
        <v>0</v>
      </c>
      <c r="AQ2216">
        <v>0</v>
      </c>
      <c r="AR2216" t="s">
        <v>209</v>
      </c>
      <c r="AS2216" t="s">
        <v>58</v>
      </c>
      <c r="AT2216" t="s">
        <v>144</v>
      </c>
      <c r="AU2216" t="s">
        <v>1326</v>
      </c>
      <c r="AV2216" t="s">
        <v>8075</v>
      </c>
      <c r="AW2216" t="s">
        <v>2553</v>
      </c>
      <c r="AX2216">
        <v>0</v>
      </c>
      <c r="AY2216">
        <v>0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2016031021</v>
      </c>
      <c r="BM2216">
        <v>21</v>
      </c>
    </row>
    <row r="2217" spans="1:65">
      <c r="A2217" t="s">
        <v>8076</v>
      </c>
      <c r="B2217">
        <v>2216</v>
      </c>
      <c r="C2217" t="s">
        <v>57</v>
      </c>
      <c r="D2217" t="s">
        <v>55</v>
      </c>
      <c r="E2217">
        <v>21</v>
      </c>
      <c r="F2217">
        <v>2016031021</v>
      </c>
      <c r="G2217" t="s">
        <v>55</v>
      </c>
      <c r="H2217" t="s">
        <v>2554</v>
      </c>
      <c r="I2217" t="s">
        <v>55</v>
      </c>
      <c r="J2217" t="s">
        <v>55</v>
      </c>
      <c r="K2217" t="s">
        <v>55</v>
      </c>
      <c r="L2217" t="s">
        <v>55</v>
      </c>
      <c r="M2217" t="s">
        <v>55</v>
      </c>
      <c r="N2217" t="s">
        <v>57</v>
      </c>
      <c r="O2217" t="s">
        <v>57</v>
      </c>
      <c r="P2217" t="s">
        <v>57</v>
      </c>
      <c r="Q2217" t="s">
        <v>57</v>
      </c>
      <c r="R2217" t="s">
        <v>57</v>
      </c>
      <c r="S2217" t="s">
        <v>55</v>
      </c>
      <c r="T2217" t="s">
        <v>57</v>
      </c>
      <c r="U2217" t="s">
        <v>57</v>
      </c>
      <c r="V2217" t="s">
        <v>57</v>
      </c>
      <c r="W2217" t="s">
        <v>55</v>
      </c>
      <c r="X2217" t="s">
        <v>57</v>
      </c>
      <c r="Y2217" t="s">
        <v>57</v>
      </c>
      <c r="Z2217" t="s">
        <v>57</v>
      </c>
      <c r="AA2217" t="s">
        <v>57</v>
      </c>
      <c r="AB2217" t="s">
        <v>57</v>
      </c>
      <c r="AC2217" t="s">
        <v>57</v>
      </c>
      <c r="AD2217" t="s">
        <v>57</v>
      </c>
      <c r="AE2217">
        <v>0</v>
      </c>
      <c r="AF2217">
        <v>0</v>
      </c>
      <c r="AG2217">
        <v>0</v>
      </c>
      <c r="AH2217">
        <v>1</v>
      </c>
      <c r="AI2217" s="18" t="str">
        <f t="shared" si="137"/>
        <v>1</v>
      </c>
      <c r="AJ2217" s="18" t="str">
        <f t="shared" si="138"/>
        <v>1</v>
      </c>
      <c r="AK2217" s="18" t="str">
        <f t="shared" si="139"/>
        <v>1</v>
      </c>
      <c r="AL2217" s="18">
        <f t="shared" si="140"/>
        <v>1</v>
      </c>
      <c r="AM2217" t="s">
        <v>55</v>
      </c>
      <c r="AN2217" t="s">
        <v>55</v>
      </c>
      <c r="AO2217">
        <v>0</v>
      </c>
      <c r="AP2217">
        <v>0</v>
      </c>
      <c r="AQ2217">
        <v>0</v>
      </c>
      <c r="AR2217" t="s">
        <v>59</v>
      </c>
      <c r="AS2217" t="s">
        <v>80</v>
      </c>
      <c r="AT2217" t="s">
        <v>80</v>
      </c>
      <c r="AU2217" t="s">
        <v>80</v>
      </c>
      <c r="AV2217" t="s">
        <v>8076</v>
      </c>
      <c r="AW2217" t="s">
        <v>2554</v>
      </c>
      <c r="AX2217">
        <v>0</v>
      </c>
      <c r="AY2217">
        <v>0</v>
      </c>
      <c r="AZ2217">
        <v>0</v>
      </c>
      <c r="BA2217">
        <v>1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1</v>
      </c>
      <c r="BL2217">
        <v>2016031021</v>
      </c>
      <c r="BM2217">
        <v>21</v>
      </c>
    </row>
    <row r="2218" spans="1:65">
      <c r="A2218" t="s">
        <v>8077</v>
      </c>
      <c r="B2218">
        <v>2217</v>
      </c>
      <c r="C2218" t="s">
        <v>57</v>
      </c>
      <c r="D2218" t="s">
        <v>55</v>
      </c>
      <c r="E2218">
        <v>21</v>
      </c>
      <c r="F2218">
        <v>2016031021</v>
      </c>
      <c r="G2218" t="s">
        <v>55</v>
      </c>
      <c r="H2218" t="s">
        <v>2555</v>
      </c>
      <c r="I2218" t="s">
        <v>55</v>
      </c>
      <c r="J2218" t="s">
        <v>55</v>
      </c>
      <c r="K2218" t="s">
        <v>55</v>
      </c>
      <c r="L2218" t="s">
        <v>55</v>
      </c>
      <c r="M2218" t="s">
        <v>55</v>
      </c>
      <c r="N2218" t="s">
        <v>57</v>
      </c>
      <c r="O2218" t="s">
        <v>57</v>
      </c>
      <c r="P2218" t="s">
        <v>57</v>
      </c>
      <c r="Q2218" t="s">
        <v>57</v>
      </c>
      <c r="R2218" t="s">
        <v>57</v>
      </c>
      <c r="S2218" t="s">
        <v>55</v>
      </c>
      <c r="T2218" t="s">
        <v>57</v>
      </c>
      <c r="U2218" t="s">
        <v>57</v>
      </c>
      <c r="V2218" t="s">
        <v>57</v>
      </c>
      <c r="W2218" t="s">
        <v>55</v>
      </c>
      <c r="X2218" t="s">
        <v>57</v>
      </c>
      <c r="Y2218" t="s">
        <v>57</v>
      </c>
      <c r="Z2218" t="s">
        <v>57</v>
      </c>
      <c r="AA2218" t="s">
        <v>57</v>
      </c>
      <c r="AB2218" t="s">
        <v>57</v>
      </c>
      <c r="AC2218" t="s">
        <v>57</v>
      </c>
      <c r="AD2218" t="s">
        <v>57</v>
      </c>
      <c r="AE2218">
        <v>0</v>
      </c>
      <c r="AF2218">
        <v>0</v>
      </c>
      <c r="AG2218">
        <v>0</v>
      </c>
      <c r="AH2218">
        <v>0</v>
      </c>
      <c r="AI2218" s="18" t="str">
        <f t="shared" si="137"/>
        <v>1</v>
      </c>
      <c r="AJ2218" s="18" t="str">
        <f t="shared" si="138"/>
        <v>1</v>
      </c>
      <c r="AK2218" s="18" t="str">
        <f t="shared" si="139"/>
        <v>1</v>
      </c>
      <c r="AL2218" s="18">
        <f t="shared" si="140"/>
        <v>0</v>
      </c>
      <c r="AM2218" t="s">
        <v>55</v>
      </c>
      <c r="AN2218" t="s">
        <v>55</v>
      </c>
      <c r="AO2218">
        <v>0</v>
      </c>
      <c r="AP2218">
        <v>1</v>
      </c>
      <c r="AQ2218">
        <v>0</v>
      </c>
      <c r="AR2218" t="s">
        <v>59</v>
      </c>
      <c r="AS2218" t="s">
        <v>80</v>
      </c>
      <c r="AT2218" t="s">
        <v>80</v>
      </c>
      <c r="AU2218" t="s">
        <v>80</v>
      </c>
      <c r="AV2218" t="s">
        <v>8077</v>
      </c>
      <c r="AW2218" t="s">
        <v>2555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0</v>
      </c>
      <c r="BL2218">
        <v>2016031021</v>
      </c>
      <c r="BM2218">
        <v>21</v>
      </c>
    </row>
    <row r="2219" spans="1:65">
      <c r="A2219" t="s">
        <v>8078</v>
      </c>
      <c r="B2219">
        <v>2218</v>
      </c>
      <c r="C2219" t="s">
        <v>57</v>
      </c>
      <c r="D2219" t="s">
        <v>55</v>
      </c>
      <c r="E2219">
        <v>21</v>
      </c>
      <c r="F2219">
        <v>2016031021</v>
      </c>
      <c r="G2219" t="s">
        <v>55</v>
      </c>
      <c r="H2219" t="s">
        <v>2556</v>
      </c>
      <c r="I2219" t="s">
        <v>55</v>
      </c>
      <c r="J2219" t="s">
        <v>55</v>
      </c>
      <c r="K2219" t="s">
        <v>55</v>
      </c>
      <c r="L2219" t="s">
        <v>55</v>
      </c>
      <c r="M2219" t="s">
        <v>55</v>
      </c>
      <c r="N2219" t="s">
        <v>57</v>
      </c>
      <c r="O2219" t="s">
        <v>57</v>
      </c>
      <c r="P2219" t="s">
        <v>57</v>
      </c>
      <c r="Q2219" t="s">
        <v>57</v>
      </c>
      <c r="R2219" t="s">
        <v>57</v>
      </c>
      <c r="S2219" t="s">
        <v>55</v>
      </c>
      <c r="T2219" t="s">
        <v>57</v>
      </c>
      <c r="U2219" t="s">
        <v>57</v>
      </c>
      <c r="V2219" t="s">
        <v>57</v>
      </c>
      <c r="W2219" t="s">
        <v>55</v>
      </c>
      <c r="X2219" t="s">
        <v>57</v>
      </c>
      <c r="Y2219" t="s">
        <v>57</v>
      </c>
      <c r="Z2219" t="s">
        <v>57</v>
      </c>
      <c r="AA2219" t="s">
        <v>57</v>
      </c>
      <c r="AB2219" t="s">
        <v>57</v>
      </c>
      <c r="AC2219" t="s">
        <v>57</v>
      </c>
      <c r="AD2219" t="s">
        <v>57</v>
      </c>
      <c r="AE2219">
        <v>0</v>
      </c>
      <c r="AF2219">
        <v>0</v>
      </c>
      <c r="AG2219">
        <v>0</v>
      </c>
      <c r="AH2219">
        <v>0</v>
      </c>
      <c r="AI2219" s="18" t="str">
        <f t="shared" si="137"/>
        <v>1</v>
      </c>
      <c r="AJ2219" s="18" t="str">
        <f t="shared" si="138"/>
        <v>1</v>
      </c>
      <c r="AK2219" s="18" t="str">
        <f t="shared" si="139"/>
        <v>1</v>
      </c>
      <c r="AL2219" s="18">
        <f t="shared" si="140"/>
        <v>0</v>
      </c>
      <c r="AM2219" t="s">
        <v>55</v>
      </c>
      <c r="AN2219" t="s">
        <v>55</v>
      </c>
      <c r="AO2219">
        <v>1</v>
      </c>
      <c r="AP2219">
        <v>1</v>
      </c>
      <c r="AQ2219">
        <v>0</v>
      </c>
      <c r="AR2219" t="s">
        <v>59</v>
      </c>
      <c r="AS2219" t="s">
        <v>80</v>
      </c>
      <c r="AT2219" t="s">
        <v>80</v>
      </c>
      <c r="AU2219" t="s">
        <v>80</v>
      </c>
      <c r="AV2219" t="s">
        <v>8078</v>
      </c>
      <c r="AW2219" t="s">
        <v>2556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0</v>
      </c>
      <c r="BL2219">
        <v>2016031021</v>
      </c>
      <c r="BM2219">
        <v>21</v>
      </c>
    </row>
    <row r="2220" spans="1:65">
      <c r="A2220" t="s">
        <v>8079</v>
      </c>
      <c r="B2220">
        <v>2219</v>
      </c>
      <c r="C2220" t="s">
        <v>52</v>
      </c>
      <c r="D2220">
        <v>1</v>
      </c>
      <c r="E2220">
        <v>21</v>
      </c>
      <c r="F2220">
        <v>2016031021</v>
      </c>
      <c r="G2220">
        <v>20160310</v>
      </c>
      <c r="H2220" t="s">
        <v>2557</v>
      </c>
      <c r="I2220" t="s">
        <v>2552</v>
      </c>
      <c r="J2220" t="s">
        <v>55</v>
      </c>
      <c r="K2220">
        <v>0</v>
      </c>
      <c r="L2220">
        <v>0</v>
      </c>
      <c r="M2220">
        <v>0</v>
      </c>
      <c r="N2220" t="s">
        <v>56</v>
      </c>
      <c r="O2220" t="s">
        <v>57</v>
      </c>
      <c r="P2220" t="s">
        <v>57</v>
      </c>
      <c r="Q2220" t="s">
        <v>3</v>
      </c>
      <c r="R2220" t="s">
        <v>144</v>
      </c>
      <c r="S2220" t="s">
        <v>55</v>
      </c>
      <c r="T2220" t="s">
        <v>56</v>
      </c>
      <c r="U2220" t="s">
        <v>56</v>
      </c>
      <c r="V2220" t="s">
        <v>68</v>
      </c>
      <c r="W2220" t="s">
        <v>55</v>
      </c>
      <c r="X2220" t="s">
        <v>56</v>
      </c>
      <c r="Y2220" t="s">
        <v>56</v>
      </c>
      <c r="Z2220" t="s">
        <v>56</v>
      </c>
      <c r="AA2220" t="s">
        <v>57</v>
      </c>
      <c r="AB2220" t="s">
        <v>56</v>
      </c>
      <c r="AC2220" t="s">
        <v>56</v>
      </c>
      <c r="AD2220" t="s">
        <v>56</v>
      </c>
      <c r="AE2220">
        <v>0</v>
      </c>
      <c r="AF2220">
        <v>0</v>
      </c>
      <c r="AG2220">
        <v>0</v>
      </c>
      <c r="AH2220">
        <v>1</v>
      </c>
      <c r="AI2220" s="18" t="str">
        <f t="shared" si="137"/>
        <v>1</v>
      </c>
      <c r="AJ2220" s="18" t="str">
        <f t="shared" si="138"/>
        <v>1</v>
      </c>
      <c r="AK2220" s="18" t="str">
        <f t="shared" si="139"/>
        <v>1</v>
      </c>
      <c r="AL2220" s="18">
        <f t="shared" si="140"/>
        <v>1</v>
      </c>
      <c r="AM2220" t="s">
        <v>55</v>
      </c>
      <c r="AN2220" t="s">
        <v>55</v>
      </c>
      <c r="AO2220">
        <v>0</v>
      </c>
      <c r="AP2220">
        <v>0</v>
      </c>
      <c r="AQ2220">
        <v>0</v>
      </c>
      <c r="AR2220" t="s">
        <v>209</v>
      </c>
      <c r="AS2220" t="s">
        <v>58</v>
      </c>
      <c r="AT2220" t="s">
        <v>144</v>
      </c>
      <c r="AU2220" t="s">
        <v>1326</v>
      </c>
      <c r="AV2220" t="s">
        <v>8079</v>
      </c>
      <c r="AW2220" t="s">
        <v>2557</v>
      </c>
      <c r="AX2220">
        <v>0</v>
      </c>
      <c r="AY2220">
        <v>0</v>
      </c>
      <c r="AZ2220">
        <v>0</v>
      </c>
      <c r="BA2220">
        <v>1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2016031021</v>
      </c>
      <c r="BM2220">
        <v>21</v>
      </c>
    </row>
    <row r="2221" spans="1:65">
      <c r="A2221" t="s">
        <v>8080</v>
      </c>
      <c r="B2221">
        <v>2220</v>
      </c>
      <c r="C2221" t="s">
        <v>52</v>
      </c>
      <c r="D2221">
        <v>1</v>
      </c>
      <c r="E2221">
        <v>21</v>
      </c>
      <c r="F2221">
        <v>2016031021</v>
      </c>
      <c r="G2221">
        <v>20160310</v>
      </c>
      <c r="H2221" t="s">
        <v>2558</v>
      </c>
      <c r="I2221" t="s">
        <v>2559</v>
      </c>
      <c r="J2221" t="s">
        <v>55</v>
      </c>
      <c r="K2221">
        <v>0</v>
      </c>
      <c r="L2221">
        <v>0</v>
      </c>
      <c r="M2221">
        <v>0</v>
      </c>
      <c r="N2221" t="s">
        <v>56</v>
      </c>
      <c r="O2221" t="s">
        <v>57</v>
      </c>
      <c r="P2221" t="s">
        <v>57</v>
      </c>
      <c r="Q2221" t="s">
        <v>3</v>
      </c>
      <c r="R2221" t="s">
        <v>144</v>
      </c>
      <c r="S2221" t="s">
        <v>55</v>
      </c>
      <c r="T2221" t="s">
        <v>56</v>
      </c>
      <c r="U2221" t="s">
        <v>56</v>
      </c>
      <c r="V2221" t="s">
        <v>68</v>
      </c>
      <c r="W2221" t="s">
        <v>55</v>
      </c>
      <c r="X2221" t="s">
        <v>56</v>
      </c>
      <c r="Y2221" t="s">
        <v>56</v>
      </c>
      <c r="Z2221" t="s">
        <v>56</v>
      </c>
      <c r="AA2221" t="s">
        <v>57</v>
      </c>
      <c r="AB2221" t="s">
        <v>56</v>
      </c>
      <c r="AC2221" t="s">
        <v>56</v>
      </c>
      <c r="AD2221" t="s">
        <v>56</v>
      </c>
      <c r="AE2221">
        <v>0</v>
      </c>
      <c r="AF2221">
        <v>0</v>
      </c>
      <c r="AG2221">
        <v>0</v>
      </c>
      <c r="AH2221">
        <v>1</v>
      </c>
      <c r="AI2221" s="18" t="str">
        <f t="shared" si="137"/>
        <v>1</v>
      </c>
      <c r="AJ2221" s="18" t="str">
        <f t="shared" si="138"/>
        <v>1</v>
      </c>
      <c r="AK2221" s="18" t="str">
        <f t="shared" si="139"/>
        <v>1</v>
      </c>
      <c r="AL2221" s="18">
        <f t="shared" si="140"/>
        <v>1</v>
      </c>
      <c r="AM2221" t="s">
        <v>55</v>
      </c>
      <c r="AN2221" t="s">
        <v>55</v>
      </c>
      <c r="AO2221">
        <v>0</v>
      </c>
      <c r="AP2221">
        <v>0</v>
      </c>
      <c r="AQ2221">
        <v>0</v>
      </c>
      <c r="AR2221" t="s">
        <v>209</v>
      </c>
      <c r="AS2221" t="s">
        <v>58</v>
      </c>
      <c r="AT2221" t="s">
        <v>144</v>
      </c>
      <c r="AU2221" t="s">
        <v>1326</v>
      </c>
      <c r="AV2221" t="s">
        <v>8080</v>
      </c>
      <c r="AW2221" t="s">
        <v>2558</v>
      </c>
      <c r="AX2221">
        <v>0</v>
      </c>
      <c r="AY2221">
        <v>0</v>
      </c>
      <c r="AZ2221">
        <v>0</v>
      </c>
      <c r="BA2221">
        <v>1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2016031021</v>
      </c>
      <c r="BM2221">
        <v>21</v>
      </c>
    </row>
    <row r="2222" spans="1:65">
      <c r="A2222" t="s">
        <v>8081</v>
      </c>
      <c r="B2222">
        <v>2221</v>
      </c>
      <c r="C2222" t="s">
        <v>52</v>
      </c>
      <c r="D2222">
        <v>1</v>
      </c>
      <c r="E2222">
        <v>21</v>
      </c>
      <c r="F2222">
        <v>2016031021</v>
      </c>
      <c r="G2222">
        <v>20160310</v>
      </c>
      <c r="H2222" t="s">
        <v>2560</v>
      </c>
      <c r="I2222" t="s">
        <v>2561</v>
      </c>
      <c r="J2222" t="s">
        <v>55</v>
      </c>
      <c r="K2222">
        <v>0</v>
      </c>
      <c r="L2222">
        <v>0</v>
      </c>
      <c r="M2222">
        <v>0</v>
      </c>
      <c r="N2222" t="s">
        <v>56</v>
      </c>
      <c r="O2222" t="s">
        <v>57</v>
      </c>
      <c r="P2222" t="s">
        <v>57</v>
      </c>
      <c r="Q2222" t="s">
        <v>3</v>
      </c>
      <c r="R2222" t="s">
        <v>144</v>
      </c>
      <c r="S2222" t="s">
        <v>55</v>
      </c>
      <c r="T2222" t="s">
        <v>68</v>
      </c>
      <c r="U2222" t="s">
        <v>68</v>
      </c>
      <c r="V2222" t="s">
        <v>68</v>
      </c>
      <c r="W2222" t="s">
        <v>55</v>
      </c>
      <c r="X2222" t="s">
        <v>56</v>
      </c>
      <c r="Y2222" t="s">
        <v>56</v>
      </c>
      <c r="Z2222" t="s">
        <v>56</v>
      </c>
      <c r="AA2222" t="s">
        <v>57</v>
      </c>
      <c r="AB2222" t="s">
        <v>56</v>
      </c>
      <c r="AC2222" t="s">
        <v>56</v>
      </c>
      <c r="AD2222" t="s">
        <v>56</v>
      </c>
      <c r="AE2222">
        <v>0</v>
      </c>
      <c r="AF2222">
        <v>0</v>
      </c>
      <c r="AG2222">
        <v>0</v>
      </c>
      <c r="AH2222">
        <v>1</v>
      </c>
      <c r="AI2222" s="18" t="str">
        <f t="shared" si="137"/>
        <v>1</v>
      </c>
      <c r="AJ2222" s="18" t="str">
        <f t="shared" si="138"/>
        <v>1</v>
      </c>
      <c r="AK2222" s="18" t="str">
        <f t="shared" si="139"/>
        <v>1</v>
      </c>
      <c r="AL2222" s="18">
        <f t="shared" si="140"/>
        <v>1</v>
      </c>
      <c r="AM2222" t="s">
        <v>55</v>
      </c>
      <c r="AN2222" t="s">
        <v>55</v>
      </c>
      <c r="AO2222">
        <v>0</v>
      </c>
      <c r="AP2222">
        <v>0</v>
      </c>
      <c r="AQ2222">
        <v>0</v>
      </c>
      <c r="AR2222" t="s">
        <v>426</v>
      </c>
      <c r="AS2222" t="s">
        <v>58</v>
      </c>
      <c r="AT2222" t="s">
        <v>144</v>
      </c>
      <c r="AU2222" t="s">
        <v>1326</v>
      </c>
      <c r="AV2222" t="s">
        <v>8081</v>
      </c>
      <c r="AW2222" t="s">
        <v>2560</v>
      </c>
      <c r="AX2222">
        <v>0</v>
      </c>
      <c r="AY2222">
        <v>0</v>
      </c>
      <c r="AZ2222">
        <v>0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</v>
      </c>
      <c r="BL2222">
        <v>2016031021</v>
      </c>
      <c r="BM2222">
        <v>21</v>
      </c>
    </row>
    <row r="2223" spans="1:65">
      <c r="A2223" t="s">
        <v>8082</v>
      </c>
      <c r="B2223">
        <v>2222</v>
      </c>
      <c r="C2223" t="s">
        <v>52</v>
      </c>
      <c r="D2223">
        <v>1</v>
      </c>
      <c r="E2223">
        <v>21</v>
      </c>
      <c r="F2223">
        <v>2016031021</v>
      </c>
      <c r="G2223">
        <v>20160310</v>
      </c>
      <c r="H2223" t="s">
        <v>2562</v>
      </c>
      <c r="I2223" t="s">
        <v>2563</v>
      </c>
      <c r="J2223" t="s">
        <v>55</v>
      </c>
      <c r="K2223">
        <v>0</v>
      </c>
      <c r="L2223">
        <v>0</v>
      </c>
      <c r="M2223">
        <v>0</v>
      </c>
      <c r="N2223" t="s">
        <v>56</v>
      </c>
      <c r="O2223" t="s">
        <v>57</v>
      </c>
      <c r="P2223" t="s">
        <v>57</v>
      </c>
      <c r="Q2223" t="s">
        <v>3</v>
      </c>
      <c r="R2223" t="s">
        <v>144</v>
      </c>
      <c r="S2223" t="s">
        <v>55</v>
      </c>
      <c r="T2223" t="s">
        <v>68</v>
      </c>
      <c r="U2223" t="s">
        <v>68</v>
      </c>
      <c r="V2223" t="s">
        <v>68</v>
      </c>
      <c r="W2223" t="s">
        <v>55</v>
      </c>
      <c r="X2223" t="s">
        <v>56</v>
      </c>
      <c r="Y2223" t="s">
        <v>56</v>
      </c>
      <c r="Z2223" t="s">
        <v>56</v>
      </c>
      <c r="AA2223" t="s">
        <v>57</v>
      </c>
      <c r="AB2223" t="s">
        <v>56</v>
      </c>
      <c r="AC2223" t="s">
        <v>56</v>
      </c>
      <c r="AD2223" t="s">
        <v>56</v>
      </c>
      <c r="AE2223">
        <v>0</v>
      </c>
      <c r="AF2223">
        <v>0</v>
      </c>
      <c r="AG2223">
        <v>0</v>
      </c>
      <c r="AH2223">
        <v>1</v>
      </c>
      <c r="AI2223" s="18" t="str">
        <f t="shared" si="137"/>
        <v>1</v>
      </c>
      <c r="AJ2223" s="18" t="str">
        <f t="shared" si="138"/>
        <v>1</v>
      </c>
      <c r="AK2223" s="18" t="str">
        <f t="shared" si="139"/>
        <v>1</v>
      </c>
      <c r="AL2223" s="18">
        <f t="shared" si="140"/>
        <v>1</v>
      </c>
      <c r="AM2223" t="s">
        <v>55</v>
      </c>
      <c r="AN2223" t="s">
        <v>55</v>
      </c>
      <c r="AO2223">
        <v>0</v>
      </c>
      <c r="AP2223">
        <v>0</v>
      </c>
      <c r="AQ2223">
        <v>0</v>
      </c>
      <c r="AR2223" t="s">
        <v>426</v>
      </c>
      <c r="AS2223" t="s">
        <v>58</v>
      </c>
      <c r="AT2223" t="s">
        <v>144</v>
      </c>
      <c r="AU2223" t="s">
        <v>1326</v>
      </c>
      <c r="AV2223" t="s">
        <v>8082</v>
      </c>
      <c r="AW2223" t="s">
        <v>2562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2016031021</v>
      </c>
      <c r="BM2223">
        <v>21</v>
      </c>
    </row>
    <row r="2224" spans="1:65">
      <c r="A2224" t="s">
        <v>8083</v>
      </c>
      <c r="B2224">
        <v>2223</v>
      </c>
      <c r="C2224" t="s">
        <v>52</v>
      </c>
      <c r="D2224">
        <v>1</v>
      </c>
      <c r="E2224">
        <v>21</v>
      </c>
      <c r="F2224">
        <v>2016031021</v>
      </c>
      <c r="G2224">
        <v>20160310</v>
      </c>
      <c r="H2224" t="s">
        <v>2564</v>
      </c>
      <c r="I2224" t="s">
        <v>2565</v>
      </c>
      <c r="J2224" t="s">
        <v>55</v>
      </c>
      <c r="K2224">
        <v>0</v>
      </c>
      <c r="L2224">
        <v>0</v>
      </c>
      <c r="M2224">
        <v>0</v>
      </c>
      <c r="N2224" t="s">
        <v>56</v>
      </c>
      <c r="O2224" t="s">
        <v>57</v>
      </c>
      <c r="P2224" t="s">
        <v>57</v>
      </c>
      <c r="Q2224" t="s">
        <v>3</v>
      </c>
      <c r="R2224" t="s">
        <v>144</v>
      </c>
      <c r="S2224" t="s">
        <v>55</v>
      </c>
      <c r="T2224" t="s">
        <v>68</v>
      </c>
      <c r="U2224" t="s">
        <v>56</v>
      </c>
      <c r="V2224" t="s">
        <v>56</v>
      </c>
      <c r="W2224" t="s">
        <v>55</v>
      </c>
      <c r="X2224" t="s">
        <v>56</v>
      </c>
      <c r="Y2224" t="s">
        <v>56</v>
      </c>
      <c r="Z2224" t="s">
        <v>56</v>
      </c>
      <c r="AA2224" t="s">
        <v>57</v>
      </c>
      <c r="AB2224" t="s">
        <v>56</v>
      </c>
      <c r="AC2224" t="s">
        <v>56</v>
      </c>
      <c r="AD2224" t="s">
        <v>56</v>
      </c>
      <c r="AE2224">
        <v>0</v>
      </c>
      <c r="AF2224">
        <v>0</v>
      </c>
      <c r="AG2224">
        <v>0</v>
      </c>
      <c r="AH2224">
        <v>1</v>
      </c>
      <c r="AI2224" s="18" t="str">
        <f t="shared" si="137"/>
        <v>1</v>
      </c>
      <c r="AJ2224" s="18" t="str">
        <f t="shared" si="138"/>
        <v>1</v>
      </c>
      <c r="AK2224" s="18" t="str">
        <f t="shared" si="139"/>
        <v>1</v>
      </c>
      <c r="AL2224" s="18">
        <f t="shared" si="140"/>
        <v>1</v>
      </c>
      <c r="AM2224" t="s">
        <v>55</v>
      </c>
      <c r="AN2224" t="s">
        <v>55</v>
      </c>
      <c r="AO2224">
        <v>1</v>
      </c>
      <c r="AP2224">
        <v>0</v>
      </c>
      <c r="AQ2224">
        <v>0</v>
      </c>
      <c r="AR2224" t="s">
        <v>209</v>
      </c>
      <c r="AS2224" t="s">
        <v>58</v>
      </c>
      <c r="AT2224" t="s">
        <v>144</v>
      </c>
      <c r="AU2224" t="s">
        <v>1326</v>
      </c>
      <c r="AV2224" t="s">
        <v>8083</v>
      </c>
      <c r="AW2224" t="s">
        <v>2564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2016031021</v>
      </c>
      <c r="BM2224">
        <v>21</v>
      </c>
    </row>
    <row r="2225" spans="1:65">
      <c r="A2225" t="s">
        <v>8084</v>
      </c>
      <c r="B2225">
        <v>2224</v>
      </c>
      <c r="C2225" t="s">
        <v>52</v>
      </c>
      <c r="D2225">
        <v>1</v>
      </c>
      <c r="E2225">
        <v>21</v>
      </c>
      <c r="F2225">
        <v>2016031021</v>
      </c>
      <c r="G2225">
        <v>20160310</v>
      </c>
      <c r="H2225" t="s">
        <v>2566</v>
      </c>
      <c r="I2225" t="s">
        <v>211</v>
      </c>
      <c r="J2225" t="s">
        <v>55</v>
      </c>
      <c r="K2225">
        <v>0</v>
      </c>
      <c r="L2225">
        <v>0</v>
      </c>
      <c r="M2225">
        <v>0</v>
      </c>
      <c r="N2225" t="s">
        <v>56</v>
      </c>
      <c r="O2225" t="s">
        <v>57</v>
      </c>
      <c r="P2225" t="s">
        <v>57</v>
      </c>
      <c r="Q2225" t="s">
        <v>3</v>
      </c>
      <c r="R2225" t="s">
        <v>144</v>
      </c>
      <c r="S2225" t="s">
        <v>55</v>
      </c>
      <c r="T2225" t="s">
        <v>68</v>
      </c>
      <c r="U2225" t="s">
        <v>56</v>
      </c>
      <c r="V2225" t="s">
        <v>56</v>
      </c>
      <c r="W2225" t="s">
        <v>55</v>
      </c>
      <c r="X2225" t="s">
        <v>56</v>
      </c>
      <c r="Y2225" t="s">
        <v>56</v>
      </c>
      <c r="Z2225" t="s">
        <v>56</v>
      </c>
      <c r="AA2225" t="s">
        <v>57</v>
      </c>
      <c r="AB2225" t="s">
        <v>56</v>
      </c>
      <c r="AC2225" t="s">
        <v>56</v>
      </c>
      <c r="AD2225" t="s">
        <v>56</v>
      </c>
      <c r="AE2225">
        <v>0</v>
      </c>
      <c r="AF2225">
        <v>0</v>
      </c>
      <c r="AG2225">
        <v>0</v>
      </c>
      <c r="AH2225">
        <v>1</v>
      </c>
      <c r="AI2225" s="18" t="str">
        <f t="shared" si="137"/>
        <v>1</v>
      </c>
      <c r="AJ2225" s="18" t="str">
        <f t="shared" si="138"/>
        <v>1</v>
      </c>
      <c r="AK2225" s="18" t="str">
        <f t="shared" si="139"/>
        <v>1</v>
      </c>
      <c r="AL2225" s="18">
        <f t="shared" si="140"/>
        <v>1</v>
      </c>
      <c r="AM2225" t="s">
        <v>55</v>
      </c>
      <c r="AN2225" t="s">
        <v>55</v>
      </c>
      <c r="AO2225">
        <v>0</v>
      </c>
      <c r="AP2225">
        <v>0</v>
      </c>
      <c r="AQ2225">
        <v>0</v>
      </c>
      <c r="AR2225" t="s">
        <v>209</v>
      </c>
      <c r="AS2225" t="s">
        <v>58</v>
      </c>
      <c r="AT2225" t="s">
        <v>144</v>
      </c>
      <c r="AU2225" t="s">
        <v>1326</v>
      </c>
      <c r="AV2225" t="s">
        <v>8084</v>
      </c>
      <c r="AW2225" t="s">
        <v>2566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2016031021</v>
      </c>
      <c r="BM2225">
        <v>21</v>
      </c>
    </row>
    <row r="2226" spans="1:65">
      <c r="A2226" t="s">
        <v>8085</v>
      </c>
      <c r="B2226">
        <v>2225</v>
      </c>
      <c r="C2226" t="s">
        <v>52</v>
      </c>
      <c r="D2226">
        <v>1</v>
      </c>
      <c r="E2226">
        <v>21</v>
      </c>
      <c r="F2226">
        <v>2016031021</v>
      </c>
      <c r="G2226">
        <v>20160310</v>
      </c>
      <c r="H2226" t="s">
        <v>2567</v>
      </c>
      <c r="I2226" t="s">
        <v>211</v>
      </c>
      <c r="J2226" t="s">
        <v>55</v>
      </c>
      <c r="K2226">
        <v>0</v>
      </c>
      <c r="L2226">
        <v>0</v>
      </c>
      <c r="M2226">
        <v>0</v>
      </c>
      <c r="N2226" t="s">
        <v>56</v>
      </c>
      <c r="O2226" t="s">
        <v>57</v>
      </c>
      <c r="P2226" t="s">
        <v>57</v>
      </c>
      <c r="Q2226" t="s">
        <v>3</v>
      </c>
      <c r="R2226" t="s">
        <v>144</v>
      </c>
      <c r="S2226" t="s">
        <v>55</v>
      </c>
      <c r="T2226" t="s">
        <v>68</v>
      </c>
      <c r="U2226" t="s">
        <v>56</v>
      </c>
      <c r="V2226" t="s">
        <v>56</v>
      </c>
      <c r="W2226" t="s">
        <v>55</v>
      </c>
      <c r="X2226" t="s">
        <v>56</v>
      </c>
      <c r="Y2226" t="s">
        <v>56</v>
      </c>
      <c r="Z2226" t="s">
        <v>56</v>
      </c>
      <c r="AA2226" t="s">
        <v>57</v>
      </c>
      <c r="AB2226" t="s">
        <v>56</v>
      </c>
      <c r="AC2226" t="s">
        <v>56</v>
      </c>
      <c r="AD2226" t="s">
        <v>56</v>
      </c>
      <c r="AE2226">
        <v>0</v>
      </c>
      <c r="AF2226">
        <v>0</v>
      </c>
      <c r="AG2226">
        <v>0</v>
      </c>
      <c r="AH2226">
        <v>1</v>
      </c>
      <c r="AI2226" s="18" t="str">
        <f t="shared" si="137"/>
        <v>1</v>
      </c>
      <c r="AJ2226" s="18" t="str">
        <f t="shared" si="138"/>
        <v>1</v>
      </c>
      <c r="AK2226" s="18" t="str">
        <f t="shared" si="139"/>
        <v>1</v>
      </c>
      <c r="AL2226" s="18">
        <f t="shared" si="140"/>
        <v>1</v>
      </c>
      <c r="AM2226" t="s">
        <v>55</v>
      </c>
      <c r="AN2226" t="s">
        <v>55</v>
      </c>
      <c r="AO2226">
        <v>0</v>
      </c>
      <c r="AP2226">
        <v>0</v>
      </c>
      <c r="AQ2226">
        <v>0</v>
      </c>
      <c r="AR2226" t="s">
        <v>209</v>
      </c>
      <c r="AS2226" t="s">
        <v>58</v>
      </c>
      <c r="AT2226" t="s">
        <v>144</v>
      </c>
      <c r="AU2226" t="s">
        <v>1326</v>
      </c>
      <c r="AV2226" t="s">
        <v>8085</v>
      </c>
      <c r="AW2226" t="s">
        <v>2567</v>
      </c>
      <c r="AX2226">
        <v>0</v>
      </c>
      <c r="AY2226">
        <v>0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2016031021</v>
      </c>
      <c r="BM2226">
        <v>21</v>
      </c>
    </row>
    <row r="2227" spans="1:65">
      <c r="A2227" t="s">
        <v>8086</v>
      </c>
      <c r="B2227">
        <v>2226</v>
      </c>
      <c r="C2227" t="s">
        <v>52</v>
      </c>
      <c r="D2227">
        <v>1</v>
      </c>
      <c r="E2227">
        <v>21</v>
      </c>
      <c r="F2227">
        <v>2016031021</v>
      </c>
      <c r="G2227">
        <v>20160310</v>
      </c>
      <c r="H2227" t="s">
        <v>2568</v>
      </c>
      <c r="I2227" t="s">
        <v>211</v>
      </c>
      <c r="J2227" t="s">
        <v>55</v>
      </c>
      <c r="K2227">
        <v>0</v>
      </c>
      <c r="L2227">
        <v>0</v>
      </c>
      <c r="M2227">
        <v>0</v>
      </c>
      <c r="N2227" t="s">
        <v>56</v>
      </c>
      <c r="O2227" t="s">
        <v>57</v>
      </c>
      <c r="P2227" t="s">
        <v>57</v>
      </c>
      <c r="Q2227" t="s">
        <v>3</v>
      </c>
      <c r="R2227" t="s">
        <v>144</v>
      </c>
      <c r="S2227" t="s">
        <v>55</v>
      </c>
      <c r="T2227" t="s">
        <v>68</v>
      </c>
      <c r="U2227" t="s">
        <v>56</v>
      </c>
      <c r="V2227" t="s">
        <v>56</v>
      </c>
      <c r="W2227" t="s">
        <v>55</v>
      </c>
      <c r="X2227" t="s">
        <v>56</v>
      </c>
      <c r="Y2227" t="s">
        <v>56</v>
      </c>
      <c r="Z2227" t="s">
        <v>56</v>
      </c>
      <c r="AA2227" t="s">
        <v>57</v>
      </c>
      <c r="AB2227" t="s">
        <v>56</v>
      </c>
      <c r="AC2227" t="s">
        <v>56</v>
      </c>
      <c r="AD2227" t="s">
        <v>56</v>
      </c>
      <c r="AE2227">
        <v>0</v>
      </c>
      <c r="AF2227">
        <v>0</v>
      </c>
      <c r="AG2227">
        <v>0</v>
      </c>
      <c r="AH2227">
        <v>1</v>
      </c>
      <c r="AI2227" s="18" t="str">
        <f t="shared" si="137"/>
        <v>1</v>
      </c>
      <c r="AJ2227" s="18" t="str">
        <f t="shared" si="138"/>
        <v>1</v>
      </c>
      <c r="AK2227" s="18" t="str">
        <f t="shared" si="139"/>
        <v>1</v>
      </c>
      <c r="AL2227" s="18">
        <f t="shared" si="140"/>
        <v>1</v>
      </c>
      <c r="AM2227" t="s">
        <v>55</v>
      </c>
      <c r="AN2227" t="s">
        <v>55</v>
      </c>
      <c r="AO2227">
        <v>0</v>
      </c>
      <c r="AP2227">
        <v>0</v>
      </c>
      <c r="AQ2227">
        <v>0</v>
      </c>
      <c r="AR2227" t="s">
        <v>209</v>
      </c>
      <c r="AS2227" t="s">
        <v>58</v>
      </c>
      <c r="AT2227" t="s">
        <v>144</v>
      </c>
      <c r="AU2227" t="s">
        <v>1326</v>
      </c>
      <c r="AV2227" t="s">
        <v>8086</v>
      </c>
      <c r="AW2227" t="s">
        <v>2568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2016031021</v>
      </c>
      <c r="BM2227">
        <v>21</v>
      </c>
    </row>
    <row r="2228" spans="1:65">
      <c r="A2228" t="s">
        <v>8087</v>
      </c>
      <c r="B2228">
        <v>2227</v>
      </c>
      <c r="C2228" t="s">
        <v>52</v>
      </c>
      <c r="D2228">
        <v>1</v>
      </c>
      <c r="E2228">
        <v>21</v>
      </c>
      <c r="F2228">
        <v>2016031021</v>
      </c>
      <c r="G2228">
        <v>20160310</v>
      </c>
      <c r="H2228" t="s">
        <v>2569</v>
      </c>
      <c r="I2228" t="s">
        <v>89</v>
      </c>
      <c r="J2228" t="s">
        <v>55</v>
      </c>
      <c r="K2228">
        <v>0</v>
      </c>
      <c r="L2228">
        <v>0</v>
      </c>
      <c r="M2228">
        <v>0</v>
      </c>
      <c r="N2228" t="s">
        <v>56</v>
      </c>
      <c r="O2228" t="s">
        <v>57</v>
      </c>
      <c r="P2228" t="s">
        <v>57</v>
      </c>
      <c r="Q2228" t="s">
        <v>3</v>
      </c>
      <c r="R2228" t="s">
        <v>144</v>
      </c>
      <c r="S2228" t="s">
        <v>55</v>
      </c>
      <c r="T2228" t="s">
        <v>68</v>
      </c>
      <c r="U2228" t="s">
        <v>56</v>
      </c>
      <c r="V2228" t="s">
        <v>56</v>
      </c>
      <c r="W2228" t="s">
        <v>55</v>
      </c>
      <c r="X2228" t="s">
        <v>56</v>
      </c>
      <c r="Y2228" t="s">
        <v>56</v>
      </c>
      <c r="Z2228" t="s">
        <v>56</v>
      </c>
      <c r="AA2228" t="s">
        <v>57</v>
      </c>
      <c r="AB2228" t="s">
        <v>56</v>
      </c>
      <c r="AC2228" t="s">
        <v>56</v>
      </c>
      <c r="AD2228" t="s">
        <v>56</v>
      </c>
      <c r="AE2228">
        <v>0</v>
      </c>
      <c r="AF2228">
        <v>0</v>
      </c>
      <c r="AG2228">
        <v>0</v>
      </c>
      <c r="AH2228">
        <v>1</v>
      </c>
      <c r="AI2228" s="18" t="str">
        <f t="shared" si="137"/>
        <v>1</v>
      </c>
      <c r="AJ2228" s="18" t="str">
        <f t="shared" si="138"/>
        <v>1</v>
      </c>
      <c r="AK2228" s="18" t="str">
        <f t="shared" si="139"/>
        <v>1</v>
      </c>
      <c r="AL2228" s="18">
        <f t="shared" si="140"/>
        <v>1</v>
      </c>
      <c r="AM2228" t="s">
        <v>55</v>
      </c>
      <c r="AN2228" t="s">
        <v>55</v>
      </c>
      <c r="AO2228">
        <v>1</v>
      </c>
      <c r="AP2228">
        <v>0</v>
      </c>
      <c r="AQ2228">
        <v>0</v>
      </c>
      <c r="AR2228" t="s">
        <v>89</v>
      </c>
      <c r="AS2228" t="s">
        <v>58</v>
      </c>
      <c r="AT2228" t="s">
        <v>144</v>
      </c>
      <c r="AU2228" t="s">
        <v>1326</v>
      </c>
      <c r="AV2228" t="s">
        <v>8087</v>
      </c>
      <c r="AW2228" t="s">
        <v>2569</v>
      </c>
      <c r="AX2228">
        <v>0</v>
      </c>
      <c r="AY2228">
        <v>0</v>
      </c>
      <c r="AZ2228">
        <v>0</v>
      </c>
      <c r="BA2228">
        <v>1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2016031021</v>
      </c>
      <c r="BM2228">
        <v>21</v>
      </c>
    </row>
    <row r="2229" spans="1:65">
      <c r="A2229" t="s">
        <v>8088</v>
      </c>
      <c r="B2229">
        <v>2228</v>
      </c>
      <c r="C2229" t="s">
        <v>57</v>
      </c>
      <c r="D2229" t="s">
        <v>55</v>
      </c>
      <c r="E2229">
        <v>21</v>
      </c>
      <c r="F2229">
        <v>2016031021</v>
      </c>
      <c r="G2229" t="s">
        <v>55</v>
      </c>
      <c r="H2229" t="s">
        <v>2570</v>
      </c>
      <c r="I2229" t="s">
        <v>55</v>
      </c>
      <c r="J2229" t="s">
        <v>55</v>
      </c>
      <c r="K2229" t="s">
        <v>55</v>
      </c>
      <c r="L2229" t="s">
        <v>55</v>
      </c>
      <c r="M2229" t="s">
        <v>55</v>
      </c>
      <c r="N2229" t="s">
        <v>57</v>
      </c>
      <c r="O2229" t="s">
        <v>57</v>
      </c>
      <c r="P2229" t="s">
        <v>57</v>
      </c>
      <c r="Q2229" t="s">
        <v>57</v>
      </c>
      <c r="R2229" t="s">
        <v>57</v>
      </c>
      <c r="S2229" t="s">
        <v>55</v>
      </c>
      <c r="T2229" t="s">
        <v>57</v>
      </c>
      <c r="U2229" t="s">
        <v>57</v>
      </c>
      <c r="V2229" t="s">
        <v>57</v>
      </c>
      <c r="W2229" t="s">
        <v>55</v>
      </c>
      <c r="X2229" t="s">
        <v>57</v>
      </c>
      <c r="Y2229" t="s">
        <v>57</v>
      </c>
      <c r="Z2229" t="s">
        <v>57</v>
      </c>
      <c r="AA2229" t="s">
        <v>57</v>
      </c>
      <c r="AB2229" t="s">
        <v>57</v>
      </c>
      <c r="AC2229" t="s">
        <v>57</v>
      </c>
      <c r="AD2229" t="s">
        <v>57</v>
      </c>
      <c r="AE2229">
        <v>0</v>
      </c>
      <c r="AF2229">
        <v>0</v>
      </c>
      <c r="AG2229">
        <v>0</v>
      </c>
      <c r="AH2229">
        <v>0</v>
      </c>
      <c r="AI2229" s="18" t="str">
        <f t="shared" si="137"/>
        <v>1</v>
      </c>
      <c r="AJ2229" s="18" t="str">
        <f t="shared" si="138"/>
        <v>1</v>
      </c>
      <c r="AK2229" s="18" t="str">
        <f t="shared" si="139"/>
        <v>1</v>
      </c>
      <c r="AL2229" s="18">
        <f t="shared" si="140"/>
        <v>0</v>
      </c>
      <c r="AM2229" t="s">
        <v>55</v>
      </c>
      <c r="AN2229" t="s">
        <v>55</v>
      </c>
      <c r="AO2229">
        <v>0</v>
      </c>
      <c r="AP2229">
        <v>1</v>
      </c>
      <c r="AQ2229">
        <v>0</v>
      </c>
      <c r="AR2229" t="s">
        <v>59</v>
      </c>
      <c r="AS2229" t="s">
        <v>80</v>
      </c>
      <c r="AT2229" t="s">
        <v>80</v>
      </c>
      <c r="AU2229" t="s">
        <v>80</v>
      </c>
      <c r="AV2229" t="s">
        <v>8088</v>
      </c>
      <c r="AW2229" t="s">
        <v>2570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0</v>
      </c>
      <c r="BL2229">
        <v>2016031021</v>
      </c>
      <c r="BM2229">
        <v>21</v>
      </c>
    </row>
    <row r="2230" spans="1:65">
      <c r="A2230" t="s">
        <v>8089</v>
      </c>
      <c r="B2230">
        <v>2229</v>
      </c>
      <c r="C2230" t="s">
        <v>52</v>
      </c>
      <c r="D2230">
        <v>1</v>
      </c>
      <c r="E2230">
        <v>21</v>
      </c>
      <c r="F2230">
        <v>2016031021</v>
      </c>
      <c r="G2230">
        <v>20160310</v>
      </c>
      <c r="H2230" t="s">
        <v>2571</v>
      </c>
      <c r="I2230" t="s">
        <v>80</v>
      </c>
      <c r="J2230" t="s">
        <v>55</v>
      </c>
      <c r="K2230">
        <v>0</v>
      </c>
      <c r="L2230">
        <v>0</v>
      </c>
      <c r="M2230">
        <v>0</v>
      </c>
      <c r="N2230" t="s">
        <v>56</v>
      </c>
      <c r="O2230" t="s">
        <v>57</v>
      </c>
      <c r="P2230" t="s">
        <v>57</v>
      </c>
      <c r="Q2230" t="s">
        <v>3</v>
      </c>
      <c r="R2230" t="s">
        <v>144</v>
      </c>
      <c r="S2230" t="s">
        <v>55</v>
      </c>
      <c r="T2230" t="s">
        <v>68</v>
      </c>
      <c r="U2230" t="s">
        <v>68</v>
      </c>
      <c r="V2230" t="s">
        <v>68</v>
      </c>
      <c r="W2230" t="s">
        <v>55</v>
      </c>
      <c r="X2230" t="s">
        <v>56</v>
      </c>
      <c r="Y2230" t="s">
        <v>56</v>
      </c>
      <c r="Z2230" t="s">
        <v>56</v>
      </c>
      <c r="AA2230" t="s">
        <v>57</v>
      </c>
      <c r="AB2230" t="s">
        <v>56</v>
      </c>
      <c r="AC2230" t="s">
        <v>56</v>
      </c>
      <c r="AD2230" t="s">
        <v>56</v>
      </c>
      <c r="AE2230">
        <v>0</v>
      </c>
      <c r="AF2230">
        <v>0</v>
      </c>
      <c r="AG2230">
        <v>0</v>
      </c>
      <c r="AH2230">
        <v>1</v>
      </c>
      <c r="AI2230" s="18" t="str">
        <f t="shared" si="137"/>
        <v>1</v>
      </c>
      <c r="AJ2230" s="18" t="str">
        <f t="shared" si="138"/>
        <v>1</v>
      </c>
      <c r="AK2230" s="18" t="str">
        <f t="shared" si="139"/>
        <v>1</v>
      </c>
      <c r="AL2230" s="18">
        <f t="shared" si="140"/>
        <v>1</v>
      </c>
      <c r="AM2230" t="s">
        <v>55</v>
      </c>
      <c r="AN2230" t="s">
        <v>55</v>
      </c>
      <c r="AO2230">
        <v>0</v>
      </c>
      <c r="AP2230">
        <v>0</v>
      </c>
      <c r="AQ2230">
        <v>0</v>
      </c>
      <c r="AR2230" t="s">
        <v>59</v>
      </c>
      <c r="AS2230" t="s">
        <v>58</v>
      </c>
      <c r="AT2230" t="s">
        <v>144</v>
      </c>
      <c r="AU2230" t="s">
        <v>1326</v>
      </c>
      <c r="AV2230" t="s">
        <v>8089</v>
      </c>
      <c r="AW2230" t="s">
        <v>2571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2016031021</v>
      </c>
      <c r="BM2230">
        <v>21</v>
      </c>
    </row>
    <row r="2231" spans="1:65">
      <c r="A2231" t="s">
        <v>8090</v>
      </c>
      <c r="B2231">
        <v>2230</v>
      </c>
      <c r="C2231" t="s">
        <v>57</v>
      </c>
      <c r="D2231" t="s">
        <v>55</v>
      </c>
      <c r="E2231">
        <v>21</v>
      </c>
      <c r="F2231">
        <v>2016031021</v>
      </c>
      <c r="G2231" t="s">
        <v>55</v>
      </c>
      <c r="H2231" t="s">
        <v>2572</v>
      </c>
      <c r="I2231" t="s">
        <v>55</v>
      </c>
      <c r="J2231" t="s">
        <v>55</v>
      </c>
      <c r="K2231" t="s">
        <v>55</v>
      </c>
      <c r="L2231" t="s">
        <v>55</v>
      </c>
      <c r="M2231" t="s">
        <v>55</v>
      </c>
      <c r="N2231" t="s">
        <v>57</v>
      </c>
      <c r="O2231" t="s">
        <v>57</v>
      </c>
      <c r="P2231" t="s">
        <v>57</v>
      </c>
      <c r="Q2231" t="s">
        <v>57</v>
      </c>
      <c r="R2231" t="s">
        <v>57</v>
      </c>
      <c r="S2231" t="s">
        <v>55</v>
      </c>
      <c r="T2231" t="s">
        <v>57</v>
      </c>
      <c r="U2231" t="s">
        <v>57</v>
      </c>
      <c r="V2231" t="s">
        <v>57</v>
      </c>
      <c r="W2231" t="s">
        <v>55</v>
      </c>
      <c r="X2231" t="s">
        <v>57</v>
      </c>
      <c r="Y2231" t="s">
        <v>57</v>
      </c>
      <c r="Z2231" t="s">
        <v>57</v>
      </c>
      <c r="AA2231" t="s">
        <v>57</v>
      </c>
      <c r="AB2231" t="s">
        <v>57</v>
      </c>
      <c r="AC2231" t="s">
        <v>57</v>
      </c>
      <c r="AD2231" t="s">
        <v>57</v>
      </c>
      <c r="AE2231">
        <v>0</v>
      </c>
      <c r="AF2231">
        <v>0</v>
      </c>
      <c r="AG2231">
        <v>0</v>
      </c>
      <c r="AH2231">
        <v>0</v>
      </c>
      <c r="AI2231" s="18" t="str">
        <f t="shared" si="137"/>
        <v>1</v>
      </c>
      <c r="AJ2231" s="18" t="str">
        <f t="shared" si="138"/>
        <v>1</v>
      </c>
      <c r="AK2231" s="18" t="str">
        <f t="shared" si="139"/>
        <v>1</v>
      </c>
      <c r="AL2231" s="18">
        <f t="shared" si="140"/>
        <v>0</v>
      </c>
      <c r="AM2231" t="s">
        <v>55</v>
      </c>
      <c r="AN2231" t="s">
        <v>55</v>
      </c>
      <c r="AO2231">
        <v>0</v>
      </c>
      <c r="AP2231">
        <v>1</v>
      </c>
      <c r="AQ2231">
        <v>0</v>
      </c>
      <c r="AR2231" t="s">
        <v>59</v>
      </c>
      <c r="AS2231" t="s">
        <v>80</v>
      </c>
      <c r="AT2231" t="s">
        <v>80</v>
      </c>
      <c r="AU2231" t="s">
        <v>80</v>
      </c>
      <c r="AV2231" t="s">
        <v>8090</v>
      </c>
      <c r="AW2231" t="s">
        <v>2572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0</v>
      </c>
      <c r="BL2231">
        <v>2016031021</v>
      </c>
      <c r="BM2231">
        <v>21</v>
      </c>
    </row>
    <row r="2232" spans="1:65">
      <c r="A2232" t="s">
        <v>8091</v>
      </c>
      <c r="B2232">
        <v>2231</v>
      </c>
      <c r="C2232" t="s">
        <v>57</v>
      </c>
      <c r="D2232" t="s">
        <v>55</v>
      </c>
      <c r="E2232">
        <v>21</v>
      </c>
      <c r="F2232">
        <v>2016031021</v>
      </c>
      <c r="G2232" t="s">
        <v>55</v>
      </c>
      <c r="H2232" t="s">
        <v>2573</v>
      </c>
      <c r="I2232" t="s">
        <v>55</v>
      </c>
      <c r="J2232" t="s">
        <v>55</v>
      </c>
      <c r="K2232" t="s">
        <v>55</v>
      </c>
      <c r="L2232" t="s">
        <v>55</v>
      </c>
      <c r="M2232" t="s">
        <v>55</v>
      </c>
      <c r="N2232" t="s">
        <v>57</v>
      </c>
      <c r="O2232" t="s">
        <v>57</v>
      </c>
      <c r="P2232" t="s">
        <v>57</v>
      </c>
      <c r="Q2232" t="s">
        <v>57</v>
      </c>
      <c r="R2232" t="s">
        <v>57</v>
      </c>
      <c r="S2232" t="s">
        <v>55</v>
      </c>
      <c r="T2232" t="s">
        <v>57</v>
      </c>
      <c r="U2232" t="s">
        <v>57</v>
      </c>
      <c r="V2232" t="s">
        <v>57</v>
      </c>
      <c r="W2232" t="s">
        <v>55</v>
      </c>
      <c r="X2232" t="s">
        <v>57</v>
      </c>
      <c r="Y2232" t="s">
        <v>57</v>
      </c>
      <c r="Z2232" t="s">
        <v>57</v>
      </c>
      <c r="AA2232" t="s">
        <v>57</v>
      </c>
      <c r="AB2232" t="s">
        <v>57</v>
      </c>
      <c r="AC2232" t="s">
        <v>57</v>
      </c>
      <c r="AD2232" t="s">
        <v>57</v>
      </c>
      <c r="AE2232">
        <v>0</v>
      </c>
      <c r="AF2232">
        <v>0</v>
      </c>
      <c r="AG2232">
        <v>0</v>
      </c>
      <c r="AH2232">
        <v>0</v>
      </c>
      <c r="AI2232" s="18" t="str">
        <f t="shared" si="137"/>
        <v>1</v>
      </c>
      <c r="AJ2232" s="18" t="str">
        <f t="shared" si="138"/>
        <v>1</v>
      </c>
      <c r="AK2232" s="18" t="str">
        <f t="shared" si="139"/>
        <v>1</v>
      </c>
      <c r="AL2232" s="18">
        <f t="shared" si="140"/>
        <v>0</v>
      </c>
      <c r="AM2232" t="s">
        <v>55</v>
      </c>
      <c r="AN2232" t="s">
        <v>55</v>
      </c>
      <c r="AO2232">
        <v>0</v>
      </c>
      <c r="AP2232">
        <v>1</v>
      </c>
      <c r="AQ2232">
        <v>0</v>
      </c>
      <c r="AR2232" t="s">
        <v>59</v>
      </c>
      <c r="AS2232" t="s">
        <v>80</v>
      </c>
      <c r="AT2232" t="s">
        <v>80</v>
      </c>
      <c r="AU2232" t="s">
        <v>80</v>
      </c>
      <c r="AV2232" t="s">
        <v>8091</v>
      </c>
      <c r="AW2232" t="s">
        <v>2573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0</v>
      </c>
      <c r="BL2232">
        <v>2016031021</v>
      </c>
      <c r="BM2232">
        <v>21</v>
      </c>
    </row>
    <row r="2233" spans="1:65">
      <c r="A2233" t="s">
        <v>8092</v>
      </c>
      <c r="B2233">
        <v>2232</v>
      </c>
      <c r="C2233" t="s">
        <v>52</v>
      </c>
      <c r="D2233">
        <v>1</v>
      </c>
      <c r="E2233">
        <v>21</v>
      </c>
      <c r="F2233">
        <v>2016031021</v>
      </c>
      <c r="G2233">
        <v>20160310</v>
      </c>
      <c r="H2233" t="s">
        <v>2574</v>
      </c>
      <c r="I2233" t="s">
        <v>2548</v>
      </c>
      <c r="J2233" t="s">
        <v>55</v>
      </c>
      <c r="K2233">
        <v>0</v>
      </c>
      <c r="L2233">
        <v>0</v>
      </c>
      <c r="M2233">
        <v>0</v>
      </c>
      <c r="N2233" t="s">
        <v>56</v>
      </c>
      <c r="O2233" t="s">
        <v>57</v>
      </c>
      <c r="P2233" t="s">
        <v>57</v>
      </c>
      <c r="Q2233" t="s">
        <v>3</v>
      </c>
      <c r="R2233" t="s">
        <v>144</v>
      </c>
      <c r="S2233" t="s">
        <v>55</v>
      </c>
      <c r="T2233" t="s">
        <v>68</v>
      </c>
      <c r="U2233" t="s">
        <v>68</v>
      </c>
      <c r="V2233" t="s">
        <v>68</v>
      </c>
      <c r="W2233" t="s">
        <v>55</v>
      </c>
      <c r="X2233" t="s">
        <v>56</v>
      </c>
      <c r="Y2233" t="s">
        <v>56</v>
      </c>
      <c r="Z2233" t="s">
        <v>56</v>
      </c>
      <c r="AA2233" t="s">
        <v>57</v>
      </c>
      <c r="AB2233" t="s">
        <v>56</v>
      </c>
      <c r="AC2233" t="s">
        <v>56</v>
      </c>
      <c r="AD2233" t="s">
        <v>56</v>
      </c>
      <c r="AE2233">
        <v>0</v>
      </c>
      <c r="AF2233">
        <v>0</v>
      </c>
      <c r="AG2233">
        <v>0</v>
      </c>
      <c r="AH2233">
        <v>1</v>
      </c>
      <c r="AI2233" s="18" t="str">
        <f t="shared" si="137"/>
        <v>1</v>
      </c>
      <c r="AJ2233" s="18" t="str">
        <f t="shared" si="138"/>
        <v>1</v>
      </c>
      <c r="AK2233" s="18" t="str">
        <f t="shared" si="139"/>
        <v>1</v>
      </c>
      <c r="AL2233" s="18">
        <f t="shared" si="140"/>
        <v>1</v>
      </c>
      <c r="AM2233" t="s">
        <v>55</v>
      </c>
      <c r="AN2233" t="s">
        <v>55</v>
      </c>
      <c r="AO2233">
        <v>1</v>
      </c>
      <c r="AP2233">
        <v>0</v>
      </c>
      <c r="AQ2233">
        <v>0</v>
      </c>
      <c r="AR2233" t="s">
        <v>426</v>
      </c>
      <c r="AS2233" t="s">
        <v>58</v>
      </c>
      <c r="AT2233" t="s">
        <v>144</v>
      </c>
      <c r="AU2233" t="s">
        <v>1326</v>
      </c>
      <c r="AV2233" t="s">
        <v>8092</v>
      </c>
      <c r="AW2233" t="s">
        <v>2574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2016031021</v>
      </c>
      <c r="BM2233">
        <v>21</v>
      </c>
    </row>
    <row r="2234" spans="1:65">
      <c r="A2234" t="s">
        <v>8093</v>
      </c>
      <c r="B2234">
        <v>2233</v>
      </c>
      <c r="C2234" t="s">
        <v>57</v>
      </c>
      <c r="D2234" t="s">
        <v>55</v>
      </c>
      <c r="E2234">
        <v>21</v>
      </c>
      <c r="F2234">
        <v>2016031021</v>
      </c>
      <c r="G2234" t="s">
        <v>55</v>
      </c>
      <c r="H2234" t="s">
        <v>2575</v>
      </c>
      <c r="I2234" t="s">
        <v>55</v>
      </c>
      <c r="J2234" t="s">
        <v>55</v>
      </c>
      <c r="K2234" t="s">
        <v>55</v>
      </c>
      <c r="L2234" t="s">
        <v>55</v>
      </c>
      <c r="M2234" t="s">
        <v>55</v>
      </c>
      <c r="N2234" t="s">
        <v>57</v>
      </c>
      <c r="O2234" t="s">
        <v>57</v>
      </c>
      <c r="P2234" t="s">
        <v>57</v>
      </c>
      <c r="Q2234" t="s">
        <v>57</v>
      </c>
      <c r="R2234" t="s">
        <v>57</v>
      </c>
      <c r="S2234" t="s">
        <v>55</v>
      </c>
      <c r="T2234" t="s">
        <v>57</v>
      </c>
      <c r="U2234" t="s">
        <v>57</v>
      </c>
      <c r="V2234" t="s">
        <v>57</v>
      </c>
      <c r="W2234" t="s">
        <v>55</v>
      </c>
      <c r="X2234" t="s">
        <v>57</v>
      </c>
      <c r="Y2234" t="s">
        <v>57</v>
      </c>
      <c r="Z2234" t="s">
        <v>57</v>
      </c>
      <c r="AA2234" t="s">
        <v>57</v>
      </c>
      <c r="AB2234" t="s">
        <v>57</v>
      </c>
      <c r="AC2234" t="s">
        <v>57</v>
      </c>
      <c r="AD2234" t="s">
        <v>57</v>
      </c>
      <c r="AE2234">
        <v>0</v>
      </c>
      <c r="AF2234">
        <v>0</v>
      </c>
      <c r="AG2234">
        <v>0</v>
      </c>
      <c r="AH2234">
        <v>0</v>
      </c>
      <c r="AI2234" s="18" t="str">
        <f t="shared" si="137"/>
        <v>1</v>
      </c>
      <c r="AJ2234" s="18" t="str">
        <f t="shared" si="138"/>
        <v>1</v>
      </c>
      <c r="AK2234" s="18" t="str">
        <f t="shared" si="139"/>
        <v>1</v>
      </c>
      <c r="AL2234" s="18">
        <f t="shared" si="140"/>
        <v>0</v>
      </c>
      <c r="AM2234" t="s">
        <v>55</v>
      </c>
      <c r="AN2234" t="s">
        <v>55</v>
      </c>
      <c r="AO2234">
        <v>0</v>
      </c>
      <c r="AP2234">
        <v>1</v>
      </c>
      <c r="AQ2234">
        <v>0</v>
      </c>
      <c r="AR2234" t="s">
        <v>59</v>
      </c>
      <c r="AS2234" t="s">
        <v>80</v>
      </c>
      <c r="AT2234" t="s">
        <v>80</v>
      </c>
      <c r="AU2234" t="s">
        <v>80</v>
      </c>
      <c r="AV2234" t="s">
        <v>8093</v>
      </c>
      <c r="AW2234" t="s">
        <v>2575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2016031021</v>
      </c>
      <c r="BM2234">
        <v>21</v>
      </c>
    </row>
    <row r="2235" spans="1:65">
      <c r="A2235" t="s">
        <v>8094</v>
      </c>
      <c r="B2235">
        <v>2234</v>
      </c>
      <c r="C2235" t="s">
        <v>57</v>
      </c>
      <c r="D2235" t="s">
        <v>55</v>
      </c>
      <c r="E2235">
        <v>21</v>
      </c>
      <c r="F2235">
        <v>2016031021</v>
      </c>
      <c r="G2235" t="s">
        <v>55</v>
      </c>
      <c r="H2235" t="s">
        <v>2576</v>
      </c>
      <c r="I2235" t="s">
        <v>55</v>
      </c>
      <c r="J2235" t="s">
        <v>55</v>
      </c>
      <c r="K2235" t="s">
        <v>55</v>
      </c>
      <c r="L2235" t="s">
        <v>55</v>
      </c>
      <c r="M2235" t="s">
        <v>55</v>
      </c>
      <c r="N2235" t="s">
        <v>57</v>
      </c>
      <c r="O2235" t="s">
        <v>57</v>
      </c>
      <c r="P2235" t="s">
        <v>57</v>
      </c>
      <c r="Q2235" t="s">
        <v>57</v>
      </c>
      <c r="R2235" t="s">
        <v>57</v>
      </c>
      <c r="S2235" t="s">
        <v>55</v>
      </c>
      <c r="T2235" t="s">
        <v>57</v>
      </c>
      <c r="U2235" t="s">
        <v>57</v>
      </c>
      <c r="V2235" t="s">
        <v>57</v>
      </c>
      <c r="W2235" t="s">
        <v>55</v>
      </c>
      <c r="X2235" t="s">
        <v>57</v>
      </c>
      <c r="Y2235" t="s">
        <v>57</v>
      </c>
      <c r="Z2235" t="s">
        <v>57</v>
      </c>
      <c r="AA2235" t="s">
        <v>57</v>
      </c>
      <c r="AB2235" t="s">
        <v>57</v>
      </c>
      <c r="AC2235" t="s">
        <v>57</v>
      </c>
      <c r="AD2235" t="s">
        <v>57</v>
      </c>
      <c r="AE2235">
        <v>0</v>
      </c>
      <c r="AF2235">
        <v>0</v>
      </c>
      <c r="AG2235">
        <v>0</v>
      </c>
      <c r="AH2235">
        <v>0</v>
      </c>
      <c r="AI2235" s="18" t="str">
        <f t="shared" si="137"/>
        <v>1</v>
      </c>
      <c r="AJ2235" s="18" t="str">
        <f t="shared" si="138"/>
        <v>1</v>
      </c>
      <c r="AK2235" s="18" t="str">
        <f t="shared" si="139"/>
        <v>1</v>
      </c>
      <c r="AL2235" s="18">
        <f t="shared" si="140"/>
        <v>0</v>
      </c>
      <c r="AM2235" t="s">
        <v>55</v>
      </c>
      <c r="AN2235" t="s">
        <v>55</v>
      </c>
      <c r="AO2235">
        <v>0</v>
      </c>
      <c r="AP2235">
        <v>1</v>
      </c>
      <c r="AQ2235">
        <v>0</v>
      </c>
      <c r="AR2235" t="s">
        <v>59</v>
      </c>
      <c r="AS2235" t="s">
        <v>80</v>
      </c>
      <c r="AT2235" t="s">
        <v>80</v>
      </c>
      <c r="AU2235" t="s">
        <v>80</v>
      </c>
      <c r="AV2235" t="s">
        <v>8094</v>
      </c>
      <c r="AW2235" t="s">
        <v>2576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0</v>
      </c>
      <c r="BL2235">
        <v>2016031021</v>
      </c>
      <c r="BM2235">
        <v>21</v>
      </c>
    </row>
    <row r="2236" spans="1:65">
      <c r="A2236" t="s">
        <v>8095</v>
      </c>
      <c r="B2236">
        <v>2235</v>
      </c>
      <c r="C2236" t="s">
        <v>57</v>
      </c>
      <c r="D2236" t="s">
        <v>55</v>
      </c>
      <c r="E2236">
        <v>21</v>
      </c>
      <c r="F2236">
        <v>2016031021</v>
      </c>
      <c r="G2236" t="s">
        <v>55</v>
      </c>
      <c r="H2236" t="s">
        <v>2577</v>
      </c>
      <c r="I2236" t="s">
        <v>55</v>
      </c>
      <c r="J2236" t="s">
        <v>55</v>
      </c>
      <c r="K2236" t="s">
        <v>55</v>
      </c>
      <c r="L2236" t="s">
        <v>55</v>
      </c>
      <c r="M2236" t="s">
        <v>55</v>
      </c>
      <c r="N2236" t="s">
        <v>57</v>
      </c>
      <c r="O2236" t="s">
        <v>57</v>
      </c>
      <c r="P2236" t="s">
        <v>57</v>
      </c>
      <c r="Q2236" t="s">
        <v>57</v>
      </c>
      <c r="R2236" t="s">
        <v>57</v>
      </c>
      <c r="S2236" t="s">
        <v>55</v>
      </c>
      <c r="T2236" t="s">
        <v>57</v>
      </c>
      <c r="U2236" t="s">
        <v>57</v>
      </c>
      <c r="V2236" t="s">
        <v>57</v>
      </c>
      <c r="W2236" t="s">
        <v>55</v>
      </c>
      <c r="X2236" t="s">
        <v>57</v>
      </c>
      <c r="Y2236" t="s">
        <v>57</v>
      </c>
      <c r="Z2236" t="s">
        <v>57</v>
      </c>
      <c r="AA2236" t="s">
        <v>57</v>
      </c>
      <c r="AB2236" t="s">
        <v>57</v>
      </c>
      <c r="AC2236" t="s">
        <v>57</v>
      </c>
      <c r="AD2236" t="s">
        <v>57</v>
      </c>
      <c r="AE2236">
        <v>0</v>
      </c>
      <c r="AF2236">
        <v>0</v>
      </c>
      <c r="AG2236">
        <v>0</v>
      </c>
      <c r="AH2236">
        <v>0</v>
      </c>
      <c r="AI2236" s="18" t="str">
        <f t="shared" si="137"/>
        <v>1</v>
      </c>
      <c r="AJ2236" s="18" t="str">
        <f t="shared" si="138"/>
        <v>1</v>
      </c>
      <c r="AK2236" s="18" t="str">
        <f t="shared" si="139"/>
        <v>1</v>
      </c>
      <c r="AL2236" s="18">
        <f t="shared" si="140"/>
        <v>0</v>
      </c>
      <c r="AM2236" t="s">
        <v>55</v>
      </c>
      <c r="AN2236" t="s">
        <v>55</v>
      </c>
      <c r="AO2236">
        <v>0</v>
      </c>
      <c r="AP2236">
        <v>1</v>
      </c>
      <c r="AQ2236">
        <v>0</v>
      </c>
      <c r="AR2236" t="s">
        <v>59</v>
      </c>
      <c r="AS2236" t="s">
        <v>80</v>
      </c>
      <c r="AT2236" t="s">
        <v>80</v>
      </c>
      <c r="AU2236" t="s">
        <v>80</v>
      </c>
      <c r="AV2236" t="s">
        <v>8095</v>
      </c>
      <c r="AW2236" t="s">
        <v>2577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2016031021</v>
      </c>
      <c r="BM2236">
        <v>21</v>
      </c>
    </row>
    <row r="2237" spans="1:65">
      <c r="A2237" t="s">
        <v>8096</v>
      </c>
      <c r="B2237">
        <v>2236</v>
      </c>
      <c r="C2237" t="s">
        <v>52</v>
      </c>
      <c r="D2237">
        <v>1</v>
      </c>
      <c r="E2237">
        <v>21</v>
      </c>
      <c r="F2237">
        <v>2016031021</v>
      </c>
      <c r="G2237">
        <v>20160310</v>
      </c>
      <c r="H2237" t="s">
        <v>2578</v>
      </c>
      <c r="I2237" t="s">
        <v>89</v>
      </c>
      <c r="J2237" t="s">
        <v>55</v>
      </c>
      <c r="K2237">
        <v>1</v>
      </c>
      <c r="L2237">
        <v>0</v>
      </c>
      <c r="M2237">
        <v>1</v>
      </c>
      <c r="N2237" t="s">
        <v>56</v>
      </c>
      <c r="O2237" t="s">
        <v>89</v>
      </c>
      <c r="P2237" t="s">
        <v>68</v>
      </c>
      <c r="Q2237" t="s">
        <v>3</v>
      </c>
      <c r="R2237" t="s">
        <v>2579</v>
      </c>
      <c r="S2237" t="s">
        <v>55</v>
      </c>
      <c r="T2237" t="s">
        <v>56</v>
      </c>
      <c r="U2237" t="s">
        <v>56</v>
      </c>
      <c r="V2237" t="s">
        <v>56</v>
      </c>
      <c r="W2237" t="s">
        <v>55</v>
      </c>
      <c r="X2237" t="s">
        <v>68</v>
      </c>
      <c r="Y2237" t="s">
        <v>56</v>
      </c>
      <c r="Z2237" t="s">
        <v>56</v>
      </c>
      <c r="AA2237" t="s">
        <v>57</v>
      </c>
      <c r="AB2237" t="s">
        <v>56</v>
      </c>
      <c r="AC2237" t="s">
        <v>56</v>
      </c>
      <c r="AD2237" t="s">
        <v>56</v>
      </c>
      <c r="AE2237">
        <v>0</v>
      </c>
      <c r="AF2237">
        <v>0</v>
      </c>
      <c r="AG2237">
        <v>0</v>
      </c>
      <c r="AH2237">
        <v>1</v>
      </c>
      <c r="AI2237" s="18" t="str">
        <f t="shared" si="137"/>
        <v>1</v>
      </c>
      <c r="AJ2237" s="18" t="str">
        <f t="shared" si="138"/>
        <v>1</v>
      </c>
      <c r="AK2237" s="18" t="str">
        <f t="shared" si="139"/>
        <v>1</v>
      </c>
      <c r="AL2237" s="18">
        <f t="shared" si="140"/>
        <v>1</v>
      </c>
      <c r="AM2237" t="s">
        <v>55</v>
      </c>
      <c r="AN2237" t="s">
        <v>55</v>
      </c>
      <c r="AO2237">
        <v>1</v>
      </c>
      <c r="AP2237">
        <v>0</v>
      </c>
      <c r="AQ2237">
        <v>0</v>
      </c>
      <c r="AR2237" t="s">
        <v>89</v>
      </c>
      <c r="AS2237" t="s">
        <v>58</v>
      </c>
      <c r="AT2237" t="s">
        <v>58</v>
      </c>
      <c r="AU2237" t="s">
        <v>1326</v>
      </c>
      <c r="AV2237" t="s">
        <v>8096</v>
      </c>
      <c r="AW2237" t="s">
        <v>2578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1</v>
      </c>
      <c r="BL2237">
        <v>2016031021</v>
      </c>
      <c r="BM2237">
        <v>21</v>
      </c>
    </row>
    <row r="2238" spans="1:65">
      <c r="A2238" t="s">
        <v>8097</v>
      </c>
      <c r="B2238">
        <v>2237</v>
      </c>
      <c r="C2238" t="s">
        <v>57</v>
      </c>
      <c r="D2238" t="s">
        <v>55</v>
      </c>
      <c r="E2238">
        <v>21</v>
      </c>
      <c r="F2238">
        <v>2016031021</v>
      </c>
      <c r="G2238" t="s">
        <v>55</v>
      </c>
      <c r="H2238" t="s">
        <v>1633</v>
      </c>
      <c r="I2238" t="s">
        <v>55</v>
      </c>
      <c r="J2238" t="s">
        <v>55</v>
      </c>
      <c r="K2238" t="s">
        <v>55</v>
      </c>
      <c r="L2238" t="s">
        <v>55</v>
      </c>
      <c r="M2238" t="s">
        <v>55</v>
      </c>
      <c r="N2238" t="s">
        <v>57</v>
      </c>
      <c r="O2238" t="s">
        <v>57</v>
      </c>
      <c r="P2238" t="s">
        <v>57</v>
      </c>
      <c r="Q2238" t="s">
        <v>57</v>
      </c>
      <c r="R2238" t="s">
        <v>57</v>
      </c>
      <c r="S2238" t="s">
        <v>55</v>
      </c>
      <c r="T2238" t="s">
        <v>57</v>
      </c>
      <c r="U2238" t="s">
        <v>57</v>
      </c>
      <c r="V2238" t="s">
        <v>57</v>
      </c>
      <c r="W2238" t="s">
        <v>55</v>
      </c>
      <c r="X2238" t="s">
        <v>57</v>
      </c>
      <c r="Y2238" t="s">
        <v>57</v>
      </c>
      <c r="Z2238" t="s">
        <v>57</v>
      </c>
      <c r="AA2238" t="s">
        <v>57</v>
      </c>
      <c r="AB2238" t="s">
        <v>57</v>
      </c>
      <c r="AC2238" t="s">
        <v>57</v>
      </c>
      <c r="AD2238" t="s">
        <v>57</v>
      </c>
      <c r="AE2238">
        <v>0</v>
      </c>
      <c r="AF2238">
        <v>0</v>
      </c>
      <c r="AG2238">
        <v>0</v>
      </c>
      <c r="AH2238">
        <v>0</v>
      </c>
      <c r="AI2238" s="18" t="str">
        <f t="shared" si="137"/>
        <v>1</v>
      </c>
      <c r="AJ2238" s="18" t="str">
        <f t="shared" si="138"/>
        <v>1</v>
      </c>
      <c r="AK2238" s="18" t="str">
        <f t="shared" si="139"/>
        <v>1</v>
      </c>
      <c r="AL2238" s="18">
        <f t="shared" si="140"/>
        <v>0</v>
      </c>
      <c r="AM2238" t="s">
        <v>55</v>
      </c>
      <c r="AN2238" t="s">
        <v>55</v>
      </c>
      <c r="AO2238">
        <v>0</v>
      </c>
      <c r="AP2238">
        <v>1</v>
      </c>
      <c r="AQ2238">
        <v>0</v>
      </c>
      <c r="AR2238" t="s">
        <v>59</v>
      </c>
      <c r="AS2238" t="s">
        <v>80</v>
      </c>
      <c r="AT2238" t="s">
        <v>80</v>
      </c>
      <c r="AU2238" t="s">
        <v>80</v>
      </c>
      <c r="AV2238" t="s">
        <v>8097</v>
      </c>
      <c r="AW2238" t="s">
        <v>1633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0</v>
      </c>
      <c r="BL2238">
        <v>2016031021</v>
      </c>
      <c r="BM2238">
        <v>21</v>
      </c>
    </row>
    <row r="2239" spans="1:65">
      <c r="A2239" t="s">
        <v>8098</v>
      </c>
      <c r="B2239">
        <v>2238</v>
      </c>
      <c r="C2239" t="s">
        <v>57</v>
      </c>
      <c r="D2239" t="s">
        <v>55</v>
      </c>
      <c r="E2239">
        <v>21</v>
      </c>
      <c r="F2239">
        <v>2016031021</v>
      </c>
      <c r="G2239" t="s">
        <v>55</v>
      </c>
      <c r="H2239" t="s">
        <v>2580</v>
      </c>
      <c r="I2239" t="s">
        <v>55</v>
      </c>
      <c r="J2239" t="s">
        <v>55</v>
      </c>
      <c r="K2239" t="s">
        <v>55</v>
      </c>
      <c r="L2239" t="s">
        <v>55</v>
      </c>
      <c r="M2239" t="s">
        <v>55</v>
      </c>
      <c r="N2239" t="s">
        <v>57</v>
      </c>
      <c r="O2239" t="s">
        <v>57</v>
      </c>
      <c r="P2239" t="s">
        <v>57</v>
      </c>
      <c r="Q2239" t="s">
        <v>57</v>
      </c>
      <c r="R2239" t="s">
        <v>57</v>
      </c>
      <c r="S2239" t="s">
        <v>55</v>
      </c>
      <c r="T2239" t="s">
        <v>57</v>
      </c>
      <c r="U2239" t="s">
        <v>57</v>
      </c>
      <c r="V2239" t="s">
        <v>57</v>
      </c>
      <c r="W2239" t="s">
        <v>55</v>
      </c>
      <c r="X2239" t="s">
        <v>57</v>
      </c>
      <c r="Y2239" t="s">
        <v>57</v>
      </c>
      <c r="Z2239" t="s">
        <v>57</v>
      </c>
      <c r="AA2239" t="s">
        <v>57</v>
      </c>
      <c r="AB2239" t="s">
        <v>57</v>
      </c>
      <c r="AC2239" t="s">
        <v>57</v>
      </c>
      <c r="AD2239" t="s">
        <v>57</v>
      </c>
      <c r="AE2239">
        <v>0</v>
      </c>
      <c r="AF2239">
        <v>0</v>
      </c>
      <c r="AG2239">
        <v>0</v>
      </c>
      <c r="AH2239">
        <v>1</v>
      </c>
      <c r="AI2239" s="18" t="str">
        <f t="shared" si="137"/>
        <v>1</v>
      </c>
      <c r="AJ2239" s="18" t="str">
        <f t="shared" si="138"/>
        <v>1</v>
      </c>
      <c r="AK2239" s="18" t="str">
        <f t="shared" si="139"/>
        <v>1</v>
      </c>
      <c r="AL2239" s="18">
        <f t="shared" si="140"/>
        <v>1</v>
      </c>
      <c r="AM2239" t="s">
        <v>55</v>
      </c>
      <c r="AN2239" t="s">
        <v>55</v>
      </c>
      <c r="AO2239">
        <v>0</v>
      </c>
      <c r="AP2239">
        <v>0</v>
      </c>
      <c r="AQ2239">
        <v>0</v>
      </c>
      <c r="AR2239" t="s">
        <v>59</v>
      </c>
      <c r="AS2239" t="s">
        <v>80</v>
      </c>
      <c r="AT2239" t="s">
        <v>80</v>
      </c>
      <c r="AU2239" t="s">
        <v>80</v>
      </c>
      <c r="AV2239" t="s">
        <v>8098</v>
      </c>
      <c r="AW2239" t="s">
        <v>2580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2016031021</v>
      </c>
      <c r="BM2239">
        <v>21</v>
      </c>
    </row>
    <row r="2240" spans="1:65">
      <c r="A2240" t="s">
        <v>8099</v>
      </c>
      <c r="B2240">
        <v>2239</v>
      </c>
      <c r="C2240" t="s">
        <v>52</v>
      </c>
      <c r="D2240">
        <v>1</v>
      </c>
      <c r="E2240">
        <v>21</v>
      </c>
      <c r="F2240">
        <v>2016031021</v>
      </c>
      <c r="G2240">
        <v>20160310</v>
      </c>
      <c r="H2240" t="s">
        <v>2581</v>
      </c>
      <c r="I2240" t="s">
        <v>2525</v>
      </c>
      <c r="J2240" t="s">
        <v>55</v>
      </c>
      <c r="K2240">
        <v>0</v>
      </c>
      <c r="L2240">
        <v>0</v>
      </c>
      <c r="M2240">
        <v>0</v>
      </c>
      <c r="N2240" t="s">
        <v>56</v>
      </c>
      <c r="O2240" t="s">
        <v>57</v>
      </c>
      <c r="P2240" t="s">
        <v>57</v>
      </c>
      <c r="Q2240" t="s">
        <v>3</v>
      </c>
      <c r="R2240" t="s">
        <v>144</v>
      </c>
      <c r="S2240" t="s">
        <v>55</v>
      </c>
      <c r="T2240" t="s">
        <v>68</v>
      </c>
      <c r="U2240" t="s">
        <v>56</v>
      </c>
      <c r="V2240" t="s">
        <v>68</v>
      </c>
      <c r="W2240" t="s">
        <v>55</v>
      </c>
      <c r="X2240" t="s">
        <v>56</v>
      </c>
      <c r="Y2240" t="s">
        <v>56</v>
      </c>
      <c r="Z2240" t="s">
        <v>56</v>
      </c>
      <c r="AA2240" t="s">
        <v>57</v>
      </c>
      <c r="AB2240" t="s">
        <v>56</v>
      </c>
      <c r="AC2240" t="s">
        <v>68</v>
      </c>
      <c r="AD2240" t="s">
        <v>56</v>
      </c>
      <c r="AE2240">
        <v>0</v>
      </c>
      <c r="AF2240">
        <v>0</v>
      </c>
      <c r="AG2240">
        <v>0</v>
      </c>
      <c r="AH2240">
        <v>1</v>
      </c>
      <c r="AI2240" s="18" t="str">
        <f t="shared" si="137"/>
        <v>1</v>
      </c>
      <c r="AJ2240" s="18" t="str">
        <f t="shared" si="138"/>
        <v>1</v>
      </c>
      <c r="AK2240" s="18" t="str">
        <f t="shared" si="139"/>
        <v>1</v>
      </c>
      <c r="AL2240" s="18">
        <f t="shared" si="140"/>
        <v>1</v>
      </c>
      <c r="AM2240" t="s">
        <v>55</v>
      </c>
      <c r="AN2240" t="s">
        <v>55</v>
      </c>
      <c r="AO2240">
        <v>0</v>
      </c>
      <c r="AP2240">
        <v>0</v>
      </c>
      <c r="AQ2240">
        <v>0</v>
      </c>
      <c r="AR2240" t="s">
        <v>426</v>
      </c>
      <c r="AS2240" t="s">
        <v>58</v>
      </c>
      <c r="AT2240" t="s">
        <v>144</v>
      </c>
      <c r="AU2240" t="s">
        <v>1326</v>
      </c>
      <c r="AV2240" t="s">
        <v>8099</v>
      </c>
      <c r="AW2240" t="s">
        <v>2581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2016031021</v>
      </c>
      <c r="BM2240">
        <v>21</v>
      </c>
    </row>
    <row r="2241" spans="1:65">
      <c r="A2241" t="s">
        <v>8100</v>
      </c>
      <c r="B2241">
        <v>2240</v>
      </c>
      <c r="C2241" t="s">
        <v>52</v>
      </c>
      <c r="D2241">
        <v>1</v>
      </c>
      <c r="E2241">
        <v>21</v>
      </c>
      <c r="F2241">
        <v>2016031021</v>
      </c>
      <c r="G2241">
        <v>20160310</v>
      </c>
      <c r="H2241" t="s">
        <v>2582</v>
      </c>
      <c r="I2241" t="s">
        <v>2525</v>
      </c>
      <c r="J2241" t="s">
        <v>55</v>
      </c>
      <c r="K2241">
        <v>0</v>
      </c>
      <c r="L2241">
        <v>0</v>
      </c>
      <c r="M2241">
        <v>0</v>
      </c>
      <c r="N2241" t="s">
        <v>56</v>
      </c>
      <c r="O2241" t="s">
        <v>57</v>
      </c>
      <c r="P2241" t="s">
        <v>57</v>
      </c>
      <c r="Q2241" t="s">
        <v>3</v>
      </c>
      <c r="R2241" t="s">
        <v>144</v>
      </c>
      <c r="S2241" t="s">
        <v>55</v>
      </c>
      <c r="T2241" t="s">
        <v>68</v>
      </c>
      <c r="U2241" t="s">
        <v>56</v>
      </c>
      <c r="V2241" t="s">
        <v>68</v>
      </c>
      <c r="W2241" t="s">
        <v>55</v>
      </c>
      <c r="X2241" t="s">
        <v>56</v>
      </c>
      <c r="Y2241" t="s">
        <v>56</v>
      </c>
      <c r="Z2241" t="s">
        <v>56</v>
      </c>
      <c r="AA2241" t="s">
        <v>57</v>
      </c>
      <c r="AB2241" t="s">
        <v>56</v>
      </c>
      <c r="AC2241" t="s">
        <v>68</v>
      </c>
      <c r="AD2241" t="s">
        <v>56</v>
      </c>
      <c r="AE2241">
        <v>0</v>
      </c>
      <c r="AF2241">
        <v>0</v>
      </c>
      <c r="AG2241">
        <v>0</v>
      </c>
      <c r="AH2241">
        <v>1</v>
      </c>
      <c r="AI2241" s="18" t="str">
        <f t="shared" si="137"/>
        <v>1</v>
      </c>
      <c r="AJ2241" s="18" t="str">
        <f t="shared" si="138"/>
        <v>1</v>
      </c>
      <c r="AK2241" s="18" t="str">
        <f t="shared" si="139"/>
        <v>1</v>
      </c>
      <c r="AL2241" s="18">
        <f t="shared" si="140"/>
        <v>1</v>
      </c>
      <c r="AM2241" t="s">
        <v>55</v>
      </c>
      <c r="AN2241" t="s">
        <v>55</v>
      </c>
      <c r="AO2241">
        <v>0</v>
      </c>
      <c r="AP2241">
        <v>0</v>
      </c>
      <c r="AQ2241">
        <v>0</v>
      </c>
      <c r="AR2241" t="s">
        <v>426</v>
      </c>
      <c r="AS2241" t="s">
        <v>58</v>
      </c>
      <c r="AT2241" t="s">
        <v>144</v>
      </c>
      <c r="AU2241" t="s">
        <v>1326</v>
      </c>
      <c r="AV2241" t="s">
        <v>8100</v>
      </c>
      <c r="AW2241" t="s">
        <v>2582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2016031021</v>
      </c>
      <c r="BM2241">
        <v>21</v>
      </c>
    </row>
    <row r="2242" spans="1:65">
      <c r="A2242" t="s">
        <v>8101</v>
      </c>
      <c r="B2242">
        <v>2241</v>
      </c>
      <c r="C2242" t="s">
        <v>57</v>
      </c>
      <c r="D2242" t="s">
        <v>55</v>
      </c>
      <c r="E2242">
        <v>21</v>
      </c>
      <c r="F2242">
        <v>2016031021</v>
      </c>
      <c r="G2242" t="s">
        <v>55</v>
      </c>
      <c r="H2242" t="s">
        <v>1638</v>
      </c>
      <c r="I2242" t="s">
        <v>55</v>
      </c>
      <c r="J2242" t="s">
        <v>55</v>
      </c>
      <c r="K2242" t="s">
        <v>55</v>
      </c>
      <c r="L2242" t="s">
        <v>55</v>
      </c>
      <c r="M2242" t="s">
        <v>55</v>
      </c>
      <c r="N2242" t="s">
        <v>57</v>
      </c>
      <c r="O2242" t="s">
        <v>57</v>
      </c>
      <c r="P2242" t="s">
        <v>57</v>
      </c>
      <c r="Q2242" t="s">
        <v>57</v>
      </c>
      <c r="R2242" t="s">
        <v>57</v>
      </c>
      <c r="S2242" t="s">
        <v>55</v>
      </c>
      <c r="T2242" t="s">
        <v>57</v>
      </c>
      <c r="U2242" t="s">
        <v>57</v>
      </c>
      <c r="V2242" t="s">
        <v>57</v>
      </c>
      <c r="W2242" t="s">
        <v>55</v>
      </c>
      <c r="X2242" t="s">
        <v>57</v>
      </c>
      <c r="Y2242" t="s">
        <v>57</v>
      </c>
      <c r="Z2242" t="s">
        <v>57</v>
      </c>
      <c r="AA2242" t="s">
        <v>57</v>
      </c>
      <c r="AB2242" t="s">
        <v>57</v>
      </c>
      <c r="AC2242" t="s">
        <v>57</v>
      </c>
      <c r="AD2242" t="s">
        <v>57</v>
      </c>
      <c r="AE2242">
        <v>0</v>
      </c>
      <c r="AF2242">
        <v>0</v>
      </c>
      <c r="AG2242">
        <v>0</v>
      </c>
      <c r="AH2242">
        <v>1</v>
      </c>
      <c r="AI2242" s="18" t="str">
        <f t="shared" si="137"/>
        <v>1</v>
      </c>
      <c r="AJ2242" s="18" t="str">
        <f t="shared" si="138"/>
        <v>1</v>
      </c>
      <c r="AK2242" s="18" t="str">
        <f t="shared" si="139"/>
        <v>1</v>
      </c>
      <c r="AL2242" s="18">
        <f t="shared" si="140"/>
        <v>1</v>
      </c>
      <c r="AM2242" t="s">
        <v>55</v>
      </c>
      <c r="AN2242" t="s">
        <v>55</v>
      </c>
      <c r="AO2242">
        <v>1</v>
      </c>
      <c r="AP2242">
        <v>0</v>
      </c>
      <c r="AQ2242">
        <v>0</v>
      </c>
      <c r="AR2242" t="s">
        <v>59</v>
      </c>
      <c r="AS2242" t="s">
        <v>80</v>
      </c>
      <c r="AT2242" t="s">
        <v>80</v>
      </c>
      <c r="AU2242" t="s">
        <v>80</v>
      </c>
      <c r="AV2242" t="s">
        <v>8101</v>
      </c>
      <c r="AW2242" t="s">
        <v>1638</v>
      </c>
      <c r="AX2242">
        <v>0</v>
      </c>
      <c r="AY2242">
        <v>0</v>
      </c>
      <c r="AZ2242">
        <v>0</v>
      </c>
      <c r="BA2242">
        <v>1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2016031021</v>
      </c>
      <c r="BM2242">
        <v>21</v>
      </c>
    </row>
    <row r="2243" spans="1:65">
      <c r="A2243" t="s">
        <v>8102</v>
      </c>
      <c r="B2243">
        <v>2242</v>
      </c>
      <c r="C2243" t="s">
        <v>52</v>
      </c>
      <c r="D2243">
        <v>1</v>
      </c>
      <c r="E2243">
        <v>21</v>
      </c>
      <c r="F2243">
        <v>2016031021</v>
      </c>
      <c r="G2243">
        <v>20160310</v>
      </c>
      <c r="H2243" t="s">
        <v>2583</v>
      </c>
      <c r="I2243" t="s">
        <v>2548</v>
      </c>
      <c r="J2243" t="s">
        <v>55</v>
      </c>
      <c r="K2243">
        <v>0</v>
      </c>
      <c r="L2243">
        <v>0</v>
      </c>
      <c r="M2243">
        <v>0</v>
      </c>
      <c r="N2243" t="s">
        <v>56</v>
      </c>
      <c r="O2243" t="s">
        <v>57</v>
      </c>
      <c r="P2243" t="s">
        <v>57</v>
      </c>
      <c r="Q2243" t="s">
        <v>3</v>
      </c>
      <c r="R2243" t="s">
        <v>144</v>
      </c>
      <c r="S2243" t="s">
        <v>55</v>
      </c>
      <c r="T2243" t="s">
        <v>68</v>
      </c>
      <c r="U2243" t="s">
        <v>56</v>
      </c>
      <c r="V2243" t="s">
        <v>68</v>
      </c>
      <c r="W2243" t="s">
        <v>55</v>
      </c>
      <c r="X2243" t="s">
        <v>56</v>
      </c>
      <c r="Y2243" t="s">
        <v>56</v>
      </c>
      <c r="Z2243" t="s">
        <v>56</v>
      </c>
      <c r="AA2243" t="s">
        <v>57</v>
      </c>
      <c r="AB2243" t="s">
        <v>56</v>
      </c>
      <c r="AC2243" t="s">
        <v>68</v>
      </c>
      <c r="AD2243" t="s">
        <v>56</v>
      </c>
      <c r="AE2243">
        <v>0</v>
      </c>
      <c r="AF2243">
        <v>0</v>
      </c>
      <c r="AG2243">
        <v>0</v>
      </c>
      <c r="AH2243">
        <v>1</v>
      </c>
      <c r="AI2243" s="18" t="str">
        <f t="shared" ref="AI2243:AI2306" si="141">IF(ISERROR(FIND("0",AE2243))=FALSE, "1", IF(ISERROR(FIND("1",AE2243))=FALSE, "0"))</f>
        <v>1</v>
      </c>
      <c r="AJ2243" s="18" t="str">
        <f t="shared" ref="AJ2243:AJ2306" si="142">IF(ISERROR(FIND("0",AF2243))=FALSE, "1", IF(ISERROR(FIND("1",AF2243))=FALSE, "0"))</f>
        <v>1</v>
      </c>
      <c r="AK2243" s="18" t="str">
        <f t="shared" ref="AK2243:AK2306" si="143">IF(ISERROR(FIND("0",AG2243))=FALSE, "1", IF(ISERROR(FIND("1",AG2243))=FALSE, "0"))</f>
        <v>1</v>
      </c>
      <c r="AL2243" s="18">
        <f t="shared" ref="AL2243:AL2306" si="144">AH2243</f>
        <v>1</v>
      </c>
      <c r="AM2243" t="s">
        <v>55</v>
      </c>
      <c r="AN2243" t="s">
        <v>55</v>
      </c>
      <c r="AO2243">
        <v>0</v>
      </c>
      <c r="AP2243">
        <v>0</v>
      </c>
      <c r="AQ2243">
        <v>0</v>
      </c>
      <c r="AR2243" t="s">
        <v>426</v>
      </c>
      <c r="AS2243" t="s">
        <v>58</v>
      </c>
      <c r="AT2243" t="s">
        <v>144</v>
      </c>
      <c r="AU2243" t="s">
        <v>1326</v>
      </c>
      <c r="AV2243" t="s">
        <v>8102</v>
      </c>
      <c r="AW2243" t="s">
        <v>2583</v>
      </c>
      <c r="AX2243">
        <v>0</v>
      </c>
      <c r="AY2243">
        <v>0</v>
      </c>
      <c r="AZ2243">
        <v>0</v>
      </c>
      <c r="BA2243">
        <v>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2016031021</v>
      </c>
      <c r="BM2243">
        <v>21</v>
      </c>
    </row>
    <row r="2244" spans="1:65">
      <c r="A2244" t="s">
        <v>8103</v>
      </c>
      <c r="B2244">
        <v>2243</v>
      </c>
      <c r="C2244" t="s">
        <v>52</v>
      </c>
      <c r="D2244">
        <v>1</v>
      </c>
      <c r="E2244">
        <v>21</v>
      </c>
      <c r="F2244">
        <v>2016031021</v>
      </c>
      <c r="G2244">
        <v>20160310</v>
      </c>
      <c r="H2244" t="s">
        <v>2584</v>
      </c>
      <c r="I2244" t="s">
        <v>89</v>
      </c>
      <c r="J2244" t="s">
        <v>55</v>
      </c>
      <c r="K2244">
        <v>0</v>
      </c>
      <c r="L2244">
        <v>0</v>
      </c>
      <c r="M2244">
        <v>0</v>
      </c>
      <c r="N2244" t="s">
        <v>56</v>
      </c>
      <c r="O2244" t="s">
        <v>57</v>
      </c>
      <c r="P2244" t="s">
        <v>57</v>
      </c>
      <c r="Q2244" t="s">
        <v>3</v>
      </c>
      <c r="R2244" t="s">
        <v>144</v>
      </c>
      <c r="S2244" t="s">
        <v>55</v>
      </c>
      <c r="T2244" t="s">
        <v>56</v>
      </c>
      <c r="U2244" t="s">
        <v>56</v>
      </c>
      <c r="V2244" t="s">
        <v>56</v>
      </c>
      <c r="W2244" t="s">
        <v>55</v>
      </c>
      <c r="X2244" t="s">
        <v>56</v>
      </c>
      <c r="Y2244" t="s">
        <v>56</v>
      </c>
      <c r="Z2244" t="s">
        <v>56</v>
      </c>
      <c r="AA2244" t="s">
        <v>57</v>
      </c>
      <c r="AB2244" t="s">
        <v>56</v>
      </c>
      <c r="AC2244" t="s">
        <v>56</v>
      </c>
      <c r="AD2244" t="s">
        <v>56</v>
      </c>
      <c r="AE2244">
        <v>0</v>
      </c>
      <c r="AF2244">
        <v>0</v>
      </c>
      <c r="AG2244">
        <v>0</v>
      </c>
      <c r="AH2244">
        <v>1</v>
      </c>
      <c r="AI2244" s="18" t="str">
        <f t="shared" si="141"/>
        <v>1</v>
      </c>
      <c r="AJ2244" s="18" t="str">
        <f t="shared" si="142"/>
        <v>1</v>
      </c>
      <c r="AK2244" s="18" t="str">
        <f t="shared" si="143"/>
        <v>1</v>
      </c>
      <c r="AL2244" s="18">
        <f t="shared" si="144"/>
        <v>1</v>
      </c>
      <c r="AM2244" t="s">
        <v>55</v>
      </c>
      <c r="AN2244" t="s">
        <v>55</v>
      </c>
      <c r="AO2244">
        <v>0</v>
      </c>
      <c r="AP2244">
        <v>0</v>
      </c>
      <c r="AQ2244">
        <v>0</v>
      </c>
      <c r="AR2244" t="s">
        <v>89</v>
      </c>
      <c r="AS2244" t="s">
        <v>58</v>
      </c>
      <c r="AT2244" t="s">
        <v>144</v>
      </c>
      <c r="AU2244" t="s">
        <v>1326</v>
      </c>
      <c r="AV2244" t="s">
        <v>8103</v>
      </c>
      <c r="AW2244" t="s">
        <v>2584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1</v>
      </c>
      <c r="BL2244">
        <v>2016031021</v>
      </c>
      <c r="BM2244">
        <v>21</v>
      </c>
    </row>
    <row r="2245" spans="1:65">
      <c r="A2245" t="s">
        <v>8104</v>
      </c>
      <c r="B2245">
        <v>2244</v>
      </c>
      <c r="C2245" t="s">
        <v>52</v>
      </c>
      <c r="D2245">
        <v>1</v>
      </c>
      <c r="E2245">
        <v>21</v>
      </c>
      <c r="F2245">
        <v>2016031021</v>
      </c>
      <c r="G2245">
        <v>20160310</v>
      </c>
      <c r="H2245" t="s">
        <v>2585</v>
      </c>
      <c r="I2245" t="s">
        <v>2586</v>
      </c>
      <c r="J2245" t="s">
        <v>55</v>
      </c>
      <c r="K2245">
        <v>0</v>
      </c>
      <c r="L2245">
        <v>0</v>
      </c>
      <c r="M2245">
        <v>0</v>
      </c>
      <c r="N2245" t="s">
        <v>68</v>
      </c>
      <c r="O2245" t="s">
        <v>57</v>
      </c>
      <c r="P2245" t="s">
        <v>57</v>
      </c>
      <c r="Q2245" t="s">
        <v>3</v>
      </c>
      <c r="R2245" t="s">
        <v>174</v>
      </c>
      <c r="S2245" t="s">
        <v>55</v>
      </c>
      <c r="T2245" t="s">
        <v>56</v>
      </c>
      <c r="U2245" t="s">
        <v>56</v>
      </c>
      <c r="V2245" t="s">
        <v>68</v>
      </c>
      <c r="W2245" t="s">
        <v>55</v>
      </c>
      <c r="X2245" t="s">
        <v>56</v>
      </c>
      <c r="Y2245" t="s">
        <v>56</v>
      </c>
      <c r="Z2245" t="s">
        <v>56</v>
      </c>
      <c r="AA2245" t="s">
        <v>57</v>
      </c>
      <c r="AB2245" t="s">
        <v>56</v>
      </c>
      <c r="AC2245" t="s">
        <v>56</v>
      </c>
      <c r="AD2245" t="s">
        <v>2587</v>
      </c>
      <c r="AE2245">
        <v>0</v>
      </c>
      <c r="AF2245">
        <v>0</v>
      </c>
      <c r="AG2245">
        <v>0</v>
      </c>
      <c r="AH2245">
        <v>1</v>
      </c>
      <c r="AI2245" s="18" t="str">
        <f t="shared" si="141"/>
        <v>1</v>
      </c>
      <c r="AJ2245" s="18" t="str">
        <f t="shared" si="142"/>
        <v>1</v>
      </c>
      <c r="AK2245" s="18" t="str">
        <f t="shared" si="143"/>
        <v>1</v>
      </c>
      <c r="AL2245" s="18">
        <f t="shared" si="144"/>
        <v>1</v>
      </c>
      <c r="AM2245" t="s">
        <v>55</v>
      </c>
      <c r="AN2245" t="s">
        <v>55</v>
      </c>
      <c r="AO2245">
        <v>1</v>
      </c>
      <c r="AP2245">
        <v>0</v>
      </c>
      <c r="AQ2245">
        <v>0</v>
      </c>
      <c r="AR2245" t="s">
        <v>589</v>
      </c>
      <c r="AS2245" t="s">
        <v>174</v>
      </c>
      <c r="AT2245" t="s">
        <v>174</v>
      </c>
      <c r="AU2245" t="s">
        <v>1326</v>
      </c>
      <c r="AV2245" t="s">
        <v>8104</v>
      </c>
      <c r="AW2245" t="s">
        <v>2585</v>
      </c>
      <c r="AX2245">
        <v>0</v>
      </c>
      <c r="AY2245">
        <v>0</v>
      </c>
      <c r="AZ2245">
        <v>0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1</v>
      </c>
      <c r="BL2245">
        <v>2016031021</v>
      </c>
      <c r="BM2245">
        <v>21</v>
      </c>
    </row>
    <row r="2246" spans="1:65">
      <c r="A2246" t="s">
        <v>8105</v>
      </c>
      <c r="B2246">
        <v>2245</v>
      </c>
      <c r="C2246" t="s">
        <v>52</v>
      </c>
      <c r="D2246">
        <v>1</v>
      </c>
      <c r="E2246">
        <v>21</v>
      </c>
      <c r="F2246">
        <v>2016031021</v>
      </c>
      <c r="G2246">
        <v>20160310</v>
      </c>
      <c r="H2246" t="s">
        <v>2588</v>
      </c>
      <c r="I2246" t="s">
        <v>80</v>
      </c>
      <c r="J2246" t="s">
        <v>55</v>
      </c>
      <c r="K2246">
        <v>0</v>
      </c>
      <c r="L2246">
        <v>0</v>
      </c>
      <c r="M2246">
        <v>0</v>
      </c>
      <c r="N2246" t="s">
        <v>56</v>
      </c>
      <c r="O2246" t="s">
        <v>57</v>
      </c>
      <c r="P2246" t="s">
        <v>57</v>
      </c>
      <c r="Q2246" t="s">
        <v>3</v>
      </c>
      <c r="R2246" t="s">
        <v>80</v>
      </c>
      <c r="S2246" t="s">
        <v>55</v>
      </c>
      <c r="T2246" t="s">
        <v>56</v>
      </c>
      <c r="U2246" t="s">
        <v>56</v>
      </c>
      <c r="V2246" t="s">
        <v>56</v>
      </c>
      <c r="W2246" t="s">
        <v>55</v>
      </c>
      <c r="X2246" t="s">
        <v>56</v>
      </c>
      <c r="Y2246" t="s">
        <v>56</v>
      </c>
      <c r="Z2246" t="s">
        <v>56</v>
      </c>
      <c r="AA2246" t="s">
        <v>57</v>
      </c>
      <c r="AB2246" t="s">
        <v>56</v>
      </c>
      <c r="AC2246" t="s">
        <v>56</v>
      </c>
      <c r="AD2246" t="s">
        <v>56</v>
      </c>
      <c r="AE2246">
        <v>0</v>
      </c>
      <c r="AF2246">
        <v>0</v>
      </c>
      <c r="AG2246">
        <v>0</v>
      </c>
      <c r="AH2246">
        <v>1</v>
      </c>
      <c r="AI2246" s="18" t="str">
        <f t="shared" si="141"/>
        <v>1</v>
      </c>
      <c r="AJ2246" s="18" t="str">
        <f t="shared" si="142"/>
        <v>1</v>
      </c>
      <c r="AK2246" s="18" t="str">
        <f t="shared" si="143"/>
        <v>1</v>
      </c>
      <c r="AL2246" s="18">
        <f t="shared" si="144"/>
        <v>1</v>
      </c>
      <c r="AM2246" t="s">
        <v>55</v>
      </c>
      <c r="AN2246" t="s">
        <v>55</v>
      </c>
      <c r="AO2246">
        <v>0</v>
      </c>
      <c r="AP2246">
        <v>0</v>
      </c>
      <c r="AQ2246">
        <v>0</v>
      </c>
      <c r="AR2246" t="s">
        <v>59</v>
      </c>
      <c r="AS2246" t="s">
        <v>80</v>
      </c>
      <c r="AT2246" t="s">
        <v>80</v>
      </c>
      <c r="AU2246" t="s">
        <v>80</v>
      </c>
      <c r="AV2246" t="s">
        <v>8105</v>
      </c>
      <c r="AW2246" t="s">
        <v>2588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2016031021</v>
      </c>
      <c r="BM2246">
        <v>21</v>
      </c>
    </row>
    <row r="2247" spans="1:65">
      <c r="A2247" t="s">
        <v>8106</v>
      </c>
      <c r="B2247">
        <v>2246</v>
      </c>
      <c r="C2247" t="s">
        <v>57</v>
      </c>
      <c r="D2247" t="s">
        <v>55</v>
      </c>
      <c r="E2247">
        <v>21</v>
      </c>
      <c r="F2247">
        <v>2016031021</v>
      </c>
      <c r="G2247" t="s">
        <v>55</v>
      </c>
      <c r="H2247" t="s">
        <v>2589</v>
      </c>
      <c r="I2247" t="s">
        <v>55</v>
      </c>
      <c r="J2247" t="s">
        <v>55</v>
      </c>
      <c r="K2247" t="s">
        <v>55</v>
      </c>
      <c r="L2247" t="s">
        <v>55</v>
      </c>
      <c r="M2247" t="s">
        <v>55</v>
      </c>
      <c r="N2247" t="s">
        <v>57</v>
      </c>
      <c r="O2247" t="s">
        <v>57</v>
      </c>
      <c r="P2247" t="s">
        <v>57</v>
      </c>
      <c r="Q2247" t="s">
        <v>57</v>
      </c>
      <c r="R2247" t="s">
        <v>57</v>
      </c>
      <c r="S2247" t="s">
        <v>55</v>
      </c>
      <c r="T2247" t="s">
        <v>57</v>
      </c>
      <c r="U2247" t="s">
        <v>57</v>
      </c>
      <c r="V2247" t="s">
        <v>57</v>
      </c>
      <c r="W2247" t="s">
        <v>55</v>
      </c>
      <c r="X2247" t="s">
        <v>57</v>
      </c>
      <c r="Y2247" t="s">
        <v>57</v>
      </c>
      <c r="Z2247" t="s">
        <v>57</v>
      </c>
      <c r="AA2247" t="s">
        <v>57</v>
      </c>
      <c r="AB2247" t="s">
        <v>57</v>
      </c>
      <c r="AC2247" t="s">
        <v>57</v>
      </c>
      <c r="AD2247" t="s">
        <v>57</v>
      </c>
      <c r="AE2247">
        <v>0</v>
      </c>
      <c r="AF2247">
        <v>0</v>
      </c>
      <c r="AG2247">
        <v>0</v>
      </c>
      <c r="AH2247">
        <v>0</v>
      </c>
      <c r="AI2247" s="18" t="str">
        <f t="shared" si="141"/>
        <v>1</v>
      </c>
      <c r="AJ2247" s="18" t="str">
        <f t="shared" si="142"/>
        <v>1</v>
      </c>
      <c r="AK2247" s="18" t="str">
        <f t="shared" si="143"/>
        <v>1</v>
      </c>
      <c r="AL2247" s="18">
        <f t="shared" si="144"/>
        <v>0</v>
      </c>
      <c r="AM2247" t="s">
        <v>55</v>
      </c>
      <c r="AN2247" t="s">
        <v>55</v>
      </c>
      <c r="AO2247">
        <v>0</v>
      </c>
      <c r="AP2247">
        <v>1</v>
      </c>
      <c r="AQ2247">
        <v>0</v>
      </c>
      <c r="AR2247" t="s">
        <v>59</v>
      </c>
      <c r="AS2247" t="s">
        <v>80</v>
      </c>
      <c r="AT2247" t="s">
        <v>80</v>
      </c>
      <c r="AU2247" t="s">
        <v>80</v>
      </c>
      <c r="AV2247" t="s">
        <v>8106</v>
      </c>
      <c r="AW2247" t="s">
        <v>2589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0</v>
      </c>
      <c r="BL2247">
        <v>2016031021</v>
      </c>
      <c r="BM2247">
        <v>21</v>
      </c>
    </row>
    <row r="2248" spans="1:65">
      <c r="A2248" t="s">
        <v>8107</v>
      </c>
      <c r="B2248">
        <v>2247</v>
      </c>
      <c r="C2248" t="s">
        <v>52</v>
      </c>
      <c r="D2248">
        <v>1</v>
      </c>
      <c r="E2248">
        <v>21</v>
      </c>
      <c r="F2248">
        <v>2016031021</v>
      </c>
      <c r="G2248">
        <v>20160310</v>
      </c>
      <c r="H2248" t="s">
        <v>2590</v>
      </c>
      <c r="I2248" t="s">
        <v>80</v>
      </c>
      <c r="J2248" t="s">
        <v>55</v>
      </c>
      <c r="K2248">
        <v>0</v>
      </c>
      <c r="L2248">
        <v>0</v>
      </c>
      <c r="M2248">
        <v>0</v>
      </c>
      <c r="N2248" t="s">
        <v>56</v>
      </c>
      <c r="O2248" t="s">
        <v>57</v>
      </c>
      <c r="P2248" t="s">
        <v>57</v>
      </c>
      <c r="Q2248" t="s">
        <v>3</v>
      </c>
      <c r="R2248" t="s">
        <v>80</v>
      </c>
      <c r="S2248" t="s">
        <v>55</v>
      </c>
      <c r="T2248" t="s">
        <v>56</v>
      </c>
      <c r="U2248" t="s">
        <v>56</v>
      </c>
      <c r="V2248" t="s">
        <v>68</v>
      </c>
      <c r="W2248" t="s">
        <v>55</v>
      </c>
      <c r="X2248" t="s">
        <v>56</v>
      </c>
      <c r="Y2248" t="s">
        <v>56</v>
      </c>
      <c r="Z2248" t="s">
        <v>56</v>
      </c>
      <c r="AA2248" t="s">
        <v>57</v>
      </c>
      <c r="AB2248" t="s">
        <v>56</v>
      </c>
      <c r="AC2248" t="s">
        <v>56</v>
      </c>
      <c r="AD2248" t="s">
        <v>56</v>
      </c>
      <c r="AE2248">
        <v>0</v>
      </c>
      <c r="AF2248">
        <v>0</v>
      </c>
      <c r="AG2248">
        <v>0</v>
      </c>
      <c r="AH2248">
        <v>1</v>
      </c>
      <c r="AI2248" s="18" t="str">
        <f t="shared" si="141"/>
        <v>1</v>
      </c>
      <c r="AJ2248" s="18" t="str">
        <f t="shared" si="142"/>
        <v>1</v>
      </c>
      <c r="AK2248" s="18" t="str">
        <f t="shared" si="143"/>
        <v>1</v>
      </c>
      <c r="AL2248" s="18">
        <f t="shared" si="144"/>
        <v>1</v>
      </c>
      <c r="AM2248" t="s">
        <v>55</v>
      </c>
      <c r="AN2248" t="s">
        <v>55</v>
      </c>
      <c r="AO2248">
        <v>0</v>
      </c>
      <c r="AP2248">
        <v>0</v>
      </c>
      <c r="AQ2248">
        <v>0</v>
      </c>
      <c r="AR2248" t="s">
        <v>59</v>
      </c>
      <c r="AS2248" t="s">
        <v>80</v>
      </c>
      <c r="AT2248" t="s">
        <v>80</v>
      </c>
      <c r="AU2248" t="s">
        <v>80</v>
      </c>
      <c r="AV2248" t="s">
        <v>8107</v>
      </c>
      <c r="AW2248" t="s">
        <v>2590</v>
      </c>
      <c r="AX2248">
        <v>0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</v>
      </c>
      <c r="BL2248">
        <v>2016031021</v>
      </c>
      <c r="BM2248">
        <v>21</v>
      </c>
    </row>
    <row r="2249" spans="1:65">
      <c r="A2249" t="s">
        <v>8108</v>
      </c>
      <c r="B2249">
        <v>2248</v>
      </c>
      <c r="C2249" t="s">
        <v>57</v>
      </c>
      <c r="D2249" t="s">
        <v>55</v>
      </c>
      <c r="E2249">
        <v>21</v>
      </c>
      <c r="F2249">
        <v>2016031021</v>
      </c>
      <c r="G2249" t="s">
        <v>55</v>
      </c>
      <c r="H2249" t="s">
        <v>2591</v>
      </c>
      <c r="I2249" t="s">
        <v>55</v>
      </c>
      <c r="J2249" t="s">
        <v>55</v>
      </c>
      <c r="K2249" t="s">
        <v>55</v>
      </c>
      <c r="L2249" t="s">
        <v>55</v>
      </c>
      <c r="M2249" t="s">
        <v>55</v>
      </c>
      <c r="N2249" t="s">
        <v>57</v>
      </c>
      <c r="O2249" t="s">
        <v>57</v>
      </c>
      <c r="P2249" t="s">
        <v>57</v>
      </c>
      <c r="Q2249" t="s">
        <v>57</v>
      </c>
      <c r="R2249" t="s">
        <v>57</v>
      </c>
      <c r="S2249" t="s">
        <v>55</v>
      </c>
      <c r="T2249" t="s">
        <v>57</v>
      </c>
      <c r="U2249" t="s">
        <v>57</v>
      </c>
      <c r="V2249" t="s">
        <v>57</v>
      </c>
      <c r="W2249" t="s">
        <v>55</v>
      </c>
      <c r="X2249" t="s">
        <v>57</v>
      </c>
      <c r="Y2249" t="s">
        <v>57</v>
      </c>
      <c r="Z2249" t="s">
        <v>57</v>
      </c>
      <c r="AA2249" t="s">
        <v>57</v>
      </c>
      <c r="AB2249" t="s">
        <v>57</v>
      </c>
      <c r="AC2249" t="s">
        <v>57</v>
      </c>
      <c r="AD2249" t="s">
        <v>57</v>
      </c>
      <c r="AE2249">
        <v>0</v>
      </c>
      <c r="AF2249">
        <v>0</v>
      </c>
      <c r="AG2249">
        <v>0</v>
      </c>
      <c r="AH2249">
        <v>0</v>
      </c>
      <c r="AI2249" s="18" t="str">
        <f t="shared" si="141"/>
        <v>1</v>
      </c>
      <c r="AJ2249" s="18" t="str">
        <f t="shared" si="142"/>
        <v>1</v>
      </c>
      <c r="AK2249" s="18" t="str">
        <f t="shared" si="143"/>
        <v>1</v>
      </c>
      <c r="AL2249" s="18">
        <f t="shared" si="144"/>
        <v>0</v>
      </c>
      <c r="AM2249" t="s">
        <v>55</v>
      </c>
      <c r="AN2249" t="s">
        <v>55</v>
      </c>
      <c r="AO2249">
        <v>1</v>
      </c>
      <c r="AP2249">
        <v>1</v>
      </c>
      <c r="AQ2249">
        <v>0</v>
      </c>
      <c r="AR2249" t="s">
        <v>59</v>
      </c>
      <c r="AS2249" t="s">
        <v>80</v>
      </c>
      <c r="AT2249" t="s">
        <v>80</v>
      </c>
      <c r="AU2249" t="s">
        <v>80</v>
      </c>
      <c r="AV2249" t="s">
        <v>8108</v>
      </c>
      <c r="AW2249" t="s">
        <v>2591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0</v>
      </c>
      <c r="BL2249">
        <v>2016031021</v>
      </c>
      <c r="BM2249">
        <v>21</v>
      </c>
    </row>
    <row r="2250" spans="1:65">
      <c r="A2250" t="s">
        <v>8109</v>
      </c>
      <c r="B2250">
        <v>2249</v>
      </c>
      <c r="C2250" t="s">
        <v>52</v>
      </c>
      <c r="D2250">
        <v>1</v>
      </c>
      <c r="E2250">
        <v>21</v>
      </c>
      <c r="F2250">
        <v>2016031021</v>
      </c>
      <c r="G2250">
        <v>20160310</v>
      </c>
      <c r="H2250" t="s">
        <v>2592</v>
      </c>
      <c r="I2250" t="s">
        <v>2593</v>
      </c>
      <c r="J2250" t="s">
        <v>55</v>
      </c>
      <c r="K2250">
        <v>0</v>
      </c>
      <c r="L2250">
        <v>0</v>
      </c>
      <c r="M2250">
        <v>0</v>
      </c>
      <c r="N2250" t="s">
        <v>56</v>
      </c>
      <c r="O2250" t="s">
        <v>57</v>
      </c>
      <c r="P2250" t="s">
        <v>57</v>
      </c>
      <c r="Q2250" t="s">
        <v>3</v>
      </c>
      <c r="R2250" t="s">
        <v>80</v>
      </c>
      <c r="S2250" t="s">
        <v>55</v>
      </c>
      <c r="T2250" t="s">
        <v>56</v>
      </c>
      <c r="U2250" t="s">
        <v>56</v>
      </c>
      <c r="V2250" t="s">
        <v>68</v>
      </c>
      <c r="W2250" t="s">
        <v>55</v>
      </c>
      <c r="X2250" t="s">
        <v>56</v>
      </c>
      <c r="Y2250" t="s">
        <v>56</v>
      </c>
      <c r="Z2250" t="s">
        <v>56</v>
      </c>
      <c r="AA2250" t="s">
        <v>57</v>
      </c>
      <c r="AB2250" t="s">
        <v>56</v>
      </c>
      <c r="AC2250" t="s">
        <v>56</v>
      </c>
      <c r="AD2250" t="s">
        <v>56</v>
      </c>
      <c r="AE2250">
        <v>0</v>
      </c>
      <c r="AF2250">
        <v>0</v>
      </c>
      <c r="AG2250">
        <v>0</v>
      </c>
      <c r="AH2250">
        <v>1</v>
      </c>
      <c r="AI2250" s="18" t="str">
        <f t="shared" si="141"/>
        <v>1</v>
      </c>
      <c r="AJ2250" s="18" t="str">
        <f t="shared" si="142"/>
        <v>1</v>
      </c>
      <c r="AK2250" s="18" t="str">
        <f t="shared" si="143"/>
        <v>1</v>
      </c>
      <c r="AL2250" s="18">
        <f t="shared" si="144"/>
        <v>1</v>
      </c>
      <c r="AM2250" t="s">
        <v>55</v>
      </c>
      <c r="AN2250" t="s">
        <v>55</v>
      </c>
      <c r="AO2250">
        <v>0</v>
      </c>
      <c r="AP2250">
        <v>0</v>
      </c>
      <c r="AQ2250">
        <v>0</v>
      </c>
      <c r="AR2250" t="s">
        <v>589</v>
      </c>
      <c r="AS2250" t="s">
        <v>80</v>
      </c>
      <c r="AT2250" t="s">
        <v>80</v>
      </c>
      <c r="AU2250" t="s">
        <v>80</v>
      </c>
      <c r="AV2250" t="s">
        <v>8109</v>
      </c>
      <c r="AW2250" t="s">
        <v>2592</v>
      </c>
      <c r="AX2250">
        <v>0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1</v>
      </c>
      <c r="BL2250">
        <v>2016031021</v>
      </c>
      <c r="BM2250">
        <v>21</v>
      </c>
    </row>
    <row r="2251" spans="1:65">
      <c r="A2251" t="s">
        <v>8110</v>
      </c>
      <c r="B2251">
        <v>2250</v>
      </c>
      <c r="C2251" t="s">
        <v>52</v>
      </c>
      <c r="D2251">
        <v>1</v>
      </c>
      <c r="E2251">
        <v>21</v>
      </c>
      <c r="F2251">
        <v>2016031021</v>
      </c>
      <c r="G2251">
        <v>20160310</v>
      </c>
      <c r="H2251" t="s">
        <v>2594</v>
      </c>
      <c r="I2251" t="s">
        <v>2593</v>
      </c>
      <c r="J2251" t="s">
        <v>55</v>
      </c>
      <c r="K2251">
        <v>0</v>
      </c>
      <c r="L2251">
        <v>0</v>
      </c>
      <c r="M2251">
        <v>0</v>
      </c>
      <c r="N2251" t="s">
        <v>56</v>
      </c>
      <c r="O2251" t="s">
        <v>57</v>
      </c>
      <c r="P2251" t="s">
        <v>57</v>
      </c>
      <c r="Q2251" t="s">
        <v>3</v>
      </c>
      <c r="R2251" t="s">
        <v>80</v>
      </c>
      <c r="S2251" t="s">
        <v>55</v>
      </c>
      <c r="T2251" t="s">
        <v>56</v>
      </c>
      <c r="U2251" t="s">
        <v>56</v>
      </c>
      <c r="V2251" t="s">
        <v>56</v>
      </c>
      <c r="W2251" t="s">
        <v>55</v>
      </c>
      <c r="X2251" t="s">
        <v>56</v>
      </c>
      <c r="Y2251" t="s">
        <v>56</v>
      </c>
      <c r="Z2251" t="s">
        <v>56</v>
      </c>
      <c r="AA2251" t="s">
        <v>57</v>
      </c>
      <c r="AB2251" t="s">
        <v>56</v>
      </c>
      <c r="AC2251" t="s">
        <v>56</v>
      </c>
      <c r="AD2251" t="s">
        <v>56</v>
      </c>
      <c r="AE2251">
        <v>0</v>
      </c>
      <c r="AF2251">
        <v>0</v>
      </c>
      <c r="AG2251">
        <v>0</v>
      </c>
      <c r="AH2251">
        <v>1</v>
      </c>
      <c r="AI2251" s="18" t="str">
        <f t="shared" si="141"/>
        <v>1</v>
      </c>
      <c r="AJ2251" s="18" t="str">
        <f t="shared" si="142"/>
        <v>1</v>
      </c>
      <c r="AK2251" s="18" t="str">
        <f t="shared" si="143"/>
        <v>1</v>
      </c>
      <c r="AL2251" s="18">
        <f t="shared" si="144"/>
        <v>1</v>
      </c>
      <c r="AM2251" t="s">
        <v>55</v>
      </c>
      <c r="AN2251" t="s">
        <v>55</v>
      </c>
      <c r="AO2251">
        <v>0</v>
      </c>
      <c r="AP2251">
        <v>0</v>
      </c>
      <c r="AQ2251">
        <v>0</v>
      </c>
      <c r="AR2251" t="s">
        <v>589</v>
      </c>
      <c r="AS2251" t="s">
        <v>80</v>
      </c>
      <c r="AT2251" t="s">
        <v>80</v>
      </c>
      <c r="AU2251" t="s">
        <v>80</v>
      </c>
      <c r="AV2251" t="s">
        <v>8110</v>
      </c>
      <c r="AW2251" t="s">
        <v>2594</v>
      </c>
      <c r="AX2251">
        <v>0</v>
      </c>
      <c r="AY2251">
        <v>0</v>
      </c>
      <c r="AZ2251">
        <v>0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</v>
      </c>
      <c r="BL2251">
        <v>2016031021</v>
      </c>
      <c r="BM2251">
        <v>21</v>
      </c>
    </row>
    <row r="2252" spans="1:65">
      <c r="A2252" t="s">
        <v>8111</v>
      </c>
      <c r="B2252">
        <v>2251</v>
      </c>
      <c r="C2252" t="s">
        <v>52</v>
      </c>
      <c r="D2252">
        <v>1</v>
      </c>
      <c r="E2252">
        <v>21</v>
      </c>
      <c r="F2252">
        <v>2016031021</v>
      </c>
      <c r="G2252">
        <v>20160310</v>
      </c>
      <c r="H2252" t="s">
        <v>2595</v>
      </c>
      <c r="I2252" t="s">
        <v>2593</v>
      </c>
      <c r="J2252" t="s">
        <v>55</v>
      </c>
      <c r="K2252">
        <v>0</v>
      </c>
      <c r="L2252">
        <v>0</v>
      </c>
      <c r="M2252">
        <v>0</v>
      </c>
      <c r="N2252" t="s">
        <v>56</v>
      </c>
      <c r="O2252" t="s">
        <v>57</v>
      </c>
      <c r="P2252" t="s">
        <v>57</v>
      </c>
      <c r="Q2252" t="s">
        <v>3</v>
      </c>
      <c r="R2252" t="s">
        <v>80</v>
      </c>
      <c r="S2252" t="s">
        <v>55</v>
      </c>
      <c r="T2252" t="s">
        <v>56</v>
      </c>
      <c r="U2252" t="s">
        <v>56</v>
      </c>
      <c r="V2252" t="s">
        <v>56</v>
      </c>
      <c r="W2252" t="s">
        <v>55</v>
      </c>
      <c r="X2252" t="s">
        <v>56</v>
      </c>
      <c r="Y2252" t="s">
        <v>56</v>
      </c>
      <c r="Z2252" t="s">
        <v>56</v>
      </c>
      <c r="AA2252" t="s">
        <v>57</v>
      </c>
      <c r="AB2252" t="s">
        <v>56</v>
      </c>
      <c r="AC2252" t="s">
        <v>56</v>
      </c>
      <c r="AD2252" t="s">
        <v>56</v>
      </c>
      <c r="AE2252">
        <v>0</v>
      </c>
      <c r="AF2252">
        <v>0</v>
      </c>
      <c r="AG2252">
        <v>0</v>
      </c>
      <c r="AH2252">
        <v>1</v>
      </c>
      <c r="AI2252" s="18" t="str">
        <f t="shared" si="141"/>
        <v>1</v>
      </c>
      <c r="AJ2252" s="18" t="str">
        <f t="shared" si="142"/>
        <v>1</v>
      </c>
      <c r="AK2252" s="18" t="str">
        <f t="shared" si="143"/>
        <v>1</v>
      </c>
      <c r="AL2252" s="18">
        <f t="shared" si="144"/>
        <v>1</v>
      </c>
      <c r="AM2252" t="s">
        <v>55</v>
      </c>
      <c r="AN2252" t="s">
        <v>55</v>
      </c>
      <c r="AO2252">
        <v>0</v>
      </c>
      <c r="AP2252">
        <v>0</v>
      </c>
      <c r="AQ2252">
        <v>0</v>
      </c>
      <c r="AR2252" t="s">
        <v>589</v>
      </c>
      <c r="AS2252" t="s">
        <v>80</v>
      </c>
      <c r="AT2252" t="s">
        <v>80</v>
      </c>
      <c r="AU2252" t="s">
        <v>80</v>
      </c>
      <c r="AV2252" t="s">
        <v>8111</v>
      </c>
      <c r="AW2252" t="s">
        <v>2595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1</v>
      </c>
      <c r="BL2252">
        <v>2016031021</v>
      </c>
      <c r="BM2252">
        <v>21</v>
      </c>
    </row>
    <row r="2253" spans="1:65">
      <c r="A2253" t="s">
        <v>8112</v>
      </c>
      <c r="B2253">
        <v>2252</v>
      </c>
      <c r="C2253" t="s">
        <v>52</v>
      </c>
      <c r="D2253">
        <v>1</v>
      </c>
      <c r="E2253">
        <v>21</v>
      </c>
      <c r="F2253">
        <v>2016031021</v>
      </c>
      <c r="G2253">
        <v>20160310</v>
      </c>
      <c r="H2253" t="s">
        <v>1946</v>
      </c>
      <c r="I2253" t="s">
        <v>80</v>
      </c>
      <c r="J2253" t="s">
        <v>55</v>
      </c>
      <c r="K2253">
        <v>0</v>
      </c>
      <c r="L2253">
        <v>0</v>
      </c>
      <c r="M2253">
        <v>0</v>
      </c>
      <c r="N2253" t="s">
        <v>56</v>
      </c>
      <c r="O2253" t="s">
        <v>57</v>
      </c>
      <c r="P2253" t="s">
        <v>57</v>
      </c>
      <c r="Q2253" t="s">
        <v>3</v>
      </c>
      <c r="R2253" t="s">
        <v>80</v>
      </c>
      <c r="S2253" t="s">
        <v>55</v>
      </c>
      <c r="T2253" t="s">
        <v>56</v>
      </c>
      <c r="U2253" t="s">
        <v>56</v>
      </c>
      <c r="V2253" t="s">
        <v>68</v>
      </c>
      <c r="W2253" t="s">
        <v>55</v>
      </c>
      <c r="X2253" t="s">
        <v>56</v>
      </c>
      <c r="Y2253" t="s">
        <v>56</v>
      </c>
      <c r="Z2253" t="s">
        <v>56</v>
      </c>
      <c r="AA2253" t="s">
        <v>57</v>
      </c>
      <c r="AB2253" t="s">
        <v>56</v>
      </c>
      <c r="AC2253" t="s">
        <v>56</v>
      </c>
      <c r="AD2253" t="s">
        <v>56</v>
      </c>
      <c r="AE2253">
        <v>0</v>
      </c>
      <c r="AF2253">
        <v>0</v>
      </c>
      <c r="AG2253">
        <v>0</v>
      </c>
      <c r="AH2253">
        <v>1</v>
      </c>
      <c r="AI2253" s="18" t="str">
        <f t="shared" si="141"/>
        <v>1</v>
      </c>
      <c r="AJ2253" s="18" t="str">
        <f t="shared" si="142"/>
        <v>1</v>
      </c>
      <c r="AK2253" s="18" t="str">
        <f t="shared" si="143"/>
        <v>1</v>
      </c>
      <c r="AL2253" s="18">
        <f t="shared" si="144"/>
        <v>1</v>
      </c>
      <c r="AM2253" t="s">
        <v>55</v>
      </c>
      <c r="AN2253" t="s">
        <v>55</v>
      </c>
      <c r="AO2253">
        <v>1</v>
      </c>
      <c r="AP2253">
        <v>0</v>
      </c>
      <c r="AQ2253">
        <v>0</v>
      </c>
      <c r="AR2253" t="s">
        <v>59</v>
      </c>
      <c r="AS2253" t="s">
        <v>80</v>
      </c>
      <c r="AT2253" t="s">
        <v>80</v>
      </c>
      <c r="AU2253" t="s">
        <v>80</v>
      </c>
      <c r="AV2253" t="s">
        <v>8112</v>
      </c>
      <c r="AW2253" t="s">
        <v>1946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2016031021</v>
      </c>
      <c r="BM2253">
        <v>21</v>
      </c>
    </row>
    <row r="2254" spans="1:65">
      <c r="A2254" t="s">
        <v>8113</v>
      </c>
      <c r="B2254">
        <v>2253</v>
      </c>
      <c r="C2254" t="s">
        <v>52</v>
      </c>
      <c r="D2254">
        <v>1</v>
      </c>
      <c r="E2254">
        <v>21</v>
      </c>
      <c r="F2254">
        <v>2016031021</v>
      </c>
      <c r="G2254">
        <v>20160310</v>
      </c>
      <c r="H2254" t="s">
        <v>1947</v>
      </c>
      <c r="I2254" t="s">
        <v>2596</v>
      </c>
      <c r="J2254" t="s">
        <v>55</v>
      </c>
      <c r="K2254">
        <v>0</v>
      </c>
      <c r="L2254">
        <v>0</v>
      </c>
      <c r="M2254">
        <v>0</v>
      </c>
      <c r="N2254" t="s">
        <v>56</v>
      </c>
      <c r="O2254" t="s">
        <v>57</v>
      </c>
      <c r="P2254" t="s">
        <v>57</v>
      </c>
      <c r="Q2254" t="s">
        <v>3</v>
      </c>
      <c r="R2254" t="s">
        <v>80</v>
      </c>
      <c r="S2254" t="s">
        <v>55</v>
      </c>
      <c r="T2254" t="s">
        <v>56</v>
      </c>
      <c r="U2254" t="s">
        <v>56</v>
      </c>
      <c r="V2254" t="s">
        <v>68</v>
      </c>
      <c r="W2254" t="s">
        <v>55</v>
      </c>
      <c r="X2254" t="s">
        <v>56</v>
      </c>
      <c r="Y2254" t="s">
        <v>56</v>
      </c>
      <c r="Z2254" t="s">
        <v>56</v>
      </c>
      <c r="AA2254" t="s">
        <v>57</v>
      </c>
      <c r="AB2254" t="s">
        <v>56</v>
      </c>
      <c r="AC2254" t="s">
        <v>56</v>
      </c>
      <c r="AD2254" t="s">
        <v>56</v>
      </c>
      <c r="AE2254">
        <v>0</v>
      </c>
      <c r="AF2254">
        <v>0</v>
      </c>
      <c r="AG2254">
        <v>0</v>
      </c>
      <c r="AH2254">
        <v>1</v>
      </c>
      <c r="AI2254" s="18" t="str">
        <f t="shared" si="141"/>
        <v>1</v>
      </c>
      <c r="AJ2254" s="18" t="str">
        <f t="shared" si="142"/>
        <v>1</v>
      </c>
      <c r="AK2254" s="18" t="str">
        <f t="shared" si="143"/>
        <v>1</v>
      </c>
      <c r="AL2254" s="18">
        <f t="shared" si="144"/>
        <v>1</v>
      </c>
      <c r="AM2254" t="s">
        <v>55</v>
      </c>
      <c r="AN2254" t="s">
        <v>55</v>
      </c>
      <c r="AO2254">
        <v>0</v>
      </c>
      <c r="AP2254">
        <v>0</v>
      </c>
      <c r="AQ2254">
        <v>0</v>
      </c>
      <c r="AR2254" t="s">
        <v>589</v>
      </c>
      <c r="AS2254" t="s">
        <v>80</v>
      </c>
      <c r="AT2254" t="s">
        <v>80</v>
      </c>
      <c r="AU2254" t="s">
        <v>80</v>
      </c>
      <c r="AV2254" t="s">
        <v>8113</v>
      </c>
      <c r="AW2254" t="s">
        <v>1947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2016031021</v>
      </c>
      <c r="BM2254">
        <v>21</v>
      </c>
    </row>
    <row r="2255" spans="1:65">
      <c r="A2255" t="s">
        <v>8114</v>
      </c>
      <c r="B2255">
        <v>2254</v>
      </c>
      <c r="C2255" t="s">
        <v>57</v>
      </c>
      <c r="D2255" t="s">
        <v>55</v>
      </c>
      <c r="E2255">
        <v>21</v>
      </c>
      <c r="F2255">
        <v>2016031021</v>
      </c>
      <c r="G2255" t="s">
        <v>55</v>
      </c>
      <c r="H2255" t="s">
        <v>1948</v>
      </c>
      <c r="I2255" t="s">
        <v>55</v>
      </c>
      <c r="J2255" t="s">
        <v>55</v>
      </c>
      <c r="K2255" t="s">
        <v>55</v>
      </c>
      <c r="L2255" t="s">
        <v>55</v>
      </c>
      <c r="M2255" t="s">
        <v>55</v>
      </c>
      <c r="N2255" t="s">
        <v>57</v>
      </c>
      <c r="O2255" t="s">
        <v>57</v>
      </c>
      <c r="P2255" t="s">
        <v>57</v>
      </c>
      <c r="Q2255" t="s">
        <v>57</v>
      </c>
      <c r="R2255" t="s">
        <v>57</v>
      </c>
      <c r="S2255" t="s">
        <v>55</v>
      </c>
      <c r="T2255" t="s">
        <v>57</v>
      </c>
      <c r="U2255" t="s">
        <v>57</v>
      </c>
      <c r="V2255" t="s">
        <v>57</v>
      </c>
      <c r="W2255" t="s">
        <v>55</v>
      </c>
      <c r="X2255" t="s">
        <v>57</v>
      </c>
      <c r="Y2255" t="s">
        <v>57</v>
      </c>
      <c r="Z2255" t="s">
        <v>57</v>
      </c>
      <c r="AA2255" t="s">
        <v>57</v>
      </c>
      <c r="AB2255" t="s">
        <v>57</v>
      </c>
      <c r="AC2255" t="s">
        <v>57</v>
      </c>
      <c r="AD2255" t="s">
        <v>57</v>
      </c>
      <c r="AE2255">
        <v>0</v>
      </c>
      <c r="AF2255">
        <v>0</v>
      </c>
      <c r="AG2255">
        <v>0</v>
      </c>
      <c r="AH2255">
        <v>0</v>
      </c>
      <c r="AI2255" s="18" t="str">
        <f t="shared" si="141"/>
        <v>1</v>
      </c>
      <c r="AJ2255" s="18" t="str">
        <f t="shared" si="142"/>
        <v>1</v>
      </c>
      <c r="AK2255" s="18" t="str">
        <f t="shared" si="143"/>
        <v>1</v>
      </c>
      <c r="AL2255" s="18">
        <f t="shared" si="144"/>
        <v>0</v>
      </c>
      <c r="AM2255" t="s">
        <v>55</v>
      </c>
      <c r="AN2255" t="s">
        <v>55</v>
      </c>
      <c r="AO2255">
        <v>0</v>
      </c>
      <c r="AP2255">
        <v>1</v>
      </c>
      <c r="AQ2255">
        <v>0</v>
      </c>
      <c r="AR2255" t="s">
        <v>59</v>
      </c>
      <c r="AS2255" t="s">
        <v>80</v>
      </c>
      <c r="AT2255" t="s">
        <v>80</v>
      </c>
      <c r="AU2255" t="s">
        <v>80</v>
      </c>
      <c r="AV2255" t="s">
        <v>8114</v>
      </c>
      <c r="AW2255" t="s">
        <v>1948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2016031021</v>
      </c>
      <c r="BM2255">
        <v>21</v>
      </c>
    </row>
    <row r="2256" spans="1:65">
      <c r="A2256" t="s">
        <v>8115</v>
      </c>
      <c r="B2256">
        <v>2255</v>
      </c>
      <c r="C2256" t="s">
        <v>57</v>
      </c>
      <c r="D2256" t="s">
        <v>55</v>
      </c>
      <c r="E2256">
        <v>21</v>
      </c>
      <c r="F2256">
        <v>2016031021</v>
      </c>
      <c r="G2256" t="s">
        <v>55</v>
      </c>
      <c r="H2256" t="s">
        <v>1949</v>
      </c>
      <c r="I2256" t="s">
        <v>55</v>
      </c>
      <c r="J2256" t="s">
        <v>55</v>
      </c>
      <c r="K2256" t="s">
        <v>55</v>
      </c>
      <c r="L2256" t="s">
        <v>55</v>
      </c>
      <c r="M2256" t="s">
        <v>55</v>
      </c>
      <c r="N2256" t="s">
        <v>57</v>
      </c>
      <c r="O2256" t="s">
        <v>57</v>
      </c>
      <c r="P2256" t="s">
        <v>57</v>
      </c>
      <c r="Q2256" t="s">
        <v>57</v>
      </c>
      <c r="R2256" t="s">
        <v>57</v>
      </c>
      <c r="S2256" t="s">
        <v>55</v>
      </c>
      <c r="T2256" t="s">
        <v>57</v>
      </c>
      <c r="U2256" t="s">
        <v>57</v>
      </c>
      <c r="V2256" t="s">
        <v>57</v>
      </c>
      <c r="W2256" t="s">
        <v>55</v>
      </c>
      <c r="X2256" t="s">
        <v>57</v>
      </c>
      <c r="Y2256" t="s">
        <v>57</v>
      </c>
      <c r="Z2256" t="s">
        <v>57</v>
      </c>
      <c r="AA2256" t="s">
        <v>57</v>
      </c>
      <c r="AB2256" t="s">
        <v>57</v>
      </c>
      <c r="AC2256" t="s">
        <v>57</v>
      </c>
      <c r="AD2256" t="s">
        <v>57</v>
      </c>
      <c r="AE2256">
        <v>0</v>
      </c>
      <c r="AF2256">
        <v>0</v>
      </c>
      <c r="AG2256">
        <v>0</v>
      </c>
      <c r="AH2256">
        <v>0</v>
      </c>
      <c r="AI2256" s="18" t="str">
        <f t="shared" si="141"/>
        <v>1</v>
      </c>
      <c r="AJ2256" s="18" t="str">
        <f t="shared" si="142"/>
        <v>1</v>
      </c>
      <c r="AK2256" s="18" t="str">
        <f t="shared" si="143"/>
        <v>1</v>
      </c>
      <c r="AL2256" s="18">
        <f t="shared" si="144"/>
        <v>0</v>
      </c>
      <c r="AM2256" t="s">
        <v>55</v>
      </c>
      <c r="AN2256" t="s">
        <v>55</v>
      </c>
      <c r="AO2256">
        <v>0</v>
      </c>
      <c r="AP2256">
        <v>1</v>
      </c>
      <c r="AQ2256">
        <v>0</v>
      </c>
      <c r="AR2256" t="s">
        <v>59</v>
      </c>
      <c r="AS2256" t="s">
        <v>80</v>
      </c>
      <c r="AT2256" t="s">
        <v>80</v>
      </c>
      <c r="AU2256" t="s">
        <v>80</v>
      </c>
      <c r="AV2256" t="s">
        <v>8115</v>
      </c>
      <c r="AW2256" t="s">
        <v>1949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0</v>
      </c>
      <c r="BL2256">
        <v>2016031021</v>
      </c>
      <c r="BM2256">
        <v>21</v>
      </c>
    </row>
    <row r="2257" spans="1:65">
      <c r="A2257" t="s">
        <v>8116</v>
      </c>
      <c r="B2257">
        <v>2256</v>
      </c>
      <c r="C2257" t="s">
        <v>57</v>
      </c>
      <c r="D2257" t="s">
        <v>55</v>
      </c>
      <c r="E2257">
        <v>21</v>
      </c>
      <c r="F2257">
        <v>2016031021</v>
      </c>
      <c r="G2257" t="s">
        <v>55</v>
      </c>
      <c r="H2257" t="s">
        <v>1950</v>
      </c>
      <c r="I2257" t="s">
        <v>55</v>
      </c>
      <c r="J2257" t="s">
        <v>55</v>
      </c>
      <c r="K2257" t="s">
        <v>55</v>
      </c>
      <c r="L2257" t="s">
        <v>55</v>
      </c>
      <c r="M2257" t="s">
        <v>55</v>
      </c>
      <c r="N2257" t="s">
        <v>57</v>
      </c>
      <c r="O2257" t="s">
        <v>57</v>
      </c>
      <c r="P2257" t="s">
        <v>57</v>
      </c>
      <c r="Q2257" t="s">
        <v>57</v>
      </c>
      <c r="R2257" t="s">
        <v>57</v>
      </c>
      <c r="S2257" t="s">
        <v>55</v>
      </c>
      <c r="T2257" t="s">
        <v>57</v>
      </c>
      <c r="U2257" t="s">
        <v>57</v>
      </c>
      <c r="V2257" t="s">
        <v>57</v>
      </c>
      <c r="W2257" t="s">
        <v>55</v>
      </c>
      <c r="X2257" t="s">
        <v>57</v>
      </c>
      <c r="Y2257" t="s">
        <v>57</v>
      </c>
      <c r="Z2257" t="s">
        <v>57</v>
      </c>
      <c r="AA2257" t="s">
        <v>57</v>
      </c>
      <c r="AB2257" t="s">
        <v>57</v>
      </c>
      <c r="AC2257" t="s">
        <v>57</v>
      </c>
      <c r="AD2257" t="s">
        <v>57</v>
      </c>
      <c r="AE2257">
        <v>0</v>
      </c>
      <c r="AF2257">
        <v>0</v>
      </c>
      <c r="AG2257">
        <v>0</v>
      </c>
      <c r="AH2257">
        <v>0</v>
      </c>
      <c r="AI2257" s="18" t="str">
        <f t="shared" si="141"/>
        <v>1</v>
      </c>
      <c r="AJ2257" s="18" t="str">
        <f t="shared" si="142"/>
        <v>1</v>
      </c>
      <c r="AK2257" s="18" t="str">
        <f t="shared" si="143"/>
        <v>1</v>
      </c>
      <c r="AL2257" s="18">
        <f t="shared" si="144"/>
        <v>0</v>
      </c>
      <c r="AM2257" t="s">
        <v>55</v>
      </c>
      <c r="AN2257" t="s">
        <v>55</v>
      </c>
      <c r="AO2257">
        <v>0</v>
      </c>
      <c r="AP2257">
        <v>1</v>
      </c>
      <c r="AQ2257">
        <v>0</v>
      </c>
      <c r="AR2257" t="s">
        <v>59</v>
      </c>
      <c r="AS2257" t="s">
        <v>80</v>
      </c>
      <c r="AT2257" t="s">
        <v>80</v>
      </c>
      <c r="AU2257" t="s">
        <v>80</v>
      </c>
      <c r="AV2257" t="s">
        <v>8116</v>
      </c>
      <c r="AW2257" t="s">
        <v>1950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2016031021</v>
      </c>
      <c r="BM2257">
        <v>21</v>
      </c>
    </row>
    <row r="2258" spans="1:65">
      <c r="A2258" t="s">
        <v>8117</v>
      </c>
      <c r="B2258">
        <v>2257</v>
      </c>
      <c r="C2258" t="s">
        <v>57</v>
      </c>
      <c r="D2258" t="s">
        <v>55</v>
      </c>
      <c r="E2258">
        <v>21</v>
      </c>
      <c r="F2258">
        <v>2016031021</v>
      </c>
      <c r="G2258" t="s">
        <v>55</v>
      </c>
      <c r="H2258" t="s">
        <v>1951</v>
      </c>
      <c r="I2258" t="s">
        <v>55</v>
      </c>
      <c r="J2258" t="s">
        <v>55</v>
      </c>
      <c r="K2258" t="s">
        <v>55</v>
      </c>
      <c r="L2258" t="s">
        <v>55</v>
      </c>
      <c r="M2258" t="s">
        <v>55</v>
      </c>
      <c r="N2258" t="s">
        <v>57</v>
      </c>
      <c r="O2258" t="s">
        <v>57</v>
      </c>
      <c r="P2258" t="s">
        <v>57</v>
      </c>
      <c r="Q2258" t="s">
        <v>57</v>
      </c>
      <c r="R2258" t="s">
        <v>57</v>
      </c>
      <c r="S2258" t="s">
        <v>55</v>
      </c>
      <c r="T2258" t="s">
        <v>57</v>
      </c>
      <c r="U2258" t="s">
        <v>57</v>
      </c>
      <c r="V2258" t="s">
        <v>57</v>
      </c>
      <c r="W2258" t="s">
        <v>55</v>
      </c>
      <c r="X2258" t="s">
        <v>57</v>
      </c>
      <c r="Y2258" t="s">
        <v>57</v>
      </c>
      <c r="Z2258" t="s">
        <v>57</v>
      </c>
      <c r="AA2258" t="s">
        <v>57</v>
      </c>
      <c r="AB2258" t="s">
        <v>57</v>
      </c>
      <c r="AC2258" t="s">
        <v>57</v>
      </c>
      <c r="AD2258" t="s">
        <v>57</v>
      </c>
      <c r="AE2258">
        <v>0</v>
      </c>
      <c r="AF2258">
        <v>0</v>
      </c>
      <c r="AG2258">
        <v>0</v>
      </c>
      <c r="AH2258">
        <v>0</v>
      </c>
      <c r="AI2258" s="18" t="str">
        <f t="shared" si="141"/>
        <v>1</v>
      </c>
      <c r="AJ2258" s="18" t="str">
        <f t="shared" si="142"/>
        <v>1</v>
      </c>
      <c r="AK2258" s="18" t="str">
        <f t="shared" si="143"/>
        <v>1</v>
      </c>
      <c r="AL2258" s="18">
        <f t="shared" si="144"/>
        <v>0</v>
      </c>
      <c r="AM2258" t="s">
        <v>55</v>
      </c>
      <c r="AN2258" t="s">
        <v>55</v>
      </c>
      <c r="AO2258">
        <v>1</v>
      </c>
      <c r="AP2258">
        <v>1</v>
      </c>
      <c r="AQ2258">
        <v>0</v>
      </c>
      <c r="AR2258" t="s">
        <v>59</v>
      </c>
      <c r="AS2258" t="s">
        <v>80</v>
      </c>
      <c r="AT2258" t="s">
        <v>80</v>
      </c>
      <c r="AU2258" t="s">
        <v>80</v>
      </c>
      <c r="AV2258" t="s">
        <v>8117</v>
      </c>
      <c r="AW2258" t="s">
        <v>1951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2016031021</v>
      </c>
      <c r="BM2258">
        <v>21</v>
      </c>
    </row>
    <row r="2259" spans="1:65">
      <c r="A2259" t="s">
        <v>8118</v>
      </c>
      <c r="B2259">
        <v>2258</v>
      </c>
      <c r="C2259" t="s">
        <v>52</v>
      </c>
      <c r="D2259">
        <v>1</v>
      </c>
      <c r="E2259">
        <v>21</v>
      </c>
      <c r="F2259">
        <v>2016031021</v>
      </c>
      <c r="G2259">
        <v>20160310</v>
      </c>
      <c r="H2259" t="s">
        <v>1952</v>
      </c>
      <c r="I2259" t="s">
        <v>211</v>
      </c>
      <c r="J2259" t="s">
        <v>55</v>
      </c>
      <c r="K2259">
        <v>0</v>
      </c>
      <c r="L2259">
        <v>0</v>
      </c>
      <c r="M2259">
        <v>0</v>
      </c>
      <c r="N2259" t="s">
        <v>56</v>
      </c>
      <c r="O2259" t="s">
        <v>57</v>
      </c>
      <c r="P2259" t="s">
        <v>57</v>
      </c>
      <c r="Q2259" t="s">
        <v>3</v>
      </c>
      <c r="R2259" t="s">
        <v>80</v>
      </c>
      <c r="S2259" t="s">
        <v>55</v>
      </c>
      <c r="T2259" t="s">
        <v>68</v>
      </c>
      <c r="U2259" t="s">
        <v>68</v>
      </c>
      <c r="V2259" t="s">
        <v>56</v>
      </c>
      <c r="W2259" t="s">
        <v>55</v>
      </c>
      <c r="X2259" t="s">
        <v>56</v>
      </c>
      <c r="Y2259" t="s">
        <v>56</v>
      </c>
      <c r="Z2259" t="s">
        <v>56</v>
      </c>
      <c r="AA2259" t="s">
        <v>57</v>
      </c>
      <c r="AB2259" t="s">
        <v>56</v>
      </c>
      <c r="AC2259" t="s">
        <v>56</v>
      </c>
      <c r="AD2259" t="s">
        <v>56</v>
      </c>
      <c r="AE2259">
        <v>0</v>
      </c>
      <c r="AF2259">
        <v>0</v>
      </c>
      <c r="AG2259">
        <v>0</v>
      </c>
      <c r="AH2259">
        <v>1</v>
      </c>
      <c r="AI2259" s="18" t="str">
        <f t="shared" si="141"/>
        <v>1</v>
      </c>
      <c r="AJ2259" s="18" t="str">
        <f t="shared" si="142"/>
        <v>1</v>
      </c>
      <c r="AK2259" s="18" t="str">
        <f t="shared" si="143"/>
        <v>1</v>
      </c>
      <c r="AL2259" s="18">
        <f t="shared" si="144"/>
        <v>1</v>
      </c>
      <c r="AM2259" t="s">
        <v>55</v>
      </c>
      <c r="AN2259" t="s">
        <v>55</v>
      </c>
      <c r="AO2259">
        <v>0</v>
      </c>
      <c r="AP2259">
        <v>0</v>
      </c>
      <c r="AQ2259">
        <v>0</v>
      </c>
      <c r="AR2259" t="s">
        <v>209</v>
      </c>
      <c r="AS2259" t="s">
        <v>80</v>
      </c>
      <c r="AT2259" t="s">
        <v>80</v>
      </c>
      <c r="AU2259" t="s">
        <v>80</v>
      </c>
      <c r="AV2259" t="s">
        <v>8118</v>
      </c>
      <c r="AW2259" t="s">
        <v>1952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</v>
      </c>
      <c r="BL2259">
        <v>2016031021</v>
      </c>
      <c r="BM2259">
        <v>21</v>
      </c>
    </row>
    <row r="2260" spans="1:65">
      <c r="A2260" t="s">
        <v>8119</v>
      </c>
      <c r="B2260">
        <v>2259</v>
      </c>
      <c r="C2260" t="s">
        <v>57</v>
      </c>
      <c r="D2260" t="s">
        <v>55</v>
      </c>
      <c r="E2260">
        <v>21</v>
      </c>
      <c r="F2260">
        <v>2016031021</v>
      </c>
      <c r="G2260" t="s">
        <v>55</v>
      </c>
      <c r="H2260" t="s">
        <v>2597</v>
      </c>
      <c r="I2260" t="s">
        <v>55</v>
      </c>
      <c r="J2260" t="s">
        <v>55</v>
      </c>
      <c r="K2260" t="s">
        <v>55</v>
      </c>
      <c r="L2260" t="s">
        <v>55</v>
      </c>
      <c r="M2260" t="s">
        <v>55</v>
      </c>
      <c r="N2260" t="s">
        <v>57</v>
      </c>
      <c r="O2260" t="s">
        <v>57</v>
      </c>
      <c r="P2260" t="s">
        <v>57</v>
      </c>
      <c r="Q2260" t="s">
        <v>57</v>
      </c>
      <c r="R2260" t="s">
        <v>57</v>
      </c>
      <c r="S2260" t="s">
        <v>55</v>
      </c>
      <c r="T2260" t="s">
        <v>57</v>
      </c>
      <c r="U2260" t="s">
        <v>57</v>
      </c>
      <c r="V2260" t="s">
        <v>57</v>
      </c>
      <c r="W2260" t="s">
        <v>55</v>
      </c>
      <c r="X2260" t="s">
        <v>57</v>
      </c>
      <c r="Y2260" t="s">
        <v>57</v>
      </c>
      <c r="Z2260" t="s">
        <v>57</v>
      </c>
      <c r="AA2260" t="s">
        <v>57</v>
      </c>
      <c r="AB2260" t="s">
        <v>57</v>
      </c>
      <c r="AC2260" t="s">
        <v>57</v>
      </c>
      <c r="AD2260" t="s">
        <v>57</v>
      </c>
      <c r="AE2260">
        <v>0</v>
      </c>
      <c r="AF2260">
        <v>0</v>
      </c>
      <c r="AG2260">
        <v>0</v>
      </c>
      <c r="AH2260">
        <v>0</v>
      </c>
      <c r="AI2260" s="18" t="str">
        <f t="shared" si="141"/>
        <v>1</v>
      </c>
      <c r="AJ2260" s="18" t="str">
        <f t="shared" si="142"/>
        <v>1</v>
      </c>
      <c r="AK2260" s="18" t="str">
        <f t="shared" si="143"/>
        <v>1</v>
      </c>
      <c r="AL2260" s="18">
        <f t="shared" si="144"/>
        <v>0</v>
      </c>
      <c r="AM2260" t="s">
        <v>55</v>
      </c>
      <c r="AN2260" t="s">
        <v>55</v>
      </c>
      <c r="AO2260">
        <v>0</v>
      </c>
      <c r="AP2260">
        <v>1</v>
      </c>
      <c r="AQ2260">
        <v>0</v>
      </c>
      <c r="AR2260" t="s">
        <v>59</v>
      </c>
      <c r="AS2260" t="s">
        <v>80</v>
      </c>
      <c r="AT2260" t="s">
        <v>80</v>
      </c>
      <c r="AU2260" t="s">
        <v>80</v>
      </c>
      <c r="AV2260" t="s">
        <v>8119</v>
      </c>
      <c r="AW2260" t="s">
        <v>2597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0</v>
      </c>
      <c r="BL2260">
        <v>2016031021</v>
      </c>
      <c r="BM2260">
        <v>21</v>
      </c>
    </row>
    <row r="2261" spans="1:65">
      <c r="A2261" t="s">
        <v>8120</v>
      </c>
      <c r="B2261">
        <v>2260</v>
      </c>
      <c r="C2261" t="s">
        <v>57</v>
      </c>
      <c r="D2261" t="s">
        <v>55</v>
      </c>
      <c r="E2261">
        <v>21</v>
      </c>
      <c r="F2261">
        <v>2016031021</v>
      </c>
      <c r="G2261" t="s">
        <v>55</v>
      </c>
      <c r="H2261" t="s">
        <v>1953</v>
      </c>
      <c r="I2261" t="s">
        <v>55</v>
      </c>
      <c r="J2261" t="s">
        <v>55</v>
      </c>
      <c r="K2261" t="s">
        <v>55</v>
      </c>
      <c r="L2261" t="s">
        <v>55</v>
      </c>
      <c r="M2261" t="s">
        <v>55</v>
      </c>
      <c r="N2261" t="s">
        <v>57</v>
      </c>
      <c r="O2261" t="s">
        <v>57</v>
      </c>
      <c r="P2261" t="s">
        <v>57</v>
      </c>
      <c r="Q2261" t="s">
        <v>57</v>
      </c>
      <c r="R2261" t="s">
        <v>57</v>
      </c>
      <c r="S2261" t="s">
        <v>55</v>
      </c>
      <c r="T2261" t="s">
        <v>57</v>
      </c>
      <c r="U2261" t="s">
        <v>57</v>
      </c>
      <c r="V2261" t="s">
        <v>57</v>
      </c>
      <c r="W2261" t="s">
        <v>55</v>
      </c>
      <c r="X2261" t="s">
        <v>57</v>
      </c>
      <c r="Y2261" t="s">
        <v>57</v>
      </c>
      <c r="Z2261" t="s">
        <v>57</v>
      </c>
      <c r="AA2261" t="s">
        <v>57</v>
      </c>
      <c r="AB2261" t="s">
        <v>57</v>
      </c>
      <c r="AC2261" t="s">
        <v>57</v>
      </c>
      <c r="AD2261" t="s">
        <v>57</v>
      </c>
      <c r="AE2261">
        <v>0</v>
      </c>
      <c r="AF2261">
        <v>0</v>
      </c>
      <c r="AG2261">
        <v>0</v>
      </c>
      <c r="AH2261">
        <v>0</v>
      </c>
      <c r="AI2261" s="18" t="str">
        <f t="shared" si="141"/>
        <v>1</v>
      </c>
      <c r="AJ2261" s="18" t="str">
        <f t="shared" si="142"/>
        <v>1</v>
      </c>
      <c r="AK2261" s="18" t="str">
        <f t="shared" si="143"/>
        <v>1</v>
      </c>
      <c r="AL2261" s="18">
        <f t="shared" si="144"/>
        <v>0</v>
      </c>
      <c r="AM2261" t="s">
        <v>55</v>
      </c>
      <c r="AN2261" t="s">
        <v>55</v>
      </c>
      <c r="AO2261">
        <v>0</v>
      </c>
      <c r="AP2261">
        <v>1</v>
      </c>
      <c r="AQ2261">
        <v>0</v>
      </c>
      <c r="AR2261" t="s">
        <v>59</v>
      </c>
      <c r="AS2261" t="s">
        <v>80</v>
      </c>
      <c r="AT2261" t="s">
        <v>80</v>
      </c>
      <c r="AU2261" t="s">
        <v>80</v>
      </c>
      <c r="AV2261" t="s">
        <v>8120</v>
      </c>
      <c r="AW2261" t="s">
        <v>1953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0</v>
      </c>
      <c r="BL2261">
        <v>2016031021</v>
      </c>
      <c r="BM2261">
        <v>21</v>
      </c>
    </row>
    <row r="2262" spans="1:65">
      <c r="A2262" t="s">
        <v>8121</v>
      </c>
      <c r="B2262">
        <v>2261</v>
      </c>
      <c r="C2262" t="s">
        <v>57</v>
      </c>
      <c r="D2262" t="s">
        <v>55</v>
      </c>
      <c r="E2262">
        <v>21</v>
      </c>
      <c r="F2262">
        <v>2016031021</v>
      </c>
      <c r="G2262" t="s">
        <v>55</v>
      </c>
      <c r="H2262" t="s">
        <v>2598</v>
      </c>
      <c r="I2262" t="s">
        <v>55</v>
      </c>
      <c r="J2262" t="s">
        <v>55</v>
      </c>
      <c r="K2262" t="s">
        <v>55</v>
      </c>
      <c r="L2262" t="s">
        <v>55</v>
      </c>
      <c r="M2262" t="s">
        <v>55</v>
      </c>
      <c r="N2262" t="s">
        <v>57</v>
      </c>
      <c r="O2262" t="s">
        <v>57</v>
      </c>
      <c r="P2262" t="s">
        <v>57</v>
      </c>
      <c r="Q2262" t="s">
        <v>57</v>
      </c>
      <c r="R2262" t="s">
        <v>57</v>
      </c>
      <c r="S2262" t="s">
        <v>55</v>
      </c>
      <c r="T2262" t="s">
        <v>57</v>
      </c>
      <c r="U2262" t="s">
        <v>57</v>
      </c>
      <c r="V2262" t="s">
        <v>57</v>
      </c>
      <c r="W2262" t="s">
        <v>55</v>
      </c>
      <c r="X2262" t="s">
        <v>57</v>
      </c>
      <c r="Y2262" t="s">
        <v>57</v>
      </c>
      <c r="Z2262" t="s">
        <v>57</v>
      </c>
      <c r="AA2262" t="s">
        <v>57</v>
      </c>
      <c r="AB2262" t="s">
        <v>57</v>
      </c>
      <c r="AC2262" t="s">
        <v>57</v>
      </c>
      <c r="AD2262" t="s">
        <v>57</v>
      </c>
      <c r="AE2262">
        <v>0</v>
      </c>
      <c r="AF2262">
        <v>0</v>
      </c>
      <c r="AG2262">
        <v>0</v>
      </c>
      <c r="AH2262">
        <v>0</v>
      </c>
      <c r="AI2262" s="18" t="str">
        <f t="shared" si="141"/>
        <v>1</v>
      </c>
      <c r="AJ2262" s="18" t="str">
        <f t="shared" si="142"/>
        <v>1</v>
      </c>
      <c r="AK2262" s="18" t="str">
        <f t="shared" si="143"/>
        <v>1</v>
      </c>
      <c r="AL2262" s="18">
        <f t="shared" si="144"/>
        <v>0</v>
      </c>
      <c r="AM2262" t="s">
        <v>55</v>
      </c>
      <c r="AN2262" t="s">
        <v>55</v>
      </c>
      <c r="AO2262">
        <v>1</v>
      </c>
      <c r="AP2262">
        <v>1</v>
      </c>
      <c r="AQ2262">
        <v>0</v>
      </c>
      <c r="AR2262" t="s">
        <v>59</v>
      </c>
      <c r="AS2262" t="s">
        <v>80</v>
      </c>
      <c r="AT2262" t="s">
        <v>80</v>
      </c>
      <c r="AU2262" t="s">
        <v>80</v>
      </c>
      <c r="AV2262" t="s">
        <v>8121</v>
      </c>
      <c r="AW2262" t="s">
        <v>2598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2016031021</v>
      </c>
      <c r="BM2262">
        <v>21</v>
      </c>
    </row>
    <row r="2263" spans="1:65">
      <c r="A2263" t="s">
        <v>8122</v>
      </c>
      <c r="B2263">
        <v>2262</v>
      </c>
      <c r="C2263" t="s">
        <v>57</v>
      </c>
      <c r="D2263" t="s">
        <v>55</v>
      </c>
      <c r="E2263">
        <v>21</v>
      </c>
      <c r="F2263">
        <v>2016031021</v>
      </c>
      <c r="G2263" t="s">
        <v>55</v>
      </c>
      <c r="H2263" t="s">
        <v>2599</v>
      </c>
      <c r="I2263" t="s">
        <v>55</v>
      </c>
      <c r="J2263" t="s">
        <v>55</v>
      </c>
      <c r="K2263" t="s">
        <v>55</v>
      </c>
      <c r="L2263" t="s">
        <v>55</v>
      </c>
      <c r="M2263" t="s">
        <v>55</v>
      </c>
      <c r="N2263" t="s">
        <v>57</v>
      </c>
      <c r="O2263" t="s">
        <v>57</v>
      </c>
      <c r="P2263" t="s">
        <v>57</v>
      </c>
      <c r="Q2263" t="s">
        <v>57</v>
      </c>
      <c r="R2263" t="s">
        <v>57</v>
      </c>
      <c r="S2263" t="s">
        <v>55</v>
      </c>
      <c r="T2263" t="s">
        <v>57</v>
      </c>
      <c r="U2263" t="s">
        <v>57</v>
      </c>
      <c r="V2263" t="s">
        <v>57</v>
      </c>
      <c r="W2263" t="s">
        <v>55</v>
      </c>
      <c r="X2263" t="s">
        <v>57</v>
      </c>
      <c r="Y2263" t="s">
        <v>57</v>
      </c>
      <c r="Z2263" t="s">
        <v>57</v>
      </c>
      <c r="AA2263" t="s">
        <v>57</v>
      </c>
      <c r="AB2263" t="s">
        <v>57</v>
      </c>
      <c r="AC2263" t="s">
        <v>57</v>
      </c>
      <c r="AD2263" t="s">
        <v>57</v>
      </c>
      <c r="AE2263">
        <v>0</v>
      </c>
      <c r="AF2263">
        <v>0</v>
      </c>
      <c r="AG2263">
        <v>0</v>
      </c>
      <c r="AH2263">
        <v>0</v>
      </c>
      <c r="AI2263" s="18" t="str">
        <f t="shared" si="141"/>
        <v>1</v>
      </c>
      <c r="AJ2263" s="18" t="str">
        <f t="shared" si="142"/>
        <v>1</v>
      </c>
      <c r="AK2263" s="18" t="str">
        <f t="shared" si="143"/>
        <v>1</v>
      </c>
      <c r="AL2263" s="18">
        <f t="shared" si="144"/>
        <v>0</v>
      </c>
      <c r="AM2263" t="s">
        <v>55</v>
      </c>
      <c r="AN2263" t="s">
        <v>55</v>
      </c>
      <c r="AO2263">
        <v>0</v>
      </c>
      <c r="AP2263">
        <v>1</v>
      </c>
      <c r="AQ2263">
        <v>0</v>
      </c>
      <c r="AR2263" t="s">
        <v>59</v>
      </c>
      <c r="AS2263" t="s">
        <v>80</v>
      </c>
      <c r="AT2263" t="s">
        <v>80</v>
      </c>
      <c r="AU2263" t="s">
        <v>80</v>
      </c>
      <c r="AV2263" t="s">
        <v>8122</v>
      </c>
      <c r="AW2263" t="s">
        <v>2599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0</v>
      </c>
      <c r="BL2263">
        <v>2016031021</v>
      </c>
      <c r="BM2263">
        <v>21</v>
      </c>
    </row>
    <row r="2264" spans="1:65">
      <c r="A2264" t="s">
        <v>8123</v>
      </c>
      <c r="B2264">
        <v>2263</v>
      </c>
      <c r="C2264" t="s">
        <v>57</v>
      </c>
      <c r="D2264" t="s">
        <v>55</v>
      </c>
      <c r="E2264">
        <v>21</v>
      </c>
      <c r="F2264">
        <v>2016031021</v>
      </c>
      <c r="G2264" t="s">
        <v>55</v>
      </c>
      <c r="H2264" t="s">
        <v>1956</v>
      </c>
      <c r="I2264" t="s">
        <v>55</v>
      </c>
      <c r="J2264" t="s">
        <v>55</v>
      </c>
      <c r="K2264" t="s">
        <v>55</v>
      </c>
      <c r="L2264" t="s">
        <v>55</v>
      </c>
      <c r="M2264" t="s">
        <v>55</v>
      </c>
      <c r="N2264" t="s">
        <v>57</v>
      </c>
      <c r="O2264" t="s">
        <v>57</v>
      </c>
      <c r="P2264" t="s">
        <v>57</v>
      </c>
      <c r="Q2264" t="s">
        <v>57</v>
      </c>
      <c r="R2264" t="s">
        <v>57</v>
      </c>
      <c r="S2264" t="s">
        <v>55</v>
      </c>
      <c r="T2264" t="s">
        <v>57</v>
      </c>
      <c r="U2264" t="s">
        <v>57</v>
      </c>
      <c r="V2264" t="s">
        <v>57</v>
      </c>
      <c r="W2264" t="s">
        <v>55</v>
      </c>
      <c r="X2264" t="s">
        <v>57</v>
      </c>
      <c r="Y2264" t="s">
        <v>57</v>
      </c>
      <c r="Z2264" t="s">
        <v>57</v>
      </c>
      <c r="AA2264" t="s">
        <v>57</v>
      </c>
      <c r="AB2264" t="s">
        <v>57</v>
      </c>
      <c r="AC2264" t="s">
        <v>57</v>
      </c>
      <c r="AD2264" t="s">
        <v>57</v>
      </c>
      <c r="AE2264">
        <v>0</v>
      </c>
      <c r="AF2264">
        <v>0</v>
      </c>
      <c r="AG2264">
        <v>0</v>
      </c>
      <c r="AH2264">
        <v>0</v>
      </c>
      <c r="AI2264" s="18" t="str">
        <f t="shared" si="141"/>
        <v>1</v>
      </c>
      <c r="AJ2264" s="18" t="str">
        <f t="shared" si="142"/>
        <v>1</v>
      </c>
      <c r="AK2264" s="18" t="str">
        <f t="shared" si="143"/>
        <v>1</v>
      </c>
      <c r="AL2264" s="18">
        <f t="shared" si="144"/>
        <v>0</v>
      </c>
      <c r="AM2264" t="s">
        <v>55</v>
      </c>
      <c r="AN2264" t="s">
        <v>55</v>
      </c>
      <c r="AO2264">
        <v>0</v>
      </c>
      <c r="AP2264">
        <v>1</v>
      </c>
      <c r="AQ2264">
        <v>0</v>
      </c>
      <c r="AR2264" t="s">
        <v>59</v>
      </c>
      <c r="AS2264" t="s">
        <v>80</v>
      </c>
      <c r="AT2264" t="s">
        <v>80</v>
      </c>
      <c r="AU2264" t="s">
        <v>80</v>
      </c>
      <c r="AV2264" t="s">
        <v>8123</v>
      </c>
      <c r="AW2264" t="s">
        <v>1956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0</v>
      </c>
      <c r="BL2264">
        <v>2016031021</v>
      </c>
      <c r="BM2264">
        <v>21</v>
      </c>
    </row>
    <row r="2265" spans="1:65">
      <c r="A2265" t="s">
        <v>8124</v>
      </c>
      <c r="B2265">
        <v>2264</v>
      </c>
      <c r="C2265" t="s">
        <v>57</v>
      </c>
      <c r="D2265" t="s">
        <v>55</v>
      </c>
      <c r="E2265">
        <v>21</v>
      </c>
      <c r="F2265">
        <v>2016031021</v>
      </c>
      <c r="G2265" t="s">
        <v>55</v>
      </c>
      <c r="H2265" t="s">
        <v>1957</v>
      </c>
      <c r="I2265" t="s">
        <v>55</v>
      </c>
      <c r="J2265" t="s">
        <v>55</v>
      </c>
      <c r="K2265" t="s">
        <v>55</v>
      </c>
      <c r="L2265" t="s">
        <v>55</v>
      </c>
      <c r="M2265" t="s">
        <v>55</v>
      </c>
      <c r="N2265" t="s">
        <v>57</v>
      </c>
      <c r="O2265" t="s">
        <v>57</v>
      </c>
      <c r="P2265" t="s">
        <v>57</v>
      </c>
      <c r="Q2265" t="s">
        <v>57</v>
      </c>
      <c r="R2265" t="s">
        <v>57</v>
      </c>
      <c r="S2265" t="s">
        <v>55</v>
      </c>
      <c r="T2265" t="s">
        <v>57</v>
      </c>
      <c r="U2265" t="s">
        <v>57</v>
      </c>
      <c r="V2265" t="s">
        <v>57</v>
      </c>
      <c r="W2265" t="s">
        <v>55</v>
      </c>
      <c r="X2265" t="s">
        <v>57</v>
      </c>
      <c r="Y2265" t="s">
        <v>57</v>
      </c>
      <c r="Z2265" t="s">
        <v>57</v>
      </c>
      <c r="AA2265" t="s">
        <v>57</v>
      </c>
      <c r="AB2265" t="s">
        <v>57</v>
      </c>
      <c r="AC2265" t="s">
        <v>57</v>
      </c>
      <c r="AD2265" t="s">
        <v>57</v>
      </c>
      <c r="AE2265">
        <v>0</v>
      </c>
      <c r="AF2265">
        <v>0</v>
      </c>
      <c r="AG2265">
        <v>0</v>
      </c>
      <c r="AH2265">
        <v>0</v>
      </c>
      <c r="AI2265" s="18" t="str">
        <f t="shared" si="141"/>
        <v>1</v>
      </c>
      <c r="AJ2265" s="18" t="str">
        <f t="shared" si="142"/>
        <v>1</v>
      </c>
      <c r="AK2265" s="18" t="str">
        <f t="shared" si="143"/>
        <v>1</v>
      </c>
      <c r="AL2265" s="18">
        <f t="shared" si="144"/>
        <v>0</v>
      </c>
      <c r="AM2265" t="s">
        <v>55</v>
      </c>
      <c r="AN2265" t="s">
        <v>55</v>
      </c>
      <c r="AO2265">
        <v>0</v>
      </c>
      <c r="AP2265">
        <v>1</v>
      </c>
      <c r="AQ2265">
        <v>0</v>
      </c>
      <c r="AR2265" t="s">
        <v>59</v>
      </c>
      <c r="AS2265" t="s">
        <v>80</v>
      </c>
      <c r="AT2265" t="s">
        <v>80</v>
      </c>
      <c r="AU2265" t="s">
        <v>80</v>
      </c>
      <c r="AV2265" t="s">
        <v>8124</v>
      </c>
      <c r="AW2265" t="s">
        <v>1957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0</v>
      </c>
      <c r="BL2265">
        <v>2016031021</v>
      </c>
      <c r="BM2265">
        <v>21</v>
      </c>
    </row>
    <row r="2266" spans="1:65">
      <c r="A2266" t="s">
        <v>8125</v>
      </c>
      <c r="B2266">
        <v>2265</v>
      </c>
      <c r="C2266" t="s">
        <v>57</v>
      </c>
      <c r="D2266" t="s">
        <v>55</v>
      </c>
      <c r="E2266">
        <v>21</v>
      </c>
      <c r="F2266">
        <v>2016031021</v>
      </c>
      <c r="G2266" t="s">
        <v>55</v>
      </c>
      <c r="H2266" t="s">
        <v>2600</v>
      </c>
      <c r="I2266" t="s">
        <v>55</v>
      </c>
      <c r="J2266" t="s">
        <v>55</v>
      </c>
      <c r="K2266" t="s">
        <v>55</v>
      </c>
      <c r="L2266" t="s">
        <v>55</v>
      </c>
      <c r="M2266" t="s">
        <v>55</v>
      </c>
      <c r="N2266" t="s">
        <v>57</v>
      </c>
      <c r="O2266" t="s">
        <v>57</v>
      </c>
      <c r="P2266" t="s">
        <v>57</v>
      </c>
      <c r="Q2266" t="s">
        <v>57</v>
      </c>
      <c r="R2266" t="s">
        <v>57</v>
      </c>
      <c r="S2266" t="s">
        <v>55</v>
      </c>
      <c r="T2266" t="s">
        <v>57</v>
      </c>
      <c r="U2266" t="s">
        <v>57</v>
      </c>
      <c r="V2266" t="s">
        <v>57</v>
      </c>
      <c r="W2266" t="s">
        <v>55</v>
      </c>
      <c r="X2266" t="s">
        <v>57</v>
      </c>
      <c r="Y2266" t="s">
        <v>57</v>
      </c>
      <c r="Z2266" t="s">
        <v>57</v>
      </c>
      <c r="AA2266" t="s">
        <v>57</v>
      </c>
      <c r="AB2266" t="s">
        <v>57</v>
      </c>
      <c r="AC2266" t="s">
        <v>57</v>
      </c>
      <c r="AD2266" t="s">
        <v>57</v>
      </c>
      <c r="AE2266">
        <v>0</v>
      </c>
      <c r="AF2266">
        <v>0</v>
      </c>
      <c r="AG2266">
        <v>0</v>
      </c>
      <c r="AH2266">
        <v>0</v>
      </c>
      <c r="AI2266" s="18" t="str">
        <f t="shared" si="141"/>
        <v>1</v>
      </c>
      <c r="AJ2266" s="18" t="str">
        <f t="shared" si="142"/>
        <v>1</v>
      </c>
      <c r="AK2266" s="18" t="str">
        <f t="shared" si="143"/>
        <v>1</v>
      </c>
      <c r="AL2266" s="18">
        <f t="shared" si="144"/>
        <v>0</v>
      </c>
      <c r="AM2266" t="s">
        <v>55</v>
      </c>
      <c r="AN2266" t="s">
        <v>55</v>
      </c>
      <c r="AO2266">
        <v>0</v>
      </c>
      <c r="AP2266">
        <v>1</v>
      </c>
      <c r="AQ2266">
        <v>0</v>
      </c>
      <c r="AR2266" t="s">
        <v>59</v>
      </c>
      <c r="AS2266" t="s">
        <v>80</v>
      </c>
      <c r="AT2266" t="s">
        <v>80</v>
      </c>
      <c r="AU2266" t="s">
        <v>80</v>
      </c>
      <c r="AV2266" t="s">
        <v>8125</v>
      </c>
      <c r="AW2266" t="s">
        <v>2600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0</v>
      </c>
      <c r="BL2266">
        <v>2016031021</v>
      </c>
      <c r="BM2266">
        <v>21</v>
      </c>
    </row>
    <row r="2267" spans="1:65">
      <c r="A2267" t="s">
        <v>8126</v>
      </c>
      <c r="B2267">
        <v>2266</v>
      </c>
      <c r="C2267" t="s">
        <v>57</v>
      </c>
      <c r="D2267" t="s">
        <v>55</v>
      </c>
      <c r="E2267">
        <v>21</v>
      </c>
      <c r="F2267">
        <v>2016031021</v>
      </c>
      <c r="G2267" t="s">
        <v>55</v>
      </c>
      <c r="H2267" t="s">
        <v>2601</v>
      </c>
      <c r="I2267" t="s">
        <v>55</v>
      </c>
      <c r="J2267" t="s">
        <v>55</v>
      </c>
      <c r="K2267" t="s">
        <v>55</v>
      </c>
      <c r="L2267" t="s">
        <v>55</v>
      </c>
      <c r="M2267" t="s">
        <v>55</v>
      </c>
      <c r="N2267" t="s">
        <v>57</v>
      </c>
      <c r="O2267" t="s">
        <v>57</v>
      </c>
      <c r="P2267" t="s">
        <v>57</v>
      </c>
      <c r="Q2267" t="s">
        <v>57</v>
      </c>
      <c r="R2267" t="s">
        <v>57</v>
      </c>
      <c r="S2267" t="s">
        <v>55</v>
      </c>
      <c r="T2267" t="s">
        <v>57</v>
      </c>
      <c r="U2267" t="s">
        <v>57</v>
      </c>
      <c r="V2267" t="s">
        <v>57</v>
      </c>
      <c r="W2267" t="s">
        <v>55</v>
      </c>
      <c r="X2267" t="s">
        <v>57</v>
      </c>
      <c r="Y2267" t="s">
        <v>57</v>
      </c>
      <c r="Z2267" t="s">
        <v>57</v>
      </c>
      <c r="AA2267" t="s">
        <v>57</v>
      </c>
      <c r="AB2267" t="s">
        <v>57</v>
      </c>
      <c r="AC2267" t="s">
        <v>57</v>
      </c>
      <c r="AD2267" t="s">
        <v>57</v>
      </c>
      <c r="AE2267">
        <v>0</v>
      </c>
      <c r="AF2267">
        <v>0</v>
      </c>
      <c r="AG2267">
        <v>0</v>
      </c>
      <c r="AH2267">
        <v>0</v>
      </c>
      <c r="AI2267" s="18" t="str">
        <f t="shared" si="141"/>
        <v>1</v>
      </c>
      <c r="AJ2267" s="18" t="str">
        <f t="shared" si="142"/>
        <v>1</v>
      </c>
      <c r="AK2267" s="18" t="str">
        <f t="shared" si="143"/>
        <v>1</v>
      </c>
      <c r="AL2267" s="18">
        <f t="shared" si="144"/>
        <v>0</v>
      </c>
      <c r="AM2267" t="s">
        <v>55</v>
      </c>
      <c r="AN2267" t="s">
        <v>55</v>
      </c>
      <c r="AO2267">
        <v>0</v>
      </c>
      <c r="AP2267">
        <v>1</v>
      </c>
      <c r="AQ2267">
        <v>0</v>
      </c>
      <c r="AR2267" t="s">
        <v>59</v>
      </c>
      <c r="AS2267" t="s">
        <v>80</v>
      </c>
      <c r="AT2267" t="s">
        <v>80</v>
      </c>
      <c r="AU2267" t="s">
        <v>80</v>
      </c>
      <c r="AV2267" t="s">
        <v>8126</v>
      </c>
      <c r="AW2267" t="s">
        <v>2601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0</v>
      </c>
      <c r="BL2267">
        <v>2016031021</v>
      </c>
      <c r="BM2267">
        <v>21</v>
      </c>
    </row>
    <row r="2268" spans="1:65">
      <c r="A2268" t="s">
        <v>8127</v>
      </c>
      <c r="B2268">
        <v>2267</v>
      </c>
      <c r="C2268" t="s">
        <v>57</v>
      </c>
      <c r="D2268" t="s">
        <v>55</v>
      </c>
      <c r="E2268">
        <v>21</v>
      </c>
      <c r="F2268">
        <v>2016031021</v>
      </c>
      <c r="G2268" t="s">
        <v>55</v>
      </c>
      <c r="H2268" t="s">
        <v>2602</v>
      </c>
      <c r="I2268" t="s">
        <v>55</v>
      </c>
      <c r="J2268" t="s">
        <v>55</v>
      </c>
      <c r="K2268" t="s">
        <v>55</v>
      </c>
      <c r="L2268" t="s">
        <v>55</v>
      </c>
      <c r="M2268" t="s">
        <v>55</v>
      </c>
      <c r="N2268" t="s">
        <v>57</v>
      </c>
      <c r="O2268" t="s">
        <v>57</v>
      </c>
      <c r="P2268" t="s">
        <v>57</v>
      </c>
      <c r="Q2268" t="s">
        <v>57</v>
      </c>
      <c r="R2268" t="s">
        <v>57</v>
      </c>
      <c r="S2268" t="s">
        <v>55</v>
      </c>
      <c r="T2268" t="s">
        <v>57</v>
      </c>
      <c r="U2268" t="s">
        <v>57</v>
      </c>
      <c r="V2268" t="s">
        <v>57</v>
      </c>
      <c r="W2268" t="s">
        <v>55</v>
      </c>
      <c r="X2268" t="s">
        <v>57</v>
      </c>
      <c r="Y2268" t="s">
        <v>57</v>
      </c>
      <c r="Z2268" t="s">
        <v>57</v>
      </c>
      <c r="AA2268" t="s">
        <v>57</v>
      </c>
      <c r="AB2268" t="s">
        <v>57</v>
      </c>
      <c r="AC2268" t="s">
        <v>57</v>
      </c>
      <c r="AD2268" t="s">
        <v>57</v>
      </c>
      <c r="AE2268">
        <v>0</v>
      </c>
      <c r="AF2268">
        <v>0</v>
      </c>
      <c r="AG2268">
        <v>0</v>
      </c>
      <c r="AH2268">
        <v>1</v>
      </c>
      <c r="AI2268" s="18" t="str">
        <f t="shared" si="141"/>
        <v>1</v>
      </c>
      <c r="AJ2268" s="18" t="str">
        <f t="shared" si="142"/>
        <v>1</v>
      </c>
      <c r="AK2268" s="18" t="str">
        <f t="shared" si="143"/>
        <v>1</v>
      </c>
      <c r="AL2268" s="18">
        <f t="shared" si="144"/>
        <v>1</v>
      </c>
      <c r="AM2268" t="s">
        <v>55</v>
      </c>
      <c r="AN2268" t="s">
        <v>55</v>
      </c>
      <c r="AO2268">
        <v>1</v>
      </c>
      <c r="AP2268">
        <v>0</v>
      </c>
      <c r="AQ2268">
        <v>0</v>
      </c>
      <c r="AR2268" t="s">
        <v>59</v>
      </c>
      <c r="AS2268" t="s">
        <v>80</v>
      </c>
      <c r="AT2268" t="s">
        <v>80</v>
      </c>
      <c r="AU2268" t="s">
        <v>80</v>
      </c>
      <c r="AV2268" t="s">
        <v>8127</v>
      </c>
      <c r="AW2268" t="s">
        <v>2602</v>
      </c>
      <c r="AX2268">
        <v>0</v>
      </c>
      <c r="AY2268">
        <v>0</v>
      </c>
      <c r="AZ2268">
        <v>0</v>
      </c>
      <c r="BA2268">
        <v>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</v>
      </c>
      <c r="BL2268">
        <v>2016031021</v>
      </c>
      <c r="BM2268">
        <v>21</v>
      </c>
    </row>
    <row r="2269" spans="1:65">
      <c r="A2269" t="s">
        <v>8128</v>
      </c>
      <c r="B2269">
        <v>2268</v>
      </c>
      <c r="C2269" t="s">
        <v>52</v>
      </c>
      <c r="D2269">
        <v>1</v>
      </c>
      <c r="E2269">
        <v>21</v>
      </c>
      <c r="F2269">
        <v>2016031021</v>
      </c>
      <c r="G2269">
        <v>20160310</v>
      </c>
      <c r="H2269" t="s">
        <v>2603</v>
      </c>
      <c r="I2269" t="s">
        <v>211</v>
      </c>
      <c r="J2269" t="s">
        <v>55</v>
      </c>
      <c r="K2269">
        <v>0</v>
      </c>
      <c r="L2269">
        <v>0</v>
      </c>
      <c r="M2269">
        <v>0</v>
      </c>
      <c r="N2269" t="s">
        <v>56</v>
      </c>
      <c r="O2269" t="s">
        <v>57</v>
      </c>
      <c r="P2269" t="s">
        <v>57</v>
      </c>
      <c r="Q2269" t="s">
        <v>3</v>
      </c>
      <c r="R2269" t="s">
        <v>80</v>
      </c>
      <c r="S2269" t="s">
        <v>55</v>
      </c>
      <c r="T2269" t="s">
        <v>68</v>
      </c>
      <c r="U2269" t="s">
        <v>68</v>
      </c>
      <c r="V2269" t="s">
        <v>56</v>
      </c>
      <c r="W2269" t="s">
        <v>55</v>
      </c>
      <c r="X2269" t="s">
        <v>56</v>
      </c>
      <c r="Y2269" t="s">
        <v>56</v>
      </c>
      <c r="Z2269" t="s">
        <v>56</v>
      </c>
      <c r="AA2269" t="s">
        <v>57</v>
      </c>
      <c r="AB2269" t="s">
        <v>56</v>
      </c>
      <c r="AC2269" t="s">
        <v>56</v>
      </c>
      <c r="AD2269" t="s">
        <v>56</v>
      </c>
      <c r="AE2269">
        <v>0</v>
      </c>
      <c r="AF2269">
        <v>0</v>
      </c>
      <c r="AG2269">
        <v>0</v>
      </c>
      <c r="AH2269">
        <v>1</v>
      </c>
      <c r="AI2269" s="18" t="str">
        <f t="shared" si="141"/>
        <v>1</v>
      </c>
      <c r="AJ2269" s="18" t="str">
        <f t="shared" si="142"/>
        <v>1</v>
      </c>
      <c r="AK2269" s="18" t="str">
        <f t="shared" si="143"/>
        <v>1</v>
      </c>
      <c r="AL2269" s="18">
        <f t="shared" si="144"/>
        <v>1</v>
      </c>
      <c r="AM2269" t="s">
        <v>55</v>
      </c>
      <c r="AN2269" t="s">
        <v>55</v>
      </c>
      <c r="AO2269">
        <v>0</v>
      </c>
      <c r="AP2269">
        <v>0</v>
      </c>
      <c r="AQ2269">
        <v>0</v>
      </c>
      <c r="AR2269" t="s">
        <v>209</v>
      </c>
      <c r="AS2269" t="s">
        <v>80</v>
      </c>
      <c r="AT2269" t="s">
        <v>80</v>
      </c>
      <c r="AU2269" t="s">
        <v>80</v>
      </c>
      <c r="AV2269" t="s">
        <v>8128</v>
      </c>
      <c r="AW2269" t="s">
        <v>2603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1</v>
      </c>
      <c r="BL2269">
        <v>2016031021</v>
      </c>
      <c r="BM2269">
        <v>21</v>
      </c>
    </row>
    <row r="2270" spans="1:65">
      <c r="A2270" t="s">
        <v>8129</v>
      </c>
      <c r="B2270">
        <v>2269</v>
      </c>
      <c r="C2270" t="s">
        <v>57</v>
      </c>
      <c r="D2270" t="s">
        <v>55</v>
      </c>
      <c r="E2270">
        <v>21</v>
      </c>
      <c r="F2270">
        <v>2016031021</v>
      </c>
      <c r="G2270" t="s">
        <v>55</v>
      </c>
      <c r="H2270" t="s">
        <v>2604</v>
      </c>
      <c r="I2270" t="s">
        <v>55</v>
      </c>
      <c r="J2270" t="s">
        <v>55</v>
      </c>
      <c r="K2270" t="s">
        <v>55</v>
      </c>
      <c r="L2270" t="s">
        <v>55</v>
      </c>
      <c r="M2270" t="s">
        <v>55</v>
      </c>
      <c r="N2270" t="s">
        <v>57</v>
      </c>
      <c r="O2270" t="s">
        <v>57</v>
      </c>
      <c r="P2270" t="s">
        <v>57</v>
      </c>
      <c r="Q2270" t="s">
        <v>57</v>
      </c>
      <c r="R2270" t="s">
        <v>57</v>
      </c>
      <c r="S2270" t="s">
        <v>55</v>
      </c>
      <c r="T2270" t="s">
        <v>57</v>
      </c>
      <c r="U2270" t="s">
        <v>57</v>
      </c>
      <c r="V2270" t="s">
        <v>57</v>
      </c>
      <c r="W2270" t="s">
        <v>55</v>
      </c>
      <c r="X2270" t="s">
        <v>57</v>
      </c>
      <c r="Y2270" t="s">
        <v>57</v>
      </c>
      <c r="Z2270" t="s">
        <v>57</v>
      </c>
      <c r="AA2270" t="s">
        <v>57</v>
      </c>
      <c r="AB2270" t="s">
        <v>57</v>
      </c>
      <c r="AC2270" t="s">
        <v>57</v>
      </c>
      <c r="AD2270" t="s">
        <v>57</v>
      </c>
      <c r="AE2270">
        <v>0</v>
      </c>
      <c r="AF2270">
        <v>0</v>
      </c>
      <c r="AG2270">
        <v>0</v>
      </c>
      <c r="AH2270">
        <v>0</v>
      </c>
      <c r="AI2270" s="18" t="str">
        <f t="shared" si="141"/>
        <v>1</v>
      </c>
      <c r="AJ2270" s="18" t="str">
        <f t="shared" si="142"/>
        <v>1</v>
      </c>
      <c r="AK2270" s="18" t="str">
        <f t="shared" si="143"/>
        <v>1</v>
      </c>
      <c r="AL2270" s="18">
        <f t="shared" si="144"/>
        <v>0</v>
      </c>
      <c r="AM2270" t="s">
        <v>55</v>
      </c>
      <c r="AN2270" t="s">
        <v>55</v>
      </c>
      <c r="AO2270">
        <v>0</v>
      </c>
      <c r="AP2270">
        <v>1</v>
      </c>
      <c r="AQ2270">
        <v>0</v>
      </c>
      <c r="AR2270" t="s">
        <v>59</v>
      </c>
      <c r="AS2270" t="s">
        <v>80</v>
      </c>
      <c r="AT2270" t="s">
        <v>80</v>
      </c>
      <c r="AU2270" t="s">
        <v>80</v>
      </c>
      <c r="AV2270" t="s">
        <v>8129</v>
      </c>
      <c r="AW2270" t="s">
        <v>2604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2016031021</v>
      </c>
      <c r="BM2270">
        <v>21</v>
      </c>
    </row>
    <row r="2271" spans="1:65">
      <c r="A2271" t="s">
        <v>8130</v>
      </c>
      <c r="B2271">
        <v>2270</v>
      </c>
      <c r="C2271" t="s">
        <v>57</v>
      </c>
      <c r="D2271" t="s">
        <v>55</v>
      </c>
      <c r="E2271">
        <v>21</v>
      </c>
      <c r="F2271">
        <v>2016031021</v>
      </c>
      <c r="G2271" t="s">
        <v>55</v>
      </c>
      <c r="H2271" t="s">
        <v>2605</v>
      </c>
      <c r="I2271" t="s">
        <v>55</v>
      </c>
      <c r="J2271" t="s">
        <v>55</v>
      </c>
      <c r="K2271" t="s">
        <v>55</v>
      </c>
      <c r="L2271" t="s">
        <v>55</v>
      </c>
      <c r="M2271" t="s">
        <v>55</v>
      </c>
      <c r="N2271" t="s">
        <v>57</v>
      </c>
      <c r="O2271" t="s">
        <v>57</v>
      </c>
      <c r="P2271" t="s">
        <v>57</v>
      </c>
      <c r="Q2271" t="s">
        <v>57</v>
      </c>
      <c r="R2271" t="s">
        <v>57</v>
      </c>
      <c r="S2271" t="s">
        <v>55</v>
      </c>
      <c r="T2271" t="s">
        <v>57</v>
      </c>
      <c r="U2271" t="s">
        <v>57</v>
      </c>
      <c r="V2271" t="s">
        <v>57</v>
      </c>
      <c r="W2271" t="s">
        <v>55</v>
      </c>
      <c r="X2271" t="s">
        <v>57</v>
      </c>
      <c r="Y2271" t="s">
        <v>57</v>
      </c>
      <c r="Z2271" t="s">
        <v>57</v>
      </c>
      <c r="AA2271" t="s">
        <v>57</v>
      </c>
      <c r="AB2271" t="s">
        <v>57</v>
      </c>
      <c r="AC2271" t="s">
        <v>57</v>
      </c>
      <c r="AD2271" t="s">
        <v>57</v>
      </c>
      <c r="AE2271">
        <v>0</v>
      </c>
      <c r="AF2271">
        <v>0</v>
      </c>
      <c r="AG2271">
        <v>0</v>
      </c>
      <c r="AH2271">
        <v>0</v>
      </c>
      <c r="AI2271" s="18" t="str">
        <f t="shared" si="141"/>
        <v>1</v>
      </c>
      <c r="AJ2271" s="18" t="str">
        <f t="shared" si="142"/>
        <v>1</v>
      </c>
      <c r="AK2271" s="18" t="str">
        <f t="shared" si="143"/>
        <v>1</v>
      </c>
      <c r="AL2271" s="18">
        <f t="shared" si="144"/>
        <v>0</v>
      </c>
      <c r="AM2271" t="s">
        <v>55</v>
      </c>
      <c r="AN2271" t="s">
        <v>55</v>
      </c>
      <c r="AO2271">
        <v>0</v>
      </c>
      <c r="AP2271">
        <v>1</v>
      </c>
      <c r="AQ2271">
        <v>0</v>
      </c>
      <c r="AR2271" t="s">
        <v>59</v>
      </c>
      <c r="AS2271" t="s">
        <v>80</v>
      </c>
      <c r="AT2271" t="s">
        <v>80</v>
      </c>
      <c r="AU2271" t="s">
        <v>80</v>
      </c>
      <c r="AV2271" t="s">
        <v>8130</v>
      </c>
      <c r="AW2271" t="s">
        <v>2605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0</v>
      </c>
      <c r="BL2271">
        <v>2016031021</v>
      </c>
      <c r="BM2271">
        <v>21</v>
      </c>
    </row>
    <row r="2272" spans="1:65">
      <c r="A2272" t="s">
        <v>8131</v>
      </c>
      <c r="B2272">
        <v>2271</v>
      </c>
      <c r="C2272" t="s">
        <v>57</v>
      </c>
      <c r="D2272" t="s">
        <v>55</v>
      </c>
      <c r="E2272">
        <v>21</v>
      </c>
      <c r="F2272">
        <v>2016031021</v>
      </c>
      <c r="G2272" t="s">
        <v>55</v>
      </c>
      <c r="H2272" t="s">
        <v>2606</v>
      </c>
      <c r="I2272" t="s">
        <v>55</v>
      </c>
      <c r="J2272" t="s">
        <v>55</v>
      </c>
      <c r="K2272" t="s">
        <v>55</v>
      </c>
      <c r="L2272" t="s">
        <v>55</v>
      </c>
      <c r="M2272" t="s">
        <v>55</v>
      </c>
      <c r="N2272" t="s">
        <v>57</v>
      </c>
      <c r="O2272" t="s">
        <v>57</v>
      </c>
      <c r="P2272" t="s">
        <v>57</v>
      </c>
      <c r="Q2272" t="s">
        <v>57</v>
      </c>
      <c r="R2272" t="s">
        <v>57</v>
      </c>
      <c r="S2272" t="s">
        <v>55</v>
      </c>
      <c r="T2272" t="s">
        <v>57</v>
      </c>
      <c r="U2272" t="s">
        <v>57</v>
      </c>
      <c r="V2272" t="s">
        <v>57</v>
      </c>
      <c r="W2272" t="s">
        <v>55</v>
      </c>
      <c r="X2272" t="s">
        <v>57</v>
      </c>
      <c r="Y2272" t="s">
        <v>57</v>
      </c>
      <c r="Z2272" t="s">
        <v>57</v>
      </c>
      <c r="AA2272" t="s">
        <v>57</v>
      </c>
      <c r="AB2272" t="s">
        <v>57</v>
      </c>
      <c r="AC2272" t="s">
        <v>57</v>
      </c>
      <c r="AD2272" t="s">
        <v>57</v>
      </c>
      <c r="AE2272">
        <v>0</v>
      </c>
      <c r="AF2272">
        <v>0</v>
      </c>
      <c r="AG2272">
        <v>0</v>
      </c>
      <c r="AH2272">
        <v>0</v>
      </c>
      <c r="AI2272" s="18" t="str">
        <f t="shared" si="141"/>
        <v>1</v>
      </c>
      <c r="AJ2272" s="18" t="str">
        <f t="shared" si="142"/>
        <v>1</v>
      </c>
      <c r="AK2272" s="18" t="str">
        <f t="shared" si="143"/>
        <v>1</v>
      </c>
      <c r="AL2272" s="18">
        <f t="shared" si="144"/>
        <v>0</v>
      </c>
      <c r="AM2272" t="s">
        <v>55</v>
      </c>
      <c r="AN2272" t="s">
        <v>55</v>
      </c>
      <c r="AO2272">
        <v>0</v>
      </c>
      <c r="AP2272">
        <v>1</v>
      </c>
      <c r="AQ2272">
        <v>0</v>
      </c>
      <c r="AR2272" t="s">
        <v>59</v>
      </c>
      <c r="AS2272" t="s">
        <v>80</v>
      </c>
      <c r="AT2272" t="s">
        <v>80</v>
      </c>
      <c r="AU2272" t="s">
        <v>80</v>
      </c>
      <c r="AV2272" t="s">
        <v>8131</v>
      </c>
      <c r="AW2272" t="s">
        <v>2606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0</v>
      </c>
      <c r="BL2272">
        <v>2016031021</v>
      </c>
      <c r="BM2272">
        <v>21</v>
      </c>
    </row>
    <row r="2273" spans="1:65">
      <c r="A2273" t="s">
        <v>8132</v>
      </c>
      <c r="B2273">
        <v>2272</v>
      </c>
      <c r="C2273" t="s">
        <v>52</v>
      </c>
      <c r="D2273">
        <v>1</v>
      </c>
      <c r="E2273">
        <v>21</v>
      </c>
      <c r="F2273">
        <v>2016031021</v>
      </c>
      <c r="G2273">
        <v>20160310</v>
      </c>
      <c r="H2273" t="s">
        <v>2607</v>
      </c>
      <c r="I2273" t="s">
        <v>211</v>
      </c>
      <c r="J2273" t="s">
        <v>55</v>
      </c>
      <c r="K2273">
        <v>0</v>
      </c>
      <c r="L2273">
        <v>0</v>
      </c>
      <c r="M2273">
        <v>0</v>
      </c>
      <c r="N2273" t="s">
        <v>56</v>
      </c>
      <c r="O2273" t="s">
        <v>57</v>
      </c>
      <c r="P2273" t="s">
        <v>57</v>
      </c>
      <c r="Q2273" t="s">
        <v>3</v>
      </c>
      <c r="R2273" t="s">
        <v>80</v>
      </c>
      <c r="S2273" t="s">
        <v>55</v>
      </c>
      <c r="T2273" t="s">
        <v>68</v>
      </c>
      <c r="U2273" t="s">
        <v>68</v>
      </c>
      <c r="V2273" t="s">
        <v>56</v>
      </c>
      <c r="W2273" t="s">
        <v>55</v>
      </c>
      <c r="X2273" t="s">
        <v>56</v>
      </c>
      <c r="Y2273" t="s">
        <v>56</v>
      </c>
      <c r="Z2273" t="s">
        <v>56</v>
      </c>
      <c r="AA2273" t="s">
        <v>57</v>
      </c>
      <c r="AB2273" t="s">
        <v>56</v>
      </c>
      <c r="AC2273" t="s">
        <v>56</v>
      </c>
      <c r="AD2273" t="s">
        <v>56</v>
      </c>
      <c r="AE2273">
        <v>0</v>
      </c>
      <c r="AF2273">
        <v>0</v>
      </c>
      <c r="AG2273">
        <v>0</v>
      </c>
      <c r="AH2273">
        <v>1</v>
      </c>
      <c r="AI2273" s="18" t="str">
        <f t="shared" si="141"/>
        <v>1</v>
      </c>
      <c r="AJ2273" s="18" t="str">
        <f t="shared" si="142"/>
        <v>1</v>
      </c>
      <c r="AK2273" s="18" t="str">
        <f t="shared" si="143"/>
        <v>1</v>
      </c>
      <c r="AL2273" s="18">
        <f t="shared" si="144"/>
        <v>1</v>
      </c>
      <c r="AM2273" t="s">
        <v>55</v>
      </c>
      <c r="AN2273" t="s">
        <v>55</v>
      </c>
      <c r="AO2273">
        <v>1</v>
      </c>
      <c r="AP2273">
        <v>0</v>
      </c>
      <c r="AQ2273">
        <v>0</v>
      </c>
      <c r="AR2273" t="s">
        <v>209</v>
      </c>
      <c r="AS2273" t="s">
        <v>80</v>
      </c>
      <c r="AT2273" t="s">
        <v>80</v>
      </c>
      <c r="AU2273" t="s">
        <v>80</v>
      </c>
      <c r="AV2273" t="s">
        <v>8132</v>
      </c>
      <c r="AW2273" t="s">
        <v>2607</v>
      </c>
      <c r="AX2273">
        <v>0</v>
      </c>
      <c r="AY2273">
        <v>0</v>
      </c>
      <c r="AZ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2016031021</v>
      </c>
      <c r="BM2273">
        <v>21</v>
      </c>
    </row>
    <row r="2274" spans="1:65">
      <c r="A2274" t="s">
        <v>8133</v>
      </c>
      <c r="B2274">
        <v>2273</v>
      </c>
      <c r="C2274" t="s">
        <v>52</v>
      </c>
      <c r="D2274">
        <v>1</v>
      </c>
      <c r="E2274">
        <v>21</v>
      </c>
      <c r="F2274">
        <v>2016031021</v>
      </c>
      <c r="G2274">
        <v>20160310</v>
      </c>
      <c r="H2274" t="s">
        <v>2608</v>
      </c>
      <c r="I2274" t="s">
        <v>211</v>
      </c>
      <c r="J2274" t="s">
        <v>55</v>
      </c>
      <c r="K2274">
        <v>0</v>
      </c>
      <c r="L2274">
        <v>0</v>
      </c>
      <c r="M2274">
        <v>0</v>
      </c>
      <c r="N2274" t="s">
        <v>56</v>
      </c>
      <c r="O2274" t="s">
        <v>57</v>
      </c>
      <c r="P2274" t="s">
        <v>57</v>
      </c>
      <c r="Q2274" t="s">
        <v>3</v>
      </c>
      <c r="R2274" t="s">
        <v>80</v>
      </c>
      <c r="S2274" t="s">
        <v>55</v>
      </c>
      <c r="T2274" t="s">
        <v>68</v>
      </c>
      <c r="U2274" t="s">
        <v>68</v>
      </c>
      <c r="V2274" t="s">
        <v>56</v>
      </c>
      <c r="W2274" t="s">
        <v>55</v>
      </c>
      <c r="X2274" t="s">
        <v>56</v>
      </c>
      <c r="Y2274" t="s">
        <v>56</v>
      </c>
      <c r="Z2274" t="s">
        <v>56</v>
      </c>
      <c r="AA2274" t="s">
        <v>57</v>
      </c>
      <c r="AB2274" t="s">
        <v>56</v>
      </c>
      <c r="AC2274" t="s">
        <v>56</v>
      </c>
      <c r="AD2274" t="s">
        <v>56</v>
      </c>
      <c r="AE2274">
        <v>0</v>
      </c>
      <c r="AF2274">
        <v>0</v>
      </c>
      <c r="AG2274">
        <v>0</v>
      </c>
      <c r="AH2274">
        <v>1</v>
      </c>
      <c r="AI2274" s="18" t="str">
        <f t="shared" si="141"/>
        <v>1</v>
      </c>
      <c r="AJ2274" s="18" t="str">
        <f t="shared" si="142"/>
        <v>1</v>
      </c>
      <c r="AK2274" s="18" t="str">
        <f t="shared" si="143"/>
        <v>1</v>
      </c>
      <c r="AL2274" s="18">
        <f t="shared" si="144"/>
        <v>1</v>
      </c>
      <c r="AM2274" t="s">
        <v>55</v>
      </c>
      <c r="AN2274" t="s">
        <v>55</v>
      </c>
      <c r="AO2274">
        <v>0</v>
      </c>
      <c r="AP2274">
        <v>0</v>
      </c>
      <c r="AQ2274">
        <v>0</v>
      </c>
      <c r="AR2274" t="s">
        <v>209</v>
      </c>
      <c r="AS2274" t="s">
        <v>80</v>
      </c>
      <c r="AT2274" t="s">
        <v>80</v>
      </c>
      <c r="AU2274" t="s">
        <v>80</v>
      </c>
      <c r="AV2274" t="s">
        <v>8133</v>
      </c>
      <c r="AW2274" t="s">
        <v>2608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2016031021</v>
      </c>
      <c r="BM2274">
        <v>21</v>
      </c>
    </row>
    <row r="2275" spans="1:65">
      <c r="A2275" t="s">
        <v>8134</v>
      </c>
      <c r="B2275">
        <v>2274</v>
      </c>
      <c r="C2275" t="s">
        <v>57</v>
      </c>
      <c r="D2275" t="s">
        <v>55</v>
      </c>
      <c r="E2275">
        <v>21</v>
      </c>
      <c r="F2275">
        <v>2016031121</v>
      </c>
      <c r="G2275" t="s">
        <v>55</v>
      </c>
      <c r="H2275" t="s">
        <v>2609</v>
      </c>
      <c r="I2275" t="s">
        <v>55</v>
      </c>
      <c r="J2275" t="s">
        <v>55</v>
      </c>
      <c r="K2275" t="s">
        <v>55</v>
      </c>
      <c r="L2275" t="s">
        <v>55</v>
      </c>
      <c r="M2275" t="s">
        <v>55</v>
      </c>
      <c r="N2275" t="s">
        <v>57</v>
      </c>
      <c r="O2275" t="s">
        <v>57</v>
      </c>
      <c r="P2275" t="s">
        <v>57</v>
      </c>
      <c r="Q2275" t="s">
        <v>57</v>
      </c>
      <c r="R2275" t="s">
        <v>57</v>
      </c>
      <c r="S2275" t="s">
        <v>55</v>
      </c>
      <c r="T2275" t="s">
        <v>57</v>
      </c>
      <c r="U2275" t="s">
        <v>57</v>
      </c>
      <c r="V2275" t="s">
        <v>57</v>
      </c>
      <c r="W2275" t="s">
        <v>55</v>
      </c>
      <c r="X2275" t="s">
        <v>57</v>
      </c>
      <c r="Y2275" t="s">
        <v>57</v>
      </c>
      <c r="Z2275" t="s">
        <v>57</v>
      </c>
      <c r="AA2275" t="s">
        <v>57</v>
      </c>
      <c r="AB2275" t="s">
        <v>57</v>
      </c>
      <c r="AC2275" t="s">
        <v>57</v>
      </c>
      <c r="AD2275" t="s">
        <v>57</v>
      </c>
      <c r="AE2275">
        <v>0</v>
      </c>
      <c r="AF2275">
        <v>0</v>
      </c>
      <c r="AG2275">
        <v>0</v>
      </c>
      <c r="AH2275">
        <v>0</v>
      </c>
      <c r="AI2275" s="18" t="str">
        <f t="shared" si="141"/>
        <v>1</v>
      </c>
      <c r="AJ2275" s="18" t="str">
        <f t="shared" si="142"/>
        <v>1</v>
      </c>
      <c r="AK2275" s="18" t="str">
        <f t="shared" si="143"/>
        <v>1</v>
      </c>
      <c r="AL2275" s="18">
        <f t="shared" si="144"/>
        <v>0</v>
      </c>
      <c r="AM2275" t="s">
        <v>55</v>
      </c>
      <c r="AN2275" t="s">
        <v>55</v>
      </c>
      <c r="AO2275">
        <v>0</v>
      </c>
      <c r="AP2275">
        <v>1</v>
      </c>
      <c r="AQ2275">
        <v>0</v>
      </c>
      <c r="AR2275" t="s">
        <v>59</v>
      </c>
      <c r="AS2275" t="s">
        <v>80</v>
      </c>
      <c r="AT2275" t="s">
        <v>80</v>
      </c>
      <c r="AU2275" t="s">
        <v>80</v>
      </c>
      <c r="AV2275" t="s">
        <v>8134</v>
      </c>
      <c r="AW2275" t="s">
        <v>2609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0</v>
      </c>
      <c r="BL2275">
        <v>2016031121</v>
      </c>
      <c r="BM2275">
        <v>21</v>
      </c>
    </row>
    <row r="2276" spans="1:65">
      <c r="A2276" t="s">
        <v>8135</v>
      </c>
      <c r="B2276">
        <v>2275</v>
      </c>
      <c r="C2276" t="s">
        <v>52</v>
      </c>
      <c r="D2276">
        <v>1</v>
      </c>
      <c r="E2276">
        <v>21</v>
      </c>
      <c r="F2276">
        <v>2016031121</v>
      </c>
      <c r="G2276">
        <v>20160311</v>
      </c>
      <c r="H2276" t="s">
        <v>2610</v>
      </c>
      <c r="I2276" t="s">
        <v>2548</v>
      </c>
      <c r="J2276" t="s">
        <v>55</v>
      </c>
      <c r="K2276">
        <v>0</v>
      </c>
      <c r="L2276">
        <v>0</v>
      </c>
      <c r="M2276">
        <v>0</v>
      </c>
      <c r="N2276" t="s">
        <v>56</v>
      </c>
      <c r="O2276" t="s">
        <v>57</v>
      </c>
      <c r="P2276" t="s">
        <v>57</v>
      </c>
      <c r="Q2276" t="s">
        <v>3</v>
      </c>
      <c r="R2276" t="s">
        <v>80</v>
      </c>
      <c r="S2276" t="s">
        <v>55</v>
      </c>
      <c r="T2276" t="s">
        <v>68</v>
      </c>
      <c r="U2276" t="s">
        <v>56</v>
      </c>
      <c r="V2276" t="s">
        <v>68</v>
      </c>
      <c r="W2276" t="s">
        <v>55</v>
      </c>
      <c r="X2276" t="s">
        <v>56</v>
      </c>
      <c r="Y2276" t="s">
        <v>56</v>
      </c>
      <c r="Z2276" t="s">
        <v>56</v>
      </c>
      <c r="AA2276" t="s">
        <v>57</v>
      </c>
      <c r="AB2276" t="s">
        <v>56</v>
      </c>
      <c r="AC2276" t="s">
        <v>56</v>
      </c>
      <c r="AD2276" t="s">
        <v>56</v>
      </c>
      <c r="AE2276">
        <v>0</v>
      </c>
      <c r="AF2276">
        <v>0</v>
      </c>
      <c r="AG2276">
        <v>0</v>
      </c>
      <c r="AH2276">
        <v>1</v>
      </c>
      <c r="AI2276" s="18" t="str">
        <f t="shared" si="141"/>
        <v>1</v>
      </c>
      <c r="AJ2276" s="18" t="str">
        <f t="shared" si="142"/>
        <v>1</v>
      </c>
      <c r="AK2276" s="18" t="str">
        <f t="shared" si="143"/>
        <v>1</v>
      </c>
      <c r="AL2276" s="18">
        <f t="shared" si="144"/>
        <v>1</v>
      </c>
      <c r="AM2276" t="s">
        <v>55</v>
      </c>
      <c r="AN2276" t="s">
        <v>55</v>
      </c>
      <c r="AO2276">
        <v>1</v>
      </c>
      <c r="AP2276">
        <v>0</v>
      </c>
      <c r="AQ2276">
        <v>0</v>
      </c>
      <c r="AR2276" t="s">
        <v>426</v>
      </c>
      <c r="AS2276" t="s">
        <v>80</v>
      </c>
      <c r="AT2276" t="s">
        <v>80</v>
      </c>
      <c r="AU2276" t="s">
        <v>80</v>
      </c>
      <c r="AV2276" t="s">
        <v>8135</v>
      </c>
      <c r="AW2276" t="s">
        <v>2610</v>
      </c>
      <c r="AX2276">
        <v>0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2016031121</v>
      </c>
      <c r="BM2276">
        <v>21</v>
      </c>
    </row>
    <row r="2277" spans="1:65">
      <c r="A2277" t="s">
        <v>8136</v>
      </c>
      <c r="B2277">
        <v>2276</v>
      </c>
      <c r="C2277" t="s">
        <v>52</v>
      </c>
      <c r="D2277">
        <v>1</v>
      </c>
      <c r="E2277">
        <v>21</v>
      </c>
      <c r="F2277">
        <v>2016031121</v>
      </c>
      <c r="G2277">
        <v>20160311</v>
      </c>
      <c r="H2277" t="s">
        <v>2611</v>
      </c>
      <c r="I2277" t="s">
        <v>2548</v>
      </c>
      <c r="J2277" t="s">
        <v>55</v>
      </c>
      <c r="K2277">
        <v>0</v>
      </c>
      <c r="L2277">
        <v>0</v>
      </c>
      <c r="M2277">
        <v>0</v>
      </c>
      <c r="N2277" t="s">
        <v>56</v>
      </c>
      <c r="O2277" t="s">
        <v>57</v>
      </c>
      <c r="P2277" t="s">
        <v>57</v>
      </c>
      <c r="Q2277" t="s">
        <v>3</v>
      </c>
      <c r="R2277" t="s">
        <v>80</v>
      </c>
      <c r="S2277" t="s">
        <v>55</v>
      </c>
      <c r="T2277" t="s">
        <v>68</v>
      </c>
      <c r="U2277" t="s">
        <v>56</v>
      </c>
      <c r="V2277" t="s">
        <v>68</v>
      </c>
      <c r="W2277" t="s">
        <v>55</v>
      </c>
      <c r="X2277" t="s">
        <v>56</v>
      </c>
      <c r="Y2277" t="s">
        <v>56</v>
      </c>
      <c r="Z2277" t="s">
        <v>56</v>
      </c>
      <c r="AA2277" t="s">
        <v>57</v>
      </c>
      <c r="AB2277" t="s">
        <v>56</v>
      </c>
      <c r="AC2277" t="s">
        <v>56</v>
      </c>
      <c r="AD2277" t="s">
        <v>56</v>
      </c>
      <c r="AE2277">
        <v>0</v>
      </c>
      <c r="AF2277">
        <v>0</v>
      </c>
      <c r="AG2277">
        <v>0</v>
      </c>
      <c r="AH2277">
        <v>1</v>
      </c>
      <c r="AI2277" s="18" t="str">
        <f t="shared" si="141"/>
        <v>1</v>
      </c>
      <c r="AJ2277" s="18" t="str">
        <f t="shared" si="142"/>
        <v>1</v>
      </c>
      <c r="AK2277" s="18" t="str">
        <f t="shared" si="143"/>
        <v>1</v>
      </c>
      <c r="AL2277" s="18">
        <f t="shared" si="144"/>
        <v>1</v>
      </c>
      <c r="AM2277" t="s">
        <v>55</v>
      </c>
      <c r="AN2277" t="s">
        <v>55</v>
      </c>
      <c r="AO2277">
        <v>0</v>
      </c>
      <c r="AP2277">
        <v>0</v>
      </c>
      <c r="AQ2277">
        <v>0</v>
      </c>
      <c r="AR2277" t="s">
        <v>426</v>
      </c>
      <c r="AS2277" t="s">
        <v>80</v>
      </c>
      <c r="AT2277" t="s">
        <v>80</v>
      </c>
      <c r="AU2277" t="s">
        <v>80</v>
      </c>
      <c r="AV2277" t="s">
        <v>8136</v>
      </c>
      <c r="AW2277" t="s">
        <v>2611</v>
      </c>
      <c r="AX2277">
        <v>0</v>
      </c>
      <c r="AY2277">
        <v>0</v>
      </c>
      <c r="AZ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2016031121</v>
      </c>
      <c r="BM2277">
        <v>21</v>
      </c>
    </row>
    <row r="2278" spans="1:65">
      <c r="A2278" t="s">
        <v>8137</v>
      </c>
      <c r="B2278">
        <v>2277</v>
      </c>
      <c r="C2278" t="s">
        <v>52</v>
      </c>
      <c r="D2278">
        <v>1</v>
      </c>
      <c r="E2278">
        <v>21</v>
      </c>
      <c r="F2278">
        <v>2016031121</v>
      </c>
      <c r="G2278">
        <v>20160311</v>
      </c>
      <c r="H2278" t="s">
        <v>2612</v>
      </c>
      <c r="I2278" t="s">
        <v>2548</v>
      </c>
      <c r="J2278" t="s">
        <v>55</v>
      </c>
      <c r="K2278">
        <v>0</v>
      </c>
      <c r="L2278">
        <v>0</v>
      </c>
      <c r="M2278">
        <v>0</v>
      </c>
      <c r="N2278" t="s">
        <v>56</v>
      </c>
      <c r="O2278" t="s">
        <v>57</v>
      </c>
      <c r="P2278" t="s">
        <v>57</v>
      </c>
      <c r="Q2278" t="s">
        <v>3</v>
      </c>
      <c r="R2278" t="s">
        <v>80</v>
      </c>
      <c r="S2278" t="s">
        <v>55</v>
      </c>
      <c r="T2278" t="s">
        <v>68</v>
      </c>
      <c r="U2278" t="s">
        <v>56</v>
      </c>
      <c r="V2278" t="s">
        <v>68</v>
      </c>
      <c r="W2278" t="s">
        <v>55</v>
      </c>
      <c r="X2278" t="s">
        <v>56</v>
      </c>
      <c r="Y2278" t="s">
        <v>56</v>
      </c>
      <c r="Z2278" t="s">
        <v>56</v>
      </c>
      <c r="AA2278" t="s">
        <v>57</v>
      </c>
      <c r="AB2278" t="s">
        <v>56</v>
      </c>
      <c r="AC2278" t="s">
        <v>56</v>
      </c>
      <c r="AD2278" t="s">
        <v>56</v>
      </c>
      <c r="AE2278">
        <v>0</v>
      </c>
      <c r="AF2278">
        <v>0</v>
      </c>
      <c r="AG2278">
        <v>0</v>
      </c>
      <c r="AH2278">
        <v>1</v>
      </c>
      <c r="AI2278" s="18" t="str">
        <f t="shared" si="141"/>
        <v>1</v>
      </c>
      <c r="AJ2278" s="18" t="str">
        <f t="shared" si="142"/>
        <v>1</v>
      </c>
      <c r="AK2278" s="18" t="str">
        <f t="shared" si="143"/>
        <v>1</v>
      </c>
      <c r="AL2278" s="18">
        <f t="shared" si="144"/>
        <v>1</v>
      </c>
      <c r="AM2278" t="s">
        <v>55</v>
      </c>
      <c r="AN2278" t="s">
        <v>55</v>
      </c>
      <c r="AO2278">
        <v>0</v>
      </c>
      <c r="AP2278">
        <v>0</v>
      </c>
      <c r="AQ2278">
        <v>0</v>
      </c>
      <c r="AR2278" t="s">
        <v>426</v>
      </c>
      <c r="AS2278" t="s">
        <v>80</v>
      </c>
      <c r="AT2278" t="s">
        <v>80</v>
      </c>
      <c r="AU2278" t="s">
        <v>80</v>
      </c>
      <c r="AV2278" t="s">
        <v>8137</v>
      </c>
      <c r="AW2278" t="s">
        <v>2612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</v>
      </c>
      <c r="BL2278">
        <v>2016031121</v>
      </c>
      <c r="BM2278">
        <v>21</v>
      </c>
    </row>
    <row r="2279" spans="1:65">
      <c r="A2279" t="s">
        <v>8138</v>
      </c>
      <c r="B2279">
        <v>2278</v>
      </c>
      <c r="C2279" t="s">
        <v>52</v>
      </c>
      <c r="D2279">
        <v>1</v>
      </c>
      <c r="E2279">
        <v>21</v>
      </c>
      <c r="F2279">
        <v>2016031121</v>
      </c>
      <c r="G2279">
        <v>20160311</v>
      </c>
      <c r="H2279" t="s">
        <v>2613</v>
      </c>
      <c r="I2279" t="s">
        <v>2548</v>
      </c>
      <c r="J2279" t="s">
        <v>55</v>
      </c>
      <c r="K2279">
        <v>0</v>
      </c>
      <c r="L2279">
        <v>0</v>
      </c>
      <c r="M2279">
        <v>0</v>
      </c>
      <c r="N2279" t="s">
        <v>56</v>
      </c>
      <c r="O2279" t="s">
        <v>57</v>
      </c>
      <c r="P2279" t="s">
        <v>57</v>
      </c>
      <c r="Q2279" t="s">
        <v>3</v>
      </c>
      <c r="R2279" t="s">
        <v>80</v>
      </c>
      <c r="S2279" t="s">
        <v>55</v>
      </c>
      <c r="T2279" t="s">
        <v>68</v>
      </c>
      <c r="U2279" t="s">
        <v>56</v>
      </c>
      <c r="V2279" t="s">
        <v>68</v>
      </c>
      <c r="W2279" t="s">
        <v>55</v>
      </c>
      <c r="X2279" t="s">
        <v>56</v>
      </c>
      <c r="Y2279" t="s">
        <v>56</v>
      </c>
      <c r="Z2279" t="s">
        <v>56</v>
      </c>
      <c r="AA2279" t="s">
        <v>57</v>
      </c>
      <c r="AB2279" t="s">
        <v>56</v>
      </c>
      <c r="AC2279" t="s">
        <v>56</v>
      </c>
      <c r="AD2279" t="s">
        <v>56</v>
      </c>
      <c r="AE2279">
        <v>0</v>
      </c>
      <c r="AF2279">
        <v>0</v>
      </c>
      <c r="AG2279">
        <v>0</v>
      </c>
      <c r="AH2279">
        <v>1</v>
      </c>
      <c r="AI2279" s="18" t="str">
        <f t="shared" si="141"/>
        <v>1</v>
      </c>
      <c r="AJ2279" s="18" t="str">
        <f t="shared" si="142"/>
        <v>1</v>
      </c>
      <c r="AK2279" s="18" t="str">
        <f t="shared" si="143"/>
        <v>1</v>
      </c>
      <c r="AL2279" s="18">
        <f t="shared" si="144"/>
        <v>1</v>
      </c>
      <c r="AM2279" t="s">
        <v>55</v>
      </c>
      <c r="AN2279" t="s">
        <v>55</v>
      </c>
      <c r="AO2279">
        <v>0</v>
      </c>
      <c r="AP2279">
        <v>0</v>
      </c>
      <c r="AQ2279">
        <v>0</v>
      </c>
      <c r="AR2279" t="s">
        <v>426</v>
      </c>
      <c r="AS2279" t="s">
        <v>80</v>
      </c>
      <c r="AT2279" t="s">
        <v>80</v>
      </c>
      <c r="AU2279" t="s">
        <v>80</v>
      </c>
      <c r="AV2279" t="s">
        <v>8138</v>
      </c>
      <c r="AW2279" t="s">
        <v>2613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2016031121</v>
      </c>
      <c r="BM2279">
        <v>21</v>
      </c>
    </row>
    <row r="2280" spans="1:65">
      <c r="A2280" t="s">
        <v>8139</v>
      </c>
      <c r="B2280">
        <v>2279</v>
      </c>
      <c r="C2280" t="s">
        <v>52</v>
      </c>
      <c r="D2280">
        <v>1</v>
      </c>
      <c r="E2280">
        <v>21</v>
      </c>
      <c r="F2280">
        <v>2016031121</v>
      </c>
      <c r="G2280">
        <v>20160311</v>
      </c>
      <c r="H2280" t="s">
        <v>2614</v>
      </c>
      <c r="I2280" t="s">
        <v>2548</v>
      </c>
      <c r="J2280" t="s">
        <v>55</v>
      </c>
      <c r="K2280">
        <v>0</v>
      </c>
      <c r="L2280">
        <v>0</v>
      </c>
      <c r="M2280">
        <v>0</v>
      </c>
      <c r="N2280" t="s">
        <v>56</v>
      </c>
      <c r="O2280" t="s">
        <v>57</v>
      </c>
      <c r="P2280" t="s">
        <v>57</v>
      </c>
      <c r="Q2280" t="s">
        <v>3</v>
      </c>
      <c r="R2280" t="s">
        <v>80</v>
      </c>
      <c r="S2280" t="s">
        <v>55</v>
      </c>
      <c r="T2280" t="s">
        <v>68</v>
      </c>
      <c r="U2280" t="s">
        <v>56</v>
      </c>
      <c r="V2280" t="s">
        <v>68</v>
      </c>
      <c r="W2280" t="s">
        <v>55</v>
      </c>
      <c r="X2280" t="s">
        <v>56</v>
      </c>
      <c r="Y2280" t="s">
        <v>56</v>
      </c>
      <c r="Z2280" t="s">
        <v>56</v>
      </c>
      <c r="AA2280" t="s">
        <v>57</v>
      </c>
      <c r="AB2280" t="s">
        <v>56</v>
      </c>
      <c r="AC2280" t="s">
        <v>56</v>
      </c>
      <c r="AD2280" t="s">
        <v>56</v>
      </c>
      <c r="AE2280">
        <v>0</v>
      </c>
      <c r="AF2280">
        <v>0</v>
      </c>
      <c r="AG2280">
        <v>0</v>
      </c>
      <c r="AH2280">
        <v>1</v>
      </c>
      <c r="AI2280" s="18" t="str">
        <f t="shared" si="141"/>
        <v>1</v>
      </c>
      <c r="AJ2280" s="18" t="str">
        <f t="shared" si="142"/>
        <v>1</v>
      </c>
      <c r="AK2280" s="18" t="str">
        <f t="shared" si="143"/>
        <v>1</v>
      </c>
      <c r="AL2280" s="18">
        <f t="shared" si="144"/>
        <v>1</v>
      </c>
      <c r="AM2280" t="s">
        <v>55</v>
      </c>
      <c r="AN2280" t="s">
        <v>55</v>
      </c>
      <c r="AO2280">
        <v>0</v>
      </c>
      <c r="AP2280">
        <v>0</v>
      </c>
      <c r="AQ2280">
        <v>0</v>
      </c>
      <c r="AR2280" t="s">
        <v>426</v>
      </c>
      <c r="AS2280" t="s">
        <v>80</v>
      </c>
      <c r="AT2280" t="s">
        <v>80</v>
      </c>
      <c r="AU2280" t="s">
        <v>80</v>
      </c>
      <c r="AV2280" t="s">
        <v>8139</v>
      </c>
      <c r="AW2280" t="s">
        <v>2614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2016031121</v>
      </c>
      <c r="BM2280">
        <v>21</v>
      </c>
    </row>
    <row r="2281" spans="1:65">
      <c r="A2281" t="s">
        <v>8140</v>
      </c>
      <c r="B2281">
        <v>2280</v>
      </c>
      <c r="C2281" t="s">
        <v>52</v>
      </c>
      <c r="D2281">
        <v>1</v>
      </c>
      <c r="E2281">
        <v>21</v>
      </c>
      <c r="F2281">
        <v>2016031121</v>
      </c>
      <c r="G2281">
        <v>20160311</v>
      </c>
      <c r="H2281" t="s">
        <v>2615</v>
      </c>
      <c r="I2281" t="s">
        <v>2548</v>
      </c>
      <c r="J2281" t="s">
        <v>55</v>
      </c>
      <c r="K2281">
        <v>0</v>
      </c>
      <c r="L2281">
        <v>0</v>
      </c>
      <c r="M2281">
        <v>0</v>
      </c>
      <c r="N2281" t="s">
        <v>56</v>
      </c>
      <c r="O2281" t="s">
        <v>57</v>
      </c>
      <c r="P2281" t="s">
        <v>57</v>
      </c>
      <c r="Q2281" t="s">
        <v>3</v>
      </c>
      <c r="R2281" t="s">
        <v>80</v>
      </c>
      <c r="S2281" t="s">
        <v>55</v>
      </c>
      <c r="T2281" t="s">
        <v>68</v>
      </c>
      <c r="U2281" t="s">
        <v>56</v>
      </c>
      <c r="V2281" t="s">
        <v>68</v>
      </c>
      <c r="W2281" t="s">
        <v>55</v>
      </c>
      <c r="X2281" t="s">
        <v>56</v>
      </c>
      <c r="Y2281" t="s">
        <v>56</v>
      </c>
      <c r="Z2281" t="s">
        <v>56</v>
      </c>
      <c r="AA2281" t="s">
        <v>57</v>
      </c>
      <c r="AB2281" t="s">
        <v>56</v>
      </c>
      <c r="AC2281" t="s">
        <v>56</v>
      </c>
      <c r="AD2281" t="s">
        <v>56</v>
      </c>
      <c r="AE2281">
        <v>0</v>
      </c>
      <c r="AF2281">
        <v>0</v>
      </c>
      <c r="AG2281">
        <v>0</v>
      </c>
      <c r="AH2281">
        <v>1</v>
      </c>
      <c r="AI2281" s="18" t="str">
        <f t="shared" si="141"/>
        <v>1</v>
      </c>
      <c r="AJ2281" s="18" t="str">
        <f t="shared" si="142"/>
        <v>1</v>
      </c>
      <c r="AK2281" s="18" t="str">
        <f t="shared" si="143"/>
        <v>1</v>
      </c>
      <c r="AL2281" s="18">
        <f t="shared" si="144"/>
        <v>1</v>
      </c>
      <c r="AM2281" t="s">
        <v>55</v>
      </c>
      <c r="AN2281" t="s">
        <v>55</v>
      </c>
      <c r="AO2281">
        <v>1</v>
      </c>
      <c r="AP2281">
        <v>0</v>
      </c>
      <c r="AQ2281">
        <v>0</v>
      </c>
      <c r="AR2281" t="s">
        <v>426</v>
      </c>
      <c r="AS2281" t="s">
        <v>80</v>
      </c>
      <c r="AT2281" t="s">
        <v>80</v>
      </c>
      <c r="AU2281" t="s">
        <v>80</v>
      </c>
      <c r="AV2281" t="s">
        <v>8140</v>
      </c>
      <c r="AW2281" t="s">
        <v>2615</v>
      </c>
      <c r="AX2281">
        <v>0</v>
      </c>
      <c r="AY2281">
        <v>0</v>
      </c>
      <c r="AZ2281">
        <v>0</v>
      </c>
      <c r="BA2281">
        <v>1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2016031121</v>
      </c>
      <c r="BM2281">
        <v>21</v>
      </c>
    </row>
    <row r="2282" spans="1:65">
      <c r="A2282" t="s">
        <v>8141</v>
      </c>
      <c r="B2282">
        <v>2281</v>
      </c>
      <c r="C2282" t="s">
        <v>52</v>
      </c>
      <c r="D2282">
        <v>1</v>
      </c>
      <c r="E2282">
        <v>21</v>
      </c>
      <c r="F2282">
        <v>2016031121</v>
      </c>
      <c r="G2282">
        <v>20160311</v>
      </c>
      <c r="H2282" t="s">
        <v>2616</v>
      </c>
      <c r="I2282" t="s">
        <v>2548</v>
      </c>
      <c r="J2282" t="s">
        <v>55</v>
      </c>
      <c r="K2282">
        <v>0</v>
      </c>
      <c r="L2282">
        <v>0</v>
      </c>
      <c r="M2282">
        <v>0</v>
      </c>
      <c r="N2282" t="s">
        <v>56</v>
      </c>
      <c r="O2282" t="s">
        <v>57</v>
      </c>
      <c r="P2282" t="s">
        <v>57</v>
      </c>
      <c r="Q2282" t="s">
        <v>3</v>
      </c>
      <c r="R2282" t="s">
        <v>80</v>
      </c>
      <c r="S2282" t="s">
        <v>55</v>
      </c>
      <c r="T2282" t="s">
        <v>68</v>
      </c>
      <c r="U2282" t="s">
        <v>56</v>
      </c>
      <c r="V2282" t="s">
        <v>68</v>
      </c>
      <c r="W2282" t="s">
        <v>55</v>
      </c>
      <c r="X2282" t="s">
        <v>56</v>
      </c>
      <c r="Y2282" t="s">
        <v>56</v>
      </c>
      <c r="Z2282" t="s">
        <v>56</v>
      </c>
      <c r="AA2282" t="s">
        <v>57</v>
      </c>
      <c r="AB2282" t="s">
        <v>56</v>
      </c>
      <c r="AC2282" t="s">
        <v>56</v>
      </c>
      <c r="AD2282" t="s">
        <v>56</v>
      </c>
      <c r="AE2282">
        <v>0</v>
      </c>
      <c r="AF2282">
        <v>0</v>
      </c>
      <c r="AG2282">
        <v>0</v>
      </c>
      <c r="AH2282">
        <v>1</v>
      </c>
      <c r="AI2282" s="18" t="str">
        <f t="shared" si="141"/>
        <v>1</v>
      </c>
      <c r="AJ2282" s="18" t="str">
        <f t="shared" si="142"/>
        <v>1</v>
      </c>
      <c r="AK2282" s="18" t="str">
        <f t="shared" si="143"/>
        <v>1</v>
      </c>
      <c r="AL2282" s="18">
        <f t="shared" si="144"/>
        <v>1</v>
      </c>
      <c r="AM2282" t="s">
        <v>55</v>
      </c>
      <c r="AN2282" t="s">
        <v>55</v>
      </c>
      <c r="AO2282">
        <v>0</v>
      </c>
      <c r="AP2282">
        <v>0</v>
      </c>
      <c r="AQ2282">
        <v>0</v>
      </c>
      <c r="AR2282" t="s">
        <v>426</v>
      </c>
      <c r="AS2282" t="s">
        <v>80</v>
      </c>
      <c r="AT2282" t="s">
        <v>80</v>
      </c>
      <c r="AU2282" t="s">
        <v>80</v>
      </c>
      <c r="AV2282" t="s">
        <v>8141</v>
      </c>
      <c r="AW2282" t="s">
        <v>2616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1</v>
      </c>
      <c r="BL2282">
        <v>2016031121</v>
      </c>
      <c r="BM2282">
        <v>21</v>
      </c>
    </row>
    <row r="2283" spans="1:65">
      <c r="A2283" t="s">
        <v>8142</v>
      </c>
      <c r="B2283">
        <v>2282</v>
      </c>
      <c r="C2283" t="s">
        <v>52</v>
      </c>
      <c r="D2283">
        <v>1</v>
      </c>
      <c r="E2283">
        <v>21</v>
      </c>
      <c r="F2283">
        <v>2016031121</v>
      </c>
      <c r="G2283">
        <v>20160311</v>
      </c>
      <c r="H2283" t="s">
        <v>2617</v>
      </c>
      <c r="I2283" t="s">
        <v>2548</v>
      </c>
      <c r="J2283" t="s">
        <v>55</v>
      </c>
      <c r="K2283">
        <v>0</v>
      </c>
      <c r="L2283">
        <v>0</v>
      </c>
      <c r="M2283">
        <v>0</v>
      </c>
      <c r="N2283" t="s">
        <v>56</v>
      </c>
      <c r="O2283" t="s">
        <v>57</v>
      </c>
      <c r="P2283" t="s">
        <v>57</v>
      </c>
      <c r="Q2283" t="s">
        <v>3</v>
      </c>
      <c r="R2283" t="s">
        <v>80</v>
      </c>
      <c r="S2283" t="s">
        <v>55</v>
      </c>
      <c r="T2283" t="s">
        <v>68</v>
      </c>
      <c r="U2283" t="s">
        <v>56</v>
      </c>
      <c r="V2283" t="s">
        <v>68</v>
      </c>
      <c r="W2283" t="s">
        <v>55</v>
      </c>
      <c r="X2283" t="s">
        <v>56</v>
      </c>
      <c r="Y2283" t="s">
        <v>56</v>
      </c>
      <c r="Z2283" t="s">
        <v>56</v>
      </c>
      <c r="AA2283" t="s">
        <v>57</v>
      </c>
      <c r="AB2283" t="s">
        <v>56</v>
      </c>
      <c r="AC2283" t="s">
        <v>56</v>
      </c>
      <c r="AD2283" t="s">
        <v>56</v>
      </c>
      <c r="AE2283">
        <v>0</v>
      </c>
      <c r="AF2283">
        <v>0</v>
      </c>
      <c r="AG2283">
        <v>0</v>
      </c>
      <c r="AH2283">
        <v>1</v>
      </c>
      <c r="AI2283" s="18" t="str">
        <f t="shared" si="141"/>
        <v>1</v>
      </c>
      <c r="AJ2283" s="18" t="str">
        <f t="shared" si="142"/>
        <v>1</v>
      </c>
      <c r="AK2283" s="18" t="str">
        <f t="shared" si="143"/>
        <v>1</v>
      </c>
      <c r="AL2283" s="18">
        <f t="shared" si="144"/>
        <v>1</v>
      </c>
      <c r="AM2283" t="s">
        <v>55</v>
      </c>
      <c r="AN2283" t="s">
        <v>55</v>
      </c>
      <c r="AO2283">
        <v>0</v>
      </c>
      <c r="AP2283">
        <v>0</v>
      </c>
      <c r="AQ2283">
        <v>0</v>
      </c>
      <c r="AR2283" t="s">
        <v>426</v>
      </c>
      <c r="AS2283" t="s">
        <v>80</v>
      </c>
      <c r="AT2283" t="s">
        <v>80</v>
      </c>
      <c r="AU2283" t="s">
        <v>80</v>
      </c>
      <c r="AV2283" t="s">
        <v>8142</v>
      </c>
      <c r="AW2283" t="s">
        <v>2617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1</v>
      </c>
      <c r="BL2283">
        <v>2016031121</v>
      </c>
      <c r="BM2283">
        <v>21</v>
      </c>
    </row>
    <row r="2284" spans="1:65">
      <c r="A2284" t="s">
        <v>8143</v>
      </c>
      <c r="B2284">
        <v>2283</v>
      </c>
      <c r="C2284" t="s">
        <v>57</v>
      </c>
      <c r="D2284" t="s">
        <v>55</v>
      </c>
      <c r="E2284">
        <v>21</v>
      </c>
      <c r="F2284">
        <v>2016031121</v>
      </c>
      <c r="G2284" t="s">
        <v>55</v>
      </c>
      <c r="H2284" t="s">
        <v>2618</v>
      </c>
      <c r="I2284" t="s">
        <v>55</v>
      </c>
      <c r="J2284" t="s">
        <v>55</v>
      </c>
      <c r="K2284" t="s">
        <v>55</v>
      </c>
      <c r="L2284" t="s">
        <v>55</v>
      </c>
      <c r="M2284" t="s">
        <v>55</v>
      </c>
      <c r="N2284" t="s">
        <v>57</v>
      </c>
      <c r="O2284" t="s">
        <v>57</v>
      </c>
      <c r="P2284" t="s">
        <v>57</v>
      </c>
      <c r="Q2284" t="s">
        <v>57</v>
      </c>
      <c r="R2284" t="s">
        <v>57</v>
      </c>
      <c r="S2284" t="s">
        <v>55</v>
      </c>
      <c r="T2284" t="s">
        <v>57</v>
      </c>
      <c r="U2284" t="s">
        <v>57</v>
      </c>
      <c r="V2284" t="s">
        <v>57</v>
      </c>
      <c r="W2284" t="s">
        <v>55</v>
      </c>
      <c r="X2284" t="s">
        <v>57</v>
      </c>
      <c r="Y2284" t="s">
        <v>57</v>
      </c>
      <c r="Z2284" t="s">
        <v>57</v>
      </c>
      <c r="AA2284" t="s">
        <v>57</v>
      </c>
      <c r="AB2284" t="s">
        <v>57</v>
      </c>
      <c r="AC2284" t="s">
        <v>57</v>
      </c>
      <c r="AD2284" t="s">
        <v>57</v>
      </c>
      <c r="AE2284">
        <v>0</v>
      </c>
      <c r="AF2284">
        <v>0</v>
      </c>
      <c r="AG2284">
        <v>0</v>
      </c>
      <c r="AH2284">
        <v>0</v>
      </c>
      <c r="AI2284" s="18" t="str">
        <f t="shared" si="141"/>
        <v>1</v>
      </c>
      <c r="AJ2284" s="18" t="str">
        <f t="shared" si="142"/>
        <v>1</v>
      </c>
      <c r="AK2284" s="18" t="str">
        <f t="shared" si="143"/>
        <v>1</v>
      </c>
      <c r="AL2284" s="18">
        <f t="shared" si="144"/>
        <v>0</v>
      </c>
      <c r="AM2284" t="s">
        <v>55</v>
      </c>
      <c r="AN2284" t="s">
        <v>55</v>
      </c>
      <c r="AO2284">
        <v>0</v>
      </c>
      <c r="AP2284">
        <v>1</v>
      </c>
      <c r="AQ2284">
        <v>0</v>
      </c>
      <c r="AR2284" t="s">
        <v>59</v>
      </c>
      <c r="AS2284" t="s">
        <v>80</v>
      </c>
      <c r="AT2284" t="s">
        <v>80</v>
      </c>
      <c r="AU2284" t="s">
        <v>80</v>
      </c>
      <c r="AV2284" t="s">
        <v>8143</v>
      </c>
      <c r="AW2284" t="s">
        <v>2618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0</v>
      </c>
      <c r="BL2284">
        <v>2016031121</v>
      </c>
      <c r="BM2284">
        <v>21</v>
      </c>
    </row>
    <row r="2285" spans="1:65">
      <c r="A2285" t="s">
        <v>8144</v>
      </c>
      <c r="B2285">
        <v>2284</v>
      </c>
      <c r="C2285" t="s">
        <v>52</v>
      </c>
      <c r="D2285">
        <v>1</v>
      </c>
      <c r="E2285">
        <v>21</v>
      </c>
      <c r="F2285">
        <v>2016031121</v>
      </c>
      <c r="G2285">
        <v>20160311</v>
      </c>
      <c r="H2285" t="s">
        <v>2619</v>
      </c>
      <c r="I2285" t="s">
        <v>217</v>
      </c>
      <c r="J2285" t="s">
        <v>55</v>
      </c>
      <c r="K2285">
        <v>0</v>
      </c>
      <c r="L2285">
        <v>0</v>
      </c>
      <c r="M2285">
        <v>0</v>
      </c>
      <c r="N2285" t="s">
        <v>56</v>
      </c>
      <c r="O2285" t="s">
        <v>57</v>
      </c>
      <c r="P2285" t="s">
        <v>57</v>
      </c>
      <c r="Q2285" t="s">
        <v>3</v>
      </c>
      <c r="R2285" t="s">
        <v>144</v>
      </c>
      <c r="S2285" t="s">
        <v>55</v>
      </c>
      <c r="T2285" t="s">
        <v>56</v>
      </c>
      <c r="U2285" t="s">
        <v>56</v>
      </c>
      <c r="V2285" t="s">
        <v>56</v>
      </c>
      <c r="W2285" t="s">
        <v>55</v>
      </c>
      <c r="X2285" t="s">
        <v>56</v>
      </c>
      <c r="Y2285" t="s">
        <v>56</v>
      </c>
      <c r="Z2285" t="s">
        <v>68</v>
      </c>
      <c r="AA2285" t="s">
        <v>57</v>
      </c>
      <c r="AB2285" t="s">
        <v>56</v>
      </c>
      <c r="AC2285" t="s">
        <v>56</v>
      </c>
      <c r="AD2285" t="s">
        <v>56</v>
      </c>
      <c r="AE2285">
        <v>0</v>
      </c>
      <c r="AF2285">
        <v>0</v>
      </c>
      <c r="AG2285">
        <v>0</v>
      </c>
      <c r="AH2285">
        <v>1</v>
      </c>
      <c r="AI2285" s="18" t="str">
        <f t="shared" si="141"/>
        <v>1</v>
      </c>
      <c r="AJ2285" s="18" t="str">
        <f t="shared" si="142"/>
        <v>1</v>
      </c>
      <c r="AK2285" s="18" t="str">
        <f t="shared" si="143"/>
        <v>1</v>
      </c>
      <c r="AL2285" s="18">
        <f t="shared" si="144"/>
        <v>1</v>
      </c>
      <c r="AM2285" t="s">
        <v>55</v>
      </c>
      <c r="AN2285" t="s">
        <v>55</v>
      </c>
      <c r="AO2285">
        <v>0</v>
      </c>
      <c r="AP2285">
        <v>0</v>
      </c>
      <c r="AQ2285">
        <v>0</v>
      </c>
      <c r="AR2285" t="s">
        <v>147</v>
      </c>
      <c r="AS2285" t="s">
        <v>58</v>
      </c>
      <c r="AT2285" t="s">
        <v>144</v>
      </c>
      <c r="AU2285" t="s">
        <v>1326</v>
      </c>
      <c r="AV2285" t="s">
        <v>8144</v>
      </c>
      <c r="AW2285" t="s">
        <v>2619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2016031121</v>
      </c>
      <c r="BM2285">
        <v>21</v>
      </c>
    </row>
    <row r="2286" spans="1:65">
      <c r="A2286" t="s">
        <v>8145</v>
      </c>
      <c r="B2286">
        <v>2285</v>
      </c>
      <c r="C2286" t="s">
        <v>57</v>
      </c>
      <c r="D2286" t="s">
        <v>55</v>
      </c>
      <c r="E2286">
        <v>21</v>
      </c>
      <c r="F2286">
        <v>2016031121</v>
      </c>
      <c r="G2286" t="s">
        <v>55</v>
      </c>
      <c r="H2286" t="s">
        <v>2620</v>
      </c>
      <c r="I2286" t="s">
        <v>55</v>
      </c>
      <c r="J2286" t="s">
        <v>55</v>
      </c>
      <c r="K2286" t="s">
        <v>55</v>
      </c>
      <c r="L2286" t="s">
        <v>55</v>
      </c>
      <c r="M2286" t="s">
        <v>55</v>
      </c>
      <c r="N2286" t="s">
        <v>57</v>
      </c>
      <c r="O2286" t="s">
        <v>57</v>
      </c>
      <c r="P2286" t="s">
        <v>57</v>
      </c>
      <c r="Q2286" t="s">
        <v>57</v>
      </c>
      <c r="R2286" t="s">
        <v>57</v>
      </c>
      <c r="S2286" t="s">
        <v>55</v>
      </c>
      <c r="T2286" t="s">
        <v>57</v>
      </c>
      <c r="U2286" t="s">
        <v>57</v>
      </c>
      <c r="V2286" t="s">
        <v>57</v>
      </c>
      <c r="W2286" t="s">
        <v>55</v>
      </c>
      <c r="X2286" t="s">
        <v>57</v>
      </c>
      <c r="Y2286" t="s">
        <v>57</v>
      </c>
      <c r="Z2286" t="s">
        <v>57</v>
      </c>
      <c r="AA2286" t="s">
        <v>57</v>
      </c>
      <c r="AB2286" t="s">
        <v>57</v>
      </c>
      <c r="AC2286" t="s">
        <v>57</v>
      </c>
      <c r="AD2286" t="s">
        <v>57</v>
      </c>
      <c r="AE2286">
        <v>0</v>
      </c>
      <c r="AF2286">
        <v>0</v>
      </c>
      <c r="AG2286">
        <v>0</v>
      </c>
      <c r="AH2286">
        <v>0</v>
      </c>
      <c r="AI2286" s="18" t="str">
        <f t="shared" si="141"/>
        <v>1</v>
      </c>
      <c r="AJ2286" s="18" t="str">
        <f t="shared" si="142"/>
        <v>1</v>
      </c>
      <c r="AK2286" s="18" t="str">
        <f t="shared" si="143"/>
        <v>1</v>
      </c>
      <c r="AL2286" s="18">
        <f t="shared" si="144"/>
        <v>0</v>
      </c>
      <c r="AM2286" t="s">
        <v>55</v>
      </c>
      <c r="AN2286" t="s">
        <v>55</v>
      </c>
      <c r="AO2286">
        <v>1</v>
      </c>
      <c r="AP2286">
        <v>1</v>
      </c>
      <c r="AQ2286">
        <v>0</v>
      </c>
      <c r="AR2286" t="s">
        <v>59</v>
      </c>
      <c r="AS2286" t="s">
        <v>80</v>
      </c>
      <c r="AT2286" t="s">
        <v>80</v>
      </c>
      <c r="AU2286" t="s">
        <v>80</v>
      </c>
      <c r="AV2286" t="s">
        <v>8145</v>
      </c>
      <c r="AW2286" t="s">
        <v>2620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0</v>
      </c>
      <c r="BL2286">
        <v>2016031121</v>
      </c>
      <c r="BM2286">
        <v>21</v>
      </c>
    </row>
    <row r="2287" spans="1:65">
      <c r="A2287" t="s">
        <v>8146</v>
      </c>
      <c r="B2287">
        <v>2286</v>
      </c>
      <c r="C2287" t="s">
        <v>57</v>
      </c>
      <c r="D2287" t="s">
        <v>55</v>
      </c>
      <c r="E2287">
        <v>21</v>
      </c>
      <c r="F2287">
        <v>2016031121</v>
      </c>
      <c r="G2287" t="s">
        <v>55</v>
      </c>
      <c r="H2287" t="s">
        <v>2621</v>
      </c>
      <c r="I2287" t="s">
        <v>55</v>
      </c>
      <c r="J2287" t="s">
        <v>55</v>
      </c>
      <c r="K2287" t="s">
        <v>55</v>
      </c>
      <c r="L2287" t="s">
        <v>55</v>
      </c>
      <c r="M2287" t="s">
        <v>55</v>
      </c>
      <c r="N2287" t="s">
        <v>57</v>
      </c>
      <c r="O2287" t="s">
        <v>57</v>
      </c>
      <c r="P2287" t="s">
        <v>57</v>
      </c>
      <c r="Q2287" t="s">
        <v>57</v>
      </c>
      <c r="R2287" t="s">
        <v>57</v>
      </c>
      <c r="S2287" t="s">
        <v>55</v>
      </c>
      <c r="T2287" t="s">
        <v>57</v>
      </c>
      <c r="U2287" t="s">
        <v>57</v>
      </c>
      <c r="V2287" t="s">
        <v>57</v>
      </c>
      <c r="W2287" t="s">
        <v>55</v>
      </c>
      <c r="X2287" t="s">
        <v>57</v>
      </c>
      <c r="Y2287" t="s">
        <v>57</v>
      </c>
      <c r="Z2287" t="s">
        <v>57</v>
      </c>
      <c r="AA2287" t="s">
        <v>57</v>
      </c>
      <c r="AB2287" t="s">
        <v>57</v>
      </c>
      <c r="AC2287" t="s">
        <v>57</v>
      </c>
      <c r="AD2287" t="s">
        <v>57</v>
      </c>
      <c r="AE2287">
        <v>0</v>
      </c>
      <c r="AF2287">
        <v>0</v>
      </c>
      <c r="AG2287">
        <v>0</v>
      </c>
      <c r="AH2287">
        <v>0</v>
      </c>
      <c r="AI2287" s="18" t="str">
        <f t="shared" si="141"/>
        <v>1</v>
      </c>
      <c r="AJ2287" s="18" t="str">
        <f t="shared" si="142"/>
        <v>1</v>
      </c>
      <c r="AK2287" s="18" t="str">
        <f t="shared" si="143"/>
        <v>1</v>
      </c>
      <c r="AL2287" s="18">
        <f t="shared" si="144"/>
        <v>0</v>
      </c>
      <c r="AM2287" t="s">
        <v>55</v>
      </c>
      <c r="AN2287" t="s">
        <v>55</v>
      </c>
      <c r="AO2287">
        <v>0</v>
      </c>
      <c r="AP2287">
        <v>1</v>
      </c>
      <c r="AQ2287">
        <v>0</v>
      </c>
      <c r="AR2287" t="s">
        <v>59</v>
      </c>
      <c r="AS2287" t="s">
        <v>80</v>
      </c>
      <c r="AT2287" t="s">
        <v>80</v>
      </c>
      <c r="AU2287" t="s">
        <v>80</v>
      </c>
      <c r="AV2287" t="s">
        <v>8146</v>
      </c>
      <c r="AW2287" t="s">
        <v>2621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0</v>
      </c>
      <c r="BL2287">
        <v>2016031121</v>
      </c>
      <c r="BM2287">
        <v>21</v>
      </c>
    </row>
    <row r="2288" spans="1:65">
      <c r="A2288" t="s">
        <v>8147</v>
      </c>
      <c r="B2288">
        <v>2287</v>
      </c>
      <c r="C2288" t="s">
        <v>57</v>
      </c>
      <c r="D2288" t="s">
        <v>55</v>
      </c>
      <c r="E2288">
        <v>21</v>
      </c>
      <c r="F2288">
        <v>2016031121</v>
      </c>
      <c r="G2288" t="s">
        <v>55</v>
      </c>
      <c r="H2288" t="s">
        <v>2622</v>
      </c>
      <c r="I2288" t="s">
        <v>55</v>
      </c>
      <c r="J2288" t="s">
        <v>55</v>
      </c>
      <c r="K2288" t="s">
        <v>55</v>
      </c>
      <c r="L2288" t="s">
        <v>55</v>
      </c>
      <c r="M2288" t="s">
        <v>55</v>
      </c>
      <c r="N2288" t="s">
        <v>57</v>
      </c>
      <c r="O2288" t="s">
        <v>57</v>
      </c>
      <c r="P2288" t="s">
        <v>57</v>
      </c>
      <c r="Q2288" t="s">
        <v>57</v>
      </c>
      <c r="R2288" t="s">
        <v>57</v>
      </c>
      <c r="S2288" t="s">
        <v>55</v>
      </c>
      <c r="T2288" t="s">
        <v>57</v>
      </c>
      <c r="U2288" t="s">
        <v>57</v>
      </c>
      <c r="V2288" t="s">
        <v>57</v>
      </c>
      <c r="W2288" t="s">
        <v>55</v>
      </c>
      <c r="X2288" t="s">
        <v>57</v>
      </c>
      <c r="Y2288" t="s">
        <v>57</v>
      </c>
      <c r="Z2288" t="s">
        <v>57</v>
      </c>
      <c r="AA2288" t="s">
        <v>57</v>
      </c>
      <c r="AB2288" t="s">
        <v>57</v>
      </c>
      <c r="AC2288" t="s">
        <v>57</v>
      </c>
      <c r="AD2288" t="s">
        <v>57</v>
      </c>
      <c r="AE2288">
        <v>0</v>
      </c>
      <c r="AF2288">
        <v>0</v>
      </c>
      <c r="AG2288">
        <v>0</v>
      </c>
      <c r="AH2288">
        <v>0</v>
      </c>
      <c r="AI2288" s="18" t="str">
        <f t="shared" si="141"/>
        <v>1</v>
      </c>
      <c r="AJ2288" s="18" t="str">
        <f t="shared" si="142"/>
        <v>1</v>
      </c>
      <c r="AK2288" s="18" t="str">
        <f t="shared" si="143"/>
        <v>1</v>
      </c>
      <c r="AL2288" s="18">
        <f t="shared" si="144"/>
        <v>0</v>
      </c>
      <c r="AM2288" t="s">
        <v>55</v>
      </c>
      <c r="AN2288" t="s">
        <v>55</v>
      </c>
      <c r="AO2288">
        <v>0</v>
      </c>
      <c r="AP2288">
        <v>1</v>
      </c>
      <c r="AQ2288">
        <v>0</v>
      </c>
      <c r="AR2288" t="s">
        <v>59</v>
      </c>
      <c r="AS2288" t="s">
        <v>80</v>
      </c>
      <c r="AT2288" t="s">
        <v>80</v>
      </c>
      <c r="AU2288" t="s">
        <v>80</v>
      </c>
      <c r="AV2288" t="s">
        <v>8147</v>
      </c>
      <c r="AW2288" t="s">
        <v>2622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0</v>
      </c>
      <c r="BL2288">
        <v>2016031121</v>
      </c>
      <c r="BM2288">
        <v>21</v>
      </c>
    </row>
    <row r="2289" spans="1:65">
      <c r="A2289" t="s">
        <v>8148</v>
      </c>
      <c r="B2289">
        <v>2288</v>
      </c>
      <c r="C2289" t="s">
        <v>57</v>
      </c>
      <c r="D2289" t="s">
        <v>55</v>
      </c>
      <c r="E2289">
        <v>21</v>
      </c>
      <c r="F2289">
        <v>2016031121</v>
      </c>
      <c r="G2289" t="s">
        <v>55</v>
      </c>
      <c r="H2289" t="s">
        <v>2623</v>
      </c>
      <c r="I2289" t="s">
        <v>55</v>
      </c>
      <c r="J2289" t="s">
        <v>55</v>
      </c>
      <c r="K2289" t="s">
        <v>55</v>
      </c>
      <c r="L2289" t="s">
        <v>55</v>
      </c>
      <c r="M2289" t="s">
        <v>55</v>
      </c>
      <c r="N2289" t="s">
        <v>57</v>
      </c>
      <c r="O2289" t="s">
        <v>57</v>
      </c>
      <c r="P2289" t="s">
        <v>57</v>
      </c>
      <c r="Q2289" t="s">
        <v>57</v>
      </c>
      <c r="R2289" t="s">
        <v>57</v>
      </c>
      <c r="S2289" t="s">
        <v>55</v>
      </c>
      <c r="T2289" t="s">
        <v>57</v>
      </c>
      <c r="U2289" t="s">
        <v>57</v>
      </c>
      <c r="V2289" t="s">
        <v>57</v>
      </c>
      <c r="W2289" t="s">
        <v>55</v>
      </c>
      <c r="X2289" t="s">
        <v>57</v>
      </c>
      <c r="Y2289" t="s">
        <v>57</v>
      </c>
      <c r="Z2289" t="s">
        <v>57</v>
      </c>
      <c r="AA2289" t="s">
        <v>57</v>
      </c>
      <c r="AB2289" t="s">
        <v>57</v>
      </c>
      <c r="AC2289" t="s">
        <v>57</v>
      </c>
      <c r="AD2289" t="s">
        <v>57</v>
      </c>
      <c r="AE2289">
        <v>0</v>
      </c>
      <c r="AF2289">
        <v>0</v>
      </c>
      <c r="AG2289">
        <v>0</v>
      </c>
      <c r="AH2289">
        <v>0</v>
      </c>
      <c r="AI2289" s="18" t="str">
        <f t="shared" si="141"/>
        <v>1</v>
      </c>
      <c r="AJ2289" s="18" t="str">
        <f t="shared" si="142"/>
        <v>1</v>
      </c>
      <c r="AK2289" s="18" t="str">
        <f t="shared" si="143"/>
        <v>1</v>
      </c>
      <c r="AL2289" s="18">
        <f t="shared" si="144"/>
        <v>0</v>
      </c>
      <c r="AM2289" t="s">
        <v>55</v>
      </c>
      <c r="AN2289" t="s">
        <v>55</v>
      </c>
      <c r="AO2289">
        <v>0</v>
      </c>
      <c r="AP2289">
        <v>1</v>
      </c>
      <c r="AQ2289">
        <v>0</v>
      </c>
      <c r="AR2289" t="s">
        <v>59</v>
      </c>
      <c r="AS2289" t="s">
        <v>80</v>
      </c>
      <c r="AT2289" t="s">
        <v>80</v>
      </c>
      <c r="AU2289" t="s">
        <v>80</v>
      </c>
      <c r="AV2289" t="s">
        <v>8148</v>
      </c>
      <c r="AW2289" t="s">
        <v>2623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1</v>
      </c>
      <c r="BJ2289">
        <v>0</v>
      </c>
      <c r="BK2289">
        <v>0</v>
      </c>
      <c r="BL2289">
        <v>2016031121</v>
      </c>
      <c r="BM2289">
        <v>21</v>
      </c>
    </row>
    <row r="2290" spans="1:65">
      <c r="A2290" t="s">
        <v>8149</v>
      </c>
      <c r="B2290">
        <v>2289</v>
      </c>
      <c r="C2290" t="s">
        <v>57</v>
      </c>
      <c r="D2290" t="s">
        <v>55</v>
      </c>
      <c r="E2290">
        <v>21</v>
      </c>
      <c r="F2290">
        <v>2016031121</v>
      </c>
      <c r="G2290" t="s">
        <v>55</v>
      </c>
      <c r="H2290" t="s">
        <v>2624</v>
      </c>
      <c r="I2290" t="s">
        <v>55</v>
      </c>
      <c r="J2290" t="s">
        <v>55</v>
      </c>
      <c r="K2290" t="s">
        <v>55</v>
      </c>
      <c r="L2290" t="s">
        <v>55</v>
      </c>
      <c r="M2290" t="s">
        <v>55</v>
      </c>
      <c r="N2290" t="s">
        <v>57</v>
      </c>
      <c r="O2290" t="s">
        <v>57</v>
      </c>
      <c r="P2290" t="s">
        <v>57</v>
      </c>
      <c r="Q2290" t="s">
        <v>57</v>
      </c>
      <c r="R2290" t="s">
        <v>57</v>
      </c>
      <c r="S2290" t="s">
        <v>55</v>
      </c>
      <c r="T2290" t="s">
        <v>57</v>
      </c>
      <c r="U2290" t="s">
        <v>57</v>
      </c>
      <c r="V2290" t="s">
        <v>57</v>
      </c>
      <c r="W2290" t="s">
        <v>55</v>
      </c>
      <c r="X2290" t="s">
        <v>57</v>
      </c>
      <c r="Y2290" t="s">
        <v>57</v>
      </c>
      <c r="Z2290" t="s">
        <v>57</v>
      </c>
      <c r="AA2290" t="s">
        <v>57</v>
      </c>
      <c r="AB2290" t="s">
        <v>57</v>
      </c>
      <c r="AC2290" t="s">
        <v>57</v>
      </c>
      <c r="AD2290" t="s">
        <v>57</v>
      </c>
      <c r="AE2290">
        <v>0</v>
      </c>
      <c r="AF2290">
        <v>0</v>
      </c>
      <c r="AG2290">
        <v>0</v>
      </c>
      <c r="AH2290">
        <v>0</v>
      </c>
      <c r="AI2290" s="18" t="str">
        <f t="shared" si="141"/>
        <v>1</v>
      </c>
      <c r="AJ2290" s="18" t="str">
        <f t="shared" si="142"/>
        <v>1</v>
      </c>
      <c r="AK2290" s="18" t="str">
        <f t="shared" si="143"/>
        <v>1</v>
      </c>
      <c r="AL2290" s="18">
        <f t="shared" si="144"/>
        <v>0</v>
      </c>
      <c r="AM2290" t="s">
        <v>55</v>
      </c>
      <c r="AN2290" t="s">
        <v>55</v>
      </c>
      <c r="AO2290">
        <v>0</v>
      </c>
      <c r="AP2290">
        <v>1</v>
      </c>
      <c r="AQ2290">
        <v>0</v>
      </c>
      <c r="AR2290" t="s">
        <v>59</v>
      </c>
      <c r="AS2290" t="s">
        <v>80</v>
      </c>
      <c r="AT2290" t="s">
        <v>80</v>
      </c>
      <c r="AU2290" t="s">
        <v>80</v>
      </c>
      <c r="AV2290" t="s">
        <v>8149</v>
      </c>
      <c r="AW2290" t="s">
        <v>2624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2016031121</v>
      </c>
      <c r="BM2290">
        <v>21</v>
      </c>
    </row>
    <row r="2291" spans="1:65">
      <c r="A2291" t="s">
        <v>8150</v>
      </c>
      <c r="B2291">
        <v>2290</v>
      </c>
      <c r="C2291" t="s">
        <v>57</v>
      </c>
      <c r="D2291" t="s">
        <v>55</v>
      </c>
      <c r="E2291">
        <v>21</v>
      </c>
      <c r="F2291">
        <v>2016031121</v>
      </c>
      <c r="G2291" t="s">
        <v>55</v>
      </c>
      <c r="H2291" t="s">
        <v>2625</v>
      </c>
      <c r="I2291" t="s">
        <v>55</v>
      </c>
      <c r="J2291" t="s">
        <v>55</v>
      </c>
      <c r="K2291" t="s">
        <v>55</v>
      </c>
      <c r="L2291" t="s">
        <v>55</v>
      </c>
      <c r="M2291" t="s">
        <v>55</v>
      </c>
      <c r="N2291" t="s">
        <v>57</v>
      </c>
      <c r="O2291" t="s">
        <v>57</v>
      </c>
      <c r="P2291" t="s">
        <v>57</v>
      </c>
      <c r="Q2291" t="s">
        <v>57</v>
      </c>
      <c r="R2291" t="s">
        <v>57</v>
      </c>
      <c r="S2291" t="s">
        <v>55</v>
      </c>
      <c r="T2291" t="s">
        <v>57</v>
      </c>
      <c r="U2291" t="s">
        <v>57</v>
      </c>
      <c r="V2291" t="s">
        <v>57</v>
      </c>
      <c r="W2291" t="s">
        <v>55</v>
      </c>
      <c r="X2291" t="s">
        <v>57</v>
      </c>
      <c r="Y2291" t="s">
        <v>57</v>
      </c>
      <c r="Z2291" t="s">
        <v>57</v>
      </c>
      <c r="AA2291" t="s">
        <v>57</v>
      </c>
      <c r="AB2291" t="s">
        <v>57</v>
      </c>
      <c r="AC2291" t="s">
        <v>57</v>
      </c>
      <c r="AD2291" t="s">
        <v>57</v>
      </c>
      <c r="AE2291">
        <v>0</v>
      </c>
      <c r="AF2291">
        <v>0</v>
      </c>
      <c r="AG2291">
        <v>0</v>
      </c>
      <c r="AH2291">
        <v>0</v>
      </c>
      <c r="AI2291" s="18" t="str">
        <f t="shared" si="141"/>
        <v>1</v>
      </c>
      <c r="AJ2291" s="18" t="str">
        <f t="shared" si="142"/>
        <v>1</v>
      </c>
      <c r="AK2291" s="18" t="str">
        <f t="shared" si="143"/>
        <v>1</v>
      </c>
      <c r="AL2291" s="18">
        <f t="shared" si="144"/>
        <v>0</v>
      </c>
      <c r="AM2291" t="s">
        <v>55</v>
      </c>
      <c r="AN2291" t="s">
        <v>55</v>
      </c>
      <c r="AO2291">
        <v>1</v>
      </c>
      <c r="AP2291">
        <v>1</v>
      </c>
      <c r="AQ2291">
        <v>0</v>
      </c>
      <c r="AR2291" t="s">
        <v>59</v>
      </c>
      <c r="AS2291" t="s">
        <v>80</v>
      </c>
      <c r="AT2291" t="s">
        <v>80</v>
      </c>
      <c r="AU2291" t="s">
        <v>80</v>
      </c>
      <c r="AV2291" t="s">
        <v>8150</v>
      </c>
      <c r="AW2291" t="s">
        <v>2625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0</v>
      </c>
      <c r="BL2291">
        <v>2016031121</v>
      </c>
      <c r="BM2291">
        <v>21</v>
      </c>
    </row>
    <row r="2292" spans="1:65">
      <c r="A2292" t="s">
        <v>8151</v>
      </c>
      <c r="B2292">
        <v>2291</v>
      </c>
      <c r="C2292" t="s">
        <v>52</v>
      </c>
      <c r="D2292">
        <v>1</v>
      </c>
      <c r="E2292">
        <v>21</v>
      </c>
      <c r="F2292">
        <v>2016031121</v>
      </c>
      <c r="G2292">
        <v>20160311</v>
      </c>
      <c r="H2292" t="s">
        <v>2626</v>
      </c>
      <c r="I2292" t="s">
        <v>80</v>
      </c>
      <c r="J2292" t="s">
        <v>55</v>
      </c>
      <c r="K2292">
        <v>0</v>
      </c>
      <c r="L2292">
        <v>0</v>
      </c>
      <c r="M2292">
        <v>0</v>
      </c>
      <c r="N2292" t="s">
        <v>56</v>
      </c>
      <c r="O2292" t="s">
        <v>57</v>
      </c>
      <c r="P2292" t="s">
        <v>57</v>
      </c>
      <c r="Q2292" t="s">
        <v>3</v>
      </c>
      <c r="R2292" t="s">
        <v>80</v>
      </c>
      <c r="S2292" t="s">
        <v>55</v>
      </c>
      <c r="T2292" t="s">
        <v>56</v>
      </c>
      <c r="U2292" t="s">
        <v>56</v>
      </c>
      <c r="V2292" t="s">
        <v>56</v>
      </c>
      <c r="W2292" t="s">
        <v>55</v>
      </c>
      <c r="X2292" t="s">
        <v>56</v>
      </c>
      <c r="Y2292" t="s">
        <v>56</v>
      </c>
      <c r="Z2292" t="s">
        <v>56</v>
      </c>
      <c r="AA2292" t="s">
        <v>57</v>
      </c>
      <c r="AB2292" t="s">
        <v>56</v>
      </c>
      <c r="AC2292" t="s">
        <v>56</v>
      </c>
      <c r="AD2292" t="s">
        <v>56</v>
      </c>
      <c r="AE2292">
        <v>0</v>
      </c>
      <c r="AF2292">
        <v>0</v>
      </c>
      <c r="AG2292">
        <v>0</v>
      </c>
      <c r="AH2292">
        <v>1</v>
      </c>
      <c r="AI2292" s="18" t="str">
        <f t="shared" si="141"/>
        <v>1</v>
      </c>
      <c r="AJ2292" s="18" t="str">
        <f t="shared" si="142"/>
        <v>1</v>
      </c>
      <c r="AK2292" s="18" t="str">
        <f t="shared" si="143"/>
        <v>1</v>
      </c>
      <c r="AL2292" s="18">
        <f t="shared" si="144"/>
        <v>1</v>
      </c>
      <c r="AM2292" t="s">
        <v>55</v>
      </c>
      <c r="AN2292" t="s">
        <v>55</v>
      </c>
      <c r="AO2292">
        <v>0</v>
      </c>
      <c r="AP2292">
        <v>0</v>
      </c>
      <c r="AQ2292">
        <v>0</v>
      </c>
      <c r="AR2292" t="s">
        <v>59</v>
      </c>
      <c r="AS2292" t="s">
        <v>80</v>
      </c>
      <c r="AT2292" t="s">
        <v>80</v>
      </c>
      <c r="AU2292" t="s">
        <v>80</v>
      </c>
      <c r="AV2292" t="s">
        <v>8151</v>
      </c>
      <c r="AW2292" t="s">
        <v>2626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2016031121</v>
      </c>
      <c r="BM2292">
        <v>21</v>
      </c>
    </row>
    <row r="2293" spans="1:65">
      <c r="A2293" t="s">
        <v>8152</v>
      </c>
      <c r="B2293">
        <v>2292</v>
      </c>
      <c r="C2293" t="s">
        <v>57</v>
      </c>
      <c r="D2293" t="s">
        <v>55</v>
      </c>
      <c r="E2293">
        <v>21</v>
      </c>
      <c r="F2293">
        <v>2016031121</v>
      </c>
      <c r="G2293" t="s">
        <v>55</v>
      </c>
      <c r="H2293" t="s">
        <v>2627</v>
      </c>
      <c r="I2293" t="s">
        <v>55</v>
      </c>
      <c r="J2293" t="s">
        <v>55</v>
      </c>
      <c r="K2293" t="s">
        <v>55</v>
      </c>
      <c r="L2293" t="s">
        <v>55</v>
      </c>
      <c r="M2293" t="s">
        <v>55</v>
      </c>
      <c r="N2293" t="s">
        <v>57</v>
      </c>
      <c r="O2293" t="s">
        <v>57</v>
      </c>
      <c r="P2293" t="s">
        <v>57</v>
      </c>
      <c r="Q2293" t="s">
        <v>57</v>
      </c>
      <c r="R2293" t="s">
        <v>57</v>
      </c>
      <c r="S2293" t="s">
        <v>55</v>
      </c>
      <c r="T2293" t="s">
        <v>57</v>
      </c>
      <c r="U2293" t="s">
        <v>57</v>
      </c>
      <c r="V2293" t="s">
        <v>57</v>
      </c>
      <c r="W2293" t="s">
        <v>55</v>
      </c>
      <c r="X2293" t="s">
        <v>57</v>
      </c>
      <c r="Y2293" t="s">
        <v>57</v>
      </c>
      <c r="Z2293" t="s">
        <v>57</v>
      </c>
      <c r="AA2293" t="s">
        <v>57</v>
      </c>
      <c r="AB2293" t="s">
        <v>57</v>
      </c>
      <c r="AC2293" t="s">
        <v>57</v>
      </c>
      <c r="AD2293" t="s">
        <v>57</v>
      </c>
      <c r="AE2293">
        <v>0</v>
      </c>
      <c r="AF2293">
        <v>0</v>
      </c>
      <c r="AG2293">
        <v>0</v>
      </c>
      <c r="AH2293">
        <v>0</v>
      </c>
      <c r="AI2293" s="18" t="str">
        <f t="shared" si="141"/>
        <v>1</v>
      </c>
      <c r="AJ2293" s="18" t="str">
        <f t="shared" si="142"/>
        <v>1</v>
      </c>
      <c r="AK2293" s="18" t="str">
        <f t="shared" si="143"/>
        <v>1</v>
      </c>
      <c r="AL2293" s="18">
        <f t="shared" si="144"/>
        <v>0</v>
      </c>
      <c r="AM2293" t="s">
        <v>55</v>
      </c>
      <c r="AN2293" t="s">
        <v>55</v>
      </c>
      <c r="AO2293">
        <v>0</v>
      </c>
      <c r="AP2293">
        <v>1</v>
      </c>
      <c r="AQ2293">
        <v>0</v>
      </c>
      <c r="AR2293" t="s">
        <v>59</v>
      </c>
      <c r="AS2293" t="s">
        <v>80</v>
      </c>
      <c r="AT2293" t="s">
        <v>80</v>
      </c>
      <c r="AU2293" t="s">
        <v>80</v>
      </c>
      <c r="AV2293" t="s">
        <v>8152</v>
      </c>
      <c r="AW2293" t="s">
        <v>2627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</v>
      </c>
      <c r="BJ2293">
        <v>0</v>
      </c>
      <c r="BK2293">
        <v>0</v>
      </c>
      <c r="BL2293">
        <v>2016031121</v>
      </c>
      <c r="BM2293">
        <v>21</v>
      </c>
    </row>
    <row r="2294" spans="1:65">
      <c r="A2294" t="s">
        <v>8153</v>
      </c>
      <c r="B2294">
        <v>2293</v>
      </c>
      <c r="C2294" t="s">
        <v>57</v>
      </c>
      <c r="D2294" t="s">
        <v>55</v>
      </c>
      <c r="E2294">
        <v>21</v>
      </c>
      <c r="F2294">
        <v>2016031121</v>
      </c>
      <c r="G2294" t="s">
        <v>55</v>
      </c>
      <c r="H2294" t="s">
        <v>2628</v>
      </c>
      <c r="I2294" t="s">
        <v>55</v>
      </c>
      <c r="J2294" t="s">
        <v>55</v>
      </c>
      <c r="K2294" t="s">
        <v>55</v>
      </c>
      <c r="L2294" t="s">
        <v>55</v>
      </c>
      <c r="M2294" t="s">
        <v>55</v>
      </c>
      <c r="N2294" t="s">
        <v>57</v>
      </c>
      <c r="O2294" t="s">
        <v>57</v>
      </c>
      <c r="P2294" t="s">
        <v>57</v>
      </c>
      <c r="Q2294" t="s">
        <v>57</v>
      </c>
      <c r="R2294" t="s">
        <v>57</v>
      </c>
      <c r="S2294" t="s">
        <v>55</v>
      </c>
      <c r="T2294" t="s">
        <v>57</v>
      </c>
      <c r="U2294" t="s">
        <v>57</v>
      </c>
      <c r="V2294" t="s">
        <v>57</v>
      </c>
      <c r="W2294" t="s">
        <v>55</v>
      </c>
      <c r="X2294" t="s">
        <v>57</v>
      </c>
      <c r="Y2294" t="s">
        <v>57</v>
      </c>
      <c r="Z2294" t="s">
        <v>57</v>
      </c>
      <c r="AA2294" t="s">
        <v>57</v>
      </c>
      <c r="AB2294" t="s">
        <v>57</v>
      </c>
      <c r="AC2294" t="s">
        <v>57</v>
      </c>
      <c r="AD2294" t="s">
        <v>57</v>
      </c>
      <c r="AE2294">
        <v>0</v>
      </c>
      <c r="AF2294">
        <v>0</v>
      </c>
      <c r="AG2294">
        <v>0</v>
      </c>
      <c r="AH2294">
        <v>0</v>
      </c>
      <c r="AI2294" s="18" t="str">
        <f t="shared" si="141"/>
        <v>1</v>
      </c>
      <c r="AJ2294" s="18" t="str">
        <f t="shared" si="142"/>
        <v>1</v>
      </c>
      <c r="AK2294" s="18" t="str">
        <f t="shared" si="143"/>
        <v>1</v>
      </c>
      <c r="AL2294" s="18">
        <f t="shared" si="144"/>
        <v>0</v>
      </c>
      <c r="AM2294" t="s">
        <v>55</v>
      </c>
      <c r="AN2294" t="s">
        <v>55</v>
      </c>
      <c r="AO2294">
        <v>0</v>
      </c>
      <c r="AP2294">
        <v>1</v>
      </c>
      <c r="AQ2294">
        <v>0</v>
      </c>
      <c r="AR2294" t="s">
        <v>59</v>
      </c>
      <c r="AS2294" t="s">
        <v>80</v>
      </c>
      <c r="AT2294" t="s">
        <v>80</v>
      </c>
      <c r="AU2294" t="s">
        <v>80</v>
      </c>
      <c r="AV2294" t="s">
        <v>8153</v>
      </c>
      <c r="AW2294" t="s">
        <v>2628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0</v>
      </c>
      <c r="BL2294">
        <v>2016031121</v>
      </c>
      <c r="BM2294">
        <v>21</v>
      </c>
    </row>
    <row r="2295" spans="1:65">
      <c r="A2295" t="s">
        <v>8154</v>
      </c>
      <c r="B2295">
        <v>2294</v>
      </c>
      <c r="C2295" t="s">
        <v>57</v>
      </c>
      <c r="D2295" t="s">
        <v>55</v>
      </c>
      <c r="E2295">
        <v>21</v>
      </c>
      <c r="F2295">
        <v>2016031121</v>
      </c>
      <c r="G2295" t="s">
        <v>55</v>
      </c>
      <c r="H2295" t="s">
        <v>2629</v>
      </c>
      <c r="I2295" t="s">
        <v>55</v>
      </c>
      <c r="J2295" t="s">
        <v>55</v>
      </c>
      <c r="K2295" t="s">
        <v>55</v>
      </c>
      <c r="L2295" t="s">
        <v>55</v>
      </c>
      <c r="M2295" t="s">
        <v>55</v>
      </c>
      <c r="N2295" t="s">
        <v>57</v>
      </c>
      <c r="O2295" t="s">
        <v>57</v>
      </c>
      <c r="P2295" t="s">
        <v>57</v>
      </c>
      <c r="Q2295" t="s">
        <v>57</v>
      </c>
      <c r="R2295" t="s">
        <v>57</v>
      </c>
      <c r="S2295" t="s">
        <v>55</v>
      </c>
      <c r="T2295" t="s">
        <v>57</v>
      </c>
      <c r="U2295" t="s">
        <v>57</v>
      </c>
      <c r="V2295" t="s">
        <v>57</v>
      </c>
      <c r="W2295" t="s">
        <v>55</v>
      </c>
      <c r="X2295" t="s">
        <v>57</v>
      </c>
      <c r="Y2295" t="s">
        <v>57</v>
      </c>
      <c r="Z2295" t="s">
        <v>57</v>
      </c>
      <c r="AA2295" t="s">
        <v>57</v>
      </c>
      <c r="AB2295" t="s">
        <v>57</v>
      </c>
      <c r="AC2295" t="s">
        <v>57</v>
      </c>
      <c r="AD2295" t="s">
        <v>57</v>
      </c>
      <c r="AE2295">
        <v>0</v>
      </c>
      <c r="AF2295">
        <v>0</v>
      </c>
      <c r="AG2295">
        <v>0</v>
      </c>
      <c r="AH2295">
        <v>0</v>
      </c>
      <c r="AI2295" s="18" t="str">
        <f t="shared" si="141"/>
        <v>1</v>
      </c>
      <c r="AJ2295" s="18" t="str">
        <f t="shared" si="142"/>
        <v>1</v>
      </c>
      <c r="AK2295" s="18" t="str">
        <f t="shared" si="143"/>
        <v>1</v>
      </c>
      <c r="AL2295" s="18">
        <f t="shared" si="144"/>
        <v>0</v>
      </c>
      <c r="AM2295" t="s">
        <v>55</v>
      </c>
      <c r="AN2295" t="s">
        <v>55</v>
      </c>
      <c r="AO2295">
        <v>0</v>
      </c>
      <c r="AP2295">
        <v>1</v>
      </c>
      <c r="AQ2295">
        <v>0</v>
      </c>
      <c r="AR2295" t="s">
        <v>59</v>
      </c>
      <c r="AS2295" t="s">
        <v>80</v>
      </c>
      <c r="AT2295" t="s">
        <v>80</v>
      </c>
      <c r="AU2295" t="s">
        <v>80</v>
      </c>
      <c r="AV2295" t="s">
        <v>8154</v>
      </c>
      <c r="AW2295" t="s">
        <v>2629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0</v>
      </c>
      <c r="BL2295">
        <v>2016031121</v>
      </c>
      <c r="BM2295">
        <v>21</v>
      </c>
    </row>
    <row r="2296" spans="1:65">
      <c r="A2296" t="s">
        <v>8155</v>
      </c>
      <c r="B2296">
        <v>2295</v>
      </c>
      <c r="C2296" t="s">
        <v>57</v>
      </c>
      <c r="D2296" t="s">
        <v>55</v>
      </c>
      <c r="E2296">
        <v>21</v>
      </c>
      <c r="F2296">
        <v>2016031121</v>
      </c>
      <c r="G2296" t="s">
        <v>55</v>
      </c>
      <c r="H2296" t="s">
        <v>2630</v>
      </c>
      <c r="I2296" t="s">
        <v>55</v>
      </c>
      <c r="J2296" t="s">
        <v>55</v>
      </c>
      <c r="K2296" t="s">
        <v>55</v>
      </c>
      <c r="L2296" t="s">
        <v>55</v>
      </c>
      <c r="M2296" t="s">
        <v>55</v>
      </c>
      <c r="N2296" t="s">
        <v>57</v>
      </c>
      <c r="O2296" t="s">
        <v>57</v>
      </c>
      <c r="P2296" t="s">
        <v>57</v>
      </c>
      <c r="Q2296" t="s">
        <v>57</v>
      </c>
      <c r="R2296" t="s">
        <v>57</v>
      </c>
      <c r="S2296" t="s">
        <v>55</v>
      </c>
      <c r="T2296" t="s">
        <v>57</v>
      </c>
      <c r="U2296" t="s">
        <v>57</v>
      </c>
      <c r="V2296" t="s">
        <v>57</v>
      </c>
      <c r="W2296" t="s">
        <v>55</v>
      </c>
      <c r="X2296" t="s">
        <v>57</v>
      </c>
      <c r="Y2296" t="s">
        <v>57</v>
      </c>
      <c r="Z2296" t="s">
        <v>57</v>
      </c>
      <c r="AA2296" t="s">
        <v>57</v>
      </c>
      <c r="AB2296" t="s">
        <v>57</v>
      </c>
      <c r="AC2296" t="s">
        <v>57</v>
      </c>
      <c r="AD2296" t="s">
        <v>57</v>
      </c>
      <c r="AE2296">
        <v>0</v>
      </c>
      <c r="AF2296">
        <v>0</v>
      </c>
      <c r="AG2296">
        <v>0</v>
      </c>
      <c r="AH2296">
        <v>0</v>
      </c>
      <c r="AI2296" s="18" t="str">
        <f t="shared" si="141"/>
        <v>1</v>
      </c>
      <c r="AJ2296" s="18" t="str">
        <f t="shared" si="142"/>
        <v>1</v>
      </c>
      <c r="AK2296" s="18" t="str">
        <f t="shared" si="143"/>
        <v>1</v>
      </c>
      <c r="AL2296" s="18">
        <f t="shared" si="144"/>
        <v>0</v>
      </c>
      <c r="AM2296" t="s">
        <v>55</v>
      </c>
      <c r="AN2296" t="s">
        <v>55</v>
      </c>
      <c r="AO2296">
        <v>1</v>
      </c>
      <c r="AP2296">
        <v>1</v>
      </c>
      <c r="AQ2296">
        <v>0</v>
      </c>
      <c r="AR2296" t="s">
        <v>59</v>
      </c>
      <c r="AS2296" t="s">
        <v>80</v>
      </c>
      <c r="AT2296" t="s">
        <v>80</v>
      </c>
      <c r="AU2296" t="s">
        <v>80</v>
      </c>
      <c r="AV2296" t="s">
        <v>8155</v>
      </c>
      <c r="AW2296" t="s">
        <v>2630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0</v>
      </c>
      <c r="BL2296">
        <v>2016031121</v>
      </c>
      <c r="BM2296">
        <v>21</v>
      </c>
    </row>
    <row r="2297" spans="1:65">
      <c r="A2297" t="s">
        <v>8156</v>
      </c>
      <c r="B2297">
        <v>2296</v>
      </c>
      <c r="C2297" t="s">
        <v>52</v>
      </c>
      <c r="D2297">
        <v>1</v>
      </c>
      <c r="E2297">
        <v>21</v>
      </c>
      <c r="F2297">
        <v>2016031121</v>
      </c>
      <c r="G2297">
        <v>20160311</v>
      </c>
      <c r="H2297" t="s">
        <v>2631</v>
      </c>
      <c r="I2297" t="s">
        <v>2632</v>
      </c>
      <c r="J2297" t="s">
        <v>55</v>
      </c>
      <c r="K2297">
        <v>0</v>
      </c>
      <c r="L2297">
        <v>0</v>
      </c>
      <c r="M2297">
        <v>0</v>
      </c>
      <c r="N2297" t="s">
        <v>56</v>
      </c>
      <c r="O2297" t="s">
        <v>57</v>
      </c>
      <c r="P2297" t="s">
        <v>57</v>
      </c>
      <c r="Q2297" t="s">
        <v>3</v>
      </c>
      <c r="R2297" t="s">
        <v>80</v>
      </c>
      <c r="S2297" t="s">
        <v>55</v>
      </c>
      <c r="T2297" t="s">
        <v>68</v>
      </c>
      <c r="U2297" t="s">
        <v>56</v>
      </c>
      <c r="V2297" t="s">
        <v>68</v>
      </c>
      <c r="W2297" t="s">
        <v>55</v>
      </c>
      <c r="X2297" t="s">
        <v>56</v>
      </c>
      <c r="Y2297" t="s">
        <v>56</v>
      </c>
      <c r="Z2297" t="s">
        <v>56</v>
      </c>
      <c r="AA2297" t="s">
        <v>57</v>
      </c>
      <c r="AB2297" t="s">
        <v>56</v>
      </c>
      <c r="AC2297" t="s">
        <v>56</v>
      </c>
      <c r="AD2297" t="s">
        <v>56</v>
      </c>
      <c r="AE2297">
        <v>0</v>
      </c>
      <c r="AF2297">
        <v>0</v>
      </c>
      <c r="AG2297">
        <v>0</v>
      </c>
      <c r="AH2297">
        <v>1</v>
      </c>
      <c r="AI2297" s="18" t="str">
        <f t="shared" si="141"/>
        <v>1</v>
      </c>
      <c r="AJ2297" s="18" t="str">
        <f t="shared" si="142"/>
        <v>1</v>
      </c>
      <c r="AK2297" s="18" t="str">
        <f t="shared" si="143"/>
        <v>1</v>
      </c>
      <c r="AL2297" s="18">
        <f t="shared" si="144"/>
        <v>1</v>
      </c>
      <c r="AM2297" t="s">
        <v>55</v>
      </c>
      <c r="AN2297" t="s">
        <v>55</v>
      </c>
      <c r="AO2297">
        <v>0</v>
      </c>
      <c r="AP2297">
        <v>0</v>
      </c>
      <c r="AQ2297">
        <v>0</v>
      </c>
      <c r="AR2297" t="s">
        <v>426</v>
      </c>
      <c r="AS2297" t="s">
        <v>80</v>
      </c>
      <c r="AT2297" t="s">
        <v>80</v>
      </c>
      <c r="AU2297" t="s">
        <v>80</v>
      </c>
      <c r="AV2297" t="s">
        <v>8156</v>
      </c>
      <c r="AW2297" t="s">
        <v>2631</v>
      </c>
      <c r="AX2297">
        <v>0</v>
      </c>
      <c r="AY2297">
        <v>0</v>
      </c>
      <c r="AZ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1</v>
      </c>
      <c r="BL2297">
        <v>2016031121</v>
      </c>
      <c r="BM2297">
        <v>21</v>
      </c>
    </row>
    <row r="2298" spans="1:65">
      <c r="A2298" t="s">
        <v>8157</v>
      </c>
      <c r="B2298">
        <v>2297</v>
      </c>
      <c r="C2298" t="s">
        <v>57</v>
      </c>
      <c r="D2298" t="s">
        <v>55</v>
      </c>
      <c r="E2298">
        <v>21</v>
      </c>
      <c r="F2298">
        <v>2016031121</v>
      </c>
      <c r="G2298" t="s">
        <v>55</v>
      </c>
      <c r="H2298" t="s">
        <v>2633</v>
      </c>
      <c r="I2298" t="s">
        <v>55</v>
      </c>
      <c r="J2298" t="s">
        <v>55</v>
      </c>
      <c r="K2298" t="s">
        <v>55</v>
      </c>
      <c r="L2298" t="s">
        <v>55</v>
      </c>
      <c r="M2298" t="s">
        <v>55</v>
      </c>
      <c r="N2298" t="s">
        <v>57</v>
      </c>
      <c r="O2298" t="s">
        <v>57</v>
      </c>
      <c r="P2298" t="s">
        <v>57</v>
      </c>
      <c r="Q2298" t="s">
        <v>57</v>
      </c>
      <c r="R2298" t="s">
        <v>57</v>
      </c>
      <c r="S2298" t="s">
        <v>55</v>
      </c>
      <c r="T2298" t="s">
        <v>57</v>
      </c>
      <c r="U2298" t="s">
        <v>57</v>
      </c>
      <c r="V2298" t="s">
        <v>57</v>
      </c>
      <c r="W2298" t="s">
        <v>55</v>
      </c>
      <c r="X2298" t="s">
        <v>57</v>
      </c>
      <c r="Y2298" t="s">
        <v>57</v>
      </c>
      <c r="Z2298" t="s">
        <v>57</v>
      </c>
      <c r="AA2298" t="s">
        <v>57</v>
      </c>
      <c r="AB2298" t="s">
        <v>57</v>
      </c>
      <c r="AC2298" t="s">
        <v>57</v>
      </c>
      <c r="AD2298" t="s">
        <v>57</v>
      </c>
      <c r="AE2298">
        <v>0</v>
      </c>
      <c r="AF2298">
        <v>0</v>
      </c>
      <c r="AG2298">
        <v>0</v>
      </c>
      <c r="AH2298">
        <v>0</v>
      </c>
      <c r="AI2298" s="18" t="str">
        <f t="shared" si="141"/>
        <v>1</v>
      </c>
      <c r="AJ2298" s="18" t="str">
        <f t="shared" si="142"/>
        <v>1</v>
      </c>
      <c r="AK2298" s="18" t="str">
        <f t="shared" si="143"/>
        <v>1</v>
      </c>
      <c r="AL2298" s="18">
        <f t="shared" si="144"/>
        <v>0</v>
      </c>
      <c r="AM2298" t="s">
        <v>55</v>
      </c>
      <c r="AN2298" t="s">
        <v>55</v>
      </c>
      <c r="AO2298">
        <v>0</v>
      </c>
      <c r="AP2298">
        <v>1</v>
      </c>
      <c r="AQ2298">
        <v>0</v>
      </c>
      <c r="AR2298" t="s">
        <v>59</v>
      </c>
      <c r="AS2298" t="s">
        <v>80</v>
      </c>
      <c r="AT2298" t="s">
        <v>80</v>
      </c>
      <c r="AU2298" t="s">
        <v>80</v>
      </c>
      <c r="AV2298" t="s">
        <v>8157</v>
      </c>
      <c r="AW2298" t="s">
        <v>2633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0</v>
      </c>
      <c r="BL2298">
        <v>2016031121</v>
      </c>
      <c r="BM2298">
        <v>21</v>
      </c>
    </row>
    <row r="2299" spans="1:65">
      <c r="A2299" t="s">
        <v>8158</v>
      </c>
      <c r="B2299">
        <v>2298</v>
      </c>
      <c r="C2299" t="s">
        <v>57</v>
      </c>
      <c r="D2299" t="s">
        <v>55</v>
      </c>
      <c r="E2299">
        <v>21</v>
      </c>
      <c r="F2299">
        <v>2016031121</v>
      </c>
      <c r="G2299" t="s">
        <v>55</v>
      </c>
      <c r="H2299" t="s">
        <v>2634</v>
      </c>
      <c r="I2299" t="s">
        <v>55</v>
      </c>
      <c r="J2299" t="s">
        <v>55</v>
      </c>
      <c r="K2299" t="s">
        <v>55</v>
      </c>
      <c r="L2299" t="s">
        <v>55</v>
      </c>
      <c r="M2299" t="s">
        <v>55</v>
      </c>
      <c r="N2299" t="s">
        <v>57</v>
      </c>
      <c r="O2299" t="s">
        <v>57</v>
      </c>
      <c r="P2299" t="s">
        <v>57</v>
      </c>
      <c r="Q2299" t="s">
        <v>57</v>
      </c>
      <c r="R2299" t="s">
        <v>57</v>
      </c>
      <c r="S2299" t="s">
        <v>55</v>
      </c>
      <c r="T2299" t="s">
        <v>57</v>
      </c>
      <c r="U2299" t="s">
        <v>57</v>
      </c>
      <c r="V2299" t="s">
        <v>57</v>
      </c>
      <c r="W2299" t="s">
        <v>55</v>
      </c>
      <c r="X2299" t="s">
        <v>57</v>
      </c>
      <c r="Y2299" t="s">
        <v>57</v>
      </c>
      <c r="Z2299" t="s">
        <v>57</v>
      </c>
      <c r="AA2299" t="s">
        <v>57</v>
      </c>
      <c r="AB2299" t="s">
        <v>57</v>
      </c>
      <c r="AC2299" t="s">
        <v>57</v>
      </c>
      <c r="AD2299" t="s">
        <v>57</v>
      </c>
      <c r="AE2299">
        <v>0</v>
      </c>
      <c r="AF2299">
        <v>0</v>
      </c>
      <c r="AG2299">
        <v>0</v>
      </c>
      <c r="AH2299">
        <v>0</v>
      </c>
      <c r="AI2299" s="18" t="str">
        <f t="shared" si="141"/>
        <v>1</v>
      </c>
      <c r="AJ2299" s="18" t="str">
        <f t="shared" si="142"/>
        <v>1</v>
      </c>
      <c r="AK2299" s="18" t="str">
        <f t="shared" si="143"/>
        <v>1</v>
      </c>
      <c r="AL2299" s="18">
        <f t="shared" si="144"/>
        <v>0</v>
      </c>
      <c r="AM2299" t="s">
        <v>55</v>
      </c>
      <c r="AN2299" t="s">
        <v>55</v>
      </c>
      <c r="AO2299">
        <v>0</v>
      </c>
      <c r="AP2299">
        <v>1</v>
      </c>
      <c r="AQ2299">
        <v>0</v>
      </c>
      <c r="AR2299" t="s">
        <v>59</v>
      </c>
      <c r="AS2299" t="s">
        <v>80</v>
      </c>
      <c r="AT2299" t="s">
        <v>80</v>
      </c>
      <c r="AU2299" t="s">
        <v>80</v>
      </c>
      <c r="AV2299" t="s">
        <v>8158</v>
      </c>
      <c r="AW2299" t="s">
        <v>2634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0</v>
      </c>
      <c r="BL2299">
        <v>2016031121</v>
      </c>
      <c r="BM2299">
        <v>21</v>
      </c>
    </row>
    <row r="2300" spans="1:65">
      <c r="A2300" t="s">
        <v>8159</v>
      </c>
      <c r="B2300">
        <v>2299</v>
      </c>
      <c r="C2300" t="s">
        <v>52</v>
      </c>
      <c r="D2300">
        <v>1</v>
      </c>
      <c r="E2300">
        <v>21</v>
      </c>
      <c r="F2300">
        <v>2016031121</v>
      </c>
      <c r="G2300">
        <v>20160311</v>
      </c>
      <c r="H2300" t="s">
        <v>2635</v>
      </c>
      <c r="I2300" t="s">
        <v>2636</v>
      </c>
      <c r="J2300" t="s">
        <v>55</v>
      </c>
      <c r="K2300">
        <v>0</v>
      </c>
      <c r="L2300">
        <v>0</v>
      </c>
      <c r="M2300">
        <v>0</v>
      </c>
      <c r="N2300" t="s">
        <v>68</v>
      </c>
      <c r="O2300" t="s">
        <v>57</v>
      </c>
      <c r="P2300" t="s">
        <v>57</v>
      </c>
      <c r="Q2300" t="s">
        <v>3</v>
      </c>
      <c r="R2300" t="s">
        <v>218</v>
      </c>
      <c r="S2300" t="s">
        <v>55</v>
      </c>
      <c r="T2300" t="s">
        <v>56</v>
      </c>
      <c r="U2300" t="s">
        <v>56</v>
      </c>
      <c r="V2300" t="s">
        <v>68</v>
      </c>
      <c r="W2300" t="s">
        <v>55</v>
      </c>
      <c r="X2300" t="s">
        <v>56</v>
      </c>
      <c r="Y2300" t="s">
        <v>56</v>
      </c>
      <c r="Z2300" t="s">
        <v>56</v>
      </c>
      <c r="AA2300" t="s">
        <v>57</v>
      </c>
      <c r="AB2300" t="s">
        <v>56</v>
      </c>
      <c r="AC2300" t="s">
        <v>56</v>
      </c>
      <c r="AD2300" t="s">
        <v>2637</v>
      </c>
      <c r="AE2300">
        <v>0</v>
      </c>
      <c r="AF2300">
        <v>0</v>
      </c>
      <c r="AG2300">
        <v>0</v>
      </c>
      <c r="AH2300">
        <v>1</v>
      </c>
      <c r="AI2300" s="18" t="str">
        <f t="shared" si="141"/>
        <v>1</v>
      </c>
      <c r="AJ2300" s="18" t="str">
        <f t="shared" si="142"/>
        <v>1</v>
      </c>
      <c r="AK2300" s="18" t="str">
        <f t="shared" si="143"/>
        <v>1</v>
      </c>
      <c r="AL2300" s="18">
        <f t="shared" si="144"/>
        <v>1</v>
      </c>
      <c r="AM2300" t="s">
        <v>55</v>
      </c>
      <c r="AN2300" t="s">
        <v>55</v>
      </c>
      <c r="AO2300">
        <v>0</v>
      </c>
      <c r="AP2300">
        <v>0</v>
      </c>
      <c r="AQ2300">
        <v>0</v>
      </c>
      <c r="AR2300" t="s">
        <v>89</v>
      </c>
      <c r="AS2300" t="s">
        <v>58</v>
      </c>
      <c r="AT2300" t="s">
        <v>58</v>
      </c>
      <c r="AU2300" t="s">
        <v>1326</v>
      </c>
      <c r="AV2300" t="s">
        <v>8159</v>
      </c>
      <c r="AW2300" t="s">
        <v>2635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</v>
      </c>
      <c r="BL2300">
        <v>2016031121</v>
      </c>
      <c r="BM2300">
        <v>21</v>
      </c>
    </row>
    <row r="2301" spans="1:65">
      <c r="A2301" t="s">
        <v>8160</v>
      </c>
      <c r="B2301">
        <v>2300</v>
      </c>
      <c r="C2301" t="s">
        <v>52</v>
      </c>
      <c r="D2301">
        <v>1</v>
      </c>
      <c r="E2301">
        <v>21</v>
      </c>
      <c r="F2301">
        <v>2016031121</v>
      </c>
      <c r="G2301">
        <v>20160311</v>
      </c>
      <c r="H2301" t="s">
        <v>2638</v>
      </c>
      <c r="I2301" t="s">
        <v>2636</v>
      </c>
      <c r="J2301" t="s">
        <v>55</v>
      </c>
      <c r="K2301">
        <v>0</v>
      </c>
      <c r="L2301">
        <v>0</v>
      </c>
      <c r="M2301">
        <v>0</v>
      </c>
      <c r="N2301" t="s">
        <v>56</v>
      </c>
      <c r="O2301" t="s">
        <v>57</v>
      </c>
      <c r="P2301" t="s">
        <v>57</v>
      </c>
      <c r="Q2301" t="s">
        <v>3</v>
      </c>
      <c r="R2301" t="s">
        <v>218</v>
      </c>
      <c r="S2301" t="s">
        <v>55</v>
      </c>
      <c r="T2301" t="s">
        <v>56</v>
      </c>
      <c r="U2301" t="s">
        <v>56</v>
      </c>
      <c r="V2301" t="s">
        <v>68</v>
      </c>
      <c r="W2301" t="s">
        <v>55</v>
      </c>
      <c r="X2301" t="s">
        <v>56</v>
      </c>
      <c r="Y2301" t="s">
        <v>56</v>
      </c>
      <c r="Z2301" t="s">
        <v>56</v>
      </c>
      <c r="AA2301" t="s">
        <v>57</v>
      </c>
      <c r="AB2301" t="s">
        <v>68</v>
      </c>
      <c r="AC2301" t="s">
        <v>68</v>
      </c>
      <c r="AD2301" t="s">
        <v>2637</v>
      </c>
      <c r="AE2301">
        <v>0</v>
      </c>
      <c r="AF2301">
        <v>0</v>
      </c>
      <c r="AG2301">
        <v>0</v>
      </c>
      <c r="AH2301">
        <v>1</v>
      </c>
      <c r="AI2301" s="18" t="str">
        <f t="shared" si="141"/>
        <v>1</v>
      </c>
      <c r="AJ2301" s="18" t="str">
        <f t="shared" si="142"/>
        <v>1</v>
      </c>
      <c r="AK2301" s="18" t="str">
        <f t="shared" si="143"/>
        <v>1</v>
      </c>
      <c r="AL2301" s="18">
        <f t="shared" si="144"/>
        <v>1</v>
      </c>
      <c r="AM2301" t="s">
        <v>55</v>
      </c>
      <c r="AN2301" t="s">
        <v>55</v>
      </c>
      <c r="AO2301">
        <v>1</v>
      </c>
      <c r="AP2301">
        <v>0</v>
      </c>
      <c r="AQ2301">
        <v>0</v>
      </c>
      <c r="AR2301" t="s">
        <v>89</v>
      </c>
      <c r="AS2301" t="s">
        <v>58</v>
      </c>
      <c r="AT2301" t="s">
        <v>58</v>
      </c>
      <c r="AU2301" t="s">
        <v>1326</v>
      </c>
      <c r="AV2301" t="s">
        <v>8160</v>
      </c>
      <c r="AW2301" t="s">
        <v>2638</v>
      </c>
      <c r="AX2301">
        <v>0</v>
      </c>
      <c r="AY2301">
        <v>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1</v>
      </c>
      <c r="BL2301">
        <v>2016031121</v>
      </c>
      <c r="BM2301">
        <v>21</v>
      </c>
    </row>
    <row r="2302" spans="1:65">
      <c r="A2302" t="s">
        <v>8161</v>
      </c>
      <c r="B2302">
        <v>2301</v>
      </c>
      <c r="C2302" t="s">
        <v>57</v>
      </c>
      <c r="D2302" t="s">
        <v>55</v>
      </c>
      <c r="E2302">
        <v>21</v>
      </c>
      <c r="F2302">
        <v>2016031121</v>
      </c>
      <c r="G2302" t="s">
        <v>55</v>
      </c>
      <c r="H2302" t="s">
        <v>2491</v>
      </c>
      <c r="I2302" t="s">
        <v>55</v>
      </c>
      <c r="J2302" t="s">
        <v>55</v>
      </c>
      <c r="K2302" t="s">
        <v>55</v>
      </c>
      <c r="L2302" t="s">
        <v>55</v>
      </c>
      <c r="M2302" t="s">
        <v>55</v>
      </c>
      <c r="N2302" t="s">
        <v>57</v>
      </c>
      <c r="O2302" t="s">
        <v>57</v>
      </c>
      <c r="P2302" t="s">
        <v>57</v>
      </c>
      <c r="Q2302" t="s">
        <v>57</v>
      </c>
      <c r="R2302" t="s">
        <v>57</v>
      </c>
      <c r="S2302" t="s">
        <v>55</v>
      </c>
      <c r="T2302" t="s">
        <v>57</v>
      </c>
      <c r="U2302" t="s">
        <v>57</v>
      </c>
      <c r="V2302" t="s">
        <v>57</v>
      </c>
      <c r="W2302" t="s">
        <v>55</v>
      </c>
      <c r="X2302" t="s">
        <v>57</v>
      </c>
      <c r="Y2302" t="s">
        <v>57</v>
      </c>
      <c r="Z2302" t="s">
        <v>57</v>
      </c>
      <c r="AA2302" t="s">
        <v>57</v>
      </c>
      <c r="AB2302" t="s">
        <v>57</v>
      </c>
      <c r="AC2302" t="s">
        <v>57</v>
      </c>
      <c r="AD2302" t="s">
        <v>57</v>
      </c>
      <c r="AE2302">
        <v>0</v>
      </c>
      <c r="AF2302">
        <v>0</v>
      </c>
      <c r="AG2302">
        <v>0</v>
      </c>
      <c r="AH2302">
        <v>0</v>
      </c>
      <c r="AI2302" s="18" t="str">
        <f t="shared" si="141"/>
        <v>1</v>
      </c>
      <c r="AJ2302" s="18" t="str">
        <f t="shared" si="142"/>
        <v>1</v>
      </c>
      <c r="AK2302" s="18" t="str">
        <f t="shared" si="143"/>
        <v>1</v>
      </c>
      <c r="AL2302" s="18">
        <f t="shared" si="144"/>
        <v>0</v>
      </c>
      <c r="AM2302" t="s">
        <v>55</v>
      </c>
      <c r="AN2302" t="s">
        <v>55</v>
      </c>
      <c r="AO2302">
        <v>0</v>
      </c>
      <c r="AP2302">
        <v>1</v>
      </c>
      <c r="AQ2302">
        <v>0</v>
      </c>
      <c r="AR2302" t="s">
        <v>59</v>
      </c>
      <c r="AS2302" t="s">
        <v>80</v>
      </c>
      <c r="AT2302" t="s">
        <v>80</v>
      </c>
      <c r="AU2302" t="s">
        <v>80</v>
      </c>
      <c r="AV2302" t="s">
        <v>8161</v>
      </c>
      <c r="AW2302" t="s">
        <v>2491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2016031121</v>
      </c>
      <c r="BM2302">
        <v>21</v>
      </c>
    </row>
    <row r="2303" spans="1:65">
      <c r="A2303" t="s">
        <v>8162</v>
      </c>
      <c r="B2303">
        <v>2302</v>
      </c>
      <c r="C2303" t="s">
        <v>57</v>
      </c>
      <c r="D2303" t="s">
        <v>55</v>
      </c>
      <c r="E2303">
        <v>21</v>
      </c>
      <c r="F2303">
        <v>2016031121</v>
      </c>
      <c r="G2303" t="s">
        <v>55</v>
      </c>
      <c r="H2303" t="s">
        <v>2639</v>
      </c>
      <c r="I2303" t="s">
        <v>55</v>
      </c>
      <c r="J2303" t="s">
        <v>55</v>
      </c>
      <c r="K2303" t="s">
        <v>55</v>
      </c>
      <c r="L2303" t="s">
        <v>55</v>
      </c>
      <c r="M2303" t="s">
        <v>55</v>
      </c>
      <c r="N2303" t="s">
        <v>57</v>
      </c>
      <c r="O2303" t="s">
        <v>57</v>
      </c>
      <c r="P2303" t="s">
        <v>57</v>
      </c>
      <c r="Q2303" t="s">
        <v>57</v>
      </c>
      <c r="R2303" t="s">
        <v>57</v>
      </c>
      <c r="S2303" t="s">
        <v>55</v>
      </c>
      <c r="T2303" t="s">
        <v>57</v>
      </c>
      <c r="U2303" t="s">
        <v>57</v>
      </c>
      <c r="V2303" t="s">
        <v>57</v>
      </c>
      <c r="W2303" t="s">
        <v>55</v>
      </c>
      <c r="X2303" t="s">
        <v>57</v>
      </c>
      <c r="Y2303" t="s">
        <v>57</v>
      </c>
      <c r="Z2303" t="s">
        <v>57</v>
      </c>
      <c r="AA2303" t="s">
        <v>57</v>
      </c>
      <c r="AB2303" t="s">
        <v>57</v>
      </c>
      <c r="AC2303" t="s">
        <v>57</v>
      </c>
      <c r="AD2303" t="s">
        <v>57</v>
      </c>
      <c r="AE2303">
        <v>0</v>
      </c>
      <c r="AF2303">
        <v>0</v>
      </c>
      <c r="AG2303">
        <v>0</v>
      </c>
      <c r="AH2303">
        <v>0</v>
      </c>
      <c r="AI2303" s="18" t="str">
        <f t="shared" si="141"/>
        <v>1</v>
      </c>
      <c r="AJ2303" s="18" t="str">
        <f t="shared" si="142"/>
        <v>1</v>
      </c>
      <c r="AK2303" s="18" t="str">
        <f t="shared" si="143"/>
        <v>1</v>
      </c>
      <c r="AL2303" s="18">
        <f t="shared" si="144"/>
        <v>0</v>
      </c>
      <c r="AM2303" t="s">
        <v>55</v>
      </c>
      <c r="AN2303" t="s">
        <v>55</v>
      </c>
      <c r="AO2303">
        <v>0</v>
      </c>
      <c r="AP2303">
        <v>1</v>
      </c>
      <c r="AQ2303">
        <v>0</v>
      </c>
      <c r="AR2303" t="s">
        <v>59</v>
      </c>
      <c r="AS2303" t="s">
        <v>80</v>
      </c>
      <c r="AT2303" t="s">
        <v>80</v>
      </c>
      <c r="AU2303" t="s">
        <v>80</v>
      </c>
      <c r="AV2303" t="s">
        <v>8162</v>
      </c>
      <c r="AW2303" t="s">
        <v>2639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0</v>
      </c>
      <c r="BL2303">
        <v>2016031121</v>
      </c>
      <c r="BM2303">
        <v>21</v>
      </c>
    </row>
    <row r="2304" spans="1:65">
      <c r="A2304" t="s">
        <v>8163</v>
      </c>
      <c r="B2304">
        <v>2303</v>
      </c>
      <c r="C2304" t="s">
        <v>57</v>
      </c>
      <c r="D2304" t="s">
        <v>55</v>
      </c>
      <c r="E2304">
        <v>21</v>
      </c>
      <c r="F2304">
        <v>2016031121</v>
      </c>
      <c r="G2304" t="s">
        <v>55</v>
      </c>
      <c r="H2304" t="s">
        <v>2640</v>
      </c>
      <c r="I2304" t="s">
        <v>55</v>
      </c>
      <c r="J2304" t="s">
        <v>55</v>
      </c>
      <c r="K2304" t="s">
        <v>55</v>
      </c>
      <c r="L2304" t="s">
        <v>55</v>
      </c>
      <c r="M2304" t="s">
        <v>55</v>
      </c>
      <c r="N2304" t="s">
        <v>57</v>
      </c>
      <c r="O2304" t="s">
        <v>57</v>
      </c>
      <c r="P2304" t="s">
        <v>57</v>
      </c>
      <c r="Q2304" t="s">
        <v>57</v>
      </c>
      <c r="R2304" t="s">
        <v>57</v>
      </c>
      <c r="S2304" t="s">
        <v>55</v>
      </c>
      <c r="T2304" t="s">
        <v>57</v>
      </c>
      <c r="U2304" t="s">
        <v>57</v>
      </c>
      <c r="V2304" t="s">
        <v>57</v>
      </c>
      <c r="W2304" t="s">
        <v>55</v>
      </c>
      <c r="X2304" t="s">
        <v>57</v>
      </c>
      <c r="Y2304" t="s">
        <v>57</v>
      </c>
      <c r="Z2304" t="s">
        <v>57</v>
      </c>
      <c r="AA2304" t="s">
        <v>57</v>
      </c>
      <c r="AB2304" t="s">
        <v>57</v>
      </c>
      <c r="AC2304" t="s">
        <v>57</v>
      </c>
      <c r="AD2304" t="s">
        <v>57</v>
      </c>
      <c r="AE2304">
        <v>0</v>
      </c>
      <c r="AF2304">
        <v>0</v>
      </c>
      <c r="AG2304">
        <v>0</v>
      </c>
      <c r="AH2304">
        <v>0</v>
      </c>
      <c r="AI2304" s="18" t="str">
        <f t="shared" si="141"/>
        <v>1</v>
      </c>
      <c r="AJ2304" s="18" t="str">
        <f t="shared" si="142"/>
        <v>1</v>
      </c>
      <c r="AK2304" s="18" t="str">
        <f t="shared" si="143"/>
        <v>1</v>
      </c>
      <c r="AL2304" s="18">
        <f t="shared" si="144"/>
        <v>0</v>
      </c>
      <c r="AM2304" t="s">
        <v>55</v>
      </c>
      <c r="AN2304" t="s">
        <v>55</v>
      </c>
      <c r="AO2304">
        <v>0</v>
      </c>
      <c r="AP2304">
        <v>1</v>
      </c>
      <c r="AQ2304">
        <v>0</v>
      </c>
      <c r="AR2304" t="s">
        <v>59</v>
      </c>
      <c r="AS2304" t="s">
        <v>80</v>
      </c>
      <c r="AT2304" t="s">
        <v>80</v>
      </c>
      <c r="AU2304" t="s">
        <v>80</v>
      </c>
      <c r="AV2304" t="s">
        <v>8163</v>
      </c>
      <c r="AW2304" t="s">
        <v>2640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0</v>
      </c>
      <c r="BL2304">
        <v>2016031121</v>
      </c>
      <c r="BM2304">
        <v>21</v>
      </c>
    </row>
    <row r="2305" spans="1:65">
      <c r="A2305" t="s">
        <v>8164</v>
      </c>
      <c r="B2305">
        <v>2304</v>
      </c>
      <c r="C2305" t="s">
        <v>57</v>
      </c>
      <c r="D2305" t="s">
        <v>55</v>
      </c>
      <c r="E2305">
        <v>21</v>
      </c>
      <c r="F2305">
        <v>2016031121</v>
      </c>
      <c r="G2305" t="s">
        <v>55</v>
      </c>
      <c r="H2305" t="s">
        <v>2641</v>
      </c>
      <c r="I2305" t="s">
        <v>55</v>
      </c>
      <c r="J2305" t="s">
        <v>55</v>
      </c>
      <c r="K2305" t="s">
        <v>55</v>
      </c>
      <c r="L2305" t="s">
        <v>55</v>
      </c>
      <c r="M2305" t="s">
        <v>55</v>
      </c>
      <c r="N2305" t="s">
        <v>57</v>
      </c>
      <c r="O2305" t="s">
        <v>57</v>
      </c>
      <c r="P2305" t="s">
        <v>57</v>
      </c>
      <c r="Q2305" t="s">
        <v>57</v>
      </c>
      <c r="R2305" t="s">
        <v>57</v>
      </c>
      <c r="S2305" t="s">
        <v>55</v>
      </c>
      <c r="T2305" t="s">
        <v>57</v>
      </c>
      <c r="U2305" t="s">
        <v>57</v>
      </c>
      <c r="V2305" t="s">
        <v>57</v>
      </c>
      <c r="W2305" t="s">
        <v>55</v>
      </c>
      <c r="X2305" t="s">
        <v>57</v>
      </c>
      <c r="Y2305" t="s">
        <v>57</v>
      </c>
      <c r="Z2305" t="s">
        <v>57</v>
      </c>
      <c r="AA2305" t="s">
        <v>57</v>
      </c>
      <c r="AB2305" t="s">
        <v>57</v>
      </c>
      <c r="AC2305" t="s">
        <v>57</v>
      </c>
      <c r="AD2305" t="s">
        <v>57</v>
      </c>
      <c r="AE2305">
        <v>0</v>
      </c>
      <c r="AF2305">
        <v>0</v>
      </c>
      <c r="AG2305">
        <v>0</v>
      </c>
      <c r="AH2305">
        <v>0</v>
      </c>
      <c r="AI2305" s="18" t="str">
        <f t="shared" si="141"/>
        <v>1</v>
      </c>
      <c r="AJ2305" s="18" t="str">
        <f t="shared" si="142"/>
        <v>1</v>
      </c>
      <c r="AK2305" s="18" t="str">
        <f t="shared" si="143"/>
        <v>1</v>
      </c>
      <c r="AL2305" s="18">
        <f t="shared" si="144"/>
        <v>0</v>
      </c>
      <c r="AM2305" t="s">
        <v>55</v>
      </c>
      <c r="AN2305" t="s">
        <v>55</v>
      </c>
      <c r="AO2305">
        <v>0</v>
      </c>
      <c r="AP2305">
        <v>1</v>
      </c>
      <c r="AQ2305">
        <v>0</v>
      </c>
      <c r="AR2305" t="s">
        <v>59</v>
      </c>
      <c r="AS2305" t="s">
        <v>80</v>
      </c>
      <c r="AT2305" t="s">
        <v>80</v>
      </c>
      <c r="AU2305" t="s">
        <v>80</v>
      </c>
      <c r="AV2305" t="s">
        <v>8164</v>
      </c>
      <c r="AW2305" t="s">
        <v>2641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2016031121</v>
      </c>
      <c r="BM2305">
        <v>21</v>
      </c>
    </row>
    <row r="2306" spans="1:65">
      <c r="A2306" t="s">
        <v>8165</v>
      </c>
      <c r="B2306">
        <v>2305</v>
      </c>
      <c r="C2306" t="s">
        <v>52</v>
      </c>
      <c r="D2306">
        <v>1</v>
      </c>
      <c r="E2306">
        <v>21</v>
      </c>
      <c r="F2306">
        <v>2016031121</v>
      </c>
      <c r="G2306">
        <v>20160311</v>
      </c>
      <c r="H2306" t="s">
        <v>2642</v>
      </c>
      <c r="I2306" t="s">
        <v>2636</v>
      </c>
      <c r="J2306" t="s">
        <v>55</v>
      </c>
      <c r="K2306">
        <v>0</v>
      </c>
      <c r="L2306">
        <v>0</v>
      </c>
      <c r="M2306">
        <v>0</v>
      </c>
      <c r="N2306" t="s">
        <v>68</v>
      </c>
      <c r="O2306" t="s">
        <v>57</v>
      </c>
      <c r="P2306" t="s">
        <v>57</v>
      </c>
      <c r="Q2306" t="s">
        <v>3</v>
      </c>
      <c r="R2306" t="s">
        <v>218</v>
      </c>
      <c r="S2306" t="s">
        <v>55</v>
      </c>
      <c r="T2306" t="s">
        <v>56</v>
      </c>
      <c r="U2306" t="s">
        <v>56</v>
      </c>
      <c r="V2306" t="s">
        <v>68</v>
      </c>
      <c r="W2306" t="s">
        <v>55</v>
      </c>
      <c r="X2306" t="s">
        <v>56</v>
      </c>
      <c r="Y2306" t="s">
        <v>56</v>
      </c>
      <c r="Z2306" t="s">
        <v>56</v>
      </c>
      <c r="AA2306" t="s">
        <v>57</v>
      </c>
      <c r="AB2306" t="s">
        <v>68</v>
      </c>
      <c r="AC2306" t="s">
        <v>68</v>
      </c>
      <c r="AD2306" t="s">
        <v>2637</v>
      </c>
      <c r="AE2306">
        <v>0</v>
      </c>
      <c r="AF2306">
        <v>0</v>
      </c>
      <c r="AG2306">
        <v>0</v>
      </c>
      <c r="AH2306">
        <v>1</v>
      </c>
      <c r="AI2306" s="18" t="str">
        <f t="shared" si="141"/>
        <v>1</v>
      </c>
      <c r="AJ2306" s="18" t="str">
        <f t="shared" si="142"/>
        <v>1</v>
      </c>
      <c r="AK2306" s="18" t="str">
        <f t="shared" si="143"/>
        <v>1</v>
      </c>
      <c r="AL2306" s="18">
        <f t="shared" si="144"/>
        <v>1</v>
      </c>
      <c r="AM2306" t="s">
        <v>55</v>
      </c>
      <c r="AN2306" t="s">
        <v>55</v>
      </c>
      <c r="AO2306">
        <v>1</v>
      </c>
      <c r="AP2306">
        <v>0</v>
      </c>
      <c r="AQ2306">
        <v>0</v>
      </c>
      <c r="AR2306" t="s">
        <v>89</v>
      </c>
      <c r="AS2306" t="s">
        <v>58</v>
      </c>
      <c r="AT2306" t="s">
        <v>58</v>
      </c>
      <c r="AU2306" t="s">
        <v>1326</v>
      </c>
      <c r="AV2306" t="s">
        <v>8165</v>
      </c>
      <c r="AW2306" t="s">
        <v>2642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2016031121</v>
      </c>
      <c r="BM2306">
        <v>21</v>
      </c>
    </row>
    <row r="2307" spans="1:65">
      <c r="A2307" t="s">
        <v>8166</v>
      </c>
      <c r="B2307">
        <v>2306</v>
      </c>
      <c r="C2307" t="s">
        <v>57</v>
      </c>
      <c r="D2307" t="s">
        <v>55</v>
      </c>
      <c r="E2307">
        <v>21</v>
      </c>
      <c r="F2307">
        <v>2016031121</v>
      </c>
      <c r="G2307" t="s">
        <v>55</v>
      </c>
      <c r="H2307" t="s">
        <v>2643</v>
      </c>
      <c r="I2307" t="s">
        <v>55</v>
      </c>
      <c r="J2307" t="s">
        <v>55</v>
      </c>
      <c r="K2307" t="s">
        <v>55</v>
      </c>
      <c r="L2307" t="s">
        <v>55</v>
      </c>
      <c r="M2307" t="s">
        <v>55</v>
      </c>
      <c r="N2307" t="s">
        <v>57</v>
      </c>
      <c r="O2307" t="s">
        <v>57</v>
      </c>
      <c r="P2307" t="s">
        <v>57</v>
      </c>
      <c r="Q2307" t="s">
        <v>57</v>
      </c>
      <c r="R2307" t="s">
        <v>57</v>
      </c>
      <c r="S2307" t="s">
        <v>55</v>
      </c>
      <c r="T2307" t="s">
        <v>57</v>
      </c>
      <c r="U2307" t="s">
        <v>57</v>
      </c>
      <c r="V2307" t="s">
        <v>57</v>
      </c>
      <c r="W2307" t="s">
        <v>55</v>
      </c>
      <c r="X2307" t="s">
        <v>57</v>
      </c>
      <c r="Y2307" t="s">
        <v>57</v>
      </c>
      <c r="Z2307" t="s">
        <v>57</v>
      </c>
      <c r="AA2307" t="s">
        <v>57</v>
      </c>
      <c r="AB2307" t="s">
        <v>57</v>
      </c>
      <c r="AC2307" t="s">
        <v>57</v>
      </c>
      <c r="AD2307" t="s">
        <v>57</v>
      </c>
      <c r="AE2307">
        <v>0</v>
      </c>
      <c r="AF2307">
        <v>0</v>
      </c>
      <c r="AG2307">
        <v>0</v>
      </c>
      <c r="AH2307">
        <v>0</v>
      </c>
      <c r="AI2307" s="18" t="str">
        <f t="shared" ref="AI2307:AI2370" si="145">IF(ISERROR(FIND("0",AE2307))=FALSE, "1", IF(ISERROR(FIND("1",AE2307))=FALSE, "0"))</f>
        <v>1</v>
      </c>
      <c r="AJ2307" s="18" t="str">
        <f t="shared" ref="AJ2307:AJ2370" si="146">IF(ISERROR(FIND("0",AF2307))=FALSE, "1", IF(ISERROR(FIND("1",AF2307))=FALSE, "0"))</f>
        <v>1</v>
      </c>
      <c r="AK2307" s="18" t="str">
        <f t="shared" ref="AK2307:AK2370" si="147">IF(ISERROR(FIND("0",AG2307))=FALSE, "1", IF(ISERROR(FIND("1",AG2307))=FALSE, "0"))</f>
        <v>1</v>
      </c>
      <c r="AL2307" s="18">
        <f t="shared" ref="AL2307:AL2370" si="148">AH2307</f>
        <v>0</v>
      </c>
      <c r="AM2307" t="s">
        <v>55</v>
      </c>
      <c r="AN2307" t="s">
        <v>55</v>
      </c>
      <c r="AO2307">
        <v>0</v>
      </c>
      <c r="AP2307">
        <v>1</v>
      </c>
      <c r="AQ2307">
        <v>0</v>
      </c>
      <c r="AR2307" t="s">
        <v>59</v>
      </c>
      <c r="AS2307" t="s">
        <v>80</v>
      </c>
      <c r="AT2307" t="s">
        <v>80</v>
      </c>
      <c r="AU2307" t="s">
        <v>80</v>
      </c>
      <c r="AV2307" t="s">
        <v>8166</v>
      </c>
      <c r="AW2307" t="s">
        <v>2643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0</v>
      </c>
      <c r="BK2307">
        <v>0</v>
      </c>
      <c r="BL2307">
        <v>2016031121</v>
      </c>
      <c r="BM2307">
        <v>21</v>
      </c>
    </row>
    <row r="2308" spans="1:65">
      <c r="A2308" t="s">
        <v>8167</v>
      </c>
      <c r="B2308">
        <v>2307</v>
      </c>
      <c r="C2308" t="s">
        <v>52</v>
      </c>
      <c r="D2308">
        <v>1</v>
      </c>
      <c r="E2308">
        <v>21</v>
      </c>
      <c r="F2308">
        <v>2016031121</v>
      </c>
      <c r="G2308">
        <v>20160311</v>
      </c>
      <c r="H2308" t="s">
        <v>2644</v>
      </c>
      <c r="I2308" t="s">
        <v>76</v>
      </c>
      <c r="J2308" t="s">
        <v>55</v>
      </c>
      <c r="K2308">
        <v>2</v>
      </c>
      <c r="L2308">
        <v>0</v>
      </c>
      <c r="M2308">
        <v>2</v>
      </c>
      <c r="N2308" t="s">
        <v>56</v>
      </c>
      <c r="O2308" t="s">
        <v>56</v>
      </c>
      <c r="P2308" t="s">
        <v>56</v>
      </c>
      <c r="Q2308" t="s">
        <v>4</v>
      </c>
      <c r="R2308" t="s">
        <v>2086</v>
      </c>
      <c r="S2308" t="s">
        <v>55</v>
      </c>
      <c r="T2308" t="s">
        <v>56</v>
      </c>
      <c r="U2308" t="s">
        <v>56</v>
      </c>
      <c r="V2308" t="s">
        <v>56</v>
      </c>
      <c r="W2308" t="s">
        <v>55</v>
      </c>
      <c r="X2308" t="s">
        <v>56</v>
      </c>
      <c r="Y2308" t="s">
        <v>56</v>
      </c>
      <c r="Z2308" t="s">
        <v>56</v>
      </c>
      <c r="AA2308" t="s">
        <v>57</v>
      </c>
      <c r="AB2308" t="s">
        <v>56</v>
      </c>
      <c r="AC2308" t="s">
        <v>56</v>
      </c>
      <c r="AD2308" t="s">
        <v>2645</v>
      </c>
      <c r="AE2308">
        <v>0</v>
      </c>
      <c r="AF2308">
        <v>0</v>
      </c>
      <c r="AG2308">
        <v>0</v>
      </c>
      <c r="AH2308">
        <v>1</v>
      </c>
      <c r="AI2308" s="18" t="str">
        <f t="shared" si="145"/>
        <v>1</v>
      </c>
      <c r="AJ2308" s="18" t="str">
        <f t="shared" si="146"/>
        <v>1</v>
      </c>
      <c r="AK2308" s="18" t="str">
        <f t="shared" si="147"/>
        <v>1</v>
      </c>
      <c r="AL2308" s="18">
        <f t="shared" si="148"/>
        <v>1</v>
      </c>
      <c r="AM2308" t="s">
        <v>55</v>
      </c>
      <c r="AN2308" t="s">
        <v>55</v>
      </c>
      <c r="AO2308">
        <v>0</v>
      </c>
      <c r="AP2308">
        <v>0</v>
      </c>
      <c r="AQ2308">
        <v>0</v>
      </c>
      <c r="AR2308" t="s">
        <v>76</v>
      </c>
      <c r="AS2308" t="s">
        <v>91</v>
      </c>
      <c r="AT2308" t="s">
        <v>91</v>
      </c>
      <c r="AU2308" t="s">
        <v>4449</v>
      </c>
      <c r="AV2308" t="s">
        <v>8167</v>
      </c>
      <c r="AW2308" t="s">
        <v>2644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2016031121</v>
      </c>
      <c r="BM2308">
        <v>21</v>
      </c>
    </row>
    <row r="2309" spans="1:65">
      <c r="A2309" t="s">
        <v>8168</v>
      </c>
      <c r="B2309">
        <v>2308</v>
      </c>
      <c r="C2309" t="s">
        <v>52</v>
      </c>
      <c r="D2309">
        <v>1</v>
      </c>
      <c r="E2309">
        <v>21</v>
      </c>
      <c r="F2309">
        <v>2016031121</v>
      </c>
      <c r="G2309">
        <v>20160311</v>
      </c>
      <c r="H2309" t="s">
        <v>2646</v>
      </c>
      <c r="I2309" t="s">
        <v>2647</v>
      </c>
      <c r="J2309" t="s">
        <v>55</v>
      </c>
      <c r="K2309">
        <v>3</v>
      </c>
      <c r="L2309">
        <v>0</v>
      </c>
      <c r="M2309">
        <v>3</v>
      </c>
      <c r="N2309" t="s">
        <v>56</v>
      </c>
      <c r="O2309" t="s">
        <v>56</v>
      </c>
      <c r="P2309" t="s">
        <v>56</v>
      </c>
      <c r="Q2309" t="s">
        <v>4</v>
      </c>
      <c r="R2309" t="s">
        <v>2648</v>
      </c>
      <c r="S2309" t="s">
        <v>55</v>
      </c>
      <c r="T2309" t="s">
        <v>56</v>
      </c>
      <c r="U2309" t="s">
        <v>56</v>
      </c>
      <c r="V2309" t="s">
        <v>68</v>
      </c>
      <c r="W2309" t="s">
        <v>55</v>
      </c>
      <c r="X2309" t="s">
        <v>56</v>
      </c>
      <c r="Y2309" t="s">
        <v>56</v>
      </c>
      <c r="Z2309" t="s">
        <v>68</v>
      </c>
      <c r="AA2309" t="s">
        <v>57</v>
      </c>
      <c r="AB2309" t="s">
        <v>56</v>
      </c>
      <c r="AC2309" t="s">
        <v>56</v>
      </c>
      <c r="AD2309" t="s">
        <v>56</v>
      </c>
      <c r="AE2309">
        <v>0</v>
      </c>
      <c r="AF2309">
        <v>0</v>
      </c>
      <c r="AG2309">
        <v>0</v>
      </c>
      <c r="AH2309">
        <v>1</v>
      </c>
      <c r="AI2309" s="18" t="str">
        <f t="shared" si="145"/>
        <v>1</v>
      </c>
      <c r="AJ2309" s="18" t="str">
        <f t="shared" si="146"/>
        <v>1</v>
      </c>
      <c r="AK2309" s="18" t="str">
        <f t="shared" si="147"/>
        <v>1</v>
      </c>
      <c r="AL2309" s="18">
        <f t="shared" si="148"/>
        <v>1</v>
      </c>
      <c r="AM2309" t="s">
        <v>55</v>
      </c>
      <c r="AN2309" t="s">
        <v>55</v>
      </c>
      <c r="AO2309">
        <v>0</v>
      </c>
      <c r="AP2309">
        <v>0</v>
      </c>
      <c r="AQ2309">
        <v>0</v>
      </c>
      <c r="AR2309" t="s">
        <v>86</v>
      </c>
      <c r="AS2309" t="s">
        <v>356</v>
      </c>
      <c r="AT2309" t="s">
        <v>356</v>
      </c>
      <c r="AU2309" t="s">
        <v>4450</v>
      </c>
      <c r="AV2309" t="s">
        <v>8168</v>
      </c>
      <c r="AW2309" t="s">
        <v>2646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1</v>
      </c>
      <c r="BL2309">
        <v>2016031121</v>
      </c>
      <c r="BM2309">
        <v>21</v>
      </c>
    </row>
    <row r="2310" spans="1:65">
      <c r="A2310" t="s">
        <v>8169</v>
      </c>
      <c r="B2310">
        <v>2309</v>
      </c>
      <c r="C2310" t="s">
        <v>52</v>
      </c>
      <c r="D2310">
        <v>1</v>
      </c>
      <c r="E2310">
        <v>21</v>
      </c>
      <c r="F2310">
        <v>2016031121</v>
      </c>
      <c r="G2310">
        <v>20160311</v>
      </c>
      <c r="H2310" t="s">
        <v>2649</v>
      </c>
      <c r="I2310" t="s">
        <v>2647</v>
      </c>
      <c r="J2310" t="s">
        <v>55</v>
      </c>
      <c r="K2310">
        <v>14</v>
      </c>
      <c r="L2310">
        <v>0</v>
      </c>
      <c r="M2310">
        <v>14</v>
      </c>
      <c r="N2310" t="s">
        <v>56</v>
      </c>
      <c r="O2310" t="s">
        <v>2647</v>
      </c>
      <c r="P2310" t="s">
        <v>56</v>
      </c>
      <c r="Q2310" t="s">
        <v>4</v>
      </c>
      <c r="R2310" t="s">
        <v>2648</v>
      </c>
      <c r="S2310" t="s">
        <v>55</v>
      </c>
      <c r="T2310" t="s">
        <v>56</v>
      </c>
      <c r="U2310" t="s">
        <v>56</v>
      </c>
      <c r="V2310" t="s">
        <v>56</v>
      </c>
      <c r="W2310" t="s">
        <v>55</v>
      </c>
      <c r="X2310" t="s">
        <v>56</v>
      </c>
      <c r="Y2310" t="s">
        <v>56</v>
      </c>
      <c r="Z2310" t="s">
        <v>56</v>
      </c>
      <c r="AA2310" t="s">
        <v>57</v>
      </c>
      <c r="AB2310" t="s">
        <v>56</v>
      </c>
      <c r="AC2310" t="s">
        <v>56</v>
      </c>
      <c r="AD2310" t="s">
        <v>56</v>
      </c>
      <c r="AE2310">
        <v>0</v>
      </c>
      <c r="AF2310">
        <v>0</v>
      </c>
      <c r="AG2310">
        <v>0</v>
      </c>
      <c r="AH2310">
        <v>1</v>
      </c>
      <c r="AI2310" s="18" t="str">
        <f t="shared" si="145"/>
        <v>1</v>
      </c>
      <c r="AJ2310" s="18" t="str">
        <f t="shared" si="146"/>
        <v>1</v>
      </c>
      <c r="AK2310" s="18" t="str">
        <f t="shared" si="147"/>
        <v>1</v>
      </c>
      <c r="AL2310" s="18">
        <f t="shared" si="148"/>
        <v>1</v>
      </c>
      <c r="AM2310" t="s">
        <v>55</v>
      </c>
      <c r="AN2310" t="s">
        <v>55</v>
      </c>
      <c r="AO2310">
        <v>1</v>
      </c>
      <c r="AP2310">
        <v>0</v>
      </c>
      <c r="AQ2310">
        <v>0</v>
      </c>
      <c r="AR2310" t="s">
        <v>86</v>
      </c>
      <c r="AS2310" t="s">
        <v>356</v>
      </c>
      <c r="AT2310" t="s">
        <v>356</v>
      </c>
      <c r="AU2310" t="s">
        <v>4450</v>
      </c>
      <c r="AV2310" t="s">
        <v>8169</v>
      </c>
      <c r="AW2310" t="s">
        <v>2649</v>
      </c>
      <c r="AX2310">
        <v>0</v>
      </c>
      <c r="AY2310">
        <v>0</v>
      </c>
      <c r="AZ2310">
        <v>0</v>
      </c>
      <c r="BA2310">
        <v>1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2016031121</v>
      </c>
      <c r="BM2310">
        <v>21</v>
      </c>
    </row>
    <row r="2311" spans="1:65">
      <c r="A2311" t="s">
        <v>8170</v>
      </c>
      <c r="B2311">
        <v>2310</v>
      </c>
      <c r="C2311" t="s">
        <v>57</v>
      </c>
      <c r="D2311" t="s">
        <v>55</v>
      </c>
      <c r="E2311">
        <v>21</v>
      </c>
      <c r="F2311">
        <v>2016031121</v>
      </c>
      <c r="G2311" t="s">
        <v>55</v>
      </c>
      <c r="H2311" t="s">
        <v>2650</v>
      </c>
      <c r="I2311" t="s">
        <v>55</v>
      </c>
      <c r="J2311" t="s">
        <v>55</v>
      </c>
      <c r="K2311" t="s">
        <v>55</v>
      </c>
      <c r="L2311" t="s">
        <v>55</v>
      </c>
      <c r="M2311" t="s">
        <v>55</v>
      </c>
      <c r="N2311" t="s">
        <v>57</v>
      </c>
      <c r="O2311" t="s">
        <v>57</v>
      </c>
      <c r="P2311" t="s">
        <v>57</v>
      </c>
      <c r="Q2311" t="s">
        <v>57</v>
      </c>
      <c r="R2311" t="s">
        <v>57</v>
      </c>
      <c r="S2311" t="s">
        <v>55</v>
      </c>
      <c r="T2311" t="s">
        <v>57</v>
      </c>
      <c r="U2311" t="s">
        <v>57</v>
      </c>
      <c r="V2311" t="s">
        <v>57</v>
      </c>
      <c r="W2311" t="s">
        <v>55</v>
      </c>
      <c r="X2311" t="s">
        <v>57</v>
      </c>
      <c r="Y2311" t="s">
        <v>57</v>
      </c>
      <c r="Z2311" t="s">
        <v>57</v>
      </c>
      <c r="AA2311" t="s">
        <v>57</v>
      </c>
      <c r="AB2311" t="s">
        <v>57</v>
      </c>
      <c r="AC2311" t="s">
        <v>57</v>
      </c>
      <c r="AD2311" t="s">
        <v>57</v>
      </c>
      <c r="AE2311">
        <v>0</v>
      </c>
      <c r="AF2311">
        <v>0</v>
      </c>
      <c r="AG2311">
        <v>0</v>
      </c>
      <c r="AH2311">
        <v>0</v>
      </c>
      <c r="AI2311" s="18" t="str">
        <f t="shared" si="145"/>
        <v>1</v>
      </c>
      <c r="AJ2311" s="18" t="str">
        <f t="shared" si="146"/>
        <v>1</v>
      </c>
      <c r="AK2311" s="18" t="str">
        <f t="shared" si="147"/>
        <v>1</v>
      </c>
      <c r="AL2311" s="18">
        <f t="shared" si="148"/>
        <v>0</v>
      </c>
      <c r="AM2311" t="s">
        <v>55</v>
      </c>
      <c r="AN2311" t="s">
        <v>55</v>
      </c>
      <c r="AO2311">
        <v>0</v>
      </c>
      <c r="AP2311">
        <v>1</v>
      </c>
      <c r="AQ2311">
        <v>0</v>
      </c>
      <c r="AR2311" t="s">
        <v>59</v>
      </c>
      <c r="AS2311" t="s">
        <v>80</v>
      </c>
      <c r="AT2311" t="s">
        <v>80</v>
      </c>
      <c r="AU2311" t="s">
        <v>80</v>
      </c>
      <c r="AV2311" t="s">
        <v>8170</v>
      </c>
      <c r="AW2311" t="s">
        <v>2650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>
        <v>0</v>
      </c>
      <c r="BK2311">
        <v>0</v>
      </c>
      <c r="BL2311">
        <v>2016031121</v>
      </c>
      <c r="BM2311">
        <v>21</v>
      </c>
    </row>
    <row r="2312" spans="1:65">
      <c r="A2312" t="s">
        <v>8171</v>
      </c>
      <c r="B2312">
        <v>2311</v>
      </c>
      <c r="C2312" t="s">
        <v>52</v>
      </c>
      <c r="D2312">
        <v>1</v>
      </c>
      <c r="E2312">
        <v>21</v>
      </c>
      <c r="F2312">
        <v>2016031121</v>
      </c>
      <c r="G2312">
        <v>20160311</v>
      </c>
      <c r="H2312" t="s">
        <v>2651</v>
      </c>
      <c r="I2312" t="s">
        <v>2647</v>
      </c>
      <c r="J2312" t="s">
        <v>55</v>
      </c>
      <c r="K2312">
        <v>19</v>
      </c>
      <c r="L2312">
        <v>0</v>
      </c>
      <c r="M2312">
        <v>19</v>
      </c>
      <c r="N2312" t="s">
        <v>56</v>
      </c>
      <c r="O2312" t="s">
        <v>2647</v>
      </c>
      <c r="P2312" t="s">
        <v>56</v>
      </c>
      <c r="Q2312" t="s">
        <v>4</v>
      </c>
      <c r="R2312" t="s">
        <v>2648</v>
      </c>
      <c r="S2312" t="s">
        <v>55</v>
      </c>
      <c r="T2312" t="s">
        <v>56</v>
      </c>
      <c r="U2312" t="s">
        <v>56</v>
      </c>
      <c r="V2312" t="s">
        <v>56</v>
      </c>
      <c r="W2312" t="s">
        <v>55</v>
      </c>
      <c r="X2312" t="s">
        <v>56</v>
      </c>
      <c r="Y2312" t="s">
        <v>56</v>
      </c>
      <c r="Z2312" t="s">
        <v>56</v>
      </c>
      <c r="AA2312" t="s">
        <v>57</v>
      </c>
      <c r="AB2312" t="s">
        <v>56</v>
      </c>
      <c r="AC2312" t="s">
        <v>56</v>
      </c>
      <c r="AD2312" t="s">
        <v>56</v>
      </c>
      <c r="AE2312">
        <v>0</v>
      </c>
      <c r="AF2312">
        <v>0</v>
      </c>
      <c r="AG2312">
        <v>0</v>
      </c>
      <c r="AH2312">
        <v>1</v>
      </c>
      <c r="AI2312" s="18" t="str">
        <f t="shared" si="145"/>
        <v>1</v>
      </c>
      <c r="AJ2312" s="18" t="str">
        <f t="shared" si="146"/>
        <v>1</v>
      </c>
      <c r="AK2312" s="18" t="str">
        <f t="shared" si="147"/>
        <v>1</v>
      </c>
      <c r="AL2312" s="18">
        <f t="shared" si="148"/>
        <v>1</v>
      </c>
      <c r="AM2312" t="s">
        <v>55</v>
      </c>
      <c r="AN2312" t="s">
        <v>55</v>
      </c>
      <c r="AO2312">
        <v>0</v>
      </c>
      <c r="AP2312">
        <v>0</v>
      </c>
      <c r="AQ2312">
        <v>0</v>
      </c>
      <c r="AR2312" t="s">
        <v>86</v>
      </c>
      <c r="AS2312" t="s">
        <v>356</v>
      </c>
      <c r="AT2312" t="s">
        <v>356</v>
      </c>
      <c r="AU2312" t="s">
        <v>4450</v>
      </c>
      <c r="AV2312" t="s">
        <v>8171</v>
      </c>
      <c r="AW2312" t="s">
        <v>2651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2016031121</v>
      </c>
      <c r="BM2312">
        <v>21</v>
      </c>
    </row>
    <row r="2313" spans="1:65">
      <c r="A2313" t="s">
        <v>8172</v>
      </c>
      <c r="B2313">
        <v>2312</v>
      </c>
      <c r="C2313" t="s">
        <v>57</v>
      </c>
      <c r="D2313" t="s">
        <v>55</v>
      </c>
      <c r="E2313">
        <v>21</v>
      </c>
      <c r="F2313">
        <v>2016031121</v>
      </c>
      <c r="G2313" t="s">
        <v>55</v>
      </c>
      <c r="H2313" t="s">
        <v>2652</v>
      </c>
      <c r="I2313" t="s">
        <v>55</v>
      </c>
      <c r="J2313" t="s">
        <v>55</v>
      </c>
      <c r="K2313" t="s">
        <v>55</v>
      </c>
      <c r="L2313" t="s">
        <v>55</v>
      </c>
      <c r="M2313" t="s">
        <v>55</v>
      </c>
      <c r="N2313" t="s">
        <v>57</v>
      </c>
      <c r="O2313" t="s">
        <v>57</v>
      </c>
      <c r="P2313" t="s">
        <v>57</v>
      </c>
      <c r="Q2313" t="s">
        <v>57</v>
      </c>
      <c r="R2313" t="s">
        <v>57</v>
      </c>
      <c r="S2313" t="s">
        <v>55</v>
      </c>
      <c r="T2313" t="s">
        <v>57</v>
      </c>
      <c r="U2313" t="s">
        <v>57</v>
      </c>
      <c r="V2313" t="s">
        <v>57</v>
      </c>
      <c r="W2313" t="s">
        <v>55</v>
      </c>
      <c r="X2313" t="s">
        <v>57</v>
      </c>
      <c r="Y2313" t="s">
        <v>57</v>
      </c>
      <c r="Z2313" t="s">
        <v>57</v>
      </c>
      <c r="AA2313" t="s">
        <v>57</v>
      </c>
      <c r="AB2313" t="s">
        <v>57</v>
      </c>
      <c r="AC2313" t="s">
        <v>57</v>
      </c>
      <c r="AD2313" t="s">
        <v>57</v>
      </c>
      <c r="AE2313">
        <v>0</v>
      </c>
      <c r="AF2313">
        <v>0</v>
      </c>
      <c r="AG2313">
        <v>0</v>
      </c>
      <c r="AH2313">
        <v>0</v>
      </c>
      <c r="AI2313" s="18" t="str">
        <f t="shared" si="145"/>
        <v>1</v>
      </c>
      <c r="AJ2313" s="18" t="str">
        <f t="shared" si="146"/>
        <v>1</v>
      </c>
      <c r="AK2313" s="18" t="str">
        <f t="shared" si="147"/>
        <v>1</v>
      </c>
      <c r="AL2313" s="18">
        <f t="shared" si="148"/>
        <v>0</v>
      </c>
      <c r="AM2313" t="s">
        <v>55</v>
      </c>
      <c r="AN2313" t="s">
        <v>55</v>
      </c>
      <c r="AO2313">
        <v>0</v>
      </c>
      <c r="AP2313">
        <v>1</v>
      </c>
      <c r="AQ2313">
        <v>0</v>
      </c>
      <c r="AR2313" t="s">
        <v>59</v>
      </c>
      <c r="AS2313" t="s">
        <v>80</v>
      </c>
      <c r="AT2313" t="s">
        <v>80</v>
      </c>
      <c r="AU2313" t="s">
        <v>80</v>
      </c>
      <c r="AV2313" t="s">
        <v>8172</v>
      </c>
      <c r="AW2313" t="s">
        <v>2652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1</v>
      </c>
      <c r="BJ2313">
        <v>0</v>
      </c>
      <c r="BK2313">
        <v>0</v>
      </c>
      <c r="BL2313">
        <v>2016031121</v>
      </c>
      <c r="BM2313">
        <v>21</v>
      </c>
    </row>
    <row r="2314" spans="1:65">
      <c r="A2314" t="s">
        <v>8173</v>
      </c>
      <c r="B2314">
        <v>2313</v>
      </c>
      <c r="C2314" t="s">
        <v>57</v>
      </c>
      <c r="D2314" t="s">
        <v>55</v>
      </c>
      <c r="E2314">
        <v>21</v>
      </c>
      <c r="F2314">
        <v>2016031121</v>
      </c>
      <c r="G2314" t="s">
        <v>55</v>
      </c>
      <c r="H2314" t="s">
        <v>2653</v>
      </c>
      <c r="I2314" t="s">
        <v>55</v>
      </c>
      <c r="J2314" t="s">
        <v>55</v>
      </c>
      <c r="K2314" t="s">
        <v>55</v>
      </c>
      <c r="L2314" t="s">
        <v>55</v>
      </c>
      <c r="M2314" t="s">
        <v>55</v>
      </c>
      <c r="N2314" t="s">
        <v>57</v>
      </c>
      <c r="O2314" t="s">
        <v>57</v>
      </c>
      <c r="P2314" t="s">
        <v>57</v>
      </c>
      <c r="Q2314" t="s">
        <v>57</v>
      </c>
      <c r="R2314" t="s">
        <v>57</v>
      </c>
      <c r="S2314" t="s">
        <v>55</v>
      </c>
      <c r="T2314" t="s">
        <v>57</v>
      </c>
      <c r="U2314" t="s">
        <v>57</v>
      </c>
      <c r="V2314" t="s">
        <v>57</v>
      </c>
      <c r="W2314" t="s">
        <v>55</v>
      </c>
      <c r="X2314" t="s">
        <v>57</v>
      </c>
      <c r="Y2314" t="s">
        <v>57</v>
      </c>
      <c r="Z2314" t="s">
        <v>57</v>
      </c>
      <c r="AA2314" t="s">
        <v>57</v>
      </c>
      <c r="AB2314" t="s">
        <v>57</v>
      </c>
      <c r="AC2314" t="s">
        <v>57</v>
      </c>
      <c r="AD2314" t="s">
        <v>57</v>
      </c>
      <c r="AE2314">
        <v>0</v>
      </c>
      <c r="AF2314">
        <v>0</v>
      </c>
      <c r="AG2314">
        <v>0</v>
      </c>
      <c r="AH2314">
        <v>0</v>
      </c>
      <c r="AI2314" s="18" t="str">
        <f t="shared" si="145"/>
        <v>1</v>
      </c>
      <c r="AJ2314" s="18" t="str">
        <f t="shared" si="146"/>
        <v>1</v>
      </c>
      <c r="AK2314" s="18" t="str">
        <f t="shared" si="147"/>
        <v>1</v>
      </c>
      <c r="AL2314" s="18">
        <f t="shared" si="148"/>
        <v>0</v>
      </c>
      <c r="AM2314" t="s">
        <v>55</v>
      </c>
      <c r="AN2314" t="s">
        <v>55</v>
      </c>
      <c r="AO2314">
        <v>0</v>
      </c>
      <c r="AP2314">
        <v>1</v>
      </c>
      <c r="AQ2314">
        <v>0</v>
      </c>
      <c r="AR2314" t="s">
        <v>59</v>
      </c>
      <c r="AS2314" t="s">
        <v>80</v>
      </c>
      <c r="AT2314" t="s">
        <v>80</v>
      </c>
      <c r="AU2314" t="s">
        <v>80</v>
      </c>
      <c r="AV2314" t="s">
        <v>8173</v>
      </c>
      <c r="AW2314" t="s">
        <v>2653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0</v>
      </c>
      <c r="BL2314">
        <v>2016031121</v>
      </c>
      <c r="BM2314">
        <v>21</v>
      </c>
    </row>
    <row r="2315" spans="1:65">
      <c r="A2315" t="s">
        <v>8174</v>
      </c>
      <c r="B2315">
        <v>2314</v>
      </c>
      <c r="C2315" t="s">
        <v>57</v>
      </c>
      <c r="D2315" t="s">
        <v>55</v>
      </c>
      <c r="E2315">
        <v>21</v>
      </c>
      <c r="F2315">
        <v>2016031121</v>
      </c>
      <c r="G2315" t="s">
        <v>55</v>
      </c>
      <c r="H2315" t="s">
        <v>2654</v>
      </c>
      <c r="I2315" t="s">
        <v>55</v>
      </c>
      <c r="J2315" t="s">
        <v>55</v>
      </c>
      <c r="K2315" t="s">
        <v>55</v>
      </c>
      <c r="L2315" t="s">
        <v>55</v>
      </c>
      <c r="M2315" t="s">
        <v>55</v>
      </c>
      <c r="N2315" t="s">
        <v>57</v>
      </c>
      <c r="O2315" t="s">
        <v>57</v>
      </c>
      <c r="P2315" t="s">
        <v>57</v>
      </c>
      <c r="Q2315" t="s">
        <v>57</v>
      </c>
      <c r="R2315" t="s">
        <v>57</v>
      </c>
      <c r="S2315" t="s">
        <v>55</v>
      </c>
      <c r="T2315" t="s">
        <v>57</v>
      </c>
      <c r="U2315" t="s">
        <v>57</v>
      </c>
      <c r="V2315" t="s">
        <v>57</v>
      </c>
      <c r="W2315" t="s">
        <v>55</v>
      </c>
      <c r="X2315" t="s">
        <v>57</v>
      </c>
      <c r="Y2315" t="s">
        <v>57</v>
      </c>
      <c r="Z2315" t="s">
        <v>57</v>
      </c>
      <c r="AA2315" t="s">
        <v>57</v>
      </c>
      <c r="AB2315" t="s">
        <v>57</v>
      </c>
      <c r="AC2315" t="s">
        <v>57</v>
      </c>
      <c r="AD2315" t="s">
        <v>57</v>
      </c>
      <c r="AE2315">
        <v>0</v>
      </c>
      <c r="AF2315">
        <v>0</v>
      </c>
      <c r="AG2315">
        <v>0</v>
      </c>
      <c r="AH2315">
        <v>0</v>
      </c>
      <c r="AI2315" s="18" t="str">
        <f t="shared" si="145"/>
        <v>1</v>
      </c>
      <c r="AJ2315" s="18" t="str">
        <f t="shared" si="146"/>
        <v>1</v>
      </c>
      <c r="AK2315" s="18" t="str">
        <f t="shared" si="147"/>
        <v>1</v>
      </c>
      <c r="AL2315" s="18">
        <f t="shared" si="148"/>
        <v>0</v>
      </c>
      <c r="AM2315" t="s">
        <v>55</v>
      </c>
      <c r="AN2315" t="s">
        <v>55</v>
      </c>
      <c r="AO2315">
        <v>0</v>
      </c>
      <c r="AP2315">
        <v>1</v>
      </c>
      <c r="AQ2315">
        <v>0</v>
      </c>
      <c r="AR2315" t="s">
        <v>59</v>
      </c>
      <c r="AS2315" t="s">
        <v>80</v>
      </c>
      <c r="AT2315" t="s">
        <v>80</v>
      </c>
      <c r="AU2315" t="s">
        <v>80</v>
      </c>
      <c r="AV2315" t="s">
        <v>8174</v>
      </c>
      <c r="AW2315" t="s">
        <v>2654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0</v>
      </c>
      <c r="BL2315">
        <v>2016031121</v>
      </c>
      <c r="BM2315">
        <v>21</v>
      </c>
    </row>
    <row r="2316" spans="1:65">
      <c r="A2316" t="s">
        <v>8175</v>
      </c>
      <c r="B2316">
        <v>2315</v>
      </c>
      <c r="C2316" t="s">
        <v>52</v>
      </c>
      <c r="D2316">
        <v>1</v>
      </c>
      <c r="E2316">
        <v>21</v>
      </c>
      <c r="F2316">
        <v>2016031121</v>
      </c>
      <c r="G2316">
        <v>20160311</v>
      </c>
      <c r="H2316" t="s">
        <v>2655</v>
      </c>
      <c r="I2316" t="s">
        <v>89</v>
      </c>
      <c r="J2316" t="s">
        <v>55</v>
      </c>
      <c r="K2316">
        <v>4</v>
      </c>
      <c r="L2316">
        <v>1</v>
      </c>
      <c r="M2316">
        <v>3</v>
      </c>
      <c r="N2316" t="s">
        <v>56</v>
      </c>
      <c r="O2316" t="s">
        <v>2126</v>
      </c>
      <c r="P2316" t="s">
        <v>56</v>
      </c>
      <c r="Q2316" t="s">
        <v>3</v>
      </c>
      <c r="R2316" t="s">
        <v>1293</v>
      </c>
      <c r="S2316" t="s">
        <v>55</v>
      </c>
      <c r="T2316" t="s">
        <v>56</v>
      </c>
      <c r="U2316" t="s">
        <v>56</v>
      </c>
      <c r="V2316" t="s">
        <v>56</v>
      </c>
      <c r="W2316" t="s">
        <v>55</v>
      </c>
      <c r="X2316" t="s">
        <v>56</v>
      </c>
      <c r="Y2316" t="s">
        <v>56</v>
      </c>
      <c r="Z2316" t="s">
        <v>68</v>
      </c>
      <c r="AA2316" t="s">
        <v>132</v>
      </c>
      <c r="AB2316" t="s">
        <v>56</v>
      </c>
      <c r="AC2316" t="s">
        <v>56</v>
      </c>
      <c r="AD2316" t="s">
        <v>56</v>
      </c>
      <c r="AE2316">
        <v>1</v>
      </c>
      <c r="AF2316">
        <v>1</v>
      </c>
      <c r="AG2316">
        <v>1</v>
      </c>
      <c r="AH2316">
        <v>0</v>
      </c>
      <c r="AI2316" s="18" t="str">
        <f t="shared" si="145"/>
        <v>0</v>
      </c>
      <c r="AJ2316" s="18" t="str">
        <f t="shared" si="146"/>
        <v>0</v>
      </c>
      <c r="AK2316" s="18" t="str">
        <f t="shared" si="147"/>
        <v>0</v>
      </c>
      <c r="AL2316" s="18">
        <f t="shared" si="148"/>
        <v>0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 t="s">
        <v>89</v>
      </c>
      <c r="AS2316" t="s">
        <v>356</v>
      </c>
      <c r="AT2316" t="s">
        <v>356</v>
      </c>
      <c r="AU2316" t="s">
        <v>4450</v>
      </c>
      <c r="AV2316" t="s">
        <v>8175</v>
      </c>
      <c r="AW2316" t="s">
        <v>2655</v>
      </c>
      <c r="AX2316">
        <v>1</v>
      </c>
      <c r="AY2316">
        <v>1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1</v>
      </c>
      <c r="BF2316">
        <v>1</v>
      </c>
      <c r="BG2316">
        <v>1</v>
      </c>
      <c r="BH2316">
        <v>0</v>
      </c>
      <c r="BI2316">
        <v>0</v>
      </c>
      <c r="BJ2316">
        <v>0</v>
      </c>
      <c r="BK2316">
        <v>0</v>
      </c>
      <c r="BL2316">
        <v>2016031121</v>
      </c>
      <c r="BM2316">
        <v>21</v>
      </c>
    </row>
    <row r="2317" spans="1:65">
      <c r="A2317" t="s">
        <v>8176</v>
      </c>
      <c r="B2317">
        <v>2316</v>
      </c>
      <c r="C2317" t="s">
        <v>57</v>
      </c>
      <c r="D2317" t="s">
        <v>55</v>
      </c>
      <c r="E2317">
        <v>21</v>
      </c>
      <c r="F2317">
        <v>2016031121</v>
      </c>
      <c r="G2317" t="s">
        <v>55</v>
      </c>
      <c r="H2317" t="s">
        <v>2656</v>
      </c>
      <c r="I2317" t="s">
        <v>55</v>
      </c>
      <c r="J2317" t="s">
        <v>55</v>
      </c>
      <c r="K2317" t="s">
        <v>55</v>
      </c>
      <c r="L2317" t="s">
        <v>55</v>
      </c>
      <c r="M2317" t="s">
        <v>55</v>
      </c>
      <c r="N2317" t="s">
        <v>57</v>
      </c>
      <c r="O2317" t="s">
        <v>57</v>
      </c>
      <c r="P2317" t="s">
        <v>57</v>
      </c>
      <c r="Q2317" t="s">
        <v>57</v>
      </c>
      <c r="R2317" t="s">
        <v>57</v>
      </c>
      <c r="S2317" t="s">
        <v>55</v>
      </c>
      <c r="T2317" t="s">
        <v>57</v>
      </c>
      <c r="U2317" t="s">
        <v>57</v>
      </c>
      <c r="V2317" t="s">
        <v>57</v>
      </c>
      <c r="W2317" t="s">
        <v>55</v>
      </c>
      <c r="X2317" t="s">
        <v>57</v>
      </c>
      <c r="Y2317" t="s">
        <v>57</v>
      </c>
      <c r="Z2317" t="s">
        <v>57</v>
      </c>
      <c r="AA2317" t="s">
        <v>57</v>
      </c>
      <c r="AB2317" t="s">
        <v>57</v>
      </c>
      <c r="AC2317" t="s">
        <v>57</v>
      </c>
      <c r="AD2317" t="s">
        <v>57</v>
      </c>
      <c r="AE2317">
        <v>0</v>
      </c>
      <c r="AF2317">
        <v>0</v>
      </c>
      <c r="AG2317">
        <v>0</v>
      </c>
      <c r="AH2317">
        <v>0</v>
      </c>
      <c r="AI2317" s="18" t="str">
        <f t="shared" si="145"/>
        <v>1</v>
      </c>
      <c r="AJ2317" s="18" t="str">
        <f t="shared" si="146"/>
        <v>1</v>
      </c>
      <c r="AK2317" s="18" t="str">
        <f t="shared" si="147"/>
        <v>1</v>
      </c>
      <c r="AL2317" s="18">
        <f t="shared" si="148"/>
        <v>0</v>
      </c>
      <c r="AM2317" t="s">
        <v>55</v>
      </c>
      <c r="AN2317" t="s">
        <v>55</v>
      </c>
      <c r="AO2317">
        <v>0</v>
      </c>
      <c r="AP2317">
        <v>1</v>
      </c>
      <c r="AQ2317">
        <v>0</v>
      </c>
      <c r="AR2317" t="s">
        <v>59</v>
      </c>
      <c r="AS2317" t="s">
        <v>80</v>
      </c>
      <c r="AT2317" t="s">
        <v>80</v>
      </c>
      <c r="AU2317" t="s">
        <v>80</v>
      </c>
      <c r="AV2317" t="s">
        <v>8176</v>
      </c>
      <c r="AW2317" t="s">
        <v>2656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0</v>
      </c>
      <c r="BL2317">
        <v>2016031121</v>
      </c>
      <c r="BM2317">
        <v>21</v>
      </c>
    </row>
    <row r="2318" spans="1:65">
      <c r="A2318" t="s">
        <v>8177</v>
      </c>
      <c r="B2318">
        <v>2317</v>
      </c>
      <c r="C2318" t="s">
        <v>57</v>
      </c>
      <c r="D2318" t="s">
        <v>55</v>
      </c>
      <c r="E2318">
        <v>21</v>
      </c>
      <c r="F2318">
        <v>2016031121</v>
      </c>
      <c r="G2318" t="s">
        <v>55</v>
      </c>
      <c r="H2318" t="s">
        <v>2657</v>
      </c>
      <c r="I2318" t="s">
        <v>55</v>
      </c>
      <c r="J2318" t="s">
        <v>55</v>
      </c>
      <c r="K2318" t="s">
        <v>55</v>
      </c>
      <c r="L2318" t="s">
        <v>55</v>
      </c>
      <c r="M2318" t="s">
        <v>55</v>
      </c>
      <c r="N2318" t="s">
        <v>57</v>
      </c>
      <c r="O2318" t="s">
        <v>57</v>
      </c>
      <c r="P2318" t="s">
        <v>57</v>
      </c>
      <c r="Q2318" t="s">
        <v>57</v>
      </c>
      <c r="R2318" t="s">
        <v>57</v>
      </c>
      <c r="S2318" t="s">
        <v>55</v>
      </c>
      <c r="T2318" t="s">
        <v>57</v>
      </c>
      <c r="U2318" t="s">
        <v>57</v>
      </c>
      <c r="V2318" t="s">
        <v>57</v>
      </c>
      <c r="W2318" t="s">
        <v>55</v>
      </c>
      <c r="X2318" t="s">
        <v>57</v>
      </c>
      <c r="Y2318" t="s">
        <v>57</v>
      </c>
      <c r="Z2318" t="s">
        <v>57</v>
      </c>
      <c r="AA2318" t="s">
        <v>57</v>
      </c>
      <c r="AB2318" t="s">
        <v>57</v>
      </c>
      <c r="AC2318" t="s">
        <v>57</v>
      </c>
      <c r="AD2318" t="s">
        <v>57</v>
      </c>
      <c r="AE2318">
        <v>0</v>
      </c>
      <c r="AF2318">
        <v>0</v>
      </c>
      <c r="AG2318">
        <v>0</v>
      </c>
      <c r="AH2318">
        <v>0</v>
      </c>
      <c r="AI2318" s="18" t="str">
        <f t="shared" si="145"/>
        <v>1</v>
      </c>
      <c r="AJ2318" s="18" t="str">
        <f t="shared" si="146"/>
        <v>1</v>
      </c>
      <c r="AK2318" s="18" t="str">
        <f t="shared" si="147"/>
        <v>1</v>
      </c>
      <c r="AL2318" s="18">
        <f t="shared" si="148"/>
        <v>0</v>
      </c>
      <c r="AM2318" t="s">
        <v>55</v>
      </c>
      <c r="AN2318" t="s">
        <v>55</v>
      </c>
      <c r="AO2318">
        <v>0</v>
      </c>
      <c r="AP2318">
        <v>1</v>
      </c>
      <c r="AQ2318">
        <v>0</v>
      </c>
      <c r="AR2318" t="s">
        <v>59</v>
      </c>
      <c r="AS2318" t="s">
        <v>80</v>
      </c>
      <c r="AT2318" t="s">
        <v>80</v>
      </c>
      <c r="AU2318" t="s">
        <v>80</v>
      </c>
      <c r="AV2318" t="s">
        <v>8177</v>
      </c>
      <c r="AW2318" t="s">
        <v>2657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0</v>
      </c>
      <c r="BL2318">
        <v>2016031121</v>
      </c>
      <c r="BM2318">
        <v>21</v>
      </c>
    </row>
    <row r="2319" spans="1:65">
      <c r="A2319" t="s">
        <v>8178</v>
      </c>
      <c r="B2319">
        <v>2318</v>
      </c>
      <c r="C2319" t="s">
        <v>52</v>
      </c>
      <c r="D2319">
        <v>1</v>
      </c>
      <c r="E2319">
        <v>21</v>
      </c>
      <c r="F2319">
        <v>2016031121</v>
      </c>
      <c r="G2319">
        <v>20160311</v>
      </c>
      <c r="H2319" t="s">
        <v>2658</v>
      </c>
      <c r="I2319" t="s">
        <v>89</v>
      </c>
      <c r="J2319" t="s">
        <v>55</v>
      </c>
      <c r="K2319">
        <v>7</v>
      </c>
      <c r="L2319">
        <v>0</v>
      </c>
      <c r="M2319">
        <v>7</v>
      </c>
      <c r="N2319" t="s">
        <v>56</v>
      </c>
      <c r="O2319" t="s">
        <v>605</v>
      </c>
      <c r="P2319" t="s">
        <v>56</v>
      </c>
      <c r="Q2319" t="s">
        <v>3</v>
      </c>
      <c r="R2319" t="s">
        <v>1293</v>
      </c>
      <c r="S2319" t="s">
        <v>55</v>
      </c>
      <c r="T2319" t="s">
        <v>56</v>
      </c>
      <c r="U2319" t="s">
        <v>56</v>
      </c>
      <c r="V2319" t="s">
        <v>56</v>
      </c>
      <c r="W2319" t="s">
        <v>55</v>
      </c>
      <c r="X2319" t="s">
        <v>56</v>
      </c>
      <c r="Y2319" t="s">
        <v>56</v>
      </c>
      <c r="Z2319" t="s">
        <v>56</v>
      </c>
      <c r="AA2319" t="s">
        <v>57</v>
      </c>
      <c r="AB2319" t="s">
        <v>56</v>
      </c>
      <c r="AC2319" t="s">
        <v>56</v>
      </c>
      <c r="AD2319" t="s">
        <v>56</v>
      </c>
      <c r="AE2319">
        <v>0</v>
      </c>
      <c r="AF2319">
        <v>0</v>
      </c>
      <c r="AG2319">
        <v>0</v>
      </c>
      <c r="AH2319">
        <v>1</v>
      </c>
      <c r="AI2319" s="18" t="str">
        <f t="shared" si="145"/>
        <v>1</v>
      </c>
      <c r="AJ2319" s="18" t="str">
        <f t="shared" si="146"/>
        <v>1</v>
      </c>
      <c r="AK2319" s="18" t="str">
        <f t="shared" si="147"/>
        <v>1</v>
      </c>
      <c r="AL2319" s="18">
        <f t="shared" si="148"/>
        <v>1</v>
      </c>
      <c r="AM2319" t="s">
        <v>55</v>
      </c>
      <c r="AN2319" t="s">
        <v>55</v>
      </c>
      <c r="AO2319">
        <v>0</v>
      </c>
      <c r="AP2319">
        <v>0</v>
      </c>
      <c r="AQ2319">
        <v>0</v>
      </c>
      <c r="AR2319" t="s">
        <v>89</v>
      </c>
      <c r="AS2319" t="s">
        <v>356</v>
      </c>
      <c r="AT2319" t="s">
        <v>356</v>
      </c>
      <c r="AU2319" t="s">
        <v>4450</v>
      </c>
      <c r="AV2319" t="s">
        <v>8178</v>
      </c>
      <c r="AW2319" t="s">
        <v>2658</v>
      </c>
      <c r="AX2319">
        <v>0</v>
      </c>
      <c r="AY2319">
        <v>0</v>
      </c>
      <c r="AZ2319">
        <v>0</v>
      </c>
      <c r="BA2319">
        <v>1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2016031121</v>
      </c>
      <c r="BM2319">
        <v>21</v>
      </c>
    </row>
    <row r="2320" spans="1:65">
      <c r="A2320" t="s">
        <v>8179</v>
      </c>
      <c r="B2320">
        <v>2319</v>
      </c>
      <c r="C2320" t="s">
        <v>52</v>
      </c>
      <c r="D2320">
        <v>1</v>
      </c>
      <c r="E2320">
        <v>21</v>
      </c>
      <c r="F2320">
        <v>2016031121</v>
      </c>
      <c r="G2320">
        <v>20160311</v>
      </c>
      <c r="H2320" t="s">
        <v>2659</v>
      </c>
      <c r="I2320" t="s">
        <v>89</v>
      </c>
      <c r="J2320" t="s">
        <v>55</v>
      </c>
      <c r="K2320">
        <v>2</v>
      </c>
      <c r="L2320">
        <v>0</v>
      </c>
      <c r="M2320">
        <v>2</v>
      </c>
      <c r="N2320" t="s">
        <v>56</v>
      </c>
      <c r="O2320" t="s">
        <v>2660</v>
      </c>
      <c r="P2320" t="s">
        <v>56</v>
      </c>
      <c r="Q2320" t="s">
        <v>3</v>
      </c>
      <c r="R2320" t="s">
        <v>1293</v>
      </c>
      <c r="S2320" t="s">
        <v>55</v>
      </c>
      <c r="T2320" t="s">
        <v>56</v>
      </c>
      <c r="U2320" t="s">
        <v>56</v>
      </c>
      <c r="V2320" t="s">
        <v>56</v>
      </c>
      <c r="W2320" t="s">
        <v>55</v>
      </c>
      <c r="X2320" t="s">
        <v>56</v>
      </c>
      <c r="Y2320" t="s">
        <v>56</v>
      </c>
      <c r="Z2320" t="s">
        <v>68</v>
      </c>
      <c r="AA2320" t="s">
        <v>132</v>
      </c>
      <c r="AB2320" t="s">
        <v>56</v>
      </c>
      <c r="AC2320" t="s">
        <v>56</v>
      </c>
      <c r="AD2320" t="s">
        <v>56</v>
      </c>
      <c r="AE2320">
        <v>0</v>
      </c>
      <c r="AF2320">
        <v>0</v>
      </c>
      <c r="AG2320">
        <v>0</v>
      </c>
      <c r="AH2320">
        <v>1</v>
      </c>
      <c r="AI2320" s="18" t="str">
        <f t="shared" si="145"/>
        <v>1</v>
      </c>
      <c r="AJ2320" s="18" t="str">
        <f t="shared" si="146"/>
        <v>1</v>
      </c>
      <c r="AK2320" s="18" t="str">
        <f t="shared" si="147"/>
        <v>1</v>
      </c>
      <c r="AL2320" s="18">
        <f t="shared" si="148"/>
        <v>1</v>
      </c>
      <c r="AM2320" t="s">
        <v>55</v>
      </c>
      <c r="AN2320" t="s">
        <v>55</v>
      </c>
      <c r="AO2320">
        <v>0</v>
      </c>
      <c r="AP2320">
        <v>0</v>
      </c>
      <c r="AQ2320">
        <v>0</v>
      </c>
      <c r="AR2320" t="s">
        <v>89</v>
      </c>
      <c r="AS2320" t="s">
        <v>356</v>
      </c>
      <c r="AT2320" t="s">
        <v>356</v>
      </c>
      <c r="AU2320" t="s">
        <v>4450</v>
      </c>
      <c r="AV2320" t="s">
        <v>8179</v>
      </c>
      <c r="AW2320" t="s">
        <v>2659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2016031121</v>
      </c>
      <c r="BM2320">
        <v>21</v>
      </c>
    </row>
    <row r="2321" spans="1:65">
      <c r="A2321" t="s">
        <v>8180</v>
      </c>
      <c r="B2321">
        <v>2320</v>
      </c>
      <c r="C2321" t="s">
        <v>52</v>
      </c>
      <c r="D2321">
        <v>1</v>
      </c>
      <c r="E2321">
        <v>21</v>
      </c>
      <c r="F2321">
        <v>2016031121</v>
      </c>
      <c r="G2321">
        <v>20160311</v>
      </c>
      <c r="H2321" t="s">
        <v>2661</v>
      </c>
      <c r="I2321" t="s">
        <v>89</v>
      </c>
      <c r="J2321" t="s">
        <v>55</v>
      </c>
      <c r="K2321">
        <v>2</v>
      </c>
      <c r="L2321">
        <v>1</v>
      </c>
      <c r="M2321">
        <v>1</v>
      </c>
      <c r="N2321" t="s">
        <v>56</v>
      </c>
      <c r="O2321" t="s">
        <v>2660</v>
      </c>
      <c r="P2321" t="s">
        <v>56</v>
      </c>
      <c r="Q2321" t="s">
        <v>3</v>
      </c>
      <c r="R2321" t="s">
        <v>1293</v>
      </c>
      <c r="S2321" t="s">
        <v>55</v>
      </c>
      <c r="T2321" t="s">
        <v>56</v>
      </c>
      <c r="U2321" t="s">
        <v>56</v>
      </c>
      <c r="V2321" t="s">
        <v>56</v>
      </c>
      <c r="W2321" t="s">
        <v>55</v>
      </c>
      <c r="X2321" t="s">
        <v>56</v>
      </c>
      <c r="Y2321" t="s">
        <v>56</v>
      </c>
      <c r="Z2321" t="s">
        <v>68</v>
      </c>
      <c r="AA2321" t="s">
        <v>132</v>
      </c>
      <c r="AB2321" t="s">
        <v>56</v>
      </c>
      <c r="AC2321" t="s">
        <v>56</v>
      </c>
      <c r="AD2321" t="s">
        <v>56</v>
      </c>
      <c r="AE2321">
        <v>0</v>
      </c>
      <c r="AF2321">
        <v>0</v>
      </c>
      <c r="AG2321">
        <v>1</v>
      </c>
      <c r="AH2321">
        <v>0</v>
      </c>
      <c r="AI2321" s="18" t="str">
        <f t="shared" si="145"/>
        <v>1</v>
      </c>
      <c r="AJ2321" s="18" t="str">
        <f t="shared" si="146"/>
        <v>1</v>
      </c>
      <c r="AK2321" s="18" t="str">
        <f t="shared" si="147"/>
        <v>0</v>
      </c>
      <c r="AL2321" s="18">
        <f t="shared" si="148"/>
        <v>0</v>
      </c>
      <c r="AM2321">
        <v>1</v>
      </c>
      <c r="AN2321">
        <v>1</v>
      </c>
      <c r="AO2321">
        <v>1</v>
      </c>
      <c r="AP2321">
        <v>0</v>
      </c>
      <c r="AQ2321">
        <v>0</v>
      </c>
      <c r="AR2321" t="s">
        <v>89</v>
      </c>
      <c r="AS2321" t="s">
        <v>356</v>
      </c>
      <c r="AT2321" t="s">
        <v>356</v>
      </c>
      <c r="AU2321" t="s">
        <v>4450</v>
      </c>
      <c r="AV2321" t="s">
        <v>8180</v>
      </c>
      <c r="AW2321" t="s">
        <v>2661</v>
      </c>
      <c r="AX2321">
        <v>0</v>
      </c>
      <c r="AY2321">
        <v>1</v>
      </c>
      <c r="AZ2321">
        <v>0</v>
      </c>
      <c r="BA2321">
        <v>0</v>
      </c>
      <c r="BB2321">
        <v>0</v>
      </c>
      <c r="BC2321">
        <v>1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2016031121</v>
      </c>
      <c r="BM2321">
        <v>21</v>
      </c>
    </row>
    <row r="2322" spans="1:65">
      <c r="A2322" t="s">
        <v>8181</v>
      </c>
      <c r="B2322">
        <v>2321</v>
      </c>
      <c r="C2322" t="s">
        <v>52</v>
      </c>
      <c r="D2322">
        <v>1</v>
      </c>
      <c r="E2322">
        <v>21</v>
      </c>
      <c r="F2322">
        <v>2016031121</v>
      </c>
      <c r="G2322">
        <v>20160311</v>
      </c>
      <c r="H2322" t="s">
        <v>2662</v>
      </c>
      <c r="I2322" t="s">
        <v>89</v>
      </c>
      <c r="J2322" t="s">
        <v>55</v>
      </c>
      <c r="K2322">
        <v>2</v>
      </c>
      <c r="L2322">
        <v>1</v>
      </c>
      <c r="M2322">
        <v>1</v>
      </c>
      <c r="N2322" t="s">
        <v>56</v>
      </c>
      <c r="O2322" t="s">
        <v>2663</v>
      </c>
      <c r="P2322" t="s">
        <v>56</v>
      </c>
      <c r="Q2322" t="s">
        <v>3</v>
      </c>
      <c r="R2322" t="s">
        <v>1293</v>
      </c>
      <c r="S2322" t="s">
        <v>55</v>
      </c>
      <c r="T2322" t="s">
        <v>56</v>
      </c>
      <c r="U2322" t="s">
        <v>56</v>
      </c>
      <c r="V2322" t="s">
        <v>56</v>
      </c>
      <c r="W2322" t="s">
        <v>55</v>
      </c>
      <c r="X2322" t="s">
        <v>56</v>
      </c>
      <c r="Y2322" t="s">
        <v>56</v>
      </c>
      <c r="Z2322" t="s">
        <v>56</v>
      </c>
      <c r="AA2322" t="s">
        <v>57</v>
      </c>
      <c r="AB2322" t="s">
        <v>56</v>
      </c>
      <c r="AC2322" t="s">
        <v>56</v>
      </c>
      <c r="AD2322" t="s">
        <v>56</v>
      </c>
      <c r="AE2322">
        <v>0</v>
      </c>
      <c r="AF2322">
        <v>0</v>
      </c>
      <c r="AG2322">
        <v>1</v>
      </c>
      <c r="AH2322">
        <v>0</v>
      </c>
      <c r="AI2322" s="18" t="str">
        <f t="shared" si="145"/>
        <v>1</v>
      </c>
      <c r="AJ2322" s="18" t="str">
        <f t="shared" si="146"/>
        <v>1</v>
      </c>
      <c r="AK2322" s="18" t="str">
        <f t="shared" si="147"/>
        <v>0</v>
      </c>
      <c r="AL2322" s="18">
        <f t="shared" si="148"/>
        <v>0</v>
      </c>
      <c r="AM2322" t="s">
        <v>55</v>
      </c>
      <c r="AN2322">
        <v>1</v>
      </c>
      <c r="AO2322">
        <v>0</v>
      </c>
      <c r="AP2322">
        <v>0</v>
      </c>
      <c r="AQ2322">
        <v>0</v>
      </c>
      <c r="AR2322" t="s">
        <v>89</v>
      </c>
      <c r="AS2322" t="s">
        <v>356</v>
      </c>
      <c r="AT2322" t="s">
        <v>356</v>
      </c>
      <c r="AU2322" t="s">
        <v>4450</v>
      </c>
      <c r="AV2322" t="s">
        <v>8181</v>
      </c>
      <c r="AW2322" t="s">
        <v>2662</v>
      </c>
      <c r="AX2322">
        <v>0</v>
      </c>
      <c r="AY2322">
        <v>1</v>
      </c>
      <c r="AZ2322">
        <v>0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2016031121</v>
      </c>
      <c r="BM2322">
        <v>21</v>
      </c>
    </row>
    <row r="2323" spans="1:65">
      <c r="A2323" t="s">
        <v>8182</v>
      </c>
      <c r="B2323">
        <v>2322</v>
      </c>
      <c r="C2323" t="s">
        <v>52</v>
      </c>
      <c r="D2323">
        <v>1</v>
      </c>
      <c r="E2323">
        <v>21</v>
      </c>
      <c r="F2323">
        <v>2016031121</v>
      </c>
      <c r="G2323">
        <v>20160311</v>
      </c>
      <c r="H2323" t="s">
        <v>2664</v>
      </c>
      <c r="I2323" t="s">
        <v>2665</v>
      </c>
      <c r="J2323" t="s">
        <v>55</v>
      </c>
      <c r="K2323">
        <v>2</v>
      </c>
      <c r="L2323">
        <v>0</v>
      </c>
      <c r="M2323">
        <v>2</v>
      </c>
      <c r="N2323" t="s">
        <v>56</v>
      </c>
      <c r="O2323" t="s">
        <v>2665</v>
      </c>
      <c r="P2323" t="s">
        <v>56</v>
      </c>
      <c r="Q2323" t="s">
        <v>3</v>
      </c>
      <c r="R2323" t="s">
        <v>1293</v>
      </c>
      <c r="S2323" t="s">
        <v>55</v>
      </c>
      <c r="T2323" t="s">
        <v>56</v>
      </c>
      <c r="U2323" t="s">
        <v>56</v>
      </c>
      <c r="V2323" t="s">
        <v>56</v>
      </c>
      <c r="W2323" t="s">
        <v>55</v>
      </c>
      <c r="X2323" t="s">
        <v>56</v>
      </c>
      <c r="Y2323" t="s">
        <v>56</v>
      </c>
      <c r="Z2323" t="s">
        <v>56</v>
      </c>
      <c r="AA2323" t="s">
        <v>57</v>
      </c>
      <c r="AB2323" t="s">
        <v>56</v>
      </c>
      <c r="AC2323" t="s">
        <v>56</v>
      </c>
      <c r="AD2323" t="s">
        <v>56</v>
      </c>
      <c r="AE2323">
        <v>0</v>
      </c>
      <c r="AF2323">
        <v>0</v>
      </c>
      <c r="AG2323">
        <v>0</v>
      </c>
      <c r="AH2323">
        <v>1</v>
      </c>
      <c r="AI2323" s="18" t="str">
        <f t="shared" si="145"/>
        <v>1</v>
      </c>
      <c r="AJ2323" s="18" t="str">
        <f t="shared" si="146"/>
        <v>1</v>
      </c>
      <c r="AK2323" s="18" t="str">
        <f t="shared" si="147"/>
        <v>1</v>
      </c>
      <c r="AL2323" s="18">
        <f t="shared" si="148"/>
        <v>1</v>
      </c>
      <c r="AM2323" t="s">
        <v>55</v>
      </c>
      <c r="AN2323" t="s">
        <v>55</v>
      </c>
      <c r="AO2323">
        <v>0</v>
      </c>
      <c r="AP2323">
        <v>0</v>
      </c>
      <c r="AQ2323">
        <v>0</v>
      </c>
      <c r="AR2323" t="s">
        <v>86</v>
      </c>
      <c r="AS2323" t="s">
        <v>356</v>
      </c>
      <c r="AT2323" t="s">
        <v>356</v>
      </c>
      <c r="AU2323" t="s">
        <v>4450</v>
      </c>
      <c r="AV2323" t="s">
        <v>8182</v>
      </c>
      <c r="AW2323" t="s">
        <v>2664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2016031121</v>
      </c>
      <c r="BM2323">
        <v>21</v>
      </c>
    </row>
    <row r="2324" spans="1:65">
      <c r="A2324" t="s">
        <v>8183</v>
      </c>
      <c r="B2324">
        <v>2323</v>
      </c>
      <c r="C2324" t="s">
        <v>52</v>
      </c>
      <c r="D2324">
        <v>1</v>
      </c>
      <c r="E2324">
        <v>21</v>
      </c>
      <c r="F2324">
        <v>2016031121</v>
      </c>
      <c r="G2324">
        <v>20160311</v>
      </c>
      <c r="H2324" t="s">
        <v>2666</v>
      </c>
      <c r="I2324" t="s">
        <v>89</v>
      </c>
      <c r="J2324" t="s">
        <v>55</v>
      </c>
      <c r="K2324">
        <v>0</v>
      </c>
      <c r="L2324">
        <v>0</v>
      </c>
      <c r="M2324">
        <v>0</v>
      </c>
      <c r="N2324" t="s">
        <v>56</v>
      </c>
      <c r="O2324" t="s">
        <v>57</v>
      </c>
      <c r="P2324" t="s">
        <v>57</v>
      </c>
      <c r="Q2324" t="s">
        <v>4</v>
      </c>
      <c r="R2324" t="s">
        <v>2648</v>
      </c>
      <c r="S2324" t="s">
        <v>55</v>
      </c>
      <c r="T2324" t="s">
        <v>56</v>
      </c>
      <c r="U2324" t="s">
        <v>56</v>
      </c>
      <c r="V2324" t="s">
        <v>56</v>
      </c>
      <c r="W2324" t="s">
        <v>55</v>
      </c>
      <c r="X2324" t="s">
        <v>56</v>
      </c>
      <c r="Y2324" t="s">
        <v>56</v>
      </c>
      <c r="Z2324" t="s">
        <v>56</v>
      </c>
      <c r="AA2324" t="s">
        <v>57</v>
      </c>
      <c r="AB2324" t="s">
        <v>56</v>
      </c>
      <c r="AC2324" t="s">
        <v>56</v>
      </c>
      <c r="AD2324" t="s">
        <v>56</v>
      </c>
      <c r="AE2324">
        <v>0</v>
      </c>
      <c r="AF2324">
        <v>0</v>
      </c>
      <c r="AG2324">
        <v>0</v>
      </c>
      <c r="AH2324">
        <v>1</v>
      </c>
      <c r="AI2324" s="18" t="str">
        <f t="shared" si="145"/>
        <v>1</v>
      </c>
      <c r="AJ2324" s="18" t="str">
        <f t="shared" si="146"/>
        <v>1</v>
      </c>
      <c r="AK2324" s="18" t="str">
        <f t="shared" si="147"/>
        <v>1</v>
      </c>
      <c r="AL2324" s="18">
        <f t="shared" si="148"/>
        <v>1</v>
      </c>
      <c r="AM2324" t="s">
        <v>55</v>
      </c>
      <c r="AN2324" t="s">
        <v>55</v>
      </c>
      <c r="AO2324">
        <v>0</v>
      </c>
      <c r="AP2324">
        <v>0</v>
      </c>
      <c r="AQ2324">
        <v>0</v>
      </c>
      <c r="AR2324" t="s">
        <v>89</v>
      </c>
      <c r="AS2324" t="s">
        <v>356</v>
      </c>
      <c r="AT2324" t="s">
        <v>356</v>
      </c>
      <c r="AU2324" t="s">
        <v>4450</v>
      </c>
      <c r="AV2324" t="s">
        <v>8183</v>
      </c>
      <c r="AW2324" t="s">
        <v>2666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1</v>
      </c>
      <c r="BL2324">
        <v>2016031121</v>
      </c>
      <c r="BM2324">
        <v>21</v>
      </c>
    </row>
    <row r="2325" spans="1:65">
      <c r="A2325" t="s">
        <v>8184</v>
      </c>
      <c r="B2325">
        <v>2324</v>
      </c>
      <c r="C2325" t="s">
        <v>57</v>
      </c>
      <c r="D2325" t="s">
        <v>55</v>
      </c>
      <c r="E2325">
        <v>21</v>
      </c>
      <c r="F2325">
        <v>2016031121</v>
      </c>
      <c r="G2325" t="s">
        <v>55</v>
      </c>
      <c r="H2325" t="s">
        <v>2667</v>
      </c>
      <c r="I2325" t="s">
        <v>55</v>
      </c>
      <c r="J2325" t="s">
        <v>55</v>
      </c>
      <c r="K2325" t="s">
        <v>55</v>
      </c>
      <c r="L2325" t="s">
        <v>55</v>
      </c>
      <c r="M2325" t="s">
        <v>55</v>
      </c>
      <c r="N2325" t="s">
        <v>57</v>
      </c>
      <c r="O2325" t="s">
        <v>57</v>
      </c>
      <c r="P2325" t="s">
        <v>57</v>
      </c>
      <c r="Q2325" t="s">
        <v>57</v>
      </c>
      <c r="R2325" t="s">
        <v>57</v>
      </c>
      <c r="S2325" t="s">
        <v>55</v>
      </c>
      <c r="T2325" t="s">
        <v>57</v>
      </c>
      <c r="U2325" t="s">
        <v>57</v>
      </c>
      <c r="V2325" t="s">
        <v>57</v>
      </c>
      <c r="W2325" t="s">
        <v>55</v>
      </c>
      <c r="X2325" t="s">
        <v>57</v>
      </c>
      <c r="Y2325" t="s">
        <v>57</v>
      </c>
      <c r="Z2325" t="s">
        <v>57</v>
      </c>
      <c r="AA2325" t="s">
        <v>57</v>
      </c>
      <c r="AB2325" t="s">
        <v>57</v>
      </c>
      <c r="AC2325" t="s">
        <v>57</v>
      </c>
      <c r="AD2325" t="s">
        <v>57</v>
      </c>
      <c r="AE2325">
        <v>0</v>
      </c>
      <c r="AF2325">
        <v>0</v>
      </c>
      <c r="AG2325">
        <v>0</v>
      </c>
      <c r="AH2325">
        <v>0</v>
      </c>
      <c r="AI2325" s="18" t="str">
        <f t="shared" si="145"/>
        <v>1</v>
      </c>
      <c r="AJ2325" s="18" t="str">
        <f t="shared" si="146"/>
        <v>1</v>
      </c>
      <c r="AK2325" s="18" t="str">
        <f t="shared" si="147"/>
        <v>1</v>
      </c>
      <c r="AL2325" s="18">
        <f t="shared" si="148"/>
        <v>0</v>
      </c>
      <c r="AM2325" t="s">
        <v>55</v>
      </c>
      <c r="AN2325" t="s">
        <v>55</v>
      </c>
      <c r="AO2325">
        <v>0</v>
      </c>
      <c r="AP2325">
        <v>1</v>
      </c>
      <c r="AQ2325">
        <v>0</v>
      </c>
      <c r="AR2325" t="s">
        <v>59</v>
      </c>
      <c r="AS2325" t="s">
        <v>80</v>
      </c>
      <c r="AT2325" t="s">
        <v>80</v>
      </c>
      <c r="AU2325" t="s">
        <v>80</v>
      </c>
      <c r="AV2325" t="s">
        <v>8184</v>
      </c>
      <c r="AW2325" t="s">
        <v>2667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0</v>
      </c>
      <c r="BL2325">
        <v>2016031121</v>
      </c>
      <c r="BM2325">
        <v>21</v>
      </c>
    </row>
    <row r="2326" spans="1:65">
      <c r="A2326" t="s">
        <v>8185</v>
      </c>
      <c r="B2326">
        <v>2325</v>
      </c>
      <c r="C2326" t="s">
        <v>52</v>
      </c>
      <c r="D2326">
        <v>1</v>
      </c>
      <c r="E2326">
        <v>21</v>
      </c>
      <c r="F2326">
        <v>2016031121</v>
      </c>
      <c r="G2326">
        <v>20160311</v>
      </c>
      <c r="H2326" t="s">
        <v>2668</v>
      </c>
      <c r="I2326" t="s">
        <v>2548</v>
      </c>
      <c r="J2326" t="s">
        <v>55</v>
      </c>
      <c r="K2326">
        <v>0</v>
      </c>
      <c r="L2326">
        <v>0</v>
      </c>
      <c r="M2326">
        <v>0</v>
      </c>
      <c r="N2326" t="s">
        <v>56</v>
      </c>
      <c r="O2326" t="s">
        <v>57</v>
      </c>
      <c r="P2326" t="s">
        <v>57</v>
      </c>
      <c r="Q2326" t="s">
        <v>3</v>
      </c>
      <c r="R2326" t="s">
        <v>1293</v>
      </c>
      <c r="S2326" t="s">
        <v>55</v>
      </c>
      <c r="T2326" t="s">
        <v>68</v>
      </c>
      <c r="U2326" t="s">
        <v>56</v>
      </c>
      <c r="V2326" t="s">
        <v>56</v>
      </c>
      <c r="W2326" t="s">
        <v>55</v>
      </c>
      <c r="X2326" t="s">
        <v>56</v>
      </c>
      <c r="Y2326" t="s">
        <v>56</v>
      </c>
      <c r="Z2326" t="s">
        <v>56</v>
      </c>
      <c r="AA2326" t="s">
        <v>57</v>
      </c>
      <c r="AB2326" t="s">
        <v>56</v>
      </c>
      <c r="AC2326" t="s">
        <v>56</v>
      </c>
      <c r="AD2326" t="s">
        <v>56</v>
      </c>
      <c r="AE2326">
        <v>0</v>
      </c>
      <c r="AF2326">
        <v>0</v>
      </c>
      <c r="AG2326">
        <v>0</v>
      </c>
      <c r="AH2326">
        <v>1</v>
      </c>
      <c r="AI2326" s="18" t="str">
        <f t="shared" si="145"/>
        <v>1</v>
      </c>
      <c r="AJ2326" s="18" t="str">
        <f t="shared" si="146"/>
        <v>1</v>
      </c>
      <c r="AK2326" s="18" t="str">
        <f t="shared" si="147"/>
        <v>1</v>
      </c>
      <c r="AL2326" s="18">
        <f t="shared" si="148"/>
        <v>1</v>
      </c>
      <c r="AM2326" t="s">
        <v>55</v>
      </c>
      <c r="AN2326" t="s">
        <v>55</v>
      </c>
      <c r="AO2326">
        <v>1</v>
      </c>
      <c r="AP2326">
        <v>0</v>
      </c>
      <c r="AQ2326">
        <v>0</v>
      </c>
      <c r="AR2326" t="s">
        <v>426</v>
      </c>
      <c r="AS2326" t="s">
        <v>356</v>
      </c>
      <c r="AT2326" t="s">
        <v>356</v>
      </c>
      <c r="AU2326" t="s">
        <v>4450</v>
      </c>
      <c r="AV2326" t="s">
        <v>8185</v>
      </c>
      <c r="AW2326" t="s">
        <v>2668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</v>
      </c>
      <c r="BL2326">
        <v>2016031121</v>
      </c>
      <c r="BM2326">
        <v>21</v>
      </c>
    </row>
    <row r="2327" spans="1:65">
      <c r="A2327" t="s">
        <v>8186</v>
      </c>
      <c r="B2327">
        <v>2326</v>
      </c>
      <c r="C2327" t="s">
        <v>52</v>
      </c>
      <c r="D2327">
        <v>1</v>
      </c>
      <c r="E2327">
        <v>21</v>
      </c>
      <c r="F2327">
        <v>2016031121</v>
      </c>
      <c r="G2327">
        <v>20160311</v>
      </c>
      <c r="H2327" t="s">
        <v>2669</v>
      </c>
      <c r="I2327" t="s">
        <v>2525</v>
      </c>
      <c r="J2327" t="s">
        <v>55</v>
      </c>
      <c r="K2327">
        <v>0</v>
      </c>
      <c r="L2327">
        <v>0</v>
      </c>
      <c r="M2327">
        <v>0</v>
      </c>
      <c r="N2327" t="s">
        <v>56</v>
      </c>
      <c r="O2327" t="s">
        <v>57</v>
      </c>
      <c r="P2327" t="s">
        <v>57</v>
      </c>
      <c r="Q2327" t="s">
        <v>3</v>
      </c>
      <c r="R2327" t="s">
        <v>1293</v>
      </c>
      <c r="S2327" t="s">
        <v>55</v>
      </c>
      <c r="T2327" t="s">
        <v>68</v>
      </c>
      <c r="U2327" t="s">
        <v>68</v>
      </c>
      <c r="V2327" t="s">
        <v>68</v>
      </c>
      <c r="W2327" t="s">
        <v>55</v>
      </c>
      <c r="X2327" t="s">
        <v>56</v>
      </c>
      <c r="Y2327" t="s">
        <v>56</v>
      </c>
      <c r="Z2327" t="s">
        <v>56</v>
      </c>
      <c r="AA2327" t="s">
        <v>57</v>
      </c>
      <c r="AB2327" t="s">
        <v>56</v>
      </c>
      <c r="AC2327" t="s">
        <v>56</v>
      </c>
      <c r="AD2327" t="s">
        <v>56</v>
      </c>
      <c r="AE2327">
        <v>0</v>
      </c>
      <c r="AF2327">
        <v>0</v>
      </c>
      <c r="AG2327">
        <v>0</v>
      </c>
      <c r="AH2327">
        <v>1</v>
      </c>
      <c r="AI2327" s="18" t="str">
        <f t="shared" si="145"/>
        <v>1</v>
      </c>
      <c r="AJ2327" s="18" t="str">
        <f t="shared" si="146"/>
        <v>1</v>
      </c>
      <c r="AK2327" s="18" t="str">
        <f t="shared" si="147"/>
        <v>1</v>
      </c>
      <c r="AL2327" s="18">
        <f t="shared" si="148"/>
        <v>1</v>
      </c>
      <c r="AM2327" t="s">
        <v>55</v>
      </c>
      <c r="AN2327" t="s">
        <v>55</v>
      </c>
      <c r="AO2327">
        <v>0</v>
      </c>
      <c r="AP2327">
        <v>0</v>
      </c>
      <c r="AQ2327">
        <v>0</v>
      </c>
      <c r="AR2327" t="s">
        <v>426</v>
      </c>
      <c r="AS2327" t="s">
        <v>356</v>
      </c>
      <c r="AT2327" t="s">
        <v>356</v>
      </c>
      <c r="AU2327" t="s">
        <v>4450</v>
      </c>
      <c r="AV2327" t="s">
        <v>8186</v>
      </c>
      <c r="AW2327" t="s">
        <v>2669</v>
      </c>
      <c r="AX2327">
        <v>0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2016031121</v>
      </c>
      <c r="BM2327">
        <v>21</v>
      </c>
    </row>
    <row r="2328" spans="1:65">
      <c r="A2328" t="s">
        <v>8187</v>
      </c>
      <c r="B2328">
        <v>2327</v>
      </c>
      <c r="C2328" t="s">
        <v>52</v>
      </c>
      <c r="D2328">
        <v>1</v>
      </c>
      <c r="E2328">
        <v>21</v>
      </c>
      <c r="F2328">
        <v>2016031121</v>
      </c>
      <c r="G2328">
        <v>20160311</v>
      </c>
      <c r="H2328" t="s">
        <v>2670</v>
      </c>
      <c r="I2328" t="s">
        <v>2548</v>
      </c>
      <c r="J2328" t="s">
        <v>55</v>
      </c>
      <c r="K2328">
        <v>0</v>
      </c>
      <c r="L2328">
        <v>0</v>
      </c>
      <c r="M2328">
        <v>0</v>
      </c>
      <c r="N2328" t="s">
        <v>56</v>
      </c>
      <c r="O2328" t="s">
        <v>57</v>
      </c>
      <c r="P2328" t="s">
        <v>57</v>
      </c>
      <c r="Q2328" t="s">
        <v>3</v>
      </c>
      <c r="R2328" t="s">
        <v>1293</v>
      </c>
      <c r="S2328" t="s">
        <v>55</v>
      </c>
      <c r="T2328" t="s">
        <v>68</v>
      </c>
      <c r="U2328" t="s">
        <v>68</v>
      </c>
      <c r="V2328" t="s">
        <v>68</v>
      </c>
      <c r="W2328" t="s">
        <v>55</v>
      </c>
      <c r="X2328" t="s">
        <v>56</v>
      </c>
      <c r="Y2328" t="s">
        <v>56</v>
      </c>
      <c r="Z2328" t="s">
        <v>56</v>
      </c>
      <c r="AA2328" t="s">
        <v>57</v>
      </c>
      <c r="AB2328" t="s">
        <v>56</v>
      </c>
      <c r="AC2328" t="s">
        <v>56</v>
      </c>
      <c r="AD2328" t="s">
        <v>56</v>
      </c>
      <c r="AE2328">
        <v>0</v>
      </c>
      <c r="AF2328">
        <v>0</v>
      </c>
      <c r="AG2328">
        <v>0</v>
      </c>
      <c r="AH2328">
        <v>0</v>
      </c>
      <c r="AI2328" s="18" t="str">
        <f t="shared" si="145"/>
        <v>1</v>
      </c>
      <c r="AJ2328" s="18" t="str">
        <f t="shared" si="146"/>
        <v>1</v>
      </c>
      <c r="AK2328" s="18" t="str">
        <f t="shared" si="147"/>
        <v>1</v>
      </c>
      <c r="AL2328" s="18">
        <f t="shared" si="148"/>
        <v>0</v>
      </c>
      <c r="AM2328" t="s">
        <v>55</v>
      </c>
      <c r="AN2328" t="s">
        <v>55</v>
      </c>
      <c r="AO2328">
        <v>0</v>
      </c>
      <c r="AP2328">
        <v>0</v>
      </c>
      <c r="AQ2328">
        <v>0</v>
      </c>
      <c r="AR2328" t="s">
        <v>426</v>
      </c>
      <c r="AS2328" t="s">
        <v>356</v>
      </c>
      <c r="AT2328" t="s">
        <v>356</v>
      </c>
      <c r="AU2328" t="s">
        <v>4450</v>
      </c>
      <c r="AV2328" t="s">
        <v>8187</v>
      </c>
      <c r="AW2328" t="s">
        <v>2670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</v>
      </c>
      <c r="BI2328">
        <v>0</v>
      </c>
      <c r="BJ2328">
        <v>0</v>
      </c>
      <c r="BK2328">
        <v>1</v>
      </c>
      <c r="BL2328">
        <v>2016031121</v>
      </c>
      <c r="BM2328">
        <v>21</v>
      </c>
    </row>
    <row r="2329" spans="1:65" s="18" customFormat="1">
      <c r="A2329" s="18" t="s">
        <v>8188</v>
      </c>
      <c r="B2329" s="18">
        <v>2328</v>
      </c>
      <c r="C2329" s="18" t="s">
        <v>52</v>
      </c>
      <c r="D2329" s="18">
        <v>1</v>
      </c>
      <c r="E2329" s="18">
        <v>21</v>
      </c>
      <c r="F2329" s="18">
        <v>2016031121</v>
      </c>
      <c r="G2329" s="18">
        <v>20160311</v>
      </c>
      <c r="H2329" s="18" t="s">
        <v>2671</v>
      </c>
      <c r="I2329" s="18" t="s">
        <v>2500</v>
      </c>
      <c r="J2329" s="18" t="s">
        <v>55</v>
      </c>
      <c r="K2329" s="18" t="s">
        <v>55</v>
      </c>
      <c r="L2329" s="18" t="s">
        <v>55</v>
      </c>
      <c r="M2329" s="18" t="s">
        <v>55</v>
      </c>
      <c r="N2329" s="18" t="s">
        <v>56</v>
      </c>
      <c r="O2329" s="18" t="s">
        <v>57</v>
      </c>
      <c r="P2329" s="18" t="s">
        <v>57</v>
      </c>
      <c r="Q2329" s="18" t="s">
        <v>57</v>
      </c>
      <c r="R2329" s="18" t="s">
        <v>57</v>
      </c>
      <c r="S2329" s="18" t="s">
        <v>55</v>
      </c>
      <c r="T2329" s="18" t="s">
        <v>57</v>
      </c>
      <c r="U2329" s="18" t="s">
        <v>57</v>
      </c>
      <c r="V2329" s="18" t="s">
        <v>57</v>
      </c>
      <c r="W2329" s="18" t="s">
        <v>55</v>
      </c>
      <c r="X2329" s="18" t="s">
        <v>57</v>
      </c>
      <c r="Y2329" s="18" t="s">
        <v>57</v>
      </c>
      <c r="Z2329" s="18" t="s">
        <v>57</v>
      </c>
      <c r="AA2329" s="18" t="s">
        <v>57</v>
      </c>
      <c r="AB2329" s="18" t="s">
        <v>57</v>
      </c>
      <c r="AC2329" s="18" t="s">
        <v>57</v>
      </c>
      <c r="AD2329" s="18" t="s">
        <v>57</v>
      </c>
      <c r="AE2329">
        <v>0</v>
      </c>
      <c r="AF2329">
        <v>0</v>
      </c>
      <c r="AG2329">
        <v>0</v>
      </c>
      <c r="AH2329">
        <v>1</v>
      </c>
      <c r="AI2329" s="18" t="str">
        <f t="shared" si="145"/>
        <v>1</v>
      </c>
      <c r="AJ2329" s="18" t="str">
        <f t="shared" si="146"/>
        <v>1</v>
      </c>
      <c r="AK2329" s="18" t="str">
        <f t="shared" si="147"/>
        <v>1</v>
      </c>
      <c r="AL2329" s="18">
        <f t="shared" si="148"/>
        <v>1</v>
      </c>
      <c r="AM2329" s="18" t="s">
        <v>55</v>
      </c>
      <c r="AN2329" s="18" t="s">
        <v>55</v>
      </c>
      <c r="AO2329" s="18">
        <v>0</v>
      </c>
      <c r="AP2329" s="18">
        <v>0</v>
      </c>
      <c r="AQ2329" s="18">
        <v>0</v>
      </c>
      <c r="AR2329" s="18" t="s">
        <v>59</v>
      </c>
      <c r="AS2329" s="18" t="s">
        <v>80</v>
      </c>
      <c r="AT2329" t="s">
        <v>80</v>
      </c>
      <c r="AU2329" s="18" t="s">
        <v>80</v>
      </c>
      <c r="AV2329" t="s">
        <v>8188</v>
      </c>
      <c r="AW2329" t="s">
        <v>2671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2016031121</v>
      </c>
      <c r="BM2329">
        <v>21</v>
      </c>
    </row>
    <row r="2330" spans="1:65">
      <c r="A2330" t="s">
        <v>8189</v>
      </c>
      <c r="B2330">
        <v>2329</v>
      </c>
      <c r="C2330" t="s">
        <v>52</v>
      </c>
      <c r="D2330">
        <v>1</v>
      </c>
      <c r="E2330">
        <v>21</v>
      </c>
      <c r="F2330">
        <v>2016031221</v>
      </c>
      <c r="G2330">
        <v>20160312</v>
      </c>
      <c r="H2330" t="s">
        <v>2672</v>
      </c>
      <c r="I2330" t="s">
        <v>76</v>
      </c>
      <c r="J2330" t="s">
        <v>55</v>
      </c>
      <c r="K2330">
        <v>1</v>
      </c>
      <c r="L2330">
        <v>0</v>
      </c>
      <c r="M2330">
        <v>0</v>
      </c>
      <c r="N2330" t="s">
        <v>56</v>
      </c>
      <c r="O2330" t="s">
        <v>76</v>
      </c>
      <c r="P2330" t="s">
        <v>56</v>
      </c>
      <c r="Q2330" t="s">
        <v>4</v>
      </c>
      <c r="R2330" t="s">
        <v>93</v>
      </c>
      <c r="S2330" t="s">
        <v>55</v>
      </c>
      <c r="T2330" t="s">
        <v>56</v>
      </c>
      <c r="U2330" t="s">
        <v>56</v>
      </c>
      <c r="V2330" t="s">
        <v>68</v>
      </c>
      <c r="W2330" t="s">
        <v>55</v>
      </c>
      <c r="X2330" t="s">
        <v>56</v>
      </c>
      <c r="Y2330" t="s">
        <v>56</v>
      </c>
      <c r="Z2330" t="s">
        <v>56</v>
      </c>
      <c r="AA2330" t="s">
        <v>57</v>
      </c>
      <c r="AB2330" t="s">
        <v>56</v>
      </c>
      <c r="AC2330" t="s">
        <v>56</v>
      </c>
      <c r="AD2330" t="s">
        <v>56</v>
      </c>
      <c r="AE2330">
        <v>0</v>
      </c>
      <c r="AF2330">
        <v>0</v>
      </c>
      <c r="AG2330">
        <v>0</v>
      </c>
      <c r="AH2330">
        <v>1</v>
      </c>
      <c r="AI2330" s="18" t="str">
        <f t="shared" si="145"/>
        <v>1</v>
      </c>
      <c r="AJ2330" s="18" t="str">
        <f t="shared" si="146"/>
        <v>1</v>
      </c>
      <c r="AK2330" s="18" t="str">
        <f t="shared" si="147"/>
        <v>1</v>
      </c>
      <c r="AL2330" s="18">
        <f t="shared" si="148"/>
        <v>1</v>
      </c>
      <c r="AM2330" t="s">
        <v>55</v>
      </c>
      <c r="AN2330" t="s">
        <v>55</v>
      </c>
      <c r="AO2330">
        <v>0</v>
      </c>
      <c r="AP2330">
        <v>0</v>
      </c>
      <c r="AQ2330">
        <v>0</v>
      </c>
      <c r="AR2330" t="s">
        <v>76</v>
      </c>
      <c r="AS2330" t="s">
        <v>91</v>
      </c>
      <c r="AT2330" t="s">
        <v>91</v>
      </c>
      <c r="AU2330" t="s">
        <v>4449</v>
      </c>
      <c r="AV2330" t="s">
        <v>8189</v>
      </c>
      <c r="AW2330" t="s">
        <v>2672</v>
      </c>
      <c r="AX2330">
        <v>0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</v>
      </c>
      <c r="BL2330">
        <v>2016031221</v>
      </c>
      <c r="BM2330">
        <v>21</v>
      </c>
    </row>
    <row r="2331" spans="1:65">
      <c r="A2331" t="s">
        <v>8190</v>
      </c>
      <c r="B2331">
        <v>2330</v>
      </c>
      <c r="C2331" t="s">
        <v>57</v>
      </c>
      <c r="D2331" t="s">
        <v>55</v>
      </c>
      <c r="E2331">
        <v>21</v>
      </c>
      <c r="F2331">
        <v>2016031221</v>
      </c>
      <c r="G2331" t="s">
        <v>55</v>
      </c>
      <c r="H2331" t="s">
        <v>2673</v>
      </c>
      <c r="I2331" t="s">
        <v>55</v>
      </c>
      <c r="J2331" t="s">
        <v>55</v>
      </c>
      <c r="K2331" t="s">
        <v>55</v>
      </c>
      <c r="L2331" t="s">
        <v>55</v>
      </c>
      <c r="M2331" t="s">
        <v>55</v>
      </c>
      <c r="N2331" t="s">
        <v>57</v>
      </c>
      <c r="O2331" t="s">
        <v>57</v>
      </c>
      <c r="P2331" t="s">
        <v>57</v>
      </c>
      <c r="Q2331" t="s">
        <v>57</v>
      </c>
      <c r="R2331" t="s">
        <v>57</v>
      </c>
      <c r="S2331" t="s">
        <v>55</v>
      </c>
      <c r="T2331" t="s">
        <v>57</v>
      </c>
      <c r="U2331" t="s">
        <v>57</v>
      </c>
      <c r="V2331" t="s">
        <v>57</v>
      </c>
      <c r="W2331" t="s">
        <v>55</v>
      </c>
      <c r="X2331" t="s">
        <v>57</v>
      </c>
      <c r="Y2331" t="s">
        <v>57</v>
      </c>
      <c r="Z2331" t="s">
        <v>57</v>
      </c>
      <c r="AA2331" t="s">
        <v>57</v>
      </c>
      <c r="AB2331" t="s">
        <v>57</v>
      </c>
      <c r="AC2331" t="s">
        <v>57</v>
      </c>
      <c r="AD2331" t="s">
        <v>57</v>
      </c>
      <c r="AE2331">
        <v>0</v>
      </c>
      <c r="AF2331">
        <v>0</v>
      </c>
      <c r="AG2331">
        <v>0</v>
      </c>
      <c r="AH2331">
        <v>0</v>
      </c>
      <c r="AI2331" s="18" t="str">
        <f t="shared" si="145"/>
        <v>1</v>
      </c>
      <c r="AJ2331" s="18" t="str">
        <f t="shared" si="146"/>
        <v>1</v>
      </c>
      <c r="AK2331" s="18" t="str">
        <f t="shared" si="147"/>
        <v>1</v>
      </c>
      <c r="AL2331" s="18">
        <f t="shared" si="148"/>
        <v>0</v>
      </c>
      <c r="AM2331" t="s">
        <v>55</v>
      </c>
      <c r="AN2331" t="s">
        <v>55</v>
      </c>
      <c r="AO2331">
        <v>1</v>
      </c>
      <c r="AP2331">
        <v>1</v>
      </c>
      <c r="AQ2331">
        <v>0</v>
      </c>
      <c r="AR2331" t="s">
        <v>59</v>
      </c>
      <c r="AS2331" t="s">
        <v>80</v>
      </c>
      <c r="AT2331" t="s">
        <v>80</v>
      </c>
      <c r="AU2331" t="s">
        <v>80</v>
      </c>
      <c r="AV2331" t="s">
        <v>8190</v>
      </c>
      <c r="AW2331" t="s">
        <v>2673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0</v>
      </c>
      <c r="BL2331">
        <v>2016031221</v>
      </c>
      <c r="BM2331">
        <v>21</v>
      </c>
    </row>
    <row r="2332" spans="1:65">
      <c r="A2332" t="s">
        <v>8191</v>
      </c>
      <c r="B2332">
        <v>2331</v>
      </c>
      <c r="C2332" t="s">
        <v>57</v>
      </c>
      <c r="D2332" t="s">
        <v>55</v>
      </c>
      <c r="E2332">
        <v>21</v>
      </c>
      <c r="F2332">
        <v>2016031221</v>
      </c>
      <c r="G2332" t="s">
        <v>55</v>
      </c>
      <c r="H2332" t="s">
        <v>2674</v>
      </c>
      <c r="I2332" t="s">
        <v>55</v>
      </c>
      <c r="J2332" t="s">
        <v>55</v>
      </c>
      <c r="K2332" t="s">
        <v>55</v>
      </c>
      <c r="L2332" t="s">
        <v>55</v>
      </c>
      <c r="M2332" t="s">
        <v>55</v>
      </c>
      <c r="N2332" t="s">
        <v>57</v>
      </c>
      <c r="O2332" t="s">
        <v>57</v>
      </c>
      <c r="P2332" t="s">
        <v>57</v>
      </c>
      <c r="Q2332" t="s">
        <v>57</v>
      </c>
      <c r="R2332" t="s">
        <v>57</v>
      </c>
      <c r="S2332" t="s">
        <v>55</v>
      </c>
      <c r="T2332" t="s">
        <v>57</v>
      </c>
      <c r="U2332" t="s">
        <v>57</v>
      </c>
      <c r="V2332" t="s">
        <v>57</v>
      </c>
      <c r="W2332" t="s">
        <v>55</v>
      </c>
      <c r="X2332" t="s">
        <v>57</v>
      </c>
      <c r="Y2332" t="s">
        <v>57</v>
      </c>
      <c r="Z2332" t="s">
        <v>57</v>
      </c>
      <c r="AA2332" t="s">
        <v>57</v>
      </c>
      <c r="AB2332" t="s">
        <v>57</v>
      </c>
      <c r="AC2332" t="s">
        <v>57</v>
      </c>
      <c r="AD2332" t="s">
        <v>57</v>
      </c>
      <c r="AE2332">
        <v>0</v>
      </c>
      <c r="AF2332">
        <v>0</v>
      </c>
      <c r="AG2332">
        <v>0</v>
      </c>
      <c r="AH2332">
        <v>0</v>
      </c>
      <c r="AI2332" s="18" t="str">
        <f t="shared" si="145"/>
        <v>1</v>
      </c>
      <c r="AJ2332" s="18" t="str">
        <f t="shared" si="146"/>
        <v>1</v>
      </c>
      <c r="AK2332" s="18" t="str">
        <f t="shared" si="147"/>
        <v>1</v>
      </c>
      <c r="AL2332" s="18">
        <f t="shared" si="148"/>
        <v>0</v>
      </c>
      <c r="AM2332" t="s">
        <v>55</v>
      </c>
      <c r="AN2332" t="s">
        <v>55</v>
      </c>
      <c r="AO2332">
        <v>0</v>
      </c>
      <c r="AP2332">
        <v>1</v>
      </c>
      <c r="AQ2332">
        <v>0</v>
      </c>
      <c r="AR2332" t="s">
        <v>59</v>
      </c>
      <c r="AS2332" t="s">
        <v>80</v>
      </c>
      <c r="AT2332" t="s">
        <v>80</v>
      </c>
      <c r="AU2332" t="s">
        <v>80</v>
      </c>
      <c r="AV2332" t="s">
        <v>8191</v>
      </c>
      <c r="AW2332" t="s">
        <v>2674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0</v>
      </c>
      <c r="BL2332">
        <v>2016031221</v>
      </c>
      <c r="BM2332">
        <v>21</v>
      </c>
    </row>
    <row r="2333" spans="1:65">
      <c r="A2333" t="s">
        <v>8192</v>
      </c>
      <c r="B2333">
        <v>2332</v>
      </c>
      <c r="C2333" t="s">
        <v>52</v>
      </c>
      <c r="D2333">
        <v>1</v>
      </c>
      <c r="E2333">
        <v>21</v>
      </c>
      <c r="F2333">
        <v>2016031221</v>
      </c>
      <c r="G2333">
        <v>20160312</v>
      </c>
      <c r="H2333" t="s">
        <v>2675</v>
      </c>
      <c r="I2333" t="s">
        <v>217</v>
      </c>
      <c r="J2333" t="s">
        <v>55</v>
      </c>
      <c r="K2333">
        <v>0</v>
      </c>
      <c r="L2333">
        <v>0</v>
      </c>
      <c r="M2333">
        <v>0</v>
      </c>
      <c r="N2333" t="s">
        <v>56</v>
      </c>
      <c r="O2333" t="s">
        <v>57</v>
      </c>
      <c r="P2333" t="s">
        <v>57</v>
      </c>
      <c r="Q2333" t="s">
        <v>3</v>
      </c>
      <c r="R2333" t="s">
        <v>392</v>
      </c>
      <c r="S2333" t="s">
        <v>55</v>
      </c>
      <c r="T2333" t="s">
        <v>56</v>
      </c>
      <c r="U2333" t="s">
        <v>56</v>
      </c>
      <c r="V2333" t="s">
        <v>56</v>
      </c>
      <c r="W2333" t="s">
        <v>55</v>
      </c>
      <c r="X2333" t="s">
        <v>56</v>
      </c>
      <c r="Y2333" t="s">
        <v>56</v>
      </c>
      <c r="Z2333" t="s">
        <v>56</v>
      </c>
      <c r="AA2333" t="s">
        <v>57</v>
      </c>
      <c r="AB2333" t="s">
        <v>56</v>
      </c>
      <c r="AC2333" t="s">
        <v>56</v>
      </c>
      <c r="AD2333" t="s">
        <v>56</v>
      </c>
      <c r="AE2333">
        <v>0</v>
      </c>
      <c r="AF2333">
        <v>0</v>
      </c>
      <c r="AG2333">
        <v>0</v>
      </c>
      <c r="AH2333">
        <v>1</v>
      </c>
      <c r="AI2333" s="18" t="str">
        <f t="shared" si="145"/>
        <v>1</v>
      </c>
      <c r="AJ2333" s="18" t="str">
        <f t="shared" si="146"/>
        <v>1</v>
      </c>
      <c r="AK2333" s="18" t="str">
        <f t="shared" si="147"/>
        <v>1</v>
      </c>
      <c r="AL2333" s="18">
        <f t="shared" si="148"/>
        <v>1</v>
      </c>
      <c r="AM2333" t="s">
        <v>55</v>
      </c>
      <c r="AN2333" t="s">
        <v>55</v>
      </c>
      <c r="AO2333">
        <v>0</v>
      </c>
      <c r="AP2333">
        <v>0</v>
      </c>
      <c r="AQ2333">
        <v>0</v>
      </c>
      <c r="AR2333" t="s">
        <v>147</v>
      </c>
      <c r="AS2333" t="s">
        <v>392</v>
      </c>
      <c r="AT2333" t="s">
        <v>392</v>
      </c>
      <c r="AU2333" t="s">
        <v>4450</v>
      </c>
      <c r="AV2333" t="s">
        <v>8192</v>
      </c>
      <c r="AW2333" t="s">
        <v>2675</v>
      </c>
      <c r="AX2333">
        <v>0</v>
      </c>
      <c r="AY2333">
        <v>0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2016031221</v>
      </c>
      <c r="BM2333">
        <v>21</v>
      </c>
    </row>
    <row r="2334" spans="1:65">
      <c r="A2334" t="s">
        <v>8193</v>
      </c>
      <c r="B2334">
        <v>2333</v>
      </c>
      <c r="C2334" t="s">
        <v>52</v>
      </c>
      <c r="D2334">
        <v>1</v>
      </c>
      <c r="E2334">
        <v>21</v>
      </c>
      <c r="F2334">
        <v>2016031221</v>
      </c>
      <c r="G2334">
        <v>20160312</v>
      </c>
      <c r="H2334" t="s">
        <v>2676</v>
      </c>
      <c r="I2334" t="s">
        <v>217</v>
      </c>
      <c r="J2334" t="s">
        <v>55</v>
      </c>
      <c r="K2334">
        <v>0</v>
      </c>
      <c r="L2334">
        <v>0</v>
      </c>
      <c r="M2334">
        <v>0</v>
      </c>
      <c r="N2334" t="s">
        <v>56</v>
      </c>
      <c r="O2334" t="s">
        <v>57</v>
      </c>
      <c r="P2334" t="s">
        <v>57</v>
      </c>
      <c r="Q2334" t="s">
        <v>3</v>
      </c>
      <c r="R2334" t="s">
        <v>392</v>
      </c>
      <c r="S2334" t="s">
        <v>55</v>
      </c>
      <c r="T2334" t="s">
        <v>56</v>
      </c>
      <c r="U2334" t="s">
        <v>56</v>
      </c>
      <c r="V2334" t="s">
        <v>56</v>
      </c>
      <c r="W2334" t="s">
        <v>55</v>
      </c>
      <c r="X2334" t="s">
        <v>56</v>
      </c>
      <c r="Y2334" t="s">
        <v>56</v>
      </c>
      <c r="Z2334" t="s">
        <v>56</v>
      </c>
      <c r="AA2334" t="s">
        <v>57</v>
      </c>
      <c r="AB2334" t="s">
        <v>56</v>
      </c>
      <c r="AC2334" t="s">
        <v>56</v>
      </c>
      <c r="AD2334" t="s">
        <v>56</v>
      </c>
      <c r="AE2334">
        <v>0</v>
      </c>
      <c r="AF2334">
        <v>0</v>
      </c>
      <c r="AG2334">
        <v>0</v>
      </c>
      <c r="AH2334">
        <v>1</v>
      </c>
      <c r="AI2334" s="18" t="str">
        <f t="shared" si="145"/>
        <v>1</v>
      </c>
      <c r="AJ2334" s="18" t="str">
        <f t="shared" si="146"/>
        <v>1</v>
      </c>
      <c r="AK2334" s="18" t="str">
        <f t="shared" si="147"/>
        <v>1</v>
      </c>
      <c r="AL2334" s="18">
        <f t="shared" si="148"/>
        <v>1</v>
      </c>
      <c r="AM2334" t="s">
        <v>55</v>
      </c>
      <c r="AN2334" t="s">
        <v>55</v>
      </c>
      <c r="AO2334">
        <v>0</v>
      </c>
      <c r="AP2334">
        <v>0</v>
      </c>
      <c r="AQ2334">
        <v>0</v>
      </c>
      <c r="AR2334" t="s">
        <v>147</v>
      </c>
      <c r="AS2334" t="s">
        <v>392</v>
      </c>
      <c r="AT2334" t="s">
        <v>392</v>
      </c>
      <c r="AU2334" t="s">
        <v>4450</v>
      </c>
      <c r="AV2334" t="s">
        <v>8193</v>
      </c>
      <c r="AW2334" t="s">
        <v>2676</v>
      </c>
      <c r="AX2334">
        <v>0</v>
      </c>
      <c r="AY2334">
        <v>0</v>
      </c>
      <c r="AZ2334">
        <v>0</v>
      </c>
      <c r="BA2334">
        <v>1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2016031221</v>
      </c>
      <c r="BM2334">
        <v>21</v>
      </c>
    </row>
    <row r="2335" spans="1:65">
      <c r="A2335" t="s">
        <v>8194</v>
      </c>
      <c r="B2335">
        <v>2334</v>
      </c>
      <c r="C2335" t="s">
        <v>57</v>
      </c>
      <c r="D2335" t="s">
        <v>55</v>
      </c>
      <c r="E2335">
        <v>21</v>
      </c>
      <c r="F2335">
        <v>2016031221</v>
      </c>
      <c r="G2335" t="s">
        <v>55</v>
      </c>
      <c r="H2335" t="s">
        <v>2677</v>
      </c>
      <c r="I2335" t="s">
        <v>55</v>
      </c>
      <c r="J2335" t="s">
        <v>55</v>
      </c>
      <c r="K2335" t="s">
        <v>55</v>
      </c>
      <c r="L2335" t="s">
        <v>55</v>
      </c>
      <c r="M2335" t="s">
        <v>55</v>
      </c>
      <c r="N2335" t="s">
        <v>57</v>
      </c>
      <c r="O2335" t="s">
        <v>57</v>
      </c>
      <c r="P2335" t="s">
        <v>57</v>
      </c>
      <c r="Q2335" t="s">
        <v>57</v>
      </c>
      <c r="R2335" t="s">
        <v>57</v>
      </c>
      <c r="S2335" t="s">
        <v>55</v>
      </c>
      <c r="T2335" t="s">
        <v>57</v>
      </c>
      <c r="U2335" t="s">
        <v>57</v>
      </c>
      <c r="V2335" t="s">
        <v>57</v>
      </c>
      <c r="W2335" t="s">
        <v>55</v>
      </c>
      <c r="X2335" t="s">
        <v>57</v>
      </c>
      <c r="Y2335" t="s">
        <v>57</v>
      </c>
      <c r="Z2335" t="s">
        <v>57</v>
      </c>
      <c r="AA2335" t="s">
        <v>57</v>
      </c>
      <c r="AB2335" t="s">
        <v>57</v>
      </c>
      <c r="AC2335" t="s">
        <v>57</v>
      </c>
      <c r="AD2335" t="s">
        <v>57</v>
      </c>
      <c r="AE2335">
        <v>0</v>
      </c>
      <c r="AF2335">
        <v>0</v>
      </c>
      <c r="AG2335">
        <v>0</v>
      </c>
      <c r="AH2335">
        <v>0</v>
      </c>
      <c r="AI2335" s="18" t="str">
        <f t="shared" si="145"/>
        <v>1</v>
      </c>
      <c r="AJ2335" s="18" t="str">
        <f t="shared" si="146"/>
        <v>1</v>
      </c>
      <c r="AK2335" s="18" t="str">
        <f t="shared" si="147"/>
        <v>1</v>
      </c>
      <c r="AL2335" s="18">
        <f t="shared" si="148"/>
        <v>0</v>
      </c>
      <c r="AM2335" t="s">
        <v>55</v>
      </c>
      <c r="AN2335" t="s">
        <v>55</v>
      </c>
      <c r="AO2335">
        <v>0</v>
      </c>
      <c r="AP2335">
        <v>1</v>
      </c>
      <c r="AQ2335">
        <v>0</v>
      </c>
      <c r="AR2335" t="s">
        <v>59</v>
      </c>
      <c r="AS2335" t="s">
        <v>80</v>
      </c>
      <c r="AT2335" t="s">
        <v>80</v>
      </c>
      <c r="AU2335" t="s">
        <v>80</v>
      </c>
      <c r="AV2335" t="s">
        <v>8194</v>
      </c>
      <c r="AW2335" t="s">
        <v>2677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0</v>
      </c>
      <c r="BL2335">
        <v>2016031221</v>
      </c>
      <c r="BM2335">
        <v>21</v>
      </c>
    </row>
    <row r="2336" spans="1:65">
      <c r="A2336" t="s">
        <v>8195</v>
      </c>
      <c r="B2336">
        <v>2335</v>
      </c>
      <c r="C2336" t="s">
        <v>52</v>
      </c>
      <c r="D2336">
        <v>1</v>
      </c>
      <c r="E2336">
        <v>21</v>
      </c>
      <c r="F2336">
        <v>2016031221</v>
      </c>
      <c r="G2336">
        <v>20160312</v>
      </c>
      <c r="H2336" t="s">
        <v>2678</v>
      </c>
      <c r="I2336" t="s">
        <v>217</v>
      </c>
      <c r="J2336" t="s">
        <v>55</v>
      </c>
      <c r="K2336">
        <v>0</v>
      </c>
      <c r="L2336">
        <v>0</v>
      </c>
      <c r="M2336">
        <v>0</v>
      </c>
      <c r="N2336" t="s">
        <v>56</v>
      </c>
      <c r="O2336" t="s">
        <v>57</v>
      </c>
      <c r="P2336" t="s">
        <v>57</v>
      </c>
      <c r="Q2336" t="s">
        <v>3</v>
      </c>
      <c r="R2336" t="s">
        <v>392</v>
      </c>
      <c r="S2336" t="s">
        <v>55</v>
      </c>
      <c r="T2336" t="s">
        <v>56</v>
      </c>
      <c r="U2336" t="s">
        <v>56</v>
      </c>
      <c r="V2336" t="s">
        <v>56</v>
      </c>
      <c r="W2336" t="s">
        <v>55</v>
      </c>
      <c r="X2336" t="s">
        <v>56</v>
      </c>
      <c r="Y2336" t="s">
        <v>56</v>
      </c>
      <c r="Z2336" t="s">
        <v>56</v>
      </c>
      <c r="AA2336" t="s">
        <v>57</v>
      </c>
      <c r="AB2336" t="s">
        <v>56</v>
      </c>
      <c r="AC2336" t="s">
        <v>56</v>
      </c>
      <c r="AD2336" t="s">
        <v>56</v>
      </c>
      <c r="AE2336">
        <v>0</v>
      </c>
      <c r="AF2336">
        <v>0</v>
      </c>
      <c r="AG2336">
        <v>0</v>
      </c>
      <c r="AH2336">
        <v>1</v>
      </c>
      <c r="AI2336" s="18" t="str">
        <f t="shared" si="145"/>
        <v>1</v>
      </c>
      <c r="AJ2336" s="18" t="str">
        <f t="shared" si="146"/>
        <v>1</v>
      </c>
      <c r="AK2336" s="18" t="str">
        <f t="shared" si="147"/>
        <v>1</v>
      </c>
      <c r="AL2336" s="18">
        <f t="shared" si="148"/>
        <v>1</v>
      </c>
      <c r="AM2336" t="s">
        <v>55</v>
      </c>
      <c r="AN2336" t="s">
        <v>55</v>
      </c>
      <c r="AO2336">
        <v>1</v>
      </c>
      <c r="AP2336">
        <v>0</v>
      </c>
      <c r="AQ2336">
        <v>0</v>
      </c>
      <c r="AR2336" t="s">
        <v>147</v>
      </c>
      <c r="AS2336" t="s">
        <v>392</v>
      </c>
      <c r="AT2336" t="s">
        <v>392</v>
      </c>
      <c r="AU2336" t="s">
        <v>4450</v>
      </c>
      <c r="AV2336" t="s">
        <v>8195</v>
      </c>
      <c r="AW2336" t="s">
        <v>2678</v>
      </c>
      <c r="AX2336">
        <v>0</v>
      </c>
      <c r="AY2336">
        <v>0</v>
      </c>
      <c r="AZ2336">
        <v>0</v>
      </c>
      <c r="BA2336">
        <v>1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2016031221</v>
      </c>
      <c r="BM2336">
        <v>21</v>
      </c>
    </row>
    <row r="2337" spans="1:65">
      <c r="A2337" t="s">
        <v>8196</v>
      </c>
      <c r="B2337">
        <v>2336</v>
      </c>
      <c r="C2337" t="s">
        <v>52</v>
      </c>
      <c r="D2337">
        <v>1</v>
      </c>
      <c r="E2337">
        <v>21</v>
      </c>
      <c r="F2337">
        <v>2016031221</v>
      </c>
      <c r="G2337">
        <v>20160312</v>
      </c>
      <c r="H2337" t="s">
        <v>2679</v>
      </c>
      <c r="I2337" t="s">
        <v>217</v>
      </c>
      <c r="J2337" t="s">
        <v>55</v>
      </c>
      <c r="K2337">
        <v>0</v>
      </c>
      <c r="L2337">
        <v>0</v>
      </c>
      <c r="M2337">
        <v>0</v>
      </c>
      <c r="N2337" t="s">
        <v>56</v>
      </c>
      <c r="O2337" t="s">
        <v>57</v>
      </c>
      <c r="P2337" t="s">
        <v>57</v>
      </c>
      <c r="Q2337" t="s">
        <v>3</v>
      </c>
      <c r="R2337" t="s">
        <v>392</v>
      </c>
      <c r="S2337" t="s">
        <v>55</v>
      </c>
      <c r="T2337" t="s">
        <v>56</v>
      </c>
      <c r="U2337" t="s">
        <v>56</v>
      </c>
      <c r="V2337" t="s">
        <v>56</v>
      </c>
      <c r="W2337" t="s">
        <v>55</v>
      </c>
      <c r="X2337" t="s">
        <v>56</v>
      </c>
      <c r="Y2337" t="s">
        <v>56</v>
      </c>
      <c r="Z2337" t="s">
        <v>56</v>
      </c>
      <c r="AA2337" t="s">
        <v>57</v>
      </c>
      <c r="AB2337" t="s">
        <v>56</v>
      </c>
      <c r="AC2337" t="s">
        <v>56</v>
      </c>
      <c r="AD2337" t="s">
        <v>56</v>
      </c>
      <c r="AE2337">
        <v>0</v>
      </c>
      <c r="AF2337">
        <v>0</v>
      </c>
      <c r="AG2337">
        <v>0</v>
      </c>
      <c r="AH2337">
        <v>1</v>
      </c>
      <c r="AI2337" s="18" t="str">
        <f t="shared" si="145"/>
        <v>1</v>
      </c>
      <c r="AJ2337" s="18" t="str">
        <f t="shared" si="146"/>
        <v>1</v>
      </c>
      <c r="AK2337" s="18" t="str">
        <f t="shared" si="147"/>
        <v>1</v>
      </c>
      <c r="AL2337" s="18">
        <f t="shared" si="148"/>
        <v>1</v>
      </c>
      <c r="AM2337" t="s">
        <v>55</v>
      </c>
      <c r="AN2337" t="s">
        <v>55</v>
      </c>
      <c r="AO2337">
        <v>0</v>
      </c>
      <c r="AP2337">
        <v>0</v>
      </c>
      <c r="AQ2337">
        <v>0</v>
      </c>
      <c r="AR2337" t="s">
        <v>147</v>
      </c>
      <c r="AS2337" t="s">
        <v>392</v>
      </c>
      <c r="AT2337" t="s">
        <v>392</v>
      </c>
      <c r="AU2337" t="s">
        <v>4450</v>
      </c>
      <c r="AV2337" t="s">
        <v>8196</v>
      </c>
      <c r="AW2337" t="s">
        <v>2679</v>
      </c>
      <c r="AX2337">
        <v>0</v>
      </c>
      <c r="AY2337">
        <v>0</v>
      </c>
      <c r="AZ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2016031221</v>
      </c>
      <c r="BM2337">
        <v>21</v>
      </c>
    </row>
    <row r="2338" spans="1:65">
      <c r="A2338" t="s">
        <v>8197</v>
      </c>
      <c r="B2338">
        <v>2337</v>
      </c>
      <c r="C2338" t="s">
        <v>52</v>
      </c>
      <c r="D2338">
        <v>1</v>
      </c>
      <c r="E2338">
        <v>21</v>
      </c>
      <c r="F2338">
        <v>2016031221</v>
      </c>
      <c r="G2338">
        <v>20160312</v>
      </c>
      <c r="H2338" t="s">
        <v>2680</v>
      </c>
      <c r="I2338" t="s">
        <v>217</v>
      </c>
      <c r="J2338" t="s">
        <v>55</v>
      </c>
      <c r="K2338">
        <v>1</v>
      </c>
      <c r="L2338">
        <v>0</v>
      </c>
      <c r="M2338">
        <v>1</v>
      </c>
      <c r="N2338" t="s">
        <v>56</v>
      </c>
      <c r="O2338" t="s">
        <v>89</v>
      </c>
      <c r="P2338" t="s">
        <v>68</v>
      </c>
      <c r="Q2338" t="s">
        <v>3</v>
      </c>
      <c r="R2338" t="s">
        <v>297</v>
      </c>
      <c r="S2338" t="s">
        <v>55</v>
      </c>
      <c r="T2338" t="s">
        <v>56</v>
      </c>
      <c r="U2338" t="s">
        <v>56</v>
      </c>
      <c r="V2338" t="s">
        <v>56</v>
      </c>
      <c r="W2338" t="s">
        <v>55</v>
      </c>
      <c r="X2338" t="s">
        <v>56</v>
      </c>
      <c r="Y2338" t="s">
        <v>56</v>
      </c>
      <c r="Z2338" t="s">
        <v>56</v>
      </c>
      <c r="AA2338" t="s">
        <v>57</v>
      </c>
      <c r="AB2338" t="s">
        <v>56</v>
      </c>
      <c r="AC2338" t="s">
        <v>56</v>
      </c>
      <c r="AD2338" t="s">
        <v>56</v>
      </c>
      <c r="AE2338">
        <v>0</v>
      </c>
      <c r="AF2338">
        <v>0</v>
      </c>
      <c r="AG2338">
        <v>1</v>
      </c>
      <c r="AH2338">
        <v>0</v>
      </c>
      <c r="AI2338" s="18" t="str">
        <f t="shared" si="145"/>
        <v>1</v>
      </c>
      <c r="AJ2338" s="18" t="str">
        <f t="shared" si="146"/>
        <v>1</v>
      </c>
      <c r="AK2338" s="18" t="str">
        <f t="shared" si="147"/>
        <v>0</v>
      </c>
      <c r="AL2338" s="18">
        <f t="shared" si="148"/>
        <v>0</v>
      </c>
      <c r="AM2338">
        <v>3</v>
      </c>
      <c r="AN2338">
        <v>3</v>
      </c>
      <c r="AO2338">
        <v>0</v>
      </c>
      <c r="AP2338">
        <v>0</v>
      </c>
      <c r="AQ2338">
        <v>0</v>
      </c>
      <c r="AR2338" t="s">
        <v>147</v>
      </c>
      <c r="AS2338" t="s">
        <v>141</v>
      </c>
      <c r="AT2338" t="s">
        <v>141</v>
      </c>
      <c r="AU2338" t="s">
        <v>1326</v>
      </c>
      <c r="AV2338" t="s">
        <v>8197</v>
      </c>
      <c r="AW2338" t="s">
        <v>2680</v>
      </c>
      <c r="AX2338">
        <v>0</v>
      </c>
      <c r="AY2338">
        <v>1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2016031221</v>
      </c>
      <c r="BM2338">
        <v>21</v>
      </c>
    </row>
    <row r="2339" spans="1:65">
      <c r="A2339" t="s">
        <v>8198</v>
      </c>
      <c r="B2339">
        <v>2338</v>
      </c>
      <c r="C2339" t="s">
        <v>52</v>
      </c>
      <c r="D2339">
        <v>1</v>
      </c>
      <c r="E2339">
        <v>21</v>
      </c>
      <c r="F2339">
        <v>2016031221</v>
      </c>
      <c r="G2339">
        <v>20160312</v>
      </c>
      <c r="H2339" t="s">
        <v>2681</v>
      </c>
      <c r="I2339" t="s">
        <v>217</v>
      </c>
      <c r="J2339" t="s">
        <v>55</v>
      </c>
      <c r="K2339">
        <v>0</v>
      </c>
      <c r="L2339">
        <v>0</v>
      </c>
      <c r="M2339">
        <v>0</v>
      </c>
      <c r="N2339" t="s">
        <v>56</v>
      </c>
      <c r="O2339" t="s">
        <v>57</v>
      </c>
      <c r="P2339" t="s">
        <v>57</v>
      </c>
      <c r="Q2339" t="s">
        <v>3</v>
      </c>
      <c r="R2339" t="s">
        <v>297</v>
      </c>
      <c r="S2339" t="s">
        <v>55</v>
      </c>
      <c r="T2339" t="s">
        <v>56</v>
      </c>
      <c r="U2339" t="s">
        <v>56</v>
      </c>
      <c r="V2339" t="s">
        <v>56</v>
      </c>
      <c r="W2339" t="s">
        <v>55</v>
      </c>
      <c r="X2339" t="s">
        <v>56</v>
      </c>
      <c r="Y2339" t="s">
        <v>56</v>
      </c>
      <c r="Z2339" t="s">
        <v>68</v>
      </c>
      <c r="AA2339" t="s">
        <v>132</v>
      </c>
      <c r="AB2339" t="s">
        <v>56</v>
      </c>
      <c r="AC2339" t="s">
        <v>56</v>
      </c>
      <c r="AD2339" t="s">
        <v>56</v>
      </c>
      <c r="AE2339">
        <v>0</v>
      </c>
      <c r="AF2339">
        <v>0</v>
      </c>
      <c r="AG2339">
        <v>0</v>
      </c>
      <c r="AH2339">
        <v>1</v>
      </c>
      <c r="AI2339" s="18" t="str">
        <f t="shared" si="145"/>
        <v>1</v>
      </c>
      <c r="AJ2339" s="18" t="str">
        <f t="shared" si="146"/>
        <v>1</v>
      </c>
      <c r="AK2339" s="18" t="str">
        <f t="shared" si="147"/>
        <v>1</v>
      </c>
      <c r="AL2339" s="18">
        <f t="shared" si="148"/>
        <v>1</v>
      </c>
      <c r="AM2339" t="s">
        <v>55</v>
      </c>
      <c r="AN2339" t="s">
        <v>55</v>
      </c>
      <c r="AO2339">
        <v>0</v>
      </c>
      <c r="AP2339">
        <v>0</v>
      </c>
      <c r="AQ2339">
        <v>0</v>
      </c>
      <c r="AR2339" t="s">
        <v>147</v>
      </c>
      <c r="AS2339" t="s">
        <v>141</v>
      </c>
      <c r="AT2339" t="s">
        <v>141</v>
      </c>
      <c r="AU2339" t="s">
        <v>1326</v>
      </c>
      <c r="AV2339" t="s">
        <v>8198</v>
      </c>
      <c r="AW2339" t="s">
        <v>2681</v>
      </c>
      <c r="AX2339">
        <v>0</v>
      </c>
      <c r="AY2339">
        <v>0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2016031221</v>
      </c>
      <c r="BM2339">
        <v>21</v>
      </c>
    </row>
    <row r="2340" spans="1:65">
      <c r="A2340" t="s">
        <v>8199</v>
      </c>
      <c r="B2340">
        <v>2339</v>
      </c>
      <c r="C2340" t="s">
        <v>57</v>
      </c>
      <c r="D2340" t="s">
        <v>55</v>
      </c>
      <c r="E2340">
        <v>21</v>
      </c>
      <c r="F2340">
        <v>2016031221</v>
      </c>
      <c r="G2340" t="s">
        <v>55</v>
      </c>
      <c r="H2340" t="s">
        <v>2682</v>
      </c>
      <c r="I2340" t="s">
        <v>55</v>
      </c>
      <c r="J2340" t="s">
        <v>55</v>
      </c>
      <c r="K2340" t="s">
        <v>55</v>
      </c>
      <c r="L2340" t="s">
        <v>55</v>
      </c>
      <c r="M2340" t="s">
        <v>55</v>
      </c>
      <c r="N2340" t="s">
        <v>57</v>
      </c>
      <c r="O2340" t="s">
        <v>57</v>
      </c>
      <c r="P2340" t="s">
        <v>57</v>
      </c>
      <c r="Q2340" t="s">
        <v>57</v>
      </c>
      <c r="R2340" t="s">
        <v>57</v>
      </c>
      <c r="S2340" t="s">
        <v>55</v>
      </c>
      <c r="T2340" t="s">
        <v>57</v>
      </c>
      <c r="U2340" t="s">
        <v>57</v>
      </c>
      <c r="V2340" t="s">
        <v>57</v>
      </c>
      <c r="W2340" t="s">
        <v>55</v>
      </c>
      <c r="X2340" t="s">
        <v>57</v>
      </c>
      <c r="Y2340" t="s">
        <v>57</v>
      </c>
      <c r="Z2340" t="s">
        <v>57</v>
      </c>
      <c r="AA2340" t="s">
        <v>57</v>
      </c>
      <c r="AB2340" t="s">
        <v>57</v>
      </c>
      <c r="AC2340" t="s">
        <v>57</v>
      </c>
      <c r="AD2340" t="s">
        <v>57</v>
      </c>
      <c r="AE2340">
        <v>0</v>
      </c>
      <c r="AF2340">
        <v>0</v>
      </c>
      <c r="AG2340">
        <v>0</v>
      </c>
      <c r="AH2340">
        <v>0</v>
      </c>
      <c r="AI2340" s="18" t="str">
        <f t="shared" si="145"/>
        <v>1</v>
      </c>
      <c r="AJ2340" s="18" t="str">
        <f t="shared" si="146"/>
        <v>1</v>
      </c>
      <c r="AK2340" s="18" t="str">
        <f t="shared" si="147"/>
        <v>1</v>
      </c>
      <c r="AL2340" s="18">
        <f t="shared" si="148"/>
        <v>0</v>
      </c>
      <c r="AM2340" t="s">
        <v>55</v>
      </c>
      <c r="AN2340" t="s">
        <v>55</v>
      </c>
      <c r="AO2340">
        <v>0</v>
      </c>
      <c r="AP2340">
        <v>1</v>
      </c>
      <c r="AQ2340">
        <v>0</v>
      </c>
      <c r="AR2340" t="s">
        <v>59</v>
      </c>
      <c r="AS2340" t="s">
        <v>80</v>
      </c>
      <c r="AT2340" t="s">
        <v>80</v>
      </c>
      <c r="AU2340" t="s">
        <v>80</v>
      </c>
      <c r="AV2340" t="s">
        <v>8199</v>
      </c>
      <c r="AW2340" t="s">
        <v>2682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0</v>
      </c>
      <c r="BL2340">
        <v>2016031221</v>
      </c>
      <c r="BM2340">
        <v>21</v>
      </c>
    </row>
    <row r="2341" spans="1:65">
      <c r="A2341" t="s">
        <v>8200</v>
      </c>
      <c r="B2341">
        <v>2340</v>
      </c>
      <c r="C2341" t="s">
        <v>52</v>
      </c>
      <c r="D2341">
        <v>1</v>
      </c>
      <c r="E2341">
        <v>21</v>
      </c>
      <c r="F2341">
        <v>2016031221</v>
      </c>
      <c r="G2341">
        <v>20160312</v>
      </c>
      <c r="H2341" t="s">
        <v>2683</v>
      </c>
      <c r="I2341" t="s">
        <v>89</v>
      </c>
      <c r="J2341" t="s">
        <v>55</v>
      </c>
      <c r="K2341">
        <v>2</v>
      </c>
      <c r="L2341">
        <v>0</v>
      </c>
      <c r="M2341">
        <v>2</v>
      </c>
      <c r="N2341" t="s">
        <v>56</v>
      </c>
      <c r="O2341" t="s">
        <v>2684</v>
      </c>
      <c r="P2341" t="s">
        <v>68</v>
      </c>
      <c r="Q2341" t="s">
        <v>3</v>
      </c>
      <c r="R2341" t="s">
        <v>80</v>
      </c>
      <c r="S2341" t="s">
        <v>55</v>
      </c>
      <c r="T2341" t="s">
        <v>56</v>
      </c>
      <c r="U2341" t="s">
        <v>56</v>
      </c>
      <c r="V2341" t="s">
        <v>56</v>
      </c>
      <c r="W2341" t="s">
        <v>55</v>
      </c>
      <c r="X2341" t="s">
        <v>56</v>
      </c>
      <c r="Y2341" t="s">
        <v>56</v>
      </c>
      <c r="Z2341" t="s">
        <v>56</v>
      </c>
      <c r="AA2341" t="s">
        <v>57</v>
      </c>
      <c r="AB2341" t="s">
        <v>56</v>
      </c>
      <c r="AC2341" t="s">
        <v>56</v>
      </c>
      <c r="AD2341" t="s">
        <v>68</v>
      </c>
      <c r="AE2341">
        <v>0</v>
      </c>
      <c r="AF2341">
        <v>1</v>
      </c>
      <c r="AG2341">
        <v>1</v>
      </c>
      <c r="AH2341">
        <v>0</v>
      </c>
      <c r="AI2341" s="18" t="str">
        <f t="shared" si="145"/>
        <v>1</v>
      </c>
      <c r="AJ2341" s="18" t="str">
        <f t="shared" si="146"/>
        <v>0</v>
      </c>
      <c r="AK2341" s="18" t="str">
        <f t="shared" si="147"/>
        <v>0</v>
      </c>
      <c r="AL2341" s="18">
        <f t="shared" si="148"/>
        <v>0</v>
      </c>
      <c r="AM2341">
        <v>6</v>
      </c>
      <c r="AN2341">
        <v>6</v>
      </c>
      <c r="AO2341">
        <v>1</v>
      </c>
      <c r="AP2341">
        <v>0</v>
      </c>
      <c r="AQ2341">
        <v>0</v>
      </c>
      <c r="AR2341" t="s">
        <v>89</v>
      </c>
      <c r="AS2341" t="s">
        <v>80</v>
      </c>
      <c r="AT2341" t="s">
        <v>80</v>
      </c>
      <c r="AU2341" t="s">
        <v>80</v>
      </c>
      <c r="AV2341" t="s">
        <v>8200</v>
      </c>
      <c r="AW2341" t="s">
        <v>2683</v>
      </c>
      <c r="AX2341">
        <v>0</v>
      </c>
      <c r="AY2341">
        <v>1</v>
      </c>
      <c r="AZ2341">
        <v>1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2016031221</v>
      </c>
      <c r="BM2341">
        <v>21</v>
      </c>
    </row>
    <row r="2342" spans="1:65">
      <c r="A2342" t="s">
        <v>8201</v>
      </c>
      <c r="B2342">
        <v>2341</v>
      </c>
      <c r="C2342" t="s">
        <v>52</v>
      </c>
      <c r="D2342">
        <v>1</v>
      </c>
      <c r="E2342">
        <v>21</v>
      </c>
      <c r="F2342">
        <v>2016031221</v>
      </c>
      <c r="G2342">
        <v>20160312</v>
      </c>
      <c r="H2342" t="s">
        <v>2685</v>
      </c>
      <c r="I2342" t="s">
        <v>217</v>
      </c>
      <c r="J2342" t="s">
        <v>55</v>
      </c>
      <c r="K2342">
        <v>0</v>
      </c>
      <c r="L2342">
        <v>0</v>
      </c>
      <c r="M2342">
        <v>0</v>
      </c>
      <c r="N2342" t="s">
        <v>56</v>
      </c>
      <c r="O2342" t="s">
        <v>57</v>
      </c>
      <c r="P2342" t="s">
        <v>57</v>
      </c>
      <c r="Q2342" t="s">
        <v>3</v>
      </c>
      <c r="R2342" t="s">
        <v>392</v>
      </c>
      <c r="S2342" t="s">
        <v>55</v>
      </c>
      <c r="T2342" t="s">
        <v>56</v>
      </c>
      <c r="U2342" t="s">
        <v>56</v>
      </c>
      <c r="V2342" t="s">
        <v>56</v>
      </c>
      <c r="W2342" t="s">
        <v>55</v>
      </c>
      <c r="X2342" t="s">
        <v>56</v>
      </c>
      <c r="Y2342" t="s">
        <v>56</v>
      </c>
      <c r="Z2342" t="s">
        <v>56</v>
      </c>
      <c r="AA2342" t="s">
        <v>57</v>
      </c>
      <c r="AB2342" t="s">
        <v>56</v>
      </c>
      <c r="AC2342" t="s">
        <v>56</v>
      </c>
      <c r="AD2342" t="s">
        <v>56</v>
      </c>
      <c r="AE2342">
        <v>0</v>
      </c>
      <c r="AF2342">
        <v>0</v>
      </c>
      <c r="AG2342">
        <v>0</v>
      </c>
      <c r="AH2342">
        <v>1</v>
      </c>
      <c r="AI2342" s="18" t="str">
        <f t="shared" si="145"/>
        <v>1</v>
      </c>
      <c r="AJ2342" s="18" t="str">
        <f t="shared" si="146"/>
        <v>1</v>
      </c>
      <c r="AK2342" s="18" t="str">
        <f t="shared" si="147"/>
        <v>1</v>
      </c>
      <c r="AL2342" s="18">
        <f t="shared" si="148"/>
        <v>1</v>
      </c>
      <c r="AM2342" t="s">
        <v>55</v>
      </c>
      <c r="AN2342" t="s">
        <v>55</v>
      </c>
      <c r="AO2342">
        <v>0</v>
      </c>
      <c r="AP2342">
        <v>0</v>
      </c>
      <c r="AQ2342">
        <v>0</v>
      </c>
      <c r="AR2342" t="s">
        <v>147</v>
      </c>
      <c r="AS2342" t="s">
        <v>392</v>
      </c>
      <c r="AT2342" t="s">
        <v>392</v>
      </c>
      <c r="AU2342" t="s">
        <v>4450</v>
      </c>
      <c r="AV2342" t="s">
        <v>8201</v>
      </c>
      <c r="AW2342" t="s">
        <v>2685</v>
      </c>
      <c r="AX2342">
        <v>0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2016031221</v>
      </c>
      <c r="BM2342">
        <v>21</v>
      </c>
    </row>
    <row r="2343" spans="1:65">
      <c r="A2343" t="s">
        <v>8202</v>
      </c>
      <c r="B2343">
        <v>2342</v>
      </c>
      <c r="C2343" t="s">
        <v>52</v>
      </c>
      <c r="D2343">
        <v>1</v>
      </c>
      <c r="E2343">
        <v>21</v>
      </c>
      <c r="F2343">
        <v>2016031221</v>
      </c>
      <c r="G2343">
        <v>20160312</v>
      </c>
      <c r="H2343" t="s">
        <v>2686</v>
      </c>
      <c r="I2343" t="s">
        <v>76</v>
      </c>
      <c r="J2343" t="s">
        <v>55</v>
      </c>
      <c r="K2343">
        <v>0</v>
      </c>
      <c r="L2343">
        <v>0</v>
      </c>
      <c r="M2343">
        <v>0</v>
      </c>
      <c r="N2343" t="s">
        <v>56</v>
      </c>
      <c r="O2343" t="s">
        <v>57</v>
      </c>
      <c r="P2343" t="s">
        <v>57</v>
      </c>
      <c r="Q2343" t="s">
        <v>4</v>
      </c>
      <c r="R2343" t="s">
        <v>2687</v>
      </c>
      <c r="S2343" t="s">
        <v>55</v>
      </c>
      <c r="T2343" t="s">
        <v>56</v>
      </c>
      <c r="U2343" t="s">
        <v>56</v>
      </c>
      <c r="V2343" t="s">
        <v>56</v>
      </c>
      <c r="W2343" t="s">
        <v>55</v>
      </c>
      <c r="X2343" t="s">
        <v>56</v>
      </c>
      <c r="Y2343" t="s">
        <v>56</v>
      </c>
      <c r="Z2343" t="s">
        <v>56</v>
      </c>
      <c r="AA2343" t="s">
        <v>57</v>
      </c>
      <c r="AB2343" t="s">
        <v>56</v>
      </c>
      <c r="AC2343" t="s">
        <v>56</v>
      </c>
      <c r="AD2343" t="s">
        <v>56</v>
      </c>
      <c r="AE2343">
        <v>0</v>
      </c>
      <c r="AF2343">
        <v>0</v>
      </c>
      <c r="AG2343">
        <v>0</v>
      </c>
      <c r="AH2343">
        <v>0</v>
      </c>
      <c r="AI2343" s="18" t="str">
        <f t="shared" si="145"/>
        <v>1</v>
      </c>
      <c r="AJ2343" s="18" t="str">
        <f t="shared" si="146"/>
        <v>1</v>
      </c>
      <c r="AK2343" s="18" t="str">
        <f t="shared" si="147"/>
        <v>1</v>
      </c>
      <c r="AL2343" s="18">
        <f t="shared" si="148"/>
        <v>0</v>
      </c>
      <c r="AM2343" t="s">
        <v>55</v>
      </c>
      <c r="AN2343" t="s">
        <v>55</v>
      </c>
      <c r="AO2343">
        <v>0</v>
      </c>
      <c r="AP2343">
        <v>0</v>
      </c>
      <c r="AQ2343">
        <v>0</v>
      </c>
      <c r="AR2343" t="s">
        <v>76</v>
      </c>
      <c r="AS2343" t="s">
        <v>91</v>
      </c>
      <c r="AT2343" t="s">
        <v>91</v>
      </c>
      <c r="AU2343" t="s">
        <v>4449</v>
      </c>
      <c r="AV2343" t="s">
        <v>8202</v>
      </c>
      <c r="AW2343" t="s">
        <v>2686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  <c r="BJ2343">
        <v>0</v>
      </c>
      <c r="BK2343">
        <v>1</v>
      </c>
      <c r="BL2343">
        <v>2016031221</v>
      </c>
      <c r="BM2343">
        <v>21</v>
      </c>
    </row>
    <row r="2344" spans="1:65">
      <c r="A2344" t="s">
        <v>8203</v>
      </c>
      <c r="B2344">
        <v>2343</v>
      </c>
      <c r="C2344" t="s">
        <v>52</v>
      </c>
      <c r="D2344">
        <v>1</v>
      </c>
      <c r="E2344">
        <v>21</v>
      </c>
      <c r="F2344">
        <v>2016031221</v>
      </c>
      <c r="G2344">
        <v>20160312</v>
      </c>
      <c r="H2344" t="s">
        <v>2688</v>
      </c>
      <c r="I2344" t="s">
        <v>2689</v>
      </c>
      <c r="J2344" t="s">
        <v>55</v>
      </c>
      <c r="K2344">
        <v>1</v>
      </c>
      <c r="L2344">
        <v>0</v>
      </c>
      <c r="M2344">
        <v>1</v>
      </c>
      <c r="N2344" t="s">
        <v>56</v>
      </c>
      <c r="O2344" t="s">
        <v>217</v>
      </c>
      <c r="P2344" t="s">
        <v>68</v>
      </c>
      <c r="Q2344" t="s">
        <v>3</v>
      </c>
      <c r="R2344" t="s">
        <v>297</v>
      </c>
      <c r="S2344" t="s">
        <v>55</v>
      </c>
      <c r="T2344" t="s">
        <v>68</v>
      </c>
      <c r="U2344" t="s">
        <v>68</v>
      </c>
      <c r="V2344" t="s">
        <v>56</v>
      </c>
      <c r="W2344" t="s">
        <v>55</v>
      </c>
      <c r="X2344" t="s">
        <v>56</v>
      </c>
      <c r="Y2344" t="s">
        <v>56</v>
      </c>
      <c r="Z2344" t="s">
        <v>56</v>
      </c>
      <c r="AA2344" t="s">
        <v>57</v>
      </c>
      <c r="AB2344" t="s">
        <v>56</v>
      </c>
      <c r="AC2344" t="s">
        <v>56</v>
      </c>
      <c r="AD2344" t="s">
        <v>56</v>
      </c>
      <c r="AE2344">
        <v>0</v>
      </c>
      <c r="AF2344">
        <v>0</v>
      </c>
      <c r="AG2344">
        <v>0</v>
      </c>
      <c r="AH2344">
        <v>1</v>
      </c>
      <c r="AI2344" s="18" t="str">
        <f t="shared" si="145"/>
        <v>1</v>
      </c>
      <c r="AJ2344" s="18" t="str">
        <f t="shared" si="146"/>
        <v>1</v>
      </c>
      <c r="AK2344" s="18" t="str">
        <f t="shared" si="147"/>
        <v>1</v>
      </c>
      <c r="AL2344" s="18">
        <f t="shared" si="148"/>
        <v>1</v>
      </c>
      <c r="AM2344" t="s">
        <v>55</v>
      </c>
      <c r="AN2344" t="s">
        <v>55</v>
      </c>
      <c r="AO2344">
        <v>0</v>
      </c>
      <c r="AP2344">
        <v>0</v>
      </c>
      <c r="AQ2344">
        <v>0</v>
      </c>
      <c r="AR2344" t="s">
        <v>422</v>
      </c>
      <c r="AS2344" t="s">
        <v>141</v>
      </c>
      <c r="AT2344" t="s">
        <v>141</v>
      </c>
      <c r="AU2344" t="s">
        <v>1326</v>
      </c>
      <c r="AV2344" t="s">
        <v>8203</v>
      </c>
      <c r="AW2344" t="s">
        <v>2688</v>
      </c>
      <c r="AX2344">
        <v>0</v>
      </c>
      <c r="AY2344">
        <v>0</v>
      </c>
      <c r="AZ2344">
        <v>0</v>
      </c>
      <c r="BA2344">
        <v>1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2016031221</v>
      </c>
      <c r="BM2344">
        <v>21</v>
      </c>
    </row>
    <row r="2345" spans="1:65">
      <c r="A2345" t="s">
        <v>8204</v>
      </c>
      <c r="B2345">
        <v>2344</v>
      </c>
      <c r="C2345" t="s">
        <v>57</v>
      </c>
      <c r="D2345" t="s">
        <v>55</v>
      </c>
      <c r="E2345">
        <v>21</v>
      </c>
      <c r="F2345">
        <v>2016031221</v>
      </c>
      <c r="G2345" t="s">
        <v>55</v>
      </c>
      <c r="H2345" t="s">
        <v>2690</v>
      </c>
      <c r="I2345" t="s">
        <v>55</v>
      </c>
      <c r="J2345" t="s">
        <v>55</v>
      </c>
      <c r="K2345" t="s">
        <v>55</v>
      </c>
      <c r="L2345" t="s">
        <v>55</v>
      </c>
      <c r="M2345" t="s">
        <v>55</v>
      </c>
      <c r="N2345" t="s">
        <v>57</v>
      </c>
      <c r="O2345" t="s">
        <v>57</v>
      </c>
      <c r="P2345" t="s">
        <v>57</v>
      </c>
      <c r="Q2345" t="s">
        <v>57</v>
      </c>
      <c r="R2345" t="s">
        <v>57</v>
      </c>
      <c r="S2345" t="s">
        <v>55</v>
      </c>
      <c r="T2345" t="s">
        <v>57</v>
      </c>
      <c r="U2345" t="s">
        <v>57</v>
      </c>
      <c r="V2345" t="s">
        <v>57</v>
      </c>
      <c r="W2345" t="s">
        <v>55</v>
      </c>
      <c r="X2345" t="s">
        <v>57</v>
      </c>
      <c r="Y2345" t="s">
        <v>57</v>
      </c>
      <c r="Z2345" t="s">
        <v>57</v>
      </c>
      <c r="AA2345" t="s">
        <v>57</v>
      </c>
      <c r="AB2345" t="s">
        <v>57</v>
      </c>
      <c r="AC2345" t="s">
        <v>57</v>
      </c>
      <c r="AD2345" t="s">
        <v>57</v>
      </c>
      <c r="AE2345">
        <v>0</v>
      </c>
      <c r="AF2345">
        <v>0</v>
      </c>
      <c r="AG2345">
        <v>0</v>
      </c>
      <c r="AH2345">
        <v>0</v>
      </c>
      <c r="AI2345" s="18" t="str">
        <f t="shared" si="145"/>
        <v>1</v>
      </c>
      <c r="AJ2345" s="18" t="str">
        <f t="shared" si="146"/>
        <v>1</v>
      </c>
      <c r="AK2345" s="18" t="str">
        <f t="shared" si="147"/>
        <v>1</v>
      </c>
      <c r="AL2345" s="18">
        <f t="shared" si="148"/>
        <v>0</v>
      </c>
      <c r="AM2345" t="s">
        <v>55</v>
      </c>
      <c r="AN2345" t="s">
        <v>55</v>
      </c>
      <c r="AO2345">
        <v>0</v>
      </c>
      <c r="AP2345">
        <v>1</v>
      </c>
      <c r="AQ2345">
        <v>0</v>
      </c>
      <c r="AR2345" t="s">
        <v>59</v>
      </c>
      <c r="AS2345" t="s">
        <v>80</v>
      </c>
      <c r="AT2345" t="s">
        <v>80</v>
      </c>
      <c r="AU2345" t="s">
        <v>80</v>
      </c>
      <c r="AV2345" t="s">
        <v>8204</v>
      </c>
      <c r="AW2345" t="s">
        <v>2690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0</v>
      </c>
      <c r="BL2345">
        <v>2016031221</v>
      </c>
      <c r="BM2345">
        <v>21</v>
      </c>
    </row>
    <row r="2346" spans="1:65">
      <c r="A2346" t="s">
        <v>8205</v>
      </c>
      <c r="B2346">
        <v>2345</v>
      </c>
      <c r="C2346" t="s">
        <v>57</v>
      </c>
      <c r="D2346" t="s">
        <v>55</v>
      </c>
      <c r="E2346">
        <v>21</v>
      </c>
      <c r="F2346">
        <v>2016031221</v>
      </c>
      <c r="G2346" t="s">
        <v>55</v>
      </c>
      <c r="H2346" t="s">
        <v>2691</v>
      </c>
      <c r="I2346" t="s">
        <v>55</v>
      </c>
      <c r="J2346" t="s">
        <v>55</v>
      </c>
      <c r="K2346" t="s">
        <v>55</v>
      </c>
      <c r="L2346" t="s">
        <v>55</v>
      </c>
      <c r="M2346" t="s">
        <v>55</v>
      </c>
      <c r="N2346" t="s">
        <v>57</v>
      </c>
      <c r="O2346" t="s">
        <v>57</v>
      </c>
      <c r="P2346" t="s">
        <v>57</v>
      </c>
      <c r="Q2346" t="s">
        <v>57</v>
      </c>
      <c r="R2346" t="s">
        <v>57</v>
      </c>
      <c r="S2346" t="s">
        <v>55</v>
      </c>
      <c r="T2346" t="s">
        <v>57</v>
      </c>
      <c r="U2346" t="s">
        <v>57</v>
      </c>
      <c r="V2346" t="s">
        <v>57</v>
      </c>
      <c r="W2346" t="s">
        <v>55</v>
      </c>
      <c r="X2346" t="s">
        <v>57</v>
      </c>
      <c r="Y2346" t="s">
        <v>57</v>
      </c>
      <c r="Z2346" t="s">
        <v>57</v>
      </c>
      <c r="AA2346" t="s">
        <v>57</v>
      </c>
      <c r="AB2346" t="s">
        <v>57</v>
      </c>
      <c r="AC2346" t="s">
        <v>57</v>
      </c>
      <c r="AD2346" t="s">
        <v>57</v>
      </c>
      <c r="AE2346">
        <v>0</v>
      </c>
      <c r="AF2346">
        <v>0</v>
      </c>
      <c r="AG2346">
        <v>0</v>
      </c>
      <c r="AH2346">
        <v>0</v>
      </c>
      <c r="AI2346" s="18" t="str">
        <f t="shared" si="145"/>
        <v>1</v>
      </c>
      <c r="AJ2346" s="18" t="str">
        <f t="shared" si="146"/>
        <v>1</v>
      </c>
      <c r="AK2346" s="18" t="str">
        <f t="shared" si="147"/>
        <v>1</v>
      </c>
      <c r="AL2346" s="18">
        <f t="shared" si="148"/>
        <v>0</v>
      </c>
      <c r="AM2346" t="s">
        <v>55</v>
      </c>
      <c r="AN2346" t="s">
        <v>55</v>
      </c>
      <c r="AO2346">
        <v>1</v>
      </c>
      <c r="AP2346">
        <v>1</v>
      </c>
      <c r="AQ2346">
        <v>0</v>
      </c>
      <c r="AR2346" t="s">
        <v>59</v>
      </c>
      <c r="AS2346" t="s">
        <v>80</v>
      </c>
      <c r="AT2346" t="s">
        <v>80</v>
      </c>
      <c r="AU2346" t="s">
        <v>80</v>
      </c>
      <c r="AV2346" t="s">
        <v>8205</v>
      </c>
      <c r="AW2346" t="s">
        <v>2691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0</v>
      </c>
      <c r="BL2346">
        <v>2016031221</v>
      </c>
      <c r="BM2346">
        <v>21</v>
      </c>
    </row>
    <row r="2347" spans="1:65">
      <c r="A2347" t="s">
        <v>8206</v>
      </c>
      <c r="B2347">
        <v>2346</v>
      </c>
      <c r="C2347" t="s">
        <v>57</v>
      </c>
      <c r="D2347" t="s">
        <v>55</v>
      </c>
      <c r="E2347">
        <v>21</v>
      </c>
      <c r="F2347">
        <v>2016031221</v>
      </c>
      <c r="G2347" t="s">
        <v>55</v>
      </c>
      <c r="H2347" t="s">
        <v>2692</v>
      </c>
      <c r="I2347" t="s">
        <v>55</v>
      </c>
      <c r="J2347" t="s">
        <v>55</v>
      </c>
      <c r="K2347" t="s">
        <v>55</v>
      </c>
      <c r="L2347" t="s">
        <v>55</v>
      </c>
      <c r="M2347" t="s">
        <v>55</v>
      </c>
      <c r="N2347" t="s">
        <v>57</v>
      </c>
      <c r="O2347" t="s">
        <v>57</v>
      </c>
      <c r="P2347" t="s">
        <v>57</v>
      </c>
      <c r="Q2347" t="s">
        <v>57</v>
      </c>
      <c r="R2347" t="s">
        <v>57</v>
      </c>
      <c r="S2347" t="s">
        <v>55</v>
      </c>
      <c r="T2347" t="s">
        <v>57</v>
      </c>
      <c r="U2347" t="s">
        <v>57</v>
      </c>
      <c r="V2347" t="s">
        <v>57</v>
      </c>
      <c r="W2347" t="s">
        <v>55</v>
      </c>
      <c r="X2347" t="s">
        <v>57</v>
      </c>
      <c r="Y2347" t="s">
        <v>57</v>
      </c>
      <c r="Z2347" t="s">
        <v>57</v>
      </c>
      <c r="AA2347" t="s">
        <v>57</v>
      </c>
      <c r="AB2347" t="s">
        <v>57</v>
      </c>
      <c r="AC2347" t="s">
        <v>57</v>
      </c>
      <c r="AD2347" t="s">
        <v>57</v>
      </c>
      <c r="AE2347">
        <v>0</v>
      </c>
      <c r="AF2347">
        <v>0</v>
      </c>
      <c r="AG2347">
        <v>0</v>
      </c>
      <c r="AH2347">
        <v>0</v>
      </c>
      <c r="AI2347" s="18" t="str">
        <f t="shared" si="145"/>
        <v>1</v>
      </c>
      <c r="AJ2347" s="18" t="str">
        <f t="shared" si="146"/>
        <v>1</v>
      </c>
      <c r="AK2347" s="18" t="str">
        <f t="shared" si="147"/>
        <v>1</v>
      </c>
      <c r="AL2347" s="18">
        <f t="shared" si="148"/>
        <v>0</v>
      </c>
      <c r="AM2347" t="s">
        <v>55</v>
      </c>
      <c r="AN2347" t="s">
        <v>55</v>
      </c>
      <c r="AO2347">
        <v>0</v>
      </c>
      <c r="AP2347">
        <v>1</v>
      </c>
      <c r="AQ2347">
        <v>0</v>
      </c>
      <c r="AR2347" t="s">
        <v>59</v>
      </c>
      <c r="AS2347" t="s">
        <v>80</v>
      </c>
      <c r="AT2347" t="s">
        <v>80</v>
      </c>
      <c r="AU2347" t="s">
        <v>80</v>
      </c>
      <c r="AV2347" t="s">
        <v>8206</v>
      </c>
      <c r="AW2347" t="s">
        <v>2692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2016031221</v>
      </c>
      <c r="BM2347">
        <v>21</v>
      </c>
    </row>
    <row r="2348" spans="1:65">
      <c r="A2348" t="s">
        <v>8207</v>
      </c>
      <c r="B2348">
        <v>2347</v>
      </c>
      <c r="C2348" t="s">
        <v>52</v>
      </c>
      <c r="D2348">
        <v>1</v>
      </c>
      <c r="E2348">
        <v>21</v>
      </c>
      <c r="F2348">
        <v>2016031221</v>
      </c>
      <c r="G2348">
        <v>20160312</v>
      </c>
      <c r="H2348" t="s">
        <v>2693</v>
      </c>
      <c r="I2348" t="s">
        <v>2548</v>
      </c>
      <c r="J2348" t="s">
        <v>55</v>
      </c>
      <c r="K2348">
        <v>0</v>
      </c>
      <c r="L2348">
        <v>0</v>
      </c>
      <c r="M2348">
        <v>0</v>
      </c>
      <c r="N2348" t="s">
        <v>56</v>
      </c>
      <c r="O2348" t="s">
        <v>57</v>
      </c>
      <c r="P2348" t="s">
        <v>57</v>
      </c>
      <c r="Q2348" t="s">
        <v>3</v>
      </c>
      <c r="R2348" t="s">
        <v>297</v>
      </c>
      <c r="S2348" t="s">
        <v>55</v>
      </c>
      <c r="T2348" t="s">
        <v>56</v>
      </c>
      <c r="U2348" t="s">
        <v>56</v>
      </c>
      <c r="V2348" t="s">
        <v>56</v>
      </c>
      <c r="W2348" t="s">
        <v>55</v>
      </c>
      <c r="X2348" t="s">
        <v>56</v>
      </c>
      <c r="Y2348" t="s">
        <v>56</v>
      </c>
      <c r="Z2348" t="s">
        <v>56</v>
      </c>
      <c r="AA2348" t="s">
        <v>57</v>
      </c>
      <c r="AB2348" t="s">
        <v>56</v>
      </c>
      <c r="AC2348" t="s">
        <v>56</v>
      </c>
      <c r="AD2348" t="s">
        <v>56</v>
      </c>
      <c r="AE2348">
        <v>0</v>
      </c>
      <c r="AF2348">
        <v>0</v>
      </c>
      <c r="AG2348">
        <v>0</v>
      </c>
      <c r="AH2348">
        <v>1</v>
      </c>
      <c r="AI2348" s="18" t="str">
        <f t="shared" si="145"/>
        <v>1</v>
      </c>
      <c r="AJ2348" s="18" t="str">
        <f t="shared" si="146"/>
        <v>1</v>
      </c>
      <c r="AK2348" s="18" t="str">
        <f t="shared" si="147"/>
        <v>1</v>
      </c>
      <c r="AL2348" s="18">
        <f t="shared" si="148"/>
        <v>1</v>
      </c>
      <c r="AM2348" t="s">
        <v>55</v>
      </c>
      <c r="AN2348" t="s">
        <v>55</v>
      </c>
      <c r="AO2348">
        <v>0</v>
      </c>
      <c r="AP2348">
        <v>0</v>
      </c>
      <c r="AQ2348">
        <v>0</v>
      </c>
      <c r="AR2348" t="s">
        <v>426</v>
      </c>
      <c r="AS2348" t="s">
        <v>141</v>
      </c>
      <c r="AT2348" t="s">
        <v>141</v>
      </c>
      <c r="AU2348" t="s">
        <v>1326</v>
      </c>
      <c r="AV2348" t="s">
        <v>8207</v>
      </c>
      <c r="AW2348" t="s">
        <v>2693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</v>
      </c>
      <c r="BL2348">
        <v>2016031221</v>
      </c>
      <c r="BM2348">
        <v>21</v>
      </c>
    </row>
    <row r="2349" spans="1:65">
      <c r="A2349" t="s">
        <v>8208</v>
      </c>
      <c r="B2349">
        <v>2348</v>
      </c>
      <c r="C2349" t="s">
        <v>52</v>
      </c>
      <c r="D2349">
        <v>1</v>
      </c>
      <c r="E2349">
        <v>21</v>
      </c>
      <c r="F2349">
        <v>2016031321</v>
      </c>
      <c r="G2349">
        <v>20160313</v>
      </c>
      <c r="H2349" t="s">
        <v>2694</v>
      </c>
      <c r="I2349" t="s">
        <v>275</v>
      </c>
      <c r="J2349" t="s">
        <v>55</v>
      </c>
      <c r="K2349">
        <v>0</v>
      </c>
      <c r="L2349">
        <v>0</v>
      </c>
      <c r="M2349">
        <v>0</v>
      </c>
      <c r="N2349" t="s">
        <v>56</v>
      </c>
      <c r="O2349" t="s">
        <v>57</v>
      </c>
      <c r="P2349" t="s">
        <v>57</v>
      </c>
      <c r="Q2349" t="s">
        <v>3</v>
      </c>
      <c r="R2349" t="s">
        <v>297</v>
      </c>
      <c r="S2349" t="s">
        <v>55</v>
      </c>
      <c r="T2349" t="s">
        <v>68</v>
      </c>
      <c r="U2349" t="s">
        <v>56</v>
      </c>
      <c r="V2349" t="s">
        <v>56</v>
      </c>
      <c r="W2349" t="s">
        <v>55</v>
      </c>
      <c r="X2349" t="s">
        <v>56</v>
      </c>
      <c r="Y2349" t="s">
        <v>56</v>
      </c>
      <c r="Z2349" t="s">
        <v>56</v>
      </c>
      <c r="AA2349" t="s">
        <v>57</v>
      </c>
      <c r="AB2349" t="s">
        <v>68</v>
      </c>
      <c r="AC2349" t="s">
        <v>68</v>
      </c>
      <c r="AD2349" t="s">
        <v>56</v>
      </c>
      <c r="AE2349">
        <v>0</v>
      </c>
      <c r="AF2349">
        <v>0</v>
      </c>
      <c r="AG2349">
        <v>0</v>
      </c>
      <c r="AH2349">
        <v>1</v>
      </c>
      <c r="AI2349" s="18" t="str">
        <f t="shared" si="145"/>
        <v>1</v>
      </c>
      <c r="AJ2349" s="18" t="str">
        <f t="shared" si="146"/>
        <v>1</v>
      </c>
      <c r="AK2349" s="18" t="str">
        <f t="shared" si="147"/>
        <v>1</v>
      </c>
      <c r="AL2349" s="18">
        <f t="shared" si="148"/>
        <v>1</v>
      </c>
      <c r="AM2349" t="s">
        <v>55</v>
      </c>
      <c r="AN2349" t="s">
        <v>55</v>
      </c>
      <c r="AO2349">
        <v>0</v>
      </c>
      <c r="AP2349">
        <v>0</v>
      </c>
      <c r="AQ2349">
        <v>0</v>
      </c>
      <c r="AR2349" t="s">
        <v>275</v>
      </c>
      <c r="AS2349" t="s">
        <v>141</v>
      </c>
      <c r="AT2349" t="s">
        <v>141</v>
      </c>
      <c r="AU2349" t="s">
        <v>1326</v>
      </c>
      <c r="AV2349" t="s">
        <v>8208</v>
      </c>
      <c r="AW2349" t="s">
        <v>2694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2016031321</v>
      </c>
      <c r="BM2349">
        <v>21</v>
      </c>
    </row>
    <row r="2350" spans="1:65">
      <c r="A2350" t="s">
        <v>8209</v>
      </c>
      <c r="B2350">
        <v>2349</v>
      </c>
      <c r="C2350" t="s">
        <v>52</v>
      </c>
      <c r="D2350">
        <v>1</v>
      </c>
      <c r="E2350">
        <v>21</v>
      </c>
      <c r="F2350">
        <v>2016031321</v>
      </c>
      <c r="G2350">
        <v>20160313</v>
      </c>
      <c r="H2350" t="s">
        <v>2695</v>
      </c>
      <c r="I2350" t="s">
        <v>275</v>
      </c>
      <c r="J2350" t="s">
        <v>55</v>
      </c>
      <c r="K2350">
        <v>0</v>
      </c>
      <c r="L2350">
        <v>0</v>
      </c>
      <c r="M2350">
        <v>0</v>
      </c>
      <c r="N2350" t="s">
        <v>56</v>
      </c>
      <c r="O2350" t="s">
        <v>57</v>
      </c>
      <c r="P2350" t="s">
        <v>57</v>
      </c>
      <c r="Q2350" t="s">
        <v>3</v>
      </c>
      <c r="R2350" t="s">
        <v>297</v>
      </c>
      <c r="S2350" t="s">
        <v>55</v>
      </c>
      <c r="T2350" t="s">
        <v>68</v>
      </c>
      <c r="U2350" t="s">
        <v>56</v>
      </c>
      <c r="V2350" t="s">
        <v>56</v>
      </c>
      <c r="W2350" t="s">
        <v>55</v>
      </c>
      <c r="X2350" t="s">
        <v>56</v>
      </c>
      <c r="Y2350" t="s">
        <v>56</v>
      </c>
      <c r="Z2350" t="s">
        <v>56</v>
      </c>
      <c r="AA2350" t="s">
        <v>57</v>
      </c>
      <c r="AB2350" t="s">
        <v>68</v>
      </c>
      <c r="AC2350" t="s">
        <v>68</v>
      </c>
      <c r="AD2350" t="s">
        <v>56</v>
      </c>
      <c r="AE2350">
        <v>0</v>
      </c>
      <c r="AF2350">
        <v>0</v>
      </c>
      <c r="AG2350">
        <v>0</v>
      </c>
      <c r="AH2350">
        <v>1</v>
      </c>
      <c r="AI2350" s="18" t="str">
        <f t="shared" si="145"/>
        <v>1</v>
      </c>
      <c r="AJ2350" s="18" t="str">
        <f t="shared" si="146"/>
        <v>1</v>
      </c>
      <c r="AK2350" s="18" t="str">
        <f t="shared" si="147"/>
        <v>1</v>
      </c>
      <c r="AL2350" s="18">
        <f t="shared" si="148"/>
        <v>1</v>
      </c>
      <c r="AM2350" t="s">
        <v>55</v>
      </c>
      <c r="AN2350" t="s">
        <v>55</v>
      </c>
      <c r="AO2350">
        <v>1</v>
      </c>
      <c r="AP2350">
        <v>0</v>
      </c>
      <c r="AQ2350">
        <v>0</v>
      </c>
      <c r="AR2350" t="s">
        <v>275</v>
      </c>
      <c r="AS2350" t="s">
        <v>141</v>
      </c>
      <c r="AT2350" t="s">
        <v>141</v>
      </c>
      <c r="AU2350" t="s">
        <v>1326</v>
      </c>
      <c r="AV2350" t="s">
        <v>8209</v>
      </c>
      <c r="AW2350" t="s">
        <v>2695</v>
      </c>
      <c r="AX2350">
        <v>0</v>
      </c>
      <c r="AY2350">
        <v>0</v>
      </c>
      <c r="AZ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2016031321</v>
      </c>
      <c r="BM2350">
        <v>21</v>
      </c>
    </row>
    <row r="2351" spans="1:65">
      <c r="A2351" t="s">
        <v>8210</v>
      </c>
      <c r="B2351">
        <v>2350</v>
      </c>
      <c r="C2351" t="s">
        <v>52</v>
      </c>
      <c r="D2351">
        <v>1</v>
      </c>
      <c r="E2351">
        <v>21</v>
      </c>
      <c r="F2351">
        <v>2016031321</v>
      </c>
      <c r="G2351">
        <v>20160313</v>
      </c>
      <c r="H2351" t="s">
        <v>2696</v>
      </c>
      <c r="I2351" t="s">
        <v>275</v>
      </c>
      <c r="J2351" t="s">
        <v>55</v>
      </c>
      <c r="K2351">
        <v>0</v>
      </c>
      <c r="L2351">
        <v>0</v>
      </c>
      <c r="M2351">
        <v>0</v>
      </c>
      <c r="N2351" t="s">
        <v>56</v>
      </c>
      <c r="O2351" t="s">
        <v>57</v>
      </c>
      <c r="P2351" t="s">
        <v>57</v>
      </c>
      <c r="Q2351" t="s">
        <v>3</v>
      </c>
      <c r="R2351" t="s">
        <v>297</v>
      </c>
      <c r="S2351" t="s">
        <v>55</v>
      </c>
      <c r="T2351" t="s">
        <v>68</v>
      </c>
      <c r="U2351" t="s">
        <v>56</v>
      </c>
      <c r="V2351" t="s">
        <v>56</v>
      </c>
      <c r="W2351" t="s">
        <v>55</v>
      </c>
      <c r="X2351" t="s">
        <v>56</v>
      </c>
      <c r="Y2351" t="s">
        <v>56</v>
      </c>
      <c r="Z2351" t="s">
        <v>56</v>
      </c>
      <c r="AA2351" t="s">
        <v>57</v>
      </c>
      <c r="AB2351" t="s">
        <v>68</v>
      </c>
      <c r="AC2351" t="s">
        <v>68</v>
      </c>
      <c r="AD2351" t="s">
        <v>56</v>
      </c>
      <c r="AE2351">
        <v>0</v>
      </c>
      <c r="AF2351">
        <v>0</v>
      </c>
      <c r="AG2351">
        <v>0</v>
      </c>
      <c r="AH2351">
        <v>1</v>
      </c>
      <c r="AI2351" s="18" t="str">
        <f t="shared" si="145"/>
        <v>1</v>
      </c>
      <c r="AJ2351" s="18" t="str">
        <f t="shared" si="146"/>
        <v>1</v>
      </c>
      <c r="AK2351" s="18" t="str">
        <f t="shared" si="147"/>
        <v>1</v>
      </c>
      <c r="AL2351" s="18">
        <f t="shared" si="148"/>
        <v>1</v>
      </c>
      <c r="AM2351" t="s">
        <v>55</v>
      </c>
      <c r="AN2351" t="s">
        <v>55</v>
      </c>
      <c r="AO2351">
        <v>0</v>
      </c>
      <c r="AP2351">
        <v>0</v>
      </c>
      <c r="AQ2351">
        <v>0</v>
      </c>
      <c r="AR2351" t="s">
        <v>275</v>
      </c>
      <c r="AS2351" t="s">
        <v>141</v>
      </c>
      <c r="AT2351" t="s">
        <v>141</v>
      </c>
      <c r="AU2351" t="s">
        <v>1326</v>
      </c>
      <c r="AV2351" t="s">
        <v>8210</v>
      </c>
      <c r="AW2351" t="s">
        <v>2696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2016031321</v>
      </c>
      <c r="BM2351">
        <v>21</v>
      </c>
    </row>
    <row r="2352" spans="1:65">
      <c r="A2352" t="s">
        <v>8211</v>
      </c>
      <c r="B2352">
        <v>2351</v>
      </c>
      <c r="C2352" t="s">
        <v>52</v>
      </c>
      <c r="D2352">
        <v>1</v>
      </c>
      <c r="E2352">
        <v>21</v>
      </c>
      <c r="F2352">
        <v>2016031321</v>
      </c>
      <c r="G2352">
        <v>20160313</v>
      </c>
      <c r="H2352" t="s">
        <v>2697</v>
      </c>
      <c r="I2352" t="s">
        <v>275</v>
      </c>
      <c r="J2352" t="s">
        <v>55</v>
      </c>
      <c r="K2352">
        <v>0</v>
      </c>
      <c r="L2352">
        <v>0</v>
      </c>
      <c r="M2352">
        <v>0</v>
      </c>
      <c r="N2352" t="s">
        <v>56</v>
      </c>
      <c r="O2352" t="s">
        <v>57</v>
      </c>
      <c r="P2352" t="s">
        <v>57</v>
      </c>
      <c r="Q2352" t="s">
        <v>3</v>
      </c>
      <c r="R2352" t="s">
        <v>297</v>
      </c>
      <c r="S2352" t="s">
        <v>55</v>
      </c>
      <c r="T2352" t="s">
        <v>68</v>
      </c>
      <c r="U2352" t="s">
        <v>56</v>
      </c>
      <c r="V2352" t="s">
        <v>56</v>
      </c>
      <c r="W2352" t="s">
        <v>55</v>
      </c>
      <c r="X2352" t="s">
        <v>56</v>
      </c>
      <c r="Y2352" t="s">
        <v>56</v>
      </c>
      <c r="Z2352" t="s">
        <v>56</v>
      </c>
      <c r="AA2352" t="s">
        <v>57</v>
      </c>
      <c r="AB2352" t="s">
        <v>56</v>
      </c>
      <c r="AC2352" t="s">
        <v>68</v>
      </c>
      <c r="AD2352" t="s">
        <v>56</v>
      </c>
      <c r="AE2352">
        <v>0</v>
      </c>
      <c r="AF2352">
        <v>0</v>
      </c>
      <c r="AG2352">
        <v>0</v>
      </c>
      <c r="AH2352">
        <v>1</v>
      </c>
      <c r="AI2352" s="18" t="str">
        <f t="shared" si="145"/>
        <v>1</v>
      </c>
      <c r="AJ2352" s="18" t="str">
        <f t="shared" si="146"/>
        <v>1</v>
      </c>
      <c r="AK2352" s="18" t="str">
        <f t="shared" si="147"/>
        <v>1</v>
      </c>
      <c r="AL2352" s="18">
        <f t="shared" si="148"/>
        <v>1</v>
      </c>
      <c r="AM2352" t="s">
        <v>55</v>
      </c>
      <c r="AN2352" t="s">
        <v>55</v>
      </c>
      <c r="AO2352">
        <v>0</v>
      </c>
      <c r="AP2352">
        <v>0</v>
      </c>
      <c r="AQ2352">
        <v>0</v>
      </c>
      <c r="AR2352" t="s">
        <v>275</v>
      </c>
      <c r="AS2352" t="s">
        <v>141</v>
      </c>
      <c r="AT2352" t="s">
        <v>141</v>
      </c>
      <c r="AU2352" t="s">
        <v>1326</v>
      </c>
      <c r="AV2352" t="s">
        <v>8211</v>
      </c>
      <c r="AW2352" t="s">
        <v>2697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2016031321</v>
      </c>
      <c r="BM2352">
        <v>21</v>
      </c>
    </row>
    <row r="2353" spans="1:65">
      <c r="A2353" t="s">
        <v>8212</v>
      </c>
      <c r="B2353">
        <v>2352</v>
      </c>
      <c r="C2353" t="s">
        <v>52</v>
      </c>
      <c r="D2353">
        <v>1</v>
      </c>
      <c r="E2353">
        <v>21</v>
      </c>
      <c r="F2353">
        <v>2016031321</v>
      </c>
      <c r="G2353">
        <v>20160313</v>
      </c>
      <c r="H2353" t="s">
        <v>2698</v>
      </c>
      <c r="I2353" t="s">
        <v>275</v>
      </c>
      <c r="J2353" t="s">
        <v>55</v>
      </c>
      <c r="K2353">
        <v>0</v>
      </c>
      <c r="L2353">
        <v>0</v>
      </c>
      <c r="M2353">
        <v>0</v>
      </c>
      <c r="N2353" t="s">
        <v>56</v>
      </c>
      <c r="O2353" t="s">
        <v>57</v>
      </c>
      <c r="P2353" t="s">
        <v>57</v>
      </c>
      <c r="Q2353" t="s">
        <v>3</v>
      </c>
      <c r="R2353" t="s">
        <v>297</v>
      </c>
      <c r="S2353" t="s">
        <v>55</v>
      </c>
      <c r="T2353" t="s">
        <v>68</v>
      </c>
      <c r="U2353" t="s">
        <v>56</v>
      </c>
      <c r="V2353" t="s">
        <v>56</v>
      </c>
      <c r="W2353" t="s">
        <v>55</v>
      </c>
      <c r="X2353" t="s">
        <v>56</v>
      </c>
      <c r="Y2353" t="s">
        <v>56</v>
      </c>
      <c r="Z2353" t="s">
        <v>56</v>
      </c>
      <c r="AA2353" t="s">
        <v>57</v>
      </c>
      <c r="AB2353" t="s">
        <v>56</v>
      </c>
      <c r="AC2353" t="s">
        <v>68</v>
      </c>
      <c r="AD2353" t="s">
        <v>56</v>
      </c>
      <c r="AE2353">
        <v>0</v>
      </c>
      <c r="AF2353">
        <v>0</v>
      </c>
      <c r="AG2353">
        <v>0</v>
      </c>
      <c r="AH2353">
        <v>1</v>
      </c>
      <c r="AI2353" s="18" t="str">
        <f t="shared" si="145"/>
        <v>1</v>
      </c>
      <c r="AJ2353" s="18" t="str">
        <f t="shared" si="146"/>
        <v>1</v>
      </c>
      <c r="AK2353" s="18" t="str">
        <f t="shared" si="147"/>
        <v>1</v>
      </c>
      <c r="AL2353" s="18">
        <f t="shared" si="148"/>
        <v>1</v>
      </c>
      <c r="AM2353" t="s">
        <v>55</v>
      </c>
      <c r="AN2353" t="s">
        <v>55</v>
      </c>
      <c r="AO2353">
        <v>0</v>
      </c>
      <c r="AP2353">
        <v>0</v>
      </c>
      <c r="AQ2353">
        <v>0</v>
      </c>
      <c r="AR2353" t="s">
        <v>275</v>
      </c>
      <c r="AS2353" t="s">
        <v>141</v>
      </c>
      <c r="AT2353" t="s">
        <v>141</v>
      </c>
      <c r="AU2353" t="s">
        <v>1326</v>
      </c>
      <c r="AV2353" t="s">
        <v>8212</v>
      </c>
      <c r="AW2353" t="s">
        <v>2698</v>
      </c>
      <c r="AX2353">
        <v>0</v>
      </c>
      <c r="AY2353">
        <v>0</v>
      </c>
      <c r="AZ2353">
        <v>0</v>
      </c>
      <c r="BA2353">
        <v>1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</v>
      </c>
      <c r="BL2353">
        <v>2016031321</v>
      </c>
      <c r="BM2353">
        <v>21</v>
      </c>
    </row>
    <row r="2354" spans="1:65">
      <c r="A2354" t="s">
        <v>8213</v>
      </c>
      <c r="B2354">
        <v>2353</v>
      </c>
      <c r="C2354" t="s">
        <v>52</v>
      </c>
      <c r="D2354">
        <v>1</v>
      </c>
      <c r="E2354">
        <v>21</v>
      </c>
      <c r="F2354">
        <v>2016031321</v>
      </c>
      <c r="G2354">
        <v>20160313</v>
      </c>
      <c r="H2354" t="s">
        <v>2699</v>
      </c>
      <c r="I2354" t="s">
        <v>275</v>
      </c>
      <c r="J2354" t="s">
        <v>55</v>
      </c>
      <c r="K2354">
        <v>0</v>
      </c>
      <c r="L2354">
        <v>0</v>
      </c>
      <c r="M2354">
        <v>0</v>
      </c>
      <c r="N2354" t="s">
        <v>56</v>
      </c>
      <c r="O2354" t="s">
        <v>57</v>
      </c>
      <c r="P2354" t="s">
        <v>57</v>
      </c>
      <c r="Q2354" t="s">
        <v>3</v>
      </c>
      <c r="R2354" t="s">
        <v>297</v>
      </c>
      <c r="S2354" t="s">
        <v>55</v>
      </c>
      <c r="T2354" t="s">
        <v>68</v>
      </c>
      <c r="U2354" t="s">
        <v>56</v>
      </c>
      <c r="V2354" t="s">
        <v>56</v>
      </c>
      <c r="W2354" t="s">
        <v>55</v>
      </c>
      <c r="X2354" t="s">
        <v>56</v>
      </c>
      <c r="Y2354" t="s">
        <v>56</v>
      </c>
      <c r="Z2354" t="s">
        <v>56</v>
      </c>
      <c r="AA2354" t="s">
        <v>57</v>
      </c>
      <c r="AB2354" t="s">
        <v>68</v>
      </c>
      <c r="AC2354" t="s">
        <v>56</v>
      </c>
      <c r="AD2354" t="s">
        <v>56</v>
      </c>
      <c r="AE2354">
        <v>0</v>
      </c>
      <c r="AF2354">
        <v>0</v>
      </c>
      <c r="AG2354">
        <v>0</v>
      </c>
      <c r="AH2354">
        <v>1</v>
      </c>
      <c r="AI2354" s="18" t="str">
        <f t="shared" si="145"/>
        <v>1</v>
      </c>
      <c r="AJ2354" s="18" t="str">
        <f t="shared" si="146"/>
        <v>1</v>
      </c>
      <c r="AK2354" s="18" t="str">
        <f t="shared" si="147"/>
        <v>1</v>
      </c>
      <c r="AL2354" s="18">
        <f t="shared" si="148"/>
        <v>1</v>
      </c>
      <c r="AM2354" t="s">
        <v>55</v>
      </c>
      <c r="AN2354" t="s">
        <v>55</v>
      </c>
      <c r="AO2354">
        <v>0</v>
      </c>
      <c r="AP2354">
        <v>0</v>
      </c>
      <c r="AQ2354">
        <v>0</v>
      </c>
      <c r="AR2354" t="s">
        <v>275</v>
      </c>
      <c r="AS2354" t="s">
        <v>141</v>
      </c>
      <c r="AT2354" t="s">
        <v>141</v>
      </c>
      <c r="AU2354" t="s">
        <v>1326</v>
      </c>
      <c r="AV2354" t="s">
        <v>8213</v>
      </c>
      <c r="AW2354" t="s">
        <v>2699</v>
      </c>
      <c r="AX2354">
        <v>0</v>
      </c>
      <c r="AY2354">
        <v>0</v>
      </c>
      <c r="AZ2354">
        <v>0</v>
      </c>
      <c r="BA2354">
        <v>1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2016031321</v>
      </c>
      <c r="BM2354">
        <v>21</v>
      </c>
    </row>
    <row r="2355" spans="1:65">
      <c r="A2355" t="s">
        <v>8214</v>
      </c>
      <c r="B2355">
        <v>2354</v>
      </c>
      <c r="C2355" t="s">
        <v>52</v>
      </c>
      <c r="D2355">
        <v>1</v>
      </c>
      <c r="E2355">
        <v>21</v>
      </c>
      <c r="F2355">
        <v>2016031321</v>
      </c>
      <c r="G2355">
        <v>20160313</v>
      </c>
      <c r="H2355" t="s">
        <v>2700</v>
      </c>
      <c r="I2355" t="s">
        <v>275</v>
      </c>
      <c r="J2355" t="s">
        <v>55</v>
      </c>
      <c r="K2355">
        <v>1</v>
      </c>
      <c r="L2355">
        <v>0</v>
      </c>
      <c r="M2355">
        <v>1</v>
      </c>
      <c r="N2355" t="s">
        <v>56</v>
      </c>
      <c r="O2355" t="s">
        <v>2701</v>
      </c>
      <c r="P2355" t="s">
        <v>56</v>
      </c>
      <c r="Q2355" t="s">
        <v>3</v>
      </c>
      <c r="R2355" t="s">
        <v>297</v>
      </c>
      <c r="S2355" t="s">
        <v>55</v>
      </c>
      <c r="T2355" t="s">
        <v>68</v>
      </c>
      <c r="U2355" t="s">
        <v>56</v>
      </c>
      <c r="V2355" t="s">
        <v>56</v>
      </c>
      <c r="W2355" t="s">
        <v>55</v>
      </c>
      <c r="X2355" t="s">
        <v>56</v>
      </c>
      <c r="Y2355" t="s">
        <v>56</v>
      </c>
      <c r="Z2355" t="s">
        <v>56</v>
      </c>
      <c r="AA2355" t="s">
        <v>57</v>
      </c>
      <c r="AB2355" t="s">
        <v>68</v>
      </c>
      <c r="AC2355" t="s">
        <v>56</v>
      </c>
      <c r="AD2355" t="s">
        <v>56</v>
      </c>
      <c r="AE2355">
        <v>0</v>
      </c>
      <c r="AF2355">
        <v>0</v>
      </c>
      <c r="AG2355">
        <v>0</v>
      </c>
      <c r="AH2355">
        <v>1</v>
      </c>
      <c r="AI2355" s="18" t="str">
        <f t="shared" si="145"/>
        <v>1</v>
      </c>
      <c r="AJ2355" s="18" t="str">
        <f t="shared" si="146"/>
        <v>1</v>
      </c>
      <c r="AK2355" s="18" t="str">
        <f t="shared" si="147"/>
        <v>1</v>
      </c>
      <c r="AL2355" s="18">
        <f t="shared" si="148"/>
        <v>1</v>
      </c>
      <c r="AM2355" t="s">
        <v>55</v>
      </c>
      <c r="AN2355" t="s">
        <v>55</v>
      </c>
      <c r="AO2355">
        <v>1</v>
      </c>
      <c r="AP2355">
        <v>0</v>
      </c>
      <c r="AQ2355">
        <v>0</v>
      </c>
      <c r="AR2355" t="s">
        <v>275</v>
      </c>
      <c r="AS2355" t="s">
        <v>141</v>
      </c>
      <c r="AT2355" t="s">
        <v>141</v>
      </c>
      <c r="AU2355" t="s">
        <v>1326</v>
      </c>
      <c r="AV2355" t="s">
        <v>8214</v>
      </c>
      <c r="AW2355" t="s">
        <v>2700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2016031321</v>
      </c>
      <c r="BM2355">
        <v>21</v>
      </c>
    </row>
    <row r="2356" spans="1:65">
      <c r="A2356" t="s">
        <v>8215</v>
      </c>
      <c r="B2356">
        <v>2355</v>
      </c>
      <c r="C2356" t="s">
        <v>52</v>
      </c>
      <c r="D2356">
        <v>1</v>
      </c>
      <c r="E2356">
        <v>21</v>
      </c>
      <c r="F2356">
        <v>2016031321</v>
      </c>
      <c r="G2356">
        <v>20160313</v>
      </c>
      <c r="H2356" t="s">
        <v>2702</v>
      </c>
      <c r="I2356" t="s">
        <v>275</v>
      </c>
      <c r="J2356" t="s">
        <v>55</v>
      </c>
      <c r="K2356">
        <v>0</v>
      </c>
      <c r="L2356">
        <v>0</v>
      </c>
      <c r="M2356">
        <v>0</v>
      </c>
      <c r="N2356" t="s">
        <v>56</v>
      </c>
      <c r="O2356" t="s">
        <v>57</v>
      </c>
      <c r="P2356" t="s">
        <v>57</v>
      </c>
      <c r="Q2356" t="s">
        <v>3</v>
      </c>
      <c r="R2356" t="s">
        <v>297</v>
      </c>
      <c r="S2356" t="s">
        <v>55</v>
      </c>
      <c r="T2356" t="s">
        <v>68</v>
      </c>
      <c r="U2356" t="s">
        <v>56</v>
      </c>
      <c r="V2356" t="s">
        <v>56</v>
      </c>
      <c r="W2356" t="s">
        <v>55</v>
      </c>
      <c r="X2356" t="s">
        <v>56</v>
      </c>
      <c r="Y2356" t="s">
        <v>56</v>
      </c>
      <c r="Z2356" t="s">
        <v>56</v>
      </c>
      <c r="AA2356" t="s">
        <v>57</v>
      </c>
      <c r="AB2356" t="s">
        <v>68</v>
      </c>
      <c r="AC2356" t="s">
        <v>68</v>
      </c>
      <c r="AD2356" t="s">
        <v>56</v>
      </c>
      <c r="AE2356">
        <v>0</v>
      </c>
      <c r="AF2356">
        <v>0</v>
      </c>
      <c r="AG2356">
        <v>0</v>
      </c>
      <c r="AH2356">
        <v>1</v>
      </c>
      <c r="AI2356" s="18" t="str">
        <f t="shared" si="145"/>
        <v>1</v>
      </c>
      <c r="AJ2356" s="18" t="str">
        <f t="shared" si="146"/>
        <v>1</v>
      </c>
      <c r="AK2356" s="18" t="str">
        <f t="shared" si="147"/>
        <v>1</v>
      </c>
      <c r="AL2356" s="18">
        <f t="shared" si="148"/>
        <v>1</v>
      </c>
      <c r="AM2356" t="s">
        <v>55</v>
      </c>
      <c r="AN2356" t="s">
        <v>55</v>
      </c>
      <c r="AO2356">
        <v>0</v>
      </c>
      <c r="AP2356">
        <v>0</v>
      </c>
      <c r="AQ2356">
        <v>0</v>
      </c>
      <c r="AR2356" t="s">
        <v>275</v>
      </c>
      <c r="AS2356" t="s">
        <v>141</v>
      </c>
      <c r="AT2356" t="s">
        <v>141</v>
      </c>
      <c r="AU2356" t="s">
        <v>1326</v>
      </c>
      <c r="AV2356" t="s">
        <v>8215</v>
      </c>
      <c r="AW2356" t="s">
        <v>2702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2016031321</v>
      </c>
      <c r="BM2356">
        <v>21</v>
      </c>
    </row>
    <row r="2357" spans="1:65">
      <c r="A2357" t="s">
        <v>8216</v>
      </c>
      <c r="B2357">
        <v>2356</v>
      </c>
      <c r="C2357" t="s">
        <v>52</v>
      </c>
      <c r="D2357">
        <v>1</v>
      </c>
      <c r="E2357">
        <v>21</v>
      </c>
      <c r="F2357">
        <v>2016031321</v>
      </c>
      <c r="G2357">
        <v>20160313</v>
      </c>
      <c r="H2357" t="s">
        <v>2703</v>
      </c>
      <c r="I2357" t="s">
        <v>217</v>
      </c>
      <c r="J2357" t="s">
        <v>55</v>
      </c>
      <c r="K2357">
        <v>1</v>
      </c>
      <c r="L2357">
        <v>0</v>
      </c>
      <c r="M2357">
        <v>1</v>
      </c>
      <c r="N2357" t="s">
        <v>56</v>
      </c>
      <c r="O2357" t="s">
        <v>217</v>
      </c>
      <c r="P2357" t="s">
        <v>56</v>
      </c>
      <c r="Q2357" t="s">
        <v>3</v>
      </c>
      <c r="R2357" t="s">
        <v>297</v>
      </c>
      <c r="S2357" t="s">
        <v>55</v>
      </c>
      <c r="T2357" t="s">
        <v>56</v>
      </c>
      <c r="U2357" t="s">
        <v>56</v>
      </c>
      <c r="V2357" t="s">
        <v>56</v>
      </c>
      <c r="W2357" t="s">
        <v>55</v>
      </c>
      <c r="X2357" t="s">
        <v>56</v>
      </c>
      <c r="Y2357" t="s">
        <v>56</v>
      </c>
      <c r="Z2357" t="s">
        <v>56</v>
      </c>
      <c r="AA2357" t="s">
        <v>57</v>
      </c>
      <c r="AB2357" t="s">
        <v>56</v>
      </c>
      <c r="AC2357" t="s">
        <v>56</v>
      </c>
      <c r="AD2357" t="s">
        <v>56</v>
      </c>
      <c r="AE2357">
        <v>0</v>
      </c>
      <c r="AF2357">
        <v>0</v>
      </c>
      <c r="AG2357">
        <v>0</v>
      </c>
      <c r="AH2357">
        <v>1</v>
      </c>
      <c r="AI2357" s="18" t="str">
        <f t="shared" si="145"/>
        <v>1</v>
      </c>
      <c r="AJ2357" s="18" t="str">
        <f t="shared" si="146"/>
        <v>1</v>
      </c>
      <c r="AK2357" s="18" t="str">
        <f t="shared" si="147"/>
        <v>1</v>
      </c>
      <c r="AL2357" s="18">
        <f t="shared" si="148"/>
        <v>1</v>
      </c>
      <c r="AM2357" t="s">
        <v>55</v>
      </c>
      <c r="AN2357" t="s">
        <v>55</v>
      </c>
      <c r="AO2357">
        <v>0</v>
      </c>
      <c r="AP2357">
        <v>0</v>
      </c>
      <c r="AQ2357">
        <v>0</v>
      </c>
      <c r="AR2357" t="s">
        <v>147</v>
      </c>
      <c r="AS2357" t="s">
        <v>141</v>
      </c>
      <c r="AT2357" t="s">
        <v>141</v>
      </c>
      <c r="AU2357" t="s">
        <v>1326</v>
      </c>
      <c r="AV2357" t="s">
        <v>8216</v>
      </c>
      <c r="AW2357" t="s">
        <v>2703</v>
      </c>
      <c r="AX2357">
        <v>0</v>
      </c>
      <c r="AY2357">
        <v>0</v>
      </c>
      <c r="AZ2357">
        <v>0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2016031321</v>
      </c>
      <c r="BM2357">
        <v>21</v>
      </c>
    </row>
    <row r="2358" spans="1:65">
      <c r="A2358" t="s">
        <v>8217</v>
      </c>
      <c r="B2358">
        <v>2357</v>
      </c>
      <c r="C2358" t="s">
        <v>57</v>
      </c>
      <c r="D2358" t="s">
        <v>55</v>
      </c>
      <c r="E2358">
        <v>21</v>
      </c>
      <c r="F2358">
        <v>2016031321</v>
      </c>
      <c r="G2358" t="s">
        <v>55</v>
      </c>
      <c r="H2358" t="s">
        <v>2704</v>
      </c>
      <c r="I2358" t="s">
        <v>55</v>
      </c>
      <c r="J2358" t="s">
        <v>55</v>
      </c>
      <c r="K2358" t="s">
        <v>55</v>
      </c>
      <c r="L2358" t="s">
        <v>55</v>
      </c>
      <c r="M2358" t="s">
        <v>55</v>
      </c>
      <c r="N2358" t="s">
        <v>57</v>
      </c>
      <c r="O2358" t="s">
        <v>57</v>
      </c>
      <c r="P2358" t="s">
        <v>57</v>
      </c>
      <c r="Q2358" t="s">
        <v>57</v>
      </c>
      <c r="R2358" t="s">
        <v>57</v>
      </c>
      <c r="S2358" t="s">
        <v>55</v>
      </c>
      <c r="T2358" t="s">
        <v>57</v>
      </c>
      <c r="U2358" t="s">
        <v>57</v>
      </c>
      <c r="V2358" t="s">
        <v>57</v>
      </c>
      <c r="W2358" t="s">
        <v>55</v>
      </c>
      <c r="X2358" t="s">
        <v>57</v>
      </c>
      <c r="Y2358" t="s">
        <v>57</v>
      </c>
      <c r="Z2358" t="s">
        <v>57</v>
      </c>
      <c r="AA2358" t="s">
        <v>57</v>
      </c>
      <c r="AB2358" t="s">
        <v>57</v>
      </c>
      <c r="AC2358" t="s">
        <v>57</v>
      </c>
      <c r="AD2358" t="s">
        <v>57</v>
      </c>
      <c r="AE2358">
        <v>0</v>
      </c>
      <c r="AF2358">
        <v>0</v>
      </c>
      <c r="AG2358">
        <v>0</v>
      </c>
      <c r="AH2358">
        <v>0</v>
      </c>
      <c r="AI2358" s="18" t="str">
        <f t="shared" si="145"/>
        <v>1</v>
      </c>
      <c r="AJ2358" s="18" t="str">
        <f t="shared" si="146"/>
        <v>1</v>
      </c>
      <c r="AK2358" s="18" t="str">
        <f t="shared" si="147"/>
        <v>1</v>
      </c>
      <c r="AL2358" s="18">
        <f t="shared" si="148"/>
        <v>0</v>
      </c>
      <c r="AM2358" t="s">
        <v>55</v>
      </c>
      <c r="AN2358" t="s">
        <v>55</v>
      </c>
      <c r="AO2358">
        <v>0</v>
      </c>
      <c r="AP2358">
        <v>1</v>
      </c>
      <c r="AQ2358">
        <v>0</v>
      </c>
      <c r="AR2358" t="s">
        <v>59</v>
      </c>
      <c r="AS2358" t="s">
        <v>80</v>
      </c>
      <c r="AT2358" t="s">
        <v>80</v>
      </c>
      <c r="AU2358" t="s">
        <v>80</v>
      </c>
      <c r="AV2358" t="s">
        <v>8217</v>
      </c>
      <c r="AW2358" t="s">
        <v>2704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2016031321</v>
      </c>
      <c r="BM2358">
        <v>21</v>
      </c>
    </row>
    <row r="2359" spans="1:65">
      <c r="A2359" t="s">
        <v>8218</v>
      </c>
      <c r="B2359">
        <v>2358</v>
      </c>
      <c r="C2359" t="s">
        <v>52</v>
      </c>
      <c r="D2359">
        <v>1</v>
      </c>
      <c r="E2359">
        <v>21</v>
      </c>
      <c r="F2359">
        <v>2016031421</v>
      </c>
      <c r="G2359">
        <v>20160314</v>
      </c>
      <c r="H2359" t="s">
        <v>2705</v>
      </c>
      <c r="I2359" t="s">
        <v>80</v>
      </c>
      <c r="J2359" t="s">
        <v>55</v>
      </c>
      <c r="K2359">
        <v>0</v>
      </c>
      <c r="L2359">
        <v>0</v>
      </c>
      <c r="M2359">
        <v>0</v>
      </c>
      <c r="N2359" t="s">
        <v>56</v>
      </c>
      <c r="O2359" t="s">
        <v>57</v>
      </c>
      <c r="P2359" t="s">
        <v>57</v>
      </c>
      <c r="Q2359" t="s">
        <v>3</v>
      </c>
      <c r="R2359" t="s">
        <v>297</v>
      </c>
      <c r="S2359" t="s">
        <v>55</v>
      </c>
      <c r="T2359" t="s">
        <v>56</v>
      </c>
      <c r="U2359" t="s">
        <v>56</v>
      </c>
      <c r="V2359" t="s">
        <v>56</v>
      </c>
      <c r="W2359" t="s">
        <v>55</v>
      </c>
      <c r="X2359" t="s">
        <v>56</v>
      </c>
      <c r="Y2359" t="s">
        <v>56</v>
      </c>
      <c r="Z2359" t="s">
        <v>56</v>
      </c>
      <c r="AA2359" t="s">
        <v>57</v>
      </c>
      <c r="AB2359" t="s">
        <v>56</v>
      </c>
      <c r="AC2359" t="s">
        <v>56</v>
      </c>
      <c r="AD2359" t="s">
        <v>56</v>
      </c>
      <c r="AE2359">
        <v>0</v>
      </c>
      <c r="AF2359">
        <v>0</v>
      </c>
      <c r="AG2359">
        <v>0</v>
      </c>
      <c r="AH2359">
        <v>1</v>
      </c>
      <c r="AI2359" s="18" t="str">
        <f t="shared" si="145"/>
        <v>1</v>
      </c>
      <c r="AJ2359" s="18" t="str">
        <f t="shared" si="146"/>
        <v>1</v>
      </c>
      <c r="AK2359" s="18" t="str">
        <f t="shared" si="147"/>
        <v>1</v>
      </c>
      <c r="AL2359" s="18">
        <f t="shared" si="148"/>
        <v>1</v>
      </c>
      <c r="AM2359" t="s">
        <v>55</v>
      </c>
      <c r="AN2359" t="s">
        <v>55</v>
      </c>
      <c r="AO2359">
        <v>0</v>
      </c>
      <c r="AP2359">
        <v>0</v>
      </c>
      <c r="AQ2359">
        <v>0</v>
      </c>
      <c r="AR2359" t="s">
        <v>59</v>
      </c>
      <c r="AS2359" t="s">
        <v>141</v>
      </c>
      <c r="AT2359" t="s">
        <v>141</v>
      </c>
      <c r="AU2359" t="s">
        <v>1326</v>
      </c>
      <c r="AV2359" t="s">
        <v>8218</v>
      </c>
      <c r="AW2359" t="s">
        <v>2705</v>
      </c>
      <c r="AX2359">
        <v>0</v>
      </c>
      <c r="AY2359">
        <v>0</v>
      </c>
      <c r="AZ2359">
        <v>0</v>
      </c>
      <c r="BA2359">
        <v>1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</v>
      </c>
      <c r="BL2359">
        <v>2016031421</v>
      </c>
      <c r="BM2359">
        <v>21</v>
      </c>
    </row>
    <row r="2360" spans="1:65">
      <c r="A2360" t="s">
        <v>8219</v>
      </c>
      <c r="B2360">
        <v>2359</v>
      </c>
      <c r="C2360" t="s">
        <v>52</v>
      </c>
      <c r="D2360">
        <v>1</v>
      </c>
      <c r="E2360">
        <v>21</v>
      </c>
      <c r="F2360">
        <v>2016031421</v>
      </c>
      <c r="G2360">
        <v>20160314</v>
      </c>
      <c r="H2360" t="s">
        <v>2706</v>
      </c>
      <c r="I2360" t="s">
        <v>2548</v>
      </c>
      <c r="J2360" t="s">
        <v>55</v>
      </c>
      <c r="K2360">
        <v>0</v>
      </c>
      <c r="L2360">
        <v>0</v>
      </c>
      <c r="M2360">
        <v>0</v>
      </c>
      <c r="N2360" t="s">
        <v>56</v>
      </c>
      <c r="O2360" t="s">
        <v>57</v>
      </c>
      <c r="P2360" t="s">
        <v>57</v>
      </c>
      <c r="Q2360" t="s">
        <v>3</v>
      </c>
      <c r="R2360" t="s">
        <v>297</v>
      </c>
      <c r="S2360" t="s">
        <v>55</v>
      </c>
      <c r="T2360" t="s">
        <v>68</v>
      </c>
      <c r="U2360" t="s">
        <v>56</v>
      </c>
      <c r="V2360" t="s">
        <v>68</v>
      </c>
      <c r="W2360" t="s">
        <v>55</v>
      </c>
      <c r="X2360" t="s">
        <v>56</v>
      </c>
      <c r="Y2360" t="s">
        <v>56</v>
      </c>
      <c r="Z2360" t="s">
        <v>56</v>
      </c>
      <c r="AA2360" t="s">
        <v>57</v>
      </c>
      <c r="AB2360" t="s">
        <v>56</v>
      </c>
      <c r="AC2360" t="s">
        <v>56</v>
      </c>
      <c r="AD2360" t="s">
        <v>56</v>
      </c>
      <c r="AE2360">
        <v>0</v>
      </c>
      <c r="AF2360">
        <v>0</v>
      </c>
      <c r="AG2360">
        <v>0</v>
      </c>
      <c r="AH2360">
        <v>1</v>
      </c>
      <c r="AI2360" s="18" t="str">
        <f t="shared" si="145"/>
        <v>1</v>
      </c>
      <c r="AJ2360" s="18" t="str">
        <f t="shared" si="146"/>
        <v>1</v>
      </c>
      <c r="AK2360" s="18" t="str">
        <f t="shared" si="147"/>
        <v>1</v>
      </c>
      <c r="AL2360" s="18">
        <f t="shared" si="148"/>
        <v>1</v>
      </c>
      <c r="AM2360" t="s">
        <v>55</v>
      </c>
      <c r="AN2360" t="s">
        <v>55</v>
      </c>
      <c r="AO2360">
        <v>1</v>
      </c>
      <c r="AP2360">
        <v>0</v>
      </c>
      <c r="AQ2360">
        <v>0</v>
      </c>
      <c r="AR2360" t="s">
        <v>426</v>
      </c>
      <c r="AS2360" t="s">
        <v>141</v>
      </c>
      <c r="AT2360" t="s">
        <v>141</v>
      </c>
      <c r="AU2360" t="s">
        <v>1326</v>
      </c>
      <c r="AV2360" t="s">
        <v>8219</v>
      </c>
      <c r="AW2360" t="s">
        <v>2706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2016031421</v>
      </c>
      <c r="BM2360">
        <v>21</v>
      </c>
    </row>
    <row r="2361" spans="1:65">
      <c r="A2361" t="s">
        <v>8220</v>
      </c>
      <c r="B2361">
        <v>2360</v>
      </c>
      <c r="C2361" t="s">
        <v>52</v>
      </c>
      <c r="D2361">
        <v>1</v>
      </c>
      <c r="E2361">
        <v>21</v>
      </c>
      <c r="F2361">
        <v>2016031421</v>
      </c>
      <c r="G2361">
        <v>20160314</v>
      </c>
      <c r="H2361" t="s">
        <v>2707</v>
      </c>
      <c r="I2361" t="s">
        <v>2548</v>
      </c>
      <c r="J2361" t="s">
        <v>55</v>
      </c>
      <c r="K2361">
        <v>0</v>
      </c>
      <c r="L2361">
        <v>0</v>
      </c>
      <c r="M2361">
        <v>0</v>
      </c>
      <c r="N2361" t="s">
        <v>56</v>
      </c>
      <c r="O2361" t="s">
        <v>57</v>
      </c>
      <c r="P2361" t="s">
        <v>57</v>
      </c>
      <c r="Q2361" t="s">
        <v>3</v>
      </c>
      <c r="R2361" t="s">
        <v>297</v>
      </c>
      <c r="S2361" t="s">
        <v>55</v>
      </c>
      <c r="T2361" t="s">
        <v>68</v>
      </c>
      <c r="U2361" t="s">
        <v>56</v>
      </c>
      <c r="V2361" t="s">
        <v>68</v>
      </c>
      <c r="W2361" t="s">
        <v>55</v>
      </c>
      <c r="X2361" t="s">
        <v>56</v>
      </c>
      <c r="Y2361" t="s">
        <v>56</v>
      </c>
      <c r="Z2361" t="s">
        <v>56</v>
      </c>
      <c r="AA2361" t="s">
        <v>57</v>
      </c>
      <c r="AB2361" t="s">
        <v>56</v>
      </c>
      <c r="AC2361" t="s">
        <v>56</v>
      </c>
      <c r="AD2361" t="s">
        <v>56</v>
      </c>
      <c r="AE2361">
        <v>0</v>
      </c>
      <c r="AF2361">
        <v>0</v>
      </c>
      <c r="AG2361">
        <v>0</v>
      </c>
      <c r="AH2361">
        <v>1</v>
      </c>
      <c r="AI2361" s="18" t="str">
        <f t="shared" si="145"/>
        <v>1</v>
      </c>
      <c r="AJ2361" s="18" t="str">
        <f t="shared" si="146"/>
        <v>1</v>
      </c>
      <c r="AK2361" s="18" t="str">
        <f t="shared" si="147"/>
        <v>1</v>
      </c>
      <c r="AL2361" s="18">
        <f t="shared" si="148"/>
        <v>1</v>
      </c>
      <c r="AM2361" t="s">
        <v>55</v>
      </c>
      <c r="AN2361" t="s">
        <v>55</v>
      </c>
      <c r="AO2361">
        <v>0</v>
      </c>
      <c r="AP2361">
        <v>0</v>
      </c>
      <c r="AQ2361">
        <v>0</v>
      </c>
      <c r="AR2361" t="s">
        <v>426</v>
      </c>
      <c r="AS2361" t="s">
        <v>141</v>
      </c>
      <c r="AT2361" t="s">
        <v>141</v>
      </c>
      <c r="AU2361" t="s">
        <v>1326</v>
      </c>
      <c r="AV2361" t="s">
        <v>8220</v>
      </c>
      <c r="AW2361" t="s">
        <v>2707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2016031421</v>
      </c>
      <c r="BM2361">
        <v>21</v>
      </c>
    </row>
    <row r="2362" spans="1:65">
      <c r="A2362" t="s">
        <v>8221</v>
      </c>
      <c r="B2362">
        <v>2361</v>
      </c>
      <c r="C2362" t="s">
        <v>52</v>
      </c>
      <c r="D2362">
        <v>1</v>
      </c>
      <c r="E2362">
        <v>21</v>
      </c>
      <c r="F2362">
        <v>2016031421</v>
      </c>
      <c r="G2362">
        <v>20160314</v>
      </c>
      <c r="H2362" t="s">
        <v>2708</v>
      </c>
      <c r="I2362" t="s">
        <v>2548</v>
      </c>
      <c r="J2362" t="s">
        <v>55</v>
      </c>
      <c r="K2362">
        <v>0</v>
      </c>
      <c r="L2362">
        <v>0</v>
      </c>
      <c r="M2362">
        <v>0</v>
      </c>
      <c r="N2362" t="s">
        <v>56</v>
      </c>
      <c r="O2362" t="s">
        <v>57</v>
      </c>
      <c r="P2362" t="s">
        <v>57</v>
      </c>
      <c r="Q2362" t="s">
        <v>3</v>
      </c>
      <c r="R2362" t="s">
        <v>297</v>
      </c>
      <c r="S2362" t="s">
        <v>55</v>
      </c>
      <c r="T2362" t="s">
        <v>68</v>
      </c>
      <c r="U2362" t="s">
        <v>56</v>
      </c>
      <c r="V2362" t="s">
        <v>68</v>
      </c>
      <c r="W2362" t="s">
        <v>55</v>
      </c>
      <c r="X2362" t="s">
        <v>56</v>
      </c>
      <c r="Y2362" t="s">
        <v>56</v>
      </c>
      <c r="Z2362" t="s">
        <v>56</v>
      </c>
      <c r="AA2362" t="s">
        <v>57</v>
      </c>
      <c r="AB2362" t="s">
        <v>56</v>
      </c>
      <c r="AC2362" t="s">
        <v>56</v>
      </c>
      <c r="AD2362" t="s">
        <v>56</v>
      </c>
      <c r="AE2362">
        <v>0</v>
      </c>
      <c r="AF2362">
        <v>0</v>
      </c>
      <c r="AG2362">
        <v>0</v>
      </c>
      <c r="AH2362">
        <v>1</v>
      </c>
      <c r="AI2362" s="18" t="str">
        <f t="shared" si="145"/>
        <v>1</v>
      </c>
      <c r="AJ2362" s="18" t="str">
        <f t="shared" si="146"/>
        <v>1</v>
      </c>
      <c r="AK2362" s="18" t="str">
        <f t="shared" si="147"/>
        <v>1</v>
      </c>
      <c r="AL2362" s="18">
        <f t="shared" si="148"/>
        <v>1</v>
      </c>
      <c r="AM2362" t="s">
        <v>55</v>
      </c>
      <c r="AN2362" t="s">
        <v>55</v>
      </c>
      <c r="AO2362">
        <v>0</v>
      </c>
      <c r="AP2362">
        <v>0</v>
      </c>
      <c r="AQ2362">
        <v>0</v>
      </c>
      <c r="AR2362" t="s">
        <v>426</v>
      </c>
      <c r="AS2362" t="s">
        <v>141</v>
      </c>
      <c r="AT2362" t="s">
        <v>141</v>
      </c>
      <c r="AU2362" t="s">
        <v>1326</v>
      </c>
      <c r="AV2362" t="s">
        <v>8221</v>
      </c>
      <c r="AW2362" t="s">
        <v>2708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2016031421</v>
      </c>
      <c r="BM2362">
        <v>21</v>
      </c>
    </row>
    <row r="2363" spans="1:65">
      <c r="A2363" t="s">
        <v>8222</v>
      </c>
      <c r="B2363">
        <v>2362</v>
      </c>
      <c r="C2363" t="s">
        <v>52</v>
      </c>
      <c r="D2363">
        <v>1</v>
      </c>
      <c r="E2363">
        <v>21</v>
      </c>
      <c r="F2363">
        <v>2016031421</v>
      </c>
      <c r="G2363">
        <v>20160314</v>
      </c>
      <c r="H2363" t="s">
        <v>2709</v>
      </c>
      <c r="I2363" t="s">
        <v>2548</v>
      </c>
      <c r="J2363" t="s">
        <v>55</v>
      </c>
      <c r="K2363">
        <v>0</v>
      </c>
      <c r="L2363">
        <v>0</v>
      </c>
      <c r="M2363">
        <v>0</v>
      </c>
      <c r="N2363" t="s">
        <v>56</v>
      </c>
      <c r="O2363" t="s">
        <v>57</v>
      </c>
      <c r="P2363" t="s">
        <v>57</v>
      </c>
      <c r="Q2363" t="s">
        <v>3</v>
      </c>
      <c r="R2363" t="s">
        <v>297</v>
      </c>
      <c r="S2363" t="s">
        <v>55</v>
      </c>
      <c r="T2363" t="s">
        <v>68</v>
      </c>
      <c r="U2363" t="s">
        <v>56</v>
      </c>
      <c r="V2363" t="s">
        <v>68</v>
      </c>
      <c r="W2363" t="s">
        <v>55</v>
      </c>
      <c r="X2363" t="s">
        <v>56</v>
      </c>
      <c r="Y2363" t="s">
        <v>56</v>
      </c>
      <c r="Z2363" t="s">
        <v>56</v>
      </c>
      <c r="AA2363" t="s">
        <v>57</v>
      </c>
      <c r="AB2363" t="s">
        <v>56</v>
      </c>
      <c r="AC2363" t="s">
        <v>56</v>
      </c>
      <c r="AD2363" t="s">
        <v>56</v>
      </c>
      <c r="AE2363">
        <v>0</v>
      </c>
      <c r="AF2363">
        <v>0</v>
      </c>
      <c r="AG2363">
        <v>0</v>
      </c>
      <c r="AH2363">
        <v>1</v>
      </c>
      <c r="AI2363" s="18" t="str">
        <f t="shared" si="145"/>
        <v>1</v>
      </c>
      <c r="AJ2363" s="18" t="str">
        <f t="shared" si="146"/>
        <v>1</v>
      </c>
      <c r="AK2363" s="18" t="str">
        <f t="shared" si="147"/>
        <v>1</v>
      </c>
      <c r="AL2363" s="18">
        <f t="shared" si="148"/>
        <v>1</v>
      </c>
      <c r="AM2363" t="s">
        <v>55</v>
      </c>
      <c r="AN2363" t="s">
        <v>55</v>
      </c>
      <c r="AO2363">
        <v>0</v>
      </c>
      <c r="AP2363">
        <v>0</v>
      </c>
      <c r="AQ2363">
        <v>0</v>
      </c>
      <c r="AR2363" t="s">
        <v>426</v>
      </c>
      <c r="AS2363" t="s">
        <v>141</v>
      </c>
      <c r="AT2363" t="s">
        <v>141</v>
      </c>
      <c r="AU2363" t="s">
        <v>1326</v>
      </c>
      <c r="AV2363" t="s">
        <v>8222</v>
      </c>
      <c r="AW2363" t="s">
        <v>2709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2016031421</v>
      </c>
      <c r="BM2363">
        <v>21</v>
      </c>
    </row>
    <row r="2364" spans="1:65">
      <c r="A2364" t="s">
        <v>8223</v>
      </c>
      <c r="B2364">
        <v>2363</v>
      </c>
      <c r="C2364" t="s">
        <v>52</v>
      </c>
      <c r="D2364">
        <v>1</v>
      </c>
      <c r="E2364">
        <v>21</v>
      </c>
      <c r="F2364">
        <v>2016031421</v>
      </c>
      <c r="G2364">
        <v>20160314</v>
      </c>
      <c r="H2364" t="s">
        <v>1928</v>
      </c>
      <c r="I2364" t="s">
        <v>2548</v>
      </c>
      <c r="J2364" t="s">
        <v>55</v>
      </c>
      <c r="K2364">
        <v>0</v>
      </c>
      <c r="L2364">
        <v>0</v>
      </c>
      <c r="M2364">
        <v>0</v>
      </c>
      <c r="N2364" t="s">
        <v>56</v>
      </c>
      <c r="O2364" t="s">
        <v>57</v>
      </c>
      <c r="P2364" t="s">
        <v>57</v>
      </c>
      <c r="Q2364" t="s">
        <v>3</v>
      </c>
      <c r="R2364" t="s">
        <v>297</v>
      </c>
      <c r="S2364" t="s">
        <v>55</v>
      </c>
      <c r="T2364" t="s">
        <v>68</v>
      </c>
      <c r="U2364" t="s">
        <v>56</v>
      </c>
      <c r="V2364" t="s">
        <v>68</v>
      </c>
      <c r="W2364" t="s">
        <v>55</v>
      </c>
      <c r="X2364" t="s">
        <v>56</v>
      </c>
      <c r="Y2364" t="s">
        <v>56</v>
      </c>
      <c r="Z2364" t="s">
        <v>56</v>
      </c>
      <c r="AA2364" t="s">
        <v>57</v>
      </c>
      <c r="AB2364" t="s">
        <v>56</v>
      </c>
      <c r="AC2364" t="s">
        <v>56</v>
      </c>
      <c r="AD2364" t="s">
        <v>56</v>
      </c>
      <c r="AE2364">
        <v>0</v>
      </c>
      <c r="AF2364">
        <v>0</v>
      </c>
      <c r="AG2364">
        <v>0</v>
      </c>
      <c r="AH2364">
        <v>1</v>
      </c>
      <c r="AI2364" s="18" t="str">
        <f t="shared" si="145"/>
        <v>1</v>
      </c>
      <c r="AJ2364" s="18" t="str">
        <f t="shared" si="146"/>
        <v>1</v>
      </c>
      <c r="AK2364" s="18" t="str">
        <f t="shared" si="147"/>
        <v>1</v>
      </c>
      <c r="AL2364" s="18">
        <f t="shared" si="148"/>
        <v>1</v>
      </c>
      <c r="AM2364" t="s">
        <v>55</v>
      </c>
      <c r="AN2364" t="s">
        <v>55</v>
      </c>
      <c r="AO2364">
        <v>1</v>
      </c>
      <c r="AP2364">
        <v>0</v>
      </c>
      <c r="AQ2364">
        <v>0</v>
      </c>
      <c r="AR2364" t="s">
        <v>426</v>
      </c>
      <c r="AS2364" t="s">
        <v>141</v>
      </c>
      <c r="AT2364" t="s">
        <v>141</v>
      </c>
      <c r="AU2364" t="s">
        <v>1326</v>
      </c>
      <c r="AV2364" t="s">
        <v>8223</v>
      </c>
      <c r="AW2364" t="s">
        <v>1928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</v>
      </c>
      <c r="BL2364">
        <v>2016031421</v>
      </c>
      <c r="BM2364">
        <v>21</v>
      </c>
    </row>
    <row r="2365" spans="1:65">
      <c r="A2365" t="s">
        <v>8224</v>
      </c>
      <c r="B2365">
        <v>2364</v>
      </c>
      <c r="C2365" t="s">
        <v>52</v>
      </c>
      <c r="D2365">
        <v>1</v>
      </c>
      <c r="E2365">
        <v>21</v>
      </c>
      <c r="F2365">
        <v>2016031421</v>
      </c>
      <c r="G2365">
        <v>20160314</v>
      </c>
      <c r="H2365" t="s">
        <v>2710</v>
      </c>
      <c r="I2365" t="s">
        <v>2548</v>
      </c>
      <c r="J2365" t="s">
        <v>55</v>
      </c>
      <c r="K2365">
        <v>0</v>
      </c>
      <c r="L2365">
        <v>0</v>
      </c>
      <c r="M2365">
        <v>0</v>
      </c>
      <c r="N2365" t="s">
        <v>56</v>
      </c>
      <c r="O2365" t="s">
        <v>57</v>
      </c>
      <c r="P2365" t="s">
        <v>57</v>
      </c>
      <c r="Q2365" t="s">
        <v>3</v>
      </c>
      <c r="R2365" t="s">
        <v>297</v>
      </c>
      <c r="S2365" t="s">
        <v>55</v>
      </c>
      <c r="T2365" t="s">
        <v>68</v>
      </c>
      <c r="U2365" t="s">
        <v>68</v>
      </c>
      <c r="V2365" t="s">
        <v>68</v>
      </c>
      <c r="W2365" t="s">
        <v>55</v>
      </c>
      <c r="X2365" t="s">
        <v>56</v>
      </c>
      <c r="Y2365" t="s">
        <v>56</v>
      </c>
      <c r="Z2365" t="s">
        <v>56</v>
      </c>
      <c r="AA2365" t="s">
        <v>57</v>
      </c>
      <c r="AB2365" t="s">
        <v>56</v>
      </c>
      <c r="AC2365" t="s">
        <v>56</v>
      </c>
      <c r="AD2365" t="s">
        <v>56</v>
      </c>
      <c r="AE2365">
        <v>0</v>
      </c>
      <c r="AF2365">
        <v>0</v>
      </c>
      <c r="AG2365">
        <v>0</v>
      </c>
      <c r="AH2365">
        <v>1</v>
      </c>
      <c r="AI2365" s="18" t="str">
        <f t="shared" si="145"/>
        <v>1</v>
      </c>
      <c r="AJ2365" s="18" t="str">
        <f t="shared" si="146"/>
        <v>1</v>
      </c>
      <c r="AK2365" s="18" t="str">
        <f t="shared" si="147"/>
        <v>1</v>
      </c>
      <c r="AL2365" s="18">
        <f t="shared" si="148"/>
        <v>1</v>
      </c>
      <c r="AM2365" t="s">
        <v>55</v>
      </c>
      <c r="AN2365" t="s">
        <v>55</v>
      </c>
      <c r="AO2365">
        <v>0</v>
      </c>
      <c r="AP2365">
        <v>0</v>
      </c>
      <c r="AQ2365">
        <v>0</v>
      </c>
      <c r="AR2365" t="s">
        <v>426</v>
      </c>
      <c r="AS2365" t="s">
        <v>141</v>
      </c>
      <c r="AT2365" t="s">
        <v>141</v>
      </c>
      <c r="AU2365" t="s">
        <v>1326</v>
      </c>
      <c r="AV2365" t="s">
        <v>8224</v>
      </c>
      <c r="AW2365" t="s">
        <v>2710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2016031421</v>
      </c>
      <c r="BM2365">
        <v>21</v>
      </c>
    </row>
    <row r="2366" spans="1:65">
      <c r="A2366" t="s">
        <v>8225</v>
      </c>
      <c r="B2366">
        <v>2365</v>
      </c>
      <c r="C2366" t="s">
        <v>52</v>
      </c>
      <c r="D2366">
        <v>1</v>
      </c>
      <c r="E2366">
        <v>21</v>
      </c>
      <c r="F2366">
        <v>2016031421</v>
      </c>
      <c r="G2366">
        <v>20160314</v>
      </c>
      <c r="H2366" t="s">
        <v>2711</v>
      </c>
      <c r="I2366" t="s">
        <v>211</v>
      </c>
      <c r="J2366" t="s">
        <v>55</v>
      </c>
      <c r="K2366">
        <v>0</v>
      </c>
      <c r="L2366">
        <v>0</v>
      </c>
      <c r="M2366">
        <v>0</v>
      </c>
      <c r="N2366" t="s">
        <v>56</v>
      </c>
      <c r="O2366" t="s">
        <v>57</v>
      </c>
      <c r="P2366" t="s">
        <v>57</v>
      </c>
      <c r="Q2366" t="s">
        <v>3</v>
      </c>
      <c r="R2366" t="s">
        <v>297</v>
      </c>
      <c r="S2366" t="s">
        <v>55</v>
      </c>
      <c r="T2366" t="s">
        <v>68</v>
      </c>
      <c r="U2366" t="s">
        <v>68</v>
      </c>
      <c r="V2366" t="s">
        <v>68</v>
      </c>
      <c r="W2366" t="s">
        <v>55</v>
      </c>
      <c r="X2366" t="s">
        <v>56</v>
      </c>
      <c r="Y2366" t="s">
        <v>56</v>
      </c>
      <c r="Z2366" t="s">
        <v>56</v>
      </c>
      <c r="AA2366" t="s">
        <v>57</v>
      </c>
      <c r="AB2366" t="s">
        <v>56</v>
      </c>
      <c r="AC2366" t="s">
        <v>56</v>
      </c>
      <c r="AD2366" t="s">
        <v>56</v>
      </c>
      <c r="AE2366">
        <v>0</v>
      </c>
      <c r="AF2366">
        <v>0</v>
      </c>
      <c r="AG2366">
        <v>0</v>
      </c>
      <c r="AH2366">
        <v>1</v>
      </c>
      <c r="AI2366" s="18" t="str">
        <f t="shared" si="145"/>
        <v>1</v>
      </c>
      <c r="AJ2366" s="18" t="str">
        <f t="shared" si="146"/>
        <v>1</v>
      </c>
      <c r="AK2366" s="18" t="str">
        <f t="shared" si="147"/>
        <v>1</v>
      </c>
      <c r="AL2366" s="18">
        <f t="shared" si="148"/>
        <v>1</v>
      </c>
      <c r="AM2366" t="s">
        <v>55</v>
      </c>
      <c r="AN2366" t="s">
        <v>55</v>
      </c>
      <c r="AO2366">
        <v>0</v>
      </c>
      <c r="AP2366">
        <v>0</v>
      </c>
      <c r="AQ2366">
        <v>0</v>
      </c>
      <c r="AR2366" t="s">
        <v>209</v>
      </c>
      <c r="AS2366" t="s">
        <v>141</v>
      </c>
      <c r="AT2366" t="s">
        <v>141</v>
      </c>
      <c r="AU2366" t="s">
        <v>1326</v>
      </c>
      <c r="AV2366" t="s">
        <v>8225</v>
      </c>
      <c r="AW2366" t="s">
        <v>2711</v>
      </c>
      <c r="AX2366">
        <v>0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2016031421</v>
      </c>
      <c r="BM2366">
        <v>21</v>
      </c>
    </row>
    <row r="2367" spans="1:65">
      <c r="A2367" t="s">
        <v>8226</v>
      </c>
      <c r="B2367">
        <v>2366</v>
      </c>
      <c r="C2367" t="s">
        <v>52</v>
      </c>
      <c r="D2367">
        <v>1</v>
      </c>
      <c r="E2367">
        <v>21</v>
      </c>
      <c r="F2367">
        <v>2016031421</v>
      </c>
      <c r="G2367">
        <v>20160314</v>
      </c>
      <c r="H2367" t="s">
        <v>2712</v>
      </c>
      <c r="I2367" t="s">
        <v>211</v>
      </c>
      <c r="J2367" t="s">
        <v>55</v>
      </c>
      <c r="K2367">
        <v>0</v>
      </c>
      <c r="L2367">
        <v>0</v>
      </c>
      <c r="M2367">
        <v>0</v>
      </c>
      <c r="N2367" t="s">
        <v>56</v>
      </c>
      <c r="O2367" t="s">
        <v>57</v>
      </c>
      <c r="P2367" t="s">
        <v>57</v>
      </c>
      <c r="Q2367" t="s">
        <v>3</v>
      </c>
      <c r="R2367" t="s">
        <v>297</v>
      </c>
      <c r="S2367" t="s">
        <v>55</v>
      </c>
      <c r="T2367" t="s">
        <v>68</v>
      </c>
      <c r="U2367" t="s">
        <v>68</v>
      </c>
      <c r="V2367" t="s">
        <v>68</v>
      </c>
      <c r="W2367" t="s">
        <v>55</v>
      </c>
      <c r="X2367" t="s">
        <v>56</v>
      </c>
      <c r="Y2367" t="s">
        <v>56</v>
      </c>
      <c r="Z2367" t="s">
        <v>56</v>
      </c>
      <c r="AA2367" t="s">
        <v>57</v>
      </c>
      <c r="AB2367" t="s">
        <v>56</v>
      </c>
      <c r="AC2367" t="s">
        <v>56</v>
      </c>
      <c r="AD2367" t="s">
        <v>56</v>
      </c>
      <c r="AE2367">
        <v>0</v>
      </c>
      <c r="AF2367">
        <v>0</v>
      </c>
      <c r="AG2367">
        <v>0</v>
      </c>
      <c r="AH2367">
        <v>1</v>
      </c>
      <c r="AI2367" s="18" t="str">
        <f t="shared" si="145"/>
        <v>1</v>
      </c>
      <c r="AJ2367" s="18" t="str">
        <f t="shared" si="146"/>
        <v>1</v>
      </c>
      <c r="AK2367" s="18" t="str">
        <f t="shared" si="147"/>
        <v>1</v>
      </c>
      <c r="AL2367" s="18">
        <f t="shared" si="148"/>
        <v>1</v>
      </c>
      <c r="AM2367" t="s">
        <v>55</v>
      </c>
      <c r="AN2367" t="s">
        <v>55</v>
      </c>
      <c r="AO2367">
        <v>0</v>
      </c>
      <c r="AP2367">
        <v>0</v>
      </c>
      <c r="AQ2367">
        <v>0</v>
      </c>
      <c r="AR2367" t="s">
        <v>209</v>
      </c>
      <c r="AS2367" t="s">
        <v>141</v>
      </c>
      <c r="AT2367" t="s">
        <v>141</v>
      </c>
      <c r="AU2367" t="s">
        <v>1326</v>
      </c>
      <c r="AV2367" t="s">
        <v>8226</v>
      </c>
      <c r="AW2367" t="s">
        <v>2712</v>
      </c>
      <c r="AX2367">
        <v>0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2016031421</v>
      </c>
      <c r="BM2367">
        <v>21</v>
      </c>
    </row>
    <row r="2368" spans="1:65">
      <c r="A2368" t="s">
        <v>8227</v>
      </c>
      <c r="B2368">
        <v>2367</v>
      </c>
      <c r="C2368" t="s">
        <v>52</v>
      </c>
      <c r="D2368">
        <v>1</v>
      </c>
      <c r="E2368">
        <v>21</v>
      </c>
      <c r="F2368">
        <v>2016031421</v>
      </c>
      <c r="G2368">
        <v>20160314</v>
      </c>
      <c r="H2368" t="s">
        <v>2713</v>
      </c>
      <c r="I2368" t="s">
        <v>211</v>
      </c>
      <c r="J2368" t="s">
        <v>55</v>
      </c>
      <c r="K2368">
        <v>0</v>
      </c>
      <c r="L2368">
        <v>0</v>
      </c>
      <c r="M2368">
        <v>0</v>
      </c>
      <c r="N2368" t="s">
        <v>56</v>
      </c>
      <c r="O2368" t="s">
        <v>57</v>
      </c>
      <c r="P2368" t="s">
        <v>57</v>
      </c>
      <c r="Q2368" t="s">
        <v>3</v>
      </c>
      <c r="R2368" t="s">
        <v>297</v>
      </c>
      <c r="S2368" t="s">
        <v>55</v>
      </c>
      <c r="T2368" t="s">
        <v>68</v>
      </c>
      <c r="U2368" t="s">
        <v>68</v>
      </c>
      <c r="V2368" t="s">
        <v>68</v>
      </c>
      <c r="W2368" t="s">
        <v>55</v>
      </c>
      <c r="X2368" t="s">
        <v>56</v>
      </c>
      <c r="Y2368" t="s">
        <v>56</v>
      </c>
      <c r="Z2368" t="s">
        <v>56</v>
      </c>
      <c r="AA2368" t="s">
        <v>57</v>
      </c>
      <c r="AB2368" t="s">
        <v>56</v>
      </c>
      <c r="AC2368" t="s">
        <v>56</v>
      </c>
      <c r="AD2368" t="s">
        <v>56</v>
      </c>
      <c r="AE2368">
        <v>0</v>
      </c>
      <c r="AF2368">
        <v>0</v>
      </c>
      <c r="AG2368">
        <v>0</v>
      </c>
      <c r="AH2368">
        <v>1</v>
      </c>
      <c r="AI2368" s="18" t="str">
        <f t="shared" si="145"/>
        <v>1</v>
      </c>
      <c r="AJ2368" s="18" t="str">
        <f t="shared" si="146"/>
        <v>1</v>
      </c>
      <c r="AK2368" s="18" t="str">
        <f t="shared" si="147"/>
        <v>1</v>
      </c>
      <c r="AL2368" s="18">
        <f t="shared" si="148"/>
        <v>1</v>
      </c>
      <c r="AM2368" t="s">
        <v>55</v>
      </c>
      <c r="AN2368" t="s">
        <v>55</v>
      </c>
      <c r="AO2368">
        <v>1</v>
      </c>
      <c r="AP2368">
        <v>0</v>
      </c>
      <c r="AQ2368">
        <v>0</v>
      </c>
      <c r="AR2368" t="s">
        <v>209</v>
      </c>
      <c r="AS2368" t="s">
        <v>141</v>
      </c>
      <c r="AT2368" t="s">
        <v>141</v>
      </c>
      <c r="AU2368" t="s">
        <v>1326</v>
      </c>
      <c r="AV2368" t="s">
        <v>8227</v>
      </c>
      <c r="AW2368" t="s">
        <v>2713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2016031421</v>
      </c>
      <c r="BM2368">
        <v>21</v>
      </c>
    </row>
    <row r="2369" spans="1:65">
      <c r="A2369" t="s">
        <v>8228</v>
      </c>
      <c r="B2369">
        <v>2368</v>
      </c>
      <c r="C2369" t="s">
        <v>57</v>
      </c>
      <c r="D2369" t="s">
        <v>55</v>
      </c>
      <c r="E2369">
        <v>21</v>
      </c>
      <c r="F2369">
        <v>2016031421</v>
      </c>
      <c r="G2369" t="s">
        <v>55</v>
      </c>
      <c r="H2369" t="s">
        <v>2714</v>
      </c>
      <c r="I2369" t="s">
        <v>55</v>
      </c>
      <c r="J2369" t="s">
        <v>55</v>
      </c>
      <c r="K2369" t="s">
        <v>55</v>
      </c>
      <c r="L2369" t="s">
        <v>55</v>
      </c>
      <c r="M2369" t="s">
        <v>55</v>
      </c>
      <c r="N2369" t="s">
        <v>57</v>
      </c>
      <c r="O2369" t="s">
        <v>57</v>
      </c>
      <c r="P2369" t="s">
        <v>57</v>
      </c>
      <c r="Q2369" t="s">
        <v>57</v>
      </c>
      <c r="R2369" t="s">
        <v>57</v>
      </c>
      <c r="S2369" t="s">
        <v>55</v>
      </c>
      <c r="T2369" t="s">
        <v>57</v>
      </c>
      <c r="U2369" t="s">
        <v>57</v>
      </c>
      <c r="V2369" t="s">
        <v>57</v>
      </c>
      <c r="W2369" t="s">
        <v>55</v>
      </c>
      <c r="X2369" t="s">
        <v>57</v>
      </c>
      <c r="Y2369" t="s">
        <v>57</v>
      </c>
      <c r="Z2369" t="s">
        <v>57</v>
      </c>
      <c r="AA2369" t="s">
        <v>57</v>
      </c>
      <c r="AB2369" t="s">
        <v>57</v>
      </c>
      <c r="AC2369" t="s">
        <v>57</v>
      </c>
      <c r="AD2369" t="s">
        <v>57</v>
      </c>
      <c r="AE2369">
        <v>0</v>
      </c>
      <c r="AF2369">
        <v>0</v>
      </c>
      <c r="AG2369">
        <v>0</v>
      </c>
      <c r="AH2369">
        <v>0</v>
      </c>
      <c r="AI2369" s="18" t="str">
        <f t="shared" si="145"/>
        <v>1</v>
      </c>
      <c r="AJ2369" s="18" t="str">
        <f t="shared" si="146"/>
        <v>1</v>
      </c>
      <c r="AK2369" s="18" t="str">
        <f t="shared" si="147"/>
        <v>1</v>
      </c>
      <c r="AL2369" s="18">
        <f t="shared" si="148"/>
        <v>0</v>
      </c>
      <c r="AM2369" t="s">
        <v>55</v>
      </c>
      <c r="AN2369" t="s">
        <v>55</v>
      </c>
      <c r="AO2369">
        <v>0</v>
      </c>
      <c r="AP2369">
        <v>1</v>
      </c>
      <c r="AQ2369">
        <v>0</v>
      </c>
      <c r="AR2369" t="s">
        <v>59</v>
      </c>
      <c r="AS2369" t="s">
        <v>80</v>
      </c>
      <c r="AT2369" t="s">
        <v>80</v>
      </c>
      <c r="AU2369" t="s">
        <v>80</v>
      </c>
      <c r="AV2369" t="s">
        <v>8228</v>
      </c>
      <c r="AW2369" t="s">
        <v>2714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0</v>
      </c>
      <c r="BL2369">
        <v>2016031421</v>
      </c>
      <c r="BM2369">
        <v>21</v>
      </c>
    </row>
    <row r="2370" spans="1:65">
      <c r="A2370" t="s">
        <v>8229</v>
      </c>
      <c r="B2370">
        <v>2369</v>
      </c>
      <c r="C2370" t="s">
        <v>52</v>
      </c>
      <c r="D2370">
        <v>1</v>
      </c>
      <c r="E2370">
        <v>21</v>
      </c>
      <c r="F2370">
        <v>2016031421</v>
      </c>
      <c r="G2370">
        <v>20160314</v>
      </c>
      <c r="H2370" t="s">
        <v>2715</v>
      </c>
      <c r="I2370" t="s">
        <v>2548</v>
      </c>
      <c r="J2370" t="s">
        <v>55</v>
      </c>
      <c r="K2370">
        <v>0</v>
      </c>
      <c r="L2370">
        <v>0</v>
      </c>
      <c r="M2370">
        <v>0</v>
      </c>
      <c r="N2370" t="s">
        <v>56</v>
      </c>
      <c r="O2370" t="s">
        <v>57</v>
      </c>
      <c r="P2370" t="s">
        <v>57</v>
      </c>
      <c r="Q2370" t="s">
        <v>3</v>
      </c>
      <c r="R2370" t="s">
        <v>297</v>
      </c>
      <c r="S2370" t="s">
        <v>55</v>
      </c>
      <c r="T2370" t="s">
        <v>56</v>
      </c>
      <c r="U2370" t="s">
        <v>56</v>
      </c>
      <c r="V2370" t="s">
        <v>68</v>
      </c>
      <c r="W2370" t="s">
        <v>55</v>
      </c>
      <c r="X2370" t="s">
        <v>56</v>
      </c>
      <c r="Y2370" t="s">
        <v>56</v>
      </c>
      <c r="Z2370" t="s">
        <v>56</v>
      </c>
      <c r="AA2370" t="s">
        <v>57</v>
      </c>
      <c r="AB2370" t="s">
        <v>56</v>
      </c>
      <c r="AC2370" t="s">
        <v>56</v>
      </c>
      <c r="AD2370" t="s">
        <v>56</v>
      </c>
      <c r="AE2370">
        <v>0</v>
      </c>
      <c r="AF2370">
        <v>0</v>
      </c>
      <c r="AG2370">
        <v>0</v>
      </c>
      <c r="AH2370">
        <v>1</v>
      </c>
      <c r="AI2370" s="18" t="str">
        <f t="shared" si="145"/>
        <v>1</v>
      </c>
      <c r="AJ2370" s="18" t="str">
        <f t="shared" si="146"/>
        <v>1</v>
      </c>
      <c r="AK2370" s="18" t="str">
        <f t="shared" si="147"/>
        <v>1</v>
      </c>
      <c r="AL2370" s="18">
        <f t="shared" si="148"/>
        <v>1</v>
      </c>
      <c r="AM2370" t="s">
        <v>55</v>
      </c>
      <c r="AN2370" t="s">
        <v>55</v>
      </c>
      <c r="AO2370">
        <v>0</v>
      </c>
      <c r="AP2370">
        <v>0</v>
      </c>
      <c r="AQ2370">
        <v>0</v>
      </c>
      <c r="AR2370" t="s">
        <v>426</v>
      </c>
      <c r="AS2370" t="s">
        <v>141</v>
      </c>
      <c r="AT2370" t="s">
        <v>141</v>
      </c>
      <c r="AU2370" t="s">
        <v>1326</v>
      </c>
      <c r="AV2370" t="s">
        <v>8229</v>
      </c>
      <c r="AW2370" t="s">
        <v>2715</v>
      </c>
      <c r="AX2370">
        <v>0</v>
      </c>
      <c r="AY2370">
        <v>0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2016031421</v>
      </c>
      <c r="BM2370">
        <v>21</v>
      </c>
    </row>
    <row r="2371" spans="1:65">
      <c r="A2371" t="s">
        <v>8230</v>
      </c>
      <c r="B2371">
        <v>2370</v>
      </c>
      <c r="C2371" t="s">
        <v>52</v>
      </c>
      <c r="D2371">
        <v>1</v>
      </c>
      <c r="E2371">
        <v>21</v>
      </c>
      <c r="F2371">
        <v>2016031421</v>
      </c>
      <c r="G2371">
        <v>20160314</v>
      </c>
      <c r="H2371" t="s">
        <v>2716</v>
      </c>
      <c r="I2371" t="s">
        <v>2548</v>
      </c>
      <c r="J2371" t="s">
        <v>55</v>
      </c>
      <c r="K2371">
        <v>0</v>
      </c>
      <c r="L2371">
        <v>0</v>
      </c>
      <c r="M2371">
        <v>0</v>
      </c>
      <c r="N2371" t="s">
        <v>56</v>
      </c>
      <c r="O2371" t="s">
        <v>57</v>
      </c>
      <c r="P2371" t="s">
        <v>57</v>
      </c>
      <c r="Q2371" t="s">
        <v>3</v>
      </c>
      <c r="R2371" t="s">
        <v>297</v>
      </c>
      <c r="S2371" t="s">
        <v>55</v>
      </c>
      <c r="T2371" t="s">
        <v>68</v>
      </c>
      <c r="U2371" t="s">
        <v>68</v>
      </c>
      <c r="V2371" t="s">
        <v>68</v>
      </c>
      <c r="W2371" t="s">
        <v>55</v>
      </c>
      <c r="X2371" t="s">
        <v>56</v>
      </c>
      <c r="Y2371" t="s">
        <v>56</v>
      </c>
      <c r="Z2371" t="s">
        <v>56</v>
      </c>
      <c r="AA2371" t="s">
        <v>57</v>
      </c>
      <c r="AB2371" t="s">
        <v>56</v>
      </c>
      <c r="AC2371" t="s">
        <v>56</v>
      </c>
      <c r="AD2371" t="s">
        <v>56</v>
      </c>
      <c r="AE2371">
        <v>0</v>
      </c>
      <c r="AF2371">
        <v>0</v>
      </c>
      <c r="AG2371">
        <v>0</v>
      </c>
      <c r="AH2371">
        <v>1</v>
      </c>
      <c r="AI2371" s="18" t="str">
        <f t="shared" ref="AI2371:AI2434" si="149">IF(ISERROR(FIND("0",AE2371))=FALSE, "1", IF(ISERROR(FIND("1",AE2371))=FALSE, "0"))</f>
        <v>1</v>
      </c>
      <c r="AJ2371" s="18" t="str">
        <f t="shared" ref="AJ2371:AJ2434" si="150">IF(ISERROR(FIND("0",AF2371))=FALSE, "1", IF(ISERROR(FIND("1",AF2371))=FALSE, "0"))</f>
        <v>1</v>
      </c>
      <c r="AK2371" s="18" t="str">
        <f t="shared" ref="AK2371:AK2434" si="151">IF(ISERROR(FIND("0",AG2371))=FALSE, "1", IF(ISERROR(FIND("1",AG2371))=FALSE, "0"))</f>
        <v>1</v>
      </c>
      <c r="AL2371" s="18">
        <f t="shared" ref="AL2371:AL2434" si="152">AH2371</f>
        <v>1</v>
      </c>
      <c r="AM2371" t="s">
        <v>55</v>
      </c>
      <c r="AN2371" t="s">
        <v>55</v>
      </c>
      <c r="AO2371">
        <v>0</v>
      </c>
      <c r="AP2371">
        <v>0</v>
      </c>
      <c r="AQ2371">
        <v>0</v>
      </c>
      <c r="AR2371" t="s">
        <v>426</v>
      </c>
      <c r="AS2371" t="s">
        <v>141</v>
      </c>
      <c r="AT2371" t="s">
        <v>141</v>
      </c>
      <c r="AU2371" t="s">
        <v>1326</v>
      </c>
      <c r="AV2371" t="s">
        <v>8230</v>
      </c>
      <c r="AW2371" t="s">
        <v>2716</v>
      </c>
      <c r="AX2371">
        <v>0</v>
      </c>
      <c r="AY2371">
        <v>0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2016031421</v>
      </c>
      <c r="BM2371">
        <v>21</v>
      </c>
    </row>
    <row r="2372" spans="1:65">
      <c r="A2372" t="s">
        <v>8231</v>
      </c>
      <c r="B2372">
        <v>2371</v>
      </c>
      <c r="C2372" t="s">
        <v>52</v>
      </c>
      <c r="D2372">
        <v>1</v>
      </c>
      <c r="E2372">
        <v>21</v>
      </c>
      <c r="F2372">
        <v>2016031421</v>
      </c>
      <c r="G2372">
        <v>20160314</v>
      </c>
      <c r="H2372" t="s">
        <v>2717</v>
      </c>
      <c r="I2372" t="s">
        <v>2548</v>
      </c>
      <c r="J2372" t="s">
        <v>55</v>
      </c>
      <c r="K2372">
        <v>0</v>
      </c>
      <c r="L2372">
        <v>0</v>
      </c>
      <c r="M2372">
        <v>0</v>
      </c>
      <c r="N2372" t="s">
        <v>56</v>
      </c>
      <c r="O2372" t="s">
        <v>57</v>
      </c>
      <c r="P2372" t="s">
        <v>57</v>
      </c>
      <c r="Q2372" t="s">
        <v>3</v>
      </c>
      <c r="R2372" t="s">
        <v>297</v>
      </c>
      <c r="S2372" t="s">
        <v>55</v>
      </c>
      <c r="T2372" t="s">
        <v>68</v>
      </c>
      <c r="U2372" t="s">
        <v>68</v>
      </c>
      <c r="V2372" t="s">
        <v>68</v>
      </c>
      <c r="W2372" t="s">
        <v>55</v>
      </c>
      <c r="X2372" t="s">
        <v>56</v>
      </c>
      <c r="Y2372" t="s">
        <v>56</v>
      </c>
      <c r="Z2372" t="s">
        <v>56</v>
      </c>
      <c r="AA2372" t="s">
        <v>57</v>
      </c>
      <c r="AB2372" t="s">
        <v>56</v>
      </c>
      <c r="AC2372" t="s">
        <v>56</v>
      </c>
      <c r="AD2372" t="s">
        <v>56</v>
      </c>
      <c r="AE2372">
        <v>0</v>
      </c>
      <c r="AF2372">
        <v>0</v>
      </c>
      <c r="AG2372">
        <v>0</v>
      </c>
      <c r="AH2372">
        <v>1</v>
      </c>
      <c r="AI2372" s="18" t="str">
        <f t="shared" si="149"/>
        <v>1</v>
      </c>
      <c r="AJ2372" s="18" t="str">
        <f t="shared" si="150"/>
        <v>1</v>
      </c>
      <c r="AK2372" s="18" t="str">
        <f t="shared" si="151"/>
        <v>1</v>
      </c>
      <c r="AL2372" s="18">
        <f t="shared" si="152"/>
        <v>1</v>
      </c>
      <c r="AM2372" t="s">
        <v>55</v>
      </c>
      <c r="AN2372" t="s">
        <v>55</v>
      </c>
      <c r="AO2372">
        <v>0</v>
      </c>
      <c r="AP2372">
        <v>0</v>
      </c>
      <c r="AQ2372">
        <v>0</v>
      </c>
      <c r="AR2372" t="s">
        <v>426</v>
      </c>
      <c r="AS2372" t="s">
        <v>141</v>
      </c>
      <c r="AT2372" t="s">
        <v>141</v>
      </c>
      <c r="AU2372" t="s">
        <v>1326</v>
      </c>
      <c r="AV2372" t="s">
        <v>8231</v>
      </c>
      <c r="AW2372" t="s">
        <v>2717</v>
      </c>
      <c r="AX2372">
        <v>0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2016031421</v>
      </c>
      <c r="BM2372">
        <v>21</v>
      </c>
    </row>
    <row r="2373" spans="1:65">
      <c r="A2373" t="s">
        <v>8232</v>
      </c>
      <c r="B2373">
        <v>2372</v>
      </c>
      <c r="C2373" t="s">
        <v>52</v>
      </c>
      <c r="D2373">
        <v>1</v>
      </c>
      <c r="E2373">
        <v>21</v>
      </c>
      <c r="F2373">
        <v>2016031421</v>
      </c>
      <c r="G2373">
        <v>20160314</v>
      </c>
      <c r="H2373" t="s">
        <v>2718</v>
      </c>
      <c r="I2373" t="s">
        <v>2548</v>
      </c>
      <c r="J2373" t="s">
        <v>55</v>
      </c>
      <c r="K2373">
        <v>0</v>
      </c>
      <c r="L2373">
        <v>0</v>
      </c>
      <c r="M2373">
        <v>0</v>
      </c>
      <c r="N2373" t="s">
        <v>56</v>
      </c>
      <c r="O2373" t="s">
        <v>57</v>
      </c>
      <c r="P2373" t="s">
        <v>57</v>
      </c>
      <c r="Q2373" t="s">
        <v>3</v>
      </c>
      <c r="R2373" t="s">
        <v>297</v>
      </c>
      <c r="S2373" t="s">
        <v>55</v>
      </c>
      <c r="T2373" t="s">
        <v>68</v>
      </c>
      <c r="U2373" t="s">
        <v>68</v>
      </c>
      <c r="V2373" t="s">
        <v>68</v>
      </c>
      <c r="W2373" t="s">
        <v>55</v>
      </c>
      <c r="X2373" t="s">
        <v>56</v>
      </c>
      <c r="Y2373" t="s">
        <v>56</v>
      </c>
      <c r="Z2373" t="s">
        <v>56</v>
      </c>
      <c r="AA2373" t="s">
        <v>57</v>
      </c>
      <c r="AB2373" t="s">
        <v>56</v>
      </c>
      <c r="AC2373" t="s">
        <v>56</v>
      </c>
      <c r="AD2373" t="s">
        <v>56</v>
      </c>
      <c r="AE2373">
        <v>0</v>
      </c>
      <c r="AF2373">
        <v>0</v>
      </c>
      <c r="AG2373">
        <v>0</v>
      </c>
      <c r="AH2373">
        <v>1</v>
      </c>
      <c r="AI2373" s="18" t="str">
        <f t="shared" si="149"/>
        <v>1</v>
      </c>
      <c r="AJ2373" s="18" t="str">
        <f t="shared" si="150"/>
        <v>1</v>
      </c>
      <c r="AK2373" s="18" t="str">
        <f t="shared" si="151"/>
        <v>1</v>
      </c>
      <c r="AL2373" s="18">
        <f t="shared" si="152"/>
        <v>1</v>
      </c>
      <c r="AM2373" t="s">
        <v>55</v>
      </c>
      <c r="AN2373" t="s">
        <v>55</v>
      </c>
      <c r="AO2373">
        <v>1</v>
      </c>
      <c r="AP2373">
        <v>0</v>
      </c>
      <c r="AQ2373">
        <v>0</v>
      </c>
      <c r="AR2373" t="s">
        <v>426</v>
      </c>
      <c r="AS2373" t="s">
        <v>141</v>
      </c>
      <c r="AT2373" t="s">
        <v>141</v>
      </c>
      <c r="AU2373" t="s">
        <v>1326</v>
      </c>
      <c r="AV2373" t="s">
        <v>8232</v>
      </c>
      <c r="AW2373" t="s">
        <v>2718</v>
      </c>
      <c r="AX2373">
        <v>0</v>
      </c>
      <c r="AY2373">
        <v>0</v>
      </c>
      <c r="AZ2373">
        <v>0</v>
      </c>
      <c r="BA2373">
        <v>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2016031421</v>
      </c>
      <c r="BM2373">
        <v>21</v>
      </c>
    </row>
    <row r="2374" spans="1:65">
      <c r="A2374" t="s">
        <v>8233</v>
      </c>
      <c r="B2374">
        <v>2373</v>
      </c>
      <c r="C2374" t="s">
        <v>52</v>
      </c>
      <c r="D2374">
        <v>1</v>
      </c>
      <c r="E2374">
        <v>21</v>
      </c>
      <c r="F2374">
        <v>2016031421</v>
      </c>
      <c r="G2374">
        <v>20160314</v>
      </c>
      <c r="H2374" t="s">
        <v>2719</v>
      </c>
      <c r="I2374" t="s">
        <v>2548</v>
      </c>
      <c r="J2374" t="s">
        <v>55</v>
      </c>
      <c r="K2374">
        <v>0</v>
      </c>
      <c r="L2374">
        <v>0</v>
      </c>
      <c r="M2374">
        <v>0</v>
      </c>
      <c r="N2374" t="s">
        <v>56</v>
      </c>
      <c r="O2374" t="s">
        <v>57</v>
      </c>
      <c r="P2374" t="s">
        <v>57</v>
      </c>
      <c r="Q2374" t="s">
        <v>3</v>
      </c>
      <c r="R2374" t="s">
        <v>297</v>
      </c>
      <c r="S2374" t="s">
        <v>55</v>
      </c>
      <c r="T2374" t="s">
        <v>68</v>
      </c>
      <c r="U2374" t="s">
        <v>56</v>
      </c>
      <c r="V2374" t="s">
        <v>68</v>
      </c>
      <c r="W2374" t="s">
        <v>55</v>
      </c>
      <c r="X2374" t="s">
        <v>56</v>
      </c>
      <c r="Y2374" t="s">
        <v>56</v>
      </c>
      <c r="Z2374" t="s">
        <v>56</v>
      </c>
      <c r="AA2374" t="s">
        <v>57</v>
      </c>
      <c r="AB2374" t="s">
        <v>56</v>
      </c>
      <c r="AC2374" t="s">
        <v>56</v>
      </c>
      <c r="AD2374" t="s">
        <v>56</v>
      </c>
      <c r="AE2374">
        <v>0</v>
      </c>
      <c r="AF2374">
        <v>0</v>
      </c>
      <c r="AG2374">
        <v>0</v>
      </c>
      <c r="AH2374">
        <v>1</v>
      </c>
      <c r="AI2374" s="18" t="str">
        <f t="shared" si="149"/>
        <v>1</v>
      </c>
      <c r="AJ2374" s="18" t="str">
        <f t="shared" si="150"/>
        <v>1</v>
      </c>
      <c r="AK2374" s="18" t="str">
        <f t="shared" si="151"/>
        <v>1</v>
      </c>
      <c r="AL2374" s="18">
        <f t="shared" si="152"/>
        <v>1</v>
      </c>
      <c r="AM2374" t="s">
        <v>55</v>
      </c>
      <c r="AN2374" t="s">
        <v>55</v>
      </c>
      <c r="AO2374">
        <v>0</v>
      </c>
      <c r="AP2374">
        <v>0</v>
      </c>
      <c r="AQ2374">
        <v>0</v>
      </c>
      <c r="AR2374" t="s">
        <v>426</v>
      </c>
      <c r="AS2374" t="s">
        <v>141</v>
      </c>
      <c r="AT2374" t="s">
        <v>141</v>
      </c>
      <c r="AU2374" t="s">
        <v>1326</v>
      </c>
      <c r="AV2374" t="s">
        <v>8233</v>
      </c>
      <c r="AW2374" t="s">
        <v>2719</v>
      </c>
      <c r="AX2374">
        <v>0</v>
      </c>
      <c r="AY2374">
        <v>0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2016031421</v>
      </c>
      <c r="BM2374">
        <v>21</v>
      </c>
    </row>
    <row r="2375" spans="1:65">
      <c r="A2375" t="s">
        <v>8234</v>
      </c>
      <c r="B2375">
        <v>2374</v>
      </c>
      <c r="C2375" t="s">
        <v>52</v>
      </c>
      <c r="D2375">
        <v>1</v>
      </c>
      <c r="E2375">
        <v>21</v>
      </c>
      <c r="F2375">
        <v>2016031421</v>
      </c>
      <c r="G2375">
        <v>20160314</v>
      </c>
      <c r="H2375" t="s">
        <v>2720</v>
      </c>
      <c r="I2375" t="s">
        <v>2548</v>
      </c>
      <c r="J2375" t="s">
        <v>55</v>
      </c>
      <c r="K2375">
        <v>0</v>
      </c>
      <c r="L2375">
        <v>0</v>
      </c>
      <c r="M2375">
        <v>0</v>
      </c>
      <c r="N2375" t="s">
        <v>56</v>
      </c>
      <c r="O2375" t="s">
        <v>57</v>
      </c>
      <c r="P2375" t="s">
        <v>57</v>
      </c>
      <c r="Q2375" t="s">
        <v>3</v>
      </c>
      <c r="R2375" t="s">
        <v>297</v>
      </c>
      <c r="S2375" t="s">
        <v>55</v>
      </c>
      <c r="T2375" t="s">
        <v>68</v>
      </c>
      <c r="U2375" t="s">
        <v>56</v>
      </c>
      <c r="V2375" t="s">
        <v>68</v>
      </c>
      <c r="W2375" t="s">
        <v>55</v>
      </c>
      <c r="X2375" t="s">
        <v>56</v>
      </c>
      <c r="Y2375" t="s">
        <v>56</v>
      </c>
      <c r="Z2375" t="s">
        <v>56</v>
      </c>
      <c r="AA2375" t="s">
        <v>57</v>
      </c>
      <c r="AB2375" t="s">
        <v>56</v>
      </c>
      <c r="AC2375" t="s">
        <v>56</v>
      </c>
      <c r="AD2375" t="s">
        <v>56</v>
      </c>
      <c r="AE2375">
        <v>0</v>
      </c>
      <c r="AF2375">
        <v>0</v>
      </c>
      <c r="AG2375">
        <v>0</v>
      </c>
      <c r="AH2375">
        <v>1</v>
      </c>
      <c r="AI2375" s="18" t="str">
        <f t="shared" si="149"/>
        <v>1</v>
      </c>
      <c r="AJ2375" s="18" t="str">
        <f t="shared" si="150"/>
        <v>1</v>
      </c>
      <c r="AK2375" s="18" t="str">
        <f t="shared" si="151"/>
        <v>1</v>
      </c>
      <c r="AL2375" s="18">
        <f t="shared" si="152"/>
        <v>1</v>
      </c>
      <c r="AM2375" t="s">
        <v>55</v>
      </c>
      <c r="AN2375" t="s">
        <v>55</v>
      </c>
      <c r="AO2375">
        <v>0</v>
      </c>
      <c r="AP2375">
        <v>0</v>
      </c>
      <c r="AQ2375">
        <v>0</v>
      </c>
      <c r="AR2375" t="s">
        <v>426</v>
      </c>
      <c r="AS2375" t="s">
        <v>141</v>
      </c>
      <c r="AT2375" t="s">
        <v>141</v>
      </c>
      <c r="AU2375" t="s">
        <v>1326</v>
      </c>
      <c r="AV2375" t="s">
        <v>8234</v>
      </c>
      <c r="AW2375" t="s">
        <v>2720</v>
      </c>
      <c r="AX2375">
        <v>0</v>
      </c>
      <c r="AY2375">
        <v>0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2016031421</v>
      </c>
      <c r="BM2375">
        <v>21</v>
      </c>
    </row>
    <row r="2376" spans="1:65">
      <c r="A2376" t="s">
        <v>8235</v>
      </c>
      <c r="B2376">
        <v>2375</v>
      </c>
      <c r="C2376" t="s">
        <v>52</v>
      </c>
      <c r="D2376">
        <v>1</v>
      </c>
      <c r="E2376">
        <v>21</v>
      </c>
      <c r="F2376">
        <v>2016031421</v>
      </c>
      <c r="G2376">
        <v>20160314</v>
      </c>
      <c r="H2376" t="s">
        <v>2721</v>
      </c>
      <c r="I2376" t="s">
        <v>211</v>
      </c>
      <c r="J2376" t="s">
        <v>55</v>
      </c>
      <c r="K2376">
        <v>0</v>
      </c>
      <c r="L2376">
        <v>0</v>
      </c>
      <c r="M2376">
        <v>0</v>
      </c>
      <c r="N2376" t="s">
        <v>56</v>
      </c>
      <c r="O2376" t="s">
        <v>57</v>
      </c>
      <c r="P2376" t="s">
        <v>57</v>
      </c>
      <c r="Q2376" t="s">
        <v>3</v>
      </c>
      <c r="R2376" t="s">
        <v>297</v>
      </c>
      <c r="S2376" t="s">
        <v>55</v>
      </c>
      <c r="T2376" t="s">
        <v>68</v>
      </c>
      <c r="U2376" t="s">
        <v>56</v>
      </c>
      <c r="V2376" t="s">
        <v>68</v>
      </c>
      <c r="W2376" t="s">
        <v>55</v>
      </c>
      <c r="X2376" t="s">
        <v>56</v>
      </c>
      <c r="Y2376" t="s">
        <v>56</v>
      </c>
      <c r="Z2376" t="s">
        <v>56</v>
      </c>
      <c r="AA2376" t="s">
        <v>57</v>
      </c>
      <c r="AB2376" t="s">
        <v>56</v>
      </c>
      <c r="AC2376" t="s">
        <v>56</v>
      </c>
      <c r="AD2376" t="s">
        <v>56</v>
      </c>
      <c r="AE2376">
        <v>0</v>
      </c>
      <c r="AF2376">
        <v>0</v>
      </c>
      <c r="AG2376">
        <v>0</v>
      </c>
      <c r="AH2376">
        <v>1</v>
      </c>
      <c r="AI2376" s="18" t="str">
        <f t="shared" si="149"/>
        <v>1</v>
      </c>
      <c r="AJ2376" s="18" t="str">
        <f t="shared" si="150"/>
        <v>1</v>
      </c>
      <c r="AK2376" s="18" t="str">
        <f t="shared" si="151"/>
        <v>1</v>
      </c>
      <c r="AL2376" s="18">
        <f t="shared" si="152"/>
        <v>1</v>
      </c>
      <c r="AM2376" t="s">
        <v>55</v>
      </c>
      <c r="AN2376" t="s">
        <v>55</v>
      </c>
      <c r="AO2376">
        <v>0</v>
      </c>
      <c r="AP2376">
        <v>0</v>
      </c>
      <c r="AQ2376">
        <v>0</v>
      </c>
      <c r="AR2376" t="s">
        <v>209</v>
      </c>
      <c r="AS2376" t="s">
        <v>141</v>
      </c>
      <c r="AT2376" t="s">
        <v>141</v>
      </c>
      <c r="AU2376" t="s">
        <v>1326</v>
      </c>
      <c r="AV2376" t="s">
        <v>8235</v>
      </c>
      <c r="AW2376" t="s">
        <v>2721</v>
      </c>
      <c r="AX2376">
        <v>0</v>
      </c>
      <c r="AY2376">
        <v>0</v>
      </c>
      <c r="AZ2376">
        <v>0</v>
      </c>
      <c r="BA2376">
        <v>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2016031421</v>
      </c>
      <c r="BM2376">
        <v>21</v>
      </c>
    </row>
    <row r="2377" spans="1:65">
      <c r="A2377" t="s">
        <v>8236</v>
      </c>
      <c r="B2377">
        <v>2376</v>
      </c>
      <c r="C2377" t="s">
        <v>52</v>
      </c>
      <c r="D2377">
        <v>1</v>
      </c>
      <c r="E2377">
        <v>21</v>
      </c>
      <c r="F2377">
        <v>2016031421</v>
      </c>
      <c r="G2377">
        <v>20160314</v>
      </c>
      <c r="H2377" t="s">
        <v>2722</v>
      </c>
      <c r="I2377" t="s">
        <v>211</v>
      </c>
      <c r="J2377" t="s">
        <v>55</v>
      </c>
      <c r="K2377">
        <v>0</v>
      </c>
      <c r="L2377">
        <v>0</v>
      </c>
      <c r="M2377">
        <v>0</v>
      </c>
      <c r="N2377" t="s">
        <v>56</v>
      </c>
      <c r="O2377" t="s">
        <v>57</v>
      </c>
      <c r="P2377" t="s">
        <v>57</v>
      </c>
      <c r="Q2377" t="s">
        <v>3</v>
      </c>
      <c r="R2377" t="s">
        <v>297</v>
      </c>
      <c r="S2377" t="s">
        <v>55</v>
      </c>
      <c r="T2377" t="s">
        <v>68</v>
      </c>
      <c r="U2377" t="s">
        <v>56</v>
      </c>
      <c r="V2377" t="s">
        <v>56</v>
      </c>
      <c r="W2377" t="s">
        <v>55</v>
      </c>
      <c r="X2377" t="s">
        <v>56</v>
      </c>
      <c r="Y2377" t="s">
        <v>56</v>
      </c>
      <c r="Z2377" t="s">
        <v>56</v>
      </c>
      <c r="AA2377" t="s">
        <v>57</v>
      </c>
      <c r="AB2377" t="s">
        <v>56</v>
      </c>
      <c r="AC2377" t="s">
        <v>56</v>
      </c>
      <c r="AD2377" t="s">
        <v>56</v>
      </c>
      <c r="AE2377">
        <v>0</v>
      </c>
      <c r="AF2377">
        <v>0</v>
      </c>
      <c r="AG2377">
        <v>0</v>
      </c>
      <c r="AH2377">
        <v>1</v>
      </c>
      <c r="AI2377" s="18" t="str">
        <f t="shared" si="149"/>
        <v>1</v>
      </c>
      <c r="AJ2377" s="18" t="str">
        <f t="shared" si="150"/>
        <v>1</v>
      </c>
      <c r="AK2377" s="18" t="str">
        <f t="shared" si="151"/>
        <v>1</v>
      </c>
      <c r="AL2377" s="18">
        <f t="shared" si="152"/>
        <v>1</v>
      </c>
      <c r="AM2377" t="s">
        <v>55</v>
      </c>
      <c r="AN2377" t="s">
        <v>55</v>
      </c>
      <c r="AO2377">
        <v>1</v>
      </c>
      <c r="AP2377">
        <v>0</v>
      </c>
      <c r="AQ2377">
        <v>0</v>
      </c>
      <c r="AR2377" t="s">
        <v>209</v>
      </c>
      <c r="AS2377" t="s">
        <v>141</v>
      </c>
      <c r="AT2377" t="s">
        <v>141</v>
      </c>
      <c r="AU2377" t="s">
        <v>1326</v>
      </c>
      <c r="AV2377" t="s">
        <v>8236</v>
      </c>
      <c r="AW2377" t="s">
        <v>2722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2016031421</v>
      </c>
      <c r="BM2377">
        <v>21</v>
      </c>
    </row>
    <row r="2378" spans="1:65">
      <c r="A2378" t="s">
        <v>8237</v>
      </c>
      <c r="B2378">
        <v>2377</v>
      </c>
      <c r="C2378" t="s">
        <v>57</v>
      </c>
      <c r="D2378" t="s">
        <v>55</v>
      </c>
      <c r="E2378">
        <v>21</v>
      </c>
      <c r="F2378">
        <v>2016031421</v>
      </c>
      <c r="G2378" t="s">
        <v>55</v>
      </c>
      <c r="H2378" t="s">
        <v>2723</v>
      </c>
      <c r="I2378" t="s">
        <v>55</v>
      </c>
      <c r="J2378" t="s">
        <v>55</v>
      </c>
      <c r="K2378" t="s">
        <v>55</v>
      </c>
      <c r="L2378" t="s">
        <v>55</v>
      </c>
      <c r="M2378" t="s">
        <v>55</v>
      </c>
      <c r="N2378" t="s">
        <v>57</v>
      </c>
      <c r="O2378" t="s">
        <v>57</v>
      </c>
      <c r="P2378" t="s">
        <v>57</v>
      </c>
      <c r="Q2378" t="s">
        <v>57</v>
      </c>
      <c r="R2378" t="s">
        <v>57</v>
      </c>
      <c r="S2378" t="s">
        <v>55</v>
      </c>
      <c r="T2378" t="s">
        <v>57</v>
      </c>
      <c r="U2378" t="s">
        <v>57</v>
      </c>
      <c r="V2378" t="s">
        <v>57</v>
      </c>
      <c r="W2378" t="s">
        <v>55</v>
      </c>
      <c r="X2378" t="s">
        <v>57</v>
      </c>
      <c r="Y2378" t="s">
        <v>57</v>
      </c>
      <c r="Z2378" t="s">
        <v>57</v>
      </c>
      <c r="AA2378" t="s">
        <v>57</v>
      </c>
      <c r="AB2378" t="s">
        <v>57</v>
      </c>
      <c r="AC2378" t="s">
        <v>57</v>
      </c>
      <c r="AD2378" t="s">
        <v>57</v>
      </c>
      <c r="AE2378">
        <v>0</v>
      </c>
      <c r="AF2378">
        <v>0</v>
      </c>
      <c r="AG2378">
        <v>0</v>
      </c>
      <c r="AH2378">
        <v>0</v>
      </c>
      <c r="AI2378" s="18" t="str">
        <f t="shared" si="149"/>
        <v>1</v>
      </c>
      <c r="AJ2378" s="18" t="str">
        <f t="shared" si="150"/>
        <v>1</v>
      </c>
      <c r="AK2378" s="18" t="str">
        <f t="shared" si="151"/>
        <v>1</v>
      </c>
      <c r="AL2378" s="18">
        <f t="shared" si="152"/>
        <v>0</v>
      </c>
      <c r="AM2378" t="s">
        <v>55</v>
      </c>
      <c r="AN2378" t="s">
        <v>55</v>
      </c>
      <c r="AO2378">
        <v>0</v>
      </c>
      <c r="AP2378">
        <v>1</v>
      </c>
      <c r="AQ2378">
        <v>0</v>
      </c>
      <c r="AR2378" t="s">
        <v>59</v>
      </c>
      <c r="AS2378" t="s">
        <v>80</v>
      </c>
      <c r="AT2378" t="s">
        <v>80</v>
      </c>
      <c r="AU2378" t="s">
        <v>80</v>
      </c>
      <c r="AV2378" t="s">
        <v>8237</v>
      </c>
      <c r="AW2378" t="s">
        <v>2723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2016031421</v>
      </c>
      <c r="BM2378">
        <v>21</v>
      </c>
    </row>
    <row r="2379" spans="1:65">
      <c r="A2379" t="s">
        <v>8238</v>
      </c>
      <c r="B2379">
        <v>2378</v>
      </c>
      <c r="C2379" t="s">
        <v>52</v>
      </c>
      <c r="D2379">
        <v>1</v>
      </c>
      <c r="E2379">
        <v>21</v>
      </c>
      <c r="F2379">
        <v>2016031421</v>
      </c>
      <c r="G2379">
        <v>20160314</v>
      </c>
      <c r="H2379" t="s">
        <v>2724</v>
      </c>
      <c r="I2379" t="s">
        <v>275</v>
      </c>
      <c r="J2379" t="s">
        <v>55</v>
      </c>
      <c r="K2379">
        <v>0</v>
      </c>
      <c r="L2379">
        <v>0</v>
      </c>
      <c r="M2379">
        <v>0</v>
      </c>
      <c r="N2379" t="s">
        <v>56</v>
      </c>
      <c r="O2379" t="s">
        <v>57</v>
      </c>
      <c r="P2379" t="s">
        <v>57</v>
      </c>
      <c r="Q2379" t="s">
        <v>3</v>
      </c>
      <c r="R2379" t="s">
        <v>297</v>
      </c>
      <c r="S2379" t="s">
        <v>55</v>
      </c>
      <c r="T2379" t="s">
        <v>68</v>
      </c>
      <c r="U2379" t="s">
        <v>56</v>
      </c>
      <c r="V2379" t="s">
        <v>56</v>
      </c>
      <c r="W2379" t="s">
        <v>55</v>
      </c>
      <c r="X2379" t="s">
        <v>56</v>
      </c>
      <c r="Y2379" t="s">
        <v>56</v>
      </c>
      <c r="Z2379" t="s">
        <v>56</v>
      </c>
      <c r="AA2379" t="s">
        <v>57</v>
      </c>
      <c r="AB2379" t="s">
        <v>56</v>
      </c>
      <c r="AC2379" t="s">
        <v>56</v>
      </c>
      <c r="AD2379" t="s">
        <v>56</v>
      </c>
      <c r="AE2379">
        <v>0</v>
      </c>
      <c r="AF2379">
        <v>0</v>
      </c>
      <c r="AG2379">
        <v>0</v>
      </c>
      <c r="AH2379">
        <v>1</v>
      </c>
      <c r="AI2379" s="18" t="str">
        <f t="shared" si="149"/>
        <v>1</v>
      </c>
      <c r="AJ2379" s="18" t="str">
        <f t="shared" si="150"/>
        <v>1</v>
      </c>
      <c r="AK2379" s="18" t="str">
        <f t="shared" si="151"/>
        <v>1</v>
      </c>
      <c r="AL2379" s="18">
        <f t="shared" si="152"/>
        <v>1</v>
      </c>
      <c r="AM2379" t="s">
        <v>55</v>
      </c>
      <c r="AN2379" t="s">
        <v>55</v>
      </c>
      <c r="AO2379">
        <v>0</v>
      </c>
      <c r="AP2379">
        <v>0</v>
      </c>
      <c r="AQ2379">
        <v>0</v>
      </c>
      <c r="AR2379" t="s">
        <v>275</v>
      </c>
      <c r="AS2379" t="s">
        <v>141</v>
      </c>
      <c r="AT2379" t="s">
        <v>141</v>
      </c>
      <c r="AU2379" t="s">
        <v>1326</v>
      </c>
      <c r="AV2379" t="s">
        <v>8238</v>
      </c>
      <c r="AW2379" t="s">
        <v>2724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2016031421</v>
      </c>
      <c r="BM2379">
        <v>21</v>
      </c>
    </row>
    <row r="2380" spans="1:65">
      <c r="A2380" t="s">
        <v>8239</v>
      </c>
      <c r="B2380">
        <v>2379</v>
      </c>
      <c r="C2380" t="s">
        <v>52</v>
      </c>
      <c r="D2380">
        <v>1</v>
      </c>
      <c r="E2380">
        <v>21</v>
      </c>
      <c r="F2380">
        <v>2016031421</v>
      </c>
      <c r="G2380">
        <v>20160314</v>
      </c>
      <c r="H2380" t="s">
        <v>2725</v>
      </c>
      <c r="I2380" t="s">
        <v>275</v>
      </c>
      <c r="J2380" t="s">
        <v>55</v>
      </c>
      <c r="K2380">
        <v>0</v>
      </c>
      <c r="L2380">
        <v>0</v>
      </c>
      <c r="M2380">
        <v>0</v>
      </c>
      <c r="N2380" t="s">
        <v>56</v>
      </c>
      <c r="O2380" t="s">
        <v>57</v>
      </c>
      <c r="P2380" t="s">
        <v>57</v>
      </c>
      <c r="Q2380" t="s">
        <v>3</v>
      </c>
      <c r="R2380" t="s">
        <v>297</v>
      </c>
      <c r="S2380" t="s">
        <v>55</v>
      </c>
      <c r="T2380" t="s">
        <v>68</v>
      </c>
      <c r="U2380" t="s">
        <v>56</v>
      </c>
      <c r="V2380" t="s">
        <v>56</v>
      </c>
      <c r="W2380" t="s">
        <v>55</v>
      </c>
      <c r="X2380" t="s">
        <v>56</v>
      </c>
      <c r="Y2380" t="s">
        <v>56</v>
      </c>
      <c r="Z2380" t="s">
        <v>56</v>
      </c>
      <c r="AA2380" t="s">
        <v>57</v>
      </c>
      <c r="AB2380" t="s">
        <v>56</v>
      </c>
      <c r="AC2380" t="s">
        <v>56</v>
      </c>
      <c r="AD2380" t="s">
        <v>56</v>
      </c>
      <c r="AE2380">
        <v>0</v>
      </c>
      <c r="AF2380">
        <v>0</v>
      </c>
      <c r="AG2380">
        <v>0</v>
      </c>
      <c r="AH2380">
        <v>1</v>
      </c>
      <c r="AI2380" s="18" t="str">
        <f t="shared" si="149"/>
        <v>1</v>
      </c>
      <c r="AJ2380" s="18" t="str">
        <f t="shared" si="150"/>
        <v>1</v>
      </c>
      <c r="AK2380" s="18" t="str">
        <f t="shared" si="151"/>
        <v>1</v>
      </c>
      <c r="AL2380" s="18">
        <f t="shared" si="152"/>
        <v>1</v>
      </c>
      <c r="AM2380" t="s">
        <v>55</v>
      </c>
      <c r="AN2380" t="s">
        <v>55</v>
      </c>
      <c r="AO2380">
        <v>0</v>
      </c>
      <c r="AP2380">
        <v>0</v>
      </c>
      <c r="AQ2380">
        <v>0</v>
      </c>
      <c r="AR2380" t="s">
        <v>275</v>
      </c>
      <c r="AS2380" t="s">
        <v>141</v>
      </c>
      <c r="AT2380" t="s">
        <v>141</v>
      </c>
      <c r="AU2380" t="s">
        <v>1326</v>
      </c>
      <c r="AV2380" t="s">
        <v>8239</v>
      </c>
      <c r="AW2380" t="s">
        <v>2725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2016031421</v>
      </c>
      <c r="BM2380">
        <v>21</v>
      </c>
    </row>
    <row r="2381" spans="1:65">
      <c r="A2381" t="s">
        <v>8240</v>
      </c>
      <c r="B2381">
        <v>2380</v>
      </c>
      <c r="C2381" t="s">
        <v>52</v>
      </c>
      <c r="D2381">
        <v>1</v>
      </c>
      <c r="E2381">
        <v>21</v>
      </c>
      <c r="F2381">
        <v>2016031421</v>
      </c>
      <c r="G2381">
        <v>20160314</v>
      </c>
      <c r="H2381" t="s">
        <v>2726</v>
      </c>
      <c r="I2381" t="s">
        <v>275</v>
      </c>
      <c r="J2381" t="s">
        <v>55</v>
      </c>
      <c r="K2381">
        <v>0</v>
      </c>
      <c r="L2381">
        <v>0</v>
      </c>
      <c r="M2381">
        <v>0</v>
      </c>
      <c r="N2381" t="s">
        <v>56</v>
      </c>
      <c r="O2381" t="s">
        <v>57</v>
      </c>
      <c r="P2381" t="s">
        <v>57</v>
      </c>
      <c r="Q2381" t="s">
        <v>3</v>
      </c>
      <c r="R2381" t="s">
        <v>297</v>
      </c>
      <c r="S2381" t="s">
        <v>55</v>
      </c>
      <c r="T2381" t="s">
        <v>56</v>
      </c>
      <c r="U2381" t="s">
        <v>56</v>
      </c>
      <c r="V2381" t="s">
        <v>56</v>
      </c>
      <c r="W2381" t="s">
        <v>55</v>
      </c>
      <c r="X2381" t="s">
        <v>56</v>
      </c>
      <c r="Y2381" t="s">
        <v>56</v>
      </c>
      <c r="Z2381" t="s">
        <v>56</v>
      </c>
      <c r="AA2381" t="s">
        <v>57</v>
      </c>
      <c r="AB2381" t="s">
        <v>56</v>
      </c>
      <c r="AC2381" t="s">
        <v>56</v>
      </c>
      <c r="AD2381" t="s">
        <v>56</v>
      </c>
      <c r="AE2381">
        <v>0</v>
      </c>
      <c r="AF2381">
        <v>0</v>
      </c>
      <c r="AG2381">
        <v>0</v>
      </c>
      <c r="AH2381">
        <v>1</v>
      </c>
      <c r="AI2381" s="18" t="str">
        <f t="shared" si="149"/>
        <v>1</v>
      </c>
      <c r="AJ2381" s="18" t="str">
        <f t="shared" si="150"/>
        <v>1</v>
      </c>
      <c r="AK2381" s="18" t="str">
        <f t="shared" si="151"/>
        <v>1</v>
      </c>
      <c r="AL2381" s="18">
        <f t="shared" si="152"/>
        <v>1</v>
      </c>
      <c r="AM2381" t="s">
        <v>55</v>
      </c>
      <c r="AN2381" t="s">
        <v>55</v>
      </c>
      <c r="AO2381">
        <v>0</v>
      </c>
      <c r="AP2381">
        <v>0</v>
      </c>
      <c r="AQ2381">
        <v>0</v>
      </c>
      <c r="AR2381" t="s">
        <v>275</v>
      </c>
      <c r="AS2381" t="s">
        <v>141</v>
      </c>
      <c r="AT2381" t="s">
        <v>141</v>
      </c>
      <c r="AU2381" t="s">
        <v>1326</v>
      </c>
      <c r="AV2381" t="s">
        <v>8240</v>
      </c>
      <c r="AW2381" t="s">
        <v>2726</v>
      </c>
      <c r="AX2381">
        <v>0</v>
      </c>
      <c r="AY2381">
        <v>0</v>
      </c>
      <c r="AZ2381">
        <v>0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2016031421</v>
      </c>
      <c r="BM2381">
        <v>21</v>
      </c>
    </row>
    <row r="2382" spans="1:65">
      <c r="A2382" t="s">
        <v>8241</v>
      </c>
      <c r="B2382">
        <v>2381</v>
      </c>
      <c r="C2382" t="s">
        <v>52</v>
      </c>
      <c r="D2382">
        <v>1</v>
      </c>
      <c r="E2382">
        <v>21</v>
      </c>
      <c r="F2382">
        <v>2016031421</v>
      </c>
      <c r="G2382">
        <v>20160314</v>
      </c>
      <c r="H2382" t="s">
        <v>2727</v>
      </c>
      <c r="I2382" t="s">
        <v>275</v>
      </c>
      <c r="J2382" t="s">
        <v>55</v>
      </c>
      <c r="K2382">
        <v>0</v>
      </c>
      <c r="L2382">
        <v>0</v>
      </c>
      <c r="M2382">
        <v>0</v>
      </c>
      <c r="N2382" t="s">
        <v>56</v>
      </c>
      <c r="O2382" t="s">
        <v>57</v>
      </c>
      <c r="P2382" t="s">
        <v>57</v>
      </c>
      <c r="Q2382" t="s">
        <v>3</v>
      </c>
      <c r="R2382" t="s">
        <v>297</v>
      </c>
      <c r="S2382" t="s">
        <v>55</v>
      </c>
      <c r="T2382" t="s">
        <v>68</v>
      </c>
      <c r="U2382" t="s">
        <v>68</v>
      </c>
      <c r="V2382" t="s">
        <v>56</v>
      </c>
      <c r="W2382" t="s">
        <v>55</v>
      </c>
      <c r="X2382" t="s">
        <v>56</v>
      </c>
      <c r="Y2382" t="s">
        <v>56</v>
      </c>
      <c r="Z2382" t="s">
        <v>56</v>
      </c>
      <c r="AA2382" t="s">
        <v>57</v>
      </c>
      <c r="AB2382" t="s">
        <v>56</v>
      </c>
      <c r="AC2382" t="s">
        <v>56</v>
      </c>
      <c r="AD2382" t="s">
        <v>56</v>
      </c>
      <c r="AE2382">
        <v>0</v>
      </c>
      <c r="AF2382">
        <v>0</v>
      </c>
      <c r="AG2382">
        <v>0</v>
      </c>
      <c r="AH2382">
        <v>1</v>
      </c>
      <c r="AI2382" s="18" t="str">
        <f t="shared" si="149"/>
        <v>1</v>
      </c>
      <c r="AJ2382" s="18" t="str">
        <f t="shared" si="150"/>
        <v>1</v>
      </c>
      <c r="AK2382" s="18" t="str">
        <f t="shared" si="151"/>
        <v>1</v>
      </c>
      <c r="AL2382" s="18">
        <f t="shared" si="152"/>
        <v>1</v>
      </c>
      <c r="AM2382" t="s">
        <v>55</v>
      </c>
      <c r="AN2382" t="s">
        <v>55</v>
      </c>
      <c r="AO2382">
        <v>0</v>
      </c>
      <c r="AP2382">
        <v>0</v>
      </c>
      <c r="AQ2382">
        <v>0</v>
      </c>
      <c r="AR2382" t="s">
        <v>275</v>
      </c>
      <c r="AS2382" t="s">
        <v>141</v>
      </c>
      <c r="AT2382" t="s">
        <v>141</v>
      </c>
      <c r="AU2382" t="s">
        <v>1326</v>
      </c>
      <c r="AV2382" t="s">
        <v>8241</v>
      </c>
      <c r="AW2382" t="s">
        <v>2727</v>
      </c>
      <c r="AX2382">
        <v>0</v>
      </c>
      <c r="AY2382">
        <v>0</v>
      </c>
      <c r="AZ2382">
        <v>0</v>
      </c>
      <c r="BA2382">
        <v>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2016031421</v>
      </c>
      <c r="BM2382">
        <v>21</v>
      </c>
    </row>
    <row r="2383" spans="1:65">
      <c r="A2383" t="s">
        <v>8242</v>
      </c>
      <c r="B2383">
        <v>2382</v>
      </c>
      <c r="C2383" t="s">
        <v>52</v>
      </c>
      <c r="D2383">
        <v>1</v>
      </c>
      <c r="E2383">
        <v>21</v>
      </c>
      <c r="F2383">
        <v>2016031421</v>
      </c>
      <c r="G2383">
        <v>20160314</v>
      </c>
      <c r="H2383" t="s">
        <v>2728</v>
      </c>
      <c r="I2383" t="s">
        <v>275</v>
      </c>
      <c r="J2383" t="s">
        <v>55</v>
      </c>
      <c r="K2383">
        <v>0</v>
      </c>
      <c r="L2383">
        <v>0</v>
      </c>
      <c r="M2383">
        <v>0</v>
      </c>
      <c r="N2383" t="s">
        <v>56</v>
      </c>
      <c r="O2383" t="s">
        <v>57</v>
      </c>
      <c r="P2383" t="s">
        <v>57</v>
      </c>
      <c r="Q2383" t="s">
        <v>3</v>
      </c>
      <c r="R2383" t="s">
        <v>297</v>
      </c>
      <c r="S2383" t="s">
        <v>55</v>
      </c>
      <c r="T2383" t="s">
        <v>68</v>
      </c>
      <c r="U2383" t="s">
        <v>56</v>
      </c>
      <c r="V2383" t="s">
        <v>56</v>
      </c>
      <c r="W2383" t="s">
        <v>55</v>
      </c>
      <c r="X2383" t="s">
        <v>56</v>
      </c>
      <c r="Y2383" t="s">
        <v>56</v>
      </c>
      <c r="Z2383" t="s">
        <v>56</v>
      </c>
      <c r="AA2383" t="s">
        <v>57</v>
      </c>
      <c r="AB2383" t="s">
        <v>56</v>
      </c>
      <c r="AC2383" t="s">
        <v>56</v>
      </c>
      <c r="AD2383" t="s">
        <v>56</v>
      </c>
      <c r="AE2383">
        <v>0</v>
      </c>
      <c r="AF2383">
        <v>0</v>
      </c>
      <c r="AG2383">
        <v>0</v>
      </c>
      <c r="AH2383">
        <v>1</v>
      </c>
      <c r="AI2383" s="18" t="str">
        <f t="shared" si="149"/>
        <v>1</v>
      </c>
      <c r="AJ2383" s="18" t="str">
        <f t="shared" si="150"/>
        <v>1</v>
      </c>
      <c r="AK2383" s="18" t="str">
        <f t="shared" si="151"/>
        <v>1</v>
      </c>
      <c r="AL2383" s="18">
        <f t="shared" si="152"/>
        <v>1</v>
      </c>
      <c r="AM2383" t="s">
        <v>55</v>
      </c>
      <c r="AN2383" t="s">
        <v>55</v>
      </c>
      <c r="AO2383">
        <v>0</v>
      </c>
      <c r="AP2383">
        <v>0</v>
      </c>
      <c r="AQ2383">
        <v>0</v>
      </c>
      <c r="AR2383" t="s">
        <v>275</v>
      </c>
      <c r="AS2383" t="s">
        <v>141</v>
      </c>
      <c r="AT2383" t="s">
        <v>141</v>
      </c>
      <c r="AU2383" t="s">
        <v>1326</v>
      </c>
      <c r="AV2383" t="s">
        <v>8242</v>
      </c>
      <c r="AW2383" t="s">
        <v>2728</v>
      </c>
      <c r="AX2383">
        <v>0</v>
      </c>
      <c r="AY2383">
        <v>0</v>
      </c>
      <c r="AZ2383">
        <v>0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2016031421</v>
      </c>
      <c r="BM2383">
        <v>21</v>
      </c>
    </row>
    <row r="2384" spans="1:65">
      <c r="A2384" t="s">
        <v>8243</v>
      </c>
      <c r="B2384">
        <v>2383</v>
      </c>
      <c r="C2384" t="s">
        <v>57</v>
      </c>
      <c r="D2384" t="s">
        <v>55</v>
      </c>
      <c r="E2384">
        <v>21</v>
      </c>
      <c r="F2384">
        <v>2016031421</v>
      </c>
      <c r="G2384" t="s">
        <v>55</v>
      </c>
      <c r="H2384" t="s">
        <v>2729</v>
      </c>
      <c r="I2384" t="s">
        <v>55</v>
      </c>
      <c r="J2384" t="s">
        <v>55</v>
      </c>
      <c r="K2384" t="s">
        <v>55</v>
      </c>
      <c r="L2384" t="s">
        <v>55</v>
      </c>
      <c r="M2384" t="s">
        <v>55</v>
      </c>
      <c r="N2384" t="s">
        <v>57</v>
      </c>
      <c r="O2384" t="s">
        <v>57</v>
      </c>
      <c r="P2384" t="s">
        <v>57</v>
      </c>
      <c r="Q2384" t="s">
        <v>57</v>
      </c>
      <c r="R2384" t="s">
        <v>57</v>
      </c>
      <c r="S2384" t="s">
        <v>55</v>
      </c>
      <c r="T2384" t="s">
        <v>57</v>
      </c>
      <c r="U2384" t="s">
        <v>57</v>
      </c>
      <c r="V2384" t="s">
        <v>57</v>
      </c>
      <c r="W2384" t="s">
        <v>55</v>
      </c>
      <c r="X2384" t="s">
        <v>57</v>
      </c>
      <c r="Y2384" t="s">
        <v>57</v>
      </c>
      <c r="Z2384" t="s">
        <v>57</v>
      </c>
      <c r="AA2384" t="s">
        <v>57</v>
      </c>
      <c r="AB2384" t="s">
        <v>57</v>
      </c>
      <c r="AC2384" t="s">
        <v>57</v>
      </c>
      <c r="AD2384" t="s">
        <v>57</v>
      </c>
      <c r="AE2384">
        <v>0</v>
      </c>
      <c r="AF2384">
        <v>0</v>
      </c>
      <c r="AG2384">
        <v>0</v>
      </c>
      <c r="AH2384">
        <v>0</v>
      </c>
      <c r="AI2384" s="18" t="str">
        <f t="shared" si="149"/>
        <v>1</v>
      </c>
      <c r="AJ2384" s="18" t="str">
        <f t="shared" si="150"/>
        <v>1</v>
      </c>
      <c r="AK2384" s="18" t="str">
        <f t="shared" si="151"/>
        <v>1</v>
      </c>
      <c r="AL2384" s="18">
        <f t="shared" si="152"/>
        <v>0</v>
      </c>
      <c r="AM2384" t="s">
        <v>55</v>
      </c>
      <c r="AN2384" t="s">
        <v>55</v>
      </c>
      <c r="AO2384">
        <v>0</v>
      </c>
      <c r="AP2384">
        <v>1</v>
      </c>
      <c r="AQ2384">
        <v>0</v>
      </c>
      <c r="AR2384" t="s">
        <v>59</v>
      </c>
      <c r="AS2384" t="s">
        <v>80</v>
      </c>
      <c r="AT2384" t="s">
        <v>80</v>
      </c>
      <c r="AU2384" t="s">
        <v>80</v>
      </c>
      <c r="AV2384" t="s">
        <v>8243</v>
      </c>
      <c r="AW2384" t="s">
        <v>2729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2016031421</v>
      </c>
      <c r="BM2384">
        <v>21</v>
      </c>
    </row>
    <row r="2385" spans="1:65">
      <c r="A2385" t="s">
        <v>8244</v>
      </c>
      <c r="B2385">
        <v>2384</v>
      </c>
      <c r="C2385" t="s">
        <v>52</v>
      </c>
      <c r="D2385">
        <v>1</v>
      </c>
      <c r="E2385">
        <v>21</v>
      </c>
      <c r="F2385">
        <v>2016031421</v>
      </c>
      <c r="G2385">
        <v>20160314</v>
      </c>
      <c r="H2385" t="s">
        <v>2730</v>
      </c>
      <c r="I2385" t="s">
        <v>2548</v>
      </c>
      <c r="J2385" t="s">
        <v>55</v>
      </c>
      <c r="K2385">
        <v>0</v>
      </c>
      <c r="L2385">
        <v>0</v>
      </c>
      <c r="M2385">
        <v>0</v>
      </c>
      <c r="N2385" t="s">
        <v>56</v>
      </c>
      <c r="O2385" t="s">
        <v>57</v>
      </c>
      <c r="P2385" t="s">
        <v>57</v>
      </c>
      <c r="Q2385" t="s">
        <v>3</v>
      </c>
      <c r="R2385" t="s">
        <v>297</v>
      </c>
      <c r="S2385" t="s">
        <v>55</v>
      </c>
      <c r="T2385" t="s">
        <v>68</v>
      </c>
      <c r="U2385" t="s">
        <v>56</v>
      </c>
      <c r="V2385" t="s">
        <v>68</v>
      </c>
      <c r="W2385" t="s">
        <v>55</v>
      </c>
      <c r="X2385" t="s">
        <v>56</v>
      </c>
      <c r="Y2385" t="s">
        <v>56</v>
      </c>
      <c r="Z2385" t="s">
        <v>56</v>
      </c>
      <c r="AA2385" t="s">
        <v>57</v>
      </c>
      <c r="AB2385" t="s">
        <v>56</v>
      </c>
      <c r="AC2385" t="s">
        <v>56</v>
      </c>
      <c r="AD2385" t="s">
        <v>56</v>
      </c>
      <c r="AE2385">
        <v>0</v>
      </c>
      <c r="AF2385">
        <v>0</v>
      </c>
      <c r="AG2385">
        <v>0</v>
      </c>
      <c r="AH2385">
        <v>1</v>
      </c>
      <c r="AI2385" s="18" t="str">
        <f t="shared" si="149"/>
        <v>1</v>
      </c>
      <c r="AJ2385" s="18" t="str">
        <f t="shared" si="150"/>
        <v>1</v>
      </c>
      <c r="AK2385" s="18" t="str">
        <f t="shared" si="151"/>
        <v>1</v>
      </c>
      <c r="AL2385" s="18">
        <f t="shared" si="152"/>
        <v>1</v>
      </c>
      <c r="AM2385" t="s">
        <v>55</v>
      </c>
      <c r="AN2385" t="s">
        <v>55</v>
      </c>
      <c r="AO2385">
        <v>1</v>
      </c>
      <c r="AP2385">
        <v>0</v>
      </c>
      <c r="AQ2385">
        <v>0</v>
      </c>
      <c r="AR2385" t="s">
        <v>426</v>
      </c>
      <c r="AS2385" t="s">
        <v>141</v>
      </c>
      <c r="AT2385" t="s">
        <v>141</v>
      </c>
      <c r="AU2385" t="s">
        <v>1326</v>
      </c>
      <c r="AV2385" t="s">
        <v>8244</v>
      </c>
      <c r="AW2385" t="s">
        <v>2730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2016031421</v>
      </c>
      <c r="BM2385">
        <v>21</v>
      </c>
    </row>
    <row r="2386" spans="1:65">
      <c r="A2386" t="s">
        <v>8245</v>
      </c>
      <c r="B2386">
        <v>2385</v>
      </c>
      <c r="C2386" t="s">
        <v>52</v>
      </c>
      <c r="D2386">
        <v>1</v>
      </c>
      <c r="E2386">
        <v>21</v>
      </c>
      <c r="F2386">
        <v>2016031421</v>
      </c>
      <c r="G2386">
        <v>20160314</v>
      </c>
      <c r="H2386" t="s">
        <v>2731</v>
      </c>
      <c r="I2386" t="s">
        <v>2548</v>
      </c>
      <c r="J2386" t="s">
        <v>55</v>
      </c>
      <c r="K2386">
        <v>0</v>
      </c>
      <c r="L2386">
        <v>0</v>
      </c>
      <c r="M2386">
        <v>0</v>
      </c>
      <c r="N2386" t="s">
        <v>56</v>
      </c>
      <c r="O2386" t="s">
        <v>57</v>
      </c>
      <c r="P2386" t="s">
        <v>57</v>
      </c>
      <c r="Q2386" t="s">
        <v>3</v>
      </c>
      <c r="R2386" t="s">
        <v>297</v>
      </c>
      <c r="S2386" t="s">
        <v>55</v>
      </c>
      <c r="T2386" t="s">
        <v>68</v>
      </c>
      <c r="U2386" t="s">
        <v>56</v>
      </c>
      <c r="V2386" t="s">
        <v>68</v>
      </c>
      <c r="W2386" t="s">
        <v>55</v>
      </c>
      <c r="X2386" t="s">
        <v>56</v>
      </c>
      <c r="Y2386" t="s">
        <v>56</v>
      </c>
      <c r="Z2386" t="s">
        <v>56</v>
      </c>
      <c r="AA2386" t="s">
        <v>57</v>
      </c>
      <c r="AB2386" t="s">
        <v>56</v>
      </c>
      <c r="AC2386" t="s">
        <v>56</v>
      </c>
      <c r="AD2386" t="s">
        <v>56</v>
      </c>
      <c r="AE2386">
        <v>0</v>
      </c>
      <c r="AF2386">
        <v>0</v>
      </c>
      <c r="AG2386">
        <v>0</v>
      </c>
      <c r="AH2386">
        <v>1</v>
      </c>
      <c r="AI2386" s="18" t="str">
        <f t="shared" si="149"/>
        <v>1</v>
      </c>
      <c r="AJ2386" s="18" t="str">
        <f t="shared" si="150"/>
        <v>1</v>
      </c>
      <c r="AK2386" s="18" t="str">
        <f t="shared" si="151"/>
        <v>1</v>
      </c>
      <c r="AL2386" s="18">
        <f t="shared" si="152"/>
        <v>1</v>
      </c>
      <c r="AM2386" t="s">
        <v>55</v>
      </c>
      <c r="AN2386" t="s">
        <v>55</v>
      </c>
      <c r="AO2386">
        <v>0</v>
      </c>
      <c r="AP2386">
        <v>0</v>
      </c>
      <c r="AQ2386">
        <v>0</v>
      </c>
      <c r="AR2386" t="s">
        <v>426</v>
      </c>
      <c r="AS2386" t="s">
        <v>141</v>
      </c>
      <c r="AT2386" t="s">
        <v>141</v>
      </c>
      <c r="AU2386" t="s">
        <v>1326</v>
      </c>
      <c r="AV2386" t="s">
        <v>8245</v>
      </c>
      <c r="AW2386" t="s">
        <v>2731</v>
      </c>
      <c r="AX2386">
        <v>0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2016031421</v>
      </c>
      <c r="BM2386">
        <v>21</v>
      </c>
    </row>
    <row r="2387" spans="1:65">
      <c r="A2387" t="s">
        <v>8246</v>
      </c>
      <c r="B2387">
        <v>2386</v>
      </c>
      <c r="C2387" t="s">
        <v>52</v>
      </c>
      <c r="D2387">
        <v>1</v>
      </c>
      <c r="E2387">
        <v>21</v>
      </c>
      <c r="F2387">
        <v>2016031421</v>
      </c>
      <c r="G2387">
        <v>20160314</v>
      </c>
      <c r="H2387" t="s">
        <v>2732</v>
      </c>
      <c r="I2387" t="s">
        <v>80</v>
      </c>
      <c r="J2387" t="s">
        <v>55</v>
      </c>
      <c r="K2387">
        <v>0</v>
      </c>
      <c r="L2387">
        <v>0</v>
      </c>
      <c r="M2387">
        <v>0</v>
      </c>
      <c r="N2387" t="s">
        <v>56</v>
      </c>
      <c r="O2387" t="s">
        <v>57</v>
      </c>
      <c r="P2387" t="s">
        <v>57</v>
      </c>
      <c r="Q2387" t="s">
        <v>3</v>
      </c>
      <c r="R2387" t="s">
        <v>297</v>
      </c>
      <c r="S2387" t="s">
        <v>55</v>
      </c>
      <c r="T2387" t="s">
        <v>56</v>
      </c>
      <c r="U2387" t="s">
        <v>56</v>
      </c>
      <c r="V2387" t="s">
        <v>56</v>
      </c>
      <c r="W2387" t="s">
        <v>55</v>
      </c>
      <c r="X2387" t="s">
        <v>56</v>
      </c>
      <c r="Y2387" t="s">
        <v>56</v>
      </c>
      <c r="Z2387" t="s">
        <v>56</v>
      </c>
      <c r="AA2387" t="s">
        <v>57</v>
      </c>
      <c r="AB2387" t="s">
        <v>56</v>
      </c>
      <c r="AC2387" t="s">
        <v>56</v>
      </c>
      <c r="AD2387" t="s">
        <v>56</v>
      </c>
      <c r="AE2387">
        <v>0</v>
      </c>
      <c r="AF2387">
        <v>0</v>
      </c>
      <c r="AG2387">
        <v>0</v>
      </c>
      <c r="AH2387">
        <v>1</v>
      </c>
      <c r="AI2387" s="18" t="str">
        <f t="shared" si="149"/>
        <v>1</v>
      </c>
      <c r="AJ2387" s="18" t="str">
        <f t="shared" si="150"/>
        <v>1</v>
      </c>
      <c r="AK2387" s="18" t="str">
        <f t="shared" si="151"/>
        <v>1</v>
      </c>
      <c r="AL2387" s="18">
        <f t="shared" si="152"/>
        <v>1</v>
      </c>
      <c r="AM2387" t="s">
        <v>55</v>
      </c>
      <c r="AN2387" t="s">
        <v>55</v>
      </c>
      <c r="AO2387">
        <v>0</v>
      </c>
      <c r="AP2387">
        <v>0</v>
      </c>
      <c r="AQ2387">
        <v>0</v>
      </c>
      <c r="AR2387" t="s">
        <v>59</v>
      </c>
      <c r="AS2387" t="s">
        <v>141</v>
      </c>
      <c r="AT2387" t="s">
        <v>141</v>
      </c>
      <c r="AU2387" t="s">
        <v>1326</v>
      </c>
      <c r="AV2387" t="s">
        <v>8246</v>
      </c>
      <c r="AW2387" t="s">
        <v>2732</v>
      </c>
      <c r="AX2387">
        <v>0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2016031421</v>
      </c>
      <c r="BM2387">
        <v>21</v>
      </c>
    </row>
    <row r="2388" spans="1:65">
      <c r="A2388" t="s">
        <v>8247</v>
      </c>
      <c r="B2388">
        <v>2387</v>
      </c>
      <c r="C2388" t="s">
        <v>52</v>
      </c>
      <c r="D2388">
        <v>1</v>
      </c>
      <c r="E2388">
        <v>21</v>
      </c>
      <c r="F2388">
        <v>2016031421</v>
      </c>
      <c r="G2388">
        <v>20160314</v>
      </c>
      <c r="H2388" t="s">
        <v>2733</v>
      </c>
      <c r="I2388" t="s">
        <v>211</v>
      </c>
      <c r="J2388" t="s">
        <v>55</v>
      </c>
      <c r="K2388">
        <v>0</v>
      </c>
      <c r="L2388">
        <v>0</v>
      </c>
      <c r="M2388">
        <v>0</v>
      </c>
      <c r="N2388" t="s">
        <v>56</v>
      </c>
      <c r="O2388" t="s">
        <v>57</v>
      </c>
      <c r="P2388" t="s">
        <v>57</v>
      </c>
      <c r="Q2388" t="s">
        <v>3</v>
      </c>
      <c r="R2388" t="s">
        <v>297</v>
      </c>
      <c r="S2388" t="s">
        <v>55</v>
      </c>
      <c r="T2388" t="s">
        <v>68</v>
      </c>
      <c r="U2388" t="s">
        <v>68</v>
      </c>
      <c r="V2388" t="s">
        <v>56</v>
      </c>
      <c r="W2388" t="s">
        <v>55</v>
      </c>
      <c r="X2388" t="s">
        <v>56</v>
      </c>
      <c r="Y2388" t="s">
        <v>56</v>
      </c>
      <c r="Z2388" t="s">
        <v>56</v>
      </c>
      <c r="AA2388" t="s">
        <v>57</v>
      </c>
      <c r="AB2388" t="s">
        <v>56</v>
      </c>
      <c r="AC2388" t="s">
        <v>56</v>
      </c>
      <c r="AD2388" t="s">
        <v>56</v>
      </c>
      <c r="AE2388">
        <v>0</v>
      </c>
      <c r="AF2388">
        <v>0</v>
      </c>
      <c r="AG2388">
        <v>0</v>
      </c>
      <c r="AH2388">
        <v>1</v>
      </c>
      <c r="AI2388" s="18" t="str">
        <f t="shared" si="149"/>
        <v>1</v>
      </c>
      <c r="AJ2388" s="18" t="str">
        <f t="shared" si="150"/>
        <v>1</v>
      </c>
      <c r="AK2388" s="18" t="str">
        <f t="shared" si="151"/>
        <v>1</v>
      </c>
      <c r="AL2388" s="18">
        <f t="shared" si="152"/>
        <v>1</v>
      </c>
      <c r="AM2388" t="s">
        <v>55</v>
      </c>
      <c r="AN2388" t="s">
        <v>55</v>
      </c>
      <c r="AO2388">
        <v>1</v>
      </c>
      <c r="AP2388">
        <v>0</v>
      </c>
      <c r="AQ2388">
        <v>0</v>
      </c>
      <c r="AR2388" t="s">
        <v>209</v>
      </c>
      <c r="AS2388" t="s">
        <v>141</v>
      </c>
      <c r="AT2388" t="s">
        <v>141</v>
      </c>
      <c r="AU2388" t="s">
        <v>1326</v>
      </c>
      <c r="AV2388" t="s">
        <v>8247</v>
      </c>
      <c r="AW2388" t="s">
        <v>2733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2016031421</v>
      </c>
      <c r="BM2388">
        <v>21</v>
      </c>
    </row>
    <row r="2389" spans="1:65">
      <c r="A2389" t="s">
        <v>8248</v>
      </c>
      <c r="B2389">
        <v>2388</v>
      </c>
      <c r="C2389" t="s">
        <v>52</v>
      </c>
      <c r="D2389">
        <v>1</v>
      </c>
      <c r="E2389">
        <v>21</v>
      </c>
      <c r="F2389">
        <v>2016031421</v>
      </c>
      <c r="G2389">
        <v>20160314</v>
      </c>
      <c r="H2389" t="s">
        <v>2734</v>
      </c>
      <c r="I2389" t="s">
        <v>211</v>
      </c>
      <c r="J2389" t="s">
        <v>55</v>
      </c>
      <c r="K2389">
        <v>0</v>
      </c>
      <c r="L2389">
        <v>0</v>
      </c>
      <c r="M2389">
        <v>0</v>
      </c>
      <c r="N2389" t="s">
        <v>56</v>
      </c>
      <c r="O2389" t="s">
        <v>57</v>
      </c>
      <c r="P2389" t="s">
        <v>57</v>
      </c>
      <c r="Q2389" t="s">
        <v>3</v>
      </c>
      <c r="R2389" t="s">
        <v>297</v>
      </c>
      <c r="S2389" t="s">
        <v>55</v>
      </c>
      <c r="T2389" t="s">
        <v>68</v>
      </c>
      <c r="U2389" t="s">
        <v>68</v>
      </c>
      <c r="V2389" t="s">
        <v>56</v>
      </c>
      <c r="W2389" t="s">
        <v>55</v>
      </c>
      <c r="X2389" t="s">
        <v>56</v>
      </c>
      <c r="Y2389" t="s">
        <v>56</v>
      </c>
      <c r="Z2389" t="s">
        <v>56</v>
      </c>
      <c r="AA2389" t="s">
        <v>57</v>
      </c>
      <c r="AB2389" t="s">
        <v>56</v>
      </c>
      <c r="AC2389" t="s">
        <v>56</v>
      </c>
      <c r="AD2389" t="s">
        <v>56</v>
      </c>
      <c r="AE2389">
        <v>0</v>
      </c>
      <c r="AF2389">
        <v>0</v>
      </c>
      <c r="AG2389">
        <v>0</v>
      </c>
      <c r="AH2389">
        <v>1</v>
      </c>
      <c r="AI2389" s="18" t="str">
        <f t="shared" si="149"/>
        <v>1</v>
      </c>
      <c r="AJ2389" s="18" t="str">
        <f t="shared" si="150"/>
        <v>1</v>
      </c>
      <c r="AK2389" s="18" t="str">
        <f t="shared" si="151"/>
        <v>1</v>
      </c>
      <c r="AL2389" s="18">
        <f t="shared" si="152"/>
        <v>1</v>
      </c>
      <c r="AM2389" t="s">
        <v>55</v>
      </c>
      <c r="AN2389" t="s">
        <v>55</v>
      </c>
      <c r="AO2389">
        <v>0</v>
      </c>
      <c r="AP2389">
        <v>0</v>
      </c>
      <c r="AQ2389">
        <v>0</v>
      </c>
      <c r="AR2389" t="s">
        <v>209</v>
      </c>
      <c r="AS2389" t="s">
        <v>141</v>
      </c>
      <c r="AT2389" t="s">
        <v>141</v>
      </c>
      <c r="AU2389" t="s">
        <v>1326</v>
      </c>
      <c r="AV2389" t="s">
        <v>8248</v>
      </c>
      <c r="AW2389" t="s">
        <v>2734</v>
      </c>
      <c r="AX2389">
        <v>0</v>
      </c>
      <c r="AY2389">
        <v>0</v>
      </c>
      <c r="AZ2389">
        <v>0</v>
      </c>
      <c r="BA2389">
        <v>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2016031421</v>
      </c>
      <c r="BM2389">
        <v>21</v>
      </c>
    </row>
    <row r="2390" spans="1:65">
      <c r="A2390" t="s">
        <v>8249</v>
      </c>
      <c r="B2390">
        <v>2389</v>
      </c>
      <c r="C2390" t="s">
        <v>52</v>
      </c>
      <c r="D2390">
        <v>1</v>
      </c>
      <c r="E2390">
        <v>21</v>
      </c>
      <c r="F2390">
        <v>2016031421</v>
      </c>
      <c r="G2390">
        <v>20160314</v>
      </c>
      <c r="H2390" t="s">
        <v>2735</v>
      </c>
      <c r="I2390" t="s">
        <v>2548</v>
      </c>
      <c r="J2390" t="s">
        <v>55</v>
      </c>
      <c r="K2390">
        <v>0</v>
      </c>
      <c r="L2390">
        <v>0</v>
      </c>
      <c r="M2390">
        <v>0</v>
      </c>
      <c r="N2390" t="s">
        <v>56</v>
      </c>
      <c r="O2390" t="s">
        <v>57</v>
      </c>
      <c r="P2390" t="s">
        <v>57</v>
      </c>
      <c r="Q2390" t="s">
        <v>3</v>
      </c>
      <c r="R2390" t="s">
        <v>297</v>
      </c>
      <c r="S2390" t="s">
        <v>55</v>
      </c>
      <c r="T2390" t="s">
        <v>68</v>
      </c>
      <c r="U2390" t="s">
        <v>56</v>
      </c>
      <c r="V2390" t="s">
        <v>68</v>
      </c>
      <c r="W2390" t="s">
        <v>55</v>
      </c>
      <c r="X2390" t="s">
        <v>56</v>
      </c>
      <c r="Y2390" t="s">
        <v>56</v>
      </c>
      <c r="Z2390" t="s">
        <v>56</v>
      </c>
      <c r="AA2390" t="s">
        <v>57</v>
      </c>
      <c r="AB2390" t="s">
        <v>56</v>
      </c>
      <c r="AC2390" t="s">
        <v>56</v>
      </c>
      <c r="AD2390" t="s">
        <v>56</v>
      </c>
      <c r="AE2390">
        <v>0</v>
      </c>
      <c r="AF2390">
        <v>0</v>
      </c>
      <c r="AG2390">
        <v>0</v>
      </c>
      <c r="AH2390">
        <v>1</v>
      </c>
      <c r="AI2390" s="18" t="str">
        <f t="shared" si="149"/>
        <v>1</v>
      </c>
      <c r="AJ2390" s="18" t="str">
        <f t="shared" si="150"/>
        <v>1</v>
      </c>
      <c r="AK2390" s="18" t="str">
        <f t="shared" si="151"/>
        <v>1</v>
      </c>
      <c r="AL2390" s="18">
        <f t="shared" si="152"/>
        <v>1</v>
      </c>
      <c r="AM2390" t="s">
        <v>55</v>
      </c>
      <c r="AN2390" t="s">
        <v>55</v>
      </c>
      <c r="AO2390">
        <v>0</v>
      </c>
      <c r="AP2390">
        <v>0</v>
      </c>
      <c r="AQ2390">
        <v>0</v>
      </c>
      <c r="AR2390" t="s">
        <v>426</v>
      </c>
      <c r="AS2390" t="s">
        <v>141</v>
      </c>
      <c r="AT2390" t="s">
        <v>141</v>
      </c>
      <c r="AU2390" t="s">
        <v>1326</v>
      </c>
      <c r="AV2390" t="s">
        <v>8249</v>
      </c>
      <c r="AW2390" t="s">
        <v>2735</v>
      </c>
      <c r="AX2390">
        <v>0</v>
      </c>
      <c r="AY2390">
        <v>0</v>
      </c>
      <c r="AZ2390">
        <v>0</v>
      </c>
      <c r="BA2390">
        <v>1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2016031421</v>
      </c>
      <c r="BM2390">
        <v>21</v>
      </c>
    </row>
    <row r="2391" spans="1:65">
      <c r="A2391" t="s">
        <v>8250</v>
      </c>
      <c r="B2391">
        <v>2390</v>
      </c>
      <c r="C2391" t="s">
        <v>52</v>
      </c>
      <c r="D2391">
        <v>1</v>
      </c>
      <c r="E2391">
        <v>21</v>
      </c>
      <c r="F2391">
        <v>2016031421</v>
      </c>
      <c r="G2391">
        <v>20160314</v>
      </c>
      <c r="H2391" t="s">
        <v>2736</v>
      </c>
      <c r="I2391" t="s">
        <v>817</v>
      </c>
      <c r="J2391" t="s">
        <v>55</v>
      </c>
      <c r="K2391">
        <v>0</v>
      </c>
      <c r="L2391">
        <v>0</v>
      </c>
      <c r="M2391">
        <v>0</v>
      </c>
      <c r="N2391" t="s">
        <v>56</v>
      </c>
      <c r="O2391" t="s">
        <v>57</v>
      </c>
      <c r="P2391" t="s">
        <v>57</v>
      </c>
      <c r="Q2391" t="s">
        <v>3</v>
      </c>
      <c r="R2391" t="s">
        <v>297</v>
      </c>
      <c r="S2391" t="s">
        <v>55</v>
      </c>
      <c r="T2391" t="s">
        <v>68</v>
      </c>
      <c r="U2391" t="s">
        <v>68</v>
      </c>
      <c r="V2391" t="s">
        <v>68</v>
      </c>
      <c r="W2391" t="s">
        <v>55</v>
      </c>
      <c r="X2391" t="s">
        <v>56</v>
      </c>
      <c r="Y2391" t="s">
        <v>56</v>
      </c>
      <c r="Z2391" t="s">
        <v>56</v>
      </c>
      <c r="AA2391" t="s">
        <v>57</v>
      </c>
      <c r="AB2391" t="s">
        <v>56</v>
      </c>
      <c r="AC2391" t="s">
        <v>56</v>
      </c>
      <c r="AD2391" t="s">
        <v>56</v>
      </c>
      <c r="AE2391">
        <v>0</v>
      </c>
      <c r="AF2391">
        <v>0</v>
      </c>
      <c r="AG2391">
        <v>0</v>
      </c>
      <c r="AH2391">
        <v>1</v>
      </c>
      <c r="AI2391" s="18" t="str">
        <f t="shared" si="149"/>
        <v>1</v>
      </c>
      <c r="AJ2391" s="18" t="str">
        <f t="shared" si="150"/>
        <v>1</v>
      </c>
      <c r="AK2391" s="18" t="str">
        <f t="shared" si="151"/>
        <v>1</v>
      </c>
      <c r="AL2391" s="18">
        <f t="shared" si="152"/>
        <v>1</v>
      </c>
      <c r="AM2391" t="s">
        <v>55</v>
      </c>
      <c r="AN2391" t="s">
        <v>55</v>
      </c>
      <c r="AO2391">
        <v>0</v>
      </c>
      <c r="AP2391">
        <v>0</v>
      </c>
      <c r="AQ2391">
        <v>0</v>
      </c>
      <c r="AR2391" t="s">
        <v>209</v>
      </c>
      <c r="AS2391" t="s">
        <v>141</v>
      </c>
      <c r="AT2391" t="s">
        <v>141</v>
      </c>
      <c r="AU2391" t="s">
        <v>1326</v>
      </c>
      <c r="AV2391" t="s">
        <v>8250</v>
      </c>
      <c r="AW2391" t="s">
        <v>2736</v>
      </c>
      <c r="AX2391">
        <v>0</v>
      </c>
      <c r="AY2391">
        <v>0</v>
      </c>
      <c r="AZ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</v>
      </c>
      <c r="BL2391">
        <v>2016031421</v>
      </c>
      <c r="BM2391">
        <v>21</v>
      </c>
    </row>
    <row r="2392" spans="1:65">
      <c r="A2392" t="s">
        <v>8251</v>
      </c>
      <c r="B2392">
        <v>2391</v>
      </c>
      <c r="C2392" t="s">
        <v>52</v>
      </c>
      <c r="D2392">
        <v>1</v>
      </c>
      <c r="E2392">
        <v>21</v>
      </c>
      <c r="F2392">
        <v>2016031421</v>
      </c>
      <c r="G2392">
        <v>20160314</v>
      </c>
      <c r="H2392" t="s">
        <v>2737</v>
      </c>
      <c r="I2392" t="s">
        <v>817</v>
      </c>
      <c r="J2392" t="s">
        <v>55</v>
      </c>
      <c r="K2392">
        <v>0</v>
      </c>
      <c r="L2392">
        <v>0</v>
      </c>
      <c r="M2392">
        <v>0</v>
      </c>
      <c r="N2392" t="s">
        <v>56</v>
      </c>
      <c r="O2392" t="s">
        <v>57</v>
      </c>
      <c r="P2392" t="s">
        <v>57</v>
      </c>
      <c r="Q2392" t="s">
        <v>3</v>
      </c>
      <c r="R2392" t="s">
        <v>297</v>
      </c>
      <c r="S2392" t="s">
        <v>55</v>
      </c>
      <c r="T2392" t="s">
        <v>68</v>
      </c>
      <c r="U2392" t="s">
        <v>68</v>
      </c>
      <c r="V2392" t="s">
        <v>68</v>
      </c>
      <c r="W2392" t="s">
        <v>55</v>
      </c>
      <c r="X2392" t="s">
        <v>56</v>
      </c>
      <c r="Y2392" t="s">
        <v>56</v>
      </c>
      <c r="Z2392" t="s">
        <v>56</v>
      </c>
      <c r="AA2392" t="s">
        <v>57</v>
      </c>
      <c r="AB2392" t="s">
        <v>56</v>
      </c>
      <c r="AC2392" t="s">
        <v>56</v>
      </c>
      <c r="AD2392" t="s">
        <v>56</v>
      </c>
      <c r="AE2392">
        <v>0</v>
      </c>
      <c r="AF2392">
        <v>0</v>
      </c>
      <c r="AG2392">
        <v>0</v>
      </c>
      <c r="AH2392">
        <v>1</v>
      </c>
      <c r="AI2392" s="18" t="str">
        <f t="shared" si="149"/>
        <v>1</v>
      </c>
      <c r="AJ2392" s="18" t="str">
        <f t="shared" si="150"/>
        <v>1</v>
      </c>
      <c r="AK2392" s="18" t="str">
        <f t="shared" si="151"/>
        <v>1</v>
      </c>
      <c r="AL2392" s="18">
        <f t="shared" si="152"/>
        <v>1</v>
      </c>
      <c r="AM2392" t="s">
        <v>55</v>
      </c>
      <c r="AN2392" t="s">
        <v>55</v>
      </c>
      <c r="AO2392">
        <v>0</v>
      </c>
      <c r="AP2392">
        <v>0</v>
      </c>
      <c r="AQ2392">
        <v>0</v>
      </c>
      <c r="AR2392" t="s">
        <v>209</v>
      </c>
      <c r="AS2392" t="s">
        <v>141</v>
      </c>
      <c r="AT2392" t="s">
        <v>141</v>
      </c>
      <c r="AU2392" t="s">
        <v>1326</v>
      </c>
      <c r="AV2392" t="s">
        <v>8251</v>
      </c>
      <c r="AW2392" t="s">
        <v>2737</v>
      </c>
      <c r="AX2392">
        <v>0</v>
      </c>
      <c r="AY2392">
        <v>0</v>
      </c>
      <c r="AZ2392">
        <v>0</v>
      </c>
      <c r="BA2392">
        <v>1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2016031421</v>
      </c>
      <c r="BM2392">
        <v>21</v>
      </c>
    </row>
    <row r="2393" spans="1:65">
      <c r="A2393" t="s">
        <v>8252</v>
      </c>
      <c r="B2393">
        <v>2392</v>
      </c>
      <c r="C2393" t="s">
        <v>52</v>
      </c>
      <c r="D2393">
        <v>1</v>
      </c>
      <c r="E2393">
        <v>21</v>
      </c>
      <c r="F2393">
        <v>2016031421</v>
      </c>
      <c r="G2393">
        <v>20160314</v>
      </c>
      <c r="H2393" t="s">
        <v>2738</v>
      </c>
      <c r="I2393" t="s">
        <v>817</v>
      </c>
      <c r="J2393" t="s">
        <v>55</v>
      </c>
      <c r="K2393">
        <v>0</v>
      </c>
      <c r="L2393">
        <v>0</v>
      </c>
      <c r="M2393">
        <v>0</v>
      </c>
      <c r="N2393" t="s">
        <v>56</v>
      </c>
      <c r="O2393" t="s">
        <v>57</v>
      </c>
      <c r="P2393" t="s">
        <v>57</v>
      </c>
      <c r="Q2393" t="s">
        <v>3</v>
      </c>
      <c r="R2393" t="s">
        <v>297</v>
      </c>
      <c r="S2393" t="s">
        <v>55</v>
      </c>
      <c r="T2393" t="s">
        <v>68</v>
      </c>
      <c r="U2393" t="s">
        <v>56</v>
      </c>
      <c r="V2393" t="s">
        <v>68</v>
      </c>
      <c r="W2393" t="s">
        <v>55</v>
      </c>
      <c r="X2393" t="s">
        <v>56</v>
      </c>
      <c r="Y2393" t="s">
        <v>56</v>
      </c>
      <c r="Z2393" t="s">
        <v>56</v>
      </c>
      <c r="AA2393" t="s">
        <v>57</v>
      </c>
      <c r="AB2393" t="s">
        <v>56</v>
      </c>
      <c r="AC2393" t="s">
        <v>56</v>
      </c>
      <c r="AD2393" t="s">
        <v>56</v>
      </c>
      <c r="AE2393">
        <v>0</v>
      </c>
      <c r="AF2393">
        <v>0</v>
      </c>
      <c r="AG2393">
        <v>0</v>
      </c>
      <c r="AH2393">
        <v>1</v>
      </c>
      <c r="AI2393" s="18" t="str">
        <f t="shared" si="149"/>
        <v>1</v>
      </c>
      <c r="AJ2393" s="18" t="str">
        <f t="shared" si="150"/>
        <v>1</v>
      </c>
      <c r="AK2393" s="18" t="str">
        <f t="shared" si="151"/>
        <v>1</v>
      </c>
      <c r="AL2393" s="18">
        <f t="shared" si="152"/>
        <v>1</v>
      </c>
      <c r="AM2393" t="s">
        <v>55</v>
      </c>
      <c r="AN2393" t="s">
        <v>55</v>
      </c>
      <c r="AO2393">
        <v>1</v>
      </c>
      <c r="AP2393">
        <v>0</v>
      </c>
      <c r="AQ2393">
        <v>0</v>
      </c>
      <c r="AR2393" t="s">
        <v>209</v>
      </c>
      <c r="AS2393" t="s">
        <v>141</v>
      </c>
      <c r="AT2393" t="s">
        <v>141</v>
      </c>
      <c r="AU2393" t="s">
        <v>1326</v>
      </c>
      <c r="AV2393" t="s">
        <v>8252</v>
      </c>
      <c r="AW2393" t="s">
        <v>2738</v>
      </c>
      <c r="AX2393">
        <v>0</v>
      </c>
      <c r="AY2393">
        <v>0</v>
      </c>
      <c r="AZ2393">
        <v>0</v>
      </c>
      <c r="BA2393">
        <v>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2016031421</v>
      </c>
      <c r="BM2393">
        <v>21</v>
      </c>
    </row>
    <row r="2394" spans="1:65">
      <c r="A2394" t="s">
        <v>8253</v>
      </c>
      <c r="B2394">
        <v>2393</v>
      </c>
      <c r="C2394" t="s">
        <v>52</v>
      </c>
      <c r="D2394">
        <v>1</v>
      </c>
      <c r="E2394">
        <v>21</v>
      </c>
      <c r="F2394">
        <v>2016031421</v>
      </c>
      <c r="G2394">
        <v>20160314</v>
      </c>
      <c r="H2394" t="s">
        <v>2739</v>
      </c>
      <c r="I2394" t="s">
        <v>80</v>
      </c>
      <c r="J2394" t="s">
        <v>55</v>
      </c>
      <c r="K2394">
        <v>0</v>
      </c>
      <c r="L2394">
        <v>0</v>
      </c>
      <c r="M2394">
        <v>0</v>
      </c>
      <c r="N2394" t="s">
        <v>56</v>
      </c>
      <c r="O2394" t="s">
        <v>57</v>
      </c>
      <c r="P2394" t="s">
        <v>57</v>
      </c>
      <c r="Q2394" t="s">
        <v>3</v>
      </c>
      <c r="R2394" t="s">
        <v>297</v>
      </c>
      <c r="S2394" t="s">
        <v>55</v>
      </c>
      <c r="T2394" t="s">
        <v>56</v>
      </c>
      <c r="U2394" t="s">
        <v>56</v>
      </c>
      <c r="V2394" t="s">
        <v>56</v>
      </c>
      <c r="W2394" t="s">
        <v>55</v>
      </c>
      <c r="X2394" t="s">
        <v>56</v>
      </c>
      <c r="Y2394" t="s">
        <v>56</v>
      </c>
      <c r="Z2394" t="s">
        <v>56</v>
      </c>
      <c r="AA2394" t="s">
        <v>57</v>
      </c>
      <c r="AB2394" t="s">
        <v>56</v>
      </c>
      <c r="AC2394" t="s">
        <v>56</v>
      </c>
      <c r="AD2394" t="s">
        <v>56</v>
      </c>
      <c r="AE2394">
        <v>0</v>
      </c>
      <c r="AF2394">
        <v>0</v>
      </c>
      <c r="AG2394">
        <v>0</v>
      </c>
      <c r="AH2394">
        <v>1</v>
      </c>
      <c r="AI2394" s="18" t="str">
        <f t="shared" si="149"/>
        <v>1</v>
      </c>
      <c r="AJ2394" s="18" t="str">
        <f t="shared" si="150"/>
        <v>1</v>
      </c>
      <c r="AK2394" s="18" t="str">
        <f t="shared" si="151"/>
        <v>1</v>
      </c>
      <c r="AL2394" s="18">
        <f t="shared" si="152"/>
        <v>1</v>
      </c>
      <c r="AM2394" t="s">
        <v>55</v>
      </c>
      <c r="AN2394" t="s">
        <v>55</v>
      </c>
      <c r="AO2394">
        <v>0</v>
      </c>
      <c r="AP2394">
        <v>0</v>
      </c>
      <c r="AQ2394">
        <v>0</v>
      </c>
      <c r="AR2394" t="s">
        <v>59</v>
      </c>
      <c r="AS2394" t="s">
        <v>141</v>
      </c>
      <c r="AT2394" t="s">
        <v>141</v>
      </c>
      <c r="AU2394" t="s">
        <v>1326</v>
      </c>
      <c r="AV2394" t="s">
        <v>8253</v>
      </c>
      <c r="AW2394" t="s">
        <v>2739</v>
      </c>
      <c r="AX2394">
        <v>0</v>
      </c>
      <c r="AY2394">
        <v>0</v>
      </c>
      <c r="AZ2394">
        <v>0</v>
      </c>
      <c r="BA2394">
        <v>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1</v>
      </c>
      <c r="BL2394">
        <v>2016031421</v>
      </c>
      <c r="BM2394">
        <v>21</v>
      </c>
    </row>
    <row r="2395" spans="1:65">
      <c r="A2395" t="s">
        <v>8254</v>
      </c>
      <c r="B2395">
        <v>2394</v>
      </c>
      <c r="C2395" t="s">
        <v>52</v>
      </c>
      <c r="D2395">
        <v>1</v>
      </c>
      <c r="E2395">
        <v>21</v>
      </c>
      <c r="F2395">
        <v>2016031421</v>
      </c>
      <c r="G2395">
        <v>20160314</v>
      </c>
      <c r="H2395" t="s">
        <v>2740</v>
      </c>
      <c r="I2395" t="s">
        <v>817</v>
      </c>
      <c r="J2395" t="s">
        <v>55</v>
      </c>
      <c r="K2395">
        <v>0</v>
      </c>
      <c r="L2395">
        <v>0</v>
      </c>
      <c r="M2395">
        <v>0</v>
      </c>
      <c r="N2395" t="s">
        <v>56</v>
      </c>
      <c r="O2395" t="s">
        <v>57</v>
      </c>
      <c r="P2395" t="s">
        <v>57</v>
      </c>
      <c r="Q2395" t="s">
        <v>3</v>
      </c>
      <c r="R2395" t="s">
        <v>297</v>
      </c>
      <c r="S2395" t="s">
        <v>55</v>
      </c>
      <c r="T2395" t="s">
        <v>68</v>
      </c>
      <c r="U2395" t="s">
        <v>56</v>
      </c>
      <c r="V2395" t="s">
        <v>68</v>
      </c>
      <c r="W2395" t="s">
        <v>55</v>
      </c>
      <c r="X2395" t="s">
        <v>56</v>
      </c>
      <c r="Y2395" t="s">
        <v>56</v>
      </c>
      <c r="Z2395" t="s">
        <v>56</v>
      </c>
      <c r="AA2395" t="s">
        <v>57</v>
      </c>
      <c r="AB2395" t="s">
        <v>56</v>
      </c>
      <c r="AC2395" t="s">
        <v>56</v>
      </c>
      <c r="AD2395" t="s">
        <v>56</v>
      </c>
      <c r="AE2395">
        <v>0</v>
      </c>
      <c r="AF2395">
        <v>0</v>
      </c>
      <c r="AG2395">
        <v>0</v>
      </c>
      <c r="AH2395">
        <v>1</v>
      </c>
      <c r="AI2395" s="18" t="str">
        <f t="shared" si="149"/>
        <v>1</v>
      </c>
      <c r="AJ2395" s="18" t="str">
        <f t="shared" si="150"/>
        <v>1</v>
      </c>
      <c r="AK2395" s="18" t="str">
        <f t="shared" si="151"/>
        <v>1</v>
      </c>
      <c r="AL2395" s="18">
        <f t="shared" si="152"/>
        <v>1</v>
      </c>
      <c r="AM2395" t="s">
        <v>55</v>
      </c>
      <c r="AN2395" t="s">
        <v>55</v>
      </c>
      <c r="AO2395">
        <v>0</v>
      </c>
      <c r="AP2395">
        <v>0</v>
      </c>
      <c r="AQ2395">
        <v>0</v>
      </c>
      <c r="AR2395" t="s">
        <v>209</v>
      </c>
      <c r="AS2395" t="s">
        <v>141</v>
      </c>
      <c r="AT2395" t="s">
        <v>141</v>
      </c>
      <c r="AU2395" t="s">
        <v>1326</v>
      </c>
      <c r="AV2395" t="s">
        <v>8254</v>
      </c>
      <c r="AW2395" t="s">
        <v>2740</v>
      </c>
      <c r="AX2395">
        <v>0</v>
      </c>
      <c r="AY2395">
        <v>0</v>
      </c>
      <c r="AZ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2016031421</v>
      </c>
      <c r="BM2395">
        <v>21</v>
      </c>
    </row>
    <row r="2396" spans="1:65">
      <c r="A2396" t="s">
        <v>8255</v>
      </c>
      <c r="B2396">
        <v>2395</v>
      </c>
      <c r="C2396" t="s">
        <v>52</v>
      </c>
      <c r="D2396">
        <v>1</v>
      </c>
      <c r="E2396">
        <v>21</v>
      </c>
      <c r="F2396">
        <v>2016031421</v>
      </c>
      <c r="G2396">
        <v>20160314</v>
      </c>
      <c r="H2396" t="s">
        <v>2741</v>
      </c>
      <c r="I2396" t="s">
        <v>817</v>
      </c>
      <c r="J2396" t="s">
        <v>55</v>
      </c>
      <c r="K2396">
        <v>0</v>
      </c>
      <c r="L2396">
        <v>0</v>
      </c>
      <c r="M2396">
        <v>0</v>
      </c>
      <c r="N2396" t="s">
        <v>56</v>
      </c>
      <c r="O2396" t="s">
        <v>57</v>
      </c>
      <c r="P2396" t="s">
        <v>57</v>
      </c>
      <c r="Q2396" t="s">
        <v>3</v>
      </c>
      <c r="R2396" t="s">
        <v>297</v>
      </c>
      <c r="S2396" t="s">
        <v>55</v>
      </c>
      <c r="T2396" t="s">
        <v>68</v>
      </c>
      <c r="U2396" t="s">
        <v>68</v>
      </c>
      <c r="V2396" t="s">
        <v>68</v>
      </c>
      <c r="W2396" t="s">
        <v>55</v>
      </c>
      <c r="X2396" t="s">
        <v>56</v>
      </c>
      <c r="Y2396" t="s">
        <v>56</v>
      </c>
      <c r="Z2396" t="s">
        <v>56</v>
      </c>
      <c r="AA2396" t="s">
        <v>57</v>
      </c>
      <c r="AB2396" t="s">
        <v>56</v>
      </c>
      <c r="AC2396" t="s">
        <v>56</v>
      </c>
      <c r="AD2396" t="s">
        <v>56</v>
      </c>
      <c r="AE2396">
        <v>0</v>
      </c>
      <c r="AF2396">
        <v>0</v>
      </c>
      <c r="AG2396">
        <v>0</v>
      </c>
      <c r="AH2396">
        <v>1</v>
      </c>
      <c r="AI2396" s="18" t="str">
        <f t="shared" si="149"/>
        <v>1</v>
      </c>
      <c r="AJ2396" s="18" t="str">
        <f t="shared" si="150"/>
        <v>1</v>
      </c>
      <c r="AK2396" s="18" t="str">
        <f t="shared" si="151"/>
        <v>1</v>
      </c>
      <c r="AL2396" s="18">
        <f t="shared" si="152"/>
        <v>1</v>
      </c>
      <c r="AM2396" t="s">
        <v>55</v>
      </c>
      <c r="AN2396" t="s">
        <v>55</v>
      </c>
      <c r="AO2396">
        <v>0</v>
      </c>
      <c r="AP2396">
        <v>0</v>
      </c>
      <c r="AQ2396">
        <v>0</v>
      </c>
      <c r="AR2396" t="s">
        <v>209</v>
      </c>
      <c r="AS2396" t="s">
        <v>141</v>
      </c>
      <c r="AT2396" t="s">
        <v>141</v>
      </c>
      <c r="AU2396" t="s">
        <v>1326</v>
      </c>
      <c r="AV2396" t="s">
        <v>8255</v>
      </c>
      <c r="AW2396" t="s">
        <v>2741</v>
      </c>
      <c r="AX2396">
        <v>0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2016031421</v>
      </c>
      <c r="BM2396">
        <v>21</v>
      </c>
    </row>
    <row r="2397" spans="1:65">
      <c r="A2397" t="s">
        <v>8256</v>
      </c>
      <c r="B2397">
        <v>2396</v>
      </c>
      <c r="C2397" t="s">
        <v>57</v>
      </c>
      <c r="D2397" t="s">
        <v>55</v>
      </c>
      <c r="E2397">
        <v>21</v>
      </c>
      <c r="F2397">
        <v>2016031421</v>
      </c>
      <c r="G2397" t="s">
        <v>55</v>
      </c>
      <c r="H2397" t="s">
        <v>2742</v>
      </c>
      <c r="I2397" t="s">
        <v>55</v>
      </c>
      <c r="J2397" t="s">
        <v>55</v>
      </c>
      <c r="K2397" t="s">
        <v>55</v>
      </c>
      <c r="L2397" t="s">
        <v>55</v>
      </c>
      <c r="M2397" t="s">
        <v>55</v>
      </c>
      <c r="N2397" t="s">
        <v>57</v>
      </c>
      <c r="O2397" t="s">
        <v>57</v>
      </c>
      <c r="P2397" t="s">
        <v>57</v>
      </c>
      <c r="Q2397" t="s">
        <v>57</v>
      </c>
      <c r="R2397" t="s">
        <v>57</v>
      </c>
      <c r="S2397" t="s">
        <v>55</v>
      </c>
      <c r="T2397" t="s">
        <v>57</v>
      </c>
      <c r="U2397" t="s">
        <v>57</v>
      </c>
      <c r="V2397" t="s">
        <v>57</v>
      </c>
      <c r="W2397" t="s">
        <v>55</v>
      </c>
      <c r="X2397" t="s">
        <v>57</v>
      </c>
      <c r="Y2397" t="s">
        <v>57</v>
      </c>
      <c r="Z2397" t="s">
        <v>57</v>
      </c>
      <c r="AA2397" t="s">
        <v>57</v>
      </c>
      <c r="AB2397" t="s">
        <v>57</v>
      </c>
      <c r="AC2397" t="s">
        <v>57</v>
      </c>
      <c r="AD2397" t="s">
        <v>57</v>
      </c>
      <c r="AE2397">
        <v>0</v>
      </c>
      <c r="AF2397">
        <v>0</v>
      </c>
      <c r="AG2397">
        <v>0</v>
      </c>
      <c r="AH2397">
        <v>0</v>
      </c>
      <c r="AI2397" s="18" t="str">
        <f t="shared" si="149"/>
        <v>1</v>
      </c>
      <c r="AJ2397" s="18" t="str">
        <f t="shared" si="150"/>
        <v>1</v>
      </c>
      <c r="AK2397" s="18" t="str">
        <f t="shared" si="151"/>
        <v>1</v>
      </c>
      <c r="AL2397" s="18">
        <f t="shared" si="152"/>
        <v>0</v>
      </c>
      <c r="AM2397" t="s">
        <v>55</v>
      </c>
      <c r="AN2397" t="s">
        <v>55</v>
      </c>
      <c r="AO2397">
        <v>0</v>
      </c>
      <c r="AP2397">
        <v>1</v>
      </c>
      <c r="AQ2397">
        <v>0</v>
      </c>
      <c r="AR2397" t="s">
        <v>59</v>
      </c>
      <c r="AS2397" t="s">
        <v>80</v>
      </c>
      <c r="AT2397" t="s">
        <v>80</v>
      </c>
      <c r="AU2397" t="s">
        <v>80</v>
      </c>
      <c r="AV2397" t="s">
        <v>8256</v>
      </c>
      <c r="AW2397" t="s">
        <v>2742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0</v>
      </c>
      <c r="BL2397">
        <v>2016031421</v>
      </c>
      <c r="BM2397">
        <v>21</v>
      </c>
    </row>
    <row r="2398" spans="1:65">
      <c r="A2398" t="s">
        <v>8257</v>
      </c>
      <c r="B2398">
        <v>2397</v>
      </c>
      <c r="C2398" t="s">
        <v>52</v>
      </c>
      <c r="D2398">
        <v>1</v>
      </c>
      <c r="E2398">
        <v>21</v>
      </c>
      <c r="F2398">
        <v>2016031421</v>
      </c>
      <c r="G2398">
        <v>20160314</v>
      </c>
      <c r="H2398" t="s">
        <v>2743</v>
      </c>
      <c r="I2398" t="s">
        <v>211</v>
      </c>
      <c r="J2398" t="s">
        <v>55</v>
      </c>
      <c r="K2398">
        <v>0</v>
      </c>
      <c r="L2398">
        <v>0</v>
      </c>
      <c r="M2398">
        <v>0</v>
      </c>
      <c r="N2398" t="s">
        <v>56</v>
      </c>
      <c r="O2398" t="s">
        <v>57</v>
      </c>
      <c r="P2398" t="s">
        <v>57</v>
      </c>
      <c r="Q2398" t="s">
        <v>3</v>
      </c>
      <c r="R2398" t="s">
        <v>297</v>
      </c>
      <c r="S2398" t="s">
        <v>55</v>
      </c>
      <c r="T2398" t="s">
        <v>68</v>
      </c>
      <c r="U2398" t="s">
        <v>56</v>
      </c>
      <c r="V2398" t="s">
        <v>56</v>
      </c>
      <c r="W2398" t="s">
        <v>55</v>
      </c>
      <c r="X2398" t="s">
        <v>56</v>
      </c>
      <c r="Y2398" t="s">
        <v>56</v>
      </c>
      <c r="Z2398" t="s">
        <v>56</v>
      </c>
      <c r="AA2398" t="s">
        <v>57</v>
      </c>
      <c r="AB2398" t="s">
        <v>56</v>
      </c>
      <c r="AC2398" t="s">
        <v>56</v>
      </c>
      <c r="AD2398" t="s">
        <v>56</v>
      </c>
      <c r="AE2398">
        <v>0</v>
      </c>
      <c r="AF2398">
        <v>0</v>
      </c>
      <c r="AG2398">
        <v>0</v>
      </c>
      <c r="AH2398">
        <v>1</v>
      </c>
      <c r="AI2398" s="18" t="str">
        <f t="shared" si="149"/>
        <v>1</v>
      </c>
      <c r="AJ2398" s="18" t="str">
        <f t="shared" si="150"/>
        <v>1</v>
      </c>
      <c r="AK2398" s="18" t="str">
        <f t="shared" si="151"/>
        <v>1</v>
      </c>
      <c r="AL2398" s="18">
        <f t="shared" si="152"/>
        <v>1</v>
      </c>
      <c r="AM2398" t="s">
        <v>55</v>
      </c>
      <c r="AN2398" t="s">
        <v>55</v>
      </c>
      <c r="AO2398">
        <v>1</v>
      </c>
      <c r="AP2398">
        <v>0</v>
      </c>
      <c r="AQ2398">
        <v>0</v>
      </c>
      <c r="AR2398" t="s">
        <v>209</v>
      </c>
      <c r="AS2398" t="s">
        <v>141</v>
      </c>
      <c r="AT2398" t="s">
        <v>141</v>
      </c>
      <c r="AU2398" t="s">
        <v>1326</v>
      </c>
      <c r="AV2398" t="s">
        <v>8257</v>
      </c>
      <c r="AW2398" t="s">
        <v>2743</v>
      </c>
      <c r="AX2398">
        <v>0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2016031421</v>
      </c>
      <c r="BM2398">
        <v>21</v>
      </c>
    </row>
    <row r="2399" spans="1:65">
      <c r="A2399" t="s">
        <v>8258</v>
      </c>
      <c r="B2399">
        <v>2398</v>
      </c>
      <c r="C2399" t="s">
        <v>52</v>
      </c>
      <c r="D2399">
        <v>1</v>
      </c>
      <c r="E2399">
        <v>21</v>
      </c>
      <c r="F2399">
        <v>2016031421</v>
      </c>
      <c r="G2399">
        <v>20160314</v>
      </c>
      <c r="H2399" t="s">
        <v>2744</v>
      </c>
      <c r="I2399" t="s">
        <v>211</v>
      </c>
      <c r="J2399" t="s">
        <v>55</v>
      </c>
      <c r="K2399">
        <v>0</v>
      </c>
      <c r="L2399">
        <v>0</v>
      </c>
      <c r="M2399">
        <v>0</v>
      </c>
      <c r="N2399" t="s">
        <v>56</v>
      </c>
      <c r="O2399" t="s">
        <v>57</v>
      </c>
      <c r="P2399" t="s">
        <v>57</v>
      </c>
      <c r="Q2399" t="s">
        <v>3</v>
      </c>
      <c r="R2399" t="s">
        <v>297</v>
      </c>
      <c r="S2399" t="s">
        <v>55</v>
      </c>
      <c r="T2399" t="s">
        <v>68</v>
      </c>
      <c r="U2399" t="s">
        <v>68</v>
      </c>
      <c r="V2399" t="s">
        <v>56</v>
      </c>
      <c r="W2399" t="s">
        <v>55</v>
      </c>
      <c r="X2399" t="s">
        <v>56</v>
      </c>
      <c r="Y2399" t="s">
        <v>56</v>
      </c>
      <c r="Z2399" t="s">
        <v>56</v>
      </c>
      <c r="AA2399" t="s">
        <v>57</v>
      </c>
      <c r="AB2399" t="s">
        <v>56</v>
      </c>
      <c r="AC2399" t="s">
        <v>56</v>
      </c>
      <c r="AD2399" t="s">
        <v>56</v>
      </c>
      <c r="AE2399">
        <v>0</v>
      </c>
      <c r="AF2399">
        <v>0</v>
      </c>
      <c r="AG2399">
        <v>0</v>
      </c>
      <c r="AH2399">
        <v>1</v>
      </c>
      <c r="AI2399" s="18" t="str">
        <f t="shared" si="149"/>
        <v>1</v>
      </c>
      <c r="AJ2399" s="18" t="str">
        <f t="shared" si="150"/>
        <v>1</v>
      </c>
      <c r="AK2399" s="18" t="str">
        <f t="shared" si="151"/>
        <v>1</v>
      </c>
      <c r="AL2399" s="18">
        <f t="shared" si="152"/>
        <v>1</v>
      </c>
      <c r="AM2399" t="s">
        <v>55</v>
      </c>
      <c r="AN2399" t="s">
        <v>55</v>
      </c>
      <c r="AO2399">
        <v>0</v>
      </c>
      <c r="AP2399">
        <v>0</v>
      </c>
      <c r="AQ2399">
        <v>0</v>
      </c>
      <c r="AR2399" t="s">
        <v>209</v>
      </c>
      <c r="AS2399" t="s">
        <v>141</v>
      </c>
      <c r="AT2399" t="s">
        <v>141</v>
      </c>
      <c r="AU2399" t="s">
        <v>1326</v>
      </c>
      <c r="AV2399" t="s">
        <v>8258</v>
      </c>
      <c r="AW2399" t="s">
        <v>2744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2016031421</v>
      </c>
      <c r="BM2399">
        <v>21</v>
      </c>
    </row>
    <row r="2400" spans="1:65">
      <c r="A2400" t="s">
        <v>8259</v>
      </c>
      <c r="B2400">
        <v>2399</v>
      </c>
      <c r="C2400" t="s">
        <v>52</v>
      </c>
      <c r="D2400">
        <v>1</v>
      </c>
      <c r="E2400">
        <v>21</v>
      </c>
      <c r="F2400">
        <v>2016031421</v>
      </c>
      <c r="G2400">
        <v>20160314</v>
      </c>
      <c r="H2400" t="s">
        <v>2745</v>
      </c>
      <c r="I2400" t="s">
        <v>211</v>
      </c>
      <c r="J2400" t="s">
        <v>55</v>
      </c>
      <c r="K2400">
        <v>0</v>
      </c>
      <c r="L2400">
        <v>0</v>
      </c>
      <c r="M2400">
        <v>0</v>
      </c>
      <c r="N2400" t="s">
        <v>56</v>
      </c>
      <c r="O2400" t="s">
        <v>57</v>
      </c>
      <c r="P2400" t="s">
        <v>57</v>
      </c>
      <c r="Q2400" t="s">
        <v>3</v>
      </c>
      <c r="R2400" t="s">
        <v>297</v>
      </c>
      <c r="S2400" t="s">
        <v>55</v>
      </c>
      <c r="T2400" t="s">
        <v>68</v>
      </c>
      <c r="U2400" t="s">
        <v>68</v>
      </c>
      <c r="V2400" t="s">
        <v>56</v>
      </c>
      <c r="W2400" t="s">
        <v>55</v>
      </c>
      <c r="X2400" t="s">
        <v>56</v>
      </c>
      <c r="Y2400" t="s">
        <v>56</v>
      </c>
      <c r="Z2400" t="s">
        <v>56</v>
      </c>
      <c r="AA2400" t="s">
        <v>57</v>
      </c>
      <c r="AB2400" t="s">
        <v>56</v>
      </c>
      <c r="AC2400" t="s">
        <v>56</v>
      </c>
      <c r="AD2400" t="s">
        <v>2746</v>
      </c>
      <c r="AE2400">
        <v>0</v>
      </c>
      <c r="AF2400">
        <v>0</v>
      </c>
      <c r="AG2400">
        <v>0</v>
      </c>
      <c r="AH2400">
        <v>1</v>
      </c>
      <c r="AI2400" s="18" t="str">
        <f t="shared" si="149"/>
        <v>1</v>
      </c>
      <c r="AJ2400" s="18" t="str">
        <f t="shared" si="150"/>
        <v>1</v>
      </c>
      <c r="AK2400" s="18" t="str">
        <f t="shared" si="151"/>
        <v>1</v>
      </c>
      <c r="AL2400" s="18">
        <f t="shared" si="152"/>
        <v>1</v>
      </c>
      <c r="AM2400" t="s">
        <v>55</v>
      </c>
      <c r="AN2400" t="s">
        <v>55</v>
      </c>
      <c r="AO2400">
        <v>0</v>
      </c>
      <c r="AP2400">
        <v>0</v>
      </c>
      <c r="AQ2400">
        <v>0</v>
      </c>
      <c r="AR2400" t="s">
        <v>209</v>
      </c>
      <c r="AS2400" t="s">
        <v>141</v>
      </c>
      <c r="AT2400" t="s">
        <v>141</v>
      </c>
      <c r="AU2400" t="s">
        <v>1326</v>
      </c>
      <c r="AV2400" t="s">
        <v>8259</v>
      </c>
      <c r="AW2400" t="s">
        <v>2745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2016031421</v>
      </c>
      <c r="BM2400">
        <v>21</v>
      </c>
    </row>
    <row r="2401" spans="1:65">
      <c r="A2401" t="s">
        <v>8260</v>
      </c>
      <c r="B2401">
        <v>2400</v>
      </c>
      <c r="C2401" t="s">
        <v>52</v>
      </c>
      <c r="D2401">
        <v>1</v>
      </c>
      <c r="E2401">
        <v>21</v>
      </c>
      <c r="F2401">
        <v>2016031421</v>
      </c>
      <c r="G2401">
        <v>20160314</v>
      </c>
      <c r="H2401" t="s">
        <v>2747</v>
      </c>
      <c r="I2401" t="s">
        <v>211</v>
      </c>
      <c r="J2401" t="s">
        <v>55</v>
      </c>
      <c r="K2401">
        <v>0</v>
      </c>
      <c r="L2401">
        <v>0</v>
      </c>
      <c r="M2401">
        <v>0</v>
      </c>
      <c r="N2401" t="s">
        <v>56</v>
      </c>
      <c r="O2401" t="s">
        <v>57</v>
      </c>
      <c r="P2401" t="s">
        <v>57</v>
      </c>
      <c r="Q2401" t="s">
        <v>3</v>
      </c>
      <c r="R2401" t="s">
        <v>297</v>
      </c>
      <c r="S2401" t="s">
        <v>55</v>
      </c>
      <c r="T2401" t="s">
        <v>68</v>
      </c>
      <c r="U2401" t="s">
        <v>68</v>
      </c>
      <c r="V2401" t="s">
        <v>56</v>
      </c>
      <c r="W2401" t="s">
        <v>55</v>
      </c>
      <c r="X2401" t="s">
        <v>56</v>
      </c>
      <c r="Y2401" t="s">
        <v>56</v>
      </c>
      <c r="Z2401" t="s">
        <v>56</v>
      </c>
      <c r="AA2401" t="s">
        <v>57</v>
      </c>
      <c r="AB2401" t="s">
        <v>56</v>
      </c>
      <c r="AC2401" t="s">
        <v>56</v>
      </c>
      <c r="AD2401" t="s">
        <v>56</v>
      </c>
      <c r="AE2401">
        <v>0</v>
      </c>
      <c r="AF2401">
        <v>0</v>
      </c>
      <c r="AG2401">
        <v>0</v>
      </c>
      <c r="AH2401">
        <v>1</v>
      </c>
      <c r="AI2401" s="18" t="str">
        <f t="shared" si="149"/>
        <v>1</v>
      </c>
      <c r="AJ2401" s="18" t="str">
        <f t="shared" si="150"/>
        <v>1</v>
      </c>
      <c r="AK2401" s="18" t="str">
        <f t="shared" si="151"/>
        <v>1</v>
      </c>
      <c r="AL2401" s="18">
        <f t="shared" si="152"/>
        <v>1</v>
      </c>
      <c r="AM2401" t="s">
        <v>55</v>
      </c>
      <c r="AN2401" t="s">
        <v>55</v>
      </c>
      <c r="AO2401">
        <v>0</v>
      </c>
      <c r="AP2401">
        <v>0</v>
      </c>
      <c r="AQ2401">
        <v>0</v>
      </c>
      <c r="AR2401" t="s">
        <v>209</v>
      </c>
      <c r="AS2401" t="s">
        <v>141</v>
      </c>
      <c r="AT2401" t="s">
        <v>141</v>
      </c>
      <c r="AU2401" t="s">
        <v>1326</v>
      </c>
      <c r="AV2401" t="s">
        <v>8260</v>
      </c>
      <c r="AW2401" t="s">
        <v>2747</v>
      </c>
      <c r="AX2401">
        <v>0</v>
      </c>
      <c r="AY2401">
        <v>0</v>
      </c>
      <c r="AZ2401">
        <v>0</v>
      </c>
      <c r="BA2401">
        <v>1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2016031421</v>
      </c>
      <c r="BM2401">
        <v>21</v>
      </c>
    </row>
    <row r="2402" spans="1:65">
      <c r="A2402" t="s">
        <v>8261</v>
      </c>
      <c r="B2402">
        <v>2401</v>
      </c>
      <c r="C2402" t="s">
        <v>52</v>
      </c>
      <c r="D2402">
        <v>1</v>
      </c>
      <c r="E2402">
        <v>21</v>
      </c>
      <c r="F2402">
        <v>2016031421</v>
      </c>
      <c r="G2402">
        <v>20160314</v>
      </c>
      <c r="H2402" t="s">
        <v>2748</v>
      </c>
      <c r="I2402" t="s">
        <v>211</v>
      </c>
      <c r="J2402" t="s">
        <v>55</v>
      </c>
      <c r="K2402">
        <v>0</v>
      </c>
      <c r="L2402">
        <v>0</v>
      </c>
      <c r="M2402">
        <v>0</v>
      </c>
      <c r="N2402" t="s">
        <v>56</v>
      </c>
      <c r="O2402" t="s">
        <v>57</v>
      </c>
      <c r="P2402" t="s">
        <v>57</v>
      </c>
      <c r="Q2402" t="s">
        <v>3</v>
      </c>
      <c r="R2402" t="s">
        <v>297</v>
      </c>
      <c r="S2402" t="s">
        <v>55</v>
      </c>
      <c r="T2402" t="s">
        <v>68</v>
      </c>
      <c r="U2402" t="s">
        <v>68</v>
      </c>
      <c r="V2402" t="s">
        <v>56</v>
      </c>
      <c r="W2402" t="s">
        <v>55</v>
      </c>
      <c r="X2402" t="s">
        <v>56</v>
      </c>
      <c r="Y2402" t="s">
        <v>56</v>
      </c>
      <c r="Z2402" t="s">
        <v>56</v>
      </c>
      <c r="AA2402" t="s">
        <v>57</v>
      </c>
      <c r="AB2402" t="s">
        <v>56</v>
      </c>
      <c r="AC2402" t="s">
        <v>56</v>
      </c>
      <c r="AD2402" t="s">
        <v>56</v>
      </c>
      <c r="AE2402">
        <v>0</v>
      </c>
      <c r="AF2402">
        <v>0</v>
      </c>
      <c r="AG2402">
        <v>0</v>
      </c>
      <c r="AH2402">
        <v>1</v>
      </c>
      <c r="AI2402" s="18" t="str">
        <f t="shared" si="149"/>
        <v>1</v>
      </c>
      <c r="AJ2402" s="18" t="str">
        <f t="shared" si="150"/>
        <v>1</v>
      </c>
      <c r="AK2402" s="18" t="str">
        <f t="shared" si="151"/>
        <v>1</v>
      </c>
      <c r="AL2402" s="18">
        <f t="shared" si="152"/>
        <v>1</v>
      </c>
      <c r="AM2402" t="s">
        <v>55</v>
      </c>
      <c r="AN2402" t="s">
        <v>55</v>
      </c>
      <c r="AO2402">
        <v>0</v>
      </c>
      <c r="AP2402">
        <v>0</v>
      </c>
      <c r="AQ2402">
        <v>0</v>
      </c>
      <c r="AR2402" t="s">
        <v>209</v>
      </c>
      <c r="AS2402" t="s">
        <v>141</v>
      </c>
      <c r="AT2402" t="s">
        <v>141</v>
      </c>
      <c r="AU2402" t="s">
        <v>1326</v>
      </c>
      <c r="AV2402" t="s">
        <v>8261</v>
      </c>
      <c r="AW2402" t="s">
        <v>2748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2016031421</v>
      </c>
      <c r="BM2402">
        <v>21</v>
      </c>
    </row>
    <row r="2403" spans="1:65">
      <c r="A2403" t="s">
        <v>8262</v>
      </c>
      <c r="B2403">
        <v>2402</v>
      </c>
      <c r="C2403" t="s">
        <v>52</v>
      </c>
      <c r="D2403">
        <v>1</v>
      </c>
      <c r="E2403">
        <v>21</v>
      </c>
      <c r="F2403">
        <v>2016031421</v>
      </c>
      <c r="G2403">
        <v>20160314</v>
      </c>
      <c r="H2403" t="s">
        <v>2749</v>
      </c>
      <c r="I2403" t="s">
        <v>211</v>
      </c>
      <c r="J2403" t="s">
        <v>55</v>
      </c>
      <c r="K2403">
        <v>0</v>
      </c>
      <c r="L2403">
        <v>0</v>
      </c>
      <c r="M2403">
        <v>0</v>
      </c>
      <c r="N2403" t="s">
        <v>56</v>
      </c>
      <c r="O2403" t="s">
        <v>57</v>
      </c>
      <c r="P2403" t="s">
        <v>57</v>
      </c>
      <c r="Q2403" t="s">
        <v>3</v>
      </c>
      <c r="R2403" t="s">
        <v>297</v>
      </c>
      <c r="S2403" t="s">
        <v>55</v>
      </c>
      <c r="T2403" t="s">
        <v>68</v>
      </c>
      <c r="U2403" t="s">
        <v>68</v>
      </c>
      <c r="V2403" t="s">
        <v>68</v>
      </c>
      <c r="W2403" t="s">
        <v>55</v>
      </c>
      <c r="X2403" t="s">
        <v>56</v>
      </c>
      <c r="Y2403" t="s">
        <v>56</v>
      </c>
      <c r="Z2403" t="s">
        <v>56</v>
      </c>
      <c r="AA2403" t="s">
        <v>57</v>
      </c>
      <c r="AB2403" t="s">
        <v>56</v>
      </c>
      <c r="AC2403" t="s">
        <v>56</v>
      </c>
      <c r="AD2403" t="s">
        <v>56</v>
      </c>
      <c r="AE2403">
        <v>0</v>
      </c>
      <c r="AF2403">
        <v>0</v>
      </c>
      <c r="AG2403">
        <v>0</v>
      </c>
      <c r="AH2403">
        <v>1</v>
      </c>
      <c r="AI2403" s="18" t="str">
        <f t="shared" si="149"/>
        <v>1</v>
      </c>
      <c r="AJ2403" s="18" t="str">
        <f t="shared" si="150"/>
        <v>1</v>
      </c>
      <c r="AK2403" s="18" t="str">
        <f t="shared" si="151"/>
        <v>1</v>
      </c>
      <c r="AL2403" s="18">
        <f t="shared" si="152"/>
        <v>1</v>
      </c>
      <c r="AM2403" t="s">
        <v>55</v>
      </c>
      <c r="AN2403" t="s">
        <v>55</v>
      </c>
      <c r="AO2403">
        <v>1</v>
      </c>
      <c r="AP2403">
        <v>0</v>
      </c>
      <c r="AQ2403">
        <v>0</v>
      </c>
      <c r="AR2403" t="s">
        <v>209</v>
      </c>
      <c r="AS2403" t="s">
        <v>141</v>
      </c>
      <c r="AT2403" t="s">
        <v>141</v>
      </c>
      <c r="AU2403" t="s">
        <v>1326</v>
      </c>
      <c r="AV2403" t="s">
        <v>8262</v>
      </c>
      <c r="AW2403" t="s">
        <v>2749</v>
      </c>
      <c r="AX2403">
        <v>0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1</v>
      </c>
      <c r="BL2403">
        <v>2016031421</v>
      </c>
      <c r="BM2403">
        <v>21</v>
      </c>
    </row>
    <row r="2404" spans="1:65">
      <c r="A2404" t="s">
        <v>8263</v>
      </c>
      <c r="B2404">
        <v>2403</v>
      </c>
      <c r="C2404" t="s">
        <v>52</v>
      </c>
      <c r="D2404">
        <v>1</v>
      </c>
      <c r="E2404">
        <v>21</v>
      </c>
      <c r="F2404">
        <v>2016031421</v>
      </c>
      <c r="G2404">
        <v>20160314</v>
      </c>
      <c r="H2404" t="s">
        <v>2750</v>
      </c>
      <c r="I2404" t="s">
        <v>2751</v>
      </c>
      <c r="J2404" t="s">
        <v>55</v>
      </c>
      <c r="K2404">
        <v>0</v>
      </c>
      <c r="L2404">
        <v>0</v>
      </c>
      <c r="M2404">
        <v>0</v>
      </c>
      <c r="N2404" t="s">
        <v>56</v>
      </c>
      <c r="O2404" t="s">
        <v>57</v>
      </c>
      <c r="P2404" t="s">
        <v>57</v>
      </c>
      <c r="Q2404" t="s">
        <v>3</v>
      </c>
      <c r="R2404" t="s">
        <v>297</v>
      </c>
      <c r="S2404" t="s">
        <v>55</v>
      </c>
      <c r="T2404" t="s">
        <v>68</v>
      </c>
      <c r="U2404" t="s">
        <v>56</v>
      </c>
      <c r="V2404" t="s">
        <v>68</v>
      </c>
      <c r="W2404" t="s">
        <v>55</v>
      </c>
      <c r="X2404" t="s">
        <v>56</v>
      </c>
      <c r="Y2404" t="s">
        <v>56</v>
      </c>
      <c r="Z2404" t="s">
        <v>56</v>
      </c>
      <c r="AA2404" t="s">
        <v>57</v>
      </c>
      <c r="AB2404" t="s">
        <v>56</v>
      </c>
      <c r="AC2404" t="s">
        <v>56</v>
      </c>
      <c r="AD2404" t="s">
        <v>56</v>
      </c>
      <c r="AE2404">
        <v>0</v>
      </c>
      <c r="AF2404">
        <v>0</v>
      </c>
      <c r="AG2404">
        <v>0</v>
      </c>
      <c r="AH2404">
        <v>1</v>
      </c>
      <c r="AI2404" s="18" t="str">
        <f t="shared" si="149"/>
        <v>1</v>
      </c>
      <c r="AJ2404" s="18" t="str">
        <f t="shared" si="150"/>
        <v>1</v>
      </c>
      <c r="AK2404" s="18" t="str">
        <f t="shared" si="151"/>
        <v>1</v>
      </c>
      <c r="AL2404" s="18">
        <f t="shared" si="152"/>
        <v>1</v>
      </c>
      <c r="AM2404" t="s">
        <v>55</v>
      </c>
      <c r="AN2404" t="s">
        <v>55</v>
      </c>
      <c r="AO2404">
        <v>0</v>
      </c>
      <c r="AP2404">
        <v>0</v>
      </c>
      <c r="AQ2404">
        <v>0</v>
      </c>
      <c r="AR2404" t="s">
        <v>426</v>
      </c>
      <c r="AS2404" t="s">
        <v>141</v>
      </c>
      <c r="AT2404" t="s">
        <v>141</v>
      </c>
      <c r="AU2404" t="s">
        <v>1326</v>
      </c>
      <c r="AV2404" t="s">
        <v>8263</v>
      </c>
      <c r="AW2404" t="s">
        <v>2750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1</v>
      </c>
      <c r="BL2404">
        <v>2016031421</v>
      </c>
      <c r="BM2404">
        <v>21</v>
      </c>
    </row>
    <row r="2405" spans="1:65">
      <c r="A2405" t="s">
        <v>8264</v>
      </c>
      <c r="B2405">
        <v>2404</v>
      </c>
      <c r="C2405" t="s">
        <v>52</v>
      </c>
      <c r="D2405">
        <v>1</v>
      </c>
      <c r="E2405">
        <v>21</v>
      </c>
      <c r="F2405">
        <v>2016031421</v>
      </c>
      <c r="G2405">
        <v>20160314</v>
      </c>
      <c r="H2405" t="s">
        <v>2752</v>
      </c>
      <c r="I2405" t="s">
        <v>2751</v>
      </c>
      <c r="J2405" t="s">
        <v>55</v>
      </c>
      <c r="K2405">
        <v>0</v>
      </c>
      <c r="L2405">
        <v>0</v>
      </c>
      <c r="M2405">
        <v>0</v>
      </c>
      <c r="N2405" t="s">
        <v>56</v>
      </c>
      <c r="O2405" t="s">
        <v>57</v>
      </c>
      <c r="P2405" t="s">
        <v>57</v>
      </c>
      <c r="Q2405" t="s">
        <v>3</v>
      </c>
      <c r="R2405" t="s">
        <v>297</v>
      </c>
      <c r="S2405" t="s">
        <v>55</v>
      </c>
      <c r="T2405" t="s">
        <v>68</v>
      </c>
      <c r="U2405" t="s">
        <v>56</v>
      </c>
      <c r="V2405" t="s">
        <v>68</v>
      </c>
      <c r="W2405" t="s">
        <v>55</v>
      </c>
      <c r="X2405" t="s">
        <v>56</v>
      </c>
      <c r="Y2405" t="s">
        <v>56</v>
      </c>
      <c r="Z2405" t="s">
        <v>56</v>
      </c>
      <c r="AA2405" t="s">
        <v>57</v>
      </c>
      <c r="AB2405" t="s">
        <v>56</v>
      </c>
      <c r="AC2405" t="s">
        <v>56</v>
      </c>
      <c r="AD2405" t="s">
        <v>56</v>
      </c>
      <c r="AE2405">
        <v>0</v>
      </c>
      <c r="AF2405">
        <v>0</v>
      </c>
      <c r="AG2405">
        <v>0</v>
      </c>
      <c r="AH2405">
        <v>1</v>
      </c>
      <c r="AI2405" s="18" t="str">
        <f t="shared" si="149"/>
        <v>1</v>
      </c>
      <c r="AJ2405" s="18" t="str">
        <f t="shared" si="150"/>
        <v>1</v>
      </c>
      <c r="AK2405" s="18" t="str">
        <f t="shared" si="151"/>
        <v>1</v>
      </c>
      <c r="AL2405" s="18">
        <f t="shared" si="152"/>
        <v>1</v>
      </c>
      <c r="AM2405" t="s">
        <v>55</v>
      </c>
      <c r="AN2405" t="s">
        <v>55</v>
      </c>
      <c r="AO2405">
        <v>0</v>
      </c>
      <c r="AP2405">
        <v>0</v>
      </c>
      <c r="AQ2405">
        <v>0</v>
      </c>
      <c r="AR2405" t="s">
        <v>426</v>
      </c>
      <c r="AS2405" t="s">
        <v>141</v>
      </c>
      <c r="AT2405" t="s">
        <v>141</v>
      </c>
      <c r="AU2405" t="s">
        <v>1326</v>
      </c>
      <c r="AV2405" t="s">
        <v>8264</v>
      </c>
      <c r="AW2405" t="s">
        <v>2752</v>
      </c>
      <c r="AX2405">
        <v>0</v>
      </c>
      <c r="AY2405">
        <v>0</v>
      </c>
      <c r="AZ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2016031421</v>
      </c>
      <c r="BM2405">
        <v>21</v>
      </c>
    </row>
    <row r="2406" spans="1:65">
      <c r="A2406" t="s">
        <v>8265</v>
      </c>
      <c r="B2406">
        <v>2405</v>
      </c>
      <c r="C2406" t="s">
        <v>57</v>
      </c>
      <c r="D2406" t="s">
        <v>55</v>
      </c>
      <c r="E2406">
        <v>21</v>
      </c>
      <c r="F2406">
        <v>2016031421</v>
      </c>
      <c r="G2406" t="s">
        <v>55</v>
      </c>
      <c r="H2406" t="s">
        <v>2753</v>
      </c>
      <c r="I2406" t="s">
        <v>55</v>
      </c>
      <c r="J2406" t="s">
        <v>55</v>
      </c>
      <c r="K2406" t="s">
        <v>55</v>
      </c>
      <c r="L2406" t="s">
        <v>55</v>
      </c>
      <c r="M2406" t="s">
        <v>55</v>
      </c>
      <c r="N2406" t="s">
        <v>57</v>
      </c>
      <c r="O2406" t="s">
        <v>57</v>
      </c>
      <c r="P2406" t="s">
        <v>57</v>
      </c>
      <c r="Q2406" t="s">
        <v>57</v>
      </c>
      <c r="R2406" t="s">
        <v>57</v>
      </c>
      <c r="S2406" t="s">
        <v>55</v>
      </c>
      <c r="T2406" t="s">
        <v>57</v>
      </c>
      <c r="U2406" t="s">
        <v>57</v>
      </c>
      <c r="V2406" t="s">
        <v>57</v>
      </c>
      <c r="W2406" t="s">
        <v>55</v>
      </c>
      <c r="X2406" t="s">
        <v>57</v>
      </c>
      <c r="Y2406" t="s">
        <v>57</v>
      </c>
      <c r="Z2406" t="s">
        <v>57</v>
      </c>
      <c r="AA2406" t="s">
        <v>57</v>
      </c>
      <c r="AB2406" t="s">
        <v>57</v>
      </c>
      <c r="AC2406" t="s">
        <v>57</v>
      </c>
      <c r="AD2406" t="s">
        <v>57</v>
      </c>
      <c r="AE2406">
        <v>0</v>
      </c>
      <c r="AF2406">
        <v>0</v>
      </c>
      <c r="AG2406">
        <v>0</v>
      </c>
      <c r="AH2406">
        <v>0</v>
      </c>
      <c r="AI2406" s="18" t="str">
        <f t="shared" si="149"/>
        <v>1</v>
      </c>
      <c r="AJ2406" s="18" t="str">
        <f t="shared" si="150"/>
        <v>1</v>
      </c>
      <c r="AK2406" s="18" t="str">
        <f t="shared" si="151"/>
        <v>1</v>
      </c>
      <c r="AL2406" s="18">
        <f t="shared" si="152"/>
        <v>0</v>
      </c>
      <c r="AM2406" t="s">
        <v>55</v>
      </c>
      <c r="AN2406" t="s">
        <v>55</v>
      </c>
      <c r="AO2406">
        <v>0</v>
      </c>
      <c r="AP2406">
        <v>1</v>
      </c>
      <c r="AQ2406">
        <v>0</v>
      </c>
      <c r="AR2406" t="s">
        <v>59</v>
      </c>
      <c r="AS2406" t="s">
        <v>80</v>
      </c>
      <c r="AT2406" t="s">
        <v>80</v>
      </c>
      <c r="AU2406" t="s">
        <v>80</v>
      </c>
      <c r="AV2406" t="s">
        <v>8265</v>
      </c>
      <c r="AW2406" t="s">
        <v>2753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0</v>
      </c>
      <c r="BL2406">
        <v>2016031421</v>
      </c>
      <c r="BM2406">
        <v>21</v>
      </c>
    </row>
    <row r="2407" spans="1:65">
      <c r="A2407" t="s">
        <v>8266</v>
      </c>
      <c r="B2407">
        <v>2406</v>
      </c>
      <c r="C2407" t="s">
        <v>52</v>
      </c>
      <c r="D2407">
        <v>1</v>
      </c>
      <c r="E2407">
        <v>21</v>
      </c>
      <c r="F2407">
        <v>2016031421</v>
      </c>
      <c r="G2407">
        <v>20160314</v>
      </c>
      <c r="H2407" t="s">
        <v>2754</v>
      </c>
      <c r="I2407" t="s">
        <v>211</v>
      </c>
      <c r="J2407" t="s">
        <v>55</v>
      </c>
      <c r="K2407">
        <v>0</v>
      </c>
      <c r="L2407">
        <v>0</v>
      </c>
      <c r="M2407">
        <v>0</v>
      </c>
      <c r="N2407" t="s">
        <v>56</v>
      </c>
      <c r="O2407" t="s">
        <v>57</v>
      </c>
      <c r="P2407" t="s">
        <v>57</v>
      </c>
      <c r="Q2407" t="s">
        <v>3</v>
      </c>
      <c r="R2407" t="s">
        <v>297</v>
      </c>
      <c r="S2407" t="s">
        <v>55</v>
      </c>
      <c r="T2407" t="s">
        <v>68</v>
      </c>
      <c r="U2407" t="s">
        <v>56</v>
      </c>
      <c r="V2407" t="s">
        <v>68</v>
      </c>
      <c r="W2407" t="s">
        <v>55</v>
      </c>
      <c r="X2407" t="s">
        <v>56</v>
      </c>
      <c r="Y2407" t="s">
        <v>56</v>
      </c>
      <c r="Z2407" t="s">
        <v>56</v>
      </c>
      <c r="AA2407" t="s">
        <v>57</v>
      </c>
      <c r="AB2407" t="s">
        <v>56</v>
      </c>
      <c r="AC2407" t="s">
        <v>56</v>
      </c>
      <c r="AD2407" t="s">
        <v>56</v>
      </c>
      <c r="AE2407">
        <v>0</v>
      </c>
      <c r="AF2407">
        <v>0</v>
      </c>
      <c r="AG2407">
        <v>0</v>
      </c>
      <c r="AH2407">
        <v>1</v>
      </c>
      <c r="AI2407" s="18" t="str">
        <f t="shared" si="149"/>
        <v>1</v>
      </c>
      <c r="AJ2407" s="18" t="str">
        <f t="shared" si="150"/>
        <v>1</v>
      </c>
      <c r="AK2407" s="18" t="str">
        <f t="shared" si="151"/>
        <v>1</v>
      </c>
      <c r="AL2407" s="18">
        <f t="shared" si="152"/>
        <v>1</v>
      </c>
      <c r="AM2407" t="s">
        <v>55</v>
      </c>
      <c r="AN2407" t="s">
        <v>55</v>
      </c>
      <c r="AO2407">
        <v>1</v>
      </c>
      <c r="AP2407">
        <v>0</v>
      </c>
      <c r="AQ2407">
        <v>0</v>
      </c>
      <c r="AR2407" t="s">
        <v>209</v>
      </c>
      <c r="AS2407" t="s">
        <v>141</v>
      </c>
      <c r="AT2407" t="s">
        <v>141</v>
      </c>
      <c r="AU2407" t="s">
        <v>1326</v>
      </c>
      <c r="AV2407" t="s">
        <v>8266</v>
      </c>
      <c r="AW2407" t="s">
        <v>2754</v>
      </c>
      <c r="AX2407">
        <v>0</v>
      </c>
      <c r="AY2407">
        <v>0</v>
      </c>
      <c r="AZ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2016031421</v>
      </c>
      <c r="BM2407">
        <v>21</v>
      </c>
    </row>
    <row r="2408" spans="1:65">
      <c r="A2408" t="s">
        <v>8267</v>
      </c>
      <c r="B2408">
        <v>2407</v>
      </c>
      <c r="C2408" t="s">
        <v>52</v>
      </c>
      <c r="D2408">
        <v>1</v>
      </c>
      <c r="E2408">
        <v>21</v>
      </c>
      <c r="F2408">
        <v>2016031421</v>
      </c>
      <c r="G2408">
        <v>20160314</v>
      </c>
      <c r="H2408" t="s">
        <v>2755</v>
      </c>
      <c r="I2408" t="s">
        <v>211</v>
      </c>
      <c r="J2408" t="s">
        <v>55</v>
      </c>
      <c r="K2408">
        <v>0</v>
      </c>
      <c r="L2408">
        <v>0</v>
      </c>
      <c r="M2408">
        <v>0</v>
      </c>
      <c r="N2408" t="s">
        <v>56</v>
      </c>
      <c r="O2408" t="s">
        <v>57</v>
      </c>
      <c r="P2408" t="s">
        <v>57</v>
      </c>
      <c r="Q2408" t="s">
        <v>3</v>
      </c>
      <c r="R2408" t="s">
        <v>297</v>
      </c>
      <c r="S2408" t="s">
        <v>55</v>
      </c>
      <c r="T2408" t="s">
        <v>68</v>
      </c>
      <c r="U2408" t="s">
        <v>68</v>
      </c>
      <c r="V2408" t="s">
        <v>68</v>
      </c>
      <c r="W2408" t="s">
        <v>55</v>
      </c>
      <c r="X2408" t="s">
        <v>56</v>
      </c>
      <c r="Y2408" t="s">
        <v>56</v>
      </c>
      <c r="Z2408" t="s">
        <v>56</v>
      </c>
      <c r="AA2408" t="s">
        <v>57</v>
      </c>
      <c r="AB2408" t="s">
        <v>56</v>
      </c>
      <c r="AC2408" t="s">
        <v>56</v>
      </c>
      <c r="AD2408" t="s">
        <v>56</v>
      </c>
      <c r="AE2408">
        <v>0</v>
      </c>
      <c r="AF2408">
        <v>0</v>
      </c>
      <c r="AG2408">
        <v>0</v>
      </c>
      <c r="AH2408">
        <v>1</v>
      </c>
      <c r="AI2408" s="18" t="str">
        <f t="shared" si="149"/>
        <v>1</v>
      </c>
      <c r="AJ2408" s="18" t="str">
        <f t="shared" si="150"/>
        <v>1</v>
      </c>
      <c r="AK2408" s="18" t="str">
        <f t="shared" si="151"/>
        <v>1</v>
      </c>
      <c r="AL2408" s="18">
        <f t="shared" si="152"/>
        <v>1</v>
      </c>
      <c r="AM2408" t="s">
        <v>55</v>
      </c>
      <c r="AN2408" t="s">
        <v>55</v>
      </c>
      <c r="AO2408">
        <v>0</v>
      </c>
      <c r="AP2408">
        <v>0</v>
      </c>
      <c r="AQ2408">
        <v>0</v>
      </c>
      <c r="AR2408" t="s">
        <v>209</v>
      </c>
      <c r="AS2408" t="s">
        <v>141</v>
      </c>
      <c r="AT2408" t="s">
        <v>141</v>
      </c>
      <c r="AU2408" t="s">
        <v>1326</v>
      </c>
      <c r="AV2408" t="s">
        <v>8267</v>
      </c>
      <c r="AW2408" t="s">
        <v>2755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2016031421</v>
      </c>
      <c r="BM2408">
        <v>21</v>
      </c>
    </row>
    <row r="2409" spans="1:65">
      <c r="A2409" t="s">
        <v>8268</v>
      </c>
      <c r="B2409">
        <v>2408</v>
      </c>
      <c r="C2409" t="s">
        <v>52</v>
      </c>
      <c r="D2409">
        <v>1</v>
      </c>
      <c r="E2409">
        <v>21</v>
      </c>
      <c r="F2409">
        <v>2016031421</v>
      </c>
      <c r="G2409">
        <v>20160314</v>
      </c>
      <c r="H2409" t="s">
        <v>2756</v>
      </c>
      <c r="I2409" t="s">
        <v>211</v>
      </c>
      <c r="J2409" t="s">
        <v>55</v>
      </c>
      <c r="K2409">
        <v>0</v>
      </c>
      <c r="L2409">
        <v>0</v>
      </c>
      <c r="M2409">
        <v>0</v>
      </c>
      <c r="N2409" t="s">
        <v>56</v>
      </c>
      <c r="O2409" t="s">
        <v>57</v>
      </c>
      <c r="P2409" t="s">
        <v>57</v>
      </c>
      <c r="Q2409" t="s">
        <v>3</v>
      </c>
      <c r="R2409" t="s">
        <v>297</v>
      </c>
      <c r="S2409" t="s">
        <v>55</v>
      </c>
      <c r="T2409" t="s">
        <v>68</v>
      </c>
      <c r="U2409" t="s">
        <v>68</v>
      </c>
      <c r="V2409" t="s">
        <v>68</v>
      </c>
      <c r="W2409" t="s">
        <v>55</v>
      </c>
      <c r="X2409" t="s">
        <v>56</v>
      </c>
      <c r="Y2409" t="s">
        <v>56</v>
      </c>
      <c r="Z2409" t="s">
        <v>56</v>
      </c>
      <c r="AA2409" t="s">
        <v>57</v>
      </c>
      <c r="AB2409" t="s">
        <v>56</v>
      </c>
      <c r="AC2409" t="s">
        <v>56</v>
      </c>
      <c r="AD2409" t="s">
        <v>56</v>
      </c>
      <c r="AE2409">
        <v>0</v>
      </c>
      <c r="AF2409">
        <v>0</v>
      </c>
      <c r="AG2409">
        <v>0</v>
      </c>
      <c r="AH2409">
        <v>1</v>
      </c>
      <c r="AI2409" s="18" t="str">
        <f t="shared" si="149"/>
        <v>1</v>
      </c>
      <c r="AJ2409" s="18" t="str">
        <f t="shared" si="150"/>
        <v>1</v>
      </c>
      <c r="AK2409" s="18" t="str">
        <f t="shared" si="151"/>
        <v>1</v>
      </c>
      <c r="AL2409" s="18">
        <f t="shared" si="152"/>
        <v>1</v>
      </c>
      <c r="AM2409" t="s">
        <v>55</v>
      </c>
      <c r="AN2409" t="s">
        <v>55</v>
      </c>
      <c r="AO2409">
        <v>0</v>
      </c>
      <c r="AP2409">
        <v>0</v>
      </c>
      <c r="AQ2409">
        <v>0</v>
      </c>
      <c r="AR2409" t="s">
        <v>209</v>
      </c>
      <c r="AS2409" t="s">
        <v>141</v>
      </c>
      <c r="AT2409" t="s">
        <v>141</v>
      </c>
      <c r="AU2409" t="s">
        <v>1326</v>
      </c>
      <c r="AV2409" t="s">
        <v>8268</v>
      </c>
      <c r="AW2409" t="s">
        <v>2756</v>
      </c>
      <c r="AX2409">
        <v>0</v>
      </c>
      <c r="AY2409">
        <v>0</v>
      </c>
      <c r="AZ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2016031421</v>
      </c>
      <c r="BM2409">
        <v>21</v>
      </c>
    </row>
    <row r="2410" spans="1:65">
      <c r="A2410" t="s">
        <v>8269</v>
      </c>
      <c r="B2410">
        <v>2409</v>
      </c>
      <c r="C2410" t="s">
        <v>57</v>
      </c>
      <c r="D2410" t="s">
        <v>55</v>
      </c>
      <c r="E2410">
        <v>21</v>
      </c>
      <c r="F2410">
        <v>2016031421</v>
      </c>
      <c r="G2410" t="s">
        <v>55</v>
      </c>
      <c r="H2410" t="s">
        <v>2757</v>
      </c>
      <c r="I2410" t="s">
        <v>55</v>
      </c>
      <c r="J2410" t="s">
        <v>55</v>
      </c>
      <c r="K2410" t="s">
        <v>55</v>
      </c>
      <c r="L2410" t="s">
        <v>55</v>
      </c>
      <c r="M2410" t="s">
        <v>55</v>
      </c>
      <c r="N2410" t="s">
        <v>57</v>
      </c>
      <c r="O2410" t="s">
        <v>57</v>
      </c>
      <c r="P2410" t="s">
        <v>57</v>
      </c>
      <c r="Q2410" t="s">
        <v>57</v>
      </c>
      <c r="R2410" t="s">
        <v>57</v>
      </c>
      <c r="S2410" t="s">
        <v>55</v>
      </c>
      <c r="T2410" t="s">
        <v>57</v>
      </c>
      <c r="U2410" t="s">
        <v>57</v>
      </c>
      <c r="V2410" t="s">
        <v>57</v>
      </c>
      <c r="W2410" t="s">
        <v>55</v>
      </c>
      <c r="X2410" t="s">
        <v>57</v>
      </c>
      <c r="Y2410" t="s">
        <v>57</v>
      </c>
      <c r="Z2410" t="s">
        <v>57</v>
      </c>
      <c r="AA2410" t="s">
        <v>57</v>
      </c>
      <c r="AB2410" t="s">
        <v>57</v>
      </c>
      <c r="AC2410" t="s">
        <v>57</v>
      </c>
      <c r="AD2410" t="s">
        <v>57</v>
      </c>
      <c r="AE2410">
        <v>0</v>
      </c>
      <c r="AF2410">
        <v>0</v>
      </c>
      <c r="AG2410">
        <v>0</v>
      </c>
      <c r="AH2410">
        <v>0</v>
      </c>
      <c r="AI2410" s="18" t="str">
        <f t="shared" si="149"/>
        <v>1</v>
      </c>
      <c r="AJ2410" s="18" t="str">
        <f t="shared" si="150"/>
        <v>1</v>
      </c>
      <c r="AK2410" s="18" t="str">
        <f t="shared" si="151"/>
        <v>1</v>
      </c>
      <c r="AL2410" s="18">
        <f t="shared" si="152"/>
        <v>0</v>
      </c>
      <c r="AM2410" t="s">
        <v>55</v>
      </c>
      <c r="AN2410" t="s">
        <v>55</v>
      </c>
      <c r="AO2410">
        <v>0</v>
      </c>
      <c r="AP2410">
        <v>1</v>
      </c>
      <c r="AQ2410">
        <v>0</v>
      </c>
      <c r="AR2410" t="s">
        <v>59</v>
      </c>
      <c r="AS2410" t="s">
        <v>80</v>
      </c>
      <c r="AT2410" t="s">
        <v>80</v>
      </c>
      <c r="AU2410" t="s">
        <v>80</v>
      </c>
      <c r="AV2410" t="s">
        <v>8269</v>
      </c>
      <c r="AW2410" t="s">
        <v>2757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0</v>
      </c>
      <c r="BL2410">
        <v>2016031421</v>
      </c>
      <c r="BM2410">
        <v>21</v>
      </c>
    </row>
    <row r="2411" spans="1:65">
      <c r="A2411" t="s">
        <v>8270</v>
      </c>
      <c r="B2411">
        <v>2410</v>
      </c>
      <c r="C2411" t="s">
        <v>52</v>
      </c>
      <c r="D2411">
        <v>1</v>
      </c>
      <c r="E2411">
        <v>21</v>
      </c>
      <c r="F2411">
        <v>2016031421</v>
      </c>
      <c r="G2411">
        <v>20160314</v>
      </c>
      <c r="H2411" t="s">
        <v>2758</v>
      </c>
      <c r="I2411" t="s">
        <v>211</v>
      </c>
      <c r="J2411" t="s">
        <v>55</v>
      </c>
      <c r="K2411">
        <v>0</v>
      </c>
      <c r="L2411">
        <v>0</v>
      </c>
      <c r="M2411">
        <v>0</v>
      </c>
      <c r="N2411" t="s">
        <v>56</v>
      </c>
      <c r="O2411" t="s">
        <v>57</v>
      </c>
      <c r="P2411" t="s">
        <v>57</v>
      </c>
      <c r="Q2411" t="s">
        <v>3</v>
      </c>
      <c r="R2411" t="s">
        <v>297</v>
      </c>
      <c r="S2411" t="s">
        <v>55</v>
      </c>
      <c r="T2411" t="s">
        <v>68</v>
      </c>
      <c r="U2411" t="s">
        <v>56</v>
      </c>
      <c r="V2411" t="s">
        <v>56</v>
      </c>
      <c r="W2411" t="s">
        <v>55</v>
      </c>
      <c r="X2411" t="s">
        <v>56</v>
      </c>
      <c r="Y2411" t="s">
        <v>56</v>
      </c>
      <c r="Z2411" t="s">
        <v>56</v>
      </c>
      <c r="AA2411" t="s">
        <v>57</v>
      </c>
      <c r="AB2411" t="s">
        <v>56</v>
      </c>
      <c r="AC2411" t="s">
        <v>56</v>
      </c>
      <c r="AD2411" t="s">
        <v>56</v>
      </c>
      <c r="AE2411">
        <v>0</v>
      </c>
      <c r="AF2411">
        <v>0</v>
      </c>
      <c r="AG2411">
        <v>0</v>
      </c>
      <c r="AH2411">
        <v>1</v>
      </c>
      <c r="AI2411" s="18" t="str">
        <f t="shared" si="149"/>
        <v>1</v>
      </c>
      <c r="AJ2411" s="18" t="str">
        <f t="shared" si="150"/>
        <v>1</v>
      </c>
      <c r="AK2411" s="18" t="str">
        <f t="shared" si="151"/>
        <v>1</v>
      </c>
      <c r="AL2411" s="18">
        <f t="shared" si="152"/>
        <v>1</v>
      </c>
      <c r="AM2411" t="s">
        <v>55</v>
      </c>
      <c r="AN2411" t="s">
        <v>55</v>
      </c>
      <c r="AO2411">
        <v>0</v>
      </c>
      <c r="AP2411">
        <v>0</v>
      </c>
      <c r="AQ2411">
        <v>0</v>
      </c>
      <c r="AR2411" t="s">
        <v>209</v>
      </c>
      <c r="AS2411" t="s">
        <v>141</v>
      </c>
      <c r="AT2411" t="s">
        <v>141</v>
      </c>
      <c r="AU2411" t="s">
        <v>1326</v>
      </c>
      <c r="AV2411" t="s">
        <v>8270</v>
      </c>
      <c r="AW2411" t="s">
        <v>2758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2016031421</v>
      </c>
      <c r="BM2411">
        <v>21</v>
      </c>
    </row>
    <row r="2412" spans="1:65">
      <c r="A2412" t="s">
        <v>8271</v>
      </c>
      <c r="B2412">
        <v>2411</v>
      </c>
      <c r="C2412" t="s">
        <v>57</v>
      </c>
      <c r="D2412" t="s">
        <v>55</v>
      </c>
      <c r="E2412">
        <v>21</v>
      </c>
      <c r="F2412">
        <v>2016031421</v>
      </c>
      <c r="G2412" t="s">
        <v>55</v>
      </c>
      <c r="H2412" t="s">
        <v>2759</v>
      </c>
      <c r="I2412" t="s">
        <v>55</v>
      </c>
      <c r="J2412" t="s">
        <v>55</v>
      </c>
      <c r="K2412" t="s">
        <v>55</v>
      </c>
      <c r="L2412" t="s">
        <v>55</v>
      </c>
      <c r="M2412" t="s">
        <v>55</v>
      </c>
      <c r="N2412" t="s">
        <v>57</v>
      </c>
      <c r="O2412" t="s">
        <v>57</v>
      </c>
      <c r="P2412" t="s">
        <v>57</v>
      </c>
      <c r="Q2412" t="s">
        <v>57</v>
      </c>
      <c r="R2412" t="s">
        <v>57</v>
      </c>
      <c r="S2412" t="s">
        <v>55</v>
      </c>
      <c r="T2412" t="s">
        <v>57</v>
      </c>
      <c r="U2412" t="s">
        <v>57</v>
      </c>
      <c r="V2412" t="s">
        <v>57</v>
      </c>
      <c r="W2412" t="s">
        <v>55</v>
      </c>
      <c r="X2412" t="s">
        <v>57</v>
      </c>
      <c r="Y2412" t="s">
        <v>57</v>
      </c>
      <c r="Z2412" t="s">
        <v>57</v>
      </c>
      <c r="AA2412" t="s">
        <v>57</v>
      </c>
      <c r="AB2412" t="s">
        <v>57</v>
      </c>
      <c r="AC2412" t="s">
        <v>57</v>
      </c>
      <c r="AD2412" t="s">
        <v>57</v>
      </c>
      <c r="AE2412">
        <v>0</v>
      </c>
      <c r="AF2412">
        <v>0</v>
      </c>
      <c r="AG2412">
        <v>0</v>
      </c>
      <c r="AH2412">
        <v>1</v>
      </c>
      <c r="AI2412" s="18" t="str">
        <f t="shared" si="149"/>
        <v>1</v>
      </c>
      <c r="AJ2412" s="18" t="str">
        <f t="shared" si="150"/>
        <v>1</v>
      </c>
      <c r="AK2412" s="18" t="str">
        <f t="shared" si="151"/>
        <v>1</v>
      </c>
      <c r="AL2412" s="18">
        <f t="shared" si="152"/>
        <v>1</v>
      </c>
      <c r="AM2412" t="s">
        <v>55</v>
      </c>
      <c r="AN2412" t="s">
        <v>55</v>
      </c>
      <c r="AO2412">
        <v>0</v>
      </c>
      <c r="AP2412">
        <v>0</v>
      </c>
      <c r="AQ2412">
        <v>0</v>
      </c>
      <c r="AR2412" t="s">
        <v>59</v>
      </c>
      <c r="AS2412" t="s">
        <v>80</v>
      </c>
      <c r="AT2412" t="s">
        <v>80</v>
      </c>
      <c r="AU2412" t="s">
        <v>80</v>
      </c>
      <c r="AV2412" t="s">
        <v>8271</v>
      </c>
      <c r="AW2412" t="s">
        <v>2759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2016031421</v>
      </c>
      <c r="BM2412">
        <v>21</v>
      </c>
    </row>
    <row r="2413" spans="1:65">
      <c r="A2413" t="s">
        <v>8272</v>
      </c>
      <c r="B2413">
        <v>2412</v>
      </c>
      <c r="C2413" t="s">
        <v>372</v>
      </c>
      <c r="D2413">
        <v>1</v>
      </c>
      <c r="E2413">
        <v>22</v>
      </c>
      <c r="F2413">
        <v>2016031022</v>
      </c>
      <c r="G2413">
        <v>20160310</v>
      </c>
      <c r="H2413" t="s">
        <v>2760</v>
      </c>
      <c r="I2413" t="s">
        <v>89</v>
      </c>
      <c r="J2413" t="s">
        <v>55</v>
      </c>
      <c r="K2413">
        <v>4</v>
      </c>
      <c r="L2413">
        <v>2</v>
      </c>
      <c r="M2413">
        <v>2</v>
      </c>
      <c r="N2413" t="s">
        <v>56</v>
      </c>
      <c r="O2413" t="s">
        <v>378</v>
      </c>
      <c r="P2413" t="s">
        <v>68</v>
      </c>
      <c r="Q2413" t="s">
        <v>3</v>
      </c>
      <c r="R2413" t="s">
        <v>374</v>
      </c>
      <c r="S2413" t="s">
        <v>55</v>
      </c>
      <c r="T2413" t="s">
        <v>56</v>
      </c>
      <c r="U2413" t="s">
        <v>56</v>
      </c>
      <c r="V2413" t="s">
        <v>56</v>
      </c>
      <c r="W2413" t="s">
        <v>55</v>
      </c>
      <c r="X2413" t="s">
        <v>68</v>
      </c>
      <c r="Y2413" t="s">
        <v>56</v>
      </c>
      <c r="Z2413" t="s">
        <v>56</v>
      </c>
      <c r="AA2413" t="s">
        <v>57</v>
      </c>
      <c r="AB2413" t="s">
        <v>56</v>
      </c>
      <c r="AC2413" t="s">
        <v>56</v>
      </c>
      <c r="AD2413" t="s">
        <v>57</v>
      </c>
      <c r="AE2413">
        <v>0</v>
      </c>
      <c r="AF2413">
        <v>0</v>
      </c>
      <c r="AG2413">
        <v>0</v>
      </c>
      <c r="AH2413">
        <v>1</v>
      </c>
      <c r="AI2413" s="18" t="str">
        <f t="shared" si="149"/>
        <v>1</v>
      </c>
      <c r="AJ2413" s="18" t="str">
        <f t="shared" si="150"/>
        <v>1</v>
      </c>
      <c r="AK2413" s="18" t="str">
        <f t="shared" si="151"/>
        <v>1</v>
      </c>
      <c r="AL2413" s="18">
        <f t="shared" si="152"/>
        <v>1</v>
      </c>
      <c r="AM2413" t="s">
        <v>55</v>
      </c>
      <c r="AN2413" t="s">
        <v>55</v>
      </c>
      <c r="AO2413">
        <v>0</v>
      </c>
      <c r="AP2413">
        <v>0</v>
      </c>
      <c r="AQ2413">
        <v>0</v>
      </c>
      <c r="AR2413" t="s">
        <v>89</v>
      </c>
      <c r="AS2413" t="s">
        <v>78</v>
      </c>
      <c r="AT2413" t="s">
        <v>78</v>
      </c>
      <c r="AU2413" t="s">
        <v>4449</v>
      </c>
      <c r="AV2413" t="s">
        <v>8272</v>
      </c>
      <c r="AW2413" t="s">
        <v>2760</v>
      </c>
      <c r="AX2413">
        <v>0</v>
      </c>
      <c r="AY2413">
        <v>0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2016031022</v>
      </c>
      <c r="BM2413">
        <v>22</v>
      </c>
    </row>
    <row r="2414" spans="1:65">
      <c r="A2414" t="s">
        <v>8273</v>
      </c>
      <c r="B2414">
        <v>2413</v>
      </c>
      <c r="C2414" t="s">
        <v>372</v>
      </c>
      <c r="D2414">
        <v>1</v>
      </c>
      <c r="E2414">
        <v>22</v>
      </c>
      <c r="F2414">
        <v>2016031022</v>
      </c>
      <c r="G2414">
        <v>20160310</v>
      </c>
      <c r="H2414" t="s">
        <v>2761</v>
      </c>
      <c r="I2414" t="s">
        <v>1250</v>
      </c>
      <c r="J2414" t="s">
        <v>55</v>
      </c>
      <c r="K2414">
        <v>4</v>
      </c>
      <c r="L2414">
        <v>2</v>
      </c>
      <c r="M2414">
        <v>2</v>
      </c>
      <c r="N2414" t="s">
        <v>56</v>
      </c>
      <c r="O2414" t="s">
        <v>618</v>
      </c>
      <c r="P2414" t="s">
        <v>68</v>
      </c>
      <c r="Q2414" t="s">
        <v>3</v>
      </c>
      <c r="R2414" t="s">
        <v>78</v>
      </c>
      <c r="S2414" t="s">
        <v>55</v>
      </c>
      <c r="T2414" t="s">
        <v>56</v>
      </c>
      <c r="U2414" t="s">
        <v>56</v>
      </c>
      <c r="V2414" t="s">
        <v>56</v>
      </c>
      <c r="W2414" t="s">
        <v>55</v>
      </c>
      <c r="X2414" t="s">
        <v>68</v>
      </c>
      <c r="Y2414" t="s">
        <v>56</v>
      </c>
      <c r="Z2414" t="s">
        <v>56</v>
      </c>
      <c r="AA2414" t="s">
        <v>57</v>
      </c>
      <c r="AB2414" t="s">
        <v>56</v>
      </c>
      <c r="AC2414" t="s">
        <v>56</v>
      </c>
      <c r="AD2414" t="s">
        <v>2762</v>
      </c>
      <c r="AE2414">
        <v>0</v>
      </c>
      <c r="AF2414">
        <v>0</v>
      </c>
      <c r="AG2414">
        <v>0</v>
      </c>
      <c r="AH2414">
        <v>1</v>
      </c>
      <c r="AI2414" s="18" t="str">
        <f t="shared" si="149"/>
        <v>1</v>
      </c>
      <c r="AJ2414" s="18" t="str">
        <f t="shared" si="150"/>
        <v>1</v>
      </c>
      <c r="AK2414" s="18" t="str">
        <f t="shared" si="151"/>
        <v>1</v>
      </c>
      <c r="AL2414" s="18">
        <f t="shared" si="152"/>
        <v>1</v>
      </c>
      <c r="AM2414" t="s">
        <v>55</v>
      </c>
      <c r="AN2414" t="s">
        <v>55</v>
      </c>
      <c r="AO2414">
        <v>0</v>
      </c>
      <c r="AP2414">
        <v>0</v>
      </c>
      <c r="AQ2414">
        <v>0</v>
      </c>
      <c r="AR2414" t="s">
        <v>379</v>
      </c>
      <c r="AS2414" t="s">
        <v>78</v>
      </c>
      <c r="AT2414" t="s">
        <v>78</v>
      </c>
      <c r="AU2414" t="s">
        <v>4449</v>
      </c>
      <c r="AV2414" t="s">
        <v>8273</v>
      </c>
      <c r="AW2414" t="s">
        <v>2761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2016031022</v>
      </c>
      <c r="BM2414">
        <v>22</v>
      </c>
    </row>
    <row r="2415" spans="1:65">
      <c r="A2415" t="s">
        <v>8274</v>
      </c>
      <c r="B2415">
        <v>2414</v>
      </c>
      <c r="C2415" t="s">
        <v>372</v>
      </c>
      <c r="D2415">
        <v>1</v>
      </c>
      <c r="E2415">
        <v>22</v>
      </c>
      <c r="F2415">
        <v>2016031022</v>
      </c>
      <c r="G2415">
        <v>20160310</v>
      </c>
      <c r="H2415" t="s">
        <v>2763</v>
      </c>
      <c r="I2415" t="s">
        <v>76</v>
      </c>
      <c r="J2415" t="s">
        <v>55</v>
      </c>
      <c r="K2415">
        <v>0</v>
      </c>
      <c r="L2415">
        <v>0</v>
      </c>
      <c r="M2415">
        <v>0</v>
      </c>
      <c r="N2415" t="s">
        <v>56</v>
      </c>
      <c r="O2415" t="s">
        <v>57</v>
      </c>
      <c r="P2415" t="s">
        <v>57</v>
      </c>
      <c r="Q2415" t="s">
        <v>3</v>
      </c>
      <c r="R2415" t="s">
        <v>80</v>
      </c>
      <c r="S2415" t="s">
        <v>55</v>
      </c>
      <c r="T2415" t="s">
        <v>56</v>
      </c>
      <c r="U2415" t="s">
        <v>56</v>
      </c>
      <c r="V2415" t="s">
        <v>56</v>
      </c>
      <c r="W2415" t="s">
        <v>55</v>
      </c>
      <c r="X2415" t="s">
        <v>56</v>
      </c>
      <c r="Y2415" t="s">
        <v>56</v>
      </c>
      <c r="Z2415" t="s">
        <v>56</v>
      </c>
      <c r="AA2415" t="s">
        <v>57</v>
      </c>
      <c r="AB2415" t="s">
        <v>56</v>
      </c>
      <c r="AC2415" t="s">
        <v>56</v>
      </c>
      <c r="AD2415" t="s">
        <v>57</v>
      </c>
      <c r="AE2415">
        <v>0</v>
      </c>
      <c r="AF2415">
        <v>0</v>
      </c>
      <c r="AG2415">
        <v>0</v>
      </c>
      <c r="AH2415">
        <v>1</v>
      </c>
      <c r="AI2415" s="18" t="str">
        <f t="shared" si="149"/>
        <v>1</v>
      </c>
      <c r="AJ2415" s="18" t="str">
        <f t="shared" si="150"/>
        <v>1</v>
      </c>
      <c r="AK2415" s="18" t="str">
        <f t="shared" si="151"/>
        <v>1</v>
      </c>
      <c r="AL2415" s="18">
        <f t="shared" si="152"/>
        <v>1</v>
      </c>
      <c r="AM2415" t="s">
        <v>55</v>
      </c>
      <c r="AN2415" t="s">
        <v>55</v>
      </c>
      <c r="AO2415">
        <v>0</v>
      </c>
      <c r="AP2415">
        <v>0</v>
      </c>
      <c r="AQ2415">
        <v>0</v>
      </c>
      <c r="AR2415" t="s">
        <v>76</v>
      </c>
      <c r="AS2415" t="s">
        <v>80</v>
      </c>
      <c r="AT2415" t="s">
        <v>80</v>
      </c>
      <c r="AU2415" t="s">
        <v>80</v>
      </c>
      <c r="AV2415" t="s">
        <v>8274</v>
      </c>
      <c r="AW2415" t="s">
        <v>2763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2016031022</v>
      </c>
      <c r="BM2415">
        <v>22</v>
      </c>
    </row>
    <row r="2416" spans="1:65">
      <c r="A2416" t="s">
        <v>8275</v>
      </c>
      <c r="B2416">
        <v>2415</v>
      </c>
      <c r="C2416" t="s">
        <v>372</v>
      </c>
      <c r="D2416">
        <v>1</v>
      </c>
      <c r="E2416">
        <v>22</v>
      </c>
      <c r="F2416">
        <v>2016031022</v>
      </c>
      <c r="G2416">
        <v>20160310</v>
      </c>
      <c r="H2416" t="s">
        <v>2764</v>
      </c>
      <c r="I2416" t="s">
        <v>147</v>
      </c>
      <c r="J2416" t="s">
        <v>55</v>
      </c>
      <c r="K2416">
        <v>1</v>
      </c>
      <c r="L2416">
        <v>0</v>
      </c>
      <c r="M2416">
        <v>1</v>
      </c>
      <c r="N2416" t="s">
        <v>56</v>
      </c>
      <c r="O2416" t="s">
        <v>57</v>
      </c>
      <c r="P2416" t="s">
        <v>68</v>
      </c>
      <c r="Q2416" t="s">
        <v>3</v>
      </c>
      <c r="R2416" t="s">
        <v>80</v>
      </c>
      <c r="S2416" t="s">
        <v>55</v>
      </c>
      <c r="T2416" t="s">
        <v>56</v>
      </c>
      <c r="U2416" t="s">
        <v>56</v>
      </c>
      <c r="V2416" t="s">
        <v>68</v>
      </c>
      <c r="W2416" t="s">
        <v>55</v>
      </c>
      <c r="X2416" t="s">
        <v>56</v>
      </c>
      <c r="Y2416" t="s">
        <v>56</v>
      </c>
      <c r="Z2416" t="s">
        <v>56</v>
      </c>
      <c r="AA2416" t="s">
        <v>57</v>
      </c>
      <c r="AB2416" t="s">
        <v>56</v>
      </c>
      <c r="AC2416" t="s">
        <v>56</v>
      </c>
      <c r="AD2416" t="s">
        <v>57</v>
      </c>
      <c r="AE2416">
        <v>0</v>
      </c>
      <c r="AF2416">
        <v>0</v>
      </c>
      <c r="AG2416">
        <v>0</v>
      </c>
      <c r="AH2416">
        <v>1</v>
      </c>
      <c r="AI2416" s="18" t="str">
        <f t="shared" si="149"/>
        <v>1</v>
      </c>
      <c r="AJ2416" s="18" t="str">
        <f t="shared" si="150"/>
        <v>1</v>
      </c>
      <c r="AK2416" s="18" t="str">
        <f t="shared" si="151"/>
        <v>1</v>
      </c>
      <c r="AL2416" s="18">
        <f t="shared" si="152"/>
        <v>1</v>
      </c>
      <c r="AM2416" t="s">
        <v>55</v>
      </c>
      <c r="AN2416" t="s">
        <v>55</v>
      </c>
      <c r="AO2416">
        <v>0</v>
      </c>
      <c r="AP2416">
        <v>0</v>
      </c>
      <c r="AQ2416">
        <v>0</v>
      </c>
      <c r="AR2416" t="s">
        <v>147</v>
      </c>
      <c r="AS2416" t="s">
        <v>80</v>
      </c>
      <c r="AT2416" t="s">
        <v>80</v>
      </c>
      <c r="AU2416" t="s">
        <v>80</v>
      </c>
      <c r="AV2416" t="s">
        <v>8275</v>
      </c>
      <c r="AW2416" t="s">
        <v>2764</v>
      </c>
      <c r="AX2416">
        <v>0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2016031022</v>
      </c>
      <c r="BM2416">
        <v>22</v>
      </c>
    </row>
    <row r="2417" spans="1:65">
      <c r="A2417" t="s">
        <v>8276</v>
      </c>
      <c r="B2417">
        <v>2416</v>
      </c>
      <c r="C2417" t="s">
        <v>372</v>
      </c>
      <c r="D2417">
        <v>1</v>
      </c>
      <c r="E2417">
        <v>22</v>
      </c>
      <c r="F2417">
        <v>2016031022</v>
      </c>
      <c r="G2417">
        <v>20160310</v>
      </c>
      <c r="H2417" t="s">
        <v>2765</v>
      </c>
      <c r="I2417" t="s">
        <v>298</v>
      </c>
      <c r="J2417" t="s">
        <v>55</v>
      </c>
      <c r="K2417">
        <v>2</v>
      </c>
      <c r="L2417">
        <v>0</v>
      </c>
      <c r="M2417">
        <v>2</v>
      </c>
      <c r="N2417" t="s">
        <v>56</v>
      </c>
      <c r="O2417" t="s">
        <v>298</v>
      </c>
      <c r="P2417" t="s">
        <v>68</v>
      </c>
      <c r="Q2417" t="s">
        <v>3</v>
      </c>
      <c r="R2417" t="s">
        <v>383</v>
      </c>
      <c r="S2417" t="s">
        <v>55</v>
      </c>
      <c r="T2417" t="s">
        <v>56</v>
      </c>
      <c r="U2417" t="s">
        <v>56</v>
      </c>
      <c r="V2417" t="s">
        <v>56</v>
      </c>
      <c r="W2417" t="s">
        <v>55</v>
      </c>
      <c r="X2417" t="s">
        <v>56</v>
      </c>
      <c r="Y2417" t="s">
        <v>56</v>
      </c>
      <c r="Z2417" t="s">
        <v>56</v>
      </c>
      <c r="AA2417" t="s">
        <v>57</v>
      </c>
      <c r="AB2417" t="s">
        <v>56</v>
      </c>
      <c r="AC2417" t="s">
        <v>56</v>
      </c>
      <c r="AD2417" t="s">
        <v>57</v>
      </c>
      <c r="AE2417">
        <v>0</v>
      </c>
      <c r="AF2417">
        <v>0</v>
      </c>
      <c r="AG2417">
        <v>0</v>
      </c>
      <c r="AH2417">
        <v>1</v>
      </c>
      <c r="AI2417" s="18" t="str">
        <f t="shared" si="149"/>
        <v>1</v>
      </c>
      <c r="AJ2417" s="18" t="str">
        <f t="shared" si="150"/>
        <v>1</v>
      </c>
      <c r="AK2417" s="18" t="str">
        <f t="shared" si="151"/>
        <v>1</v>
      </c>
      <c r="AL2417" s="18">
        <f t="shared" si="152"/>
        <v>1</v>
      </c>
      <c r="AM2417" t="s">
        <v>55</v>
      </c>
      <c r="AN2417" t="s">
        <v>55</v>
      </c>
      <c r="AO2417">
        <v>1</v>
      </c>
      <c r="AP2417">
        <v>0</v>
      </c>
      <c r="AQ2417">
        <v>0</v>
      </c>
      <c r="AR2417" t="s">
        <v>298</v>
      </c>
      <c r="AS2417" t="s">
        <v>384</v>
      </c>
      <c r="AT2417" t="s">
        <v>384</v>
      </c>
      <c r="AU2417" t="s">
        <v>4450</v>
      </c>
      <c r="AV2417" t="s">
        <v>8276</v>
      </c>
      <c r="AW2417" t="s">
        <v>2765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1</v>
      </c>
      <c r="BL2417">
        <v>2016031022</v>
      </c>
      <c r="BM2417">
        <v>22</v>
      </c>
    </row>
    <row r="2418" spans="1:65">
      <c r="A2418" t="s">
        <v>8277</v>
      </c>
      <c r="B2418">
        <v>2417</v>
      </c>
      <c r="C2418" t="s">
        <v>372</v>
      </c>
      <c r="D2418">
        <v>1</v>
      </c>
      <c r="E2418">
        <v>22</v>
      </c>
      <c r="F2418">
        <v>2016031022</v>
      </c>
      <c r="G2418">
        <v>20160310</v>
      </c>
      <c r="H2418" t="s">
        <v>2766</v>
      </c>
      <c r="I2418" t="s">
        <v>298</v>
      </c>
      <c r="J2418" t="s">
        <v>55</v>
      </c>
      <c r="K2418">
        <v>2</v>
      </c>
      <c r="L2418">
        <v>0</v>
      </c>
      <c r="M2418">
        <v>2</v>
      </c>
      <c r="N2418" t="s">
        <v>56</v>
      </c>
      <c r="O2418" t="s">
        <v>298</v>
      </c>
      <c r="P2418" t="s">
        <v>68</v>
      </c>
      <c r="Q2418" t="s">
        <v>3</v>
      </c>
      <c r="R2418" t="s">
        <v>383</v>
      </c>
      <c r="S2418" t="s">
        <v>55</v>
      </c>
      <c r="T2418" t="s">
        <v>56</v>
      </c>
      <c r="U2418" t="s">
        <v>56</v>
      </c>
      <c r="V2418" t="s">
        <v>56</v>
      </c>
      <c r="W2418" t="s">
        <v>55</v>
      </c>
      <c r="X2418" t="s">
        <v>68</v>
      </c>
      <c r="Y2418" t="s">
        <v>56</v>
      </c>
      <c r="Z2418" t="s">
        <v>56</v>
      </c>
      <c r="AA2418" t="s">
        <v>57</v>
      </c>
      <c r="AB2418" t="s">
        <v>56</v>
      </c>
      <c r="AC2418" t="s">
        <v>56</v>
      </c>
      <c r="AD2418" t="s">
        <v>57</v>
      </c>
      <c r="AE2418">
        <v>0</v>
      </c>
      <c r="AF2418">
        <v>0</v>
      </c>
      <c r="AG2418">
        <v>0</v>
      </c>
      <c r="AH2418">
        <v>1</v>
      </c>
      <c r="AI2418" s="18" t="str">
        <f t="shared" si="149"/>
        <v>1</v>
      </c>
      <c r="AJ2418" s="18" t="str">
        <f t="shared" si="150"/>
        <v>1</v>
      </c>
      <c r="AK2418" s="18" t="str">
        <f t="shared" si="151"/>
        <v>1</v>
      </c>
      <c r="AL2418" s="18">
        <f t="shared" si="152"/>
        <v>1</v>
      </c>
      <c r="AM2418" t="s">
        <v>55</v>
      </c>
      <c r="AN2418" t="s">
        <v>55</v>
      </c>
      <c r="AO2418">
        <v>0</v>
      </c>
      <c r="AP2418">
        <v>0</v>
      </c>
      <c r="AQ2418">
        <v>0</v>
      </c>
      <c r="AR2418" t="s">
        <v>298</v>
      </c>
      <c r="AS2418" t="s">
        <v>384</v>
      </c>
      <c r="AT2418" t="s">
        <v>384</v>
      </c>
      <c r="AU2418" t="s">
        <v>4450</v>
      </c>
      <c r="AV2418" t="s">
        <v>8277</v>
      </c>
      <c r="AW2418" t="s">
        <v>2766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</v>
      </c>
      <c r="BL2418">
        <v>2016031022</v>
      </c>
      <c r="BM2418">
        <v>22</v>
      </c>
    </row>
    <row r="2419" spans="1:65">
      <c r="A2419" t="s">
        <v>8278</v>
      </c>
      <c r="B2419">
        <v>2418</v>
      </c>
      <c r="C2419" t="s">
        <v>372</v>
      </c>
      <c r="D2419">
        <v>1</v>
      </c>
      <c r="E2419">
        <v>22</v>
      </c>
      <c r="F2419">
        <v>2016031022</v>
      </c>
      <c r="G2419">
        <v>20160310</v>
      </c>
      <c r="H2419" t="s">
        <v>2767</v>
      </c>
      <c r="I2419" t="s">
        <v>298</v>
      </c>
      <c r="J2419" t="s">
        <v>55</v>
      </c>
      <c r="K2419">
        <v>2</v>
      </c>
      <c r="L2419">
        <v>1</v>
      </c>
      <c r="M2419">
        <v>1</v>
      </c>
      <c r="N2419" t="s">
        <v>56</v>
      </c>
      <c r="O2419" t="s">
        <v>298</v>
      </c>
      <c r="P2419" t="s">
        <v>68</v>
      </c>
      <c r="Q2419" t="s">
        <v>3</v>
      </c>
      <c r="R2419" t="s">
        <v>383</v>
      </c>
      <c r="S2419" t="s">
        <v>55</v>
      </c>
      <c r="T2419" t="s">
        <v>56</v>
      </c>
      <c r="U2419" t="s">
        <v>56</v>
      </c>
      <c r="V2419" t="s">
        <v>56</v>
      </c>
      <c r="W2419" t="s">
        <v>55</v>
      </c>
      <c r="X2419" t="s">
        <v>68</v>
      </c>
      <c r="Y2419" t="s">
        <v>56</v>
      </c>
      <c r="Z2419" t="s">
        <v>56</v>
      </c>
      <c r="AA2419" t="s">
        <v>57</v>
      </c>
      <c r="AB2419" t="s">
        <v>56</v>
      </c>
      <c r="AC2419" t="s">
        <v>56</v>
      </c>
      <c r="AD2419" t="s">
        <v>57</v>
      </c>
      <c r="AE2419">
        <v>0</v>
      </c>
      <c r="AF2419">
        <v>0</v>
      </c>
      <c r="AG2419">
        <v>0</v>
      </c>
      <c r="AH2419">
        <v>1</v>
      </c>
      <c r="AI2419" s="18" t="str">
        <f t="shared" si="149"/>
        <v>1</v>
      </c>
      <c r="AJ2419" s="18" t="str">
        <f t="shared" si="150"/>
        <v>1</v>
      </c>
      <c r="AK2419" s="18" t="str">
        <f t="shared" si="151"/>
        <v>1</v>
      </c>
      <c r="AL2419" s="18">
        <f t="shared" si="152"/>
        <v>1</v>
      </c>
      <c r="AM2419" t="s">
        <v>55</v>
      </c>
      <c r="AN2419" t="s">
        <v>55</v>
      </c>
      <c r="AO2419">
        <v>0</v>
      </c>
      <c r="AP2419">
        <v>0</v>
      </c>
      <c r="AQ2419">
        <v>0</v>
      </c>
      <c r="AR2419" t="s">
        <v>298</v>
      </c>
      <c r="AS2419" t="s">
        <v>384</v>
      </c>
      <c r="AT2419" t="s">
        <v>384</v>
      </c>
      <c r="AU2419" t="s">
        <v>4450</v>
      </c>
      <c r="AV2419" t="s">
        <v>8278</v>
      </c>
      <c r="AW2419" t="s">
        <v>2767</v>
      </c>
      <c r="AX2419">
        <v>0</v>
      </c>
      <c r="AY2419">
        <v>0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2016031022</v>
      </c>
      <c r="BM2419">
        <v>22</v>
      </c>
    </row>
    <row r="2420" spans="1:65">
      <c r="A2420" t="s">
        <v>8279</v>
      </c>
      <c r="B2420">
        <v>2419</v>
      </c>
      <c r="C2420" t="s">
        <v>372</v>
      </c>
      <c r="D2420">
        <v>1</v>
      </c>
      <c r="E2420">
        <v>22</v>
      </c>
      <c r="F2420">
        <v>2016031022</v>
      </c>
      <c r="G2420">
        <v>20160310</v>
      </c>
      <c r="H2420" t="s">
        <v>2768</v>
      </c>
      <c r="I2420" t="s">
        <v>298</v>
      </c>
      <c r="J2420" t="s">
        <v>55</v>
      </c>
      <c r="K2420">
        <v>2</v>
      </c>
      <c r="L2420">
        <v>0</v>
      </c>
      <c r="M2420">
        <v>2</v>
      </c>
      <c r="N2420" t="s">
        <v>56</v>
      </c>
      <c r="O2420" t="s">
        <v>298</v>
      </c>
      <c r="P2420" t="s">
        <v>68</v>
      </c>
      <c r="Q2420" t="s">
        <v>3</v>
      </c>
      <c r="R2420" t="s">
        <v>383</v>
      </c>
      <c r="S2420" t="s">
        <v>55</v>
      </c>
      <c r="T2420" t="s">
        <v>56</v>
      </c>
      <c r="U2420" t="s">
        <v>56</v>
      </c>
      <c r="V2420" t="s">
        <v>56</v>
      </c>
      <c r="W2420" t="s">
        <v>55</v>
      </c>
      <c r="X2420" t="s">
        <v>68</v>
      </c>
      <c r="Y2420" t="s">
        <v>56</v>
      </c>
      <c r="Z2420" t="s">
        <v>56</v>
      </c>
      <c r="AA2420" t="s">
        <v>57</v>
      </c>
      <c r="AB2420" t="s">
        <v>56</v>
      </c>
      <c r="AC2420" t="s">
        <v>56</v>
      </c>
      <c r="AD2420" t="s">
        <v>57</v>
      </c>
      <c r="AE2420">
        <v>0</v>
      </c>
      <c r="AF2420">
        <v>0</v>
      </c>
      <c r="AG2420">
        <v>0</v>
      </c>
      <c r="AH2420">
        <v>1</v>
      </c>
      <c r="AI2420" s="18" t="str">
        <f t="shared" si="149"/>
        <v>1</v>
      </c>
      <c r="AJ2420" s="18" t="str">
        <f t="shared" si="150"/>
        <v>1</v>
      </c>
      <c r="AK2420" s="18" t="str">
        <f t="shared" si="151"/>
        <v>1</v>
      </c>
      <c r="AL2420" s="18">
        <f t="shared" si="152"/>
        <v>1</v>
      </c>
      <c r="AM2420" t="s">
        <v>55</v>
      </c>
      <c r="AN2420" t="s">
        <v>55</v>
      </c>
      <c r="AO2420">
        <v>1</v>
      </c>
      <c r="AP2420">
        <v>0</v>
      </c>
      <c r="AQ2420">
        <v>0</v>
      </c>
      <c r="AR2420" t="s">
        <v>298</v>
      </c>
      <c r="AS2420" t="s">
        <v>384</v>
      </c>
      <c r="AT2420" t="s">
        <v>384</v>
      </c>
      <c r="AU2420" t="s">
        <v>4450</v>
      </c>
      <c r="AV2420" t="s">
        <v>8279</v>
      </c>
      <c r="AW2420" t="s">
        <v>2768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2016031022</v>
      </c>
      <c r="BM2420">
        <v>22</v>
      </c>
    </row>
    <row r="2421" spans="1:65">
      <c r="A2421" t="s">
        <v>8280</v>
      </c>
      <c r="B2421">
        <v>2420</v>
      </c>
      <c r="C2421" t="s">
        <v>372</v>
      </c>
      <c r="D2421">
        <v>1</v>
      </c>
      <c r="E2421">
        <v>22</v>
      </c>
      <c r="F2421">
        <v>2016031022</v>
      </c>
      <c r="G2421">
        <v>20160310</v>
      </c>
      <c r="H2421" t="s">
        <v>2769</v>
      </c>
      <c r="I2421" t="s">
        <v>298</v>
      </c>
      <c r="J2421" t="s">
        <v>55</v>
      </c>
      <c r="K2421">
        <v>2</v>
      </c>
      <c r="L2421">
        <v>0</v>
      </c>
      <c r="M2421">
        <v>2</v>
      </c>
      <c r="N2421" t="s">
        <v>56</v>
      </c>
      <c r="O2421" t="s">
        <v>298</v>
      </c>
      <c r="P2421" t="s">
        <v>68</v>
      </c>
      <c r="Q2421" t="s">
        <v>3</v>
      </c>
      <c r="R2421" t="s">
        <v>383</v>
      </c>
      <c r="S2421" t="s">
        <v>55</v>
      </c>
      <c r="T2421" t="s">
        <v>56</v>
      </c>
      <c r="U2421" t="s">
        <v>56</v>
      </c>
      <c r="V2421" t="s">
        <v>56</v>
      </c>
      <c r="W2421" t="s">
        <v>55</v>
      </c>
      <c r="X2421" t="s">
        <v>68</v>
      </c>
      <c r="Y2421" t="s">
        <v>56</v>
      </c>
      <c r="Z2421" t="s">
        <v>56</v>
      </c>
      <c r="AA2421" t="s">
        <v>57</v>
      </c>
      <c r="AB2421" t="s">
        <v>56</v>
      </c>
      <c r="AC2421" t="s">
        <v>56</v>
      </c>
      <c r="AD2421" t="s">
        <v>57</v>
      </c>
      <c r="AE2421">
        <v>0</v>
      </c>
      <c r="AF2421">
        <v>0</v>
      </c>
      <c r="AG2421">
        <v>0</v>
      </c>
      <c r="AH2421">
        <v>1</v>
      </c>
      <c r="AI2421" s="18" t="str">
        <f t="shared" si="149"/>
        <v>1</v>
      </c>
      <c r="AJ2421" s="18" t="str">
        <f t="shared" si="150"/>
        <v>1</v>
      </c>
      <c r="AK2421" s="18" t="str">
        <f t="shared" si="151"/>
        <v>1</v>
      </c>
      <c r="AL2421" s="18">
        <f t="shared" si="152"/>
        <v>1</v>
      </c>
      <c r="AM2421" t="s">
        <v>55</v>
      </c>
      <c r="AN2421" t="s">
        <v>55</v>
      </c>
      <c r="AO2421">
        <v>0</v>
      </c>
      <c r="AP2421">
        <v>0</v>
      </c>
      <c r="AQ2421">
        <v>0</v>
      </c>
      <c r="AR2421" t="s">
        <v>298</v>
      </c>
      <c r="AS2421" t="s">
        <v>384</v>
      </c>
      <c r="AT2421" t="s">
        <v>384</v>
      </c>
      <c r="AU2421" t="s">
        <v>4450</v>
      </c>
      <c r="AV2421" t="s">
        <v>8280</v>
      </c>
      <c r="AW2421" t="s">
        <v>2769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1</v>
      </c>
      <c r="BL2421">
        <v>2016031022</v>
      </c>
      <c r="BM2421">
        <v>22</v>
      </c>
    </row>
    <row r="2422" spans="1:65">
      <c r="A2422" t="s">
        <v>8281</v>
      </c>
      <c r="B2422">
        <v>2421</v>
      </c>
      <c r="C2422" t="s">
        <v>372</v>
      </c>
      <c r="D2422">
        <v>1</v>
      </c>
      <c r="E2422">
        <v>22</v>
      </c>
      <c r="F2422">
        <v>2016031022</v>
      </c>
      <c r="G2422">
        <v>20160310</v>
      </c>
      <c r="H2422" t="s">
        <v>2770</v>
      </c>
      <c r="I2422" t="s">
        <v>76</v>
      </c>
      <c r="J2422" t="s">
        <v>55</v>
      </c>
      <c r="K2422">
        <v>8</v>
      </c>
      <c r="L2422">
        <v>0</v>
      </c>
      <c r="M2422">
        <v>8</v>
      </c>
      <c r="N2422" t="s">
        <v>56</v>
      </c>
      <c r="O2422" t="s">
        <v>76</v>
      </c>
      <c r="P2422" t="s">
        <v>56</v>
      </c>
      <c r="Q2422" t="s">
        <v>3</v>
      </c>
      <c r="R2422" t="s">
        <v>456</v>
      </c>
      <c r="S2422" t="s">
        <v>55</v>
      </c>
      <c r="T2422" t="s">
        <v>56</v>
      </c>
      <c r="U2422" t="s">
        <v>56</v>
      </c>
      <c r="V2422" t="s">
        <v>56</v>
      </c>
      <c r="W2422" t="s">
        <v>55</v>
      </c>
      <c r="X2422" t="s">
        <v>56</v>
      </c>
      <c r="Y2422" t="s">
        <v>56</v>
      </c>
      <c r="Z2422" t="s">
        <v>56</v>
      </c>
      <c r="AA2422" t="s">
        <v>57</v>
      </c>
      <c r="AB2422" t="s">
        <v>56</v>
      </c>
      <c r="AC2422" t="s">
        <v>56</v>
      </c>
      <c r="AD2422" t="s">
        <v>57</v>
      </c>
      <c r="AE2422">
        <v>0</v>
      </c>
      <c r="AF2422">
        <v>0</v>
      </c>
      <c r="AG2422">
        <v>0</v>
      </c>
      <c r="AH2422">
        <v>1</v>
      </c>
      <c r="AI2422" s="18" t="str">
        <f t="shared" si="149"/>
        <v>1</v>
      </c>
      <c r="AJ2422" s="18" t="str">
        <f t="shared" si="150"/>
        <v>1</v>
      </c>
      <c r="AK2422" s="18" t="str">
        <f t="shared" si="151"/>
        <v>1</v>
      </c>
      <c r="AL2422" s="18">
        <f t="shared" si="152"/>
        <v>1</v>
      </c>
      <c r="AM2422" t="s">
        <v>55</v>
      </c>
      <c r="AN2422" t="s">
        <v>55</v>
      </c>
      <c r="AO2422">
        <v>0</v>
      </c>
      <c r="AP2422">
        <v>0</v>
      </c>
      <c r="AQ2422">
        <v>0</v>
      </c>
      <c r="AR2422" t="s">
        <v>76</v>
      </c>
      <c r="AS2422" t="s">
        <v>82</v>
      </c>
      <c r="AT2422" t="s">
        <v>82</v>
      </c>
      <c r="AU2422" t="s">
        <v>4450</v>
      </c>
      <c r="AV2422" t="s">
        <v>8281</v>
      </c>
      <c r="AW2422" t="s">
        <v>2770</v>
      </c>
      <c r="AX2422">
        <v>0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2016031022</v>
      </c>
      <c r="BM2422">
        <v>22</v>
      </c>
    </row>
    <row r="2423" spans="1:65">
      <c r="A2423" t="s">
        <v>8282</v>
      </c>
      <c r="B2423">
        <v>2422</v>
      </c>
      <c r="C2423" t="s">
        <v>372</v>
      </c>
      <c r="D2423">
        <v>1</v>
      </c>
      <c r="E2423">
        <v>22</v>
      </c>
      <c r="F2423">
        <v>2016031022</v>
      </c>
      <c r="G2423">
        <v>20160310</v>
      </c>
      <c r="H2423" t="s">
        <v>2771</v>
      </c>
      <c r="I2423" t="s">
        <v>76</v>
      </c>
      <c r="J2423" t="s">
        <v>55</v>
      </c>
      <c r="K2423">
        <v>1</v>
      </c>
      <c r="L2423">
        <v>0</v>
      </c>
      <c r="M2423">
        <v>1</v>
      </c>
      <c r="N2423" t="s">
        <v>56</v>
      </c>
      <c r="O2423" t="s">
        <v>76</v>
      </c>
      <c r="P2423" t="s">
        <v>56</v>
      </c>
      <c r="Q2423" t="s">
        <v>4</v>
      </c>
      <c r="R2423" t="s">
        <v>434</v>
      </c>
      <c r="S2423" t="s">
        <v>55</v>
      </c>
      <c r="T2423" t="s">
        <v>56</v>
      </c>
      <c r="U2423" t="s">
        <v>56</v>
      </c>
      <c r="V2423" t="s">
        <v>56</v>
      </c>
      <c r="W2423" t="s">
        <v>55</v>
      </c>
      <c r="X2423" t="s">
        <v>56</v>
      </c>
      <c r="Y2423" t="s">
        <v>56</v>
      </c>
      <c r="Z2423" t="s">
        <v>56</v>
      </c>
      <c r="AA2423" t="s">
        <v>57</v>
      </c>
      <c r="AB2423" t="s">
        <v>56</v>
      </c>
      <c r="AC2423" t="s">
        <v>56</v>
      </c>
      <c r="AD2423" t="s">
        <v>57</v>
      </c>
      <c r="AE2423">
        <v>0</v>
      </c>
      <c r="AF2423">
        <v>0</v>
      </c>
      <c r="AG2423">
        <v>0</v>
      </c>
      <c r="AH2423">
        <v>1</v>
      </c>
      <c r="AI2423" s="18" t="str">
        <f t="shared" si="149"/>
        <v>1</v>
      </c>
      <c r="AJ2423" s="18" t="str">
        <f t="shared" si="150"/>
        <v>1</v>
      </c>
      <c r="AK2423" s="18" t="str">
        <f t="shared" si="151"/>
        <v>1</v>
      </c>
      <c r="AL2423" s="18">
        <f t="shared" si="152"/>
        <v>1</v>
      </c>
      <c r="AM2423" t="s">
        <v>55</v>
      </c>
      <c r="AN2423" t="s">
        <v>55</v>
      </c>
      <c r="AO2423">
        <v>0</v>
      </c>
      <c r="AP2423">
        <v>0</v>
      </c>
      <c r="AQ2423">
        <v>0</v>
      </c>
      <c r="AR2423" t="s">
        <v>76</v>
      </c>
      <c r="AS2423" t="s">
        <v>91</v>
      </c>
      <c r="AT2423" t="s">
        <v>91</v>
      </c>
      <c r="AU2423" t="s">
        <v>4449</v>
      </c>
      <c r="AV2423" t="s">
        <v>8282</v>
      </c>
      <c r="AW2423" t="s">
        <v>2771</v>
      </c>
      <c r="AX2423">
        <v>0</v>
      </c>
      <c r="AY2423">
        <v>0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1</v>
      </c>
      <c r="BL2423">
        <v>2016031022</v>
      </c>
      <c r="BM2423">
        <v>22</v>
      </c>
    </row>
    <row r="2424" spans="1:65">
      <c r="A2424" t="s">
        <v>8283</v>
      </c>
      <c r="B2424">
        <v>2423</v>
      </c>
      <c r="C2424" t="s">
        <v>372</v>
      </c>
      <c r="D2424">
        <v>1</v>
      </c>
      <c r="E2424">
        <v>22</v>
      </c>
      <c r="F2424">
        <v>2016031022</v>
      </c>
      <c r="G2424">
        <v>20160310</v>
      </c>
      <c r="H2424" t="s">
        <v>2772</v>
      </c>
      <c r="I2424" t="s">
        <v>76</v>
      </c>
      <c r="J2424" t="s">
        <v>55</v>
      </c>
      <c r="K2424">
        <v>2</v>
      </c>
      <c r="L2424">
        <v>1</v>
      </c>
      <c r="M2424">
        <v>1</v>
      </c>
      <c r="N2424" t="s">
        <v>56</v>
      </c>
      <c r="O2424" t="s">
        <v>76</v>
      </c>
      <c r="P2424" t="s">
        <v>56</v>
      </c>
      <c r="Q2424" t="s">
        <v>4</v>
      </c>
      <c r="R2424" t="s">
        <v>434</v>
      </c>
      <c r="S2424" t="s">
        <v>55</v>
      </c>
      <c r="T2424" t="s">
        <v>56</v>
      </c>
      <c r="U2424" t="s">
        <v>56</v>
      </c>
      <c r="V2424" t="s">
        <v>56</v>
      </c>
      <c r="W2424" t="s">
        <v>55</v>
      </c>
      <c r="X2424" t="s">
        <v>56</v>
      </c>
      <c r="Y2424" t="s">
        <v>56</v>
      </c>
      <c r="Z2424" t="s">
        <v>56</v>
      </c>
      <c r="AA2424" t="s">
        <v>57</v>
      </c>
      <c r="AB2424" t="s">
        <v>56</v>
      </c>
      <c r="AC2424" t="s">
        <v>56</v>
      </c>
      <c r="AD2424" t="s">
        <v>57</v>
      </c>
      <c r="AE2424">
        <v>0</v>
      </c>
      <c r="AF2424">
        <v>0</v>
      </c>
      <c r="AG2424">
        <v>0</v>
      </c>
      <c r="AH2424">
        <v>1</v>
      </c>
      <c r="AI2424" s="18" t="str">
        <f t="shared" si="149"/>
        <v>1</v>
      </c>
      <c r="AJ2424" s="18" t="str">
        <f t="shared" si="150"/>
        <v>1</v>
      </c>
      <c r="AK2424" s="18" t="str">
        <f t="shared" si="151"/>
        <v>1</v>
      </c>
      <c r="AL2424" s="18">
        <f t="shared" si="152"/>
        <v>1</v>
      </c>
      <c r="AM2424" t="s">
        <v>55</v>
      </c>
      <c r="AN2424" t="s">
        <v>55</v>
      </c>
      <c r="AO2424">
        <v>0</v>
      </c>
      <c r="AP2424">
        <v>0</v>
      </c>
      <c r="AQ2424">
        <v>0</v>
      </c>
      <c r="AR2424" t="s">
        <v>76</v>
      </c>
      <c r="AS2424" t="s">
        <v>91</v>
      </c>
      <c r="AT2424" t="s">
        <v>91</v>
      </c>
      <c r="AU2424" t="s">
        <v>4449</v>
      </c>
      <c r="AV2424" t="s">
        <v>8283</v>
      </c>
      <c r="AW2424" t="s">
        <v>2772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2016031022</v>
      </c>
      <c r="BM2424">
        <v>22</v>
      </c>
    </row>
    <row r="2425" spans="1:65">
      <c r="A2425" t="s">
        <v>8284</v>
      </c>
      <c r="B2425">
        <v>2424</v>
      </c>
      <c r="C2425" t="s">
        <v>372</v>
      </c>
      <c r="D2425">
        <v>1</v>
      </c>
      <c r="E2425">
        <v>22</v>
      </c>
      <c r="F2425">
        <v>2016031022</v>
      </c>
      <c r="G2425">
        <v>20160310</v>
      </c>
      <c r="H2425" t="s">
        <v>2773</v>
      </c>
      <c r="I2425" t="s">
        <v>147</v>
      </c>
      <c r="J2425" t="s">
        <v>55</v>
      </c>
      <c r="K2425">
        <v>0</v>
      </c>
      <c r="L2425">
        <v>0</v>
      </c>
      <c r="M2425">
        <v>0</v>
      </c>
      <c r="N2425" t="s">
        <v>56</v>
      </c>
      <c r="O2425" t="s">
        <v>57</v>
      </c>
      <c r="P2425" t="s">
        <v>57</v>
      </c>
      <c r="Q2425" t="s">
        <v>3</v>
      </c>
      <c r="R2425" t="s">
        <v>80</v>
      </c>
      <c r="S2425" t="s">
        <v>55</v>
      </c>
      <c r="T2425" t="s">
        <v>68</v>
      </c>
      <c r="U2425" t="s">
        <v>68</v>
      </c>
      <c r="V2425" t="s">
        <v>56</v>
      </c>
      <c r="W2425" t="s">
        <v>55</v>
      </c>
      <c r="X2425" t="s">
        <v>56</v>
      </c>
      <c r="Y2425" t="s">
        <v>56</v>
      </c>
      <c r="Z2425" t="s">
        <v>56</v>
      </c>
      <c r="AA2425" t="s">
        <v>57</v>
      </c>
      <c r="AB2425" t="s">
        <v>56</v>
      </c>
      <c r="AC2425" t="s">
        <v>56</v>
      </c>
      <c r="AD2425" t="s">
        <v>57</v>
      </c>
      <c r="AE2425">
        <v>0</v>
      </c>
      <c r="AF2425">
        <v>0</v>
      </c>
      <c r="AG2425">
        <v>0</v>
      </c>
      <c r="AH2425">
        <v>1</v>
      </c>
      <c r="AI2425" s="18" t="str">
        <f t="shared" si="149"/>
        <v>1</v>
      </c>
      <c r="AJ2425" s="18" t="str">
        <f t="shared" si="150"/>
        <v>1</v>
      </c>
      <c r="AK2425" s="18" t="str">
        <f t="shared" si="151"/>
        <v>1</v>
      </c>
      <c r="AL2425" s="18">
        <f t="shared" si="152"/>
        <v>1</v>
      </c>
      <c r="AM2425" t="s">
        <v>55</v>
      </c>
      <c r="AN2425" t="s">
        <v>55</v>
      </c>
      <c r="AO2425">
        <v>0</v>
      </c>
      <c r="AP2425">
        <v>0</v>
      </c>
      <c r="AQ2425">
        <v>0</v>
      </c>
      <c r="AR2425" t="s">
        <v>147</v>
      </c>
      <c r="AS2425" t="s">
        <v>80</v>
      </c>
      <c r="AT2425" t="s">
        <v>80</v>
      </c>
      <c r="AU2425" t="s">
        <v>80</v>
      </c>
      <c r="AV2425" t="s">
        <v>8284</v>
      </c>
      <c r="AW2425" t="s">
        <v>2773</v>
      </c>
      <c r="AX2425">
        <v>0</v>
      </c>
      <c r="AY2425">
        <v>0</v>
      </c>
      <c r="AZ2425">
        <v>0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2016031022</v>
      </c>
      <c r="BM2425">
        <v>22</v>
      </c>
    </row>
    <row r="2426" spans="1:65">
      <c r="A2426" t="s">
        <v>8285</v>
      </c>
      <c r="B2426">
        <v>2425</v>
      </c>
      <c r="C2426" t="s">
        <v>372</v>
      </c>
      <c r="D2426">
        <v>1</v>
      </c>
      <c r="E2426">
        <v>22</v>
      </c>
      <c r="F2426">
        <v>2016031022</v>
      </c>
      <c r="G2426">
        <v>20160310</v>
      </c>
      <c r="H2426" t="s">
        <v>482</v>
      </c>
      <c r="I2426" t="s">
        <v>426</v>
      </c>
      <c r="J2426" t="s">
        <v>55</v>
      </c>
      <c r="K2426">
        <v>0</v>
      </c>
      <c r="L2426">
        <v>0</v>
      </c>
      <c r="M2426">
        <v>0</v>
      </c>
      <c r="N2426" t="s">
        <v>56</v>
      </c>
      <c r="O2426" t="s">
        <v>57</v>
      </c>
      <c r="P2426" t="s">
        <v>57</v>
      </c>
      <c r="Q2426" t="s">
        <v>3</v>
      </c>
      <c r="R2426" t="s">
        <v>80</v>
      </c>
      <c r="S2426" t="s">
        <v>55</v>
      </c>
      <c r="T2426" t="s">
        <v>68</v>
      </c>
      <c r="U2426" t="s">
        <v>68</v>
      </c>
      <c r="V2426" t="s">
        <v>68</v>
      </c>
      <c r="W2426" t="s">
        <v>55</v>
      </c>
      <c r="X2426" t="s">
        <v>56</v>
      </c>
      <c r="Y2426" t="s">
        <v>56</v>
      </c>
      <c r="Z2426" t="s">
        <v>56</v>
      </c>
      <c r="AA2426" t="s">
        <v>57</v>
      </c>
      <c r="AB2426" t="s">
        <v>56</v>
      </c>
      <c r="AC2426" t="s">
        <v>56</v>
      </c>
      <c r="AD2426" t="s">
        <v>57</v>
      </c>
      <c r="AE2426">
        <v>0</v>
      </c>
      <c r="AF2426">
        <v>0</v>
      </c>
      <c r="AG2426">
        <v>0</v>
      </c>
      <c r="AH2426">
        <v>1</v>
      </c>
      <c r="AI2426" s="18" t="str">
        <f t="shared" si="149"/>
        <v>1</v>
      </c>
      <c r="AJ2426" s="18" t="str">
        <f t="shared" si="150"/>
        <v>1</v>
      </c>
      <c r="AK2426" s="18" t="str">
        <f t="shared" si="151"/>
        <v>1</v>
      </c>
      <c r="AL2426" s="18">
        <f t="shared" si="152"/>
        <v>1</v>
      </c>
      <c r="AM2426" t="s">
        <v>55</v>
      </c>
      <c r="AN2426" t="s">
        <v>55</v>
      </c>
      <c r="AO2426">
        <v>1</v>
      </c>
      <c r="AP2426">
        <v>0</v>
      </c>
      <c r="AQ2426">
        <v>0</v>
      </c>
      <c r="AR2426" t="s">
        <v>426</v>
      </c>
      <c r="AS2426" t="s">
        <v>80</v>
      </c>
      <c r="AT2426" t="s">
        <v>80</v>
      </c>
      <c r="AU2426" t="s">
        <v>80</v>
      </c>
      <c r="AV2426" t="s">
        <v>8285</v>
      </c>
      <c r="AW2426" t="s">
        <v>482</v>
      </c>
      <c r="AX2426">
        <v>0</v>
      </c>
      <c r="AY2426">
        <v>0</v>
      </c>
      <c r="AZ2426">
        <v>0</v>
      </c>
      <c r="BA2426">
        <v>1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2016031022</v>
      </c>
      <c r="BM2426">
        <v>22</v>
      </c>
    </row>
    <row r="2427" spans="1:65">
      <c r="A2427" t="s">
        <v>8286</v>
      </c>
      <c r="B2427">
        <v>2426</v>
      </c>
      <c r="C2427" t="s">
        <v>372</v>
      </c>
      <c r="D2427">
        <v>1</v>
      </c>
      <c r="E2427">
        <v>22</v>
      </c>
      <c r="F2427">
        <v>2016031022</v>
      </c>
      <c r="G2427">
        <v>20160310</v>
      </c>
      <c r="H2427" t="s">
        <v>483</v>
      </c>
      <c r="I2427" t="s">
        <v>209</v>
      </c>
      <c r="J2427" t="s">
        <v>55</v>
      </c>
      <c r="K2427">
        <v>0</v>
      </c>
      <c r="L2427">
        <v>0</v>
      </c>
      <c r="M2427">
        <v>0</v>
      </c>
      <c r="N2427" t="s">
        <v>56</v>
      </c>
      <c r="O2427" t="s">
        <v>57</v>
      </c>
      <c r="P2427" t="s">
        <v>57</v>
      </c>
      <c r="Q2427" t="s">
        <v>3</v>
      </c>
      <c r="R2427" t="s">
        <v>80</v>
      </c>
      <c r="S2427" t="s">
        <v>55</v>
      </c>
      <c r="T2427" t="s">
        <v>68</v>
      </c>
      <c r="U2427" t="s">
        <v>68</v>
      </c>
      <c r="V2427" t="s">
        <v>68</v>
      </c>
      <c r="W2427" t="s">
        <v>55</v>
      </c>
      <c r="X2427" t="s">
        <v>56</v>
      </c>
      <c r="Y2427" t="s">
        <v>56</v>
      </c>
      <c r="Z2427" t="s">
        <v>68</v>
      </c>
      <c r="AA2427" t="s">
        <v>57</v>
      </c>
      <c r="AB2427" t="s">
        <v>56</v>
      </c>
      <c r="AC2427" t="s">
        <v>56</v>
      </c>
      <c r="AD2427" t="s">
        <v>2774</v>
      </c>
      <c r="AE2427">
        <v>0</v>
      </c>
      <c r="AF2427">
        <v>0</v>
      </c>
      <c r="AG2427">
        <v>0</v>
      </c>
      <c r="AH2427">
        <v>1</v>
      </c>
      <c r="AI2427" s="18" t="str">
        <f t="shared" si="149"/>
        <v>1</v>
      </c>
      <c r="AJ2427" s="18" t="str">
        <f t="shared" si="150"/>
        <v>1</v>
      </c>
      <c r="AK2427" s="18" t="str">
        <f t="shared" si="151"/>
        <v>1</v>
      </c>
      <c r="AL2427" s="18">
        <f t="shared" si="152"/>
        <v>1</v>
      </c>
      <c r="AM2427" t="s">
        <v>55</v>
      </c>
      <c r="AN2427" t="s">
        <v>55</v>
      </c>
      <c r="AO2427">
        <v>0</v>
      </c>
      <c r="AP2427">
        <v>0</v>
      </c>
      <c r="AQ2427">
        <v>0</v>
      </c>
      <c r="AR2427" t="s">
        <v>209</v>
      </c>
      <c r="AS2427" t="s">
        <v>80</v>
      </c>
      <c r="AT2427" t="s">
        <v>80</v>
      </c>
      <c r="AU2427" t="s">
        <v>80</v>
      </c>
      <c r="AV2427" t="s">
        <v>8286</v>
      </c>
      <c r="AW2427" t="s">
        <v>483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1</v>
      </c>
      <c r="BL2427">
        <v>2016031022</v>
      </c>
      <c r="BM2427">
        <v>22</v>
      </c>
    </row>
    <row r="2428" spans="1:65">
      <c r="A2428" t="s">
        <v>8287</v>
      </c>
      <c r="B2428">
        <v>2427</v>
      </c>
      <c r="C2428" t="s">
        <v>372</v>
      </c>
      <c r="D2428">
        <v>1</v>
      </c>
      <c r="E2428">
        <v>22</v>
      </c>
      <c r="F2428">
        <v>2016031022</v>
      </c>
      <c r="G2428">
        <v>20160310</v>
      </c>
      <c r="H2428" t="s">
        <v>2775</v>
      </c>
      <c r="I2428" t="s">
        <v>209</v>
      </c>
      <c r="J2428" t="s">
        <v>55</v>
      </c>
      <c r="K2428">
        <v>0</v>
      </c>
      <c r="L2428">
        <v>0</v>
      </c>
      <c r="M2428">
        <v>0</v>
      </c>
      <c r="N2428" t="s">
        <v>56</v>
      </c>
      <c r="O2428" t="s">
        <v>57</v>
      </c>
      <c r="P2428" t="s">
        <v>57</v>
      </c>
      <c r="Q2428" t="s">
        <v>3</v>
      </c>
      <c r="R2428" t="s">
        <v>80</v>
      </c>
      <c r="S2428" t="s">
        <v>55</v>
      </c>
      <c r="T2428" t="s">
        <v>68</v>
      </c>
      <c r="U2428" t="s">
        <v>68</v>
      </c>
      <c r="V2428" t="s">
        <v>68</v>
      </c>
      <c r="W2428" t="s">
        <v>55</v>
      </c>
      <c r="X2428" t="s">
        <v>56</v>
      </c>
      <c r="Y2428" t="s">
        <v>56</v>
      </c>
      <c r="Z2428" t="s">
        <v>68</v>
      </c>
      <c r="AA2428" t="s">
        <v>57</v>
      </c>
      <c r="AB2428" t="s">
        <v>56</v>
      </c>
      <c r="AC2428" t="s">
        <v>56</v>
      </c>
      <c r="AD2428" t="s">
        <v>2774</v>
      </c>
      <c r="AE2428">
        <v>0</v>
      </c>
      <c r="AF2428">
        <v>0</v>
      </c>
      <c r="AG2428">
        <v>0</v>
      </c>
      <c r="AH2428">
        <v>1</v>
      </c>
      <c r="AI2428" s="18" t="str">
        <f t="shared" si="149"/>
        <v>1</v>
      </c>
      <c r="AJ2428" s="18" t="str">
        <f t="shared" si="150"/>
        <v>1</v>
      </c>
      <c r="AK2428" s="18" t="str">
        <f t="shared" si="151"/>
        <v>1</v>
      </c>
      <c r="AL2428" s="18">
        <f t="shared" si="152"/>
        <v>1</v>
      </c>
      <c r="AM2428" t="s">
        <v>55</v>
      </c>
      <c r="AN2428" t="s">
        <v>55</v>
      </c>
      <c r="AO2428">
        <v>0</v>
      </c>
      <c r="AP2428">
        <v>0</v>
      </c>
      <c r="AQ2428">
        <v>0</v>
      </c>
      <c r="AR2428" t="s">
        <v>209</v>
      </c>
      <c r="AS2428" t="s">
        <v>80</v>
      </c>
      <c r="AT2428" t="s">
        <v>80</v>
      </c>
      <c r="AU2428" t="s">
        <v>80</v>
      </c>
      <c r="AV2428" t="s">
        <v>8287</v>
      </c>
      <c r="AW2428" t="s">
        <v>2775</v>
      </c>
      <c r="AX2428">
        <v>0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2016031022</v>
      </c>
      <c r="BM2428">
        <v>22</v>
      </c>
    </row>
    <row r="2429" spans="1:65">
      <c r="A2429" t="s">
        <v>8288</v>
      </c>
      <c r="B2429">
        <v>2428</v>
      </c>
      <c r="C2429" t="s">
        <v>57</v>
      </c>
      <c r="D2429" t="s">
        <v>55</v>
      </c>
      <c r="E2429">
        <v>22</v>
      </c>
      <c r="F2429">
        <v>2016031022</v>
      </c>
      <c r="G2429" t="s">
        <v>55</v>
      </c>
      <c r="H2429" t="s">
        <v>204</v>
      </c>
      <c r="I2429" t="s">
        <v>55</v>
      </c>
      <c r="J2429" t="s">
        <v>55</v>
      </c>
      <c r="K2429" t="s">
        <v>55</v>
      </c>
      <c r="L2429" t="s">
        <v>55</v>
      </c>
      <c r="M2429" t="s">
        <v>55</v>
      </c>
      <c r="N2429" t="s">
        <v>57</v>
      </c>
      <c r="O2429" t="s">
        <v>57</v>
      </c>
      <c r="P2429" t="s">
        <v>57</v>
      </c>
      <c r="Q2429" t="s">
        <v>57</v>
      </c>
      <c r="R2429" t="s">
        <v>57</v>
      </c>
      <c r="S2429" t="s">
        <v>55</v>
      </c>
      <c r="T2429" t="s">
        <v>57</v>
      </c>
      <c r="U2429" t="s">
        <v>57</v>
      </c>
      <c r="V2429" t="s">
        <v>57</v>
      </c>
      <c r="W2429" t="s">
        <v>55</v>
      </c>
      <c r="X2429" t="s">
        <v>57</v>
      </c>
      <c r="Y2429" t="s">
        <v>57</v>
      </c>
      <c r="Z2429" t="s">
        <v>57</v>
      </c>
      <c r="AA2429" t="s">
        <v>57</v>
      </c>
      <c r="AB2429" t="s">
        <v>57</v>
      </c>
      <c r="AC2429" t="s">
        <v>57</v>
      </c>
      <c r="AD2429" t="s">
        <v>57</v>
      </c>
      <c r="AE2429">
        <v>0</v>
      </c>
      <c r="AF2429">
        <v>0</v>
      </c>
      <c r="AG2429">
        <v>0</v>
      </c>
      <c r="AH2429">
        <v>0</v>
      </c>
      <c r="AI2429" s="18" t="str">
        <f t="shared" si="149"/>
        <v>1</v>
      </c>
      <c r="AJ2429" s="18" t="str">
        <f t="shared" si="150"/>
        <v>1</v>
      </c>
      <c r="AK2429" s="18" t="str">
        <f t="shared" si="151"/>
        <v>1</v>
      </c>
      <c r="AL2429" s="18">
        <f t="shared" si="152"/>
        <v>0</v>
      </c>
      <c r="AM2429" t="s">
        <v>55</v>
      </c>
      <c r="AN2429" t="s">
        <v>55</v>
      </c>
      <c r="AO2429">
        <v>1</v>
      </c>
      <c r="AP2429">
        <v>1</v>
      </c>
      <c r="AQ2429">
        <v>0</v>
      </c>
      <c r="AR2429" t="s">
        <v>59</v>
      </c>
      <c r="AS2429" t="s">
        <v>80</v>
      </c>
      <c r="AT2429" t="s">
        <v>80</v>
      </c>
      <c r="AU2429" t="s">
        <v>80</v>
      </c>
      <c r="AV2429" t="s">
        <v>8288</v>
      </c>
      <c r="AW2429" t="s">
        <v>204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0</v>
      </c>
      <c r="BL2429">
        <v>2016031022</v>
      </c>
      <c r="BM2429">
        <v>22</v>
      </c>
    </row>
    <row r="2430" spans="1:65">
      <c r="A2430" t="s">
        <v>8289</v>
      </c>
      <c r="B2430">
        <v>2429</v>
      </c>
      <c r="C2430" t="s">
        <v>372</v>
      </c>
      <c r="D2430">
        <v>1</v>
      </c>
      <c r="E2430">
        <v>22</v>
      </c>
      <c r="F2430">
        <v>2016031022</v>
      </c>
      <c r="G2430">
        <v>20160310</v>
      </c>
      <c r="H2430" t="s">
        <v>75</v>
      </c>
      <c r="I2430" t="s">
        <v>298</v>
      </c>
      <c r="J2430" t="s">
        <v>55</v>
      </c>
      <c r="K2430">
        <v>0</v>
      </c>
      <c r="L2430">
        <v>0</v>
      </c>
      <c r="M2430">
        <v>0</v>
      </c>
      <c r="N2430" t="s">
        <v>56</v>
      </c>
      <c r="O2430" t="s">
        <v>57</v>
      </c>
      <c r="P2430" t="s">
        <v>57</v>
      </c>
      <c r="Q2430" t="s">
        <v>3</v>
      </c>
      <c r="R2430" t="s">
        <v>80</v>
      </c>
      <c r="S2430" t="s">
        <v>55</v>
      </c>
      <c r="T2430" t="s">
        <v>68</v>
      </c>
      <c r="U2430" t="s">
        <v>68</v>
      </c>
      <c r="V2430" t="s">
        <v>56</v>
      </c>
      <c r="W2430" t="s">
        <v>55</v>
      </c>
      <c r="X2430" t="s">
        <v>56</v>
      </c>
      <c r="Y2430" t="s">
        <v>56</v>
      </c>
      <c r="Z2430" t="s">
        <v>56</v>
      </c>
      <c r="AA2430" t="s">
        <v>57</v>
      </c>
      <c r="AB2430" t="s">
        <v>56</v>
      </c>
      <c r="AC2430" t="s">
        <v>68</v>
      </c>
      <c r="AD2430" t="s">
        <v>57</v>
      </c>
      <c r="AE2430">
        <v>0</v>
      </c>
      <c r="AF2430">
        <v>0</v>
      </c>
      <c r="AG2430">
        <v>1</v>
      </c>
      <c r="AH2430">
        <v>0</v>
      </c>
      <c r="AI2430" s="18" t="str">
        <f t="shared" si="149"/>
        <v>1</v>
      </c>
      <c r="AJ2430" s="18" t="str">
        <f t="shared" si="150"/>
        <v>1</v>
      </c>
      <c r="AK2430" s="18" t="str">
        <f t="shared" si="151"/>
        <v>0</v>
      </c>
      <c r="AL2430" s="18">
        <f t="shared" si="152"/>
        <v>0</v>
      </c>
      <c r="AM2430">
        <v>2</v>
      </c>
      <c r="AN2430">
        <v>6</v>
      </c>
      <c r="AO2430">
        <v>0</v>
      </c>
      <c r="AP2430">
        <v>0</v>
      </c>
      <c r="AQ2430">
        <v>0</v>
      </c>
      <c r="AR2430" t="s">
        <v>298</v>
      </c>
      <c r="AS2430" t="s">
        <v>80</v>
      </c>
      <c r="AT2430" t="s">
        <v>80</v>
      </c>
      <c r="AU2430" t="s">
        <v>80</v>
      </c>
      <c r="AV2430" t="s">
        <v>8289</v>
      </c>
      <c r="AW2430" t="s">
        <v>75</v>
      </c>
      <c r="AX2430">
        <v>0</v>
      </c>
      <c r="AY2430">
        <v>1</v>
      </c>
      <c r="AZ2430">
        <v>0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2016031022</v>
      </c>
      <c r="BM2430">
        <v>22</v>
      </c>
    </row>
    <row r="2431" spans="1:65">
      <c r="A2431" t="s">
        <v>8290</v>
      </c>
      <c r="B2431">
        <v>2430</v>
      </c>
      <c r="C2431" t="s">
        <v>372</v>
      </c>
      <c r="D2431">
        <v>1</v>
      </c>
      <c r="E2431">
        <v>22</v>
      </c>
      <c r="F2431">
        <v>2016031022</v>
      </c>
      <c r="G2431">
        <v>20160310</v>
      </c>
      <c r="H2431" t="s">
        <v>2472</v>
      </c>
      <c r="I2431" t="s">
        <v>298</v>
      </c>
      <c r="J2431" t="s">
        <v>55</v>
      </c>
      <c r="K2431">
        <v>0</v>
      </c>
      <c r="L2431">
        <v>0</v>
      </c>
      <c r="M2431">
        <v>0</v>
      </c>
      <c r="N2431" t="s">
        <v>56</v>
      </c>
      <c r="O2431" t="s">
        <v>57</v>
      </c>
      <c r="P2431" t="s">
        <v>57</v>
      </c>
      <c r="Q2431" t="s">
        <v>3</v>
      </c>
      <c r="R2431" t="s">
        <v>80</v>
      </c>
      <c r="S2431" t="s">
        <v>55</v>
      </c>
      <c r="T2431" t="s">
        <v>68</v>
      </c>
      <c r="U2431" t="s">
        <v>68</v>
      </c>
      <c r="V2431" t="s">
        <v>56</v>
      </c>
      <c r="W2431" t="s">
        <v>55</v>
      </c>
      <c r="X2431" t="s">
        <v>56</v>
      </c>
      <c r="Y2431" t="s">
        <v>56</v>
      </c>
      <c r="Z2431" t="s">
        <v>56</v>
      </c>
      <c r="AA2431" t="s">
        <v>57</v>
      </c>
      <c r="AB2431" t="s">
        <v>56</v>
      </c>
      <c r="AC2431" t="s">
        <v>68</v>
      </c>
      <c r="AD2431" t="s">
        <v>57</v>
      </c>
      <c r="AE2431">
        <v>0</v>
      </c>
      <c r="AF2431">
        <v>0</v>
      </c>
      <c r="AG2431">
        <v>1</v>
      </c>
      <c r="AH2431">
        <v>0</v>
      </c>
      <c r="AI2431" s="18" t="str">
        <f t="shared" si="149"/>
        <v>1</v>
      </c>
      <c r="AJ2431" s="18" t="str">
        <f t="shared" si="150"/>
        <v>1</v>
      </c>
      <c r="AK2431" s="18" t="str">
        <f t="shared" si="151"/>
        <v>0</v>
      </c>
      <c r="AL2431" s="18">
        <f t="shared" si="152"/>
        <v>0</v>
      </c>
      <c r="AM2431">
        <v>2</v>
      </c>
      <c r="AN2431">
        <v>6</v>
      </c>
      <c r="AO2431">
        <v>0</v>
      </c>
      <c r="AP2431">
        <v>0</v>
      </c>
      <c r="AQ2431">
        <v>0</v>
      </c>
      <c r="AR2431" t="s">
        <v>298</v>
      </c>
      <c r="AS2431" t="s">
        <v>80</v>
      </c>
      <c r="AT2431" t="s">
        <v>80</v>
      </c>
      <c r="AU2431" t="s">
        <v>80</v>
      </c>
      <c r="AV2431" t="s">
        <v>8290</v>
      </c>
      <c r="AW2431" t="s">
        <v>2472</v>
      </c>
      <c r="AX2431">
        <v>0</v>
      </c>
      <c r="AY2431">
        <v>1</v>
      </c>
      <c r="AZ2431">
        <v>0</v>
      </c>
      <c r="BA2431">
        <v>0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2016031022</v>
      </c>
      <c r="BM2431">
        <v>22</v>
      </c>
    </row>
    <row r="2432" spans="1:65">
      <c r="A2432" t="s">
        <v>8291</v>
      </c>
      <c r="B2432">
        <v>2431</v>
      </c>
      <c r="C2432" t="s">
        <v>372</v>
      </c>
      <c r="D2432">
        <v>1</v>
      </c>
      <c r="E2432">
        <v>22</v>
      </c>
      <c r="F2432">
        <v>2016031022</v>
      </c>
      <c r="G2432">
        <v>20160310</v>
      </c>
      <c r="H2432" t="s">
        <v>2776</v>
      </c>
      <c r="I2432" t="s">
        <v>209</v>
      </c>
      <c r="J2432" t="s">
        <v>55</v>
      </c>
      <c r="K2432">
        <v>2</v>
      </c>
      <c r="L2432">
        <v>0</v>
      </c>
      <c r="M2432">
        <v>2</v>
      </c>
      <c r="N2432" t="s">
        <v>56</v>
      </c>
      <c r="O2432" t="s">
        <v>59</v>
      </c>
      <c r="P2432" t="s">
        <v>68</v>
      </c>
      <c r="Q2432" t="s">
        <v>3</v>
      </c>
      <c r="R2432" t="s">
        <v>58</v>
      </c>
      <c r="S2432" t="s">
        <v>55</v>
      </c>
      <c r="T2432" t="s">
        <v>68</v>
      </c>
      <c r="U2432" t="s">
        <v>68</v>
      </c>
      <c r="V2432" t="s">
        <v>56</v>
      </c>
      <c r="W2432" t="s">
        <v>55</v>
      </c>
      <c r="X2432" t="s">
        <v>56</v>
      </c>
      <c r="Y2432" t="s">
        <v>56</v>
      </c>
      <c r="Z2432" t="s">
        <v>68</v>
      </c>
      <c r="AA2432" t="s">
        <v>57</v>
      </c>
      <c r="AB2432" t="s">
        <v>56</v>
      </c>
      <c r="AC2432" t="s">
        <v>56</v>
      </c>
      <c r="AD2432" t="s">
        <v>2777</v>
      </c>
      <c r="AE2432">
        <v>0</v>
      </c>
      <c r="AF2432">
        <v>0</v>
      </c>
      <c r="AG2432">
        <v>0</v>
      </c>
      <c r="AH2432">
        <v>1</v>
      </c>
      <c r="AI2432" s="18" t="str">
        <f t="shared" si="149"/>
        <v>1</v>
      </c>
      <c r="AJ2432" s="18" t="str">
        <f t="shared" si="150"/>
        <v>1</v>
      </c>
      <c r="AK2432" s="18" t="str">
        <f t="shared" si="151"/>
        <v>1</v>
      </c>
      <c r="AL2432" s="18">
        <f t="shared" si="152"/>
        <v>1</v>
      </c>
      <c r="AM2432" t="s">
        <v>55</v>
      </c>
      <c r="AN2432" t="s">
        <v>55</v>
      </c>
      <c r="AO2432">
        <v>0</v>
      </c>
      <c r="AP2432">
        <v>0</v>
      </c>
      <c r="AQ2432">
        <v>0</v>
      </c>
      <c r="AR2432" t="s">
        <v>209</v>
      </c>
      <c r="AS2432" t="s">
        <v>58</v>
      </c>
      <c r="AT2432" t="s">
        <v>58</v>
      </c>
      <c r="AU2432" t="s">
        <v>1326</v>
      </c>
      <c r="AV2432" t="s">
        <v>8291</v>
      </c>
      <c r="AW2432" t="s">
        <v>2776</v>
      </c>
      <c r="AX2432">
        <v>0</v>
      </c>
      <c r="AY2432">
        <v>0</v>
      </c>
      <c r="AZ2432">
        <v>0</v>
      </c>
      <c r="BA2432">
        <v>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1</v>
      </c>
      <c r="BL2432">
        <v>2016031022</v>
      </c>
      <c r="BM2432">
        <v>22</v>
      </c>
    </row>
    <row r="2433" spans="1:65">
      <c r="A2433" t="s">
        <v>8292</v>
      </c>
      <c r="B2433">
        <v>2432</v>
      </c>
      <c r="C2433" t="s">
        <v>372</v>
      </c>
      <c r="D2433">
        <v>1</v>
      </c>
      <c r="E2433">
        <v>22</v>
      </c>
      <c r="F2433">
        <v>2016031022</v>
      </c>
      <c r="G2433">
        <v>20160310</v>
      </c>
      <c r="H2433" t="s">
        <v>2778</v>
      </c>
      <c r="I2433" t="s">
        <v>209</v>
      </c>
      <c r="J2433" t="s">
        <v>55</v>
      </c>
      <c r="K2433">
        <v>2</v>
      </c>
      <c r="L2433">
        <v>0</v>
      </c>
      <c r="M2433">
        <v>2</v>
      </c>
      <c r="N2433" t="s">
        <v>56</v>
      </c>
      <c r="O2433" t="s">
        <v>59</v>
      </c>
      <c r="P2433" t="s">
        <v>68</v>
      </c>
      <c r="Q2433" t="s">
        <v>3</v>
      </c>
      <c r="R2433" t="s">
        <v>58</v>
      </c>
      <c r="S2433" t="s">
        <v>55</v>
      </c>
      <c r="T2433" t="s">
        <v>68</v>
      </c>
      <c r="U2433" t="s">
        <v>68</v>
      </c>
      <c r="V2433" t="s">
        <v>56</v>
      </c>
      <c r="W2433" t="s">
        <v>55</v>
      </c>
      <c r="X2433" t="s">
        <v>56</v>
      </c>
      <c r="Y2433" t="s">
        <v>56</v>
      </c>
      <c r="Z2433" t="s">
        <v>68</v>
      </c>
      <c r="AA2433" t="s">
        <v>57</v>
      </c>
      <c r="AB2433" t="s">
        <v>56</v>
      </c>
      <c r="AC2433" t="s">
        <v>56</v>
      </c>
      <c r="AD2433" t="s">
        <v>57</v>
      </c>
      <c r="AE2433">
        <v>0</v>
      </c>
      <c r="AF2433">
        <v>0</v>
      </c>
      <c r="AG2433">
        <v>0</v>
      </c>
      <c r="AH2433">
        <v>1</v>
      </c>
      <c r="AI2433" s="18" t="str">
        <f t="shared" si="149"/>
        <v>1</v>
      </c>
      <c r="AJ2433" s="18" t="str">
        <f t="shared" si="150"/>
        <v>1</v>
      </c>
      <c r="AK2433" s="18" t="str">
        <f t="shared" si="151"/>
        <v>1</v>
      </c>
      <c r="AL2433" s="18">
        <f t="shared" si="152"/>
        <v>1</v>
      </c>
      <c r="AM2433" t="s">
        <v>55</v>
      </c>
      <c r="AN2433" t="s">
        <v>55</v>
      </c>
      <c r="AO2433">
        <v>0</v>
      </c>
      <c r="AP2433">
        <v>0</v>
      </c>
      <c r="AQ2433">
        <v>0</v>
      </c>
      <c r="AR2433" t="s">
        <v>209</v>
      </c>
      <c r="AS2433" t="s">
        <v>58</v>
      </c>
      <c r="AT2433" t="s">
        <v>58</v>
      </c>
      <c r="AU2433" t="s">
        <v>1326</v>
      </c>
      <c r="AV2433" t="s">
        <v>8292</v>
      </c>
      <c r="AW2433" t="s">
        <v>2778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</v>
      </c>
      <c r="BL2433">
        <v>2016031022</v>
      </c>
      <c r="BM2433">
        <v>22</v>
      </c>
    </row>
    <row r="2434" spans="1:65">
      <c r="A2434" t="s">
        <v>8293</v>
      </c>
      <c r="B2434">
        <v>2433</v>
      </c>
      <c r="C2434" t="s">
        <v>57</v>
      </c>
      <c r="D2434" t="s">
        <v>55</v>
      </c>
      <c r="E2434">
        <v>22</v>
      </c>
      <c r="F2434">
        <v>2016031022</v>
      </c>
      <c r="G2434" t="s">
        <v>55</v>
      </c>
      <c r="H2434" t="s">
        <v>2779</v>
      </c>
      <c r="I2434" t="s">
        <v>55</v>
      </c>
      <c r="J2434" t="s">
        <v>55</v>
      </c>
      <c r="K2434" t="s">
        <v>55</v>
      </c>
      <c r="L2434" t="s">
        <v>55</v>
      </c>
      <c r="M2434" t="s">
        <v>55</v>
      </c>
      <c r="N2434" t="s">
        <v>57</v>
      </c>
      <c r="O2434" t="s">
        <v>57</v>
      </c>
      <c r="P2434" t="s">
        <v>57</v>
      </c>
      <c r="Q2434" t="s">
        <v>57</v>
      </c>
      <c r="R2434" t="s">
        <v>57</v>
      </c>
      <c r="S2434" t="s">
        <v>55</v>
      </c>
      <c r="T2434" t="s">
        <v>57</v>
      </c>
      <c r="U2434" t="s">
        <v>57</v>
      </c>
      <c r="V2434" t="s">
        <v>57</v>
      </c>
      <c r="W2434" t="s">
        <v>55</v>
      </c>
      <c r="X2434" t="s">
        <v>57</v>
      </c>
      <c r="Y2434" t="s">
        <v>57</v>
      </c>
      <c r="Z2434" t="s">
        <v>57</v>
      </c>
      <c r="AA2434" t="s">
        <v>57</v>
      </c>
      <c r="AB2434" t="s">
        <v>57</v>
      </c>
      <c r="AC2434" t="s">
        <v>57</v>
      </c>
      <c r="AD2434" t="s">
        <v>57</v>
      </c>
      <c r="AE2434">
        <v>0</v>
      </c>
      <c r="AF2434">
        <v>0</v>
      </c>
      <c r="AG2434">
        <v>0</v>
      </c>
      <c r="AH2434">
        <v>0</v>
      </c>
      <c r="AI2434" s="18" t="str">
        <f t="shared" si="149"/>
        <v>1</v>
      </c>
      <c r="AJ2434" s="18" t="str">
        <f t="shared" si="150"/>
        <v>1</v>
      </c>
      <c r="AK2434" s="18" t="str">
        <f t="shared" si="151"/>
        <v>1</v>
      </c>
      <c r="AL2434" s="18">
        <f t="shared" si="152"/>
        <v>0</v>
      </c>
      <c r="AM2434" t="s">
        <v>55</v>
      </c>
      <c r="AN2434" t="s">
        <v>55</v>
      </c>
      <c r="AO2434">
        <v>1</v>
      </c>
      <c r="AP2434">
        <v>1</v>
      </c>
      <c r="AQ2434">
        <v>0</v>
      </c>
      <c r="AR2434" t="s">
        <v>59</v>
      </c>
      <c r="AS2434" t="s">
        <v>80</v>
      </c>
      <c r="AT2434" t="s">
        <v>80</v>
      </c>
      <c r="AU2434" t="s">
        <v>80</v>
      </c>
      <c r="AV2434" t="s">
        <v>8293</v>
      </c>
      <c r="AW2434" t="s">
        <v>2779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0</v>
      </c>
      <c r="BL2434">
        <v>2016031022</v>
      </c>
      <c r="BM2434">
        <v>22</v>
      </c>
    </row>
    <row r="2435" spans="1:65">
      <c r="A2435" t="s">
        <v>8294</v>
      </c>
      <c r="B2435">
        <v>2434</v>
      </c>
      <c r="C2435" t="s">
        <v>372</v>
      </c>
      <c r="D2435">
        <v>1</v>
      </c>
      <c r="E2435">
        <v>22</v>
      </c>
      <c r="F2435">
        <v>2016031022</v>
      </c>
      <c r="G2435">
        <v>20160310</v>
      </c>
      <c r="H2435" t="s">
        <v>2780</v>
      </c>
      <c r="I2435" t="s">
        <v>209</v>
      </c>
      <c r="J2435" t="s">
        <v>55</v>
      </c>
      <c r="K2435">
        <v>1</v>
      </c>
      <c r="L2435">
        <v>0</v>
      </c>
      <c r="M2435">
        <v>1</v>
      </c>
      <c r="N2435" t="s">
        <v>56</v>
      </c>
      <c r="O2435" t="s">
        <v>59</v>
      </c>
      <c r="P2435" t="s">
        <v>68</v>
      </c>
      <c r="Q2435" t="s">
        <v>3</v>
      </c>
      <c r="R2435" t="s">
        <v>58</v>
      </c>
      <c r="S2435" t="s">
        <v>55</v>
      </c>
      <c r="T2435" t="s">
        <v>68</v>
      </c>
      <c r="U2435" t="s">
        <v>68</v>
      </c>
      <c r="V2435" t="s">
        <v>56</v>
      </c>
      <c r="W2435" t="s">
        <v>55</v>
      </c>
      <c r="X2435" t="s">
        <v>56</v>
      </c>
      <c r="Y2435" t="s">
        <v>56</v>
      </c>
      <c r="Z2435" t="s">
        <v>68</v>
      </c>
      <c r="AA2435" t="s">
        <v>57</v>
      </c>
      <c r="AB2435" t="s">
        <v>56</v>
      </c>
      <c r="AC2435" t="s">
        <v>56</v>
      </c>
      <c r="AD2435" t="s">
        <v>2781</v>
      </c>
      <c r="AE2435">
        <v>0</v>
      </c>
      <c r="AF2435">
        <v>0</v>
      </c>
      <c r="AG2435">
        <v>0</v>
      </c>
      <c r="AH2435">
        <v>1</v>
      </c>
      <c r="AI2435" s="18" t="str">
        <f t="shared" ref="AI2435:AI2498" si="153">IF(ISERROR(FIND("0",AE2435))=FALSE, "1", IF(ISERROR(FIND("1",AE2435))=FALSE, "0"))</f>
        <v>1</v>
      </c>
      <c r="AJ2435" s="18" t="str">
        <f t="shared" ref="AJ2435:AJ2498" si="154">IF(ISERROR(FIND("0",AF2435))=FALSE, "1", IF(ISERROR(FIND("1",AF2435))=FALSE, "0"))</f>
        <v>1</v>
      </c>
      <c r="AK2435" s="18" t="str">
        <f t="shared" ref="AK2435:AK2498" si="155">IF(ISERROR(FIND("0",AG2435))=FALSE, "1", IF(ISERROR(FIND("1",AG2435))=FALSE, "0"))</f>
        <v>1</v>
      </c>
      <c r="AL2435" s="18">
        <f t="shared" ref="AL2435:AL2498" si="156">AH2435</f>
        <v>1</v>
      </c>
      <c r="AM2435" t="s">
        <v>55</v>
      </c>
      <c r="AN2435" t="s">
        <v>55</v>
      </c>
      <c r="AO2435">
        <v>0</v>
      </c>
      <c r="AP2435">
        <v>0</v>
      </c>
      <c r="AQ2435">
        <v>0</v>
      </c>
      <c r="AR2435" t="s">
        <v>209</v>
      </c>
      <c r="AS2435" t="s">
        <v>58</v>
      </c>
      <c r="AT2435" t="s">
        <v>58</v>
      </c>
      <c r="AU2435" t="s">
        <v>1326</v>
      </c>
      <c r="AV2435" t="s">
        <v>8294</v>
      </c>
      <c r="AW2435" t="s">
        <v>2780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2016031022</v>
      </c>
      <c r="BM2435">
        <v>22</v>
      </c>
    </row>
    <row r="2436" spans="1:65">
      <c r="A2436" t="s">
        <v>8295</v>
      </c>
      <c r="B2436">
        <v>2435</v>
      </c>
      <c r="C2436" t="s">
        <v>57</v>
      </c>
      <c r="D2436" t="s">
        <v>55</v>
      </c>
      <c r="E2436">
        <v>22</v>
      </c>
      <c r="F2436">
        <v>2016031022</v>
      </c>
      <c r="G2436" t="s">
        <v>55</v>
      </c>
      <c r="H2436" t="s">
        <v>2782</v>
      </c>
      <c r="I2436" t="s">
        <v>55</v>
      </c>
      <c r="J2436" t="s">
        <v>55</v>
      </c>
      <c r="K2436" t="s">
        <v>55</v>
      </c>
      <c r="L2436" t="s">
        <v>55</v>
      </c>
      <c r="M2436" t="s">
        <v>55</v>
      </c>
      <c r="N2436" t="s">
        <v>57</v>
      </c>
      <c r="O2436" t="s">
        <v>57</v>
      </c>
      <c r="P2436" t="s">
        <v>57</v>
      </c>
      <c r="Q2436" t="s">
        <v>57</v>
      </c>
      <c r="R2436" t="s">
        <v>57</v>
      </c>
      <c r="S2436" t="s">
        <v>55</v>
      </c>
      <c r="T2436" t="s">
        <v>57</v>
      </c>
      <c r="U2436" t="s">
        <v>57</v>
      </c>
      <c r="V2436" t="s">
        <v>57</v>
      </c>
      <c r="W2436" t="s">
        <v>55</v>
      </c>
      <c r="X2436" t="s">
        <v>57</v>
      </c>
      <c r="Y2436" t="s">
        <v>57</v>
      </c>
      <c r="Z2436" t="s">
        <v>57</v>
      </c>
      <c r="AA2436" t="s">
        <v>57</v>
      </c>
      <c r="AB2436" t="s">
        <v>57</v>
      </c>
      <c r="AC2436" t="s">
        <v>57</v>
      </c>
      <c r="AD2436" t="s">
        <v>57</v>
      </c>
      <c r="AE2436">
        <v>0</v>
      </c>
      <c r="AF2436">
        <v>0</v>
      </c>
      <c r="AG2436">
        <v>0</v>
      </c>
      <c r="AH2436">
        <v>0</v>
      </c>
      <c r="AI2436" s="18" t="str">
        <f t="shared" si="153"/>
        <v>1</v>
      </c>
      <c r="AJ2436" s="18" t="str">
        <f t="shared" si="154"/>
        <v>1</v>
      </c>
      <c r="AK2436" s="18" t="str">
        <f t="shared" si="155"/>
        <v>1</v>
      </c>
      <c r="AL2436" s="18">
        <f t="shared" si="156"/>
        <v>0</v>
      </c>
      <c r="AM2436" t="s">
        <v>55</v>
      </c>
      <c r="AN2436" t="s">
        <v>55</v>
      </c>
      <c r="AO2436">
        <v>0</v>
      </c>
      <c r="AP2436">
        <v>1</v>
      </c>
      <c r="AQ2436">
        <v>0</v>
      </c>
      <c r="AR2436" t="s">
        <v>59</v>
      </c>
      <c r="AS2436" t="s">
        <v>80</v>
      </c>
      <c r="AT2436" t="s">
        <v>80</v>
      </c>
      <c r="AU2436" t="s">
        <v>80</v>
      </c>
      <c r="AV2436" t="s">
        <v>8295</v>
      </c>
      <c r="AW2436" t="s">
        <v>2782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0</v>
      </c>
      <c r="BL2436">
        <v>2016031022</v>
      </c>
      <c r="BM2436">
        <v>22</v>
      </c>
    </row>
    <row r="2437" spans="1:65">
      <c r="A2437" t="s">
        <v>8296</v>
      </c>
      <c r="B2437">
        <v>2436</v>
      </c>
      <c r="C2437" t="s">
        <v>372</v>
      </c>
      <c r="D2437">
        <v>1</v>
      </c>
      <c r="E2437">
        <v>22</v>
      </c>
      <c r="F2437">
        <v>2016031022</v>
      </c>
      <c r="G2437">
        <v>20160310</v>
      </c>
      <c r="H2437" t="s">
        <v>2783</v>
      </c>
      <c r="I2437" t="s">
        <v>2784</v>
      </c>
      <c r="J2437" t="s">
        <v>55</v>
      </c>
      <c r="K2437">
        <v>0</v>
      </c>
      <c r="L2437">
        <v>0</v>
      </c>
      <c r="M2437">
        <v>0</v>
      </c>
      <c r="N2437" t="s">
        <v>56</v>
      </c>
      <c r="O2437" t="s">
        <v>57</v>
      </c>
      <c r="P2437" t="s">
        <v>57</v>
      </c>
      <c r="Q2437" t="s">
        <v>3</v>
      </c>
      <c r="R2437" t="s">
        <v>58</v>
      </c>
      <c r="S2437" t="s">
        <v>55</v>
      </c>
      <c r="T2437" t="s">
        <v>56</v>
      </c>
      <c r="U2437" t="s">
        <v>56</v>
      </c>
      <c r="V2437" t="s">
        <v>56</v>
      </c>
      <c r="W2437" t="s">
        <v>55</v>
      </c>
      <c r="X2437" t="s">
        <v>56</v>
      </c>
      <c r="Y2437" t="s">
        <v>56</v>
      </c>
      <c r="Z2437" t="s">
        <v>56</v>
      </c>
      <c r="AA2437" t="s">
        <v>57</v>
      </c>
      <c r="AB2437" t="s">
        <v>56</v>
      </c>
      <c r="AC2437" t="s">
        <v>56</v>
      </c>
      <c r="AD2437" t="s">
        <v>57</v>
      </c>
      <c r="AE2437">
        <v>0</v>
      </c>
      <c r="AF2437">
        <v>0</v>
      </c>
      <c r="AG2437">
        <v>0</v>
      </c>
      <c r="AH2437">
        <v>1</v>
      </c>
      <c r="AI2437" s="18" t="str">
        <f t="shared" si="153"/>
        <v>1</v>
      </c>
      <c r="AJ2437" s="18" t="str">
        <f t="shared" si="154"/>
        <v>1</v>
      </c>
      <c r="AK2437" s="18" t="str">
        <f t="shared" si="155"/>
        <v>1</v>
      </c>
      <c r="AL2437" s="18">
        <f t="shared" si="156"/>
        <v>1</v>
      </c>
      <c r="AM2437" t="s">
        <v>55</v>
      </c>
      <c r="AN2437" t="s">
        <v>55</v>
      </c>
      <c r="AO2437">
        <v>0</v>
      </c>
      <c r="AP2437">
        <v>0</v>
      </c>
      <c r="AQ2437">
        <v>0</v>
      </c>
      <c r="AR2437" t="s">
        <v>89</v>
      </c>
      <c r="AS2437" t="s">
        <v>58</v>
      </c>
      <c r="AT2437" t="s">
        <v>58</v>
      </c>
      <c r="AU2437" t="s">
        <v>1326</v>
      </c>
      <c r="AV2437" t="s">
        <v>8296</v>
      </c>
      <c r="AW2437" t="s">
        <v>2783</v>
      </c>
      <c r="AX2437">
        <v>0</v>
      </c>
      <c r="AY2437">
        <v>0</v>
      </c>
      <c r="AZ2437">
        <v>0</v>
      </c>
      <c r="BA2437">
        <v>1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2016031022</v>
      </c>
      <c r="BM2437">
        <v>22</v>
      </c>
    </row>
    <row r="2438" spans="1:65">
      <c r="A2438" t="s">
        <v>8297</v>
      </c>
      <c r="B2438">
        <v>2437</v>
      </c>
      <c r="C2438" t="s">
        <v>57</v>
      </c>
      <c r="D2438" t="s">
        <v>55</v>
      </c>
      <c r="E2438">
        <v>22</v>
      </c>
      <c r="F2438">
        <v>2016031022</v>
      </c>
      <c r="G2438" t="s">
        <v>55</v>
      </c>
      <c r="H2438" t="s">
        <v>2785</v>
      </c>
      <c r="I2438" t="s">
        <v>55</v>
      </c>
      <c r="J2438" t="s">
        <v>55</v>
      </c>
      <c r="K2438" t="s">
        <v>55</v>
      </c>
      <c r="L2438" t="s">
        <v>55</v>
      </c>
      <c r="M2438" t="s">
        <v>55</v>
      </c>
      <c r="N2438" t="s">
        <v>57</v>
      </c>
      <c r="O2438" t="s">
        <v>57</v>
      </c>
      <c r="P2438" t="s">
        <v>57</v>
      </c>
      <c r="Q2438" t="s">
        <v>57</v>
      </c>
      <c r="R2438" t="s">
        <v>57</v>
      </c>
      <c r="S2438" t="s">
        <v>55</v>
      </c>
      <c r="T2438" t="s">
        <v>57</v>
      </c>
      <c r="U2438" t="s">
        <v>57</v>
      </c>
      <c r="V2438" t="s">
        <v>57</v>
      </c>
      <c r="W2438" t="s">
        <v>55</v>
      </c>
      <c r="X2438" t="s">
        <v>57</v>
      </c>
      <c r="Y2438" t="s">
        <v>57</v>
      </c>
      <c r="Z2438" t="s">
        <v>57</v>
      </c>
      <c r="AA2438" t="s">
        <v>57</v>
      </c>
      <c r="AB2438" t="s">
        <v>57</v>
      </c>
      <c r="AC2438" t="s">
        <v>57</v>
      </c>
      <c r="AD2438" t="s">
        <v>57</v>
      </c>
      <c r="AE2438">
        <v>0</v>
      </c>
      <c r="AF2438">
        <v>0</v>
      </c>
      <c r="AG2438">
        <v>0</v>
      </c>
      <c r="AH2438">
        <v>0</v>
      </c>
      <c r="AI2438" s="18" t="str">
        <f t="shared" si="153"/>
        <v>1</v>
      </c>
      <c r="AJ2438" s="18" t="str">
        <f t="shared" si="154"/>
        <v>1</v>
      </c>
      <c r="AK2438" s="18" t="str">
        <f t="shared" si="155"/>
        <v>1</v>
      </c>
      <c r="AL2438" s="18">
        <f t="shared" si="156"/>
        <v>0</v>
      </c>
      <c r="AM2438" t="s">
        <v>55</v>
      </c>
      <c r="AN2438" t="s">
        <v>55</v>
      </c>
      <c r="AO2438">
        <v>0</v>
      </c>
      <c r="AP2438">
        <v>1</v>
      </c>
      <c r="AQ2438">
        <v>0</v>
      </c>
      <c r="AR2438" t="s">
        <v>59</v>
      </c>
      <c r="AS2438" t="s">
        <v>80</v>
      </c>
      <c r="AT2438" t="s">
        <v>80</v>
      </c>
      <c r="AU2438" t="s">
        <v>80</v>
      </c>
      <c r="AV2438" t="s">
        <v>8297</v>
      </c>
      <c r="AW2438" t="s">
        <v>2785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0</v>
      </c>
      <c r="BL2438">
        <v>2016031022</v>
      </c>
      <c r="BM2438">
        <v>22</v>
      </c>
    </row>
    <row r="2439" spans="1:65">
      <c r="A2439" t="s">
        <v>8298</v>
      </c>
      <c r="B2439">
        <v>2438</v>
      </c>
      <c r="C2439" t="s">
        <v>57</v>
      </c>
      <c r="D2439" t="s">
        <v>55</v>
      </c>
      <c r="E2439">
        <v>22</v>
      </c>
      <c r="F2439">
        <v>2016031022</v>
      </c>
      <c r="G2439" t="s">
        <v>55</v>
      </c>
      <c r="H2439" t="s">
        <v>2786</v>
      </c>
      <c r="I2439" t="s">
        <v>55</v>
      </c>
      <c r="J2439" t="s">
        <v>55</v>
      </c>
      <c r="K2439" t="s">
        <v>55</v>
      </c>
      <c r="L2439" t="s">
        <v>55</v>
      </c>
      <c r="M2439" t="s">
        <v>55</v>
      </c>
      <c r="N2439" t="s">
        <v>57</v>
      </c>
      <c r="O2439" t="s">
        <v>57</v>
      </c>
      <c r="P2439" t="s">
        <v>57</v>
      </c>
      <c r="Q2439" t="s">
        <v>57</v>
      </c>
      <c r="R2439" t="s">
        <v>57</v>
      </c>
      <c r="S2439" t="s">
        <v>55</v>
      </c>
      <c r="T2439" t="s">
        <v>57</v>
      </c>
      <c r="U2439" t="s">
        <v>57</v>
      </c>
      <c r="V2439" t="s">
        <v>57</v>
      </c>
      <c r="W2439" t="s">
        <v>55</v>
      </c>
      <c r="X2439" t="s">
        <v>57</v>
      </c>
      <c r="Y2439" t="s">
        <v>57</v>
      </c>
      <c r="Z2439" t="s">
        <v>57</v>
      </c>
      <c r="AA2439" t="s">
        <v>57</v>
      </c>
      <c r="AB2439" t="s">
        <v>57</v>
      </c>
      <c r="AC2439" t="s">
        <v>57</v>
      </c>
      <c r="AD2439" t="s">
        <v>57</v>
      </c>
      <c r="AE2439">
        <v>0</v>
      </c>
      <c r="AF2439">
        <v>0</v>
      </c>
      <c r="AG2439">
        <v>0</v>
      </c>
      <c r="AH2439">
        <v>0</v>
      </c>
      <c r="AI2439" s="18" t="str">
        <f t="shared" si="153"/>
        <v>1</v>
      </c>
      <c r="AJ2439" s="18" t="str">
        <f t="shared" si="154"/>
        <v>1</v>
      </c>
      <c r="AK2439" s="18" t="str">
        <f t="shared" si="155"/>
        <v>1</v>
      </c>
      <c r="AL2439" s="18">
        <f t="shared" si="156"/>
        <v>0</v>
      </c>
      <c r="AM2439" t="s">
        <v>55</v>
      </c>
      <c r="AN2439" t="s">
        <v>55</v>
      </c>
      <c r="AO2439">
        <v>1</v>
      </c>
      <c r="AP2439">
        <v>1</v>
      </c>
      <c r="AQ2439">
        <v>0</v>
      </c>
      <c r="AR2439" t="s">
        <v>59</v>
      </c>
      <c r="AS2439" t="s">
        <v>80</v>
      </c>
      <c r="AT2439" t="s">
        <v>80</v>
      </c>
      <c r="AU2439" t="s">
        <v>80</v>
      </c>
      <c r="AV2439" t="s">
        <v>8298</v>
      </c>
      <c r="AW2439" t="s">
        <v>2786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0</v>
      </c>
      <c r="BL2439">
        <v>2016031022</v>
      </c>
      <c r="BM2439">
        <v>22</v>
      </c>
    </row>
    <row r="2440" spans="1:65">
      <c r="A2440" t="s">
        <v>8299</v>
      </c>
      <c r="B2440">
        <v>2439</v>
      </c>
      <c r="C2440" t="s">
        <v>57</v>
      </c>
      <c r="D2440" t="s">
        <v>55</v>
      </c>
      <c r="E2440">
        <v>22</v>
      </c>
      <c r="F2440">
        <v>2016031022</v>
      </c>
      <c r="G2440" t="s">
        <v>55</v>
      </c>
      <c r="H2440" t="s">
        <v>2787</v>
      </c>
      <c r="I2440" t="s">
        <v>55</v>
      </c>
      <c r="J2440" t="s">
        <v>55</v>
      </c>
      <c r="K2440" t="s">
        <v>55</v>
      </c>
      <c r="L2440" t="s">
        <v>55</v>
      </c>
      <c r="M2440" t="s">
        <v>55</v>
      </c>
      <c r="N2440" t="s">
        <v>57</v>
      </c>
      <c r="O2440" t="s">
        <v>57</v>
      </c>
      <c r="P2440" t="s">
        <v>57</v>
      </c>
      <c r="Q2440" t="s">
        <v>57</v>
      </c>
      <c r="R2440" t="s">
        <v>57</v>
      </c>
      <c r="S2440" t="s">
        <v>55</v>
      </c>
      <c r="T2440" t="s">
        <v>57</v>
      </c>
      <c r="U2440" t="s">
        <v>57</v>
      </c>
      <c r="V2440" t="s">
        <v>57</v>
      </c>
      <c r="W2440" t="s">
        <v>55</v>
      </c>
      <c r="X2440" t="s">
        <v>57</v>
      </c>
      <c r="Y2440" t="s">
        <v>57</v>
      </c>
      <c r="Z2440" t="s">
        <v>57</v>
      </c>
      <c r="AA2440" t="s">
        <v>57</v>
      </c>
      <c r="AB2440" t="s">
        <v>57</v>
      </c>
      <c r="AC2440" t="s">
        <v>57</v>
      </c>
      <c r="AD2440" t="s">
        <v>57</v>
      </c>
      <c r="AE2440">
        <v>0</v>
      </c>
      <c r="AF2440">
        <v>0</v>
      </c>
      <c r="AG2440">
        <v>0</v>
      </c>
      <c r="AH2440">
        <v>0</v>
      </c>
      <c r="AI2440" s="18" t="str">
        <f t="shared" si="153"/>
        <v>1</v>
      </c>
      <c r="AJ2440" s="18" t="str">
        <f t="shared" si="154"/>
        <v>1</v>
      </c>
      <c r="AK2440" s="18" t="str">
        <f t="shared" si="155"/>
        <v>1</v>
      </c>
      <c r="AL2440" s="18">
        <f t="shared" si="156"/>
        <v>0</v>
      </c>
      <c r="AM2440" t="s">
        <v>55</v>
      </c>
      <c r="AN2440" t="s">
        <v>55</v>
      </c>
      <c r="AO2440">
        <v>0</v>
      </c>
      <c r="AP2440">
        <v>1</v>
      </c>
      <c r="AQ2440">
        <v>0</v>
      </c>
      <c r="AR2440" t="s">
        <v>59</v>
      </c>
      <c r="AS2440" t="s">
        <v>80</v>
      </c>
      <c r="AT2440" t="s">
        <v>80</v>
      </c>
      <c r="AU2440" t="s">
        <v>80</v>
      </c>
      <c r="AV2440" t="s">
        <v>8299</v>
      </c>
      <c r="AW2440" t="s">
        <v>2787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0</v>
      </c>
      <c r="BL2440">
        <v>2016031022</v>
      </c>
      <c r="BM2440">
        <v>22</v>
      </c>
    </row>
    <row r="2441" spans="1:65">
      <c r="A2441" t="s">
        <v>8300</v>
      </c>
      <c r="B2441">
        <v>2440</v>
      </c>
      <c r="C2441" t="s">
        <v>57</v>
      </c>
      <c r="D2441" t="s">
        <v>55</v>
      </c>
      <c r="E2441">
        <v>22</v>
      </c>
      <c r="F2441">
        <v>2016031022</v>
      </c>
      <c r="G2441" t="s">
        <v>55</v>
      </c>
      <c r="H2441" t="s">
        <v>2788</v>
      </c>
      <c r="I2441" t="s">
        <v>55</v>
      </c>
      <c r="J2441" t="s">
        <v>55</v>
      </c>
      <c r="K2441" t="s">
        <v>55</v>
      </c>
      <c r="L2441" t="s">
        <v>55</v>
      </c>
      <c r="M2441" t="s">
        <v>55</v>
      </c>
      <c r="N2441" t="s">
        <v>57</v>
      </c>
      <c r="O2441" t="s">
        <v>57</v>
      </c>
      <c r="P2441" t="s">
        <v>57</v>
      </c>
      <c r="Q2441" t="s">
        <v>57</v>
      </c>
      <c r="R2441" t="s">
        <v>57</v>
      </c>
      <c r="S2441" t="s">
        <v>55</v>
      </c>
      <c r="T2441" t="s">
        <v>57</v>
      </c>
      <c r="U2441" t="s">
        <v>57</v>
      </c>
      <c r="V2441" t="s">
        <v>57</v>
      </c>
      <c r="W2441" t="s">
        <v>55</v>
      </c>
      <c r="X2441" t="s">
        <v>57</v>
      </c>
      <c r="Y2441" t="s">
        <v>57</v>
      </c>
      <c r="Z2441" t="s">
        <v>57</v>
      </c>
      <c r="AA2441" t="s">
        <v>57</v>
      </c>
      <c r="AB2441" t="s">
        <v>57</v>
      </c>
      <c r="AC2441" t="s">
        <v>57</v>
      </c>
      <c r="AD2441" t="s">
        <v>57</v>
      </c>
      <c r="AE2441">
        <v>0</v>
      </c>
      <c r="AF2441">
        <v>0</v>
      </c>
      <c r="AG2441">
        <v>0</v>
      </c>
      <c r="AH2441">
        <v>0</v>
      </c>
      <c r="AI2441" s="18" t="str">
        <f t="shared" si="153"/>
        <v>1</v>
      </c>
      <c r="AJ2441" s="18" t="str">
        <f t="shared" si="154"/>
        <v>1</v>
      </c>
      <c r="AK2441" s="18" t="str">
        <f t="shared" si="155"/>
        <v>1</v>
      </c>
      <c r="AL2441" s="18">
        <f t="shared" si="156"/>
        <v>0</v>
      </c>
      <c r="AM2441" t="s">
        <v>55</v>
      </c>
      <c r="AN2441" t="s">
        <v>55</v>
      </c>
      <c r="AO2441">
        <v>0</v>
      </c>
      <c r="AP2441">
        <v>1</v>
      </c>
      <c r="AQ2441">
        <v>0</v>
      </c>
      <c r="AR2441" t="s">
        <v>59</v>
      </c>
      <c r="AS2441" t="s">
        <v>80</v>
      </c>
      <c r="AT2441" t="s">
        <v>80</v>
      </c>
      <c r="AU2441" t="s">
        <v>80</v>
      </c>
      <c r="AV2441" t="s">
        <v>8300</v>
      </c>
      <c r="AW2441" t="s">
        <v>2788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0</v>
      </c>
      <c r="BL2441">
        <v>2016031022</v>
      </c>
      <c r="BM2441">
        <v>22</v>
      </c>
    </row>
    <row r="2442" spans="1:65">
      <c r="A2442" t="s">
        <v>8301</v>
      </c>
      <c r="B2442">
        <v>2441</v>
      </c>
      <c r="C2442" t="s">
        <v>372</v>
      </c>
      <c r="D2442">
        <v>1</v>
      </c>
      <c r="E2442">
        <v>22</v>
      </c>
      <c r="F2442">
        <v>2016031022</v>
      </c>
      <c r="G2442">
        <v>20160310</v>
      </c>
      <c r="H2442" t="s">
        <v>2789</v>
      </c>
      <c r="I2442" t="s">
        <v>209</v>
      </c>
      <c r="J2442" t="s">
        <v>55</v>
      </c>
      <c r="K2442">
        <v>0</v>
      </c>
      <c r="L2442">
        <v>0</v>
      </c>
      <c r="M2442">
        <v>0</v>
      </c>
      <c r="N2442" t="s">
        <v>56</v>
      </c>
      <c r="O2442" t="s">
        <v>57</v>
      </c>
      <c r="P2442" t="s">
        <v>57</v>
      </c>
      <c r="Q2442" t="s">
        <v>3</v>
      </c>
      <c r="R2442" t="s">
        <v>58</v>
      </c>
      <c r="S2442" t="s">
        <v>55</v>
      </c>
      <c r="T2442" t="s">
        <v>68</v>
      </c>
      <c r="U2442" t="s">
        <v>68</v>
      </c>
      <c r="V2442" t="s">
        <v>68</v>
      </c>
      <c r="W2442" t="s">
        <v>55</v>
      </c>
      <c r="X2442" t="s">
        <v>56</v>
      </c>
      <c r="Y2442" t="s">
        <v>56</v>
      </c>
      <c r="Z2442" t="s">
        <v>56</v>
      </c>
      <c r="AA2442" t="s">
        <v>57</v>
      </c>
      <c r="AB2442" t="s">
        <v>56</v>
      </c>
      <c r="AC2442" t="s">
        <v>56</v>
      </c>
      <c r="AD2442" t="s">
        <v>57</v>
      </c>
      <c r="AE2442">
        <v>0</v>
      </c>
      <c r="AF2442">
        <v>0</v>
      </c>
      <c r="AG2442">
        <v>0</v>
      </c>
      <c r="AH2442">
        <v>1</v>
      </c>
      <c r="AI2442" s="18" t="str">
        <f t="shared" si="153"/>
        <v>1</v>
      </c>
      <c r="AJ2442" s="18" t="str">
        <f t="shared" si="154"/>
        <v>1</v>
      </c>
      <c r="AK2442" s="18" t="str">
        <f t="shared" si="155"/>
        <v>1</v>
      </c>
      <c r="AL2442" s="18">
        <f t="shared" si="156"/>
        <v>1</v>
      </c>
      <c r="AM2442" t="s">
        <v>55</v>
      </c>
      <c r="AN2442" t="s">
        <v>55</v>
      </c>
      <c r="AO2442">
        <v>1</v>
      </c>
      <c r="AP2442">
        <v>0</v>
      </c>
      <c r="AQ2442">
        <v>0</v>
      </c>
      <c r="AR2442" t="s">
        <v>209</v>
      </c>
      <c r="AS2442" t="s">
        <v>58</v>
      </c>
      <c r="AT2442" t="s">
        <v>58</v>
      </c>
      <c r="AU2442" t="s">
        <v>1326</v>
      </c>
      <c r="AV2442" t="s">
        <v>8301</v>
      </c>
      <c r="AW2442" t="s">
        <v>2789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2016031022</v>
      </c>
      <c r="BM2442">
        <v>22</v>
      </c>
    </row>
    <row r="2443" spans="1:65">
      <c r="A2443" t="s">
        <v>8302</v>
      </c>
      <c r="B2443">
        <v>2442</v>
      </c>
      <c r="C2443" t="s">
        <v>372</v>
      </c>
      <c r="D2443">
        <v>1</v>
      </c>
      <c r="E2443">
        <v>22</v>
      </c>
      <c r="F2443">
        <v>2016031022</v>
      </c>
      <c r="G2443">
        <v>20160310</v>
      </c>
      <c r="H2443" t="s">
        <v>2790</v>
      </c>
      <c r="I2443" t="s">
        <v>209</v>
      </c>
      <c r="J2443" t="s">
        <v>55</v>
      </c>
      <c r="K2443">
        <v>0</v>
      </c>
      <c r="L2443">
        <v>0</v>
      </c>
      <c r="M2443">
        <v>0</v>
      </c>
      <c r="N2443" t="s">
        <v>56</v>
      </c>
      <c r="O2443" t="s">
        <v>57</v>
      </c>
      <c r="P2443" t="s">
        <v>57</v>
      </c>
      <c r="Q2443" t="s">
        <v>3</v>
      </c>
      <c r="R2443" t="s">
        <v>58</v>
      </c>
      <c r="S2443" t="s">
        <v>55</v>
      </c>
      <c r="T2443" t="s">
        <v>68</v>
      </c>
      <c r="U2443" t="s">
        <v>68</v>
      </c>
      <c r="V2443" t="s">
        <v>68</v>
      </c>
      <c r="W2443" t="s">
        <v>55</v>
      </c>
      <c r="X2443" t="s">
        <v>56</v>
      </c>
      <c r="Y2443" t="s">
        <v>56</v>
      </c>
      <c r="Z2443" t="s">
        <v>56</v>
      </c>
      <c r="AA2443" t="s">
        <v>57</v>
      </c>
      <c r="AB2443" t="s">
        <v>56</v>
      </c>
      <c r="AC2443" t="s">
        <v>56</v>
      </c>
      <c r="AD2443" t="s">
        <v>57</v>
      </c>
      <c r="AE2443">
        <v>0</v>
      </c>
      <c r="AF2443">
        <v>0</v>
      </c>
      <c r="AG2443">
        <v>0</v>
      </c>
      <c r="AH2443">
        <v>1</v>
      </c>
      <c r="AI2443" s="18" t="str">
        <f t="shared" si="153"/>
        <v>1</v>
      </c>
      <c r="AJ2443" s="18" t="str">
        <f t="shared" si="154"/>
        <v>1</v>
      </c>
      <c r="AK2443" s="18" t="str">
        <f t="shared" si="155"/>
        <v>1</v>
      </c>
      <c r="AL2443" s="18">
        <f t="shared" si="156"/>
        <v>1</v>
      </c>
      <c r="AM2443" t="s">
        <v>55</v>
      </c>
      <c r="AN2443" t="s">
        <v>55</v>
      </c>
      <c r="AO2443">
        <v>0</v>
      </c>
      <c r="AP2443">
        <v>0</v>
      </c>
      <c r="AQ2443">
        <v>0</v>
      </c>
      <c r="AR2443" t="s">
        <v>209</v>
      </c>
      <c r="AS2443" t="s">
        <v>58</v>
      </c>
      <c r="AT2443" t="s">
        <v>58</v>
      </c>
      <c r="AU2443" t="s">
        <v>1326</v>
      </c>
      <c r="AV2443" t="s">
        <v>8302</v>
      </c>
      <c r="AW2443" t="s">
        <v>2790</v>
      </c>
      <c r="AX2443">
        <v>0</v>
      </c>
      <c r="AY2443">
        <v>0</v>
      </c>
      <c r="AZ2443">
        <v>0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2016031022</v>
      </c>
      <c r="BM2443">
        <v>22</v>
      </c>
    </row>
    <row r="2444" spans="1:65">
      <c r="A2444" t="s">
        <v>8303</v>
      </c>
      <c r="B2444">
        <v>2443</v>
      </c>
      <c r="C2444" t="s">
        <v>372</v>
      </c>
      <c r="D2444">
        <v>1</v>
      </c>
      <c r="E2444">
        <v>22</v>
      </c>
      <c r="F2444">
        <v>2016031022</v>
      </c>
      <c r="G2444">
        <v>20160310</v>
      </c>
      <c r="H2444" t="s">
        <v>2791</v>
      </c>
      <c r="I2444" t="s">
        <v>209</v>
      </c>
      <c r="J2444" t="s">
        <v>55</v>
      </c>
      <c r="K2444">
        <v>0</v>
      </c>
      <c r="L2444">
        <v>0</v>
      </c>
      <c r="M2444">
        <v>0</v>
      </c>
      <c r="N2444" t="s">
        <v>56</v>
      </c>
      <c r="O2444" t="s">
        <v>57</v>
      </c>
      <c r="P2444" t="s">
        <v>57</v>
      </c>
      <c r="Q2444" t="s">
        <v>3</v>
      </c>
      <c r="R2444" t="s">
        <v>58</v>
      </c>
      <c r="S2444" t="s">
        <v>55</v>
      </c>
      <c r="T2444" t="s">
        <v>68</v>
      </c>
      <c r="U2444" t="s">
        <v>68</v>
      </c>
      <c r="V2444" t="s">
        <v>68</v>
      </c>
      <c r="W2444" t="s">
        <v>55</v>
      </c>
      <c r="X2444" t="s">
        <v>56</v>
      </c>
      <c r="Y2444" t="s">
        <v>56</v>
      </c>
      <c r="Z2444" t="s">
        <v>56</v>
      </c>
      <c r="AA2444" t="s">
        <v>57</v>
      </c>
      <c r="AB2444" t="s">
        <v>56</v>
      </c>
      <c r="AC2444" t="s">
        <v>56</v>
      </c>
      <c r="AD2444" t="s">
        <v>57</v>
      </c>
      <c r="AE2444">
        <v>0</v>
      </c>
      <c r="AF2444">
        <v>0</v>
      </c>
      <c r="AG2444">
        <v>0</v>
      </c>
      <c r="AH2444">
        <v>1</v>
      </c>
      <c r="AI2444" s="18" t="str">
        <f t="shared" si="153"/>
        <v>1</v>
      </c>
      <c r="AJ2444" s="18" t="str">
        <f t="shared" si="154"/>
        <v>1</v>
      </c>
      <c r="AK2444" s="18" t="str">
        <f t="shared" si="155"/>
        <v>1</v>
      </c>
      <c r="AL2444" s="18">
        <f t="shared" si="156"/>
        <v>1</v>
      </c>
      <c r="AM2444" t="s">
        <v>55</v>
      </c>
      <c r="AN2444" t="s">
        <v>55</v>
      </c>
      <c r="AO2444">
        <v>0</v>
      </c>
      <c r="AP2444">
        <v>0</v>
      </c>
      <c r="AQ2444">
        <v>0</v>
      </c>
      <c r="AR2444" t="s">
        <v>209</v>
      </c>
      <c r="AS2444" t="s">
        <v>58</v>
      </c>
      <c r="AT2444" t="s">
        <v>58</v>
      </c>
      <c r="AU2444" t="s">
        <v>1326</v>
      </c>
      <c r="AV2444" t="s">
        <v>8303</v>
      </c>
      <c r="AW2444" t="s">
        <v>2791</v>
      </c>
      <c r="AX2444">
        <v>0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1</v>
      </c>
      <c r="BL2444">
        <v>2016031022</v>
      </c>
      <c r="BM2444">
        <v>22</v>
      </c>
    </row>
    <row r="2445" spans="1:65">
      <c r="A2445" t="s">
        <v>8304</v>
      </c>
      <c r="B2445">
        <v>2444</v>
      </c>
      <c r="C2445" t="s">
        <v>372</v>
      </c>
      <c r="D2445">
        <v>1</v>
      </c>
      <c r="E2445">
        <v>22</v>
      </c>
      <c r="F2445">
        <v>2016031022</v>
      </c>
      <c r="G2445">
        <v>20160310</v>
      </c>
      <c r="H2445" t="s">
        <v>2792</v>
      </c>
      <c r="I2445" t="s">
        <v>209</v>
      </c>
      <c r="J2445" t="s">
        <v>55</v>
      </c>
      <c r="K2445">
        <v>0</v>
      </c>
      <c r="L2445">
        <v>0</v>
      </c>
      <c r="M2445">
        <v>0</v>
      </c>
      <c r="N2445" t="s">
        <v>56</v>
      </c>
      <c r="O2445" t="s">
        <v>57</v>
      </c>
      <c r="P2445" t="s">
        <v>57</v>
      </c>
      <c r="Q2445" t="s">
        <v>3</v>
      </c>
      <c r="R2445" t="s">
        <v>58</v>
      </c>
      <c r="S2445" t="s">
        <v>55</v>
      </c>
      <c r="T2445" t="s">
        <v>68</v>
      </c>
      <c r="U2445" t="s">
        <v>68</v>
      </c>
      <c r="V2445" t="s">
        <v>68</v>
      </c>
      <c r="W2445" t="s">
        <v>55</v>
      </c>
      <c r="X2445" t="s">
        <v>56</v>
      </c>
      <c r="Y2445" t="s">
        <v>56</v>
      </c>
      <c r="Z2445" t="s">
        <v>56</v>
      </c>
      <c r="AA2445" t="s">
        <v>57</v>
      </c>
      <c r="AB2445" t="s">
        <v>56</v>
      </c>
      <c r="AC2445" t="s">
        <v>56</v>
      </c>
      <c r="AD2445" t="s">
        <v>57</v>
      </c>
      <c r="AE2445">
        <v>0</v>
      </c>
      <c r="AF2445">
        <v>0</v>
      </c>
      <c r="AG2445">
        <v>0</v>
      </c>
      <c r="AH2445">
        <v>1</v>
      </c>
      <c r="AI2445" s="18" t="str">
        <f t="shared" si="153"/>
        <v>1</v>
      </c>
      <c r="AJ2445" s="18" t="str">
        <f t="shared" si="154"/>
        <v>1</v>
      </c>
      <c r="AK2445" s="18" t="str">
        <f t="shared" si="155"/>
        <v>1</v>
      </c>
      <c r="AL2445" s="18">
        <f t="shared" si="156"/>
        <v>1</v>
      </c>
      <c r="AM2445" t="s">
        <v>55</v>
      </c>
      <c r="AN2445" t="s">
        <v>55</v>
      </c>
      <c r="AO2445">
        <v>0</v>
      </c>
      <c r="AP2445">
        <v>0</v>
      </c>
      <c r="AQ2445">
        <v>0</v>
      </c>
      <c r="AR2445" t="s">
        <v>209</v>
      </c>
      <c r="AS2445" t="s">
        <v>58</v>
      </c>
      <c r="AT2445" t="s">
        <v>58</v>
      </c>
      <c r="AU2445" t="s">
        <v>1326</v>
      </c>
      <c r="AV2445" t="s">
        <v>8304</v>
      </c>
      <c r="AW2445" t="s">
        <v>2792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2016031022</v>
      </c>
      <c r="BM2445">
        <v>22</v>
      </c>
    </row>
    <row r="2446" spans="1:65">
      <c r="A2446" t="s">
        <v>8305</v>
      </c>
      <c r="B2446">
        <v>2445</v>
      </c>
      <c r="C2446" t="s">
        <v>57</v>
      </c>
      <c r="D2446" t="s">
        <v>55</v>
      </c>
      <c r="E2446">
        <v>22</v>
      </c>
      <c r="F2446">
        <v>2016031022</v>
      </c>
      <c r="G2446" t="s">
        <v>55</v>
      </c>
      <c r="H2446" t="s">
        <v>2793</v>
      </c>
      <c r="I2446" t="s">
        <v>55</v>
      </c>
      <c r="J2446" t="s">
        <v>55</v>
      </c>
      <c r="K2446" t="s">
        <v>55</v>
      </c>
      <c r="L2446" t="s">
        <v>55</v>
      </c>
      <c r="M2446" t="s">
        <v>55</v>
      </c>
      <c r="N2446" t="s">
        <v>57</v>
      </c>
      <c r="O2446" t="s">
        <v>57</v>
      </c>
      <c r="P2446" t="s">
        <v>57</v>
      </c>
      <c r="Q2446" t="s">
        <v>57</v>
      </c>
      <c r="R2446" t="s">
        <v>57</v>
      </c>
      <c r="S2446" t="s">
        <v>55</v>
      </c>
      <c r="T2446" t="s">
        <v>57</v>
      </c>
      <c r="U2446" t="s">
        <v>57</v>
      </c>
      <c r="V2446" t="s">
        <v>57</v>
      </c>
      <c r="W2446" t="s">
        <v>55</v>
      </c>
      <c r="X2446" t="s">
        <v>57</v>
      </c>
      <c r="Y2446" t="s">
        <v>57</v>
      </c>
      <c r="Z2446" t="s">
        <v>57</v>
      </c>
      <c r="AA2446" t="s">
        <v>57</v>
      </c>
      <c r="AB2446" t="s">
        <v>57</v>
      </c>
      <c r="AC2446" t="s">
        <v>57</v>
      </c>
      <c r="AD2446" t="s">
        <v>57</v>
      </c>
      <c r="AE2446">
        <v>0</v>
      </c>
      <c r="AF2446">
        <v>0</v>
      </c>
      <c r="AG2446">
        <v>0</v>
      </c>
      <c r="AH2446">
        <v>1</v>
      </c>
      <c r="AI2446" s="18" t="str">
        <f t="shared" si="153"/>
        <v>1</v>
      </c>
      <c r="AJ2446" s="18" t="str">
        <f t="shared" si="154"/>
        <v>1</v>
      </c>
      <c r="AK2446" s="18" t="str">
        <f t="shared" si="155"/>
        <v>1</v>
      </c>
      <c r="AL2446" s="18">
        <f t="shared" si="156"/>
        <v>1</v>
      </c>
      <c r="AM2446" t="s">
        <v>55</v>
      </c>
      <c r="AN2446" t="s">
        <v>55</v>
      </c>
      <c r="AO2446">
        <v>0</v>
      </c>
      <c r="AP2446">
        <v>0</v>
      </c>
      <c r="AQ2446">
        <v>0</v>
      </c>
      <c r="AR2446" t="s">
        <v>59</v>
      </c>
      <c r="AS2446" t="s">
        <v>80</v>
      </c>
      <c r="AT2446" t="s">
        <v>80</v>
      </c>
      <c r="AU2446" t="s">
        <v>80</v>
      </c>
      <c r="AV2446" t="s">
        <v>8305</v>
      </c>
      <c r="AW2446" t="s">
        <v>2793</v>
      </c>
      <c r="AX2446">
        <v>0</v>
      </c>
      <c r="AY2446">
        <v>0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2016031022</v>
      </c>
      <c r="BM2446">
        <v>22</v>
      </c>
    </row>
    <row r="2447" spans="1:65">
      <c r="A2447" t="s">
        <v>8306</v>
      </c>
      <c r="B2447">
        <v>2446</v>
      </c>
      <c r="C2447" t="s">
        <v>57</v>
      </c>
      <c r="D2447" t="s">
        <v>55</v>
      </c>
      <c r="E2447">
        <v>22</v>
      </c>
      <c r="F2447">
        <v>2016031022</v>
      </c>
      <c r="G2447" t="s">
        <v>55</v>
      </c>
      <c r="H2447" t="s">
        <v>2794</v>
      </c>
      <c r="I2447" t="s">
        <v>55</v>
      </c>
      <c r="J2447" t="s">
        <v>55</v>
      </c>
      <c r="K2447" t="s">
        <v>55</v>
      </c>
      <c r="L2447" t="s">
        <v>55</v>
      </c>
      <c r="M2447" t="s">
        <v>55</v>
      </c>
      <c r="N2447" t="s">
        <v>57</v>
      </c>
      <c r="O2447" t="s">
        <v>57</v>
      </c>
      <c r="P2447" t="s">
        <v>57</v>
      </c>
      <c r="Q2447" t="s">
        <v>57</v>
      </c>
      <c r="R2447" t="s">
        <v>57</v>
      </c>
      <c r="S2447" t="s">
        <v>55</v>
      </c>
      <c r="T2447" t="s">
        <v>57</v>
      </c>
      <c r="U2447" t="s">
        <v>57</v>
      </c>
      <c r="V2447" t="s">
        <v>57</v>
      </c>
      <c r="W2447" t="s">
        <v>55</v>
      </c>
      <c r="X2447" t="s">
        <v>57</v>
      </c>
      <c r="Y2447" t="s">
        <v>57</v>
      </c>
      <c r="Z2447" t="s">
        <v>57</v>
      </c>
      <c r="AA2447" t="s">
        <v>57</v>
      </c>
      <c r="AB2447" t="s">
        <v>57</v>
      </c>
      <c r="AC2447" t="s">
        <v>57</v>
      </c>
      <c r="AD2447" t="s">
        <v>57</v>
      </c>
      <c r="AE2447">
        <v>0</v>
      </c>
      <c r="AF2447">
        <v>0</v>
      </c>
      <c r="AG2447">
        <v>0</v>
      </c>
      <c r="AH2447">
        <v>1</v>
      </c>
      <c r="AI2447" s="18" t="str">
        <f t="shared" si="153"/>
        <v>1</v>
      </c>
      <c r="AJ2447" s="18" t="str">
        <f t="shared" si="154"/>
        <v>1</v>
      </c>
      <c r="AK2447" s="18" t="str">
        <f t="shared" si="155"/>
        <v>1</v>
      </c>
      <c r="AL2447" s="18">
        <f t="shared" si="156"/>
        <v>1</v>
      </c>
      <c r="AM2447" t="s">
        <v>55</v>
      </c>
      <c r="AN2447" t="s">
        <v>55</v>
      </c>
      <c r="AO2447">
        <v>1</v>
      </c>
      <c r="AP2447">
        <v>0</v>
      </c>
      <c r="AQ2447">
        <v>0</v>
      </c>
      <c r="AR2447" t="s">
        <v>59</v>
      </c>
      <c r="AS2447" t="s">
        <v>80</v>
      </c>
      <c r="AT2447" t="s">
        <v>80</v>
      </c>
      <c r="AU2447" t="s">
        <v>80</v>
      </c>
      <c r="AV2447" t="s">
        <v>8306</v>
      </c>
      <c r="AW2447" t="s">
        <v>2794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2016031022</v>
      </c>
      <c r="BM2447">
        <v>22</v>
      </c>
    </row>
    <row r="2448" spans="1:65">
      <c r="A2448" t="s">
        <v>8307</v>
      </c>
      <c r="B2448">
        <v>2447</v>
      </c>
      <c r="C2448" t="s">
        <v>57</v>
      </c>
      <c r="D2448" t="s">
        <v>55</v>
      </c>
      <c r="E2448">
        <v>22</v>
      </c>
      <c r="F2448">
        <v>2016031022</v>
      </c>
      <c r="G2448" t="s">
        <v>55</v>
      </c>
      <c r="H2448" t="s">
        <v>2795</v>
      </c>
      <c r="I2448" t="s">
        <v>55</v>
      </c>
      <c r="J2448" t="s">
        <v>55</v>
      </c>
      <c r="K2448" t="s">
        <v>55</v>
      </c>
      <c r="L2448" t="s">
        <v>55</v>
      </c>
      <c r="M2448" t="s">
        <v>55</v>
      </c>
      <c r="N2448" t="s">
        <v>57</v>
      </c>
      <c r="O2448" t="s">
        <v>57</v>
      </c>
      <c r="P2448" t="s">
        <v>57</v>
      </c>
      <c r="Q2448" t="s">
        <v>57</v>
      </c>
      <c r="R2448" t="s">
        <v>57</v>
      </c>
      <c r="S2448" t="s">
        <v>55</v>
      </c>
      <c r="T2448" t="s">
        <v>57</v>
      </c>
      <c r="U2448" t="s">
        <v>57</v>
      </c>
      <c r="V2448" t="s">
        <v>57</v>
      </c>
      <c r="W2448" t="s">
        <v>55</v>
      </c>
      <c r="X2448" t="s">
        <v>57</v>
      </c>
      <c r="Y2448" t="s">
        <v>57</v>
      </c>
      <c r="Z2448" t="s">
        <v>57</v>
      </c>
      <c r="AA2448" t="s">
        <v>57</v>
      </c>
      <c r="AB2448" t="s">
        <v>57</v>
      </c>
      <c r="AC2448" t="s">
        <v>57</v>
      </c>
      <c r="AD2448" t="s">
        <v>57</v>
      </c>
      <c r="AE2448">
        <v>0</v>
      </c>
      <c r="AF2448">
        <v>0</v>
      </c>
      <c r="AG2448">
        <v>0</v>
      </c>
      <c r="AH2448">
        <v>1</v>
      </c>
      <c r="AI2448" s="18" t="str">
        <f t="shared" si="153"/>
        <v>1</v>
      </c>
      <c r="AJ2448" s="18" t="str">
        <f t="shared" si="154"/>
        <v>1</v>
      </c>
      <c r="AK2448" s="18" t="str">
        <f t="shared" si="155"/>
        <v>1</v>
      </c>
      <c r="AL2448" s="18">
        <f t="shared" si="156"/>
        <v>1</v>
      </c>
      <c r="AM2448" t="s">
        <v>55</v>
      </c>
      <c r="AN2448" t="s">
        <v>55</v>
      </c>
      <c r="AO2448">
        <v>0</v>
      </c>
      <c r="AP2448">
        <v>0</v>
      </c>
      <c r="AQ2448">
        <v>0</v>
      </c>
      <c r="AR2448" t="s">
        <v>59</v>
      </c>
      <c r="AS2448" t="s">
        <v>80</v>
      </c>
      <c r="AT2448" t="s">
        <v>80</v>
      </c>
      <c r="AU2448" t="s">
        <v>80</v>
      </c>
      <c r="AV2448" t="s">
        <v>8307</v>
      </c>
      <c r="AW2448" t="s">
        <v>2795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1</v>
      </c>
      <c r="BL2448">
        <v>2016031022</v>
      </c>
      <c r="BM2448">
        <v>22</v>
      </c>
    </row>
    <row r="2449" spans="1:65">
      <c r="A2449" t="s">
        <v>8308</v>
      </c>
      <c r="B2449">
        <v>2448</v>
      </c>
      <c r="C2449" t="s">
        <v>57</v>
      </c>
      <c r="D2449" t="s">
        <v>55</v>
      </c>
      <c r="E2449">
        <v>22</v>
      </c>
      <c r="F2449">
        <v>2016031022</v>
      </c>
      <c r="G2449" t="s">
        <v>55</v>
      </c>
      <c r="H2449" t="s">
        <v>2796</v>
      </c>
      <c r="I2449" t="s">
        <v>55</v>
      </c>
      <c r="J2449" t="s">
        <v>55</v>
      </c>
      <c r="K2449" t="s">
        <v>55</v>
      </c>
      <c r="L2449" t="s">
        <v>55</v>
      </c>
      <c r="M2449" t="s">
        <v>55</v>
      </c>
      <c r="N2449" t="s">
        <v>57</v>
      </c>
      <c r="O2449" t="s">
        <v>57</v>
      </c>
      <c r="P2449" t="s">
        <v>57</v>
      </c>
      <c r="Q2449" t="s">
        <v>57</v>
      </c>
      <c r="R2449" t="s">
        <v>57</v>
      </c>
      <c r="S2449" t="s">
        <v>55</v>
      </c>
      <c r="T2449" t="s">
        <v>57</v>
      </c>
      <c r="U2449" t="s">
        <v>57</v>
      </c>
      <c r="V2449" t="s">
        <v>57</v>
      </c>
      <c r="W2449" t="s">
        <v>55</v>
      </c>
      <c r="X2449" t="s">
        <v>57</v>
      </c>
      <c r="Y2449" t="s">
        <v>57</v>
      </c>
      <c r="Z2449" t="s">
        <v>57</v>
      </c>
      <c r="AA2449" t="s">
        <v>57</v>
      </c>
      <c r="AB2449" t="s">
        <v>57</v>
      </c>
      <c r="AC2449" t="s">
        <v>57</v>
      </c>
      <c r="AD2449" t="s">
        <v>57</v>
      </c>
      <c r="AE2449">
        <v>0</v>
      </c>
      <c r="AF2449">
        <v>0</v>
      </c>
      <c r="AG2449">
        <v>0</v>
      </c>
      <c r="AH2449">
        <v>0</v>
      </c>
      <c r="AI2449" s="18" t="str">
        <f t="shared" si="153"/>
        <v>1</v>
      </c>
      <c r="AJ2449" s="18" t="str">
        <f t="shared" si="154"/>
        <v>1</v>
      </c>
      <c r="AK2449" s="18" t="str">
        <f t="shared" si="155"/>
        <v>1</v>
      </c>
      <c r="AL2449" s="18">
        <f t="shared" si="156"/>
        <v>0</v>
      </c>
      <c r="AM2449" t="s">
        <v>55</v>
      </c>
      <c r="AN2449" t="s">
        <v>55</v>
      </c>
      <c r="AO2449">
        <v>0</v>
      </c>
      <c r="AP2449">
        <v>1</v>
      </c>
      <c r="AQ2449">
        <v>0</v>
      </c>
      <c r="AR2449" t="s">
        <v>59</v>
      </c>
      <c r="AS2449" t="s">
        <v>80</v>
      </c>
      <c r="AT2449" t="s">
        <v>80</v>
      </c>
      <c r="AU2449" t="s">
        <v>80</v>
      </c>
      <c r="AV2449" t="s">
        <v>8308</v>
      </c>
      <c r="AW2449" t="s">
        <v>2796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J2449">
        <v>0</v>
      </c>
      <c r="BK2449">
        <v>0</v>
      </c>
      <c r="BL2449">
        <v>2016031022</v>
      </c>
      <c r="BM2449">
        <v>22</v>
      </c>
    </row>
    <row r="2450" spans="1:65">
      <c r="A2450" t="s">
        <v>8309</v>
      </c>
      <c r="B2450">
        <v>2449</v>
      </c>
      <c r="C2450" t="s">
        <v>57</v>
      </c>
      <c r="D2450" t="s">
        <v>55</v>
      </c>
      <c r="E2450">
        <v>22</v>
      </c>
      <c r="F2450">
        <v>2016031022</v>
      </c>
      <c r="G2450" t="s">
        <v>55</v>
      </c>
      <c r="H2450" t="s">
        <v>2797</v>
      </c>
      <c r="I2450" t="s">
        <v>55</v>
      </c>
      <c r="J2450" t="s">
        <v>55</v>
      </c>
      <c r="K2450" t="s">
        <v>55</v>
      </c>
      <c r="L2450" t="s">
        <v>55</v>
      </c>
      <c r="M2450" t="s">
        <v>55</v>
      </c>
      <c r="N2450" t="s">
        <v>57</v>
      </c>
      <c r="O2450" t="s">
        <v>57</v>
      </c>
      <c r="P2450" t="s">
        <v>57</v>
      </c>
      <c r="Q2450" t="s">
        <v>57</v>
      </c>
      <c r="R2450" t="s">
        <v>57</v>
      </c>
      <c r="S2450" t="s">
        <v>55</v>
      </c>
      <c r="T2450" t="s">
        <v>57</v>
      </c>
      <c r="U2450" t="s">
        <v>57</v>
      </c>
      <c r="V2450" t="s">
        <v>57</v>
      </c>
      <c r="W2450" t="s">
        <v>55</v>
      </c>
      <c r="X2450" t="s">
        <v>57</v>
      </c>
      <c r="Y2450" t="s">
        <v>57</v>
      </c>
      <c r="Z2450" t="s">
        <v>57</v>
      </c>
      <c r="AA2450" t="s">
        <v>57</v>
      </c>
      <c r="AB2450" t="s">
        <v>57</v>
      </c>
      <c r="AC2450" t="s">
        <v>57</v>
      </c>
      <c r="AD2450" t="s">
        <v>57</v>
      </c>
      <c r="AE2450">
        <v>0</v>
      </c>
      <c r="AF2450">
        <v>0</v>
      </c>
      <c r="AG2450">
        <v>0</v>
      </c>
      <c r="AH2450">
        <v>0</v>
      </c>
      <c r="AI2450" s="18" t="str">
        <f t="shared" si="153"/>
        <v>1</v>
      </c>
      <c r="AJ2450" s="18" t="str">
        <f t="shared" si="154"/>
        <v>1</v>
      </c>
      <c r="AK2450" s="18" t="str">
        <f t="shared" si="155"/>
        <v>1</v>
      </c>
      <c r="AL2450" s="18">
        <f t="shared" si="156"/>
        <v>0</v>
      </c>
      <c r="AM2450" t="s">
        <v>55</v>
      </c>
      <c r="AN2450" t="s">
        <v>55</v>
      </c>
      <c r="AO2450">
        <v>0</v>
      </c>
      <c r="AP2450">
        <v>1</v>
      </c>
      <c r="AQ2450">
        <v>0</v>
      </c>
      <c r="AR2450" t="s">
        <v>59</v>
      </c>
      <c r="AS2450" t="s">
        <v>80</v>
      </c>
      <c r="AT2450" t="s">
        <v>80</v>
      </c>
      <c r="AU2450" t="s">
        <v>80</v>
      </c>
      <c r="AV2450" t="s">
        <v>8309</v>
      </c>
      <c r="AW2450" t="s">
        <v>2797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1</v>
      </c>
      <c r="BJ2450">
        <v>0</v>
      </c>
      <c r="BK2450">
        <v>0</v>
      </c>
      <c r="BL2450">
        <v>2016031022</v>
      </c>
      <c r="BM2450">
        <v>22</v>
      </c>
    </row>
    <row r="2451" spans="1:65">
      <c r="A2451" t="s">
        <v>8310</v>
      </c>
      <c r="B2451">
        <v>2450</v>
      </c>
      <c r="C2451" t="s">
        <v>372</v>
      </c>
      <c r="D2451">
        <v>1</v>
      </c>
      <c r="E2451">
        <v>22</v>
      </c>
      <c r="F2451">
        <v>2016031022</v>
      </c>
      <c r="G2451">
        <v>20160310</v>
      </c>
      <c r="H2451" t="s">
        <v>2798</v>
      </c>
      <c r="I2451" t="s">
        <v>293</v>
      </c>
      <c r="J2451" t="s">
        <v>55</v>
      </c>
      <c r="K2451">
        <v>0</v>
      </c>
      <c r="L2451">
        <v>0</v>
      </c>
      <c r="M2451">
        <v>0</v>
      </c>
      <c r="N2451" t="s">
        <v>56</v>
      </c>
      <c r="O2451" t="s">
        <v>57</v>
      </c>
      <c r="P2451" t="s">
        <v>57</v>
      </c>
      <c r="Q2451" t="s">
        <v>3</v>
      </c>
      <c r="R2451" t="s">
        <v>140</v>
      </c>
      <c r="S2451" t="s">
        <v>55</v>
      </c>
      <c r="T2451" t="s">
        <v>56</v>
      </c>
      <c r="U2451" t="s">
        <v>56</v>
      </c>
      <c r="V2451" t="s">
        <v>56</v>
      </c>
      <c r="W2451" t="s">
        <v>55</v>
      </c>
      <c r="X2451" t="s">
        <v>56</v>
      </c>
      <c r="Y2451" t="s">
        <v>56</v>
      </c>
      <c r="Z2451" t="s">
        <v>56</v>
      </c>
      <c r="AA2451" t="s">
        <v>57</v>
      </c>
      <c r="AB2451" t="s">
        <v>56</v>
      </c>
      <c r="AC2451" t="s">
        <v>56</v>
      </c>
      <c r="AD2451" t="s">
        <v>57</v>
      </c>
      <c r="AE2451">
        <v>0</v>
      </c>
      <c r="AF2451">
        <v>0</v>
      </c>
      <c r="AG2451">
        <v>0</v>
      </c>
      <c r="AH2451">
        <v>1</v>
      </c>
      <c r="AI2451" s="18" t="str">
        <f t="shared" si="153"/>
        <v>1</v>
      </c>
      <c r="AJ2451" s="18" t="str">
        <f t="shared" si="154"/>
        <v>1</v>
      </c>
      <c r="AK2451" s="18" t="str">
        <f t="shared" si="155"/>
        <v>1</v>
      </c>
      <c r="AL2451" s="18">
        <f t="shared" si="156"/>
        <v>1</v>
      </c>
      <c r="AM2451" t="s">
        <v>55</v>
      </c>
      <c r="AN2451" t="s">
        <v>55</v>
      </c>
      <c r="AO2451">
        <v>0</v>
      </c>
      <c r="AP2451">
        <v>0</v>
      </c>
      <c r="AQ2451">
        <v>0</v>
      </c>
      <c r="AR2451" t="s">
        <v>293</v>
      </c>
      <c r="AS2451" t="s">
        <v>141</v>
      </c>
      <c r="AT2451" t="s">
        <v>141</v>
      </c>
      <c r="AU2451" t="s">
        <v>1326</v>
      </c>
      <c r="AV2451" t="s">
        <v>8310</v>
      </c>
      <c r="AW2451" t="s">
        <v>2798</v>
      </c>
      <c r="AX2451">
        <v>0</v>
      </c>
      <c r="AY2451">
        <v>0</v>
      </c>
      <c r="AZ2451">
        <v>0</v>
      </c>
      <c r="BA2451">
        <v>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2016031022</v>
      </c>
      <c r="BM2451">
        <v>22</v>
      </c>
    </row>
    <row r="2452" spans="1:65">
      <c r="A2452" t="s">
        <v>8311</v>
      </c>
      <c r="B2452">
        <v>2451</v>
      </c>
      <c r="C2452" t="s">
        <v>57</v>
      </c>
      <c r="D2452" t="s">
        <v>55</v>
      </c>
      <c r="E2452">
        <v>22</v>
      </c>
      <c r="F2452">
        <v>2016031022</v>
      </c>
      <c r="G2452" t="s">
        <v>55</v>
      </c>
      <c r="H2452" t="s">
        <v>2799</v>
      </c>
      <c r="I2452" t="s">
        <v>55</v>
      </c>
      <c r="J2452" t="s">
        <v>55</v>
      </c>
      <c r="K2452" t="s">
        <v>55</v>
      </c>
      <c r="L2452" t="s">
        <v>55</v>
      </c>
      <c r="M2452" t="s">
        <v>55</v>
      </c>
      <c r="N2452" t="s">
        <v>57</v>
      </c>
      <c r="O2452" t="s">
        <v>57</v>
      </c>
      <c r="P2452" t="s">
        <v>57</v>
      </c>
      <c r="Q2452" t="s">
        <v>57</v>
      </c>
      <c r="R2452" t="s">
        <v>57</v>
      </c>
      <c r="S2452" t="s">
        <v>55</v>
      </c>
      <c r="T2452" t="s">
        <v>57</v>
      </c>
      <c r="U2452" t="s">
        <v>57</v>
      </c>
      <c r="V2452" t="s">
        <v>57</v>
      </c>
      <c r="W2452" t="s">
        <v>55</v>
      </c>
      <c r="X2452" t="s">
        <v>57</v>
      </c>
      <c r="Y2452" t="s">
        <v>57</v>
      </c>
      <c r="Z2452" t="s">
        <v>57</v>
      </c>
      <c r="AA2452" t="s">
        <v>57</v>
      </c>
      <c r="AB2452" t="s">
        <v>57</v>
      </c>
      <c r="AC2452" t="s">
        <v>57</v>
      </c>
      <c r="AD2452" t="s">
        <v>57</v>
      </c>
      <c r="AE2452">
        <v>0</v>
      </c>
      <c r="AF2452">
        <v>0</v>
      </c>
      <c r="AG2452">
        <v>0</v>
      </c>
      <c r="AH2452">
        <v>1</v>
      </c>
      <c r="AI2452" s="18" t="str">
        <f t="shared" si="153"/>
        <v>1</v>
      </c>
      <c r="AJ2452" s="18" t="str">
        <f t="shared" si="154"/>
        <v>1</v>
      </c>
      <c r="AK2452" s="18" t="str">
        <f t="shared" si="155"/>
        <v>1</v>
      </c>
      <c r="AL2452" s="18">
        <f t="shared" si="156"/>
        <v>1</v>
      </c>
      <c r="AM2452" t="s">
        <v>55</v>
      </c>
      <c r="AN2452" t="s">
        <v>55</v>
      </c>
      <c r="AO2452">
        <v>0</v>
      </c>
      <c r="AP2452">
        <v>0</v>
      </c>
      <c r="AQ2452">
        <v>0</v>
      </c>
      <c r="AR2452" t="s">
        <v>59</v>
      </c>
      <c r="AS2452" t="s">
        <v>80</v>
      </c>
      <c r="AT2452" t="s">
        <v>80</v>
      </c>
      <c r="AU2452" t="s">
        <v>80</v>
      </c>
      <c r="AV2452" t="s">
        <v>8311</v>
      </c>
      <c r="AW2452" t="s">
        <v>2799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</v>
      </c>
      <c r="BL2452">
        <v>2016031022</v>
      </c>
      <c r="BM2452">
        <v>22</v>
      </c>
    </row>
    <row r="2453" spans="1:65">
      <c r="A2453" t="s">
        <v>8312</v>
      </c>
      <c r="B2453">
        <v>2452</v>
      </c>
      <c r="C2453" t="s">
        <v>372</v>
      </c>
      <c r="D2453">
        <v>1</v>
      </c>
      <c r="E2453">
        <v>22</v>
      </c>
      <c r="F2453">
        <v>2016031022</v>
      </c>
      <c r="G2453">
        <v>20160310</v>
      </c>
      <c r="H2453" t="s">
        <v>2800</v>
      </c>
      <c r="I2453" t="s">
        <v>147</v>
      </c>
      <c r="J2453" t="s">
        <v>55</v>
      </c>
      <c r="K2453">
        <v>0</v>
      </c>
      <c r="L2453">
        <v>0</v>
      </c>
      <c r="M2453">
        <v>0</v>
      </c>
      <c r="N2453" t="s">
        <v>56</v>
      </c>
      <c r="O2453" t="s">
        <v>57</v>
      </c>
      <c r="P2453" t="s">
        <v>57</v>
      </c>
      <c r="Q2453" t="s">
        <v>3</v>
      </c>
      <c r="R2453" t="s">
        <v>58</v>
      </c>
      <c r="S2453" t="s">
        <v>55</v>
      </c>
      <c r="T2453" t="s">
        <v>56</v>
      </c>
      <c r="U2453" t="s">
        <v>56</v>
      </c>
      <c r="V2453" t="s">
        <v>56</v>
      </c>
      <c r="W2453" t="s">
        <v>55</v>
      </c>
      <c r="X2453" t="s">
        <v>56</v>
      </c>
      <c r="Y2453" t="s">
        <v>56</v>
      </c>
      <c r="Z2453" t="s">
        <v>56</v>
      </c>
      <c r="AA2453" t="s">
        <v>57</v>
      </c>
      <c r="AB2453" t="s">
        <v>56</v>
      </c>
      <c r="AC2453" t="s">
        <v>56</v>
      </c>
      <c r="AD2453" t="s">
        <v>57</v>
      </c>
      <c r="AE2453">
        <v>0</v>
      </c>
      <c r="AF2453">
        <v>0</v>
      </c>
      <c r="AG2453">
        <v>0</v>
      </c>
      <c r="AH2453">
        <v>1</v>
      </c>
      <c r="AI2453" s="18" t="str">
        <f t="shared" si="153"/>
        <v>1</v>
      </c>
      <c r="AJ2453" s="18" t="str">
        <f t="shared" si="154"/>
        <v>1</v>
      </c>
      <c r="AK2453" s="18" t="str">
        <f t="shared" si="155"/>
        <v>1</v>
      </c>
      <c r="AL2453" s="18">
        <f t="shared" si="156"/>
        <v>1</v>
      </c>
      <c r="AM2453" t="s">
        <v>55</v>
      </c>
      <c r="AN2453" t="s">
        <v>55</v>
      </c>
      <c r="AO2453">
        <v>0</v>
      </c>
      <c r="AP2453">
        <v>0</v>
      </c>
      <c r="AQ2453">
        <v>0</v>
      </c>
      <c r="AR2453" t="s">
        <v>147</v>
      </c>
      <c r="AS2453" t="s">
        <v>58</v>
      </c>
      <c r="AT2453" t="s">
        <v>58</v>
      </c>
      <c r="AU2453" t="s">
        <v>1326</v>
      </c>
      <c r="AV2453" t="s">
        <v>8312</v>
      </c>
      <c r="AW2453" t="s">
        <v>2800</v>
      </c>
      <c r="AX2453">
        <v>0</v>
      </c>
      <c r="AY2453">
        <v>0</v>
      </c>
      <c r="AZ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2016031022</v>
      </c>
      <c r="BM2453">
        <v>22</v>
      </c>
    </row>
    <row r="2454" spans="1:65">
      <c r="A2454" t="s">
        <v>8313</v>
      </c>
      <c r="B2454">
        <v>2453</v>
      </c>
      <c r="C2454" t="s">
        <v>372</v>
      </c>
      <c r="D2454">
        <v>1</v>
      </c>
      <c r="E2454">
        <v>22</v>
      </c>
      <c r="F2454">
        <v>2016031022</v>
      </c>
      <c r="G2454">
        <v>20160310</v>
      </c>
      <c r="H2454" t="s">
        <v>2801</v>
      </c>
      <c r="I2454" t="s">
        <v>209</v>
      </c>
      <c r="J2454" t="s">
        <v>55</v>
      </c>
      <c r="K2454">
        <v>0</v>
      </c>
      <c r="L2454">
        <v>0</v>
      </c>
      <c r="M2454">
        <v>0</v>
      </c>
      <c r="N2454" t="s">
        <v>56</v>
      </c>
      <c r="O2454" t="s">
        <v>57</v>
      </c>
      <c r="P2454" t="s">
        <v>57</v>
      </c>
      <c r="Q2454" t="s">
        <v>3</v>
      </c>
      <c r="R2454" t="s">
        <v>58</v>
      </c>
      <c r="S2454" t="s">
        <v>55</v>
      </c>
      <c r="T2454" t="s">
        <v>68</v>
      </c>
      <c r="U2454" t="s">
        <v>68</v>
      </c>
      <c r="V2454" t="s">
        <v>56</v>
      </c>
      <c r="W2454" t="s">
        <v>55</v>
      </c>
      <c r="X2454" t="s">
        <v>56</v>
      </c>
      <c r="Y2454" t="s">
        <v>56</v>
      </c>
      <c r="Z2454" t="s">
        <v>56</v>
      </c>
      <c r="AA2454" t="s">
        <v>57</v>
      </c>
      <c r="AB2454" t="s">
        <v>56</v>
      </c>
      <c r="AC2454" t="s">
        <v>56</v>
      </c>
      <c r="AD2454" t="s">
        <v>57</v>
      </c>
      <c r="AE2454">
        <v>0</v>
      </c>
      <c r="AF2454">
        <v>0</v>
      </c>
      <c r="AG2454">
        <v>0</v>
      </c>
      <c r="AH2454">
        <v>1</v>
      </c>
      <c r="AI2454" s="18" t="str">
        <f t="shared" si="153"/>
        <v>1</v>
      </c>
      <c r="AJ2454" s="18" t="str">
        <f t="shared" si="154"/>
        <v>1</v>
      </c>
      <c r="AK2454" s="18" t="str">
        <f t="shared" si="155"/>
        <v>1</v>
      </c>
      <c r="AL2454" s="18">
        <f t="shared" si="156"/>
        <v>1</v>
      </c>
      <c r="AM2454" t="s">
        <v>55</v>
      </c>
      <c r="AN2454" t="s">
        <v>55</v>
      </c>
      <c r="AO2454">
        <v>1</v>
      </c>
      <c r="AP2454">
        <v>0</v>
      </c>
      <c r="AQ2454">
        <v>0</v>
      </c>
      <c r="AR2454" t="s">
        <v>209</v>
      </c>
      <c r="AS2454" t="s">
        <v>58</v>
      </c>
      <c r="AT2454" t="s">
        <v>58</v>
      </c>
      <c r="AU2454" t="s">
        <v>1326</v>
      </c>
      <c r="AV2454" t="s">
        <v>8313</v>
      </c>
      <c r="AW2454" t="s">
        <v>2801</v>
      </c>
      <c r="AX2454">
        <v>0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2016031022</v>
      </c>
      <c r="BM2454">
        <v>22</v>
      </c>
    </row>
    <row r="2455" spans="1:65">
      <c r="A2455" t="s">
        <v>8314</v>
      </c>
      <c r="B2455">
        <v>2454</v>
      </c>
      <c r="C2455" t="s">
        <v>372</v>
      </c>
      <c r="D2455">
        <v>1</v>
      </c>
      <c r="E2455">
        <v>22</v>
      </c>
      <c r="F2455">
        <v>2016031022</v>
      </c>
      <c r="G2455">
        <v>20160310</v>
      </c>
      <c r="H2455" t="s">
        <v>2802</v>
      </c>
      <c r="I2455" t="s">
        <v>588</v>
      </c>
      <c r="J2455" t="s">
        <v>55</v>
      </c>
      <c r="K2455">
        <v>0</v>
      </c>
      <c r="L2455">
        <v>0</v>
      </c>
      <c r="M2455">
        <v>0</v>
      </c>
      <c r="N2455" t="s">
        <v>56</v>
      </c>
      <c r="O2455" t="s">
        <v>57</v>
      </c>
      <c r="P2455" t="s">
        <v>57</v>
      </c>
      <c r="Q2455" t="s">
        <v>3</v>
      </c>
      <c r="R2455" t="s">
        <v>58</v>
      </c>
      <c r="S2455" t="s">
        <v>55</v>
      </c>
      <c r="T2455" t="s">
        <v>68</v>
      </c>
      <c r="U2455" t="s">
        <v>68</v>
      </c>
      <c r="V2455" t="s">
        <v>68</v>
      </c>
      <c r="W2455" t="s">
        <v>55</v>
      </c>
      <c r="X2455" t="s">
        <v>56</v>
      </c>
      <c r="Y2455" t="s">
        <v>56</v>
      </c>
      <c r="Z2455" t="s">
        <v>56</v>
      </c>
      <c r="AA2455" t="s">
        <v>57</v>
      </c>
      <c r="AB2455" t="s">
        <v>56</v>
      </c>
      <c r="AC2455" t="s">
        <v>56</v>
      </c>
      <c r="AD2455" t="s">
        <v>2803</v>
      </c>
      <c r="AE2455">
        <v>0</v>
      </c>
      <c r="AF2455">
        <v>0</v>
      </c>
      <c r="AG2455">
        <v>0</v>
      </c>
      <c r="AH2455">
        <v>1</v>
      </c>
      <c r="AI2455" s="18" t="str">
        <f t="shared" si="153"/>
        <v>1</v>
      </c>
      <c r="AJ2455" s="18" t="str">
        <f t="shared" si="154"/>
        <v>1</v>
      </c>
      <c r="AK2455" s="18" t="str">
        <f t="shared" si="155"/>
        <v>1</v>
      </c>
      <c r="AL2455" s="18">
        <f t="shared" si="156"/>
        <v>1</v>
      </c>
      <c r="AM2455" t="s">
        <v>55</v>
      </c>
      <c r="AN2455" t="s">
        <v>55</v>
      </c>
      <c r="AO2455">
        <v>0</v>
      </c>
      <c r="AP2455">
        <v>0</v>
      </c>
      <c r="AQ2455">
        <v>0</v>
      </c>
      <c r="AR2455" t="s">
        <v>589</v>
      </c>
      <c r="AS2455" t="s">
        <v>58</v>
      </c>
      <c r="AT2455" t="s">
        <v>58</v>
      </c>
      <c r="AU2455" t="s">
        <v>1326</v>
      </c>
      <c r="AV2455" t="s">
        <v>8314</v>
      </c>
      <c r="AW2455" t="s">
        <v>2802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2016031022</v>
      </c>
      <c r="BM2455">
        <v>22</v>
      </c>
    </row>
    <row r="2456" spans="1:65">
      <c r="A2456" t="s">
        <v>8315</v>
      </c>
      <c r="B2456">
        <v>2455</v>
      </c>
      <c r="C2456" t="s">
        <v>372</v>
      </c>
      <c r="D2456">
        <v>1</v>
      </c>
      <c r="E2456">
        <v>22</v>
      </c>
      <c r="F2456">
        <v>2016031022</v>
      </c>
      <c r="G2456">
        <v>20160310</v>
      </c>
      <c r="H2456" t="s">
        <v>2412</v>
      </c>
      <c r="I2456" t="s">
        <v>2804</v>
      </c>
      <c r="J2456" t="s">
        <v>55</v>
      </c>
      <c r="K2456">
        <v>0</v>
      </c>
      <c r="L2456">
        <v>0</v>
      </c>
      <c r="M2456">
        <v>0</v>
      </c>
      <c r="N2456" t="s">
        <v>56</v>
      </c>
      <c r="O2456" t="s">
        <v>57</v>
      </c>
      <c r="P2456" t="s">
        <v>57</v>
      </c>
      <c r="Q2456" t="s">
        <v>3</v>
      </c>
      <c r="R2456" t="s">
        <v>58</v>
      </c>
      <c r="S2456" t="s">
        <v>55</v>
      </c>
      <c r="T2456" t="s">
        <v>68</v>
      </c>
      <c r="U2456" t="s">
        <v>68</v>
      </c>
      <c r="V2456" t="s">
        <v>68</v>
      </c>
      <c r="W2456" t="s">
        <v>55</v>
      </c>
      <c r="X2456" t="s">
        <v>56</v>
      </c>
      <c r="Y2456" t="s">
        <v>56</v>
      </c>
      <c r="Z2456" t="s">
        <v>56</v>
      </c>
      <c r="AA2456" t="s">
        <v>57</v>
      </c>
      <c r="AB2456" t="s">
        <v>56</v>
      </c>
      <c r="AC2456" t="s">
        <v>56</v>
      </c>
      <c r="AD2456" t="s">
        <v>57</v>
      </c>
      <c r="AE2456">
        <v>0</v>
      </c>
      <c r="AF2456">
        <v>0</v>
      </c>
      <c r="AG2456">
        <v>0</v>
      </c>
      <c r="AH2456">
        <v>1</v>
      </c>
      <c r="AI2456" s="18" t="str">
        <f t="shared" si="153"/>
        <v>1</v>
      </c>
      <c r="AJ2456" s="18" t="str">
        <f t="shared" si="154"/>
        <v>1</v>
      </c>
      <c r="AK2456" s="18" t="str">
        <f t="shared" si="155"/>
        <v>1</v>
      </c>
      <c r="AL2456" s="18">
        <f t="shared" si="156"/>
        <v>1</v>
      </c>
      <c r="AM2456" t="s">
        <v>55</v>
      </c>
      <c r="AN2456" t="s">
        <v>55</v>
      </c>
      <c r="AO2456">
        <v>0</v>
      </c>
      <c r="AP2456">
        <v>0</v>
      </c>
      <c r="AQ2456">
        <v>0</v>
      </c>
      <c r="AR2456" t="s">
        <v>426</v>
      </c>
      <c r="AS2456" t="s">
        <v>58</v>
      </c>
      <c r="AT2456" t="s">
        <v>58</v>
      </c>
      <c r="AU2456" t="s">
        <v>1326</v>
      </c>
      <c r="AV2456" t="s">
        <v>8315</v>
      </c>
      <c r="AW2456" t="s">
        <v>2412</v>
      </c>
      <c r="AX2456">
        <v>0</v>
      </c>
      <c r="AY2456">
        <v>0</v>
      </c>
      <c r="AZ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2016031022</v>
      </c>
      <c r="BM2456">
        <v>22</v>
      </c>
    </row>
    <row r="2457" spans="1:65">
      <c r="A2457" t="s">
        <v>8316</v>
      </c>
      <c r="B2457">
        <v>2456</v>
      </c>
      <c r="C2457" t="s">
        <v>372</v>
      </c>
      <c r="D2457">
        <v>1</v>
      </c>
      <c r="E2457">
        <v>22</v>
      </c>
      <c r="F2457">
        <v>2016031022</v>
      </c>
      <c r="G2457">
        <v>20160310</v>
      </c>
      <c r="H2457" t="s">
        <v>2805</v>
      </c>
      <c r="I2457" t="s">
        <v>2804</v>
      </c>
      <c r="J2457" t="s">
        <v>55</v>
      </c>
      <c r="K2457">
        <v>0</v>
      </c>
      <c r="L2457">
        <v>0</v>
      </c>
      <c r="M2457">
        <v>0</v>
      </c>
      <c r="N2457" t="s">
        <v>56</v>
      </c>
      <c r="O2457" t="s">
        <v>57</v>
      </c>
      <c r="P2457" t="s">
        <v>57</v>
      </c>
      <c r="Q2457" t="s">
        <v>3</v>
      </c>
      <c r="R2457" t="s">
        <v>58</v>
      </c>
      <c r="S2457" t="s">
        <v>55</v>
      </c>
      <c r="T2457" t="s">
        <v>68</v>
      </c>
      <c r="U2457" t="s">
        <v>68</v>
      </c>
      <c r="V2457" t="s">
        <v>68</v>
      </c>
      <c r="W2457" t="s">
        <v>55</v>
      </c>
      <c r="X2457" t="s">
        <v>56</v>
      </c>
      <c r="Y2457" t="s">
        <v>56</v>
      </c>
      <c r="Z2457" t="s">
        <v>56</v>
      </c>
      <c r="AA2457" t="s">
        <v>57</v>
      </c>
      <c r="AB2457" t="s">
        <v>56</v>
      </c>
      <c r="AC2457" t="s">
        <v>56</v>
      </c>
      <c r="AD2457" t="s">
        <v>2806</v>
      </c>
      <c r="AE2457">
        <v>0</v>
      </c>
      <c r="AF2457">
        <v>0</v>
      </c>
      <c r="AG2457">
        <v>0</v>
      </c>
      <c r="AH2457">
        <v>1</v>
      </c>
      <c r="AI2457" s="18" t="str">
        <f t="shared" si="153"/>
        <v>1</v>
      </c>
      <c r="AJ2457" s="18" t="str">
        <f t="shared" si="154"/>
        <v>1</v>
      </c>
      <c r="AK2457" s="18" t="str">
        <f t="shared" si="155"/>
        <v>1</v>
      </c>
      <c r="AL2457" s="18">
        <f t="shared" si="156"/>
        <v>1</v>
      </c>
      <c r="AM2457" t="s">
        <v>55</v>
      </c>
      <c r="AN2457" t="s">
        <v>55</v>
      </c>
      <c r="AO2457">
        <v>0</v>
      </c>
      <c r="AP2457">
        <v>0</v>
      </c>
      <c r="AQ2457">
        <v>0</v>
      </c>
      <c r="AR2457" t="s">
        <v>426</v>
      </c>
      <c r="AS2457" t="s">
        <v>58</v>
      </c>
      <c r="AT2457" t="s">
        <v>58</v>
      </c>
      <c r="AU2457" t="s">
        <v>1326</v>
      </c>
      <c r="AV2457" t="s">
        <v>8316</v>
      </c>
      <c r="AW2457" t="s">
        <v>2805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  <c r="BL2457">
        <v>2016031022</v>
      </c>
      <c r="BM2457">
        <v>22</v>
      </c>
    </row>
    <row r="2458" spans="1:65">
      <c r="A2458" t="s">
        <v>8317</v>
      </c>
      <c r="B2458">
        <v>2457</v>
      </c>
      <c r="C2458" t="s">
        <v>57</v>
      </c>
      <c r="D2458" t="s">
        <v>55</v>
      </c>
      <c r="E2458">
        <v>22</v>
      </c>
      <c r="F2458">
        <v>2016031022</v>
      </c>
      <c r="G2458" t="s">
        <v>55</v>
      </c>
      <c r="H2458" t="s">
        <v>2414</v>
      </c>
      <c r="I2458" t="s">
        <v>55</v>
      </c>
      <c r="J2458" t="s">
        <v>55</v>
      </c>
      <c r="K2458" t="s">
        <v>55</v>
      </c>
      <c r="L2458" t="s">
        <v>55</v>
      </c>
      <c r="M2458" t="s">
        <v>55</v>
      </c>
      <c r="N2458" t="s">
        <v>57</v>
      </c>
      <c r="O2458" t="s">
        <v>57</v>
      </c>
      <c r="P2458" t="s">
        <v>57</v>
      </c>
      <c r="Q2458" t="s">
        <v>57</v>
      </c>
      <c r="R2458" t="s">
        <v>57</v>
      </c>
      <c r="S2458" t="s">
        <v>55</v>
      </c>
      <c r="T2458" t="s">
        <v>57</v>
      </c>
      <c r="U2458" t="s">
        <v>57</v>
      </c>
      <c r="V2458" t="s">
        <v>57</v>
      </c>
      <c r="W2458" t="s">
        <v>55</v>
      </c>
      <c r="X2458" t="s">
        <v>57</v>
      </c>
      <c r="Y2458" t="s">
        <v>57</v>
      </c>
      <c r="Z2458" t="s">
        <v>57</v>
      </c>
      <c r="AA2458" t="s">
        <v>57</v>
      </c>
      <c r="AB2458" t="s">
        <v>57</v>
      </c>
      <c r="AC2458" t="s">
        <v>57</v>
      </c>
      <c r="AD2458" t="s">
        <v>57</v>
      </c>
      <c r="AE2458">
        <v>0</v>
      </c>
      <c r="AF2458">
        <v>0</v>
      </c>
      <c r="AG2458">
        <v>0</v>
      </c>
      <c r="AH2458">
        <v>1</v>
      </c>
      <c r="AI2458" s="18" t="str">
        <f t="shared" si="153"/>
        <v>1</v>
      </c>
      <c r="AJ2458" s="18" t="str">
        <f t="shared" si="154"/>
        <v>1</v>
      </c>
      <c r="AK2458" s="18" t="str">
        <f t="shared" si="155"/>
        <v>1</v>
      </c>
      <c r="AL2458" s="18">
        <f t="shared" si="156"/>
        <v>1</v>
      </c>
      <c r="AM2458" t="s">
        <v>55</v>
      </c>
      <c r="AN2458" t="s">
        <v>55</v>
      </c>
      <c r="AO2458">
        <v>0</v>
      </c>
      <c r="AP2458">
        <v>0</v>
      </c>
      <c r="AQ2458">
        <v>0</v>
      </c>
      <c r="AR2458" t="s">
        <v>59</v>
      </c>
      <c r="AS2458" t="s">
        <v>80</v>
      </c>
      <c r="AT2458" t="s">
        <v>80</v>
      </c>
      <c r="AU2458" t="s">
        <v>80</v>
      </c>
      <c r="AV2458" t="s">
        <v>8317</v>
      </c>
      <c r="AW2458" t="s">
        <v>2414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2016031022</v>
      </c>
      <c r="BM2458">
        <v>22</v>
      </c>
    </row>
    <row r="2459" spans="1:65">
      <c r="A2459" t="s">
        <v>8318</v>
      </c>
      <c r="B2459">
        <v>2458</v>
      </c>
      <c r="C2459" t="s">
        <v>372</v>
      </c>
      <c r="D2459">
        <v>1</v>
      </c>
      <c r="E2459">
        <v>22</v>
      </c>
      <c r="F2459">
        <v>2016031022</v>
      </c>
      <c r="G2459">
        <v>20160310</v>
      </c>
      <c r="H2459" t="s">
        <v>2807</v>
      </c>
      <c r="I2459" t="s">
        <v>2804</v>
      </c>
      <c r="J2459" t="s">
        <v>55</v>
      </c>
      <c r="K2459">
        <v>0</v>
      </c>
      <c r="L2459">
        <v>0</v>
      </c>
      <c r="M2459">
        <v>0</v>
      </c>
      <c r="N2459" t="s">
        <v>56</v>
      </c>
      <c r="O2459" t="s">
        <v>57</v>
      </c>
      <c r="P2459" t="s">
        <v>57</v>
      </c>
      <c r="Q2459" t="s">
        <v>3</v>
      </c>
      <c r="R2459" t="s">
        <v>58</v>
      </c>
      <c r="S2459" t="s">
        <v>55</v>
      </c>
      <c r="T2459" t="s">
        <v>68</v>
      </c>
      <c r="U2459" t="s">
        <v>68</v>
      </c>
      <c r="V2459" t="s">
        <v>68</v>
      </c>
      <c r="W2459" t="s">
        <v>55</v>
      </c>
      <c r="X2459" t="s">
        <v>56</v>
      </c>
      <c r="Y2459" t="s">
        <v>56</v>
      </c>
      <c r="Z2459" t="s">
        <v>56</v>
      </c>
      <c r="AA2459" t="s">
        <v>57</v>
      </c>
      <c r="AB2459" t="s">
        <v>56</v>
      </c>
      <c r="AC2459" t="s">
        <v>56</v>
      </c>
      <c r="AD2459" t="s">
        <v>2806</v>
      </c>
      <c r="AE2459">
        <v>0</v>
      </c>
      <c r="AF2459">
        <v>0</v>
      </c>
      <c r="AG2459">
        <v>0</v>
      </c>
      <c r="AH2459">
        <v>1</v>
      </c>
      <c r="AI2459" s="18" t="str">
        <f t="shared" si="153"/>
        <v>1</v>
      </c>
      <c r="AJ2459" s="18" t="str">
        <f t="shared" si="154"/>
        <v>1</v>
      </c>
      <c r="AK2459" s="18" t="str">
        <f t="shared" si="155"/>
        <v>1</v>
      </c>
      <c r="AL2459" s="18">
        <f t="shared" si="156"/>
        <v>1</v>
      </c>
      <c r="AM2459" t="s">
        <v>55</v>
      </c>
      <c r="AN2459" t="s">
        <v>55</v>
      </c>
      <c r="AO2459">
        <v>1</v>
      </c>
      <c r="AP2459">
        <v>0</v>
      </c>
      <c r="AQ2459">
        <v>0</v>
      </c>
      <c r="AR2459" t="s">
        <v>426</v>
      </c>
      <c r="AS2459" t="s">
        <v>58</v>
      </c>
      <c r="AT2459" t="s">
        <v>58</v>
      </c>
      <c r="AU2459" t="s">
        <v>1326</v>
      </c>
      <c r="AV2459" t="s">
        <v>8318</v>
      </c>
      <c r="AW2459" t="s">
        <v>2807</v>
      </c>
      <c r="AX2459">
        <v>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2016031022</v>
      </c>
      <c r="BM2459">
        <v>22</v>
      </c>
    </row>
    <row r="2460" spans="1:65">
      <c r="A2460" t="s">
        <v>8319</v>
      </c>
      <c r="B2460">
        <v>2459</v>
      </c>
      <c r="C2460" t="s">
        <v>372</v>
      </c>
      <c r="D2460">
        <v>1</v>
      </c>
      <c r="E2460">
        <v>22</v>
      </c>
      <c r="F2460">
        <v>2016031022</v>
      </c>
      <c r="G2460">
        <v>20160310</v>
      </c>
      <c r="H2460" t="s">
        <v>2808</v>
      </c>
      <c r="I2460" t="s">
        <v>2804</v>
      </c>
      <c r="J2460" t="s">
        <v>55</v>
      </c>
      <c r="K2460">
        <v>0</v>
      </c>
      <c r="L2460">
        <v>0</v>
      </c>
      <c r="M2460">
        <v>0</v>
      </c>
      <c r="N2460" t="s">
        <v>56</v>
      </c>
      <c r="O2460" t="s">
        <v>57</v>
      </c>
      <c r="P2460" t="s">
        <v>57</v>
      </c>
      <c r="Q2460" t="s">
        <v>3</v>
      </c>
      <c r="R2460" t="s">
        <v>58</v>
      </c>
      <c r="S2460" t="s">
        <v>55</v>
      </c>
      <c r="T2460" t="s">
        <v>68</v>
      </c>
      <c r="U2460" t="s">
        <v>68</v>
      </c>
      <c r="V2460" t="s">
        <v>68</v>
      </c>
      <c r="W2460" t="s">
        <v>55</v>
      </c>
      <c r="X2460" t="s">
        <v>56</v>
      </c>
      <c r="Y2460" t="s">
        <v>56</v>
      </c>
      <c r="Z2460" t="s">
        <v>56</v>
      </c>
      <c r="AA2460" t="s">
        <v>57</v>
      </c>
      <c r="AB2460" t="s">
        <v>56</v>
      </c>
      <c r="AC2460" t="s">
        <v>56</v>
      </c>
      <c r="AD2460" t="s">
        <v>2806</v>
      </c>
      <c r="AE2460">
        <v>0</v>
      </c>
      <c r="AF2460">
        <v>0</v>
      </c>
      <c r="AG2460">
        <v>0</v>
      </c>
      <c r="AH2460">
        <v>1</v>
      </c>
      <c r="AI2460" s="18" t="str">
        <f t="shared" si="153"/>
        <v>1</v>
      </c>
      <c r="AJ2460" s="18" t="str">
        <f t="shared" si="154"/>
        <v>1</v>
      </c>
      <c r="AK2460" s="18" t="str">
        <f t="shared" si="155"/>
        <v>1</v>
      </c>
      <c r="AL2460" s="18">
        <f t="shared" si="156"/>
        <v>1</v>
      </c>
      <c r="AM2460" t="s">
        <v>55</v>
      </c>
      <c r="AN2460" t="s">
        <v>55</v>
      </c>
      <c r="AO2460">
        <v>0</v>
      </c>
      <c r="AP2460">
        <v>0</v>
      </c>
      <c r="AQ2460">
        <v>0</v>
      </c>
      <c r="AR2460" t="s">
        <v>426</v>
      </c>
      <c r="AS2460" t="s">
        <v>58</v>
      </c>
      <c r="AT2460" t="s">
        <v>58</v>
      </c>
      <c r="AU2460" t="s">
        <v>1326</v>
      </c>
      <c r="AV2460" t="s">
        <v>8319</v>
      </c>
      <c r="AW2460" t="s">
        <v>2808</v>
      </c>
      <c r="AX2460">
        <v>0</v>
      </c>
      <c r="AY2460">
        <v>0</v>
      </c>
      <c r="AZ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2016031022</v>
      </c>
      <c r="BM2460">
        <v>22</v>
      </c>
    </row>
    <row r="2461" spans="1:65">
      <c r="A2461" t="s">
        <v>8320</v>
      </c>
      <c r="B2461">
        <v>2460</v>
      </c>
      <c r="C2461" t="s">
        <v>372</v>
      </c>
      <c r="D2461">
        <v>1</v>
      </c>
      <c r="E2461">
        <v>22</v>
      </c>
      <c r="F2461">
        <v>2016031122</v>
      </c>
      <c r="G2461">
        <v>20160311</v>
      </c>
      <c r="H2461" t="s">
        <v>2809</v>
      </c>
      <c r="I2461" t="s">
        <v>2810</v>
      </c>
      <c r="J2461" t="s">
        <v>55</v>
      </c>
      <c r="K2461">
        <v>0</v>
      </c>
      <c r="L2461">
        <v>0</v>
      </c>
      <c r="M2461">
        <v>0</v>
      </c>
      <c r="N2461" t="s">
        <v>56</v>
      </c>
      <c r="O2461" t="s">
        <v>57</v>
      </c>
      <c r="P2461" t="s">
        <v>57</v>
      </c>
      <c r="Q2461" t="s">
        <v>3</v>
      </c>
      <c r="R2461" t="s">
        <v>58</v>
      </c>
      <c r="S2461" t="s">
        <v>55</v>
      </c>
      <c r="T2461" t="s">
        <v>68</v>
      </c>
      <c r="U2461" t="s">
        <v>68</v>
      </c>
      <c r="V2461" t="s">
        <v>68</v>
      </c>
      <c r="W2461" t="s">
        <v>55</v>
      </c>
      <c r="X2461" t="s">
        <v>56</v>
      </c>
      <c r="Y2461" t="s">
        <v>56</v>
      </c>
      <c r="Z2461" t="s">
        <v>56</v>
      </c>
      <c r="AA2461" t="s">
        <v>57</v>
      </c>
      <c r="AB2461" t="s">
        <v>56</v>
      </c>
      <c r="AC2461" t="s">
        <v>56</v>
      </c>
      <c r="AD2461" t="s">
        <v>2811</v>
      </c>
      <c r="AE2461">
        <v>0</v>
      </c>
      <c r="AF2461">
        <v>0</v>
      </c>
      <c r="AG2461">
        <v>0</v>
      </c>
      <c r="AH2461">
        <v>1</v>
      </c>
      <c r="AI2461" s="18" t="str">
        <f t="shared" si="153"/>
        <v>1</v>
      </c>
      <c r="AJ2461" s="18" t="str">
        <f t="shared" si="154"/>
        <v>1</v>
      </c>
      <c r="AK2461" s="18" t="str">
        <f t="shared" si="155"/>
        <v>1</v>
      </c>
      <c r="AL2461" s="18">
        <f t="shared" si="156"/>
        <v>1</v>
      </c>
      <c r="AM2461" t="s">
        <v>55</v>
      </c>
      <c r="AN2461" t="s">
        <v>55</v>
      </c>
      <c r="AO2461">
        <v>1</v>
      </c>
      <c r="AP2461">
        <v>0</v>
      </c>
      <c r="AQ2461">
        <v>0</v>
      </c>
      <c r="AR2461" t="s">
        <v>209</v>
      </c>
      <c r="AS2461" t="s">
        <v>58</v>
      </c>
      <c r="AT2461" t="s">
        <v>58</v>
      </c>
      <c r="AU2461" t="s">
        <v>1326</v>
      </c>
      <c r="AV2461" t="s">
        <v>8320</v>
      </c>
      <c r="AW2461" t="s">
        <v>2809</v>
      </c>
      <c r="AX2461">
        <v>0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</v>
      </c>
      <c r="BL2461">
        <v>2016031122</v>
      </c>
      <c r="BM2461">
        <v>22</v>
      </c>
    </row>
    <row r="2462" spans="1:65">
      <c r="A2462" t="s">
        <v>8321</v>
      </c>
      <c r="B2462">
        <v>2461</v>
      </c>
      <c r="C2462" t="s">
        <v>372</v>
      </c>
      <c r="D2462">
        <v>1</v>
      </c>
      <c r="E2462">
        <v>22</v>
      </c>
      <c r="F2462">
        <v>2016031122</v>
      </c>
      <c r="G2462">
        <v>20160311</v>
      </c>
      <c r="H2462" t="s">
        <v>2812</v>
      </c>
      <c r="I2462" t="s">
        <v>588</v>
      </c>
      <c r="J2462" t="s">
        <v>55</v>
      </c>
      <c r="K2462">
        <v>0</v>
      </c>
      <c r="L2462">
        <v>0</v>
      </c>
      <c r="M2462">
        <v>0</v>
      </c>
      <c r="N2462" t="s">
        <v>68</v>
      </c>
      <c r="O2462" t="s">
        <v>57</v>
      </c>
      <c r="P2462" t="s">
        <v>57</v>
      </c>
      <c r="Q2462" t="s">
        <v>3</v>
      </c>
      <c r="R2462" t="s">
        <v>174</v>
      </c>
      <c r="S2462" t="s">
        <v>55</v>
      </c>
      <c r="T2462" t="s">
        <v>56</v>
      </c>
      <c r="U2462" t="s">
        <v>56</v>
      </c>
      <c r="V2462" t="s">
        <v>68</v>
      </c>
      <c r="W2462" t="s">
        <v>55</v>
      </c>
      <c r="X2462" t="s">
        <v>56</v>
      </c>
      <c r="Y2462" t="s">
        <v>56</v>
      </c>
      <c r="Z2462" t="s">
        <v>56</v>
      </c>
      <c r="AA2462" t="s">
        <v>57</v>
      </c>
      <c r="AB2462" t="s">
        <v>56</v>
      </c>
      <c r="AC2462" t="s">
        <v>56</v>
      </c>
      <c r="AD2462" t="s">
        <v>57</v>
      </c>
      <c r="AE2462">
        <v>0</v>
      </c>
      <c r="AF2462">
        <v>0</v>
      </c>
      <c r="AG2462">
        <v>1</v>
      </c>
      <c r="AH2462">
        <v>0</v>
      </c>
      <c r="AI2462" s="18" t="str">
        <f t="shared" si="153"/>
        <v>1</v>
      </c>
      <c r="AJ2462" s="18" t="str">
        <f t="shared" si="154"/>
        <v>1</v>
      </c>
      <c r="AK2462" s="18" t="str">
        <f t="shared" si="155"/>
        <v>0</v>
      </c>
      <c r="AL2462" s="18">
        <f t="shared" si="156"/>
        <v>0</v>
      </c>
      <c r="AM2462">
        <v>3</v>
      </c>
      <c r="AN2462">
        <v>5</v>
      </c>
      <c r="AO2462">
        <v>0</v>
      </c>
      <c r="AP2462">
        <v>0</v>
      </c>
      <c r="AQ2462">
        <v>0</v>
      </c>
      <c r="AR2462" t="s">
        <v>589</v>
      </c>
      <c r="AS2462" t="s">
        <v>174</v>
      </c>
      <c r="AT2462" t="s">
        <v>174</v>
      </c>
      <c r="AU2462" t="s">
        <v>1326</v>
      </c>
      <c r="AV2462" t="s">
        <v>8321</v>
      </c>
      <c r="AW2462" t="s">
        <v>2812</v>
      </c>
      <c r="AX2462">
        <v>0</v>
      </c>
      <c r="AY2462">
        <v>1</v>
      </c>
      <c r="AZ2462">
        <v>0</v>
      </c>
      <c r="BA2462">
        <v>0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2016031122</v>
      </c>
      <c r="BM2462">
        <v>22</v>
      </c>
    </row>
    <row r="2463" spans="1:65">
      <c r="A2463" t="s">
        <v>8322</v>
      </c>
      <c r="B2463">
        <v>2462</v>
      </c>
      <c r="C2463" t="s">
        <v>57</v>
      </c>
      <c r="D2463" t="s">
        <v>55</v>
      </c>
      <c r="E2463">
        <v>22</v>
      </c>
      <c r="F2463">
        <v>2016031122</v>
      </c>
      <c r="G2463" t="s">
        <v>55</v>
      </c>
      <c r="H2463" t="s">
        <v>2813</v>
      </c>
      <c r="I2463" t="s">
        <v>55</v>
      </c>
      <c r="J2463" t="s">
        <v>55</v>
      </c>
      <c r="K2463" t="s">
        <v>55</v>
      </c>
      <c r="L2463" t="s">
        <v>55</v>
      </c>
      <c r="M2463" t="s">
        <v>55</v>
      </c>
      <c r="N2463" t="s">
        <v>57</v>
      </c>
      <c r="O2463" t="s">
        <v>57</v>
      </c>
      <c r="P2463" t="s">
        <v>57</v>
      </c>
      <c r="Q2463" t="s">
        <v>57</v>
      </c>
      <c r="R2463" t="s">
        <v>57</v>
      </c>
      <c r="S2463" t="s">
        <v>55</v>
      </c>
      <c r="T2463" t="s">
        <v>57</v>
      </c>
      <c r="U2463" t="s">
        <v>57</v>
      </c>
      <c r="V2463" t="s">
        <v>57</v>
      </c>
      <c r="W2463" t="s">
        <v>55</v>
      </c>
      <c r="X2463" t="s">
        <v>57</v>
      </c>
      <c r="Y2463" t="s">
        <v>57</v>
      </c>
      <c r="Z2463" t="s">
        <v>57</v>
      </c>
      <c r="AA2463" t="s">
        <v>57</v>
      </c>
      <c r="AB2463" t="s">
        <v>57</v>
      </c>
      <c r="AC2463" t="s">
        <v>57</v>
      </c>
      <c r="AD2463" t="s">
        <v>57</v>
      </c>
      <c r="AE2463">
        <v>0</v>
      </c>
      <c r="AF2463">
        <v>0</v>
      </c>
      <c r="AG2463">
        <v>0</v>
      </c>
      <c r="AH2463">
        <v>0</v>
      </c>
      <c r="AI2463" s="18" t="str">
        <f t="shared" si="153"/>
        <v>1</v>
      </c>
      <c r="AJ2463" s="18" t="str">
        <f t="shared" si="154"/>
        <v>1</v>
      </c>
      <c r="AK2463" s="18" t="str">
        <f t="shared" si="155"/>
        <v>1</v>
      </c>
      <c r="AL2463" s="18">
        <f t="shared" si="156"/>
        <v>0</v>
      </c>
      <c r="AM2463" t="s">
        <v>55</v>
      </c>
      <c r="AN2463" t="s">
        <v>55</v>
      </c>
      <c r="AO2463">
        <v>0</v>
      </c>
      <c r="AP2463">
        <v>1</v>
      </c>
      <c r="AQ2463">
        <v>0</v>
      </c>
      <c r="AR2463" t="s">
        <v>59</v>
      </c>
      <c r="AS2463" t="s">
        <v>80</v>
      </c>
      <c r="AT2463" t="s">
        <v>80</v>
      </c>
      <c r="AU2463" t="s">
        <v>80</v>
      </c>
      <c r="AV2463" t="s">
        <v>8322</v>
      </c>
      <c r="AW2463" t="s">
        <v>2813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2016031122</v>
      </c>
      <c r="BM2463">
        <v>22</v>
      </c>
    </row>
    <row r="2464" spans="1:65">
      <c r="A2464" t="s">
        <v>8323</v>
      </c>
      <c r="B2464">
        <v>2463</v>
      </c>
      <c r="C2464" t="s">
        <v>57</v>
      </c>
      <c r="D2464" t="s">
        <v>55</v>
      </c>
      <c r="E2464">
        <v>22</v>
      </c>
      <c r="F2464">
        <v>2016031122</v>
      </c>
      <c r="G2464" t="s">
        <v>55</v>
      </c>
      <c r="H2464" t="s">
        <v>2814</v>
      </c>
      <c r="I2464" t="s">
        <v>55</v>
      </c>
      <c r="J2464" t="s">
        <v>55</v>
      </c>
      <c r="K2464" t="s">
        <v>55</v>
      </c>
      <c r="L2464" t="s">
        <v>55</v>
      </c>
      <c r="M2464" t="s">
        <v>55</v>
      </c>
      <c r="N2464" t="s">
        <v>57</v>
      </c>
      <c r="O2464" t="s">
        <v>57</v>
      </c>
      <c r="P2464" t="s">
        <v>57</v>
      </c>
      <c r="Q2464" t="s">
        <v>57</v>
      </c>
      <c r="R2464" t="s">
        <v>57</v>
      </c>
      <c r="S2464" t="s">
        <v>55</v>
      </c>
      <c r="T2464" t="s">
        <v>57</v>
      </c>
      <c r="U2464" t="s">
        <v>57</v>
      </c>
      <c r="V2464" t="s">
        <v>57</v>
      </c>
      <c r="W2464" t="s">
        <v>55</v>
      </c>
      <c r="X2464" t="s">
        <v>57</v>
      </c>
      <c r="Y2464" t="s">
        <v>57</v>
      </c>
      <c r="Z2464" t="s">
        <v>57</v>
      </c>
      <c r="AA2464" t="s">
        <v>57</v>
      </c>
      <c r="AB2464" t="s">
        <v>57</v>
      </c>
      <c r="AC2464" t="s">
        <v>57</v>
      </c>
      <c r="AD2464" t="s">
        <v>57</v>
      </c>
      <c r="AE2464">
        <v>0</v>
      </c>
      <c r="AF2464">
        <v>0</v>
      </c>
      <c r="AG2464">
        <v>0</v>
      </c>
      <c r="AH2464">
        <v>0</v>
      </c>
      <c r="AI2464" s="18" t="str">
        <f t="shared" si="153"/>
        <v>1</v>
      </c>
      <c r="AJ2464" s="18" t="str">
        <f t="shared" si="154"/>
        <v>1</v>
      </c>
      <c r="AK2464" s="18" t="str">
        <f t="shared" si="155"/>
        <v>1</v>
      </c>
      <c r="AL2464" s="18">
        <f t="shared" si="156"/>
        <v>0</v>
      </c>
      <c r="AM2464" t="s">
        <v>55</v>
      </c>
      <c r="AN2464" t="s">
        <v>55</v>
      </c>
      <c r="AO2464">
        <v>0</v>
      </c>
      <c r="AP2464">
        <v>1</v>
      </c>
      <c r="AQ2464">
        <v>0</v>
      </c>
      <c r="AR2464" t="s">
        <v>59</v>
      </c>
      <c r="AS2464" t="s">
        <v>80</v>
      </c>
      <c r="AT2464" t="s">
        <v>80</v>
      </c>
      <c r="AU2464" t="s">
        <v>80</v>
      </c>
      <c r="AV2464" t="s">
        <v>8323</v>
      </c>
      <c r="AW2464" t="s">
        <v>2814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2016031122</v>
      </c>
      <c r="BM2464">
        <v>22</v>
      </c>
    </row>
    <row r="2465" spans="1:65">
      <c r="A2465" t="s">
        <v>8324</v>
      </c>
      <c r="B2465">
        <v>2464</v>
      </c>
      <c r="C2465" t="s">
        <v>372</v>
      </c>
      <c r="D2465">
        <v>1</v>
      </c>
      <c r="E2465">
        <v>22</v>
      </c>
      <c r="F2465">
        <v>2016031122</v>
      </c>
      <c r="G2465">
        <v>20160311</v>
      </c>
      <c r="H2465" t="s">
        <v>2815</v>
      </c>
      <c r="I2465" t="s">
        <v>2804</v>
      </c>
      <c r="J2465" t="s">
        <v>55</v>
      </c>
      <c r="K2465">
        <v>0</v>
      </c>
      <c r="L2465">
        <v>0</v>
      </c>
      <c r="M2465">
        <v>0</v>
      </c>
      <c r="N2465" t="s">
        <v>56</v>
      </c>
      <c r="O2465" t="s">
        <v>57</v>
      </c>
      <c r="P2465" t="s">
        <v>57</v>
      </c>
      <c r="Q2465" t="s">
        <v>4</v>
      </c>
      <c r="R2465" t="s">
        <v>434</v>
      </c>
      <c r="S2465" t="s">
        <v>55</v>
      </c>
      <c r="T2465" t="s">
        <v>68</v>
      </c>
      <c r="U2465" t="s">
        <v>68</v>
      </c>
      <c r="V2465" t="s">
        <v>68</v>
      </c>
      <c r="W2465" t="s">
        <v>55</v>
      </c>
      <c r="X2465" t="s">
        <v>56</v>
      </c>
      <c r="Y2465" t="s">
        <v>56</v>
      </c>
      <c r="Z2465" t="s">
        <v>56</v>
      </c>
      <c r="AA2465" t="s">
        <v>57</v>
      </c>
      <c r="AB2465" t="s">
        <v>56</v>
      </c>
      <c r="AC2465" t="s">
        <v>56</v>
      </c>
      <c r="AD2465" t="s">
        <v>57</v>
      </c>
      <c r="AE2465">
        <v>0</v>
      </c>
      <c r="AF2465">
        <v>0</v>
      </c>
      <c r="AG2465">
        <v>0</v>
      </c>
      <c r="AH2465">
        <v>1</v>
      </c>
      <c r="AI2465" s="18" t="str">
        <f t="shared" si="153"/>
        <v>1</v>
      </c>
      <c r="AJ2465" s="18" t="str">
        <f t="shared" si="154"/>
        <v>1</v>
      </c>
      <c r="AK2465" s="18" t="str">
        <f t="shared" si="155"/>
        <v>1</v>
      </c>
      <c r="AL2465" s="18">
        <f t="shared" si="156"/>
        <v>1</v>
      </c>
      <c r="AM2465" t="s">
        <v>55</v>
      </c>
      <c r="AN2465" t="s">
        <v>55</v>
      </c>
      <c r="AO2465">
        <v>1</v>
      </c>
      <c r="AP2465">
        <v>0</v>
      </c>
      <c r="AQ2465">
        <v>0</v>
      </c>
      <c r="AR2465" t="s">
        <v>426</v>
      </c>
      <c r="AS2465" t="s">
        <v>91</v>
      </c>
      <c r="AT2465" t="s">
        <v>91</v>
      </c>
      <c r="AU2465" t="s">
        <v>4449</v>
      </c>
      <c r="AV2465" t="s">
        <v>8324</v>
      </c>
      <c r="AW2465" t="s">
        <v>2815</v>
      </c>
      <c r="AX2465">
        <v>0</v>
      </c>
      <c r="AY2465">
        <v>0</v>
      </c>
      <c r="AZ2465">
        <v>0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2016031122</v>
      </c>
      <c r="BM2465">
        <v>22</v>
      </c>
    </row>
    <row r="2466" spans="1:65">
      <c r="A2466" t="s">
        <v>8325</v>
      </c>
      <c r="B2466">
        <v>2465</v>
      </c>
      <c r="C2466" t="s">
        <v>57</v>
      </c>
      <c r="D2466" t="s">
        <v>55</v>
      </c>
      <c r="E2466">
        <v>22</v>
      </c>
      <c r="F2466">
        <v>2016031122</v>
      </c>
      <c r="G2466" t="s">
        <v>55</v>
      </c>
      <c r="H2466" t="s">
        <v>2816</v>
      </c>
      <c r="I2466" t="s">
        <v>55</v>
      </c>
      <c r="J2466" t="s">
        <v>55</v>
      </c>
      <c r="K2466" t="s">
        <v>55</v>
      </c>
      <c r="L2466" t="s">
        <v>55</v>
      </c>
      <c r="M2466" t="s">
        <v>55</v>
      </c>
      <c r="N2466" t="s">
        <v>57</v>
      </c>
      <c r="O2466" t="s">
        <v>57</v>
      </c>
      <c r="P2466" t="s">
        <v>57</v>
      </c>
      <c r="Q2466" t="s">
        <v>57</v>
      </c>
      <c r="R2466" t="s">
        <v>57</v>
      </c>
      <c r="S2466" t="s">
        <v>55</v>
      </c>
      <c r="T2466" t="s">
        <v>57</v>
      </c>
      <c r="U2466" t="s">
        <v>57</v>
      </c>
      <c r="V2466" t="s">
        <v>57</v>
      </c>
      <c r="W2466" t="s">
        <v>55</v>
      </c>
      <c r="X2466" t="s">
        <v>57</v>
      </c>
      <c r="Y2466" t="s">
        <v>57</v>
      </c>
      <c r="Z2466" t="s">
        <v>57</v>
      </c>
      <c r="AA2466" t="s">
        <v>57</v>
      </c>
      <c r="AB2466" t="s">
        <v>57</v>
      </c>
      <c r="AC2466" t="s">
        <v>57</v>
      </c>
      <c r="AD2466" t="s">
        <v>57</v>
      </c>
      <c r="AE2466">
        <v>0</v>
      </c>
      <c r="AF2466">
        <v>0</v>
      </c>
      <c r="AG2466">
        <v>0</v>
      </c>
      <c r="AH2466">
        <v>0</v>
      </c>
      <c r="AI2466" s="18" t="str">
        <f t="shared" si="153"/>
        <v>1</v>
      </c>
      <c r="AJ2466" s="18" t="str">
        <f t="shared" si="154"/>
        <v>1</v>
      </c>
      <c r="AK2466" s="18" t="str">
        <f t="shared" si="155"/>
        <v>1</v>
      </c>
      <c r="AL2466" s="18">
        <f t="shared" si="156"/>
        <v>0</v>
      </c>
      <c r="AM2466" t="s">
        <v>55</v>
      </c>
      <c r="AN2466" t="s">
        <v>55</v>
      </c>
      <c r="AO2466">
        <v>0</v>
      </c>
      <c r="AP2466">
        <v>1</v>
      </c>
      <c r="AQ2466">
        <v>0</v>
      </c>
      <c r="AR2466" t="s">
        <v>59</v>
      </c>
      <c r="AS2466" t="s">
        <v>80</v>
      </c>
      <c r="AT2466" t="s">
        <v>80</v>
      </c>
      <c r="AU2466" t="s">
        <v>80</v>
      </c>
      <c r="AV2466" t="s">
        <v>8325</v>
      </c>
      <c r="AW2466" t="s">
        <v>2816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1</v>
      </c>
      <c r="BJ2466">
        <v>0</v>
      </c>
      <c r="BK2466">
        <v>0</v>
      </c>
      <c r="BL2466">
        <v>2016031122</v>
      </c>
      <c r="BM2466">
        <v>22</v>
      </c>
    </row>
    <row r="2467" spans="1:65">
      <c r="A2467" t="s">
        <v>8326</v>
      </c>
      <c r="B2467">
        <v>2466</v>
      </c>
      <c r="C2467" t="s">
        <v>372</v>
      </c>
      <c r="D2467">
        <v>1</v>
      </c>
      <c r="E2467">
        <v>22</v>
      </c>
      <c r="F2467">
        <v>2016031122</v>
      </c>
      <c r="G2467">
        <v>20160311</v>
      </c>
      <c r="H2467" t="s">
        <v>2817</v>
      </c>
      <c r="I2467" t="s">
        <v>115</v>
      </c>
      <c r="J2467" t="s">
        <v>55</v>
      </c>
      <c r="K2467">
        <v>0</v>
      </c>
      <c r="L2467">
        <v>0</v>
      </c>
      <c r="M2467">
        <v>0</v>
      </c>
      <c r="N2467" t="s">
        <v>56</v>
      </c>
      <c r="O2467" t="s">
        <v>57</v>
      </c>
      <c r="P2467" t="s">
        <v>57</v>
      </c>
      <c r="Q2467" t="s">
        <v>3</v>
      </c>
      <c r="R2467" t="s">
        <v>2068</v>
      </c>
      <c r="S2467" t="s">
        <v>55</v>
      </c>
      <c r="T2467" t="s">
        <v>56</v>
      </c>
      <c r="U2467" t="s">
        <v>56</v>
      </c>
      <c r="V2467" t="s">
        <v>68</v>
      </c>
      <c r="W2467" t="s">
        <v>55</v>
      </c>
      <c r="X2467" t="s">
        <v>56</v>
      </c>
      <c r="Y2467" t="s">
        <v>56</v>
      </c>
      <c r="Z2467" t="s">
        <v>56</v>
      </c>
      <c r="AA2467" t="s">
        <v>57</v>
      </c>
      <c r="AB2467" t="s">
        <v>56</v>
      </c>
      <c r="AC2467" t="s">
        <v>56</v>
      </c>
      <c r="AD2467" t="s">
        <v>57</v>
      </c>
      <c r="AE2467">
        <v>0</v>
      </c>
      <c r="AF2467">
        <v>0</v>
      </c>
      <c r="AG2467">
        <v>0</v>
      </c>
      <c r="AH2467">
        <v>1</v>
      </c>
      <c r="AI2467" s="18" t="str">
        <f t="shared" si="153"/>
        <v>1</v>
      </c>
      <c r="AJ2467" s="18" t="str">
        <f t="shared" si="154"/>
        <v>1</v>
      </c>
      <c r="AK2467" s="18" t="str">
        <f t="shared" si="155"/>
        <v>1</v>
      </c>
      <c r="AL2467" s="18">
        <f t="shared" si="156"/>
        <v>1</v>
      </c>
      <c r="AM2467" t="s">
        <v>55</v>
      </c>
      <c r="AN2467" t="s">
        <v>55</v>
      </c>
      <c r="AO2467">
        <v>0</v>
      </c>
      <c r="AP2467">
        <v>0</v>
      </c>
      <c r="AQ2467">
        <v>0</v>
      </c>
      <c r="AR2467" t="s">
        <v>115</v>
      </c>
      <c r="AS2467" t="s">
        <v>116</v>
      </c>
      <c r="AT2467" t="s">
        <v>116</v>
      </c>
      <c r="AU2467" t="s">
        <v>4450</v>
      </c>
      <c r="AV2467" t="s">
        <v>8326</v>
      </c>
      <c r="AW2467" t="s">
        <v>2817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2016031122</v>
      </c>
      <c r="BM2467">
        <v>22</v>
      </c>
    </row>
    <row r="2468" spans="1:65">
      <c r="A2468" t="s">
        <v>8327</v>
      </c>
      <c r="B2468">
        <v>2467</v>
      </c>
      <c r="C2468" t="s">
        <v>372</v>
      </c>
      <c r="D2468">
        <v>1</v>
      </c>
      <c r="E2468">
        <v>22</v>
      </c>
      <c r="F2468">
        <v>2016031122</v>
      </c>
      <c r="G2468">
        <v>20160311</v>
      </c>
      <c r="H2468" t="s">
        <v>2818</v>
      </c>
      <c r="I2468" t="s">
        <v>115</v>
      </c>
      <c r="J2468" t="s">
        <v>55</v>
      </c>
      <c r="K2468">
        <v>8</v>
      </c>
      <c r="L2468">
        <v>0</v>
      </c>
      <c r="M2468">
        <v>8</v>
      </c>
      <c r="N2468" t="s">
        <v>56</v>
      </c>
      <c r="O2468" t="s">
        <v>115</v>
      </c>
      <c r="P2468" t="s">
        <v>68</v>
      </c>
      <c r="Q2468" t="s">
        <v>3</v>
      </c>
      <c r="R2468" t="s">
        <v>2068</v>
      </c>
      <c r="S2468" t="s">
        <v>55</v>
      </c>
      <c r="T2468" t="s">
        <v>56</v>
      </c>
      <c r="U2468" t="s">
        <v>56</v>
      </c>
      <c r="V2468" t="s">
        <v>56</v>
      </c>
      <c r="W2468" t="s">
        <v>55</v>
      </c>
      <c r="X2468" t="s">
        <v>56</v>
      </c>
      <c r="Y2468" t="s">
        <v>56</v>
      </c>
      <c r="Z2468" t="s">
        <v>56</v>
      </c>
      <c r="AA2468" t="s">
        <v>57</v>
      </c>
      <c r="AB2468" t="s">
        <v>56</v>
      </c>
      <c r="AC2468" t="s">
        <v>56</v>
      </c>
      <c r="AD2468" t="s">
        <v>57</v>
      </c>
      <c r="AE2468">
        <v>0</v>
      </c>
      <c r="AF2468">
        <v>0</v>
      </c>
      <c r="AG2468">
        <v>0</v>
      </c>
      <c r="AH2468">
        <v>1</v>
      </c>
      <c r="AI2468" s="18" t="str">
        <f t="shared" si="153"/>
        <v>1</v>
      </c>
      <c r="AJ2468" s="18" t="str">
        <f t="shared" si="154"/>
        <v>1</v>
      </c>
      <c r="AK2468" s="18" t="str">
        <f t="shared" si="155"/>
        <v>1</v>
      </c>
      <c r="AL2468" s="18">
        <f t="shared" si="156"/>
        <v>1</v>
      </c>
      <c r="AM2468" t="s">
        <v>55</v>
      </c>
      <c r="AN2468" t="s">
        <v>55</v>
      </c>
      <c r="AO2468">
        <v>0</v>
      </c>
      <c r="AP2468">
        <v>0</v>
      </c>
      <c r="AQ2468">
        <v>0</v>
      </c>
      <c r="AR2468" t="s">
        <v>115</v>
      </c>
      <c r="AS2468" t="s">
        <v>116</v>
      </c>
      <c r="AT2468" t="s">
        <v>116</v>
      </c>
      <c r="AU2468" t="s">
        <v>4450</v>
      </c>
      <c r="AV2468" t="s">
        <v>8327</v>
      </c>
      <c r="AW2468" t="s">
        <v>2818</v>
      </c>
      <c r="AX2468">
        <v>0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2016031122</v>
      </c>
      <c r="BM2468">
        <v>22</v>
      </c>
    </row>
    <row r="2469" spans="1:65">
      <c r="A2469" t="s">
        <v>8328</v>
      </c>
      <c r="B2469">
        <v>2468</v>
      </c>
      <c r="C2469" t="s">
        <v>372</v>
      </c>
      <c r="D2469">
        <v>1</v>
      </c>
      <c r="E2469">
        <v>22</v>
      </c>
      <c r="F2469">
        <v>2016031122</v>
      </c>
      <c r="G2469">
        <v>20160311</v>
      </c>
      <c r="H2469" t="s">
        <v>2819</v>
      </c>
      <c r="I2469" t="s">
        <v>115</v>
      </c>
      <c r="J2469" t="s">
        <v>55</v>
      </c>
      <c r="K2469">
        <v>10</v>
      </c>
      <c r="L2469">
        <v>2</v>
      </c>
      <c r="M2469">
        <v>8</v>
      </c>
      <c r="N2469" t="s">
        <v>56</v>
      </c>
      <c r="O2469" t="s">
        <v>115</v>
      </c>
      <c r="P2469" t="s">
        <v>68</v>
      </c>
      <c r="Q2469" t="s">
        <v>3</v>
      </c>
      <c r="R2469" t="s">
        <v>2068</v>
      </c>
      <c r="S2469" t="s">
        <v>55</v>
      </c>
      <c r="T2469" t="s">
        <v>56</v>
      </c>
      <c r="U2469" t="s">
        <v>56</v>
      </c>
      <c r="V2469" t="s">
        <v>56</v>
      </c>
      <c r="W2469" t="s">
        <v>55</v>
      </c>
      <c r="X2469" t="s">
        <v>56</v>
      </c>
      <c r="Y2469" t="s">
        <v>56</v>
      </c>
      <c r="Z2469" t="s">
        <v>56</v>
      </c>
      <c r="AA2469" t="s">
        <v>57</v>
      </c>
      <c r="AB2469" t="s">
        <v>56</v>
      </c>
      <c r="AC2469" t="s">
        <v>56</v>
      </c>
      <c r="AD2469" t="s">
        <v>57</v>
      </c>
      <c r="AE2469">
        <v>0</v>
      </c>
      <c r="AF2469">
        <v>0</v>
      </c>
      <c r="AG2469">
        <v>1</v>
      </c>
      <c r="AH2469">
        <v>0</v>
      </c>
      <c r="AI2469" s="18" t="str">
        <f t="shared" si="153"/>
        <v>1</v>
      </c>
      <c r="AJ2469" s="18" t="str">
        <f t="shared" si="154"/>
        <v>1</v>
      </c>
      <c r="AK2469" s="18" t="str">
        <f t="shared" si="155"/>
        <v>0</v>
      </c>
      <c r="AL2469" s="18">
        <f t="shared" si="156"/>
        <v>0</v>
      </c>
      <c r="AM2469">
        <v>1</v>
      </c>
      <c r="AN2469">
        <v>6</v>
      </c>
      <c r="AO2469">
        <v>1</v>
      </c>
      <c r="AP2469">
        <v>0</v>
      </c>
      <c r="AQ2469">
        <v>0</v>
      </c>
      <c r="AR2469" t="s">
        <v>115</v>
      </c>
      <c r="AS2469" t="s">
        <v>116</v>
      </c>
      <c r="AT2469" t="s">
        <v>116</v>
      </c>
      <c r="AU2469" t="s">
        <v>4450</v>
      </c>
      <c r="AV2469" t="s">
        <v>8328</v>
      </c>
      <c r="AW2469" t="s">
        <v>2819</v>
      </c>
      <c r="AX2469">
        <v>0</v>
      </c>
      <c r="AY2469">
        <v>1</v>
      </c>
      <c r="AZ2469">
        <v>0</v>
      </c>
      <c r="BA2469">
        <v>0</v>
      </c>
      <c r="BB2469">
        <v>0</v>
      </c>
      <c r="BC2469">
        <v>1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2016031122</v>
      </c>
      <c r="BM2469">
        <v>22</v>
      </c>
    </row>
    <row r="2470" spans="1:65">
      <c r="A2470" t="s">
        <v>8329</v>
      </c>
      <c r="B2470">
        <v>2469</v>
      </c>
      <c r="C2470" t="s">
        <v>372</v>
      </c>
      <c r="D2470">
        <v>1</v>
      </c>
      <c r="E2470">
        <v>22</v>
      </c>
      <c r="F2470">
        <v>2016031122</v>
      </c>
      <c r="G2470">
        <v>20160311</v>
      </c>
      <c r="H2470" t="s">
        <v>2820</v>
      </c>
      <c r="I2470" t="s">
        <v>115</v>
      </c>
      <c r="J2470" t="s">
        <v>55</v>
      </c>
      <c r="K2470">
        <v>8</v>
      </c>
      <c r="L2470">
        <v>1</v>
      </c>
      <c r="M2470">
        <v>9</v>
      </c>
      <c r="N2470" t="s">
        <v>56</v>
      </c>
      <c r="O2470" t="s">
        <v>115</v>
      </c>
      <c r="P2470" t="s">
        <v>68</v>
      </c>
      <c r="Q2470" t="s">
        <v>3</v>
      </c>
      <c r="R2470" t="s">
        <v>2068</v>
      </c>
      <c r="S2470" t="s">
        <v>55</v>
      </c>
      <c r="T2470" t="s">
        <v>56</v>
      </c>
      <c r="U2470" t="s">
        <v>56</v>
      </c>
      <c r="V2470" t="s">
        <v>56</v>
      </c>
      <c r="W2470" t="s">
        <v>55</v>
      </c>
      <c r="X2470" t="s">
        <v>56</v>
      </c>
      <c r="Y2470" t="s">
        <v>56</v>
      </c>
      <c r="Z2470" t="s">
        <v>56</v>
      </c>
      <c r="AA2470" t="s">
        <v>57</v>
      </c>
      <c r="AB2470" t="s">
        <v>56</v>
      </c>
      <c r="AC2470" t="s">
        <v>56</v>
      </c>
      <c r="AD2470" t="s">
        <v>57</v>
      </c>
      <c r="AE2470">
        <v>0</v>
      </c>
      <c r="AF2470">
        <v>0</v>
      </c>
      <c r="AG2470">
        <v>0</v>
      </c>
      <c r="AH2470">
        <v>1</v>
      </c>
      <c r="AI2470" s="18" t="str">
        <f t="shared" si="153"/>
        <v>1</v>
      </c>
      <c r="AJ2470" s="18" t="str">
        <f t="shared" si="154"/>
        <v>1</v>
      </c>
      <c r="AK2470" s="18" t="str">
        <f t="shared" si="155"/>
        <v>1</v>
      </c>
      <c r="AL2470" s="18">
        <f t="shared" si="156"/>
        <v>1</v>
      </c>
      <c r="AM2470" t="s">
        <v>55</v>
      </c>
      <c r="AN2470" t="s">
        <v>55</v>
      </c>
      <c r="AO2470">
        <v>0</v>
      </c>
      <c r="AP2470">
        <v>0</v>
      </c>
      <c r="AQ2470">
        <v>0</v>
      </c>
      <c r="AR2470" t="s">
        <v>115</v>
      </c>
      <c r="AS2470" t="s">
        <v>116</v>
      </c>
      <c r="AT2470" t="s">
        <v>116</v>
      </c>
      <c r="AU2470" t="s">
        <v>4450</v>
      </c>
      <c r="AV2470" t="s">
        <v>8329</v>
      </c>
      <c r="AW2470" t="s">
        <v>2820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2016031122</v>
      </c>
      <c r="BM2470">
        <v>22</v>
      </c>
    </row>
    <row r="2471" spans="1:65">
      <c r="A2471" t="s">
        <v>8330</v>
      </c>
      <c r="B2471">
        <v>2470</v>
      </c>
      <c r="C2471" t="s">
        <v>372</v>
      </c>
      <c r="D2471">
        <v>1</v>
      </c>
      <c r="E2471">
        <v>22</v>
      </c>
      <c r="F2471">
        <v>2016031122</v>
      </c>
      <c r="G2471">
        <v>20160311</v>
      </c>
      <c r="H2471" t="s">
        <v>2821</v>
      </c>
      <c r="I2471" t="s">
        <v>115</v>
      </c>
      <c r="J2471" t="s">
        <v>55</v>
      </c>
      <c r="K2471">
        <v>7</v>
      </c>
      <c r="L2471">
        <v>2</v>
      </c>
      <c r="M2471">
        <v>5</v>
      </c>
      <c r="N2471" t="s">
        <v>56</v>
      </c>
      <c r="O2471" t="s">
        <v>115</v>
      </c>
      <c r="P2471" t="s">
        <v>68</v>
      </c>
      <c r="Q2471" t="s">
        <v>3</v>
      </c>
      <c r="R2471" t="s">
        <v>2068</v>
      </c>
      <c r="S2471" t="s">
        <v>55</v>
      </c>
      <c r="T2471" t="s">
        <v>56</v>
      </c>
      <c r="U2471" t="s">
        <v>56</v>
      </c>
      <c r="V2471" t="s">
        <v>68</v>
      </c>
      <c r="W2471" t="s">
        <v>55</v>
      </c>
      <c r="X2471" t="s">
        <v>56</v>
      </c>
      <c r="Y2471" t="s">
        <v>56</v>
      </c>
      <c r="Z2471" t="s">
        <v>56</v>
      </c>
      <c r="AA2471" t="s">
        <v>57</v>
      </c>
      <c r="AB2471" t="s">
        <v>56</v>
      </c>
      <c r="AC2471" t="s">
        <v>56</v>
      </c>
      <c r="AD2471" t="s">
        <v>57</v>
      </c>
      <c r="AE2471">
        <v>0</v>
      </c>
      <c r="AF2471">
        <v>0</v>
      </c>
      <c r="AG2471">
        <v>0</v>
      </c>
      <c r="AH2471">
        <v>1</v>
      </c>
      <c r="AI2471" s="18" t="str">
        <f t="shared" si="153"/>
        <v>1</v>
      </c>
      <c r="AJ2471" s="18" t="str">
        <f t="shared" si="154"/>
        <v>1</v>
      </c>
      <c r="AK2471" s="18" t="str">
        <f t="shared" si="155"/>
        <v>1</v>
      </c>
      <c r="AL2471" s="18">
        <f t="shared" si="156"/>
        <v>1</v>
      </c>
      <c r="AM2471" t="s">
        <v>55</v>
      </c>
      <c r="AN2471" t="s">
        <v>55</v>
      </c>
      <c r="AO2471">
        <v>0</v>
      </c>
      <c r="AP2471">
        <v>0</v>
      </c>
      <c r="AQ2471">
        <v>0</v>
      </c>
      <c r="AR2471" t="s">
        <v>115</v>
      </c>
      <c r="AS2471" t="s">
        <v>116</v>
      </c>
      <c r="AT2471" t="s">
        <v>116</v>
      </c>
      <c r="AU2471" t="s">
        <v>4450</v>
      </c>
      <c r="AV2471" t="s">
        <v>8330</v>
      </c>
      <c r="AW2471" t="s">
        <v>2821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2016031122</v>
      </c>
      <c r="BM2471">
        <v>22</v>
      </c>
    </row>
    <row r="2472" spans="1:65">
      <c r="A2472" t="s">
        <v>8331</v>
      </c>
      <c r="B2472">
        <v>2471</v>
      </c>
      <c r="C2472" t="s">
        <v>372</v>
      </c>
      <c r="D2472">
        <v>1</v>
      </c>
      <c r="E2472">
        <v>22</v>
      </c>
      <c r="F2472">
        <v>2016031122</v>
      </c>
      <c r="G2472">
        <v>20160311</v>
      </c>
      <c r="H2472" t="s">
        <v>2822</v>
      </c>
      <c r="I2472" t="s">
        <v>115</v>
      </c>
      <c r="J2472" t="s">
        <v>55</v>
      </c>
      <c r="K2472">
        <v>12</v>
      </c>
      <c r="L2472">
        <v>3</v>
      </c>
      <c r="M2472">
        <v>9</v>
      </c>
      <c r="N2472" t="s">
        <v>56</v>
      </c>
      <c r="O2472" t="s">
        <v>115</v>
      </c>
      <c r="P2472" t="s">
        <v>68</v>
      </c>
      <c r="Q2472" t="s">
        <v>3</v>
      </c>
      <c r="R2472" t="s">
        <v>2068</v>
      </c>
      <c r="S2472" t="s">
        <v>55</v>
      </c>
      <c r="T2472" t="s">
        <v>56</v>
      </c>
      <c r="U2472" t="s">
        <v>56</v>
      </c>
      <c r="V2472" t="s">
        <v>56</v>
      </c>
      <c r="W2472" t="s">
        <v>55</v>
      </c>
      <c r="X2472" t="s">
        <v>56</v>
      </c>
      <c r="Y2472" t="s">
        <v>56</v>
      </c>
      <c r="Z2472" t="s">
        <v>56</v>
      </c>
      <c r="AA2472" t="s">
        <v>57</v>
      </c>
      <c r="AB2472" t="s">
        <v>56</v>
      </c>
      <c r="AC2472" t="s">
        <v>56</v>
      </c>
      <c r="AD2472" t="s">
        <v>57</v>
      </c>
      <c r="AE2472">
        <v>0</v>
      </c>
      <c r="AF2472">
        <v>0</v>
      </c>
      <c r="AG2472">
        <v>0</v>
      </c>
      <c r="AH2472">
        <v>1</v>
      </c>
      <c r="AI2472" s="18" t="str">
        <f t="shared" si="153"/>
        <v>1</v>
      </c>
      <c r="AJ2472" s="18" t="str">
        <f t="shared" si="154"/>
        <v>1</v>
      </c>
      <c r="AK2472" s="18" t="str">
        <f t="shared" si="155"/>
        <v>1</v>
      </c>
      <c r="AL2472" s="18">
        <f t="shared" si="156"/>
        <v>1</v>
      </c>
      <c r="AM2472" t="s">
        <v>55</v>
      </c>
      <c r="AN2472" t="s">
        <v>55</v>
      </c>
      <c r="AO2472">
        <v>0</v>
      </c>
      <c r="AP2472">
        <v>0</v>
      </c>
      <c r="AQ2472">
        <v>0</v>
      </c>
      <c r="AR2472" t="s">
        <v>115</v>
      </c>
      <c r="AS2472" t="s">
        <v>116</v>
      </c>
      <c r="AT2472" t="s">
        <v>116</v>
      </c>
      <c r="AU2472" t="s">
        <v>4450</v>
      </c>
      <c r="AV2472" t="s">
        <v>8331</v>
      </c>
      <c r="AW2472" t="s">
        <v>2822</v>
      </c>
      <c r="AX2472">
        <v>0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</v>
      </c>
      <c r="BL2472">
        <v>2016031122</v>
      </c>
      <c r="BM2472">
        <v>22</v>
      </c>
    </row>
    <row r="2473" spans="1:65">
      <c r="A2473" t="s">
        <v>8332</v>
      </c>
      <c r="B2473">
        <v>2472</v>
      </c>
      <c r="C2473" t="s">
        <v>372</v>
      </c>
      <c r="D2473">
        <v>1</v>
      </c>
      <c r="E2473">
        <v>22</v>
      </c>
      <c r="F2473">
        <v>2016031122</v>
      </c>
      <c r="G2473">
        <v>20160311</v>
      </c>
      <c r="H2473" t="s">
        <v>2823</v>
      </c>
      <c r="I2473" t="s">
        <v>115</v>
      </c>
      <c r="J2473" t="s">
        <v>55</v>
      </c>
      <c r="K2473">
        <v>9</v>
      </c>
      <c r="L2473">
        <v>0</v>
      </c>
      <c r="M2473">
        <v>9</v>
      </c>
      <c r="N2473" t="s">
        <v>56</v>
      </c>
      <c r="O2473" t="s">
        <v>115</v>
      </c>
      <c r="P2473" t="s">
        <v>68</v>
      </c>
      <c r="Q2473" t="s">
        <v>3</v>
      </c>
      <c r="R2473" t="s">
        <v>2068</v>
      </c>
      <c r="S2473" t="s">
        <v>55</v>
      </c>
      <c r="T2473" t="s">
        <v>56</v>
      </c>
      <c r="U2473" t="s">
        <v>56</v>
      </c>
      <c r="V2473" t="s">
        <v>56</v>
      </c>
      <c r="W2473" t="s">
        <v>55</v>
      </c>
      <c r="X2473" t="s">
        <v>56</v>
      </c>
      <c r="Y2473" t="s">
        <v>56</v>
      </c>
      <c r="Z2473" t="s">
        <v>56</v>
      </c>
      <c r="AA2473" t="s">
        <v>57</v>
      </c>
      <c r="AB2473" t="s">
        <v>56</v>
      </c>
      <c r="AC2473" t="s">
        <v>56</v>
      </c>
      <c r="AD2473" t="s">
        <v>57</v>
      </c>
      <c r="AE2473">
        <v>0</v>
      </c>
      <c r="AF2473">
        <v>0</v>
      </c>
      <c r="AG2473">
        <v>0</v>
      </c>
      <c r="AH2473">
        <v>1</v>
      </c>
      <c r="AI2473" s="18" t="str">
        <f t="shared" si="153"/>
        <v>1</v>
      </c>
      <c r="AJ2473" s="18" t="str">
        <f t="shared" si="154"/>
        <v>1</v>
      </c>
      <c r="AK2473" s="18" t="str">
        <f t="shared" si="155"/>
        <v>1</v>
      </c>
      <c r="AL2473" s="18">
        <f t="shared" si="156"/>
        <v>1</v>
      </c>
      <c r="AM2473" t="s">
        <v>55</v>
      </c>
      <c r="AN2473" t="s">
        <v>55</v>
      </c>
      <c r="AO2473">
        <v>0</v>
      </c>
      <c r="AP2473">
        <v>0</v>
      </c>
      <c r="AQ2473">
        <v>0</v>
      </c>
      <c r="AR2473" t="s">
        <v>115</v>
      </c>
      <c r="AS2473" t="s">
        <v>116</v>
      </c>
      <c r="AT2473" t="s">
        <v>116</v>
      </c>
      <c r="AU2473" t="s">
        <v>4450</v>
      </c>
      <c r="AV2473" t="s">
        <v>8332</v>
      </c>
      <c r="AW2473" t="s">
        <v>2823</v>
      </c>
      <c r="AX2473">
        <v>0</v>
      </c>
      <c r="AY2473">
        <v>0</v>
      </c>
      <c r="AZ2473">
        <v>0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2016031122</v>
      </c>
      <c r="BM2473">
        <v>22</v>
      </c>
    </row>
    <row r="2474" spans="1:65">
      <c r="A2474" t="s">
        <v>8333</v>
      </c>
      <c r="B2474">
        <v>2473</v>
      </c>
      <c r="C2474" t="s">
        <v>372</v>
      </c>
      <c r="D2474">
        <v>1</v>
      </c>
      <c r="E2474">
        <v>22</v>
      </c>
      <c r="F2474">
        <v>2016031122</v>
      </c>
      <c r="G2474">
        <v>20160311</v>
      </c>
      <c r="H2474" t="s">
        <v>2824</v>
      </c>
      <c r="I2474" t="s">
        <v>115</v>
      </c>
      <c r="J2474" t="s">
        <v>55</v>
      </c>
      <c r="K2474">
        <v>9</v>
      </c>
      <c r="L2474">
        <v>0</v>
      </c>
      <c r="M2474">
        <v>9</v>
      </c>
      <c r="N2474" t="s">
        <v>56</v>
      </c>
      <c r="O2474" t="s">
        <v>115</v>
      </c>
      <c r="P2474" t="s">
        <v>68</v>
      </c>
      <c r="Q2474" t="s">
        <v>3</v>
      </c>
      <c r="R2474" t="s">
        <v>2068</v>
      </c>
      <c r="S2474" t="s">
        <v>55</v>
      </c>
      <c r="T2474" t="s">
        <v>56</v>
      </c>
      <c r="U2474" t="s">
        <v>56</v>
      </c>
      <c r="V2474" t="s">
        <v>56</v>
      </c>
      <c r="W2474" t="s">
        <v>55</v>
      </c>
      <c r="X2474" t="s">
        <v>56</v>
      </c>
      <c r="Y2474" t="s">
        <v>56</v>
      </c>
      <c r="Z2474" t="s">
        <v>56</v>
      </c>
      <c r="AA2474" t="s">
        <v>57</v>
      </c>
      <c r="AB2474" t="s">
        <v>56</v>
      </c>
      <c r="AC2474" t="s">
        <v>56</v>
      </c>
      <c r="AD2474" t="s">
        <v>57</v>
      </c>
      <c r="AE2474">
        <v>0</v>
      </c>
      <c r="AF2474">
        <v>0</v>
      </c>
      <c r="AG2474">
        <v>0</v>
      </c>
      <c r="AH2474">
        <v>1</v>
      </c>
      <c r="AI2474" s="18" t="str">
        <f t="shared" si="153"/>
        <v>1</v>
      </c>
      <c r="AJ2474" s="18" t="str">
        <f t="shared" si="154"/>
        <v>1</v>
      </c>
      <c r="AK2474" s="18" t="str">
        <f t="shared" si="155"/>
        <v>1</v>
      </c>
      <c r="AL2474" s="18">
        <f t="shared" si="156"/>
        <v>1</v>
      </c>
      <c r="AM2474" t="s">
        <v>55</v>
      </c>
      <c r="AN2474" t="s">
        <v>55</v>
      </c>
      <c r="AO2474">
        <v>1</v>
      </c>
      <c r="AP2474">
        <v>0</v>
      </c>
      <c r="AQ2474">
        <v>0</v>
      </c>
      <c r="AR2474" t="s">
        <v>115</v>
      </c>
      <c r="AS2474" t="s">
        <v>116</v>
      </c>
      <c r="AT2474" t="s">
        <v>116</v>
      </c>
      <c r="AU2474" t="s">
        <v>4450</v>
      </c>
      <c r="AV2474" t="s">
        <v>8333</v>
      </c>
      <c r="AW2474" t="s">
        <v>2824</v>
      </c>
      <c r="AX2474">
        <v>0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2016031122</v>
      </c>
      <c r="BM2474">
        <v>22</v>
      </c>
    </row>
    <row r="2475" spans="1:65">
      <c r="A2475" t="s">
        <v>8334</v>
      </c>
      <c r="B2475">
        <v>2474</v>
      </c>
      <c r="C2475" t="s">
        <v>372</v>
      </c>
      <c r="D2475">
        <v>1</v>
      </c>
      <c r="E2475">
        <v>22</v>
      </c>
      <c r="F2475">
        <v>2016031122</v>
      </c>
      <c r="G2475">
        <v>20160311</v>
      </c>
      <c r="H2475" t="s">
        <v>2825</v>
      </c>
      <c r="I2475" t="s">
        <v>115</v>
      </c>
      <c r="J2475" t="s">
        <v>55</v>
      </c>
      <c r="K2475">
        <v>12</v>
      </c>
      <c r="L2475">
        <v>3</v>
      </c>
      <c r="M2475">
        <v>9</v>
      </c>
      <c r="N2475" t="s">
        <v>56</v>
      </c>
      <c r="O2475" t="s">
        <v>115</v>
      </c>
      <c r="P2475" t="s">
        <v>68</v>
      </c>
      <c r="Q2475" t="s">
        <v>3</v>
      </c>
      <c r="R2475" t="s">
        <v>2068</v>
      </c>
      <c r="S2475" t="s">
        <v>55</v>
      </c>
      <c r="T2475" t="s">
        <v>56</v>
      </c>
      <c r="U2475" t="s">
        <v>56</v>
      </c>
      <c r="V2475" t="s">
        <v>56</v>
      </c>
      <c r="W2475" t="s">
        <v>55</v>
      </c>
      <c r="X2475" t="s">
        <v>56</v>
      </c>
      <c r="Y2475" t="s">
        <v>56</v>
      </c>
      <c r="Z2475" t="s">
        <v>56</v>
      </c>
      <c r="AA2475" t="s">
        <v>57</v>
      </c>
      <c r="AB2475" t="s">
        <v>56</v>
      </c>
      <c r="AC2475" t="s">
        <v>56</v>
      </c>
      <c r="AD2475" t="s">
        <v>57</v>
      </c>
      <c r="AE2475">
        <v>0</v>
      </c>
      <c r="AF2475">
        <v>0</v>
      </c>
      <c r="AG2475">
        <v>0</v>
      </c>
      <c r="AH2475">
        <v>1</v>
      </c>
      <c r="AI2475" s="18" t="str">
        <f t="shared" si="153"/>
        <v>1</v>
      </c>
      <c r="AJ2475" s="18" t="str">
        <f t="shared" si="154"/>
        <v>1</v>
      </c>
      <c r="AK2475" s="18" t="str">
        <f t="shared" si="155"/>
        <v>1</v>
      </c>
      <c r="AL2475" s="18">
        <f t="shared" si="156"/>
        <v>1</v>
      </c>
      <c r="AM2475" t="s">
        <v>55</v>
      </c>
      <c r="AN2475" t="s">
        <v>55</v>
      </c>
      <c r="AO2475">
        <v>0</v>
      </c>
      <c r="AP2475">
        <v>0</v>
      </c>
      <c r="AQ2475">
        <v>0</v>
      </c>
      <c r="AR2475" t="s">
        <v>115</v>
      </c>
      <c r="AS2475" t="s">
        <v>116</v>
      </c>
      <c r="AT2475" t="s">
        <v>116</v>
      </c>
      <c r="AU2475" t="s">
        <v>4450</v>
      </c>
      <c r="AV2475" t="s">
        <v>8334</v>
      </c>
      <c r="AW2475" t="s">
        <v>2825</v>
      </c>
      <c r="AX2475">
        <v>0</v>
      </c>
      <c r="AY2475">
        <v>0</v>
      </c>
      <c r="AZ2475">
        <v>0</v>
      </c>
      <c r="BA2475">
        <v>1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2016031122</v>
      </c>
      <c r="BM2475">
        <v>22</v>
      </c>
    </row>
    <row r="2476" spans="1:65">
      <c r="A2476" t="s">
        <v>8335</v>
      </c>
      <c r="B2476">
        <v>2475</v>
      </c>
      <c r="C2476" t="s">
        <v>372</v>
      </c>
      <c r="D2476">
        <v>1</v>
      </c>
      <c r="E2476">
        <v>22</v>
      </c>
      <c r="F2476">
        <v>2016031122</v>
      </c>
      <c r="G2476">
        <v>20160311</v>
      </c>
      <c r="H2476" t="s">
        <v>2826</v>
      </c>
      <c r="I2476" t="s">
        <v>115</v>
      </c>
      <c r="J2476" t="s">
        <v>55</v>
      </c>
      <c r="K2476">
        <v>11</v>
      </c>
      <c r="L2476">
        <v>2</v>
      </c>
      <c r="M2476">
        <v>9</v>
      </c>
      <c r="N2476" t="s">
        <v>56</v>
      </c>
      <c r="O2476" t="s">
        <v>115</v>
      </c>
      <c r="P2476" t="s">
        <v>68</v>
      </c>
      <c r="Q2476" t="s">
        <v>3</v>
      </c>
      <c r="R2476" t="s">
        <v>2068</v>
      </c>
      <c r="S2476" t="s">
        <v>55</v>
      </c>
      <c r="T2476" t="s">
        <v>56</v>
      </c>
      <c r="U2476" t="s">
        <v>56</v>
      </c>
      <c r="V2476" t="s">
        <v>56</v>
      </c>
      <c r="W2476" t="s">
        <v>55</v>
      </c>
      <c r="X2476" t="s">
        <v>56</v>
      </c>
      <c r="Y2476" t="s">
        <v>56</v>
      </c>
      <c r="Z2476" t="s">
        <v>56</v>
      </c>
      <c r="AA2476" t="s">
        <v>57</v>
      </c>
      <c r="AB2476" t="s">
        <v>56</v>
      </c>
      <c r="AC2476" t="s">
        <v>56</v>
      </c>
      <c r="AD2476" t="s">
        <v>57</v>
      </c>
      <c r="AE2476">
        <v>0</v>
      </c>
      <c r="AF2476">
        <v>0</v>
      </c>
      <c r="AG2476">
        <v>0</v>
      </c>
      <c r="AH2476">
        <v>1</v>
      </c>
      <c r="AI2476" s="18" t="str">
        <f t="shared" si="153"/>
        <v>1</v>
      </c>
      <c r="AJ2476" s="18" t="str">
        <f t="shared" si="154"/>
        <v>1</v>
      </c>
      <c r="AK2476" s="18" t="str">
        <f t="shared" si="155"/>
        <v>1</v>
      </c>
      <c r="AL2476" s="18">
        <f t="shared" si="156"/>
        <v>1</v>
      </c>
      <c r="AM2476" t="s">
        <v>55</v>
      </c>
      <c r="AN2476" t="s">
        <v>55</v>
      </c>
      <c r="AO2476">
        <v>0</v>
      </c>
      <c r="AP2476">
        <v>0</v>
      </c>
      <c r="AQ2476">
        <v>0</v>
      </c>
      <c r="AR2476" t="s">
        <v>115</v>
      </c>
      <c r="AS2476" t="s">
        <v>116</v>
      </c>
      <c r="AT2476" t="s">
        <v>116</v>
      </c>
      <c r="AU2476" t="s">
        <v>4450</v>
      </c>
      <c r="AV2476" t="s">
        <v>8335</v>
      </c>
      <c r="AW2476" t="s">
        <v>2826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2016031122</v>
      </c>
      <c r="BM2476">
        <v>22</v>
      </c>
    </row>
    <row r="2477" spans="1:65">
      <c r="A2477" t="s">
        <v>8336</v>
      </c>
      <c r="B2477">
        <v>2476</v>
      </c>
      <c r="C2477" t="s">
        <v>372</v>
      </c>
      <c r="D2477">
        <v>1</v>
      </c>
      <c r="E2477">
        <v>22</v>
      </c>
      <c r="F2477">
        <v>2016031122</v>
      </c>
      <c r="G2477">
        <v>20160311</v>
      </c>
      <c r="H2477" t="s">
        <v>2827</v>
      </c>
      <c r="I2477" t="s">
        <v>59</v>
      </c>
      <c r="J2477" t="s">
        <v>55</v>
      </c>
      <c r="K2477">
        <v>1</v>
      </c>
      <c r="L2477">
        <v>1</v>
      </c>
      <c r="M2477">
        <v>0</v>
      </c>
      <c r="N2477" t="s">
        <v>56</v>
      </c>
      <c r="O2477" t="s">
        <v>426</v>
      </c>
      <c r="P2477" t="s">
        <v>68</v>
      </c>
      <c r="Q2477" t="s">
        <v>3</v>
      </c>
      <c r="R2477" t="s">
        <v>80</v>
      </c>
      <c r="S2477" t="s">
        <v>55</v>
      </c>
      <c r="T2477" t="s">
        <v>56</v>
      </c>
      <c r="U2477" t="s">
        <v>56</v>
      </c>
      <c r="V2477" t="s">
        <v>68</v>
      </c>
      <c r="W2477" t="s">
        <v>55</v>
      </c>
      <c r="X2477" t="s">
        <v>68</v>
      </c>
      <c r="Y2477" t="s">
        <v>56</v>
      </c>
      <c r="Z2477" t="s">
        <v>56</v>
      </c>
      <c r="AA2477" t="s">
        <v>57</v>
      </c>
      <c r="AB2477" t="s">
        <v>56</v>
      </c>
      <c r="AC2477" t="s">
        <v>56</v>
      </c>
      <c r="AD2477" t="s">
        <v>57</v>
      </c>
      <c r="AE2477">
        <v>0</v>
      </c>
      <c r="AF2477">
        <v>0</v>
      </c>
      <c r="AG2477">
        <v>1</v>
      </c>
      <c r="AH2477">
        <v>0</v>
      </c>
      <c r="AI2477" s="18" t="str">
        <f t="shared" si="153"/>
        <v>1</v>
      </c>
      <c r="AJ2477" s="18" t="str">
        <f t="shared" si="154"/>
        <v>1</v>
      </c>
      <c r="AK2477" s="18" t="str">
        <f t="shared" si="155"/>
        <v>0</v>
      </c>
      <c r="AL2477" s="18">
        <f t="shared" si="156"/>
        <v>0</v>
      </c>
      <c r="AM2477">
        <v>1</v>
      </c>
      <c r="AN2477">
        <v>3</v>
      </c>
      <c r="AO2477">
        <v>0</v>
      </c>
      <c r="AP2477">
        <v>0</v>
      </c>
      <c r="AQ2477">
        <v>0</v>
      </c>
      <c r="AR2477" t="s">
        <v>59</v>
      </c>
      <c r="AS2477" t="s">
        <v>80</v>
      </c>
      <c r="AT2477" t="s">
        <v>80</v>
      </c>
      <c r="AU2477" t="s">
        <v>80</v>
      </c>
      <c r="AV2477" t="s">
        <v>8336</v>
      </c>
      <c r="AW2477" t="s">
        <v>2827</v>
      </c>
      <c r="AX2477">
        <v>0</v>
      </c>
      <c r="AY2477">
        <v>1</v>
      </c>
      <c r="AZ2477">
        <v>0</v>
      </c>
      <c r="BA2477">
        <v>0</v>
      </c>
      <c r="BB2477">
        <v>0</v>
      </c>
      <c r="BC2477">
        <v>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2016031122</v>
      </c>
      <c r="BM2477">
        <v>22</v>
      </c>
    </row>
    <row r="2478" spans="1:65">
      <c r="A2478" t="s">
        <v>8337</v>
      </c>
      <c r="B2478">
        <v>2477</v>
      </c>
      <c r="C2478" t="s">
        <v>372</v>
      </c>
      <c r="D2478">
        <v>1</v>
      </c>
      <c r="E2478">
        <v>22</v>
      </c>
      <c r="F2478">
        <v>2016031122</v>
      </c>
      <c r="G2478">
        <v>20160311</v>
      </c>
      <c r="H2478" t="s">
        <v>2828</v>
      </c>
      <c r="I2478" t="s">
        <v>76</v>
      </c>
      <c r="J2478" t="s">
        <v>55</v>
      </c>
      <c r="K2478">
        <v>0</v>
      </c>
      <c r="L2478">
        <v>0</v>
      </c>
      <c r="M2478">
        <v>0</v>
      </c>
      <c r="N2478" t="s">
        <v>56</v>
      </c>
      <c r="O2478" t="s">
        <v>57</v>
      </c>
      <c r="P2478" t="s">
        <v>57</v>
      </c>
      <c r="Q2478" t="s">
        <v>4</v>
      </c>
      <c r="R2478" t="s">
        <v>434</v>
      </c>
      <c r="S2478" t="s">
        <v>55</v>
      </c>
      <c r="T2478" t="s">
        <v>56</v>
      </c>
      <c r="U2478" t="s">
        <v>56</v>
      </c>
      <c r="V2478" t="s">
        <v>56</v>
      </c>
      <c r="W2478" t="s">
        <v>55</v>
      </c>
      <c r="X2478" t="s">
        <v>56</v>
      </c>
      <c r="Y2478" t="s">
        <v>56</v>
      </c>
      <c r="Z2478" t="s">
        <v>56</v>
      </c>
      <c r="AA2478" t="s">
        <v>57</v>
      </c>
      <c r="AB2478" t="s">
        <v>56</v>
      </c>
      <c r="AC2478" t="s">
        <v>56</v>
      </c>
      <c r="AD2478" t="s">
        <v>57</v>
      </c>
      <c r="AE2478">
        <v>0</v>
      </c>
      <c r="AF2478">
        <v>0</v>
      </c>
      <c r="AG2478">
        <v>0</v>
      </c>
      <c r="AH2478">
        <v>1</v>
      </c>
      <c r="AI2478" s="18" t="str">
        <f t="shared" si="153"/>
        <v>1</v>
      </c>
      <c r="AJ2478" s="18" t="str">
        <f t="shared" si="154"/>
        <v>1</v>
      </c>
      <c r="AK2478" s="18" t="str">
        <f t="shared" si="155"/>
        <v>1</v>
      </c>
      <c r="AL2478" s="18">
        <f t="shared" si="156"/>
        <v>1</v>
      </c>
      <c r="AM2478" t="s">
        <v>55</v>
      </c>
      <c r="AN2478" t="s">
        <v>55</v>
      </c>
      <c r="AO2478">
        <v>0</v>
      </c>
      <c r="AP2478">
        <v>0</v>
      </c>
      <c r="AQ2478">
        <v>0</v>
      </c>
      <c r="AR2478" t="s">
        <v>76</v>
      </c>
      <c r="AS2478" t="s">
        <v>91</v>
      </c>
      <c r="AT2478" t="s">
        <v>91</v>
      </c>
      <c r="AU2478" t="s">
        <v>4449</v>
      </c>
      <c r="AV2478" t="s">
        <v>8337</v>
      </c>
      <c r="AW2478" t="s">
        <v>2828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2016031122</v>
      </c>
      <c r="BM2478">
        <v>22</v>
      </c>
    </row>
    <row r="2479" spans="1:65">
      <c r="A2479" t="s">
        <v>8338</v>
      </c>
      <c r="B2479">
        <v>2478</v>
      </c>
      <c r="C2479" t="s">
        <v>372</v>
      </c>
      <c r="D2479">
        <v>1</v>
      </c>
      <c r="E2479">
        <v>22</v>
      </c>
      <c r="F2479">
        <v>2016031122</v>
      </c>
      <c r="G2479">
        <v>20160311</v>
      </c>
      <c r="H2479" t="s">
        <v>2829</v>
      </c>
      <c r="I2479" t="s">
        <v>89</v>
      </c>
      <c r="J2479" t="s">
        <v>55</v>
      </c>
      <c r="K2479">
        <v>0</v>
      </c>
      <c r="L2479">
        <v>0</v>
      </c>
      <c r="M2479">
        <v>0</v>
      </c>
      <c r="N2479" t="s">
        <v>56</v>
      </c>
      <c r="O2479" t="s">
        <v>57</v>
      </c>
      <c r="P2479" t="s">
        <v>57</v>
      </c>
      <c r="Q2479" t="s">
        <v>3</v>
      </c>
      <c r="R2479" t="s">
        <v>140</v>
      </c>
      <c r="S2479" t="s">
        <v>55</v>
      </c>
      <c r="T2479" t="s">
        <v>56</v>
      </c>
      <c r="U2479" t="s">
        <v>56</v>
      </c>
      <c r="V2479" t="s">
        <v>56</v>
      </c>
      <c r="W2479" t="s">
        <v>55</v>
      </c>
      <c r="X2479" t="s">
        <v>56</v>
      </c>
      <c r="Y2479" t="s">
        <v>56</v>
      </c>
      <c r="Z2479" t="s">
        <v>56</v>
      </c>
      <c r="AA2479" t="s">
        <v>57</v>
      </c>
      <c r="AB2479" t="s">
        <v>56</v>
      </c>
      <c r="AC2479" t="s">
        <v>56</v>
      </c>
      <c r="AD2479" t="s">
        <v>57</v>
      </c>
      <c r="AE2479">
        <v>0</v>
      </c>
      <c r="AF2479">
        <v>0</v>
      </c>
      <c r="AG2479">
        <v>0</v>
      </c>
      <c r="AH2479">
        <v>1</v>
      </c>
      <c r="AI2479" s="18" t="str">
        <f t="shared" si="153"/>
        <v>1</v>
      </c>
      <c r="AJ2479" s="18" t="str">
        <f t="shared" si="154"/>
        <v>1</v>
      </c>
      <c r="AK2479" s="18" t="str">
        <f t="shared" si="155"/>
        <v>1</v>
      </c>
      <c r="AL2479" s="18">
        <f t="shared" si="156"/>
        <v>1</v>
      </c>
      <c r="AM2479" t="s">
        <v>55</v>
      </c>
      <c r="AN2479" t="s">
        <v>55</v>
      </c>
      <c r="AO2479">
        <v>0</v>
      </c>
      <c r="AP2479">
        <v>0</v>
      </c>
      <c r="AQ2479">
        <v>0</v>
      </c>
      <c r="AR2479" t="s">
        <v>89</v>
      </c>
      <c r="AS2479" t="s">
        <v>141</v>
      </c>
      <c r="AT2479" t="s">
        <v>141</v>
      </c>
      <c r="AU2479" t="s">
        <v>1326</v>
      </c>
      <c r="AV2479" t="s">
        <v>8338</v>
      </c>
      <c r="AW2479" t="s">
        <v>2829</v>
      </c>
      <c r="AX2479">
        <v>0</v>
      </c>
      <c r="AY2479">
        <v>0</v>
      </c>
      <c r="AZ2479">
        <v>0</v>
      </c>
      <c r="BA2479">
        <v>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2016031122</v>
      </c>
      <c r="BM2479">
        <v>22</v>
      </c>
    </row>
    <row r="2480" spans="1:65">
      <c r="A2480" t="s">
        <v>8339</v>
      </c>
      <c r="B2480">
        <v>2479</v>
      </c>
      <c r="C2480" t="s">
        <v>372</v>
      </c>
      <c r="D2480">
        <v>1</v>
      </c>
      <c r="E2480">
        <v>22</v>
      </c>
      <c r="F2480">
        <v>2016031122</v>
      </c>
      <c r="G2480">
        <v>20160311</v>
      </c>
      <c r="H2480" t="s">
        <v>2830</v>
      </c>
      <c r="I2480" t="s">
        <v>343</v>
      </c>
      <c r="J2480" t="s">
        <v>55</v>
      </c>
      <c r="K2480">
        <v>0</v>
      </c>
      <c r="L2480">
        <v>0</v>
      </c>
      <c r="M2480">
        <v>0</v>
      </c>
      <c r="N2480" t="s">
        <v>56</v>
      </c>
      <c r="O2480" t="s">
        <v>57</v>
      </c>
      <c r="P2480" t="s">
        <v>57</v>
      </c>
      <c r="Q2480" t="s">
        <v>3</v>
      </c>
      <c r="R2480" t="s">
        <v>58</v>
      </c>
      <c r="S2480" t="s">
        <v>55</v>
      </c>
      <c r="T2480" t="s">
        <v>56</v>
      </c>
      <c r="U2480" t="s">
        <v>56</v>
      </c>
      <c r="V2480" t="s">
        <v>68</v>
      </c>
      <c r="W2480" t="s">
        <v>55</v>
      </c>
      <c r="X2480" t="s">
        <v>56</v>
      </c>
      <c r="Y2480" t="s">
        <v>56</v>
      </c>
      <c r="Z2480" t="s">
        <v>68</v>
      </c>
      <c r="AA2480" t="s">
        <v>57</v>
      </c>
      <c r="AB2480" t="s">
        <v>56</v>
      </c>
      <c r="AC2480" t="s">
        <v>56</v>
      </c>
      <c r="AD2480" t="s">
        <v>2831</v>
      </c>
      <c r="AE2480">
        <v>0</v>
      </c>
      <c r="AF2480">
        <v>0</v>
      </c>
      <c r="AG2480">
        <v>0</v>
      </c>
      <c r="AH2480">
        <v>1</v>
      </c>
      <c r="AI2480" s="18" t="str">
        <f t="shared" si="153"/>
        <v>1</v>
      </c>
      <c r="AJ2480" s="18" t="str">
        <f t="shared" si="154"/>
        <v>1</v>
      </c>
      <c r="AK2480" s="18" t="str">
        <f t="shared" si="155"/>
        <v>1</v>
      </c>
      <c r="AL2480" s="18">
        <f t="shared" si="156"/>
        <v>1</v>
      </c>
      <c r="AM2480" t="s">
        <v>55</v>
      </c>
      <c r="AN2480" t="s">
        <v>55</v>
      </c>
      <c r="AO2480">
        <v>0</v>
      </c>
      <c r="AP2480">
        <v>0</v>
      </c>
      <c r="AQ2480">
        <v>0</v>
      </c>
      <c r="AR2480" t="s">
        <v>343</v>
      </c>
      <c r="AS2480" t="s">
        <v>58</v>
      </c>
      <c r="AT2480" t="s">
        <v>58</v>
      </c>
      <c r="AU2480" t="s">
        <v>1326</v>
      </c>
      <c r="AV2480" t="s">
        <v>8339</v>
      </c>
      <c r="AW2480" t="s">
        <v>2830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2016031122</v>
      </c>
      <c r="BM2480">
        <v>22</v>
      </c>
    </row>
    <row r="2481" spans="1:65">
      <c r="A2481" t="s">
        <v>8340</v>
      </c>
      <c r="B2481">
        <v>2480</v>
      </c>
      <c r="C2481" t="s">
        <v>372</v>
      </c>
      <c r="D2481">
        <v>1</v>
      </c>
      <c r="E2481">
        <v>22</v>
      </c>
      <c r="F2481">
        <v>2016031122</v>
      </c>
      <c r="G2481">
        <v>20160311</v>
      </c>
      <c r="H2481" t="s">
        <v>2832</v>
      </c>
      <c r="I2481" t="s">
        <v>209</v>
      </c>
      <c r="J2481" t="s">
        <v>55</v>
      </c>
      <c r="K2481">
        <v>0</v>
      </c>
      <c r="L2481">
        <v>0</v>
      </c>
      <c r="M2481">
        <v>0</v>
      </c>
      <c r="N2481" t="s">
        <v>56</v>
      </c>
      <c r="O2481" t="s">
        <v>57</v>
      </c>
      <c r="P2481" t="s">
        <v>57</v>
      </c>
      <c r="Q2481" t="s">
        <v>3</v>
      </c>
      <c r="R2481" t="s">
        <v>58</v>
      </c>
      <c r="S2481" t="s">
        <v>55</v>
      </c>
      <c r="T2481" t="s">
        <v>68</v>
      </c>
      <c r="U2481" t="s">
        <v>68</v>
      </c>
      <c r="V2481" t="s">
        <v>56</v>
      </c>
      <c r="W2481" t="s">
        <v>55</v>
      </c>
      <c r="X2481" t="s">
        <v>56</v>
      </c>
      <c r="Y2481" t="s">
        <v>56</v>
      </c>
      <c r="Z2481" t="s">
        <v>56</v>
      </c>
      <c r="AA2481" t="s">
        <v>57</v>
      </c>
      <c r="AB2481" t="s">
        <v>56</v>
      </c>
      <c r="AC2481" t="s">
        <v>56</v>
      </c>
      <c r="AD2481" t="s">
        <v>57</v>
      </c>
      <c r="AE2481">
        <v>0</v>
      </c>
      <c r="AF2481">
        <v>0</v>
      </c>
      <c r="AG2481">
        <v>0</v>
      </c>
      <c r="AH2481">
        <v>1</v>
      </c>
      <c r="AI2481" s="18" t="str">
        <f t="shared" si="153"/>
        <v>1</v>
      </c>
      <c r="AJ2481" s="18" t="str">
        <f t="shared" si="154"/>
        <v>1</v>
      </c>
      <c r="AK2481" s="18" t="str">
        <f t="shared" si="155"/>
        <v>1</v>
      </c>
      <c r="AL2481" s="18">
        <f t="shared" si="156"/>
        <v>1</v>
      </c>
      <c r="AM2481" t="s">
        <v>55</v>
      </c>
      <c r="AN2481" t="s">
        <v>55</v>
      </c>
      <c r="AO2481">
        <v>1</v>
      </c>
      <c r="AP2481">
        <v>0</v>
      </c>
      <c r="AQ2481">
        <v>0</v>
      </c>
      <c r="AR2481" t="s">
        <v>209</v>
      </c>
      <c r="AS2481" t="s">
        <v>58</v>
      </c>
      <c r="AT2481" t="s">
        <v>58</v>
      </c>
      <c r="AU2481" t="s">
        <v>1326</v>
      </c>
      <c r="AV2481" t="s">
        <v>8340</v>
      </c>
      <c r="AW2481" t="s">
        <v>2832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1</v>
      </c>
      <c r="BL2481">
        <v>2016031122</v>
      </c>
      <c r="BM2481">
        <v>22</v>
      </c>
    </row>
    <row r="2482" spans="1:65">
      <c r="A2482" t="s">
        <v>8341</v>
      </c>
      <c r="B2482">
        <v>2481</v>
      </c>
      <c r="C2482" t="s">
        <v>57</v>
      </c>
      <c r="D2482" t="s">
        <v>55</v>
      </c>
      <c r="E2482">
        <v>22</v>
      </c>
      <c r="F2482">
        <v>2016031122</v>
      </c>
      <c r="G2482" t="s">
        <v>55</v>
      </c>
      <c r="H2482" t="s">
        <v>2833</v>
      </c>
      <c r="I2482" t="s">
        <v>55</v>
      </c>
      <c r="J2482" t="s">
        <v>55</v>
      </c>
      <c r="K2482" t="s">
        <v>55</v>
      </c>
      <c r="L2482" t="s">
        <v>55</v>
      </c>
      <c r="M2482" t="s">
        <v>55</v>
      </c>
      <c r="N2482" t="s">
        <v>57</v>
      </c>
      <c r="O2482" t="s">
        <v>57</v>
      </c>
      <c r="P2482" t="s">
        <v>57</v>
      </c>
      <c r="Q2482" t="s">
        <v>57</v>
      </c>
      <c r="R2482" t="s">
        <v>57</v>
      </c>
      <c r="S2482" t="s">
        <v>55</v>
      </c>
      <c r="T2482" t="s">
        <v>57</v>
      </c>
      <c r="U2482" t="s">
        <v>57</v>
      </c>
      <c r="V2482" t="s">
        <v>57</v>
      </c>
      <c r="W2482" t="s">
        <v>55</v>
      </c>
      <c r="X2482" t="s">
        <v>57</v>
      </c>
      <c r="Y2482" t="s">
        <v>57</v>
      </c>
      <c r="Z2482" t="s">
        <v>57</v>
      </c>
      <c r="AA2482" t="s">
        <v>57</v>
      </c>
      <c r="AB2482" t="s">
        <v>57</v>
      </c>
      <c r="AC2482" t="s">
        <v>57</v>
      </c>
      <c r="AD2482" t="s">
        <v>57</v>
      </c>
      <c r="AE2482">
        <v>0</v>
      </c>
      <c r="AF2482">
        <v>0</v>
      </c>
      <c r="AG2482">
        <v>0</v>
      </c>
      <c r="AH2482">
        <v>0</v>
      </c>
      <c r="AI2482" s="18" t="str">
        <f t="shared" si="153"/>
        <v>1</v>
      </c>
      <c r="AJ2482" s="18" t="str">
        <f t="shared" si="154"/>
        <v>1</v>
      </c>
      <c r="AK2482" s="18" t="str">
        <f t="shared" si="155"/>
        <v>1</v>
      </c>
      <c r="AL2482" s="18">
        <f t="shared" si="156"/>
        <v>0</v>
      </c>
      <c r="AM2482" t="s">
        <v>55</v>
      </c>
      <c r="AN2482" t="s">
        <v>55</v>
      </c>
      <c r="AO2482">
        <v>0</v>
      </c>
      <c r="AP2482">
        <v>1</v>
      </c>
      <c r="AQ2482">
        <v>0</v>
      </c>
      <c r="AR2482" t="s">
        <v>59</v>
      </c>
      <c r="AS2482" t="s">
        <v>80</v>
      </c>
      <c r="AT2482" t="s">
        <v>80</v>
      </c>
      <c r="AU2482" t="s">
        <v>80</v>
      </c>
      <c r="AV2482" t="s">
        <v>8341</v>
      </c>
      <c r="AW2482" t="s">
        <v>2833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</v>
      </c>
      <c r="BJ2482">
        <v>0</v>
      </c>
      <c r="BK2482">
        <v>0</v>
      </c>
      <c r="BL2482">
        <v>2016031122</v>
      </c>
      <c r="BM2482">
        <v>22</v>
      </c>
    </row>
    <row r="2483" spans="1:65">
      <c r="A2483" t="s">
        <v>8342</v>
      </c>
      <c r="B2483">
        <v>2482</v>
      </c>
      <c r="C2483" t="s">
        <v>372</v>
      </c>
      <c r="D2483">
        <v>1</v>
      </c>
      <c r="E2483">
        <v>22</v>
      </c>
      <c r="F2483">
        <v>2016031122</v>
      </c>
      <c r="G2483">
        <v>20160311</v>
      </c>
      <c r="H2483" t="s">
        <v>2834</v>
      </c>
      <c r="I2483" t="s">
        <v>2810</v>
      </c>
      <c r="J2483" t="s">
        <v>55</v>
      </c>
      <c r="K2483">
        <v>0</v>
      </c>
      <c r="L2483">
        <v>0</v>
      </c>
      <c r="M2483">
        <v>0</v>
      </c>
      <c r="N2483" t="s">
        <v>56</v>
      </c>
      <c r="O2483" t="s">
        <v>57</v>
      </c>
      <c r="P2483" t="s">
        <v>57</v>
      </c>
      <c r="Q2483" t="s">
        <v>3</v>
      </c>
      <c r="R2483" t="s">
        <v>58</v>
      </c>
      <c r="S2483" t="s">
        <v>55</v>
      </c>
      <c r="T2483" t="s">
        <v>68</v>
      </c>
      <c r="U2483" t="s">
        <v>68</v>
      </c>
      <c r="V2483" t="s">
        <v>68</v>
      </c>
      <c r="W2483" t="s">
        <v>55</v>
      </c>
      <c r="X2483" t="s">
        <v>56</v>
      </c>
      <c r="Y2483" t="s">
        <v>56</v>
      </c>
      <c r="Z2483" t="s">
        <v>56</v>
      </c>
      <c r="AA2483" t="s">
        <v>57</v>
      </c>
      <c r="AB2483" t="s">
        <v>56</v>
      </c>
      <c r="AC2483" t="s">
        <v>56</v>
      </c>
      <c r="AD2483" t="s">
        <v>2835</v>
      </c>
      <c r="AE2483">
        <v>0</v>
      </c>
      <c r="AF2483">
        <v>0</v>
      </c>
      <c r="AG2483">
        <v>0</v>
      </c>
      <c r="AH2483">
        <v>1</v>
      </c>
      <c r="AI2483" s="18" t="str">
        <f t="shared" si="153"/>
        <v>1</v>
      </c>
      <c r="AJ2483" s="18" t="str">
        <f t="shared" si="154"/>
        <v>1</v>
      </c>
      <c r="AK2483" s="18" t="str">
        <f t="shared" si="155"/>
        <v>1</v>
      </c>
      <c r="AL2483" s="18">
        <f t="shared" si="156"/>
        <v>1</v>
      </c>
      <c r="AM2483" t="s">
        <v>55</v>
      </c>
      <c r="AN2483" t="s">
        <v>55</v>
      </c>
      <c r="AO2483">
        <v>0</v>
      </c>
      <c r="AP2483">
        <v>0</v>
      </c>
      <c r="AQ2483">
        <v>0</v>
      </c>
      <c r="AR2483" t="s">
        <v>209</v>
      </c>
      <c r="AS2483" t="s">
        <v>58</v>
      </c>
      <c r="AT2483" t="s">
        <v>58</v>
      </c>
      <c r="AU2483" t="s">
        <v>1326</v>
      </c>
      <c r="AV2483" t="s">
        <v>8342</v>
      </c>
      <c r="AW2483" t="s">
        <v>2834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</v>
      </c>
      <c r="BL2483">
        <v>2016031122</v>
      </c>
      <c r="BM2483">
        <v>22</v>
      </c>
    </row>
    <row r="2484" spans="1:65">
      <c r="A2484" t="s">
        <v>8343</v>
      </c>
      <c r="B2484">
        <v>2483</v>
      </c>
      <c r="C2484" t="s">
        <v>57</v>
      </c>
      <c r="D2484" t="s">
        <v>55</v>
      </c>
      <c r="E2484">
        <v>22</v>
      </c>
      <c r="F2484">
        <v>2016031122</v>
      </c>
      <c r="G2484" t="s">
        <v>55</v>
      </c>
      <c r="H2484" t="s">
        <v>2836</v>
      </c>
      <c r="I2484" t="s">
        <v>55</v>
      </c>
      <c r="J2484" t="s">
        <v>55</v>
      </c>
      <c r="K2484" t="s">
        <v>55</v>
      </c>
      <c r="L2484" t="s">
        <v>55</v>
      </c>
      <c r="M2484" t="s">
        <v>55</v>
      </c>
      <c r="N2484" t="s">
        <v>57</v>
      </c>
      <c r="O2484" t="s">
        <v>57</v>
      </c>
      <c r="P2484" t="s">
        <v>57</v>
      </c>
      <c r="Q2484" t="s">
        <v>57</v>
      </c>
      <c r="R2484" t="s">
        <v>57</v>
      </c>
      <c r="S2484" t="s">
        <v>55</v>
      </c>
      <c r="T2484" t="s">
        <v>57</v>
      </c>
      <c r="U2484" t="s">
        <v>57</v>
      </c>
      <c r="V2484" t="s">
        <v>57</v>
      </c>
      <c r="W2484" t="s">
        <v>55</v>
      </c>
      <c r="X2484" t="s">
        <v>57</v>
      </c>
      <c r="Y2484" t="s">
        <v>57</v>
      </c>
      <c r="Z2484" t="s">
        <v>57</v>
      </c>
      <c r="AA2484" t="s">
        <v>57</v>
      </c>
      <c r="AB2484" t="s">
        <v>57</v>
      </c>
      <c r="AC2484" t="s">
        <v>57</v>
      </c>
      <c r="AD2484" t="s">
        <v>57</v>
      </c>
      <c r="AE2484">
        <v>0</v>
      </c>
      <c r="AF2484">
        <v>0</v>
      </c>
      <c r="AG2484">
        <v>0</v>
      </c>
      <c r="AH2484">
        <v>0</v>
      </c>
      <c r="AI2484" s="18" t="str">
        <f t="shared" si="153"/>
        <v>1</v>
      </c>
      <c r="AJ2484" s="18" t="str">
        <f t="shared" si="154"/>
        <v>1</v>
      </c>
      <c r="AK2484" s="18" t="str">
        <f t="shared" si="155"/>
        <v>1</v>
      </c>
      <c r="AL2484" s="18">
        <f t="shared" si="156"/>
        <v>0</v>
      </c>
      <c r="AM2484" t="s">
        <v>55</v>
      </c>
      <c r="AN2484" t="s">
        <v>55</v>
      </c>
      <c r="AO2484">
        <v>0</v>
      </c>
      <c r="AP2484">
        <v>1</v>
      </c>
      <c r="AQ2484">
        <v>0</v>
      </c>
      <c r="AR2484" t="s">
        <v>59</v>
      </c>
      <c r="AS2484" t="s">
        <v>80</v>
      </c>
      <c r="AT2484" t="s">
        <v>80</v>
      </c>
      <c r="AU2484" t="s">
        <v>80</v>
      </c>
      <c r="AV2484" t="s">
        <v>8343</v>
      </c>
      <c r="AW2484" t="s">
        <v>2836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1</v>
      </c>
      <c r="BJ2484">
        <v>0</v>
      </c>
      <c r="BK2484">
        <v>0</v>
      </c>
      <c r="BL2484">
        <v>2016031122</v>
      </c>
      <c r="BM2484">
        <v>22</v>
      </c>
    </row>
    <row r="2485" spans="1:65">
      <c r="A2485" t="s">
        <v>8344</v>
      </c>
      <c r="B2485">
        <v>2484</v>
      </c>
      <c r="C2485" t="s">
        <v>57</v>
      </c>
      <c r="D2485" t="s">
        <v>55</v>
      </c>
      <c r="E2485">
        <v>22</v>
      </c>
      <c r="F2485">
        <v>2016031122</v>
      </c>
      <c r="G2485" t="s">
        <v>55</v>
      </c>
      <c r="H2485" t="s">
        <v>2837</v>
      </c>
      <c r="I2485" t="s">
        <v>55</v>
      </c>
      <c r="J2485" t="s">
        <v>55</v>
      </c>
      <c r="K2485" t="s">
        <v>55</v>
      </c>
      <c r="L2485" t="s">
        <v>55</v>
      </c>
      <c r="M2485" t="s">
        <v>55</v>
      </c>
      <c r="N2485" t="s">
        <v>57</v>
      </c>
      <c r="O2485" t="s">
        <v>57</v>
      </c>
      <c r="P2485" t="s">
        <v>57</v>
      </c>
      <c r="Q2485" t="s">
        <v>57</v>
      </c>
      <c r="R2485" t="s">
        <v>57</v>
      </c>
      <c r="S2485" t="s">
        <v>55</v>
      </c>
      <c r="T2485" t="s">
        <v>57</v>
      </c>
      <c r="U2485" t="s">
        <v>57</v>
      </c>
      <c r="V2485" t="s">
        <v>57</v>
      </c>
      <c r="W2485" t="s">
        <v>55</v>
      </c>
      <c r="X2485" t="s">
        <v>57</v>
      </c>
      <c r="Y2485" t="s">
        <v>57</v>
      </c>
      <c r="Z2485" t="s">
        <v>57</v>
      </c>
      <c r="AA2485" t="s">
        <v>57</v>
      </c>
      <c r="AB2485" t="s">
        <v>57</v>
      </c>
      <c r="AC2485" t="s">
        <v>57</v>
      </c>
      <c r="AD2485" t="s">
        <v>57</v>
      </c>
      <c r="AE2485">
        <v>0</v>
      </c>
      <c r="AF2485">
        <v>0</v>
      </c>
      <c r="AG2485">
        <v>0</v>
      </c>
      <c r="AH2485">
        <v>0</v>
      </c>
      <c r="AI2485" s="18" t="str">
        <f t="shared" si="153"/>
        <v>1</v>
      </c>
      <c r="AJ2485" s="18" t="str">
        <f t="shared" si="154"/>
        <v>1</v>
      </c>
      <c r="AK2485" s="18" t="str">
        <f t="shared" si="155"/>
        <v>1</v>
      </c>
      <c r="AL2485" s="18">
        <f t="shared" si="156"/>
        <v>0</v>
      </c>
      <c r="AM2485" t="s">
        <v>55</v>
      </c>
      <c r="AN2485" t="s">
        <v>55</v>
      </c>
      <c r="AO2485">
        <v>0</v>
      </c>
      <c r="AP2485">
        <v>1</v>
      </c>
      <c r="AQ2485">
        <v>0</v>
      </c>
      <c r="AR2485" t="s">
        <v>59</v>
      </c>
      <c r="AS2485" t="s">
        <v>80</v>
      </c>
      <c r="AT2485" t="s">
        <v>80</v>
      </c>
      <c r="AU2485" t="s">
        <v>80</v>
      </c>
      <c r="AV2485" t="s">
        <v>8344</v>
      </c>
      <c r="AW2485" t="s">
        <v>2837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1</v>
      </c>
      <c r="BJ2485">
        <v>0</v>
      </c>
      <c r="BK2485">
        <v>0</v>
      </c>
      <c r="BL2485">
        <v>2016031122</v>
      </c>
      <c r="BM2485">
        <v>22</v>
      </c>
    </row>
    <row r="2486" spans="1:65">
      <c r="A2486" t="s">
        <v>8345</v>
      </c>
      <c r="B2486">
        <v>2485</v>
      </c>
      <c r="C2486" t="s">
        <v>372</v>
      </c>
      <c r="D2486">
        <v>1</v>
      </c>
      <c r="E2486">
        <v>22</v>
      </c>
      <c r="F2486">
        <v>2016031122</v>
      </c>
      <c r="G2486">
        <v>20160311</v>
      </c>
      <c r="H2486" t="s">
        <v>2838</v>
      </c>
      <c r="I2486" t="s">
        <v>426</v>
      </c>
      <c r="J2486" t="s">
        <v>55</v>
      </c>
      <c r="K2486">
        <v>0</v>
      </c>
      <c r="L2486">
        <v>0</v>
      </c>
      <c r="M2486">
        <v>0</v>
      </c>
      <c r="N2486" t="s">
        <v>56</v>
      </c>
      <c r="O2486" t="s">
        <v>57</v>
      </c>
      <c r="P2486" t="s">
        <v>57</v>
      </c>
      <c r="Q2486" t="s">
        <v>3</v>
      </c>
      <c r="R2486" t="s">
        <v>140</v>
      </c>
      <c r="S2486" t="s">
        <v>55</v>
      </c>
      <c r="T2486" t="s">
        <v>68</v>
      </c>
      <c r="U2486" t="s">
        <v>68</v>
      </c>
      <c r="V2486" t="s">
        <v>68</v>
      </c>
      <c r="W2486" t="s">
        <v>55</v>
      </c>
      <c r="X2486" t="s">
        <v>56</v>
      </c>
      <c r="Y2486" t="s">
        <v>56</v>
      </c>
      <c r="Z2486" t="s">
        <v>56</v>
      </c>
      <c r="AA2486" t="s">
        <v>57</v>
      </c>
      <c r="AB2486" t="s">
        <v>56</v>
      </c>
      <c r="AC2486" t="s">
        <v>56</v>
      </c>
      <c r="AD2486" t="s">
        <v>57</v>
      </c>
      <c r="AE2486">
        <v>0</v>
      </c>
      <c r="AF2486">
        <v>0</v>
      </c>
      <c r="AG2486">
        <v>0</v>
      </c>
      <c r="AH2486">
        <v>1</v>
      </c>
      <c r="AI2486" s="18" t="str">
        <f t="shared" si="153"/>
        <v>1</v>
      </c>
      <c r="AJ2486" s="18" t="str">
        <f t="shared" si="154"/>
        <v>1</v>
      </c>
      <c r="AK2486" s="18" t="str">
        <f t="shared" si="155"/>
        <v>1</v>
      </c>
      <c r="AL2486" s="18">
        <f t="shared" si="156"/>
        <v>1</v>
      </c>
      <c r="AM2486" t="s">
        <v>55</v>
      </c>
      <c r="AN2486" t="s">
        <v>55</v>
      </c>
      <c r="AO2486">
        <v>1</v>
      </c>
      <c r="AP2486">
        <v>0</v>
      </c>
      <c r="AQ2486">
        <v>0</v>
      </c>
      <c r="AR2486" t="s">
        <v>426</v>
      </c>
      <c r="AS2486" t="s">
        <v>141</v>
      </c>
      <c r="AT2486" t="s">
        <v>141</v>
      </c>
      <c r="AU2486" t="s">
        <v>1326</v>
      </c>
      <c r="AV2486" t="s">
        <v>8345</v>
      </c>
      <c r="AW2486" t="s">
        <v>2838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2016031122</v>
      </c>
      <c r="BM2486">
        <v>22</v>
      </c>
    </row>
    <row r="2487" spans="1:65">
      <c r="A2487" t="s">
        <v>8346</v>
      </c>
      <c r="B2487">
        <v>2486</v>
      </c>
      <c r="C2487" t="s">
        <v>57</v>
      </c>
      <c r="D2487" t="s">
        <v>55</v>
      </c>
      <c r="E2487">
        <v>22</v>
      </c>
      <c r="F2487">
        <v>2016031122</v>
      </c>
      <c r="G2487" t="s">
        <v>55</v>
      </c>
      <c r="H2487" t="s">
        <v>2839</v>
      </c>
      <c r="I2487" t="s">
        <v>55</v>
      </c>
      <c r="J2487" t="s">
        <v>55</v>
      </c>
      <c r="K2487" t="s">
        <v>55</v>
      </c>
      <c r="L2487" t="s">
        <v>55</v>
      </c>
      <c r="M2487" t="s">
        <v>55</v>
      </c>
      <c r="N2487" t="s">
        <v>57</v>
      </c>
      <c r="O2487" t="s">
        <v>57</v>
      </c>
      <c r="P2487" t="s">
        <v>57</v>
      </c>
      <c r="Q2487" t="s">
        <v>57</v>
      </c>
      <c r="R2487" t="s">
        <v>57</v>
      </c>
      <c r="S2487" t="s">
        <v>55</v>
      </c>
      <c r="T2487" t="s">
        <v>57</v>
      </c>
      <c r="U2487" t="s">
        <v>57</v>
      </c>
      <c r="V2487" t="s">
        <v>57</v>
      </c>
      <c r="W2487" t="s">
        <v>55</v>
      </c>
      <c r="X2487" t="s">
        <v>57</v>
      </c>
      <c r="Y2487" t="s">
        <v>57</v>
      </c>
      <c r="Z2487" t="s">
        <v>57</v>
      </c>
      <c r="AA2487" t="s">
        <v>57</v>
      </c>
      <c r="AB2487" t="s">
        <v>57</v>
      </c>
      <c r="AC2487" t="s">
        <v>57</v>
      </c>
      <c r="AD2487" t="s">
        <v>57</v>
      </c>
      <c r="AE2487">
        <v>0</v>
      </c>
      <c r="AF2487">
        <v>0</v>
      </c>
      <c r="AG2487">
        <v>0</v>
      </c>
      <c r="AH2487">
        <v>0</v>
      </c>
      <c r="AI2487" s="18" t="str">
        <f t="shared" si="153"/>
        <v>1</v>
      </c>
      <c r="AJ2487" s="18" t="str">
        <f t="shared" si="154"/>
        <v>1</v>
      </c>
      <c r="AK2487" s="18" t="str">
        <f t="shared" si="155"/>
        <v>1</v>
      </c>
      <c r="AL2487" s="18">
        <f t="shared" si="156"/>
        <v>0</v>
      </c>
      <c r="AM2487" t="s">
        <v>55</v>
      </c>
      <c r="AN2487" t="s">
        <v>55</v>
      </c>
      <c r="AO2487">
        <v>0</v>
      </c>
      <c r="AP2487">
        <v>1</v>
      </c>
      <c r="AQ2487">
        <v>0</v>
      </c>
      <c r="AR2487" t="s">
        <v>59</v>
      </c>
      <c r="AS2487" t="s">
        <v>80</v>
      </c>
      <c r="AT2487" t="s">
        <v>80</v>
      </c>
      <c r="AU2487" t="s">
        <v>80</v>
      </c>
      <c r="AV2487" t="s">
        <v>8346</v>
      </c>
      <c r="AW2487" t="s">
        <v>2839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2016031122</v>
      </c>
      <c r="BM2487">
        <v>22</v>
      </c>
    </row>
    <row r="2488" spans="1:65">
      <c r="A2488" t="s">
        <v>8347</v>
      </c>
      <c r="B2488">
        <v>2487</v>
      </c>
      <c r="C2488" t="s">
        <v>372</v>
      </c>
      <c r="D2488">
        <v>1</v>
      </c>
      <c r="E2488">
        <v>22</v>
      </c>
      <c r="F2488">
        <v>2016031122</v>
      </c>
      <c r="G2488">
        <v>20160311</v>
      </c>
      <c r="H2488" t="s">
        <v>2840</v>
      </c>
      <c r="I2488" t="s">
        <v>209</v>
      </c>
      <c r="J2488" t="s">
        <v>55</v>
      </c>
      <c r="K2488">
        <v>0</v>
      </c>
      <c r="L2488">
        <v>0</v>
      </c>
      <c r="M2488">
        <v>0</v>
      </c>
      <c r="N2488" t="s">
        <v>56</v>
      </c>
      <c r="O2488" t="s">
        <v>57</v>
      </c>
      <c r="P2488" t="s">
        <v>57</v>
      </c>
      <c r="Q2488" t="s">
        <v>3</v>
      </c>
      <c r="R2488" t="s">
        <v>58</v>
      </c>
      <c r="S2488" t="s">
        <v>55</v>
      </c>
      <c r="T2488" t="s">
        <v>68</v>
      </c>
      <c r="U2488" t="s">
        <v>68</v>
      </c>
      <c r="V2488" t="s">
        <v>56</v>
      </c>
      <c r="W2488" t="s">
        <v>55</v>
      </c>
      <c r="X2488" t="s">
        <v>56</v>
      </c>
      <c r="Y2488" t="s">
        <v>56</v>
      </c>
      <c r="Z2488" t="s">
        <v>56</v>
      </c>
      <c r="AA2488" t="s">
        <v>57</v>
      </c>
      <c r="AB2488" t="s">
        <v>56</v>
      </c>
      <c r="AC2488" t="s">
        <v>56</v>
      </c>
      <c r="AD2488" t="s">
        <v>2841</v>
      </c>
      <c r="AE2488">
        <v>0</v>
      </c>
      <c r="AF2488">
        <v>0</v>
      </c>
      <c r="AG2488">
        <v>0</v>
      </c>
      <c r="AH2488">
        <v>1</v>
      </c>
      <c r="AI2488" s="18" t="str">
        <f t="shared" si="153"/>
        <v>1</v>
      </c>
      <c r="AJ2488" s="18" t="str">
        <f t="shared" si="154"/>
        <v>1</v>
      </c>
      <c r="AK2488" s="18" t="str">
        <f t="shared" si="155"/>
        <v>1</v>
      </c>
      <c r="AL2488" s="18">
        <f t="shared" si="156"/>
        <v>1</v>
      </c>
      <c r="AM2488" t="s">
        <v>55</v>
      </c>
      <c r="AN2488" t="s">
        <v>55</v>
      </c>
      <c r="AO2488">
        <v>0</v>
      </c>
      <c r="AP2488">
        <v>0</v>
      </c>
      <c r="AQ2488">
        <v>0</v>
      </c>
      <c r="AR2488" t="s">
        <v>209</v>
      </c>
      <c r="AS2488" t="s">
        <v>58</v>
      </c>
      <c r="AT2488" t="s">
        <v>58</v>
      </c>
      <c r="AU2488" t="s">
        <v>1326</v>
      </c>
      <c r="AV2488" t="s">
        <v>8347</v>
      </c>
      <c r="AW2488" t="s">
        <v>2840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2016031122</v>
      </c>
      <c r="BM2488">
        <v>22</v>
      </c>
    </row>
    <row r="2489" spans="1:65">
      <c r="A2489" t="s">
        <v>8348</v>
      </c>
      <c r="B2489">
        <v>2488</v>
      </c>
      <c r="C2489" t="s">
        <v>372</v>
      </c>
      <c r="D2489">
        <v>1</v>
      </c>
      <c r="E2489">
        <v>22</v>
      </c>
      <c r="F2489">
        <v>2016031122</v>
      </c>
      <c r="G2489">
        <v>20160311</v>
      </c>
      <c r="H2489" t="s">
        <v>2842</v>
      </c>
      <c r="I2489" t="s">
        <v>298</v>
      </c>
      <c r="J2489" t="s">
        <v>55</v>
      </c>
      <c r="K2489">
        <v>0</v>
      </c>
      <c r="L2489">
        <v>0</v>
      </c>
      <c r="M2489">
        <v>0</v>
      </c>
      <c r="N2489" t="s">
        <v>56</v>
      </c>
      <c r="O2489" t="s">
        <v>57</v>
      </c>
      <c r="P2489" t="s">
        <v>57</v>
      </c>
      <c r="Q2489" t="s">
        <v>3</v>
      </c>
      <c r="R2489" t="s">
        <v>58</v>
      </c>
      <c r="S2489" t="s">
        <v>55</v>
      </c>
      <c r="T2489" t="s">
        <v>68</v>
      </c>
      <c r="U2489" t="s">
        <v>68</v>
      </c>
      <c r="V2489" t="s">
        <v>56</v>
      </c>
      <c r="W2489" t="s">
        <v>55</v>
      </c>
      <c r="X2489" t="s">
        <v>56</v>
      </c>
      <c r="Y2489" t="s">
        <v>56</v>
      </c>
      <c r="Z2489" t="s">
        <v>56</v>
      </c>
      <c r="AA2489" t="s">
        <v>57</v>
      </c>
      <c r="AB2489" t="s">
        <v>56</v>
      </c>
      <c r="AC2489" t="s">
        <v>68</v>
      </c>
      <c r="AD2489" t="s">
        <v>2843</v>
      </c>
      <c r="AE2489">
        <v>0</v>
      </c>
      <c r="AF2489">
        <v>1</v>
      </c>
      <c r="AG2489">
        <v>1</v>
      </c>
      <c r="AH2489">
        <v>0</v>
      </c>
      <c r="AI2489" s="18" t="str">
        <f t="shared" si="153"/>
        <v>1</v>
      </c>
      <c r="AJ2489" s="18" t="str">
        <f t="shared" si="154"/>
        <v>0</v>
      </c>
      <c r="AK2489" s="18" t="str">
        <f t="shared" si="155"/>
        <v>0</v>
      </c>
      <c r="AL2489" s="18">
        <f t="shared" si="156"/>
        <v>0</v>
      </c>
      <c r="AM2489">
        <v>2</v>
      </c>
      <c r="AN2489">
        <v>6</v>
      </c>
      <c r="AO2489">
        <v>0</v>
      </c>
      <c r="AP2489">
        <v>0</v>
      </c>
      <c r="AQ2489">
        <v>0</v>
      </c>
      <c r="AR2489" t="s">
        <v>298</v>
      </c>
      <c r="AS2489" t="s">
        <v>58</v>
      </c>
      <c r="AT2489" t="s">
        <v>58</v>
      </c>
      <c r="AU2489" t="s">
        <v>1326</v>
      </c>
      <c r="AV2489" t="s">
        <v>8348</v>
      </c>
      <c r="AW2489" t="s">
        <v>2842</v>
      </c>
      <c r="AX2489">
        <v>0</v>
      </c>
      <c r="AY2489">
        <v>1</v>
      </c>
      <c r="AZ2489">
        <v>1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2016031122</v>
      </c>
      <c r="BM2489">
        <v>22</v>
      </c>
    </row>
    <row r="2490" spans="1:65">
      <c r="A2490" t="s">
        <v>8349</v>
      </c>
      <c r="B2490">
        <v>2489</v>
      </c>
      <c r="C2490" t="s">
        <v>372</v>
      </c>
      <c r="D2490">
        <v>1</v>
      </c>
      <c r="E2490">
        <v>22</v>
      </c>
      <c r="F2490">
        <v>2016031122</v>
      </c>
      <c r="G2490">
        <v>20160311</v>
      </c>
      <c r="H2490" t="s">
        <v>2844</v>
      </c>
      <c r="I2490" t="s">
        <v>147</v>
      </c>
      <c r="J2490" t="s">
        <v>55</v>
      </c>
      <c r="K2490">
        <v>0</v>
      </c>
      <c r="L2490">
        <v>0</v>
      </c>
      <c r="M2490">
        <v>0</v>
      </c>
      <c r="N2490" t="s">
        <v>56</v>
      </c>
      <c r="O2490" t="s">
        <v>57</v>
      </c>
      <c r="P2490" t="s">
        <v>57</v>
      </c>
      <c r="Q2490" t="s">
        <v>3</v>
      </c>
      <c r="R2490" t="s">
        <v>58</v>
      </c>
      <c r="S2490" t="s">
        <v>55</v>
      </c>
      <c r="T2490" t="s">
        <v>56</v>
      </c>
      <c r="U2490" t="s">
        <v>56</v>
      </c>
      <c r="V2490" t="s">
        <v>68</v>
      </c>
      <c r="W2490" t="s">
        <v>55</v>
      </c>
      <c r="X2490" t="s">
        <v>56</v>
      </c>
      <c r="Y2490" t="s">
        <v>56</v>
      </c>
      <c r="Z2490" t="s">
        <v>56</v>
      </c>
      <c r="AA2490" t="s">
        <v>57</v>
      </c>
      <c r="AB2490" t="s">
        <v>56</v>
      </c>
      <c r="AC2490" t="s">
        <v>56</v>
      </c>
      <c r="AD2490" t="s">
        <v>57</v>
      </c>
      <c r="AE2490">
        <v>0</v>
      </c>
      <c r="AF2490">
        <v>0</v>
      </c>
      <c r="AG2490">
        <v>0</v>
      </c>
      <c r="AH2490">
        <v>1</v>
      </c>
      <c r="AI2490" s="18" t="str">
        <f t="shared" si="153"/>
        <v>1</v>
      </c>
      <c r="AJ2490" s="18" t="str">
        <f t="shared" si="154"/>
        <v>1</v>
      </c>
      <c r="AK2490" s="18" t="str">
        <f t="shared" si="155"/>
        <v>1</v>
      </c>
      <c r="AL2490" s="18">
        <f t="shared" si="156"/>
        <v>1</v>
      </c>
      <c r="AM2490" t="s">
        <v>55</v>
      </c>
      <c r="AN2490" t="s">
        <v>55</v>
      </c>
      <c r="AO2490">
        <v>0</v>
      </c>
      <c r="AP2490">
        <v>0</v>
      </c>
      <c r="AQ2490">
        <v>0</v>
      </c>
      <c r="AR2490" t="s">
        <v>147</v>
      </c>
      <c r="AS2490" t="s">
        <v>58</v>
      </c>
      <c r="AT2490" t="s">
        <v>58</v>
      </c>
      <c r="AU2490" t="s">
        <v>1326</v>
      </c>
      <c r="AV2490" t="s">
        <v>8349</v>
      </c>
      <c r="AW2490" t="s">
        <v>2844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2016031122</v>
      </c>
      <c r="BM2490">
        <v>22</v>
      </c>
    </row>
    <row r="2491" spans="1:65">
      <c r="A2491" t="s">
        <v>8350</v>
      </c>
      <c r="B2491">
        <v>2490</v>
      </c>
      <c r="C2491" t="s">
        <v>372</v>
      </c>
      <c r="D2491">
        <v>1</v>
      </c>
      <c r="E2491">
        <v>22</v>
      </c>
      <c r="F2491">
        <v>2016031122</v>
      </c>
      <c r="G2491">
        <v>20160311</v>
      </c>
      <c r="H2491" t="s">
        <v>2845</v>
      </c>
      <c r="I2491" t="s">
        <v>147</v>
      </c>
      <c r="J2491" t="s">
        <v>55</v>
      </c>
      <c r="K2491">
        <v>0</v>
      </c>
      <c r="L2491">
        <v>0</v>
      </c>
      <c r="M2491">
        <v>0</v>
      </c>
      <c r="N2491" t="s">
        <v>56</v>
      </c>
      <c r="O2491" t="s">
        <v>57</v>
      </c>
      <c r="P2491" t="s">
        <v>57</v>
      </c>
      <c r="Q2491" t="s">
        <v>3</v>
      </c>
      <c r="R2491" t="s">
        <v>58</v>
      </c>
      <c r="S2491" t="s">
        <v>55</v>
      </c>
      <c r="T2491" t="s">
        <v>56</v>
      </c>
      <c r="U2491" t="s">
        <v>56</v>
      </c>
      <c r="V2491" t="s">
        <v>68</v>
      </c>
      <c r="W2491" t="s">
        <v>55</v>
      </c>
      <c r="X2491" t="s">
        <v>56</v>
      </c>
      <c r="Y2491" t="s">
        <v>56</v>
      </c>
      <c r="Z2491" t="s">
        <v>56</v>
      </c>
      <c r="AA2491" t="s">
        <v>57</v>
      </c>
      <c r="AB2491" t="s">
        <v>56</v>
      </c>
      <c r="AC2491" t="s">
        <v>56</v>
      </c>
      <c r="AD2491" t="s">
        <v>57</v>
      </c>
      <c r="AE2491">
        <v>0</v>
      </c>
      <c r="AF2491">
        <v>0</v>
      </c>
      <c r="AG2491">
        <v>0</v>
      </c>
      <c r="AH2491">
        <v>1</v>
      </c>
      <c r="AI2491" s="18" t="str">
        <f t="shared" si="153"/>
        <v>1</v>
      </c>
      <c r="AJ2491" s="18" t="str">
        <f t="shared" si="154"/>
        <v>1</v>
      </c>
      <c r="AK2491" s="18" t="str">
        <f t="shared" si="155"/>
        <v>1</v>
      </c>
      <c r="AL2491" s="18">
        <f t="shared" si="156"/>
        <v>1</v>
      </c>
      <c r="AM2491" t="s">
        <v>55</v>
      </c>
      <c r="AN2491" t="s">
        <v>55</v>
      </c>
      <c r="AO2491">
        <v>1</v>
      </c>
      <c r="AP2491">
        <v>0</v>
      </c>
      <c r="AQ2491">
        <v>0</v>
      </c>
      <c r="AR2491" t="s">
        <v>147</v>
      </c>
      <c r="AS2491" t="s">
        <v>58</v>
      </c>
      <c r="AT2491" t="s">
        <v>58</v>
      </c>
      <c r="AU2491" t="s">
        <v>1326</v>
      </c>
      <c r="AV2491" t="s">
        <v>8350</v>
      </c>
      <c r="AW2491" t="s">
        <v>2845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2016031122</v>
      </c>
      <c r="BM2491">
        <v>22</v>
      </c>
    </row>
    <row r="2492" spans="1:65">
      <c r="A2492" t="s">
        <v>8351</v>
      </c>
      <c r="B2492">
        <v>2491</v>
      </c>
      <c r="C2492" t="s">
        <v>372</v>
      </c>
      <c r="D2492">
        <v>1</v>
      </c>
      <c r="E2492">
        <v>22</v>
      </c>
      <c r="F2492">
        <v>2016031122</v>
      </c>
      <c r="G2492">
        <v>20160311</v>
      </c>
      <c r="H2492" t="s">
        <v>2846</v>
      </c>
      <c r="I2492" t="s">
        <v>147</v>
      </c>
      <c r="J2492" t="s">
        <v>55</v>
      </c>
      <c r="K2492">
        <v>0</v>
      </c>
      <c r="L2492">
        <v>0</v>
      </c>
      <c r="M2492">
        <v>0</v>
      </c>
      <c r="N2492" t="s">
        <v>56</v>
      </c>
      <c r="O2492" t="s">
        <v>57</v>
      </c>
      <c r="P2492" t="s">
        <v>57</v>
      </c>
      <c r="Q2492" t="s">
        <v>3</v>
      </c>
      <c r="R2492" t="s">
        <v>58</v>
      </c>
      <c r="S2492" t="s">
        <v>55</v>
      </c>
      <c r="T2492" t="s">
        <v>56</v>
      </c>
      <c r="U2492" t="s">
        <v>56</v>
      </c>
      <c r="V2492" t="s">
        <v>68</v>
      </c>
      <c r="W2492" t="s">
        <v>55</v>
      </c>
      <c r="X2492" t="s">
        <v>56</v>
      </c>
      <c r="Y2492" t="s">
        <v>56</v>
      </c>
      <c r="Z2492" t="s">
        <v>56</v>
      </c>
      <c r="AA2492" t="s">
        <v>57</v>
      </c>
      <c r="AB2492" t="s">
        <v>56</v>
      </c>
      <c r="AC2492" t="s">
        <v>56</v>
      </c>
      <c r="AD2492" t="s">
        <v>57</v>
      </c>
      <c r="AE2492">
        <v>0</v>
      </c>
      <c r="AF2492">
        <v>0</v>
      </c>
      <c r="AG2492">
        <v>0</v>
      </c>
      <c r="AH2492">
        <v>1</v>
      </c>
      <c r="AI2492" s="18" t="str">
        <f t="shared" si="153"/>
        <v>1</v>
      </c>
      <c r="AJ2492" s="18" t="str">
        <f t="shared" si="154"/>
        <v>1</v>
      </c>
      <c r="AK2492" s="18" t="str">
        <f t="shared" si="155"/>
        <v>1</v>
      </c>
      <c r="AL2492" s="18">
        <f t="shared" si="156"/>
        <v>1</v>
      </c>
      <c r="AM2492" t="s">
        <v>55</v>
      </c>
      <c r="AN2492" t="s">
        <v>55</v>
      </c>
      <c r="AO2492">
        <v>0</v>
      </c>
      <c r="AP2492">
        <v>0</v>
      </c>
      <c r="AQ2492">
        <v>0</v>
      </c>
      <c r="AR2492" t="s">
        <v>147</v>
      </c>
      <c r="AS2492" t="s">
        <v>58</v>
      </c>
      <c r="AT2492" t="s">
        <v>58</v>
      </c>
      <c r="AU2492" t="s">
        <v>1326</v>
      </c>
      <c r="AV2492" t="s">
        <v>8351</v>
      </c>
      <c r="AW2492" t="s">
        <v>2846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2016031122</v>
      </c>
      <c r="BM2492">
        <v>22</v>
      </c>
    </row>
    <row r="2493" spans="1:65">
      <c r="A2493" t="s">
        <v>8352</v>
      </c>
      <c r="B2493">
        <v>2492</v>
      </c>
      <c r="C2493" t="s">
        <v>372</v>
      </c>
      <c r="D2493">
        <v>1</v>
      </c>
      <c r="E2493">
        <v>22</v>
      </c>
      <c r="F2493">
        <v>2016031122</v>
      </c>
      <c r="G2493">
        <v>20160311</v>
      </c>
      <c r="H2493" t="s">
        <v>2847</v>
      </c>
      <c r="I2493" t="s">
        <v>147</v>
      </c>
      <c r="J2493" t="s">
        <v>55</v>
      </c>
      <c r="K2493">
        <v>0</v>
      </c>
      <c r="L2493">
        <v>0</v>
      </c>
      <c r="M2493">
        <v>0</v>
      </c>
      <c r="N2493" t="s">
        <v>56</v>
      </c>
      <c r="O2493" t="s">
        <v>57</v>
      </c>
      <c r="P2493" t="s">
        <v>57</v>
      </c>
      <c r="Q2493" t="s">
        <v>3</v>
      </c>
      <c r="R2493" t="s">
        <v>58</v>
      </c>
      <c r="S2493" t="s">
        <v>55</v>
      </c>
      <c r="T2493" t="s">
        <v>56</v>
      </c>
      <c r="U2493" t="s">
        <v>56</v>
      </c>
      <c r="V2493" t="s">
        <v>68</v>
      </c>
      <c r="W2493" t="s">
        <v>55</v>
      </c>
      <c r="X2493" t="s">
        <v>56</v>
      </c>
      <c r="Y2493" t="s">
        <v>56</v>
      </c>
      <c r="Z2493" t="s">
        <v>56</v>
      </c>
      <c r="AA2493" t="s">
        <v>57</v>
      </c>
      <c r="AB2493" t="s">
        <v>56</v>
      </c>
      <c r="AC2493" t="s">
        <v>56</v>
      </c>
      <c r="AD2493" t="s">
        <v>57</v>
      </c>
      <c r="AE2493">
        <v>0</v>
      </c>
      <c r="AF2493">
        <v>0</v>
      </c>
      <c r="AG2493">
        <v>0</v>
      </c>
      <c r="AH2493">
        <v>1</v>
      </c>
      <c r="AI2493" s="18" t="str">
        <f t="shared" si="153"/>
        <v>1</v>
      </c>
      <c r="AJ2493" s="18" t="str">
        <f t="shared" si="154"/>
        <v>1</v>
      </c>
      <c r="AK2493" s="18" t="str">
        <f t="shared" si="155"/>
        <v>1</v>
      </c>
      <c r="AL2493" s="18">
        <f t="shared" si="156"/>
        <v>1</v>
      </c>
      <c r="AM2493" t="s">
        <v>55</v>
      </c>
      <c r="AN2493" t="s">
        <v>55</v>
      </c>
      <c r="AO2493">
        <v>0</v>
      </c>
      <c r="AP2493">
        <v>0</v>
      </c>
      <c r="AQ2493">
        <v>0</v>
      </c>
      <c r="AR2493" t="s">
        <v>147</v>
      </c>
      <c r="AS2493" t="s">
        <v>58</v>
      </c>
      <c r="AT2493" t="s">
        <v>58</v>
      </c>
      <c r="AU2493" t="s">
        <v>1326</v>
      </c>
      <c r="AV2493" t="s">
        <v>8352</v>
      </c>
      <c r="AW2493" t="s">
        <v>2847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2016031122</v>
      </c>
      <c r="BM2493">
        <v>22</v>
      </c>
    </row>
    <row r="2494" spans="1:65">
      <c r="A2494" t="s">
        <v>8353</v>
      </c>
      <c r="B2494">
        <v>2493</v>
      </c>
      <c r="C2494" t="s">
        <v>372</v>
      </c>
      <c r="D2494">
        <v>1</v>
      </c>
      <c r="E2494">
        <v>22</v>
      </c>
      <c r="F2494">
        <v>2016031122</v>
      </c>
      <c r="G2494">
        <v>20160311</v>
      </c>
      <c r="H2494" t="s">
        <v>2848</v>
      </c>
      <c r="I2494" t="s">
        <v>147</v>
      </c>
      <c r="J2494" t="s">
        <v>55</v>
      </c>
      <c r="K2494">
        <v>0</v>
      </c>
      <c r="L2494">
        <v>0</v>
      </c>
      <c r="M2494">
        <v>0</v>
      </c>
      <c r="N2494" t="s">
        <v>56</v>
      </c>
      <c r="O2494" t="s">
        <v>57</v>
      </c>
      <c r="P2494" t="s">
        <v>57</v>
      </c>
      <c r="Q2494" t="s">
        <v>3</v>
      </c>
      <c r="R2494" t="s">
        <v>58</v>
      </c>
      <c r="S2494" t="s">
        <v>55</v>
      </c>
      <c r="T2494" t="s">
        <v>56</v>
      </c>
      <c r="U2494" t="s">
        <v>56</v>
      </c>
      <c r="V2494" t="s">
        <v>68</v>
      </c>
      <c r="W2494" t="s">
        <v>55</v>
      </c>
      <c r="X2494" t="s">
        <v>56</v>
      </c>
      <c r="Y2494" t="s">
        <v>56</v>
      </c>
      <c r="Z2494" t="s">
        <v>56</v>
      </c>
      <c r="AA2494" t="s">
        <v>57</v>
      </c>
      <c r="AB2494" t="s">
        <v>56</v>
      </c>
      <c r="AC2494" t="s">
        <v>56</v>
      </c>
      <c r="AD2494" t="s">
        <v>57</v>
      </c>
      <c r="AE2494">
        <v>0</v>
      </c>
      <c r="AF2494">
        <v>0</v>
      </c>
      <c r="AG2494">
        <v>0</v>
      </c>
      <c r="AH2494">
        <v>1</v>
      </c>
      <c r="AI2494" s="18" t="str">
        <f t="shared" si="153"/>
        <v>1</v>
      </c>
      <c r="AJ2494" s="18" t="str">
        <f t="shared" si="154"/>
        <v>1</v>
      </c>
      <c r="AK2494" s="18" t="str">
        <f t="shared" si="155"/>
        <v>1</v>
      </c>
      <c r="AL2494" s="18">
        <f t="shared" si="156"/>
        <v>1</v>
      </c>
      <c r="AM2494" t="s">
        <v>55</v>
      </c>
      <c r="AN2494" t="s">
        <v>55</v>
      </c>
      <c r="AO2494">
        <v>0</v>
      </c>
      <c r="AP2494">
        <v>0</v>
      </c>
      <c r="AQ2494">
        <v>0</v>
      </c>
      <c r="AR2494" t="s">
        <v>147</v>
      </c>
      <c r="AS2494" t="s">
        <v>58</v>
      </c>
      <c r="AT2494" t="s">
        <v>58</v>
      </c>
      <c r="AU2494" t="s">
        <v>1326</v>
      </c>
      <c r="AV2494" t="s">
        <v>8353</v>
      </c>
      <c r="AW2494" t="s">
        <v>2848</v>
      </c>
      <c r="AX2494">
        <v>0</v>
      </c>
      <c r="AY2494">
        <v>0</v>
      </c>
      <c r="AZ2494">
        <v>0</v>
      </c>
      <c r="BA2494">
        <v>1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2016031122</v>
      </c>
      <c r="BM2494">
        <v>22</v>
      </c>
    </row>
    <row r="2495" spans="1:65">
      <c r="A2495" t="s">
        <v>8354</v>
      </c>
      <c r="B2495">
        <v>2494</v>
      </c>
      <c r="C2495" t="s">
        <v>372</v>
      </c>
      <c r="D2495">
        <v>1</v>
      </c>
      <c r="E2495">
        <v>22</v>
      </c>
      <c r="F2495">
        <v>2016031122</v>
      </c>
      <c r="G2495">
        <v>20160311</v>
      </c>
      <c r="H2495" t="s">
        <v>2849</v>
      </c>
      <c r="I2495" t="s">
        <v>147</v>
      </c>
      <c r="J2495" t="s">
        <v>55</v>
      </c>
      <c r="K2495">
        <v>0</v>
      </c>
      <c r="L2495">
        <v>0</v>
      </c>
      <c r="M2495">
        <v>0</v>
      </c>
      <c r="N2495" t="s">
        <v>56</v>
      </c>
      <c r="O2495" t="s">
        <v>57</v>
      </c>
      <c r="P2495" t="s">
        <v>57</v>
      </c>
      <c r="Q2495" t="s">
        <v>3</v>
      </c>
      <c r="R2495" t="s">
        <v>58</v>
      </c>
      <c r="S2495" t="s">
        <v>55</v>
      </c>
      <c r="T2495" t="s">
        <v>56</v>
      </c>
      <c r="U2495" t="s">
        <v>56</v>
      </c>
      <c r="V2495" t="s">
        <v>68</v>
      </c>
      <c r="W2495" t="s">
        <v>55</v>
      </c>
      <c r="X2495" t="s">
        <v>56</v>
      </c>
      <c r="Y2495" t="s">
        <v>56</v>
      </c>
      <c r="Z2495" t="s">
        <v>56</v>
      </c>
      <c r="AA2495" t="s">
        <v>57</v>
      </c>
      <c r="AB2495" t="s">
        <v>56</v>
      </c>
      <c r="AC2495" t="s">
        <v>56</v>
      </c>
      <c r="AD2495" t="s">
        <v>57</v>
      </c>
      <c r="AE2495">
        <v>0</v>
      </c>
      <c r="AF2495">
        <v>0</v>
      </c>
      <c r="AG2495">
        <v>0</v>
      </c>
      <c r="AH2495">
        <v>1</v>
      </c>
      <c r="AI2495" s="18" t="str">
        <f t="shared" si="153"/>
        <v>1</v>
      </c>
      <c r="AJ2495" s="18" t="str">
        <f t="shared" si="154"/>
        <v>1</v>
      </c>
      <c r="AK2495" s="18" t="str">
        <f t="shared" si="155"/>
        <v>1</v>
      </c>
      <c r="AL2495" s="18">
        <f t="shared" si="156"/>
        <v>1</v>
      </c>
      <c r="AM2495" t="s">
        <v>55</v>
      </c>
      <c r="AN2495" t="s">
        <v>55</v>
      </c>
      <c r="AO2495">
        <v>0</v>
      </c>
      <c r="AP2495">
        <v>0</v>
      </c>
      <c r="AQ2495">
        <v>0</v>
      </c>
      <c r="AR2495" t="s">
        <v>147</v>
      </c>
      <c r="AS2495" t="s">
        <v>58</v>
      </c>
      <c r="AT2495" t="s">
        <v>58</v>
      </c>
      <c r="AU2495" t="s">
        <v>1326</v>
      </c>
      <c r="AV2495" t="s">
        <v>8354</v>
      </c>
      <c r="AW2495" t="s">
        <v>2849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</v>
      </c>
      <c r="BL2495">
        <v>2016031122</v>
      </c>
      <c r="BM2495">
        <v>22</v>
      </c>
    </row>
    <row r="2496" spans="1:65">
      <c r="A2496" t="s">
        <v>8355</v>
      </c>
      <c r="B2496">
        <v>2495</v>
      </c>
      <c r="C2496" t="s">
        <v>372</v>
      </c>
      <c r="D2496">
        <v>1</v>
      </c>
      <c r="E2496">
        <v>22</v>
      </c>
      <c r="F2496">
        <v>2016031122</v>
      </c>
      <c r="G2496">
        <v>20160311</v>
      </c>
      <c r="H2496" t="s">
        <v>2850</v>
      </c>
      <c r="I2496" t="s">
        <v>147</v>
      </c>
      <c r="J2496" t="s">
        <v>55</v>
      </c>
      <c r="K2496">
        <v>0</v>
      </c>
      <c r="L2496">
        <v>0</v>
      </c>
      <c r="M2496">
        <v>0</v>
      </c>
      <c r="N2496" t="s">
        <v>56</v>
      </c>
      <c r="O2496" t="s">
        <v>57</v>
      </c>
      <c r="P2496" t="s">
        <v>57</v>
      </c>
      <c r="Q2496" t="s">
        <v>3</v>
      </c>
      <c r="R2496" t="s">
        <v>58</v>
      </c>
      <c r="S2496" t="s">
        <v>55</v>
      </c>
      <c r="T2496" t="s">
        <v>56</v>
      </c>
      <c r="U2496" t="s">
        <v>56</v>
      </c>
      <c r="V2496" t="s">
        <v>68</v>
      </c>
      <c r="W2496" t="s">
        <v>55</v>
      </c>
      <c r="X2496" t="s">
        <v>56</v>
      </c>
      <c r="Y2496" t="s">
        <v>56</v>
      </c>
      <c r="Z2496" t="s">
        <v>56</v>
      </c>
      <c r="AA2496" t="s">
        <v>57</v>
      </c>
      <c r="AB2496" t="s">
        <v>56</v>
      </c>
      <c r="AC2496" t="s">
        <v>56</v>
      </c>
      <c r="AD2496" t="s">
        <v>57</v>
      </c>
      <c r="AE2496">
        <v>0</v>
      </c>
      <c r="AF2496">
        <v>0</v>
      </c>
      <c r="AG2496">
        <v>0</v>
      </c>
      <c r="AH2496">
        <v>1</v>
      </c>
      <c r="AI2496" s="18" t="str">
        <f t="shared" si="153"/>
        <v>1</v>
      </c>
      <c r="AJ2496" s="18" t="str">
        <f t="shared" si="154"/>
        <v>1</v>
      </c>
      <c r="AK2496" s="18" t="str">
        <f t="shared" si="155"/>
        <v>1</v>
      </c>
      <c r="AL2496" s="18">
        <f t="shared" si="156"/>
        <v>1</v>
      </c>
      <c r="AM2496" t="s">
        <v>55</v>
      </c>
      <c r="AN2496" t="s">
        <v>55</v>
      </c>
      <c r="AO2496">
        <v>1</v>
      </c>
      <c r="AP2496">
        <v>0</v>
      </c>
      <c r="AQ2496">
        <v>0</v>
      </c>
      <c r="AR2496" t="s">
        <v>147</v>
      </c>
      <c r="AS2496" t="s">
        <v>58</v>
      </c>
      <c r="AT2496" t="s">
        <v>58</v>
      </c>
      <c r="AU2496" t="s">
        <v>1326</v>
      </c>
      <c r="AV2496" t="s">
        <v>8355</v>
      </c>
      <c r="AW2496" t="s">
        <v>2850</v>
      </c>
      <c r="AX2496">
        <v>0</v>
      </c>
      <c r="AY2496">
        <v>0</v>
      </c>
      <c r="AZ2496">
        <v>0</v>
      </c>
      <c r="BA2496">
        <v>1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2016031122</v>
      </c>
      <c r="BM2496">
        <v>22</v>
      </c>
    </row>
    <row r="2497" spans="1:65">
      <c r="A2497" t="s">
        <v>8356</v>
      </c>
      <c r="B2497">
        <v>2496</v>
      </c>
      <c r="C2497" t="s">
        <v>372</v>
      </c>
      <c r="D2497">
        <v>1</v>
      </c>
      <c r="E2497">
        <v>22</v>
      </c>
      <c r="F2497">
        <v>2016031122</v>
      </c>
      <c r="G2497">
        <v>20160311</v>
      </c>
      <c r="H2497" t="s">
        <v>2851</v>
      </c>
      <c r="I2497" t="s">
        <v>209</v>
      </c>
      <c r="J2497" t="s">
        <v>55</v>
      </c>
      <c r="K2497">
        <v>0</v>
      </c>
      <c r="L2497">
        <v>0</v>
      </c>
      <c r="M2497">
        <v>0</v>
      </c>
      <c r="N2497" t="s">
        <v>56</v>
      </c>
      <c r="O2497" t="s">
        <v>57</v>
      </c>
      <c r="P2497" t="s">
        <v>57</v>
      </c>
      <c r="Q2497" t="s">
        <v>3</v>
      </c>
      <c r="R2497" t="s">
        <v>58</v>
      </c>
      <c r="S2497" t="s">
        <v>55</v>
      </c>
      <c r="T2497" t="s">
        <v>68</v>
      </c>
      <c r="U2497" t="s">
        <v>68</v>
      </c>
      <c r="V2497" t="s">
        <v>68</v>
      </c>
      <c r="W2497" t="s">
        <v>55</v>
      </c>
      <c r="X2497" t="s">
        <v>56</v>
      </c>
      <c r="Y2497" t="s">
        <v>56</v>
      </c>
      <c r="Z2497" t="s">
        <v>56</v>
      </c>
      <c r="AA2497" t="s">
        <v>57</v>
      </c>
      <c r="AB2497" t="s">
        <v>56</v>
      </c>
      <c r="AC2497" t="s">
        <v>56</v>
      </c>
      <c r="AD2497" t="s">
        <v>57</v>
      </c>
      <c r="AE2497">
        <v>0</v>
      </c>
      <c r="AF2497">
        <v>0</v>
      </c>
      <c r="AG2497">
        <v>0</v>
      </c>
      <c r="AH2497">
        <v>1</v>
      </c>
      <c r="AI2497" s="18" t="str">
        <f t="shared" si="153"/>
        <v>1</v>
      </c>
      <c r="AJ2497" s="18" t="str">
        <f t="shared" si="154"/>
        <v>1</v>
      </c>
      <c r="AK2497" s="18" t="str">
        <f t="shared" si="155"/>
        <v>1</v>
      </c>
      <c r="AL2497" s="18">
        <f t="shared" si="156"/>
        <v>1</v>
      </c>
      <c r="AM2497" t="s">
        <v>55</v>
      </c>
      <c r="AN2497" t="s">
        <v>55</v>
      </c>
      <c r="AO2497">
        <v>0</v>
      </c>
      <c r="AP2497">
        <v>0</v>
      </c>
      <c r="AQ2497">
        <v>0</v>
      </c>
      <c r="AR2497" t="s">
        <v>209</v>
      </c>
      <c r="AS2497" t="s">
        <v>58</v>
      </c>
      <c r="AT2497" t="s">
        <v>58</v>
      </c>
      <c r="AU2497" t="s">
        <v>1326</v>
      </c>
      <c r="AV2497" t="s">
        <v>8356</v>
      </c>
      <c r="AW2497" t="s">
        <v>2851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2016031122</v>
      </c>
      <c r="BM2497">
        <v>22</v>
      </c>
    </row>
    <row r="2498" spans="1:65">
      <c r="A2498" t="s">
        <v>8357</v>
      </c>
      <c r="B2498">
        <v>2497</v>
      </c>
      <c r="C2498" t="s">
        <v>57</v>
      </c>
      <c r="D2498" t="s">
        <v>55</v>
      </c>
      <c r="E2498">
        <v>22</v>
      </c>
      <c r="F2498">
        <v>2016031122</v>
      </c>
      <c r="G2498" t="s">
        <v>55</v>
      </c>
      <c r="H2498" t="s">
        <v>2852</v>
      </c>
      <c r="I2498" t="s">
        <v>55</v>
      </c>
      <c r="J2498" t="s">
        <v>55</v>
      </c>
      <c r="K2498" t="s">
        <v>55</v>
      </c>
      <c r="L2498" t="s">
        <v>55</v>
      </c>
      <c r="M2498" t="s">
        <v>55</v>
      </c>
      <c r="N2498" t="s">
        <v>57</v>
      </c>
      <c r="O2498" t="s">
        <v>57</v>
      </c>
      <c r="P2498" t="s">
        <v>57</v>
      </c>
      <c r="Q2498" t="s">
        <v>57</v>
      </c>
      <c r="R2498" t="s">
        <v>57</v>
      </c>
      <c r="S2498" t="s">
        <v>55</v>
      </c>
      <c r="T2498" t="s">
        <v>57</v>
      </c>
      <c r="U2498" t="s">
        <v>57</v>
      </c>
      <c r="V2498" t="s">
        <v>57</v>
      </c>
      <c r="W2498" t="s">
        <v>55</v>
      </c>
      <c r="X2498" t="s">
        <v>57</v>
      </c>
      <c r="Y2498" t="s">
        <v>57</v>
      </c>
      <c r="Z2498" t="s">
        <v>57</v>
      </c>
      <c r="AA2498" t="s">
        <v>57</v>
      </c>
      <c r="AB2498" t="s">
        <v>57</v>
      </c>
      <c r="AC2498" t="s">
        <v>57</v>
      </c>
      <c r="AD2498" t="s">
        <v>57</v>
      </c>
      <c r="AE2498">
        <v>0</v>
      </c>
      <c r="AF2498">
        <v>0</v>
      </c>
      <c r="AG2498">
        <v>0</v>
      </c>
      <c r="AH2498">
        <v>0</v>
      </c>
      <c r="AI2498" s="18" t="str">
        <f t="shared" si="153"/>
        <v>1</v>
      </c>
      <c r="AJ2498" s="18" t="str">
        <f t="shared" si="154"/>
        <v>1</v>
      </c>
      <c r="AK2498" s="18" t="str">
        <f t="shared" si="155"/>
        <v>1</v>
      </c>
      <c r="AL2498" s="18">
        <f t="shared" si="156"/>
        <v>0</v>
      </c>
      <c r="AM2498" t="s">
        <v>55</v>
      </c>
      <c r="AN2498" t="s">
        <v>55</v>
      </c>
      <c r="AO2498">
        <v>0</v>
      </c>
      <c r="AP2498">
        <v>1</v>
      </c>
      <c r="AQ2498">
        <v>0</v>
      </c>
      <c r="AR2498" t="s">
        <v>59</v>
      </c>
      <c r="AS2498" t="s">
        <v>80</v>
      </c>
      <c r="AT2498" t="s">
        <v>80</v>
      </c>
      <c r="AU2498" t="s">
        <v>80</v>
      </c>
      <c r="AV2498" t="s">
        <v>8357</v>
      </c>
      <c r="AW2498" t="s">
        <v>2852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1</v>
      </c>
      <c r="BJ2498">
        <v>0</v>
      </c>
      <c r="BK2498">
        <v>0</v>
      </c>
      <c r="BL2498">
        <v>2016031122</v>
      </c>
      <c r="BM2498">
        <v>22</v>
      </c>
    </row>
    <row r="2499" spans="1:65">
      <c r="A2499" t="s">
        <v>8358</v>
      </c>
      <c r="B2499">
        <v>2498</v>
      </c>
      <c r="C2499" t="s">
        <v>57</v>
      </c>
      <c r="D2499" t="s">
        <v>55</v>
      </c>
      <c r="E2499">
        <v>22</v>
      </c>
      <c r="F2499">
        <v>2016031122</v>
      </c>
      <c r="G2499" t="s">
        <v>55</v>
      </c>
      <c r="H2499" t="s">
        <v>2853</v>
      </c>
      <c r="I2499" t="s">
        <v>55</v>
      </c>
      <c r="J2499" t="s">
        <v>55</v>
      </c>
      <c r="K2499" t="s">
        <v>55</v>
      </c>
      <c r="L2499" t="s">
        <v>55</v>
      </c>
      <c r="M2499" t="s">
        <v>55</v>
      </c>
      <c r="N2499" t="s">
        <v>57</v>
      </c>
      <c r="O2499" t="s">
        <v>57</v>
      </c>
      <c r="P2499" t="s">
        <v>57</v>
      </c>
      <c r="Q2499" t="s">
        <v>57</v>
      </c>
      <c r="R2499" t="s">
        <v>57</v>
      </c>
      <c r="S2499" t="s">
        <v>55</v>
      </c>
      <c r="T2499" t="s">
        <v>57</v>
      </c>
      <c r="U2499" t="s">
        <v>57</v>
      </c>
      <c r="V2499" t="s">
        <v>57</v>
      </c>
      <c r="W2499" t="s">
        <v>55</v>
      </c>
      <c r="X2499" t="s">
        <v>57</v>
      </c>
      <c r="Y2499" t="s">
        <v>57</v>
      </c>
      <c r="Z2499" t="s">
        <v>57</v>
      </c>
      <c r="AA2499" t="s">
        <v>57</v>
      </c>
      <c r="AB2499" t="s">
        <v>57</v>
      </c>
      <c r="AC2499" t="s">
        <v>57</v>
      </c>
      <c r="AD2499" t="s">
        <v>57</v>
      </c>
      <c r="AE2499">
        <v>0</v>
      </c>
      <c r="AF2499">
        <v>0</v>
      </c>
      <c r="AG2499">
        <v>0</v>
      </c>
      <c r="AH2499">
        <v>0</v>
      </c>
      <c r="AI2499" s="18" t="str">
        <f t="shared" ref="AI2499:AI2562" si="157">IF(ISERROR(FIND("0",AE2499))=FALSE, "1", IF(ISERROR(FIND("1",AE2499))=FALSE, "0"))</f>
        <v>1</v>
      </c>
      <c r="AJ2499" s="18" t="str">
        <f t="shared" ref="AJ2499:AJ2562" si="158">IF(ISERROR(FIND("0",AF2499))=FALSE, "1", IF(ISERROR(FIND("1",AF2499))=FALSE, "0"))</f>
        <v>1</v>
      </c>
      <c r="AK2499" s="18" t="str">
        <f t="shared" ref="AK2499:AK2562" si="159">IF(ISERROR(FIND("0",AG2499))=FALSE, "1", IF(ISERROR(FIND("1",AG2499))=FALSE, "0"))</f>
        <v>1</v>
      </c>
      <c r="AL2499" s="18">
        <f t="shared" ref="AL2499:AL2562" si="160">AH2499</f>
        <v>0</v>
      </c>
      <c r="AM2499" t="s">
        <v>55</v>
      </c>
      <c r="AN2499" t="s">
        <v>55</v>
      </c>
      <c r="AO2499">
        <v>1</v>
      </c>
      <c r="AP2499">
        <v>1</v>
      </c>
      <c r="AQ2499">
        <v>0</v>
      </c>
      <c r="AR2499" t="s">
        <v>59</v>
      </c>
      <c r="AS2499" t="s">
        <v>80</v>
      </c>
      <c r="AT2499" t="s">
        <v>80</v>
      </c>
      <c r="AU2499" t="s">
        <v>80</v>
      </c>
      <c r="AV2499" t="s">
        <v>8358</v>
      </c>
      <c r="AW2499" t="s">
        <v>2853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</v>
      </c>
      <c r="BJ2499">
        <v>0</v>
      </c>
      <c r="BK2499">
        <v>0</v>
      </c>
      <c r="BL2499">
        <v>2016031122</v>
      </c>
      <c r="BM2499">
        <v>22</v>
      </c>
    </row>
    <row r="2500" spans="1:65">
      <c r="A2500" t="s">
        <v>8359</v>
      </c>
      <c r="B2500">
        <v>2499</v>
      </c>
      <c r="C2500" t="s">
        <v>57</v>
      </c>
      <c r="D2500" t="s">
        <v>55</v>
      </c>
      <c r="E2500">
        <v>22</v>
      </c>
      <c r="F2500">
        <v>2016031122</v>
      </c>
      <c r="G2500" t="s">
        <v>55</v>
      </c>
      <c r="H2500" t="s">
        <v>2854</v>
      </c>
      <c r="I2500" t="s">
        <v>55</v>
      </c>
      <c r="J2500" t="s">
        <v>55</v>
      </c>
      <c r="K2500" t="s">
        <v>55</v>
      </c>
      <c r="L2500" t="s">
        <v>55</v>
      </c>
      <c r="M2500" t="s">
        <v>55</v>
      </c>
      <c r="N2500" t="s">
        <v>57</v>
      </c>
      <c r="O2500" t="s">
        <v>57</v>
      </c>
      <c r="P2500" t="s">
        <v>57</v>
      </c>
      <c r="Q2500" t="s">
        <v>57</v>
      </c>
      <c r="R2500" t="s">
        <v>57</v>
      </c>
      <c r="S2500" t="s">
        <v>55</v>
      </c>
      <c r="T2500" t="s">
        <v>57</v>
      </c>
      <c r="U2500" t="s">
        <v>57</v>
      </c>
      <c r="V2500" t="s">
        <v>57</v>
      </c>
      <c r="W2500" t="s">
        <v>55</v>
      </c>
      <c r="X2500" t="s">
        <v>57</v>
      </c>
      <c r="Y2500" t="s">
        <v>57</v>
      </c>
      <c r="Z2500" t="s">
        <v>57</v>
      </c>
      <c r="AA2500" t="s">
        <v>57</v>
      </c>
      <c r="AB2500" t="s">
        <v>57</v>
      </c>
      <c r="AC2500" t="s">
        <v>57</v>
      </c>
      <c r="AD2500" t="s">
        <v>57</v>
      </c>
      <c r="AE2500">
        <v>0</v>
      </c>
      <c r="AF2500">
        <v>0</v>
      </c>
      <c r="AG2500">
        <v>0</v>
      </c>
      <c r="AH2500">
        <v>0</v>
      </c>
      <c r="AI2500" s="18" t="str">
        <f t="shared" si="157"/>
        <v>1</v>
      </c>
      <c r="AJ2500" s="18" t="str">
        <f t="shared" si="158"/>
        <v>1</v>
      </c>
      <c r="AK2500" s="18" t="str">
        <f t="shared" si="159"/>
        <v>1</v>
      </c>
      <c r="AL2500" s="18">
        <f t="shared" si="160"/>
        <v>0</v>
      </c>
      <c r="AM2500" t="s">
        <v>55</v>
      </c>
      <c r="AN2500" t="s">
        <v>55</v>
      </c>
      <c r="AO2500">
        <v>0</v>
      </c>
      <c r="AP2500">
        <v>1</v>
      </c>
      <c r="AQ2500">
        <v>0</v>
      </c>
      <c r="AR2500" t="s">
        <v>59</v>
      </c>
      <c r="AS2500" t="s">
        <v>80</v>
      </c>
      <c r="AT2500" t="s">
        <v>80</v>
      </c>
      <c r="AU2500" t="s">
        <v>80</v>
      </c>
      <c r="AV2500" t="s">
        <v>8359</v>
      </c>
      <c r="AW2500" t="s">
        <v>2854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1</v>
      </c>
      <c r="BJ2500">
        <v>0</v>
      </c>
      <c r="BK2500">
        <v>0</v>
      </c>
      <c r="BL2500">
        <v>2016031122</v>
      </c>
      <c r="BM2500">
        <v>22</v>
      </c>
    </row>
    <row r="2501" spans="1:65">
      <c r="A2501" t="s">
        <v>8360</v>
      </c>
      <c r="B2501">
        <v>2500</v>
      </c>
      <c r="C2501" t="s">
        <v>57</v>
      </c>
      <c r="D2501" t="s">
        <v>55</v>
      </c>
      <c r="E2501">
        <v>22</v>
      </c>
      <c r="F2501">
        <v>2016031122</v>
      </c>
      <c r="G2501" t="s">
        <v>55</v>
      </c>
      <c r="H2501" t="s">
        <v>2855</v>
      </c>
      <c r="I2501" t="s">
        <v>55</v>
      </c>
      <c r="J2501" t="s">
        <v>55</v>
      </c>
      <c r="K2501" t="s">
        <v>55</v>
      </c>
      <c r="L2501" t="s">
        <v>55</v>
      </c>
      <c r="M2501" t="s">
        <v>55</v>
      </c>
      <c r="N2501" t="s">
        <v>57</v>
      </c>
      <c r="O2501" t="s">
        <v>57</v>
      </c>
      <c r="P2501" t="s">
        <v>57</v>
      </c>
      <c r="Q2501" t="s">
        <v>57</v>
      </c>
      <c r="R2501" t="s">
        <v>57</v>
      </c>
      <c r="S2501" t="s">
        <v>55</v>
      </c>
      <c r="T2501" t="s">
        <v>57</v>
      </c>
      <c r="U2501" t="s">
        <v>57</v>
      </c>
      <c r="V2501" t="s">
        <v>57</v>
      </c>
      <c r="W2501" t="s">
        <v>55</v>
      </c>
      <c r="X2501" t="s">
        <v>57</v>
      </c>
      <c r="Y2501" t="s">
        <v>57</v>
      </c>
      <c r="Z2501" t="s">
        <v>57</v>
      </c>
      <c r="AA2501" t="s">
        <v>57</v>
      </c>
      <c r="AB2501" t="s">
        <v>57</v>
      </c>
      <c r="AC2501" t="s">
        <v>57</v>
      </c>
      <c r="AD2501" t="s">
        <v>57</v>
      </c>
      <c r="AE2501">
        <v>0</v>
      </c>
      <c r="AF2501">
        <v>0</v>
      </c>
      <c r="AG2501">
        <v>0</v>
      </c>
      <c r="AH2501">
        <v>0</v>
      </c>
      <c r="AI2501" s="18" t="str">
        <f t="shared" si="157"/>
        <v>1</v>
      </c>
      <c r="AJ2501" s="18" t="str">
        <f t="shared" si="158"/>
        <v>1</v>
      </c>
      <c r="AK2501" s="18" t="str">
        <f t="shared" si="159"/>
        <v>1</v>
      </c>
      <c r="AL2501" s="18">
        <f t="shared" si="160"/>
        <v>0</v>
      </c>
      <c r="AM2501" t="s">
        <v>55</v>
      </c>
      <c r="AN2501" t="s">
        <v>55</v>
      </c>
      <c r="AO2501">
        <v>0</v>
      </c>
      <c r="AP2501">
        <v>1</v>
      </c>
      <c r="AQ2501">
        <v>0</v>
      </c>
      <c r="AR2501" t="s">
        <v>59</v>
      </c>
      <c r="AS2501" t="s">
        <v>80</v>
      </c>
      <c r="AT2501" t="s">
        <v>80</v>
      </c>
      <c r="AU2501" t="s">
        <v>80</v>
      </c>
      <c r="AV2501" t="s">
        <v>8360</v>
      </c>
      <c r="AW2501" t="s">
        <v>2855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2016031122</v>
      </c>
      <c r="BM2501">
        <v>22</v>
      </c>
    </row>
    <row r="2502" spans="1:65">
      <c r="A2502" t="s">
        <v>8361</v>
      </c>
      <c r="B2502">
        <v>2501</v>
      </c>
      <c r="C2502" t="s">
        <v>57</v>
      </c>
      <c r="D2502" t="s">
        <v>55</v>
      </c>
      <c r="E2502">
        <v>22</v>
      </c>
      <c r="F2502">
        <v>2016031122</v>
      </c>
      <c r="G2502" t="s">
        <v>55</v>
      </c>
      <c r="H2502" t="s">
        <v>2856</v>
      </c>
      <c r="I2502" t="s">
        <v>55</v>
      </c>
      <c r="J2502" t="s">
        <v>55</v>
      </c>
      <c r="K2502" t="s">
        <v>55</v>
      </c>
      <c r="L2502" t="s">
        <v>55</v>
      </c>
      <c r="M2502" t="s">
        <v>55</v>
      </c>
      <c r="N2502" t="s">
        <v>57</v>
      </c>
      <c r="O2502" t="s">
        <v>57</v>
      </c>
      <c r="P2502" t="s">
        <v>57</v>
      </c>
      <c r="Q2502" t="s">
        <v>57</v>
      </c>
      <c r="R2502" t="s">
        <v>57</v>
      </c>
      <c r="S2502" t="s">
        <v>55</v>
      </c>
      <c r="T2502" t="s">
        <v>57</v>
      </c>
      <c r="U2502" t="s">
        <v>57</v>
      </c>
      <c r="V2502" t="s">
        <v>57</v>
      </c>
      <c r="W2502" t="s">
        <v>55</v>
      </c>
      <c r="X2502" t="s">
        <v>57</v>
      </c>
      <c r="Y2502" t="s">
        <v>57</v>
      </c>
      <c r="Z2502" t="s">
        <v>57</v>
      </c>
      <c r="AA2502" t="s">
        <v>57</v>
      </c>
      <c r="AB2502" t="s">
        <v>57</v>
      </c>
      <c r="AC2502" t="s">
        <v>57</v>
      </c>
      <c r="AD2502" t="s">
        <v>57</v>
      </c>
      <c r="AE2502">
        <v>0</v>
      </c>
      <c r="AF2502">
        <v>0</v>
      </c>
      <c r="AG2502">
        <v>0</v>
      </c>
      <c r="AH2502">
        <v>0</v>
      </c>
      <c r="AI2502" s="18" t="str">
        <f t="shared" si="157"/>
        <v>1</v>
      </c>
      <c r="AJ2502" s="18" t="str">
        <f t="shared" si="158"/>
        <v>1</v>
      </c>
      <c r="AK2502" s="18" t="str">
        <f t="shared" si="159"/>
        <v>1</v>
      </c>
      <c r="AL2502" s="18">
        <f t="shared" si="160"/>
        <v>0</v>
      </c>
      <c r="AM2502" t="s">
        <v>55</v>
      </c>
      <c r="AN2502" t="s">
        <v>55</v>
      </c>
      <c r="AO2502">
        <v>0</v>
      </c>
      <c r="AP2502">
        <v>1</v>
      </c>
      <c r="AQ2502">
        <v>0</v>
      </c>
      <c r="AR2502" t="s">
        <v>59</v>
      </c>
      <c r="AS2502" t="s">
        <v>80</v>
      </c>
      <c r="AT2502" t="s">
        <v>80</v>
      </c>
      <c r="AU2502" t="s">
        <v>80</v>
      </c>
      <c r="AV2502" t="s">
        <v>8361</v>
      </c>
      <c r="AW2502" t="s">
        <v>2856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2016031122</v>
      </c>
      <c r="BM2502">
        <v>22</v>
      </c>
    </row>
    <row r="2503" spans="1:65">
      <c r="A2503" t="s">
        <v>8362</v>
      </c>
      <c r="B2503">
        <v>2502</v>
      </c>
      <c r="C2503" t="s">
        <v>57</v>
      </c>
      <c r="D2503" t="s">
        <v>55</v>
      </c>
      <c r="E2503">
        <v>22</v>
      </c>
      <c r="F2503">
        <v>2016031122</v>
      </c>
      <c r="G2503" t="s">
        <v>55</v>
      </c>
      <c r="H2503" t="s">
        <v>2857</v>
      </c>
      <c r="I2503" t="s">
        <v>55</v>
      </c>
      <c r="J2503" t="s">
        <v>55</v>
      </c>
      <c r="K2503" t="s">
        <v>55</v>
      </c>
      <c r="L2503" t="s">
        <v>55</v>
      </c>
      <c r="M2503" t="s">
        <v>55</v>
      </c>
      <c r="N2503" t="s">
        <v>57</v>
      </c>
      <c r="O2503" t="s">
        <v>57</v>
      </c>
      <c r="P2503" t="s">
        <v>57</v>
      </c>
      <c r="Q2503" t="s">
        <v>57</v>
      </c>
      <c r="R2503" t="s">
        <v>57</v>
      </c>
      <c r="S2503" t="s">
        <v>55</v>
      </c>
      <c r="T2503" t="s">
        <v>57</v>
      </c>
      <c r="U2503" t="s">
        <v>57</v>
      </c>
      <c r="V2503" t="s">
        <v>57</v>
      </c>
      <c r="W2503" t="s">
        <v>55</v>
      </c>
      <c r="X2503" t="s">
        <v>57</v>
      </c>
      <c r="Y2503" t="s">
        <v>57</v>
      </c>
      <c r="Z2503" t="s">
        <v>57</v>
      </c>
      <c r="AA2503" t="s">
        <v>57</v>
      </c>
      <c r="AB2503" t="s">
        <v>57</v>
      </c>
      <c r="AC2503" t="s">
        <v>57</v>
      </c>
      <c r="AD2503" t="s">
        <v>57</v>
      </c>
      <c r="AE2503">
        <v>0</v>
      </c>
      <c r="AF2503">
        <v>0</v>
      </c>
      <c r="AG2503">
        <v>0</v>
      </c>
      <c r="AH2503">
        <v>0</v>
      </c>
      <c r="AI2503" s="18" t="str">
        <f t="shared" si="157"/>
        <v>1</v>
      </c>
      <c r="AJ2503" s="18" t="str">
        <f t="shared" si="158"/>
        <v>1</v>
      </c>
      <c r="AK2503" s="18" t="str">
        <f t="shared" si="159"/>
        <v>1</v>
      </c>
      <c r="AL2503" s="18">
        <f t="shared" si="160"/>
        <v>0</v>
      </c>
      <c r="AM2503" t="s">
        <v>55</v>
      </c>
      <c r="AN2503" t="s">
        <v>55</v>
      </c>
      <c r="AO2503">
        <v>0</v>
      </c>
      <c r="AP2503">
        <v>1</v>
      </c>
      <c r="AQ2503">
        <v>0</v>
      </c>
      <c r="AR2503" t="s">
        <v>59</v>
      </c>
      <c r="AS2503" t="s">
        <v>80</v>
      </c>
      <c r="AT2503" t="s">
        <v>80</v>
      </c>
      <c r="AU2503" t="s">
        <v>80</v>
      </c>
      <c r="AV2503" t="s">
        <v>8362</v>
      </c>
      <c r="AW2503" t="s">
        <v>2857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2016031122</v>
      </c>
      <c r="BM2503">
        <v>22</v>
      </c>
    </row>
    <row r="2504" spans="1:65">
      <c r="A2504" t="s">
        <v>8363</v>
      </c>
      <c r="B2504">
        <v>2503</v>
      </c>
      <c r="C2504" t="s">
        <v>372</v>
      </c>
      <c r="D2504">
        <v>1</v>
      </c>
      <c r="E2504">
        <v>22</v>
      </c>
      <c r="F2504">
        <v>2016031122</v>
      </c>
      <c r="G2504">
        <v>20160311</v>
      </c>
      <c r="H2504" t="s">
        <v>2858</v>
      </c>
      <c r="I2504" t="s">
        <v>209</v>
      </c>
      <c r="J2504" t="s">
        <v>55</v>
      </c>
      <c r="K2504">
        <v>0</v>
      </c>
      <c r="L2504">
        <v>0</v>
      </c>
      <c r="M2504">
        <v>0</v>
      </c>
      <c r="N2504" t="s">
        <v>56</v>
      </c>
      <c r="O2504" t="s">
        <v>57</v>
      </c>
      <c r="P2504" t="s">
        <v>57</v>
      </c>
      <c r="Q2504" t="s">
        <v>3</v>
      </c>
      <c r="R2504" t="s">
        <v>58</v>
      </c>
      <c r="S2504" t="s">
        <v>55</v>
      </c>
      <c r="T2504" t="s">
        <v>68</v>
      </c>
      <c r="U2504" t="s">
        <v>68</v>
      </c>
      <c r="V2504" t="s">
        <v>68</v>
      </c>
      <c r="W2504" t="s">
        <v>55</v>
      </c>
      <c r="X2504" t="s">
        <v>56</v>
      </c>
      <c r="Y2504" t="s">
        <v>56</v>
      </c>
      <c r="Z2504" t="s">
        <v>56</v>
      </c>
      <c r="AA2504" t="s">
        <v>57</v>
      </c>
      <c r="AB2504" t="s">
        <v>56</v>
      </c>
      <c r="AC2504" t="s">
        <v>56</v>
      </c>
      <c r="AD2504" t="s">
        <v>57</v>
      </c>
      <c r="AE2504">
        <v>0</v>
      </c>
      <c r="AF2504">
        <v>0</v>
      </c>
      <c r="AG2504">
        <v>0</v>
      </c>
      <c r="AH2504">
        <v>1</v>
      </c>
      <c r="AI2504" s="18" t="str">
        <f t="shared" si="157"/>
        <v>1</v>
      </c>
      <c r="AJ2504" s="18" t="str">
        <f t="shared" si="158"/>
        <v>1</v>
      </c>
      <c r="AK2504" s="18" t="str">
        <f t="shared" si="159"/>
        <v>1</v>
      </c>
      <c r="AL2504" s="18">
        <f t="shared" si="160"/>
        <v>1</v>
      </c>
      <c r="AM2504" t="s">
        <v>55</v>
      </c>
      <c r="AN2504" t="s">
        <v>55</v>
      </c>
      <c r="AO2504">
        <v>0</v>
      </c>
      <c r="AP2504">
        <v>0</v>
      </c>
      <c r="AQ2504">
        <v>0</v>
      </c>
      <c r="AR2504" t="s">
        <v>209</v>
      </c>
      <c r="AS2504" t="s">
        <v>58</v>
      </c>
      <c r="AT2504" t="s">
        <v>58</v>
      </c>
      <c r="AU2504" t="s">
        <v>1326</v>
      </c>
      <c r="AV2504" t="s">
        <v>8363</v>
      </c>
      <c r="AW2504" t="s">
        <v>2858</v>
      </c>
      <c r="AX2504">
        <v>0</v>
      </c>
      <c r="AY2504">
        <v>0</v>
      </c>
      <c r="AZ2504">
        <v>0</v>
      </c>
      <c r="BA2504">
        <v>1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1</v>
      </c>
      <c r="BL2504">
        <v>2016031122</v>
      </c>
      <c r="BM2504">
        <v>22</v>
      </c>
    </row>
    <row r="2505" spans="1:65">
      <c r="A2505" t="s">
        <v>8364</v>
      </c>
      <c r="B2505">
        <v>2504</v>
      </c>
      <c r="C2505" t="s">
        <v>372</v>
      </c>
      <c r="D2505">
        <v>1</v>
      </c>
      <c r="E2505">
        <v>22</v>
      </c>
      <c r="F2505">
        <v>2016031122</v>
      </c>
      <c r="G2505">
        <v>20160311</v>
      </c>
      <c r="H2505" t="s">
        <v>2859</v>
      </c>
      <c r="I2505" t="s">
        <v>2860</v>
      </c>
      <c r="J2505" t="s">
        <v>55</v>
      </c>
      <c r="K2505">
        <v>1</v>
      </c>
      <c r="L2505">
        <v>0</v>
      </c>
      <c r="M2505">
        <v>1</v>
      </c>
      <c r="N2505" t="s">
        <v>56</v>
      </c>
      <c r="O2505" t="s">
        <v>293</v>
      </c>
      <c r="P2505" t="s">
        <v>57</v>
      </c>
      <c r="Q2505" t="s">
        <v>3</v>
      </c>
      <c r="R2505" t="s">
        <v>140</v>
      </c>
      <c r="S2505" t="s">
        <v>55</v>
      </c>
      <c r="T2505" t="s">
        <v>56</v>
      </c>
      <c r="U2505" t="s">
        <v>56</v>
      </c>
      <c r="V2505" t="s">
        <v>56</v>
      </c>
      <c r="W2505" t="s">
        <v>55</v>
      </c>
      <c r="X2505" t="s">
        <v>56</v>
      </c>
      <c r="Y2505" t="s">
        <v>56</v>
      </c>
      <c r="Z2505" t="s">
        <v>56</v>
      </c>
      <c r="AA2505" t="s">
        <v>57</v>
      </c>
      <c r="AB2505" t="s">
        <v>56</v>
      </c>
      <c r="AC2505" t="s">
        <v>56</v>
      </c>
      <c r="AD2505" t="s">
        <v>57</v>
      </c>
      <c r="AE2505">
        <v>0</v>
      </c>
      <c r="AF2505">
        <v>0</v>
      </c>
      <c r="AG2505">
        <v>0</v>
      </c>
      <c r="AH2505">
        <v>1</v>
      </c>
      <c r="AI2505" s="18" t="str">
        <f t="shared" si="157"/>
        <v>1</v>
      </c>
      <c r="AJ2505" s="18" t="str">
        <f t="shared" si="158"/>
        <v>1</v>
      </c>
      <c r="AK2505" s="18" t="str">
        <f t="shared" si="159"/>
        <v>1</v>
      </c>
      <c r="AL2505" s="18">
        <f t="shared" si="160"/>
        <v>1</v>
      </c>
      <c r="AM2505" t="s">
        <v>55</v>
      </c>
      <c r="AN2505" t="s">
        <v>55</v>
      </c>
      <c r="AO2505">
        <v>0</v>
      </c>
      <c r="AP2505">
        <v>0</v>
      </c>
      <c r="AQ2505">
        <v>0</v>
      </c>
      <c r="AR2505" t="s">
        <v>147</v>
      </c>
      <c r="AS2505" t="s">
        <v>141</v>
      </c>
      <c r="AT2505" t="s">
        <v>141</v>
      </c>
      <c r="AU2505" t="s">
        <v>1326</v>
      </c>
      <c r="AV2505" t="s">
        <v>8364</v>
      </c>
      <c r="AW2505" t="s">
        <v>2859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2016031122</v>
      </c>
      <c r="BM2505">
        <v>22</v>
      </c>
    </row>
    <row r="2506" spans="1:65">
      <c r="A2506" t="s">
        <v>8365</v>
      </c>
      <c r="B2506">
        <v>2505</v>
      </c>
      <c r="C2506" t="s">
        <v>372</v>
      </c>
      <c r="D2506">
        <v>1</v>
      </c>
      <c r="E2506">
        <v>22</v>
      </c>
      <c r="F2506">
        <v>2016031122</v>
      </c>
      <c r="G2506">
        <v>20160311</v>
      </c>
      <c r="H2506" t="s">
        <v>2861</v>
      </c>
      <c r="I2506" t="s">
        <v>293</v>
      </c>
      <c r="J2506" t="s">
        <v>55</v>
      </c>
      <c r="K2506">
        <v>0</v>
      </c>
      <c r="L2506">
        <v>0</v>
      </c>
      <c r="M2506">
        <v>0</v>
      </c>
      <c r="N2506" t="s">
        <v>56</v>
      </c>
      <c r="O2506" t="s">
        <v>57</v>
      </c>
      <c r="P2506" t="s">
        <v>57</v>
      </c>
      <c r="Q2506" t="s">
        <v>3</v>
      </c>
      <c r="R2506" t="s">
        <v>140</v>
      </c>
      <c r="S2506" t="s">
        <v>55</v>
      </c>
      <c r="T2506" t="s">
        <v>56</v>
      </c>
      <c r="U2506" t="s">
        <v>56</v>
      </c>
      <c r="V2506" t="s">
        <v>68</v>
      </c>
      <c r="W2506" t="s">
        <v>55</v>
      </c>
      <c r="X2506" t="s">
        <v>56</v>
      </c>
      <c r="Y2506" t="s">
        <v>56</v>
      </c>
      <c r="Z2506" t="s">
        <v>56</v>
      </c>
      <c r="AA2506" t="s">
        <v>57</v>
      </c>
      <c r="AB2506" t="s">
        <v>56</v>
      </c>
      <c r="AC2506" t="s">
        <v>68</v>
      </c>
      <c r="AD2506" t="s">
        <v>2862</v>
      </c>
      <c r="AE2506">
        <v>0</v>
      </c>
      <c r="AF2506">
        <v>0</v>
      </c>
      <c r="AG2506">
        <v>0</v>
      </c>
      <c r="AH2506">
        <v>1</v>
      </c>
      <c r="AI2506" s="18" t="str">
        <f t="shared" si="157"/>
        <v>1</v>
      </c>
      <c r="AJ2506" s="18" t="str">
        <f t="shared" si="158"/>
        <v>1</v>
      </c>
      <c r="AK2506" s="18" t="str">
        <f t="shared" si="159"/>
        <v>1</v>
      </c>
      <c r="AL2506" s="18">
        <f t="shared" si="160"/>
        <v>1</v>
      </c>
      <c r="AM2506" t="s">
        <v>55</v>
      </c>
      <c r="AN2506" t="s">
        <v>55</v>
      </c>
      <c r="AO2506">
        <v>0</v>
      </c>
      <c r="AP2506">
        <v>0</v>
      </c>
      <c r="AQ2506">
        <v>0</v>
      </c>
      <c r="AR2506" t="s">
        <v>293</v>
      </c>
      <c r="AS2506" t="s">
        <v>141</v>
      </c>
      <c r="AT2506" t="s">
        <v>141</v>
      </c>
      <c r="AU2506" t="s">
        <v>1326</v>
      </c>
      <c r="AV2506" t="s">
        <v>8365</v>
      </c>
      <c r="AW2506" t="s">
        <v>2861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2016031122</v>
      </c>
      <c r="BM2506">
        <v>22</v>
      </c>
    </row>
    <row r="2507" spans="1:65">
      <c r="A2507" t="s">
        <v>8366</v>
      </c>
      <c r="B2507">
        <v>2506</v>
      </c>
      <c r="C2507" t="s">
        <v>372</v>
      </c>
      <c r="D2507">
        <v>1</v>
      </c>
      <c r="E2507">
        <v>22</v>
      </c>
      <c r="F2507">
        <v>2016031122</v>
      </c>
      <c r="G2507">
        <v>20160311</v>
      </c>
      <c r="H2507" t="s">
        <v>2863</v>
      </c>
      <c r="I2507" t="s">
        <v>293</v>
      </c>
      <c r="J2507" t="s">
        <v>55</v>
      </c>
      <c r="K2507">
        <v>0</v>
      </c>
      <c r="L2507">
        <v>0</v>
      </c>
      <c r="M2507">
        <v>0</v>
      </c>
      <c r="N2507" t="s">
        <v>56</v>
      </c>
      <c r="O2507" t="s">
        <v>57</v>
      </c>
      <c r="P2507" t="s">
        <v>57</v>
      </c>
      <c r="Q2507" t="s">
        <v>3</v>
      </c>
      <c r="R2507" t="s">
        <v>140</v>
      </c>
      <c r="S2507" t="s">
        <v>55</v>
      </c>
      <c r="T2507" t="s">
        <v>56</v>
      </c>
      <c r="U2507" t="s">
        <v>56</v>
      </c>
      <c r="V2507" t="s">
        <v>56</v>
      </c>
      <c r="W2507" t="s">
        <v>55</v>
      </c>
      <c r="X2507" t="s">
        <v>56</v>
      </c>
      <c r="Y2507" t="s">
        <v>56</v>
      </c>
      <c r="Z2507" t="s">
        <v>56</v>
      </c>
      <c r="AA2507" t="s">
        <v>57</v>
      </c>
      <c r="AB2507" t="s">
        <v>56</v>
      </c>
      <c r="AC2507" t="s">
        <v>56</v>
      </c>
      <c r="AD2507" t="s">
        <v>57</v>
      </c>
      <c r="AE2507">
        <v>0</v>
      </c>
      <c r="AF2507">
        <v>0</v>
      </c>
      <c r="AG2507">
        <v>0</v>
      </c>
      <c r="AH2507">
        <v>1</v>
      </c>
      <c r="AI2507" s="18" t="str">
        <f t="shared" si="157"/>
        <v>1</v>
      </c>
      <c r="AJ2507" s="18" t="str">
        <f t="shared" si="158"/>
        <v>1</v>
      </c>
      <c r="AK2507" s="18" t="str">
        <f t="shared" si="159"/>
        <v>1</v>
      </c>
      <c r="AL2507" s="18">
        <f t="shared" si="160"/>
        <v>1</v>
      </c>
      <c r="AM2507" t="s">
        <v>55</v>
      </c>
      <c r="AN2507" t="s">
        <v>55</v>
      </c>
      <c r="AO2507">
        <v>0</v>
      </c>
      <c r="AP2507">
        <v>0</v>
      </c>
      <c r="AQ2507">
        <v>0</v>
      </c>
      <c r="AR2507" t="s">
        <v>293</v>
      </c>
      <c r="AS2507" t="s">
        <v>141</v>
      </c>
      <c r="AT2507" t="s">
        <v>141</v>
      </c>
      <c r="AU2507" t="s">
        <v>1326</v>
      </c>
      <c r="AV2507" t="s">
        <v>8366</v>
      </c>
      <c r="AW2507" t="s">
        <v>2863</v>
      </c>
      <c r="AX2507">
        <v>0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2016031122</v>
      </c>
      <c r="BM2507">
        <v>22</v>
      </c>
    </row>
    <row r="2508" spans="1:65">
      <c r="A2508" t="s">
        <v>8367</v>
      </c>
      <c r="B2508">
        <v>2507</v>
      </c>
      <c r="C2508" t="s">
        <v>372</v>
      </c>
      <c r="D2508">
        <v>1</v>
      </c>
      <c r="E2508">
        <v>22</v>
      </c>
      <c r="F2508">
        <v>2016031122</v>
      </c>
      <c r="G2508">
        <v>20160311</v>
      </c>
      <c r="H2508" t="s">
        <v>2864</v>
      </c>
      <c r="I2508" t="s">
        <v>293</v>
      </c>
      <c r="J2508" t="s">
        <v>55</v>
      </c>
      <c r="K2508">
        <v>0</v>
      </c>
      <c r="L2508">
        <v>0</v>
      </c>
      <c r="M2508">
        <v>0</v>
      </c>
      <c r="N2508" t="s">
        <v>56</v>
      </c>
      <c r="O2508" t="s">
        <v>57</v>
      </c>
      <c r="P2508" t="s">
        <v>57</v>
      </c>
      <c r="Q2508" t="s">
        <v>3</v>
      </c>
      <c r="R2508" t="s">
        <v>140</v>
      </c>
      <c r="S2508" t="s">
        <v>55</v>
      </c>
      <c r="T2508" t="s">
        <v>56</v>
      </c>
      <c r="U2508" t="s">
        <v>56</v>
      </c>
      <c r="V2508" t="s">
        <v>56</v>
      </c>
      <c r="W2508" t="s">
        <v>55</v>
      </c>
      <c r="X2508" t="s">
        <v>56</v>
      </c>
      <c r="Y2508" t="s">
        <v>56</v>
      </c>
      <c r="Z2508" t="s">
        <v>56</v>
      </c>
      <c r="AA2508" t="s">
        <v>57</v>
      </c>
      <c r="AB2508" t="s">
        <v>56</v>
      </c>
      <c r="AC2508" t="s">
        <v>56</v>
      </c>
      <c r="AD2508" t="s">
        <v>57</v>
      </c>
      <c r="AE2508">
        <v>0</v>
      </c>
      <c r="AF2508">
        <v>0</v>
      </c>
      <c r="AG2508">
        <v>0</v>
      </c>
      <c r="AH2508">
        <v>1</v>
      </c>
      <c r="AI2508" s="18" t="str">
        <f t="shared" si="157"/>
        <v>1</v>
      </c>
      <c r="AJ2508" s="18" t="str">
        <f t="shared" si="158"/>
        <v>1</v>
      </c>
      <c r="AK2508" s="18" t="str">
        <f t="shared" si="159"/>
        <v>1</v>
      </c>
      <c r="AL2508" s="18">
        <f t="shared" si="160"/>
        <v>1</v>
      </c>
      <c r="AM2508" t="s">
        <v>55</v>
      </c>
      <c r="AN2508" t="s">
        <v>55</v>
      </c>
      <c r="AO2508">
        <v>1</v>
      </c>
      <c r="AP2508">
        <v>0</v>
      </c>
      <c r="AQ2508">
        <v>0</v>
      </c>
      <c r="AR2508" t="s">
        <v>293</v>
      </c>
      <c r="AS2508" t="s">
        <v>141</v>
      </c>
      <c r="AT2508" t="s">
        <v>141</v>
      </c>
      <c r="AU2508" t="s">
        <v>1326</v>
      </c>
      <c r="AV2508" t="s">
        <v>8367</v>
      </c>
      <c r="AW2508" t="s">
        <v>2864</v>
      </c>
      <c r="AX2508">
        <v>0</v>
      </c>
      <c r="AY2508">
        <v>0</v>
      </c>
      <c r="AZ2508">
        <v>0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2016031122</v>
      </c>
      <c r="BM2508">
        <v>22</v>
      </c>
    </row>
    <row r="2509" spans="1:65">
      <c r="A2509" t="s">
        <v>8368</v>
      </c>
      <c r="B2509">
        <v>2508</v>
      </c>
      <c r="C2509" t="s">
        <v>372</v>
      </c>
      <c r="D2509">
        <v>1</v>
      </c>
      <c r="E2509">
        <v>22</v>
      </c>
      <c r="F2509">
        <v>2016031222</v>
      </c>
      <c r="G2509">
        <v>20160312</v>
      </c>
      <c r="H2509" t="s">
        <v>2865</v>
      </c>
      <c r="I2509" t="s">
        <v>588</v>
      </c>
      <c r="J2509" t="s">
        <v>55</v>
      </c>
      <c r="K2509">
        <v>0</v>
      </c>
      <c r="L2509">
        <v>0</v>
      </c>
      <c r="M2509">
        <v>0</v>
      </c>
      <c r="N2509" t="s">
        <v>68</v>
      </c>
      <c r="O2509" t="s">
        <v>57</v>
      </c>
      <c r="P2509" t="s">
        <v>57</v>
      </c>
      <c r="Q2509" t="s">
        <v>3</v>
      </c>
      <c r="R2509" t="s">
        <v>174</v>
      </c>
      <c r="S2509" t="s">
        <v>55</v>
      </c>
      <c r="T2509" t="s">
        <v>56</v>
      </c>
      <c r="U2509" t="s">
        <v>56</v>
      </c>
      <c r="V2509" t="s">
        <v>68</v>
      </c>
      <c r="W2509" t="s">
        <v>55</v>
      </c>
      <c r="X2509" t="s">
        <v>56</v>
      </c>
      <c r="Y2509" t="s">
        <v>56</v>
      </c>
      <c r="Z2509" t="s">
        <v>56</v>
      </c>
      <c r="AA2509" t="s">
        <v>57</v>
      </c>
      <c r="AB2509" t="s">
        <v>56</v>
      </c>
      <c r="AC2509" t="s">
        <v>56</v>
      </c>
      <c r="AD2509" t="s">
        <v>57</v>
      </c>
      <c r="AE2509">
        <v>1</v>
      </c>
      <c r="AF2509">
        <v>1</v>
      </c>
      <c r="AG2509">
        <v>1</v>
      </c>
      <c r="AH2509">
        <v>0</v>
      </c>
      <c r="AI2509" s="18" t="str">
        <f t="shared" si="157"/>
        <v>0</v>
      </c>
      <c r="AJ2509" s="18" t="str">
        <f t="shared" si="158"/>
        <v>0</v>
      </c>
      <c r="AK2509" s="18" t="str">
        <f t="shared" si="159"/>
        <v>0</v>
      </c>
      <c r="AL2509" s="18">
        <f t="shared" si="160"/>
        <v>0</v>
      </c>
      <c r="AM2509">
        <v>3</v>
      </c>
      <c r="AN2509">
        <v>5</v>
      </c>
      <c r="AO2509">
        <v>0</v>
      </c>
      <c r="AP2509">
        <v>0</v>
      </c>
      <c r="AQ2509">
        <v>0</v>
      </c>
      <c r="AR2509" t="s">
        <v>589</v>
      </c>
      <c r="AS2509" t="s">
        <v>174</v>
      </c>
      <c r="AT2509" t="s">
        <v>174</v>
      </c>
      <c r="AU2509" t="s">
        <v>1326</v>
      </c>
      <c r="AV2509" t="s">
        <v>8368</v>
      </c>
      <c r="AW2509" t="s">
        <v>2865</v>
      </c>
      <c r="AX2509">
        <v>1</v>
      </c>
      <c r="AY2509">
        <v>1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1</v>
      </c>
      <c r="BF2509">
        <v>1</v>
      </c>
      <c r="BG2509">
        <v>1</v>
      </c>
      <c r="BH2509">
        <v>0</v>
      </c>
      <c r="BI2509">
        <v>0</v>
      </c>
      <c r="BJ2509">
        <v>0</v>
      </c>
      <c r="BK2509">
        <v>0</v>
      </c>
      <c r="BL2509">
        <v>2016031222</v>
      </c>
      <c r="BM2509">
        <v>22</v>
      </c>
    </row>
    <row r="2510" spans="1:65">
      <c r="A2510" t="s">
        <v>8369</v>
      </c>
      <c r="B2510">
        <v>2509</v>
      </c>
      <c r="C2510" t="s">
        <v>372</v>
      </c>
      <c r="D2510">
        <v>1</v>
      </c>
      <c r="E2510">
        <v>22</v>
      </c>
      <c r="F2510">
        <v>2016031222</v>
      </c>
      <c r="G2510">
        <v>20160312</v>
      </c>
      <c r="H2510" t="s">
        <v>2866</v>
      </c>
      <c r="I2510" t="s">
        <v>426</v>
      </c>
      <c r="J2510" t="s">
        <v>55</v>
      </c>
      <c r="K2510">
        <v>0</v>
      </c>
      <c r="L2510">
        <v>0</v>
      </c>
      <c r="M2510">
        <v>0</v>
      </c>
      <c r="N2510" t="s">
        <v>56</v>
      </c>
      <c r="O2510" t="s">
        <v>57</v>
      </c>
      <c r="P2510" t="s">
        <v>57</v>
      </c>
      <c r="Q2510" t="s">
        <v>3</v>
      </c>
      <c r="R2510" t="s">
        <v>174</v>
      </c>
      <c r="S2510" t="s">
        <v>55</v>
      </c>
      <c r="T2510" t="s">
        <v>68</v>
      </c>
      <c r="U2510" t="s">
        <v>68</v>
      </c>
      <c r="V2510" t="s">
        <v>56</v>
      </c>
      <c r="W2510" t="s">
        <v>55</v>
      </c>
      <c r="X2510" t="s">
        <v>56</v>
      </c>
      <c r="Y2510" t="s">
        <v>56</v>
      </c>
      <c r="Z2510" t="s">
        <v>56</v>
      </c>
      <c r="AA2510" t="s">
        <v>57</v>
      </c>
      <c r="AB2510" t="s">
        <v>56</v>
      </c>
      <c r="AC2510" t="s">
        <v>56</v>
      </c>
      <c r="AD2510" t="s">
        <v>57</v>
      </c>
      <c r="AE2510">
        <v>0</v>
      </c>
      <c r="AF2510">
        <v>0</v>
      </c>
      <c r="AG2510">
        <v>0</v>
      </c>
      <c r="AH2510">
        <v>1</v>
      </c>
      <c r="AI2510" s="18" t="str">
        <f t="shared" si="157"/>
        <v>1</v>
      </c>
      <c r="AJ2510" s="18" t="str">
        <f t="shared" si="158"/>
        <v>1</v>
      </c>
      <c r="AK2510" s="18" t="str">
        <f t="shared" si="159"/>
        <v>1</v>
      </c>
      <c r="AL2510" s="18">
        <f t="shared" si="160"/>
        <v>1</v>
      </c>
      <c r="AM2510" t="s">
        <v>55</v>
      </c>
      <c r="AN2510" t="s">
        <v>55</v>
      </c>
      <c r="AO2510">
        <v>1</v>
      </c>
      <c r="AP2510">
        <v>0</v>
      </c>
      <c r="AQ2510">
        <v>0</v>
      </c>
      <c r="AR2510" t="s">
        <v>426</v>
      </c>
      <c r="AS2510" t="s">
        <v>174</v>
      </c>
      <c r="AT2510" t="s">
        <v>174</v>
      </c>
      <c r="AU2510" t="s">
        <v>1326</v>
      </c>
      <c r="AV2510" t="s">
        <v>8369</v>
      </c>
      <c r="AW2510" t="s">
        <v>2866</v>
      </c>
      <c r="AX2510">
        <v>0</v>
      </c>
      <c r="AY2510">
        <v>0</v>
      </c>
      <c r="AZ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2016031222</v>
      </c>
      <c r="BM2510">
        <v>22</v>
      </c>
    </row>
    <row r="2511" spans="1:65">
      <c r="A2511" t="s">
        <v>8370</v>
      </c>
      <c r="B2511">
        <v>2510</v>
      </c>
      <c r="C2511" t="s">
        <v>372</v>
      </c>
      <c r="D2511">
        <v>1</v>
      </c>
      <c r="E2511">
        <v>22</v>
      </c>
      <c r="F2511">
        <v>2016031222</v>
      </c>
      <c r="G2511">
        <v>20160312</v>
      </c>
      <c r="H2511" t="s">
        <v>2867</v>
      </c>
      <c r="I2511" t="s">
        <v>59</v>
      </c>
      <c r="J2511" t="s">
        <v>55</v>
      </c>
      <c r="K2511">
        <v>0</v>
      </c>
      <c r="L2511">
        <v>0</v>
      </c>
      <c r="M2511">
        <v>0</v>
      </c>
      <c r="N2511" t="s">
        <v>56</v>
      </c>
      <c r="O2511" t="s">
        <v>57</v>
      </c>
      <c r="P2511" t="s">
        <v>57</v>
      </c>
      <c r="Q2511" t="s">
        <v>3</v>
      </c>
      <c r="R2511" t="s">
        <v>140</v>
      </c>
      <c r="S2511" t="s">
        <v>55</v>
      </c>
      <c r="T2511" t="s">
        <v>56</v>
      </c>
      <c r="U2511" t="s">
        <v>56</v>
      </c>
      <c r="V2511" t="s">
        <v>56</v>
      </c>
      <c r="W2511" t="s">
        <v>55</v>
      </c>
      <c r="X2511" t="s">
        <v>56</v>
      </c>
      <c r="Y2511" t="s">
        <v>56</v>
      </c>
      <c r="Z2511" t="s">
        <v>56</v>
      </c>
      <c r="AA2511" t="s">
        <v>57</v>
      </c>
      <c r="AB2511" t="s">
        <v>56</v>
      </c>
      <c r="AC2511" t="s">
        <v>56</v>
      </c>
      <c r="AD2511" t="s">
        <v>57</v>
      </c>
      <c r="AE2511">
        <v>0</v>
      </c>
      <c r="AF2511">
        <v>0</v>
      </c>
      <c r="AG2511">
        <v>0</v>
      </c>
      <c r="AH2511">
        <v>1</v>
      </c>
      <c r="AI2511" s="18" t="str">
        <f t="shared" si="157"/>
        <v>1</v>
      </c>
      <c r="AJ2511" s="18" t="str">
        <f t="shared" si="158"/>
        <v>1</v>
      </c>
      <c r="AK2511" s="18" t="str">
        <f t="shared" si="159"/>
        <v>1</v>
      </c>
      <c r="AL2511" s="18">
        <f t="shared" si="160"/>
        <v>1</v>
      </c>
      <c r="AM2511" t="s">
        <v>55</v>
      </c>
      <c r="AN2511" t="s">
        <v>55</v>
      </c>
      <c r="AO2511">
        <v>0</v>
      </c>
      <c r="AP2511">
        <v>0</v>
      </c>
      <c r="AQ2511">
        <v>0</v>
      </c>
      <c r="AR2511" t="s">
        <v>59</v>
      </c>
      <c r="AS2511" t="s">
        <v>141</v>
      </c>
      <c r="AT2511" t="s">
        <v>141</v>
      </c>
      <c r="AU2511" t="s">
        <v>1326</v>
      </c>
      <c r="AV2511" t="s">
        <v>8370</v>
      </c>
      <c r="AW2511" t="s">
        <v>2867</v>
      </c>
      <c r="AX2511">
        <v>0</v>
      </c>
      <c r="AY2511">
        <v>0</v>
      </c>
      <c r="AZ2511">
        <v>0</v>
      </c>
      <c r="BA2511">
        <v>1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</v>
      </c>
      <c r="BL2511">
        <v>2016031222</v>
      </c>
      <c r="BM2511">
        <v>22</v>
      </c>
    </row>
    <row r="2512" spans="1:65">
      <c r="A2512" t="s">
        <v>8371</v>
      </c>
      <c r="B2512">
        <v>2511</v>
      </c>
      <c r="C2512" t="s">
        <v>372</v>
      </c>
      <c r="D2512">
        <v>1</v>
      </c>
      <c r="E2512">
        <v>22</v>
      </c>
      <c r="F2512">
        <v>2016031222</v>
      </c>
      <c r="G2512">
        <v>20160312</v>
      </c>
      <c r="H2512" t="s">
        <v>2868</v>
      </c>
      <c r="I2512" t="s">
        <v>426</v>
      </c>
      <c r="J2512" t="s">
        <v>55</v>
      </c>
      <c r="K2512">
        <v>0</v>
      </c>
      <c r="L2512">
        <v>0</v>
      </c>
      <c r="M2512">
        <v>0</v>
      </c>
      <c r="N2512" t="s">
        <v>56</v>
      </c>
      <c r="O2512" t="s">
        <v>57</v>
      </c>
      <c r="P2512" t="s">
        <v>57</v>
      </c>
      <c r="Q2512" t="s">
        <v>3</v>
      </c>
      <c r="R2512" t="s">
        <v>58</v>
      </c>
      <c r="S2512" t="s">
        <v>55</v>
      </c>
      <c r="T2512" t="s">
        <v>68</v>
      </c>
      <c r="U2512" t="s">
        <v>68</v>
      </c>
      <c r="V2512" t="s">
        <v>68</v>
      </c>
      <c r="W2512" t="s">
        <v>55</v>
      </c>
      <c r="X2512" t="s">
        <v>56</v>
      </c>
      <c r="Y2512" t="s">
        <v>56</v>
      </c>
      <c r="Z2512" t="s">
        <v>56</v>
      </c>
      <c r="AA2512" t="s">
        <v>57</v>
      </c>
      <c r="AB2512" t="s">
        <v>56</v>
      </c>
      <c r="AC2512" t="s">
        <v>56</v>
      </c>
      <c r="AD2512" t="s">
        <v>2869</v>
      </c>
      <c r="AE2512">
        <v>0</v>
      </c>
      <c r="AF2512">
        <v>0</v>
      </c>
      <c r="AG2512">
        <v>0</v>
      </c>
      <c r="AH2512">
        <v>1</v>
      </c>
      <c r="AI2512" s="18" t="str">
        <f t="shared" si="157"/>
        <v>1</v>
      </c>
      <c r="AJ2512" s="18" t="str">
        <f t="shared" si="158"/>
        <v>1</v>
      </c>
      <c r="AK2512" s="18" t="str">
        <f t="shared" si="159"/>
        <v>1</v>
      </c>
      <c r="AL2512" s="18">
        <f t="shared" si="160"/>
        <v>1</v>
      </c>
      <c r="AM2512" t="s">
        <v>55</v>
      </c>
      <c r="AN2512" t="s">
        <v>55</v>
      </c>
      <c r="AO2512">
        <v>0</v>
      </c>
      <c r="AP2512">
        <v>0</v>
      </c>
      <c r="AQ2512">
        <v>0</v>
      </c>
      <c r="AR2512" t="s">
        <v>426</v>
      </c>
      <c r="AS2512" t="s">
        <v>58</v>
      </c>
      <c r="AT2512" t="s">
        <v>58</v>
      </c>
      <c r="AU2512" t="s">
        <v>1326</v>
      </c>
      <c r="AV2512" t="s">
        <v>8371</v>
      </c>
      <c r="AW2512" t="s">
        <v>2868</v>
      </c>
      <c r="AX2512">
        <v>0</v>
      </c>
      <c r="AY2512">
        <v>0</v>
      </c>
      <c r="AZ2512">
        <v>0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2016031222</v>
      </c>
      <c r="BM2512">
        <v>22</v>
      </c>
    </row>
    <row r="2513" spans="1:65">
      <c r="A2513" t="s">
        <v>8372</v>
      </c>
      <c r="B2513">
        <v>2512</v>
      </c>
      <c r="C2513" t="s">
        <v>372</v>
      </c>
      <c r="D2513">
        <v>1</v>
      </c>
      <c r="E2513">
        <v>22</v>
      </c>
      <c r="F2513">
        <v>2016031222</v>
      </c>
      <c r="G2513">
        <v>20160312</v>
      </c>
      <c r="H2513" t="s">
        <v>2870</v>
      </c>
      <c r="I2513" t="s">
        <v>209</v>
      </c>
      <c r="J2513" t="s">
        <v>55</v>
      </c>
      <c r="K2513">
        <v>0</v>
      </c>
      <c r="L2513">
        <v>0</v>
      </c>
      <c r="M2513">
        <v>0</v>
      </c>
      <c r="N2513" t="s">
        <v>56</v>
      </c>
      <c r="O2513" t="s">
        <v>57</v>
      </c>
      <c r="P2513" t="s">
        <v>57</v>
      </c>
      <c r="Q2513" t="s">
        <v>3</v>
      </c>
      <c r="R2513" t="s">
        <v>58</v>
      </c>
      <c r="S2513" t="s">
        <v>55</v>
      </c>
      <c r="T2513" t="s">
        <v>68</v>
      </c>
      <c r="U2513" t="s">
        <v>68</v>
      </c>
      <c r="V2513" t="s">
        <v>56</v>
      </c>
      <c r="W2513" t="s">
        <v>55</v>
      </c>
      <c r="X2513" t="s">
        <v>56</v>
      </c>
      <c r="Y2513" t="s">
        <v>56</v>
      </c>
      <c r="Z2513" t="s">
        <v>56</v>
      </c>
      <c r="AA2513" t="s">
        <v>57</v>
      </c>
      <c r="AB2513" t="s">
        <v>56</v>
      </c>
      <c r="AC2513" t="s">
        <v>56</v>
      </c>
      <c r="AD2513" t="s">
        <v>57</v>
      </c>
      <c r="AE2513">
        <v>0</v>
      </c>
      <c r="AF2513">
        <v>0</v>
      </c>
      <c r="AG2513">
        <v>0</v>
      </c>
      <c r="AH2513">
        <v>1</v>
      </c>
      <c r="AI2513" s="18" t="str">
        <f t="shared" si="157"/>
        <v>1</v>
      </c>
      <c r="AJ2513" s="18" t="str">
        <f t="shared" si="158"/>
        <v>1</v>
      </c>
      <c r="AK2513" s="18" t="str">
        <f t="shared" si="159"/>
        <v>1</v>
      </c>
      <c r="AL2513" s="18">
        <f t="shared" si="160"/>
        <v>1</v>
      </c>
      <c r="AM2513" t="s">
        <v>55</v>
      </c>
      <c r="AN2513" t="s">
        <v>55</v>
      </c>
      <c r="AO2513">
        <v>1</v>
      </c>
      <c r="AP2513">
        <v>0</v>
      </c>
      <c r="AQ2513">
        <v>0</v>
      </c>
      <c r="AR2513" t="s">
        <v>209</v>
      </c>
      <c r="AS2513" t="s">
        <v>58</v>
      </c>
      <c r="AT2513" t="s">
        <v>58</v>
      </c>
      <c r="AU2513" t="s">
        <v>1326</v>
      </c>
      <c r="AV2513" t="s">
        <v>8372</v>
      </c>
      <c r="AW2513" t="s">
        <v>2870</v>
      </c>
      <c r="AX2513">
        <v>0</v>
      </c>
      <c r="AY2513">
        <v>0</v>
      </c>
      <c r="AZ2513">
        <v>0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1</v>
      </c>
      <c r="BL2513">
        <v>2016031222</v>
      </c>
      <c r="BM2513">
        <v>22</v>
      </c>
    </row>
    <row r="2514" spans="1:65">
      <c r="A2514" t="s">
        <v>8373</v>
      </c>
      <c r="B2514">
        <v>2513</v>
      </c>
      <c r="C2514" t="s">
        <v>372</v>
      </c>
      <c r="D2514">
        <v>1</v>
      </c>
      <c r="E2514">
        <v>22</v>
      </c>
      <c r="F2514">
        <v>2016031222</v>
      </c>
      <c r="G2514">
        <v>20160312</v>
      </c>
      <c r="H2514" t="s">
        <v>2871</v>
      </c>
      <c r="I2514" t="s">
        <v>59</v>
      </c>
      <c r="J2514" t="s">
        <v>55</v>
      </c>
      <c r="K2514">
        <v>0</v>
      </c>
      <c r="L2514">
        <v>0</v>
      </c>
      <c r="M2514">
        <v>0</v>
      </c>
      <c r="N2514" t="s">
        <v>56</v>
      </c>
      <c r="O2514" t="s">
        <v>57</v>
      </c>
      <c r="P2514" t="s">
        <v>57</v>
      </c>
      <c r="Q2514" t="s">
        <v>3</v>
      </c>
      <c r="R2514" t="s">
        <v>58</v>
      </c>
      <c r="S2514" t="s">
        <v>55</v>
      </c>
      <c r="T2514" t="s">
        <v>56</v>
      </c>
      <c r="U2514" t="s">
        <v>56</v>
      </c>
      <c r="V2514" t="s">
        <v>68</v>
      </c>
      <c r="W2514" t="s">
        <v>55</v>
      </c>
      <c r="X2514" t="s">
        <v>56</v>
      </c>
      <c r="Y2514" t="s">
        <v>56</v>
      </c>
      <c r="Z2514" t="s">
        <v>56</v>
      </c>
      <c r="AA2514" t="s">
        <v>57</v>
      </c>
      <c r="AB2514" t="s">
        <v>56</v>
      </c>
      <c r="AC2514" t="s">
        <v>56</v>
      </c>
      <c r="AD2514" t="s">
        <v>57</v>
      </c>
      <c r="AE2514">
        <v>0</v>
      </c>
      <c r="AF2514">
        <v>0</v>
      </c>
      <c r="AG2514">
        <v>0</v>
      </c>
      <c r="AH2514">
        <v>1</v>
      </c>
      <c r="AI2514" s="18" t="str">
        <f t="shared" si="157"/>
        <v>1</v>
      </c>
      <c r="AJ2514" s="18" t="str">
        <f t="shared" si="158"/>
        <v>1</v>
      </c>
      <c r="AK2514" s="18" t="str">
        <f t="shared" si="159"/>
        <v>1</v>
      </c>
      <c r="AL2514" s="18">
        <f t="shared" si="160"/>
        <v>1</v>
      </c>
      <c r="AM2514" t="s">
        <v>55</v>
      </c>
      <c r="AN2514" t="s">
        <v>55</v>
      </c>
      <c r="AO2514">
        <v>0</v>
      </c>
      <c r="AP2514">
        <v>0</v>
      </c>
      <c r="AQ2514">
        <v>0</v>
      </c>
      <c r="AR2514" t="s">
        <v>59</v>
      </c>
      <c r="AS2514" t="s">
        <v>58</v>
      </c>
      <c r="AT2514" t="s">
        <v>58</v>
      </c>
      <c r="AU2514" t="s">
        <v>1326</v>
      </c>
      <c r="AV2514" t="s">
        <v>8373</v>
      </c>
      <c r="AW2514" t="s">
        <v>2871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2016031222</v>
      </c>
      <c r="BM2514">
        <v>22</v>
      </c>
    </row>
    <row r="2515" spans="1:65">
      <c r="A2515" t="s">
        <v>8374</v>
      </c>
      <c r="B2515">
        <v>2514</v>
      </c>
      <c r="C2515" t="s">
        <v>372</v>
      </c>
      <c r="D2515">
        <v>1</v>
      </c>
      <c r="E2515">
        <v>22</v>
      </c>
      <c r="F2515">
        <v>2016031222</v>
      </c>
      <c r="G2515">
        <v>20160312</v>
      </c>
      <c r="H2515" t="s">
        <v>2872</v>
      </c>
      <c r="I2515" t="s">
        <v>76</v>
      </c>
      <c r="J2515" t="s">
        <v>55</v>
      </c>
      <c r="K2515">
        <v>0</v>
      </c>
      <c r="L2515">
        <v>0</v>
      </c>
      <c r="M2515">
        <v>0</v>
      </c>
      <c r="N2515" t="s">
        <v>56</v>
      </c>
      <c r="O2515" t="s">
        <v>57</v>
      </c>
      <c r="P2515" t="s">
        <v>57</v>
      </c>
      <c r="Q2515" t="s">
        <v>4</v>
      </c>
      <c r="R2515" t="s">
        <v>80</v>
      </c>
      <c r="S2515" t="s">
        <v>55</v>
      </c>
      <c r="T2515" t="s">
        <v>56</v>
      </c>
      <c r="U2515" t="s">
        <v>56</v>
      </c>
      <c r="V2515" t="s">
        <v>56</v>
      </c>
      <c r="W2515" t="s">
        <v>55</v>
      </c>
      <c r="X2515" t="s">
        <v>56</v>
      </c>
      <c r="Y2515" t="s">
        <v>56</v>
      </c>
      <c r="Z2515" t="s">
        <v>56</v>
      </c>
      <c r="AA2515" t="s">
        <v>57</v>
      </c>
      <c r="AB2515" t="s">
        <v>56</v>
      </c>
      <c r="AC2515" t="s">
        <v>56</v>
      </c>
      <c r="AD2515" t="s">
        <v>57</v>
      </c>
      <c r="AE2515">
        <v>0</v>
      </c>
      <c r="AF2515">
        <v>0</v>
      </c>
      <c r="AG2515">
        <v>0</v>
      </c>
      <c r="AH2515">
        <v>1</v>
      </c>
      <c r="AI2515" s="18" t="str">
        <f t="shared" si="157"/>
        <v>1</v>
      </c>
      <c r="AJ2515" s="18" t="str">
        <f t="shared" si="158"/>
        <v>1</v>
      </c>
      <c r="AK2515" s="18" t="str">
        <f t="shared" si="159"/>
        <v>1</v>
      </c>
      <c r="AL2515" s="18">
        <f t="shared" si="160"/>
        <v>1</v>
      </c>
      <c r="AM2515" t="s">
        <v>55</v>
      </c>
      <c r="AN2515" t="s">
        <v>55</v>
      </c>
      <c r="AO2515">
        <v>0</v>
      </c>
      <c r="AP2515">
        <v>0</v>
      </c>
      <c r="AQ2515">
        <v>0</v>
      </c>
      <c r="AR2515" t="s">
        <v>76</v>
      </c>
      <c r="AS2515" t="s">
        <v>80</v>
      </c>
      <c r="AT2515" t="s">
        <v>80</v>
      </c>
      <c r="AU2515" t="s">
        <v>80</v>
      </c>
      <c r="AV2515" t="s">
        <v>8374</v>
      </c>
      <c r="AW2515" t="s">
        <v>2872</v>
      </c>
      <c r="AX2515">
        <v>0</v>
      </c>
      <c r="AY2515">
        <v>0</v>
      </c>
      <c r="AZ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2016031222</v>
      </c>
      <c r="BM2515">
        <v>22</v>
      </c>
    </row>
    <row r="2516" spans="1:65">
      <c r="A2516" t="s">
        <v>8375</v>
      </c>
      <c r="B2516">
        <v>2515</v>
      </c>
      <c r="C2516" t="s">
        <v>372</v>
      </c>
      <c r="D2516">
        <v>1</v>
      </c>
      <c r="E2516">
        <v>22</v>
      </c>
      <c r="F2516">
        <v>2016031222</v>
      </c>
      <c r="G2516">
        <v>20160312</v>
      </c>
      <c r="H2516" t="s">
        <v>2873</v>
      </c>
      <c r="I2516" t="s">
        <v>588</v>
      </c>
      <c r="J2516" t="s">
        <v>55</v>
      </c>
      <c r="K2516">
        <v>0</v>
      </c>
      <c r="L2516">
        <v>0</v>
      </c>
      <c r="M2516">
        <v>0</v>
      </c>
      <c r="N2516" t="s">
        <v>68</v>
      </c>
      <c r="O2516" t="s">
        <v>57</v>
      </c>
      <c r="P2516" t="s">
        <v>57</v>
      </c>
      <c r="Q2516" t="s">
        <v>3</v>
      </c>
      <c r="R2516" t="s">
        <v>2874</v>
      </c>
      <c r="S2516" t="s">
        <v>55</v>
      </c>
      <c r="T2516" t="s">
        <v>56</v>
      </c>
      <c r="U2516" t="s">
        <v>56</v>
      </c>
      <c r="V2516" t="s">
        <v>68</v>
      </c>
      <c r="W2516" t="s">
        <v>55</v>
      </c>
      <c r="X2516" t="s">
        <v>56</v>
      </c>
      <c r="Y2516" t="s">
        <v>56</v>
      </c>
      <c r="Z2516" t="s">
        <v>56</v>
      </c>
      <c r="AA2516" t="s">
        <v>57</v>
      </c>
      <c r="AB2516" t="s">
        <v>56</v>
      </c>
      <c r="AC2516" t="s">
        <v>56</v>
      </c>
      <c r="AD2516" t="s">
        <v>57</v>
      </c>
      <c r="AE2516">
        <v>0</v>
      </c>
      <c r="AF2516">
        <v>0</v>
      </c>
      <c r="AG2516">
        <v>0</v>
      </c>
      <c r="AH2516">
        <v>1</v>
      </c>
      <c r="AI2516" s="18" t="str">
        <f t="shared" si="157"/>
        <v>1</v>
      </c>
      <c r="AJ2516" s="18" t="str">
        <f t="shared" si="158"/>
        <v>1</v>
      </c>
      <c r="AK2516" s="18" t="str">
        <f t="shared" si="159"/>
        <v>1</v>
      </c>
      <c r="AL2516" s="18">
        <f t="shared" si="160"/>
        <v>1</v>
      </c>
      <c r="AM2516" t="s">
        <v>55</v>
      </c>
      <c r="AN2516" t="s">
        <v>55</v>
      </c>
      <c r="AO2516">
        <v>0</v>
      </c>
      <c r="AP2516">
        <v>0</v>
      </c>
      <c r="AQ2516">
        <v>0</v>
      </c>
      <c r="AR2516" t="s">
        <v>589</v>
      </c>
      <c r="AS2516" t="s">
        <v>2874</v>
      </c>
      <c r="AT2516" t="s">
        <v>2874</v>
      </c>
      <c r="AU2516" t="s">
        <v>1326</v>
      </c>
      <c r="AV2516" t="s">
        <v>8375</v>
      </c>
      <c r="AW2516" t="s">
        <v>2873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2016031222</v>
      </c>
      <c r="BM2516">
        <v>22</v>
      </c>
    </row>
    <row r="2517" spans="1:65">
      <c r="A2517" t="s">
        <v>8376</v>
      </c>
      <c r="B2517">
        <v>2516</v>
      </c>
      <c r="C2517" t="s">
        <v>372</v>
      </c>
      <c r="D2517">
        <v>1</v>
      </c>
      <c r="E2517">
        <v>22</v>
      </c>
      <c r="F2517">
        <v>2016031222</v>
      </c>
      <c r="G2517">
        <v>20160312</v>
      </c>
      <c r="H2517" t="s">
        <v>634</v>
      </c>
      <c r="I2517" t="s">
        <v>76</v>
      </c>
      <c r="J2517" t="s">
        <v>55</v>
      </c>
      <c r="K2517">
        <v>0</v>
      </c>
      <c r="L2517">
        <v>0</v>
      </c>
      <c r="M2517">
        <v>0</v>
      </c>
      <c r="N2517" t="s">
        <v>56</v>
      </c>
      <c r="O2517" t="s">
        <v>57</v>
      </c>
      <c r="P2517" t="s">
        <v>57</v>
      </c>
      <c r="Q2517" t="s">
        <v>4</v>
      </c>
      <c r="R2517" t="s">
        <v>80</v>
      </c>
      <c r="S2517" t="s">
        <v>55</v>
      </c>
      <c r="T2517" t="s">
        <v>56</v>
      </c>
      <c r="U2517" t="s">
        <v>56</v>
      </c>
      <c r="V2517" t="s">
        <v>56</v>
      </c>
      <c r="W2517" t="s">
        <v>55</v>
      </c>
      <c r="X2517" t="s">
        <v>56</v>
      </c>
      <c r="Y2517" t="s">
        <v>56</v>
      </c>
      <c r="Z2517" t="s">
        <v>56</v>
      </c>
      <c r="AA2517" t="s">
        <v>57</v>
      </c>
      <c r="AB2517" t="s">
        <v>56</v>
      </c>
      <c r="AC2517" t="s">
        <v>56</v>
      </c>
      <c r="AD2517" t="s">
        <v>57</v>
      </c>
      <c r="AE2517">
        <v>0</v>
      </c>
      <c r="AF2517">
        <v>0</v>
      </c>
      <c r="AG2517">
        <v>0</v>
      </c>
      <c r="AH2517">
        <v>1</v>
      </c>
      <c r="AI2517" s="18" t="str">
        <f t="shared" si="157"/>
        <v>1</v>
      </c>
      <c r="AJ2517" s="18" t="str">
        <f t="shared" si="158"/>
        <v>1</v>
      </c>
      <c r="AK2517" s="18" t="str">
        <f t="shared" si="159"/>
        <v>1</v>
      </c>
      <c r="AL2517" s="18">
        <f t="shared" si="160"/>
        <v>1</v>
      </c>
      <c r="AM2517" t="s">
        <v>55</v>
      </c>
      <c r="AN2517" t="s">
        <v>55</v>
      </c>
      <c r="AO2517">
        <v>1</v>
      </c>
      <c r="AP2517">
        <v>0</v>
      </c>
      <c r="AQ2517">
        <v>0</v>
      </c>
      <c r="AR2517" t="s">
        <v>76</v>
      </c>
      <c r="AS2517" t="s">
        <v>80</v>
      </c>
      <c r="AT2517" t="s">
        <v>80</v>
      </c>
      <c r="AU2517" t="s">
        <v>80</v>
      </c>
      <c r="AV2517" t="s">
        <v>8376</v>
      </c>
      <c r="AW2517" t="s">
        <v>634</v>
      </c>
      <c r="AX2517">
        <v>0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2016031222</v>
      </c>
      <c r="BM2517">
        <v>22</v>
      </c>
    </row>
    <row r="2518" spans="1:65">
      <c r="A2518" t="s">
        <v>8377</v>
      </c>
      <c r="B2518">
        <v>2517</v>
      </c>
      <c r="C2518" t="s">
        <v>372</v>
      </c>
      <c r="D2518">
        <v>1</v>
      </c>
      <c r="E2518">
        <v>22</v>
      </c>
      <c r="F2518">
        <v>2016031222</v>
      </c>
      <c r="G2518">
        <v>20160312</v>
      </c>
      <c r="H2518" t="s">
        <v>2875</v>
      </c>
      <c r="I2518" t="s">
        <v>76</v>
      </c>
      <c r="J2518" t="s">
        <v>55</v>
      </c>
      <c r="K2518">
        <v>0</v>
      </c>
      <c r="L2518">
        <v>0</v>
      </c>
      <c r="M2518">
        <v>0</v>
      </c>
      <c r="N2518" t="s">
        <v>56</v>
      </c>
      <c r="O2518" t="s">
        <v>57</v>
      </c>
      <c r="P2518" t="s">
        <v>57</v>
      </c>
      <c r="Q2518" t="s">
        <v>4</v>
      </c>
      <c r="R2518" t="s">
        <v>434</v>
      </c>
      <c r="S2518" t="s">
        <v>55</v>
      </c>
      <c r="T2518" t="s">
        <v>56</v>
      </c>
      <c r="U2518" t="s">
        <v>56</v>
      </c>
      <c r="V2518" t="s">
        <v>56</v>
      </c>
      <c r="W2518" t="s">
        <v>55</v>
      </c>
      <c r="X2518" t="s">
        <v>56</v>
      </c>
      <c r="Y2518" t="s">
        <v>56</v>
      </c>
      <c r="Z2518" t="s">
        <v>56</v>
      </c>
      <c r="AA2518" t="s">
        <v>57</v>
      </c>
      <c r="AB2518" t="s">
        <v>56</v>
      </c>
      <c r="AC2518" t="s">
        <v>56</v>
      </c>
      <c r="AD2518" t="s">
        <v>57</v>
      </c>
      <c r="AE2518">
        <v>0</v>
      </c>
      <c r="AF2518">
        <v>0</v>
      </c>
      <c r="AG2518">
        <v>0</v>
      </c>
      <c r="AH2518">
        <v>1</v>
      </c>
      <c r="AI2518" s="18" t="str">
        <f t="shared" si="157"/>
        <v>1</v>
      </c>
      <c r="AJ2518" s="18" t="str">
        <f t="shared" si="158"/>
        <v>1</v>
      </c>
      <c r="AK2518" s="18" t="str">
        <f t="shared" si="159"/>
        <v>1</v>
      </c>
      <c r="AL2518" s="18">
        <f t="shared" si="160"/>
        <v>1</v>
      </c>
      <c r="AM2518" t="s">
        <v>55</v>
      </c>
      <c r="AN2518" t="s">
        <v>55</v>
      </c>
      <c r="AO2518">
        <v>0</v>
      </c>
      <c r="AP2518">
        <v>0</v>
      </c>
      <c r="AQ2518">
        <v>0</v>
      </c>
      <c r="AR2518" t="s">
        <v>76</v>
      </c>
      <c r="AS2518" t="s">
        <v>91</v>
      </c>
      <c r="AT2518" t="s">
        <v>91</v>
      </c>
      <c r="AU2518" t="s">
        <v>4449</v>
      </c>
      <c r="AV2518" t="s">
        <v>8377</v>
      </c>
      <c r="AW2518" t="s">
        <v>2875</v>
      </c>
      <c r="AX2518">
        <v>0</v>
      </c>
      <c r="AY2518">
        <v>0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2016031222</v>
      </c>
      <c r="BM2518">
        <v>22</v>
      </c>
    </row>
    <row r="2519" spans="1:65">
      <c r="A2519" t="s">
        <v>8378</v>
      </c>
      <c r="B2519">
        <v>2518</v>
      </c>
      <c r="C2519" t="s">
        <v>372</v>
      </c>
      <c r="D2519">
        <v>1</v>
      </c>
      <c r="E2519">
        <v>22</v>
      </c>
      <c r="F2519">
        <v>2016031222</v>
      </c>
      <c r="G2519">
        <v>20160312</v>
      </c>
      <c r="H2519" t="s">
        <v>2876</v>
      </c>
      <c r="I2519" t="s">
        <v>377</v>
      </c>
      <c r="J2519" t="s">
        <v>55</v>
      </c>
      <c r="K2519">
        <v>1</v>
      </c>
      <c r="L2519">
        <v>1</v>
      </c>
      <c r="M2519">
        <v>0</v>
      </c>
      <c r="N2519" t="s">
        <v>56</v>
      </c>
      <c r="O2519" t="s">
        <v>378</v>
      </c>
      <c r="P2519" t="s">
        <v>57</v>
      </c>
      <c r="Q2519" t="s">
        <v>3</v>
      </c>
      <c r="R2519" t="s">
        <v>456</v>
      </c>
      <c r="S2519" t="s">
        <v>55</v>
      </c>
      <c r="T2519" t="s">
        <v>56</v>
      </c>
      <c r="U2519" t="s">
        <v>56</v>
      </c>
      <c r="V2519" t="s">
        <v>68</v>
      </c>
      <c r="W2519" t="s">
        <v>55</v>
      </c>
      <c r="X2519" t="s">
        <v>68</v>
      </c>
      <c r="Y2519" t="s">
        <v>56</v>
      </c>
      <c r="Z2519" t="s">
        <v>56</v>
      </c>
      <c r="AA2519" t="s">
        <v>57</v>
      </c>
      <c r="AB2519" t="s">
        <v>56</v>
      </c>
      <c r="AC2519" t="s">
        <v>56</v>
      </c>
      <c r="AD2519" t="s">
        <v>57</v>
      </c>
      <c r="AE2519">
        <v>0</v>
      </c>
      <c r="AF2519">
        <v>0</v>
      </c>
      <c r="AG2519">
        <v>0</v>
      </c>
      <c r="AH2519">
        <v>1</v>
      </c>
      <c r="AI2519" s="18" t="str">
        <f t="shared" si="157"/>
        <v>1</v>
      </c>
      <c r="AJ2519" s="18" t="str">
        <f t="shared" si="158"/>
        <v>1</v>
      </c>
      <c r="AK2519" s="18" t="str">
        <f t="shared" si="159"/>
        <v>1</v>
      </c>
      <c r="AL2519" s="18">
        <f t="shared" si="160"/>
        <v>1</v>
      </c>
      <c r="AM2519" t="s">
        <v>55</v>
      </c>
      <c r="AN2519" t="s">
        <v>55</v>
      </c>
      <c r="AO2519">
        <v>0</v>
      </c>
      <c r="AP2519">
        <v>0</v>
      </c>
      <c r="AQ2519">
        <v>0</v>
      </c>
      <c r="AR2519" t="s">
        <v>379</v>
      </c>
      <c r="AS2519" t="s">
        <v>82</v>
      </c>
      <c r="AT2519" t="s">
        <v>82</v>
      </c>
      <c r="AU2519" t="s">
        <v>4450</v>
      </c>
      <c r="AV2519" t="s">
        <v>8378</v>
      </c>
      <c r="AW2519" t="s">
        <v>2876</v>
      </c>
      <c r="AX2519">
        <v>0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2016031222</v>
      </c>
      <c r="BM2519">
        <v>22</v>
      </c>
    </row>
    <row r="2520" spans="1:65">
      <c r="A2520" t="s">
        <v>8379</v>
      </c>
      <c r="B2520">
        <v>2519</v>
      </c>
      <c r="C2520" t="s">
        <v>372</v>
      </c>
      <c r="D2520">
        <v>1</v>
      </c>
      <c r="E2520">
        <v>22</v>
      </c>
      <c r="F2520">
        <v>2016031222</v>
      </c>
      <c r="G2520">
        <v>20160312</v>
      </c>
      <c r="H2520" t="s">
        <v>2877</v>
      </c>
      <c r="I2520" t="s">
        <v>426</v>
      </c>
      <c r="J2520" t="s">
        <v>55</v>
      </c>
      <c r="K2520">
        <v>0</v>
      </c>
      <c r="L2520">
        <v>0</v>
      </c>
      <c r="M2520">
        <v>0</v>
      </c>
      <c r="N2520" t="s">
        <v>56</v>
      </c>
      <c r="O2520" t="s">
        <v>57</v>
      </c>
      <c r="P2520" t="s">
        <v>57</v>
      </c>
      <c r="Q2520" t="s">
        <v>3</v>
      </c>
      <c r="R2520" t="s">
        <v>58</v>
      </c>
      <c r="S2520" t="s">
        <v>55</v>
      </c>
      <c r="T2520" t="s">
        <v>68</v>
      </c>
      <c r="U2520" t="s">
        <v>68</v>
      </c>
      <c r="V2520" t="s">
        <v>68</v>
      </c>
      <c r="W2520" t="s">
        <v>55</v>
      </c>
      <c r="X2520" t="s">
        <v>56</v>
      </c>
      <c r="Y2520" t="s">
        <v>56</v>
      </c>
      <c r="Z2520" t="s">
        <v>56</v>
      </c>
      <c r="AA2520" t="s">
        <v>57</v>
      </c>
      <c r="AB2520" t="s">
        <v>56</v>
      </c>
      <c r="AC2520" t="s">
        <v>56</v>
      </c>
      <c r="AD2520" t="s">
        <v>57</v>
      </c>
      <c r="AE2520">
        <v>0</v>
      </c>
      <c r="AF2520">
        <v>0</v>
      </c>
      <c r="AG2520">
        <v>0</v>
      </c>
      <c r="AH2520">
        <v>1</v>
      </c>
      <c r="AI2520" s="18" t="str">
        <f t="shared" si="157"/>
        <v>1</v>
      </c>
      <c r="AJ2520" s="18" t="str">
        <f t="shared" si="158"/>
        <v>1</v>
      </c>
      <c r="AK2520" s="18" t="str">
        <f t="shared" si="159"/>
        <v>1</v>
      </c>
      <c r="AL2520" s="18">
        <f t="shared" si="160"/>
        <v>1</v>
      </c>
      <c r="AM2520" t="s">
        <v>55</v>
      </c>
      <c r="AN2520" t="s">
        <v>55</v>
      </c>
      <c r="AO2520">
        <v>0</v>
      </c>
      <c r="AP2520">
        <v>0</v>
      </c>
      <c r="AQ2520">
        <v>0</v>
      </c>
      <c r="AR2520" t="s">
        <v>426</v>
      </c>
      <c r="AS2520" t="s">
        <v>58</v>
      </c>
      <c r="AT2520" t="s">
        <v>58</v>
      </c>
      <c r="AU2520" t="s">
        <v>1326</v>
      </c>
      <c r="AV2520" t="s">
        <v>8379</v>
      </c>
      <c r="AW2520" t="s">
        <v>2877</v>
      </c>
      <c r="AX2520">
        <v>0</v>
      </c>
      <c r="AY2520">
        <v>0</v>
      </c>
      <c r="AZ2520">
        <v>0</v>
      </c>
      <c r="BA2520">
        <v>1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2016031222</v>
      </c>
      <c r="BM2520">
        <v>22</v>
      </c>
    </row>
    <row r="2521" spans="1:65">
      <c r="A2521" t="s">
        <v>8380</v>
      </c>
      <c r="B2521">
        <v>2520</v>
      </c>
      <c r="C2521" t="s">
        <v>372</v>
      </c>
      <c r="D2521">
        <v>1</v>
      </c>
      <c r="E2521">
        <v>22</v>
      </c>
      <c r="F2521">
        <v>2016031222</v>
      </c>
      <c r="G2521">
        <v>20160312</v>
      </c>
      <c r="H2521" t="s">
        <v>2878</v>
      </c>
      <c r="I2521" t="s">
        <v>59</v>
      </c>
      <c r="J2521" t="s">
        <v>55</v>
      </c>
      <c r="K2521">
        <v>0</v>
      </c>
      <c r="L2521">
        <v>0</v>
      </c>
      <c r="M2521">
        <v>0</v>
      </c>
      <c r="N2521" t="s">
        <v>56</v>
      </c>
      <c r="O2521" t="s">
        <v>57</v>
      </c>
      <c r="P2521" t="s">
        <v>57</v>
      </c>
      <c r="Q2521" t="s">
        <v>3</v>
      </c>
      <c r="R2521" t="s">
        <v>58</v>
      </c>
      <c r="S2521" t="s">
        <v>55</v>
      </c>
      <c r="T2521" t="s">
        <v>56</v>
      </c>
      <c r="U2521" t="s">
        <v>56</v>
      </c>
      <c r="V2521" t="s">
        <v>56</v>
      </c>
      <c r="W2521" t="s">
        <v>55</v>
      </c>
      <c r="X2521" t="s">
        <v>56</v>
      </c>
      <c r="Y2521" t="s">
        <v>56</v>
      </c>
      <c r="Z2521" t="s">
        <v>56</v>
      </c>
      <c r="AA2521" t="s">
        <v>57</v>
      </c>
      <c r="AB2521" t="s">
        <v>56</v>
      </c>
      <c r="AC2521" t="s">
        <v>56</v>
      </c>
      <c r="AD2521" t="s">
        <v>57</v>
      </c>
      <c r="AE2521">
        <v>0</v>
      </c>
      <c r="AF2521">
        <v>0</v>
      </c>
      <c r="AG2521">
        <v>0</v>
      </c>
      <c r="AH2521">
        <v>1</v>
      </c>
      <c r="AI2521" s="18" t="str">
        <f t="shared" si="157"/>
        <v>1</v>
      </c>
      <c r="AJ2521" s="18" t="str">
        <f t="shared" si="158"/>
        <v>1</v>
      </c>
      <c r="AK2521" s="18" t="str">
        <f t="shared" si="159"/>
        <v>1</v>
      </c>
      <c r="AL2521" s="18">
        <f t="shared" si="160"/>
        <v>1</v>
      </c>
      <c r="AM2521" t="s">
        <v>55</v>
      </c>
      <c r="AN2521" t="s">
        <v>55</v>
      </c>
      <c r="AO2521">
        <v>0</v>
      </c>
      <c r="AP2521">
        <v>0</v>
      </c>
      <c r="AQ2521">
        <v>0</v>
      </c>
      <c r="AR2521" t="s">
        <v>59</v>
      </c>
      <c r="AS2521" t="s">
        <v>58</v>
      </c>
      <c r="AT2521" t="s">
        <v>58</v>
      </c>
      <c r="AU2521" t="s">
        <v>1326</v>
      </c>
      <c r="AV2521" t="s">
        <v>8380</v>
      </c>
      <c r="AW2521" t="s">
        <v>2878</v>
      </c>
      <c r="AX2521">
        <v>0</v>
      </c>
      <c r="AY2521">
        <v>0</v>
      </c>
      <c r="AZ2521">
        <v>0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2016031222</v>
      </c>
      <c r="BM2521">
        <v>22</v>
      </c>
    </row>
    <row r="2522" spans="1:65">
      <c r="A2522" t="s">
        <v>8381</v>
      </c>
      <c r="B2522">
        <v>2521</v>
      </c>
      <c r="C2522" t="s">
        <v>372</v>
      </c>
      <c r="D2522">
        <v>1</v>
      </c>
      <c r="E2522">
        <v>22</v>
      </c>
      <c r="F2522">
        <v>2016031222</v>
      </c>
      <c r="G2522">
        <v>20160312</v>
      </c>
      <c r="H2522" t="s">
        <v>2879</v>
      </c>
      <c r="I2522" t="s">
        <v>209</v>
      </c>
      <c r="J2522" t="s">
        <v>55</v>
      </c>
      <c r="K2522">
        <v>0</v>
      </c>
      <c r="L2522">
        <v>0</v>
      </c>
      <c r="M2522">
        <v>0</v>
      </c>
      <c r="N2522" t="s">
        <v>56</v>
      </c>
      <c r="O2522" t="s">
        <v>57</v>
      </c>
      <c r="P2522" t="s">
        <v>57</v>
      </c>
      <c r="Q2522" t="s">
        <v>3</v>
      </c>
      <c r="R2522" t="s">
        <v>58</v>
      </c>
      <c r="S2522" t="s">
        <v>55</v>
      </c>
      <c r="T2522" t="s">
        <v>68</v>
      </c>
      <c r="U2522" t="s">
        <v>68</v>
      </c>
      <c r="V2522" t="s">
        <v>56</v>
      </c>
      <c r="W2522" t="s">
        <v>55</v>
      </c>
      <c r="X2522" t="s">
        <v>56</v>
      </c>
      <c r="Y2522" t="s">
        <v>56</v>
      </c>
      <c r="Z2522" t="s">
        <v>56</v>
      </c>
      <c r="AA2522" t="s">
        <v>57</v>
      </c>
      <c r="AB2522" t="s">
        <v>56</v>
      </c>
      <c r="AC2522" t="s">
        <v>56</v>
      </c>
      <c r="AD2522" t="s">
        <v>57</v>
      </c>
      <c r="AE2522">
        <v>0</v>
      </c>
      <c r="AF2522">
        <v>0</v>
      </c>
      <c r="AG2522">
        <v>0</v>
      </c>
      <c r="AH2522">
        <v>1</v>
      </c>
      <c r="AI2522" s="18" t="str">
        <f t="shared" si="157"/>
        <v>1</v>
      </c>
      <c r="AJ2522" s="18" t="str">
        <f t="shared" si="158"/>
        <v>1</v>
      </c>
      <c r="AK2522" s="18" t="str">
        <f t="shared" si="159"/>
        <v>1</v>
      </c>
      <c r="AL2522" s="18">
        <f t="shared" si="160"/>
        <v>1</v>
      </c>
      <c r="AM2522" t="s">
        <v>55</v>
      </c>
      <c r="AN2522" t="s">
        <v>55</v>
      </c>
      <c r="AO2522">
        <v>1</v>
      </c>
      <c r="AP2522">
        <v>0</v>
      </c>
      <c r="AQ2522">
        <v>0</v>
      </c>
      <c r="AR2522" t="s">
        <v>209</v>
      </c>
      <c r="AS2522" t="s">
        <v>58</v>
      </c>
      <c r="AT2522" t="s">
        <v>58</v>
      </c>
      <c r="AU2522" t="s">
        <v>1326</v>
      </c>
      <c r="AV2522" t="s">
        <v>8381</v>
      </c>
      <c r="AW2522" t="s">
        <v>2879</v>
      </c>
      <c r="AX2522">
        <v>0</v>
      </c>
      <c r="AY2522">
        <v>0</v>
      </c>
      <c r="AZ2522">
        <v>0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2016031222</v>
      </c>
      <c r="BM2522">
        <v>22</v>
      </c>
    </row>
    <row r="2523" spans="1:65">
      <c r="A2523" t="s">
        <v>8382</v>
      </c>
      <c r="B2523">
        <v>2522</v>
      </c>
      <c r="C2523" t="s">
        <v>372</v>
      </c>
      <c r="D2523">
        <v>1</v>
      </c>
      <c r="E2523">
        <v>22</v>
      </c>
      <c r="F2523">
        <v>2016031222</v>
      </c>
      <c r="G2523">
        <v>20160312</v>
      </c>
      <c r="H2523" t="s">
        <v>276</v>
      </c>
      <c r="I2523" t="s">
        <v>209</v>
      </c>
      <c r="J2523" t="s">
        <v>55</v>
      </c>
      <c r="K2523">
        <v>0</v>
      </c>
      <c r="L2523">
        <v>0</v>
      </c>
      <c r="M2523">
        <v>0</v>
      </c>
      <c r="N2523" t="s">
        <v>56</v>
      </c>
      <c r="O2523" t="s">
        <v>57</v>
      </c>
      <c r="P2523" t="s">
        <v>57</v>
      </c>
      <c r="Q2523" t="s">
        <v>3</v>
      </c>
      <c r="R2523" t="s">
        <v>58</v>
      </c>
      <c r="S2523" t="s">
        <v>55</v>
      </c>
      <c r="T2523" t="s">
        <v>68</v>
      </c>
      <c r="U2523" t="s">
        <v>68</v>
      </c>
      <c r="V2523" t="s">
        <v>56</v>
      </c>
      <c r="W2523" t="s">
        <v>55</v>
      </c>
      <c r="X2523" t="s">
        <v>56</v>
      </c>
      <c r="Y2523" t="s">
        <v>56</v>
      </c>
      <c r="Z2523" t="s">
        <v>56</v>
      </c>
      <c r="AA2523" t="s">
        <v>57</v>
      </c>
      <c r="AB2523" t="s">
        <v>56</v>
      </c>
      <c r="AC2523" t="s">
        <v>56</v>
      </c>
      <c r="AD2523" t="s">
        <v>57</v>
      </c>
      <c r="AE2523">
        <v>0</v>
      </c>
      <c r="AF2523">
        <v>1</v>
      </c>
      <c r="AG2523">
        <v>1</v>
      </c>
      <c r="AH2523">
        <v>0</v>
      </c>
      <c r="AI2523" s="18" t="str">
        <f t="shared" si="157"/>
        <v>1</v>
      </c>
      <c r="AJ2523" s="18" t="str">
        <f t="shared" si="158"/>
        <v>0</v>
      </c>
      <c r="AK2523" s="18" t="str">
        <f t="shared" si="159"/>
        <v>0</v>
      </c>
      <c r="AL2523" s="18">
        <f t="shared" si="160"/>
        <v>0</v>
      </c>
      <c r="AM2523">
        <v>1</v>
      </c>
      <c r="AN2523">
        <v>2</v>
      </c>
      <c r="AO2523">
        <v>0</v>
      </c>
      <c r="AP2523">
        <v>0</v>
      </c>
      <c r="AQ2523">
        <v>0</v>
      </c>
      <c r="AR2523" t="s">
        <v>209</v>
      </c>
      <c r="AS2523" t="s">
        <v>58</v>
      </c>
      <c r="AT2523" t="s">
        <v>58</v>
      </c>
      <c r="AU2523" t="s">
        <v>1326</v>
      </c>
      <c r="AV2523" t="s">
        <v>8382</v>
      </c>
      <c r="AW2523" t="s">
        <v>276</v>
      </c>
      <c r="AX2523">
        <v>0</v>
      </c>
      <c r="AY2523">
        <v>1</v>
      </c>
      <c r="AZ2523">
        <v>1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</v>
      </c>
      <c r="BG2523">
        <v>1</v>
      </c>
      <c r="BH2523">
        <v>0</v>
      </c>
      <c r="BI2523">
        <v>0</v>
      </c>
      <c r="BJ2523">
        <v>0</v>
      </c>
      <c r="BK2523">
        <v>0</v>
      </c>
      <c r="BL2523">
        <v>2016031222</v>
      </c>
      <c r="BM2523">
        <v>22</v>
      </c>
    </row>
    <row r="2524" spans="1:65">
      <c r="A2524" t="s">
        <v>8383</v>
      </c>
      <c r="B2524">
        <v>2523</v>
      </c>
      <c r="C2524" t="s">
        <v>372</v>
      </c>
      <c r="D2524">
        <v>1</v>
      </c>
      <c r="E2524">
        <v>22</v>
      </c>
      <c r="F2524">
        <v>2016031222</v>
      </c>
      <c r="G2524">
        <v>20160312</v>
      </c>
      <c r="H2524" t="s">
        <v>2880</v>
      </c>
      <c r="I2524" t="s">
        <v>209</v>
      </c>
      <c r="J2524" t="s">
        <v>55</v>
      </c>
      <c r="K2524">
        <v>0</v>
      </c>
      <c r="L2524">
        <v>0</v>
      </c>
      <c r="M2524">
        <v>0</v>
      </c>
      <c r="N2524" t="s">
        <v>56</v>
      </c>
      <c r="O2524" t="s">
        <v>57</v>
      </c>
      <c r="P2524" t="s">
        <v>57</v>
      </c>
      <c r="Q2524" t="s">
        <v>3</v>
      </c>
      <c r="R2524" t="s">
        <v>58</v>
      </c>
      <c r="S2524" t="s">
        <v>55</v>
      </c>
      <c r="T2524" t="s">
        <v>68</v>
      </c>
      <c r="U2524" t="s">
        <v>68</v>
      </c>
      <c r="V2524" t="s">
        <v>68</v>
      </c>
      <c r="W2524" t="s">
        <v>55</v>
      </c>
      <c r="X2524" t="s">
        <v>56</v>
      </c>
      <c r="Y2524" t="s">
        <v>56</v>
      </c>
      <c r="Z2524" t="s">
        <v>56</v>
      </c>
      <c r="AA2524" t="s">
        <v>57</v>
      </c>
      <c r="AB2524" t="s">
        <v>56</v>
      </c>
      <c r="AC2524" t="s">
        <v>56</v>
      </c>
      <c r="AD2524" t="s">
        <v>57</v>
      </c>
      <c r="AE2524">
        <v>0</v>
      </c>
      <c r="AF2524">
        <v>0</v>
      </c>
      <c r="AG2524">
        <v>0</v>
      </c>
      <c r="AH2524">
        <v>1</v>
      </c>
      <c r="AI2524" s="18" t="str">
        <f t="shared" si="157"/>
        <v>1</v>
      </c>
      <c r="AJ2524" s="18" t="str">
        <f t="shared" si="158"/>
        <v>1</v>
      </c>
      <c r="AK2524" s="18" t="str">
        <f t="shared" si="159"/>
        <v>1</v>
      </c>
      <c r="AL2524" s="18">
        <f t="shared" si="160"/>
        <v>1</v>
      </c>
      <c r="AM2524" t="s">
        <v>55</v>
      </c>
      <c r="AN2524" t="s">
        <v>55</v>
      </c>
      <c r="AO2524">
        <v>0</v>
      </c>
      <c r="AP2524">
        <v>0</v>
      </c>
      <c r="AQ2524">
        <v>0</v>
      </c>
      <c r="AR2524" t="s">
        <v>209</v>
      </c>
      <c r="AS2524" t="s">
        <v>58</v>
      </c>
      <c r="AT2524" t="s">
        <v>58</v>
      </c>
      <c r="AU2524" t="s">
        <v>1326</v>
      </c>
      <c r="AV2524" t="s">
        <v>8383</v>
      </c>
      <c r="AW2524" t="s">
        <v>2880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1</v>
      </c>
      <c r="BL2524">
        <v>2016031222</v>
      </c>
      <c r="BM2524">
        <v>22</v>
      </c>
    </row>
    <row r="2525" spans="1:65">
      <c r="A2525" t="s">
        <v>8384</v>
      </c>
      <c r="B2525">
        <v>2524</v>
      </c>
      <c r="C2525" t="s">
        <v>372</v>
      </c>
      <c r="D2525">
        <v>1</v>
      </c>
      <c r="E2525">
        <v>22</v>
      </c>
      <c r="F2525">
        <v>2016031222</v>
      </c>
      <c r="G2525">
        <v>20160312</v>
      </c>
      <c r="H2525" t="s">
        <v>2881</v>
      </c>
      <c r="I2525" t="s">
        <v>59</v>
      </c>
      <c r="J2525" t="s">
        <v>55</v>
      </c>
      <c r="K2525">
        <v>0</v>
      </c>
      <c r="L2525">
        <v>0</v>
      </c>
      <c r="M2525">
        <v>0</v>
      </c>
      <c r="N2525" t="s">
        <v>56</v>
      </c>
      <c r="O2525" t="s">
        <v>57</v>
      </c>
      <c r="P2525" t="s">
        <v>57</v>
      </c>
      <c r="Q2525" t="s">
        <v>3</v>
      </c>
      <c r="R2525" t="s">
        <v>140</v>
      </c>
      <c r="S2525" t="s">
        <v>55</v>
      </c>
      <c r="T2525" t="s">
        <v>56</v>
      </c>
      <c r="U2525" t="s">
        <v>56</v>
      </c>
      <c r="V2525" t="s">
        <v>56</v>
      </c>
      <c r="W2525" t="s">
        <v>55</v>
      </c>
      <c r="X2525" t="s">
        <v>56</v>
      </c>
      <c r="Y2525" t="s">
        <v>56</v>
      </c>
      <c r="Z2525" t="s">
        <v>56</v>
      </c>
      <c r="AA2525" t="s">
        <v>57</v>
      </c>
      <c r="AB2525" t="s">
        <v>56</v>
      </c>
      <c r="AC2525" t="s">
        <v>56</v>
      </c>
      <c r="AD2525" t="s">
        <v>57</v>
      </c>
      <c r="AE2525">
        <v>0</v>
      </c>
      <c r="AF2525">
        <v>0</v>
      </c>
      <c r="AG2525">
        <v>0</v>
      </c>
      <c r="AH2525">
        <v>1</v>
      </c>
      <c r="AI2525" s="18" t="str">
        <f t="shared" si="157"/>
        <v>1</v>
      </c>
      <c r="AJ2525" s="18" t="str">
        <f t="shared" si="158"/>
        <v>1</v>
      </c>
      <c r="AK2525" s="18" t="str">
        <f t="shared" si="159"/>
        <v>1</v>
      </c>
      <c r="AL2525" s="18">
        <f t="shared" si="160"/>
        <v>1</v>
      </c>
      <c r="AM2525" t="s">
        <v>55</v>
      </c>
      <c r="AN2525" t="s">
        <v>55</v>
      </c>
      <c r="AO2525">
        <v>0</v>
      </c>
      <c r="AP2525">
        <v>0</v>
      </c>
      <c r="AQ2525">
        <v>0</v>
      </c>
      <c r="AR2525" t="s">
        <v>59</v>
      </c>
      <c r="AS2525" t="s">
        <v>141</v>
      </c>
      <c r="AT2525" t="s">
        <v>141</v>
      </c>
      <c r="AU2525" t="s">
        <v>1326</v>
      </c>
      <c r="AV2525" t="s">
        <v>8384</v>
      </c>
      <c r="AW2525" t="s">
        <v>2881</v>
      </c>
      <c r="AX2525">
        <v>0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2016031222</v>
      </c>
      <c r="BM2525">
        <v>22</v>
      </c>
    </row>
    <row r="2526" spans="1:65">
      <c r="A2526" t="s">
        <v>8385</v>
      </c>
      <c r="B2526">
        <v>2525</v>
      </c>
      <c r="C2526" t="s">
        <v>372</v>
      </c>
      <c r="D2526">
        <v>1</v>
      </c>
      <c r="E2526">
        <v>22</v>
      </c>
      <c r="F2526">
        <v>2016031222</v>
      </c>
      <c r="G2526">
        <v>20160312</v>
      </c>
      <c r="H2526" t="s">
        <v>277</v>
      </c>
      <c r="I2526" t="s">
        <v>293</v>
      </c>
      <c r="J2526" t="s">
        <v>55</v>
      </c>
      <c r="K2526">
        <v>0</v>
      </c>
      <c r="L2526">
        <v>0</v>
      </c>
      <c r="M2526">
        <v>0</v>
      </c>
      <c r="N2526" t="s">
        <v>56</v>
      </c>
      <c r="O2526" t="s">
        <v>57</v>
      </c>
      <c r="P2526" t="s">
        <v>57</v>
      </c>
      <c r="Q2526" t="s">
        <v>3</v>
      </c>
      <c r="R2526" t="s">
        <v>140</v>
      </c>
      <c r="S2526" t="s">
        <v>55</v>
      </c>
      <c r="T2526" t="s">
        <v>56</v>
      </c>
      <c r="U2526" t="s">
        <v>56</v>
      </c>
      <c r="V2526" t="s">
        <v>56</v>
      </c>
      <c r="W2526" t="s">
        <v>55</v>
      </c>
      <c r="X2526" t="s">
        <v>56</v>
      </c>
      <c r="Y2526" t="s">
        <v>56</v>
      </c>
      <c r="Z2526" t="s">
        <v>56</v>
      </c>
      <c r="AA2526" t="s">
        <v>57</v>
      </c>
      <c r="AB2526" t="s">
        <v>56</v>
      </c>
      <c r="AC2526" t="s">
        <v>68</v>
      </c>
      <c r="AD2526" t="s">
        <v>2882</v>
      </c>
      <c r="AE2526">
        <v>0</v>
      </c>
      <c r="AF2526">
        <v>0</v>
      </c>
      <c r="AG2526">
        <v>0</v>
      </c>
      <c r="AH2526">
        <v>1</v>
      </c>
      <c r="AI2526" s="18" t="str">
        <f t="shared" si="157"/>
        <v>1</v>
      </c>
      <c r="AJ2526" s="18" t="str">
        <f t="shared" si="158"/>
        <v>1</v>
      </c>
      <c r="AK2526" s="18" t="str">
        <f t="shared" si="159"/>
        <v>1</v>
      </c>
      <c r="AL2526" s="18">
        <f t="shared" si="160"/>
        <v>1</v>
      </c>
      <c r="AM2526" t="s">
        <v>55</v>
      </c>
      <c r="AN2526" t="s">
        <v>55</v>
      </c>
      <c r="AO2526">
        <v>0</v>
      </c>
      <c r="AP2526">
        <v>0</v>
      </c>
      <c r="AQ2526">
        <v>0</v>
      </c>
      <c r="AR2526" t="s">
        <v>293</v>
      </c>
      <c r="AS2526" t="s">
        <v>141</v>
      </c>
      <c r="AT2526" t="s">
        <v>141</v>
      </c>
      <c r="AU2526" t="s">
        <v>1326</v>
      </c>
      <c r="AV2526" t="s">
        <v>8385</v>
      </c>
      <c r="AW2526" t="s">
        <v>277</v>
      </c>
      <c r="AX2526">
        <v>0</v>
      </c>
      <c r="AY2526">
        <v>0</v>
      </c>
      <c r="AZ2526">
        <v>0</v>
      </c>
      <c r="BA2526">
        <v>1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2016031222</v>
      </c>
      <c r="BM2526">
        <v>22</v>
      </c>
    </row>
    <row r="2527" spans="1:65">
      <c r="A2527" t="s">
        <v>8386</v>
      </c>
      <c r="B2527">
        <v>2526</v>
      </c>
      <c r="C2527" t="s">
        <v>372</v>
      </c>
      <c r="D2527">
        <v>1</v>
      </c>
      <c r="E2527">
        <v>22</v>
      </c>
      <c r="F2527">
        <v>2016031222</v>
      </c>
      <c r="G2527">
        <v>20160312</v>
      </c>
      <c r="H2527" t="s">
        <v>2883</v>
      </c>
      <c r="I2527" t="s">
        <v>293</v>
      </c>
      <c r="J2527" t="s">
        <v>55</v>
      </c>
      <c r="K2527">
        <v>0</v>
      </c>
      <c r="L2527">
        <v>0</v>
      </c>
      <c r="M2527">
        <v>0</v>
      </c>
      <c r="N2527" t="s">
        <v>56</v>
      </c>
      <c r="O2527" t="s">
        <v>57</v>
      </c>
      <c r="P2527" t="s">
        <v>57</v>
      </c>
      <c r="Q2527" t="s">
        <v>3</v>
      </c>
      <c r="R2527" t="s">
        <v>140</v>
      </c>
      <c r="S2527" t="s">
        <v>55</v>
      </c>
      <c r="T2527" t="s">
        <v>56</v>
      </c>
      <c r="U2527" t="s">
        <v>56</v>
      </c>
      <c r="V2527" t="s">
        <v>56</v>
      </c>
      <c r="W2527" t="s">
        <v>55</v>
      </c>
      <c r="X2527" t="s">
        <v>56</v>
      </c>
      <c r="Y2527" t="s">
        <v>56</v>
      </c>
      <c r="Z2527" t="s">
        <v>56</v>
      </c>
      <c r="AA2527" t="s">
        <v>57</v>
      </c>
      <c r="AB2527" t="s">
        <v>56</v>
      </c>
      <c r="AC2527" t="s">
        <v>56</v>
      </c>
      <c r="AD2527" t="s">
        <v>57</v>
      </c>
      <c r="AE2527">
        <v>0</v>
      </c>
      <c r="AF2527">
        <v>0</v>
      </c>
      <c r="AG2527">
        <v>0</v>
      </c>
      <c r="AH2527">
        <v>1</v>
      </c>
      <c r="AI2527" s="18" t="str">
        <f t="shared" si="157"/>
        <v>1</v>
      </c>
      <c r="AJ2527" s="18" t="str">
        <f t="shared" si="158"/>
        <v>1</v>
      </c>
      <c r="AK2527" s="18" t="str">
        <f t="shared" si="159"/>
        <v>1</v>
      </c>
      <c r="AL2527" s="18">
        <f t="shared" si="160"/>
        <v>1</v>
      </c>
      <c r="AM2527" t="s">
        <v>55</v>
      </c>
      <c r="AN2527" t="s">
        <v>55</v>
      </c>
      <c r="AO2527">
        <v>0</v>
      </c>
      <c r="AP2527">
        <v>0</v>
      </c>
      <c r="AQ2527">
        <v>0</v>
      </c>
      <c r="AR2527" t="s">
        <v>293</v>
      </c>
      <c r="AS2527" t="s">
        <v>141</v>
      </c>
      <c r="AT2527" t="s">
        <v>141</v>
      </c>
      <c r="AU2527" t="s">
        <v>1326</v>
      </c>
      <c r="AV2527" t="s">
        <v>8386</v>
      </c>
      <c r="AW2527" t="s">
        <v>2883</v>
      </c>
      <c r="AX2527">
        <v>0</v>
      </c>
      <c r="AY2527">
        <v>0</v>
      </c>
      <c r="AZ2527">
        <v>0</v>
      </c>
      <c r="BA2527">
        <v>1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2016031222</v>
      </c>
      <c r="BM2527">
        <v>22</v>
      </c>
    </row>
    <row r="2528" spans="1:65">
      <c r="A2528" t="s">
        <v>8387</v>
      </c>
      <c r="B2528">
        <v>2527</v>
      </c>
      <c r="C2528" t="s">
        <v>372</v>
      </c>
      <c r="D2528">
        <v>1</v>
      </c>
      <c r="E2528">
        <v>22</v>
      </c>
      <c r="F2528">
        <v>2016031222</v>
      </c>
      <c r="G2528">
        <v>20160312</v>
      </c>
      <c r="H2528" t="s">
        <v>2884</v>
      </c>
      <c r="I2528" t="s">
        <v>209</v>
      </c>
      <c r="J2528" t="s">
        <v>55</v>
      </c>
      <c r="K2528">
        <v>0</v>
      </c>
      <c r="L2528">
        <v>0</v>
      </c>
      <c r="M2528">
        <v>0</v>
      </c>
      <c r="N2528" t="s">
        <v>56</v>
      </c>
      <c r="O2528" t="s">
        <v>57</v>
      </c>
      <c r="P2528" t="s">
        <v>57</v>
      </c>
      <c r="Q2528" t="s">
        <v>3</v>
      </c>
      <c r="R2528" t="s">
        <v>58</v>
      </c>
      <c r="S2528" t="s">
        <v>55</v>
      </c>
      <c r="T2528" t="s">
        <v>56</v>
      </c>
      <c r="U2528" t="s">
        <v>56</v>
      </c>
      <c r="V2528" t="s">
        <v>56</v>
      </c>
      <c r="W2528" t="s">
        <v>55</v>
      </c>
      <c r="X2528" t="s">
        <v>56</v>
      </c>
      <c r="Y2528" t="s">
        <v>56</v>
      </c>
      <c r="Z2528" t="s">
        <v>56</v>
      </c>
      <c r="AA2528" t="s">
        <v>57</v>
      </c>
      <c r="AB2528" t="s">
        <v>56</v>
      </c>
      <c r="AC2528" t="s">
        <v>56</v>
      </c>
      <c r="AD2528" t="s">
        <v>57</v>
      </c>
      <c r="AE2528">
        <v>0</v>
      </c>
      <c r="AF2528">
        <v>0</v>
      </c>
      <c r="AG2528">
        <v>0</v>
      </c>
      <c r="AH2528">
        <v>1</v>
      </c>
      <c r="AI2528" s="18" t="str">
        <f t="shared" si="157"/>
        <v>1</v>
      </c>
      <c r="AJ2528" s="18" t="str">
        <f t="shared" si="158"/>
        <v>1</v>
      </c>
      <c r="AK2528" s="18" t="str">
        <f t="shared" si="159"/>
        <v>1</v>
      </c>
      <c r="AL2528" s="18">
        <f t="shared" si="160"/>
        <v>1</v>
      </c>
      <c r="AM2528" t="s">
        <v>55</v>
      </c>
      <c r="AN2528" t="s">
        <v>55</v>
      </c>
      <c r="AO2528">
        <v>0</v>
      </c>
      <c r="AP2528">
        <v>0</v>
      </c>
      <c r="AQ2528">
        <v>0</v>
      </c>
      <c r="AR2528" t="s">
        <v>209</v>
      </c>
      <c r="AS2528" t="s">
        <v>58</v>
      </c>
      <c r="AT2528" t="s">
        <v>58</v>
      </c>
      <c r="AU2528" t="s">
        <v>1326</v>
      </c>
      <c r="AV2528" t="s">
        <v>8387</v>
      </c>
      <c r="AW2528" t="s">
        <v>2884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2016031222</v>
      </c>
      <c r="BM2528">
        <v>22</v>
      </c>
    </row>
    <row r="2529" spans="1:65">
      <c r="A2529" t="s">
        <v>8388</v>
      </c>
      <c r="B2529">
        <v>2528</v>
      </c>
      <c r="C2529" t="s">
        <v>372</v>
      </c>
      <c r="D2529">
        <v>1</v>
      </c>
      <c r="E2529">
        <v>22</v>
      </c>
      <c r="F2529">
        <v>2016031222</v>
      </c>
      <c r="G2529">
        <v>20160312</v>
      </c>
      <c r="H2529" t="s">
        <v>2885</v>
      </c>
      <c r="I2529" t="s">
        <v>147</v>
      </c>
      <c r="J2529" t="s">
        <v>55</v>
      </c>
      <c r="K2529">
        <v>0</v>
      </c>
      <c r="L2529">
        <v>0</v>
      </c>
      <c r="M2529">
        <v>0</v>
      </c>
      <c r="N2529" t="s">
        <v>56</v>
      </c>
      <c r="O2529" t="s">
        <v>57</v>
      </c>
      <c r="P2529" t="s">
        <v>57</v>
      </c>
      <c r="Q2529" t="s">
        <v>3</v>
      </c>
      <c r="R2529" t="s">
        <v>58</v>
      </c>
      <c r="S2529" t="s">
        <v>55</v>
      </c>
      <c r="T2529" t="s">
        <v>56</v>
      </c>
      <c r="U2529" t="s">
        <v>56</v>
      </c>
      <c r="V2529" t="s">
        <v>68</v>
      </c>
      <c r="W2529" t="s">
        <v>55</v>
      </c>
      <c r="X2529" t="s">
        <v>56</v>
      </c>
      <c r="Y2529" t="s">
        <v>56</v>
      </c>
      <c r="Z2529" t="s">
        <v>56</v>
      </c>
      <c r="AA2529" t="s">
        <v>57</v>
      </c>
      <c r="AB2529" t="s">
        <v>56</v>
      </c>
      <c r="AC2529" t="s">
        <v>56</v>
      </c>
      <c r="AD2529" t="s">
        <v>57</v>
      </c>
      <c r="AE2529">
        <v>0</v>
      </c>
      <c r="AF2529">
        <v>0</v>
      </c>
      <c r="AG2529">
        <v>0</v>
      </c>
      <c r="AH2529">
        <v>1</v>
      </c>
      <c r="AI2529" s="18" t="str">
        <f t="shared" si="157"/>
        <v>1</v>
      </c>
      <c r="AJ2529" s="18" t="str">
        <f t="shared" si="158"/>
        <v>1</v>
      </c>
      <c r="AK2529" s="18" t="str">
        <f t="shared" si="159"/>
        <v>1</v>
      </c>
      <c r="AL2529" s="18">
        <f t="shared" si="160"/>
        <v>1</v>
      </c>
      <c r="AM2529" t="s">
        <v>55</v>
      </c>
      <c r="AN2529" t="s">
        <v>55</v>
      </c>
      <c r="AO2529">
        <v>0</v>
      </c>
      <c r="AP2529">
        <v>0</v>
      </c>
      <c r="AQ2529">
        <v>0</v>
      </c>
      <c r="AR2529" t="s">
        <v>147</v>
      </c>
      <c r="AS2529" t="s">
        <v>58</v>
      </c>
      <c r="AT2529" t="s">
        <v>58</v>
      </c>
      <c r="AU2529" t="s">
        <v>1326</v>
      </c>
      <c r="AV2529" t="s">
        <v>8388</v>
      </c>
      <c r="AW2529" t="s">
        <v>2885</v>
      </c>
      <c r="AX2529">
        <v>0</v>
      </c>
      <c r="AY2529">
        <v>0</v>
      </c>
      <c r="AZ2529">
        <v>0</v>
      </c>
      <c r="BA2529">
        <v>1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</v>
      </c>
      <c r="BL2529">
        <v>2016031222</v>
      </c>
      <c r="BM2529">
        <v>22</v>
      </c>
    </row>
    <row r="2530" spans="1:65">
      <c r="A2530" t="s">
        <v>8389</v>
      </c>
      <c r="B2530">
        <v>2529</v>
      </c>
      <c r="C2530" t="s">
        <v>372</v>
      </c>
      <c r="D2530">
        <v>1</v>
      </c>
      <c r="E2530">
        <v>22</v>
      </c>
      <c r="F2530">
        <v>2016031222</v>
      </c>
      <c r="G2530">
        <v>20160312</v>
      </c>
      <c r="H2530" t="s">
        <v>2886</v>
      </c>
      <c r="I2530" t="s">
        <v>147</v>
      </c>
      <c r="J2530" t="s">
        <v>55</v>
      </c>
      <c r="K2530">
        <v>0</v>
      </c>
      <c r="L2530">
        <v>0</v>
      </c>
      <c r="M2530">
        <v>0</v>
      </c>
      <c r="N2530" t="s">
        <v>56</v>
      </c>
      <c r="O2530" t="s">
        <v>57</v>
      </c>
      <c r="P2530" t="s">
        <v>57</v>
      </c>
      <c r="Q2530" t="s">
        <v>3</v>
      </c>
      <c r="R2530" t="s">
        <v>58</v>
      </c>
      <c r="S2530" t="s">
        <v>55</v>
      </c>
      <c r="T2530" t="s">
        <v>56</v>
      </c>
      <c r="U2530" t="s">
        <v>56</v>
      </c>
      <c r="V2530" t="s">
        <v>68</v>
      </c>
      <c r="W2530" t="s">
        <v>55</v>
      </c>
      <c r="X2530" t="s">
        <v>56</v>
      </c>
      <c r="Y2530" t="s">
        <v>56</v>
      </c>
      <c r="Z2530" t="s">
        <v>56</v>
      </c>
      <c r="AA2530" t="s">
        <v>57</v>
      </c>
      <c r="AB2530" t="s">
        <v>56</v>
      </c>
      <c r="AC2530" t="s">
        <v>56</v>
      </c>
      <c r="AD2530" t="s">
        <v>57</v>
      </c>
      <c r="AE2530">
        <v>0</v>
      </c>
      <c r="AF2530">
        <v>0</v>
      </c>
      <c r="AG2530">
        <v>0</v>
      </c>
      <c r="AH2530">
        <v>1</v>
      </c>
      <c r="AI2530" s="18" t="str">
        <f t="shared" si="157"/>
        <v>1</v>
      </c>
      <c r="AJ2530" s="18" t="str">
        <f t="shared" si="158"/>
        <v>1</v>
      </c>
      <c r="AK2530" s="18" t="str">
        <f t="shared" si="159"/>
        <v>1</v>
      </c>
      <c r="AL2530" s="18">
        <f t="shared" si="160"/>
        <v>1</v>
      </c>
      <c r="AM2530" t="s">
        <v>55</v>
      </c>
      <c r="AN2530" t="s">
        <v>55</v>
      </c>
      <c r="AO2530">
        <v>1</v>
      </c>
      <c r="AP2530">
        <v>0</v>
      </c>
      <c r="AQ2530">
        <v>0</v>
      </c>
      <c r="AR2530" t="s">
        <v>147</v>
      </c>
      <c r="AS2530" t="s">
        <v>58</v>
      </c>
      <c r="AT2530" t="s">
        <v>58</v>
      </c>
      <c r="AU2530" t="s">
        <v>1326</v>
      </c>
      <c r="AV2530" t="s">
        <v>8389</v>
      </c>
      <c r="AW2530" t="s">
        <v>2886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2016031222</v>
      </c>
      <c r="BM2530">
        <v>22</v>
      </c>
    </row>
    <row r="2531" spans="1:65">
      <c r="A2531" t="s">
        <v>8390</v>
      </c>
      <c r="B2531">
        <v>2530</v>
      </c>
      <c r="C2531" t="s">
        <v>372</v>
      </c>
      <c r="D2531">
        <v>1</v>
      </c>
      <c r="E2531">
        <v>22</v>
      </c>
      <c r="F2531">
        <v>2016031222</v>
      </c>
      <c r="G2531">
        <v>20160312</v>
      </c>
      <c r="H2531" t="s">
        <v>2887</v>
      </c>
      <c r="I2531" t="s">
        <v>147</v>
      </c>
      <c r="J2531" t="s">
        <v>55</v>
      </c>
      <c r="K2531">
        <v>0</v>
      </c>
      <c r="L2531">
        <v>0</v>
      </c>
      <c r="M2531">
        <v>0</v>
      </c>
      <c r="N2531" t="s">
        <v>56</v>
      </c>
      <c r="O2531" t="s">
        <v>57</v>
      </c>
      <c r="P2531" t="s">
        <v>57</v>
      </c>
      <c r="Q2531" t="s">
        <v>3</v>
      </c>
      <c r="R2531" t="s">
        <v>58</v>
      </c>
      <c r="S2531" t="s">
        <v>55</v>
      </c>
      <c r="T2531" t="s">
        <v>56</v>
      </c>
      <c r="U2531" t="s">
        <v>56</v>
      </c>
      <c r="V2531" t="s">
        <v>68</v>
      </c>
      <c r="W2531" t="s">
        <v>55</v>
      </c>
      <c r="X2531" t="s">
        <v>56</v>
      </c>
      <c r="Y2531" t="s">
        <v>56</v>
      </c>
      <c r="Z2531" t="s">
        <v>56</v>
      </c>
      <c r="AA2531" t="s">
        <v>57</v>
      </c>
      <c r="AB2531" t="s">
        <v>56</v>
      </c>
      <c r="AC2531" t="s">
        <v>56</v>
      </c>
      <c r="AD2531" t="s">
        <v>57</v>
      </c>
      <c r="AE2531">
        <v>0</v>
      </c>
      <c r="AF2531">
        <v>0</v>
      </c>
      <c r="AG2531">
        <v>0</v>
      </c>
      <c r="AH2531">
        <v>1</v>
      </c>
      <c r="AI2531" s="18" t="str">
        <f t="shared" si="157"/>
        <v>1</v>
      </c>
      <c r="AJ2531" s="18" t="str">
        <f t="shared" si="158"/>
        <v>1</v>
      </c>
      <c r="AK2531" s="18" t="str">
        <f t="shared" si="159"/>
        <v>1</v>
      </c>
      <c r="AL2531" s="18">
        <f t="shared" si="160"/>
        <v>1</v>
      </c>
      <c r="AM2531" t="s">
        <v>55</v>
      </c>
      <c r="AN2531" t="s">
        <v>55</v>
      </c>
      <c r="AO2531">
        <v>0</v>
      </c>
      <c r="AP2531">
        <v>0</v>
      </c>
      <c r="AQ2531">
        <v>0</v>
      </c>
      <c r="AR2531" t="s">
        <v>147</v>
      </c>
      <c r="AS2531" t="s">
        <v>58</v>
      </c>
      <c r="AT2531" t="s">
        <v>58</v>
      </c>
      <c r="AU2531" t="s">
        <v>1326</v>
      </c>
      <c r="AV2531" t="s">
        <v>8390</v>
      </c>
      <c r="AW2531" t="s">
        <v>2887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1</v>
      </c>
      <c r="BL2531">
        <v>2016031222</v>
      </c>
      <c r="BM2531">
        <v>22</v>
      </c>
    </row>
    <row r="2532" spans="1:65">
      <c r="A2532" t="s">
        <v>8391</v>
      </c>
      <c r="B2532">
        <v>2531</v>
      </c>
      <c r="C2532" t="s">
        <v>372</v>
      </c>
      <c r="D2532">
        <v>1</v>
      </c>
      <c r="E2532">
        <v>22</v>
      </c>
      <c r="F2532">
        <v>2016031222</v>
      </c>
      <c r="G2532">
        <v>20160312</v>
      </c>
      <c r="H2532" t="s">
        <v>2888</v>
      </c>
      <c r="I2532" t="s">
        <v>147</v>
      </c>
      <c r="J2532" t="s">
        <v>55</v>
      </c>
      <c r="K2532">
        <v>0</v>
      </c>
      <c r="L2532">
        <v>0</v>
      </c>
      <c r="M2532">
        <v>0</v>
      </c>
      <c r="N2532" t="s">
        <v>56</v>
      </c>
      <c r="O2532" t="s">
        <v>57</v>
      </c>
      <c r="P2532" t="s">
        <v>57</v>
      </c>
      <c r="Q2532" t="s">
        <v>3</v>
      </c>
      <c r="R2532" t="s">
        <v>58</v>
      </c>
      <c r="S2532" t="s">
        <v>55</v>
      </c>
      <c r="T2532" t="s">
        <v>56</v>
      </c>
      <c r="U2532" t="s">
        <v>56</v>
      </c>
      <c r="V2532" t="s">
        <v>68</v>
      </c>
      <c r="W2532" t="s">
        <v>55</v>
      </c>
      <c r="X2532" t="s">
        <v>56</v>
      </c>
      <c r="Y2532" t="s">
        <v>56</v>
      </c>
      <c r="Z2532" t="s">
        <v>56</v>
      </c>
      <c r="AA2532" t="s">
        <v>57</v>
      </c>
      <c r="AB2532" t="s">
        <v>56</v>
      </c>
      <c r="AC2532" t="s">
        <v>56</v>
      </c>
      <c r="AD2532" t="s">
        <v>57</v>
      </c>
      <c r="AE2532">
        <v>0</v>
      </c>
      <c r="AF2532">
        <v>0</v>
      </c>
      <c r="AG2532">
        <v>0</v>
      </c>
      <c r="AH2532">
        <v>1</v>
      </c>
      <c r="AI2532" s="18" t="str">
        <f t="shared" si="157"/>
        <v>1</v>
      </c>
      <c r="AJ2532" s="18" t="str">
        <f t="shared" si="158"/>
        <v>1</v>
      </c>
      <c r="AK2532" s="18" t="str">
        <f t="shared" si="159"/>
        <v>1</v>
      </c>
      <c r="AL2532" s="18">
        <f t="shared" si="160"/>
        <v>1</v>
      </c>
      <c r="AM2532" t="s">
        <v>55</v>
      </c>
      <c r="AN2532" t="s">
        <v>55</v>
      </c>
      <c r="AO2532">
        <v>0</v>
      </c>
      <c r="AP2532">
        <v>0</v>
      </c>
      <c r="AQ2532">
        <v>0</v>
      </c>
      <c r="AR2532" t="s">
        <v>147</v>
      </c>
      <c r="AS2532" t="s">
        <v>58</v>
      </c>
      <c r="AT2532" t="s">
        <v>58</v>
      </c>
      <c r="AU2532" t="s">
        <v>1326</v>
      </c>
      <c r="AV2532" t="s">
        <v>8391</v>
      </c>
      <c r="AW2532" t="s">
        <v>2888</v>
      </c>
      <c r="AX2532">
        <v>0</v>
      </c>
      <c r="AY2532">
        <v>0</v>
      </c>
      <c r="AZ2532">
        <v>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1</v>
      </c>
      <c r="BL2532">
        <v>2016031222</v>
      </c>
      <c r="BM2532">
        <v>22</v>
      </c>
    </row>
    <row r="2533" spans="1:65">
      <c r="A2533" t="s">
        <v>8392</v>
      </c>
      <c r="B2533">
        <v>2532</v>
      </c>
      <c r="C2533" t="s">
        <v>372</v>
      </c>
      <c r="D2533">
        <v>1</v>
      </c>
      <c r="E2533">
        <v>22</v>
      </c>
      <c r="F2533">
        <v>2016031222</v>
      </c>
      <c r="G2533">
        <v>20160312</v>
      </c>
      <c r="H2533" t="s">
        <v>2889</v>
      </c>
      <c r="I2533" t="s">
        <v>147</v>
      </c>
      <c r="J2533" t="s">
        <v>55</v>
      </c>
      <c r="K2533">
        <v>0</v>
      </c>
      <c r="L2533">
        <v>0</v>
      </c>
      <c r="M2533">
        <v>0</v>
      </c>
      <c r="N2533" t="s">
        <v>56</v>
      </c>
      <c r="O2533" t="s">
        <v>57</v>
      </c>
      <c r="P2533" t="s">
        <v>57</v>
      </c>
      <c r="Q2533" t="s">
        <v>3</v>
      </c>
      <c r="R2533" t="s">
        <v>58</v>
      </c>
      <c r="S2533" t="s">
        <v>55</v>
      </c>
      <c r="T2533" t="s">
        <v>56</v>
      </c>
      <c r="U2533" t="s">
        <v>56</v>
      </c>
      <c r="V2533" t="s">
        <v>68</v>
      </c>
      <c r="W2533" t="s">
        <v>55</v>
      </c>
      <c r="X2533" t="s">
        <v>56</v>
      </c>
      <c r="Y2533" t="s">
        <v>56</v>
      </c>
      <c r="Z2533" t="s">
        <v>56</v>
      </c>
      <c r="AA2533" t="s">
        <v>57</v>
      </c>
      <c r="AB2533" t="s">
        <v>56</v>
      </c>
      <c r="AC2533" t="s">
        <v>56</v>
      </c>
      <c r="AD2533" t="s">
        <v>57</v>
      </c>
      <c r="AE2533">
        <v>0</v>
      </c>
      <c r="AF2533">
        <v>0</v>
      </c>
      <c r="AG2533">
        <v>0</v>
      </c>
      <c r="AH2533">
        <v>1</v>
      </c>
      <c r="AI2533" s="18" t="str">
        <f t="shared" si="157"/>
        <v>1</v>
      </c>
      <c r="AJ2533" s="18" t="str">
        <f t="shared" si="158"/>
        <v>1</v>
      </c>
      <c r="AK2533" s="18" t="str">
        <f t="shared" si="159"/>
        <v>1</v>
      </c>
      <c r="AL2533" s="18">
        <f t="shared" si="160"/>
        <v>1</v>
      </c>
      <c r="AM2533" t="s">
        <v>55</v>
      </c>
      <c r="AN2533" t="s">
        <v>55</v>
      </c>
      <c r="AO2533">
        <v>0</v>
      </c>
      <c r="AP2533">
        <v>0</v>
      </c>
      <c r="AQ2533">
        <v>0</v>
      </c>
      <c r="AR2533" t="s">
        <v>147</v>
      </c>
      <c r="AS2533" t="s">
        <v>58</v>
      </c>
      <c r="AT2533" t="s">
        <v>58</v>
      </c>
      <c r="AU2533" t="s">
        <v>1326</v>
      </c>
      <c r="AV2533" t="s">
        <v>8392</v>
      </c>
      <c r="AW2533" t="s">
        <v>2889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</v>
      </c>
      <c r="BL2533">
        <v>2016031222</v>
      </c>
      <c r="BM2533">
        <v>22</v>
      </c>
    </row>
    <row r="2534" spans="1:65">
      <c r="A2534" t="s">
        <v>8393</v>
      </c>
      <c r="B2534">
        <v>2533</v>
      </c>
      <c r="C2534" t="s">
        <v>372</v>
      </c>
      <c r="D2534">
        <v>1</v>
      </c>
      <c r="E2534">
        <v>22</v>
      </c>
      <c r="F2534">
        <v>2016031222</v>
      </c>
      <c r="G2534">
        <v>20160312</v>
      </c>
      <c r="H2534" t="s">
        <v>2890</v>
      </c>
      <c r="I2534" t="s">
        <v>147</v>
      </c>
      <c r="J2534" t="s">
        <v>55</v>
      </c>
      <c r="K2534">
        <v>0</v>
      </c>
      <c r="L2534">
        <v>0</v>
      </c>
      <c r="M2534">
        <v>0</v>
      </c>
      <c r="N2534" t="s">
        <v>56</v>
      </c>
      <c r="O2534" t="s">
        <v>57</v>
      </c>
      <c r="P2534" t="s">
        <v>57</v>
      </c>
      <c r="Q2534" t="s">
        <v>3</v>
      </c>
      <c r="R2534" t="s">
        <v>58</v>
      </c>
      <c r="S2534" t="s">
        <v>55</v>
      </c>
      <c r="T2534" t="s">
        <v>56</v>
      </c>
      <c r="U2534" t="s">
        <v>56</v>
      </c>
      <c r="V2534" t="s">
        <v>68</v>
      </c>
      <c r="W2534" t="s">
        <v>55</v>
      </c>
      <c r="X2534" t="s">
        <v>56</v>
      </c>
      <c r="Y2534" t="s">
        <v>56</v>
      </c>
      <c r="Z2534" t="s">
        <v>56</v>
      </c>
      <c r="AA2534" t="s">
        <v>57</v>
      </c>
      <c r="AB2534" t="s">
        <v>56</v>
      </c>
      <c r="AC2534" t="s">
        <v>56</v>
      </c>
      <c r="AD2534" t="s">
        <v>57</v>
      </c>
      <c r="AE2534">
        <v>0</v>
      </c>
      <c r="AF2534">
        <v>0</v>
      </c>
      <c r="AG2534">
        <v>0</v>
      </c>
      <c r="AH2534">
        <v>1</v>
      </c>
      <c r="AI2534" s="18" t="str">
        <f t="shared" si="157"/>
        <v>1</v>
      </c>
      <c r="AJ2534" s="18" t="str">
        <f t="shared" si="158"/>
        <v>1</v>
      </c>
      <c r="AK2534" s="18" t="str">
        <f t="shared" si="159"/>
        <v>1</v>
      </c>
      <c r="AL2534" s="18">
        <f t="shared" si="160"/>
        <v>1</v>
      </c>
      <c r="AM2534" t="s">
        <v>55</v>
      </c>
      <c r="AN2534" t="s">
        <v>55</v>
      </c>
      <c r="AO2534">
        <v>0</v>
      </c>
      <c r="AP2534">
        <v>0</v>
      </c>
      <c r="AQ2534">
        <v>0</v>
      </c>
      <c r="AR2534" t="s">
        <v>147</v>
      </c>
      <c r="AS2534" t="s">
        <v>58</v>
      </c>
      <c r="AT2534" t="s">
        <v>58</v>
      </c>
      <c r="AU2534" t="s">
        <v>1326</v>
      </c>
      <c r="AV2534" t="s">
        <v>8393</v>
      </c>
      <c r="AW2534" t="s">
        <v>2890</v>
      </c>
      <c r="AX2534">
        <v>0</v>
      </c>
      <c r="AY2534">
        <v>0</v>
      </c>
      <c r="AZ2534">
        <v>0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2016031222</v>
      </c>
      <c r="BM2534">
        <v>22</v>
      </c>
    </row>
    <row r="2535" spans="1:65">
      <c r="A2535" t="s">
        <v>8394</v>
      </c>
      <c r="B2535">
        <v>2534</v>
      </c>
      <c r="C2535" t="s">
        <v>372</v>
      </c>
      <c r="D2535">
        <v>1</v>
      </c>
      <c r="E2535">
        <v>22</v>
      </c>
      <c r="F2535">
        <v>2016031222</v>
      </c>
      <c r="G2535">
        <v>20160312</v>
      </c>
      <c r="H2535" t="s">
        <v>2891</v>
      </c>
      <c r="I2535" t="s">
        <v>209</v>
      </c>
      <c r="J2535" t="s">
        <v>55</v>
      </c>
      <c r="K2535">
        <v>0</v>
      </c>
      <c r="L2535">
        <v>0</v>
      </c>
      <c r="M2535">
        <v>0</v>
      </c>
      <c r="N2535" t="s">
        <v>56</v>
      </c>
      <c r="O2535" t="s">
        <v>57</v>
      </c>
      <c r="P2535" t="s">
        <v>57</v>
      </c>
      <c r="Q2535" t="s">
        <v>3</v>
      </c>
      <c r="R2535" t="s">
        <v>58</v>
      </c>
      <c r="S2535" t="s">
        <v>55</v>
      </c>
      <c r="T2535" t="s">
        <v>68</v>
      </c>
      <c r="U2535" t="s">
        <v>68</v>
      </c>
      <c r="V2535" t="s">
        <v>68</v>
      </c>
      <c r="W2535" t="s">
        <v>55</v>
      </c>
      <c r="X2535" t="s">
        <v>56</v>
      </c>
      <c r="Y2535" t="s">
        <v>56</v>
      </c>
      <c r="Z2535" t="s">
        <v>56</v>
      </c>
      <c r="AA2535" t="s">
        <v>57</v>
      </c>
      <c r="AB2535" t="s">
        <v>56</v>
      </c>
      <c r="AC2535" t="s">
        <v>56</v>
      </c>
      <c r="AD2535" t="s">
        <v>57</v>
      </c>
      <c r="AE2535">
        <v>0</v>
      </c>
      <c r="AF2535">
        <v>0</v>
      </c>
      <c r="AG2535">
        <v>0</v>
      </c>
      <c r="AH2535">
        <v>1</v>
      </c>
      <c r="AI2535" s="18" t="str">
        <f t="shared" si="157"/>
        <v>1</v>
      </c>
      <c r="AJ2535" s="18" t="str">
        <f t="shared" si="158"/>
        <v>1</v>
      </c>
      <c r="AK2535" s="18" t="str">
        <f t="shared" si="159"/>
        <v>1</v>
      </c>
      <c r="AL2535" s="18">
        <f t="shared" si="160"/>
        <v>1</v>
      </c>
      <c r="AM2535" t="s">
        <v>55</v>
      </c>
      <c r="AN2535" t="s">
        <v>55</v>
      </c>
      <c r="AO2535">
        <v>1</v>
      </c>
      <c r="AP2535">
        <v>0</v>
      </c>
      <c r="AQ2535">
        <v>0</v>
      </c>
      <c r="AR2535" t="s">
        <v>209</v>
      </c>
      <c r="AS2535" t="s">
        <v>58</v>
      </c>
      <c r="AT2535" t="s">
        <v>58</v>
      </c>
      <c r="AU2535" t="s">
        <v>1326</v>
      </c>
      <c r="AV2535" t="s">
        <v>8394</v>
      </c>
      <c r="AW2535" t="s">
        <v>2891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1</v>
      </c>
      <c r="BL2535">
        <v>2016031222</v>
      </c>
      <c r="BM2535">
        <v>22</v>
      </c>
    </row>
    <row r="2536" spans="1:65">
      <c r="A2536" t="s">
        <v>8395</v>
      </c>
      <c r="B2536">
        <v>2535</v>
      </c>
      <c r="C2536" t="s">
        <v>372</v>
      </c>
      <c r="D2536">
        <v>1</v>
      </c>
      <c r="E2536">
        <v>22</v>
      </c>
      <c r="F2536">
        <v>2016031222</v>
      </c>
      <c r="G2536">
        <v>20160312</v>
      </c>
      <c r="H2536" t="s">
        <v>2892</v>
      </c>
      <c r="I2536" t="s">
        <v>147</v>
      </c>
      <c r="J2536" t="s">
        <v>55</v>
      </c>
      <c r="K2536">
        <v>0</v>
      </c>
      <c r="L2536">
        <v>0</v>
      </c>
      <c r="M2536">
        <v>0</v>
      </c>
      <c r="N2536" t="s">
        <v>56</v>
      </c>
      <c r="O2536" t="s">
        <v>57</v>
      </c>
      <c r="P2536" t="s">
        <v>57</v>
      </c>
      <c r="Q2536" t="s">
        <v>3</v>
      </c>
      <c r="R2536" t="s">
        <v>58</v>
      </c>
      <c r="S2536" t="s">
        <v>55</v>
      </c>
      <c r="T2536" t="s">
        <v>56</v>
      </c>
      <c r="U2536" t="s">
        <v>56</v>
      </c>
      <c r="V2536" t="s">
        <v>56</v>
      </c>
      <c r="W2536" t="s">
        <v>55</v>
      </c>
      <c r="X2536" t="s">
        <v>56</v>
      </c>
      <c r="Y2536" t="s">
        <v>56</v>
      </c>
      <c r="Z2536" t="s">
        <v>56</v>
      </c>
      <c r="AA2536" t="s">
        <v>57</v>
      </c>
      <c r="AB2536" t="s">
        <v>56</v>
      </c>
      <c r="AC2536" t="s">
        <v>56</v>
      </c>
      <c r="AD2536" t="s">
        <v>57</v>
      </c>
      <c r="AE2536">
        <v>0</v>
      </c>
      <c r="AF2536">
        <v>0</v>
      </c>
      <c r="AG2536">
        <v>0</v>
      </c>
      <c r="AH2536">
        <v>1</v>
      </c>
      <c r="AI2536" s="18" t="str">
        <f t="shared" si="157"/>
        <v>1</v>
      </c>
      <c r="AJ2536" s="18" t="str">
        <f t="shared" si="158"/>
        <v>1</v>
      </c>
      <c r="AK2536" s="18" t="str">
        <f t="shared" si="159"/>
        <v>1</v>
      </c>
      <c r="AL2536" s="18">
        <f t="shared" si="160"/>
        <v>1</v>
      </c>
      <c r="AM2536" t="s">
        <v>55</v>
      </c>
      <c r="AN2536" t="s">
        <v>55</v>
      </c>
      <c r="AO2536">
        <v>0</v>
      </c>
      <c r="AP2536">
        <v>0</v>
      </c>
      <c r="AQ2536">
        <v>0</v>
      </c>
      <c r="AR2536" t="s">
        <v>147</v>
      </c>
      <c r="AS2536" t="s">
        <v>58</v>
      </c>
      <c r="AT2536" t="s">
        <v>58</v>
      </c>
      <c r="AU2536" t="s">
        <v>1326</v>
      </c>
      <c r="AV2536" t="s">
        <v>8395</v>
      </c>
      <c r="AW2536" t="s">
        <v>2892</v>
      </c>
      <c r="AX2536">
        <v>0</v>
      </c>
      <c r="AY2536">
        <v>0</v>
      </c>
      <c r="AZ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2016031222</v>
      </c>
      <c r="BM2536">
        <v>22</v>
      </c>
    </row>
    <row r="2537" spans="1:65">
      <c r="A2537" t="s">
        <v>8396</v>
      </c>
      <c r="B2537">
        <v>2536</v>
      </c>
      <c r="C2537" t="s">
        <v>57</v>
      </c>
      <c r="D2537" t="s">
        <v>55</v>
      </c>
      <c r="E2537">
        <v>22</v>
      </c>
      <c r="F2537">
        <v>2016031222</v>
      </c>
      <c r="G2537" t="s">
        <v>55</v>
      </c>
      <c r="H2537" t="s">
        <v>2893</v>
      </c>
      <c r="I2537" t="s">
        <v>55</v>
      </c>
      <c r="J2537" t="s">
        <v>55</v>
      </c>
      <c r="K2537" t="s">
        <v>55</v>
      </c>
      <c r="L2537" t="s">
        <v>55</v>
      </c>
      <c r="M2537" t="s">
        <v>55</v>
      </c>
      <c r="N2537" t="s">
        <v>57</v>
      </c>
      <c r="O2537" t="s">
        <v>57</v>
      </c>
      <c r="P2537" t="s">
        <v>57</v>
      </c>
      <c r="Q2537" t="s">
        <v>57</v>
      </c>
      <c r="R2537" t="s">
        <v>57</v>
      </c>
      <c r="S2537" t="s">
        <v>55</v>
      </c>
      <c r="T2537" t="s">
        <v>57</v>
      </c>
      <c r="U2537" t="s">
        <v>57</v>
      </c>
      <c r="V2537" t="s">
        <v>57</v>
      </c>
      <c r="W2537" t="s">
        <v>55</v>
      </c>
      <c r="X2537" t="s">
        <v>57</v>
      </c>
      <c r="Y2537" t="s">
        <v>57</v>
      </c>
      <c r="Z2537" t="s">
        <v>57</v>
      </c>
      <c r="AA2537" t="s">
        <v>57</v>
      </c>
      <c r="AB2537" t="s">
        <v>57</v>
      </c>
      <c r="AC2537" t="s">
        <v>57</v>
      </c>
      <c r="AD2537" t="s">
        <v>57</v>
      </c>
      <c r="AE2537">
        <v>0</v>
      </c>
      <c r="AF2537">
        <v>0</v>
      </c>
      <c r="AG2537">
        <v>0</v>
      </c>
      <c r="AH2537">
        <v>0</v>
      </c>
      <c r="AI2537" s="18" t="str">
        <f t="shared" si="157"/>
        <v>1</v>
      </c>
      <c r="AJ2537" s="18" t="str">
        <f t="shared" si="158"/>
        <v>1</v>
      </c>
      <c r="AK2537" s="18" t="str">
        <f t="shared" si="159"/>
        <v>1</v>
      </c>
      <c r="AL2537" s="18">
        <f t="shared" si="160"/>
        <v>0</v>
      </c>
      <c r="AM2537" t="s">
        <v>55</v>
      </c>
      <c r="AN2537" t="s">
        <v>55</v>
      </c>
      <c r="AO2537">
        <v>0</v>
      </c>
      <c r="AP2537">
        <v>1</v>
      </c>
      <c r="AQ2537">
        <v>0</v>
      </c>
      <c r="AR2537" t="s">
        <v>59</v>
      </c>
      <c r="AS2537" t="s">
        <v>80</v>
      </c>
      <c r="AT2537" t="s">
        <v>80</v>
      </c>
      <c r="AU2537" t="s">
        <v>80</v>
      </c>
      <c r="AV2537" t="s">
        <v>8396</v>
      </c>
      <c r="AW2537" t="s">
        <v>2893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1</v>
      </c>
      <c r="BJ2537">
        <v>0</v>
      </c>
      <c r="BK2537">
        <v>0</v>
      </c>
      <c r="BL2537">
        <v>2016031222</v>
      </c>
      <c r="BM2537">
        <v>22</v>
      </c>
    </row>
    <row r="2538" spans="1:65">
      <c r="A2538" t="s">
        <v>8397</v>
      </c>
      <c r="B2538">
        <v>2537</v>
      </c>
      <c r="C2538" t="s">
        <v>57</v>
      </c>
      <c r="D2538" t="s">
        <v>55</v>
      </c>
      <c r="E2538">
        <v>22</v>
      </c>
      <c r="F2538">
        <v>2016031222</v>
      </c>
      <c r="G2538" t="s">
        <v>55</v>
      </c>
      <c r="H2538" t="s">
        <v>2894</v>
      </c>
      <c r="I2538" t="s">
        <v>55</v>
      </c>
      <c r="J2538" t="s">
        <v>55</v>
      </c>
      <c r="K2538" t="s">
        <v>55</v>
      </c>
      <c r="L2538" t="s">
        <v>55</v>
      </c>
      <c r="M2538" t="s">
        <v>55</v>
      </c>
      <c r="N2538" t="s">
        <v>57</v>
      </c>
      <c r="O2538" t="s">
        <v>57</v>
      </c>
      <c r="P2538" t="s">
        <v>57</v>
      </c>
      <c r="Q2538" t="s">
        <v>57</v>
      </c>
      <c r="R2538" t="s">
        <v>57</v>
      </c>
      <c r="S2538" t="s">
        <v>55</v>
      </c>
      <c r="T2538" t="s">
        <v>57</v>
      </c>
      <c r="U2538" t="s">
        <v>57</v>
      </c>
      <c r="V2538" t="s">
        <v>57</v>
      </c>
      <c r="W2538" t="s">
        <v>55</v>
      </c>
      <c r="X2538" t="s">
        <v>57</v>
      </c>
      <c r="Y2538" t="s">
        <v>57</v>
      </c>
      <c r="Z2538" t="s">
        <v>57</v>
      </c>
      <c r="AA2538" t="s">
        <v>57</v>
      </c>
      <c r="AB2538" t="s">
        <v>57</v>
      </c>
      <c r="AC2538" t="s">
        <v>57</v>
      </c>
      <c r="AD2538" t="s">
        <v>57</v>
      </c>
      <c r="AE2538">
        <v>0</v>
      </c>
      <c r="AF2538">
        <v>0</v>
      </c>
      <c r="AG2538">
        <v>0</v>
      </c>
      <c r="AH2538">
        <v>0</v>
      </c>
      <c r="AI2538" s="18" t="str">
        <f t="shared" si="157"/>
        <v>1</v>
      </c>
      <c r="AJ2538" s="18" t="str">
        <f t="shared" si="158"/>
        <v>1</v>
      </c>
      <c r="AK2538" s="18" t="str">
        <f t="shared" si="159"/>
        <v>1</v>
      </c>
      <c r="AL2538" s="18">
        <f t="shared" si="160"/>
        <v>0</v>
      </c>
      <c r="AM2538" t="s">
        <v>55</v>
      </c>
      <c r="AN2538" t="s">
        <v>55</v>
      </c>
      <c r="AO2538">
        <v>0</v>
      </c>
      <c r="AP2538">
        <v>1</v>
      </c>
      <c r="AQ2538">
        <v>0</v>
      </c>
      <c r="AR2538" t="s">
        <v>59</v>
      </c>
      <c r="AS2538" t="s">
        <v>80</v>
      </c>
      <c r="AT2538" t="s">
        <v>80</v>
      </c>
      <c r="AU2538" t="s">
        <v>80</v>
      </c>
      <c r="AV2538" t="s">
        <v>8397</v>
      </c>
      <c r="AW2538" t="s">
        <v>2894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1</v>
      </c>
      <c r="BJ2538">
        <v>0</v>
      </c>
      <c r="BK2538">
        <v>0</v>
      </c>
      <c r="BL2538">
        <v>2016031222</v>
      </c>
      <c r="BM2538">
        <v>22</v>
      </c>
    </row>
    <row r="2539" spans="1:65">
      <c r="A2539" t="s">
        <v>8398</v>
      </c>
      <c r="B2539">
        <v>2538</v>
      </c>
      <c r="C2539" t="s">
        <v>372</v>
      </c>
      <c r="D2539">
        <v>1</v>
      </c>
      <c r="E2539">
        <v>22</v>
      </c>
      <c r="F2539">
        <v>2016031222</v>
      </c>
      <c r="G2539">
        <v>20160312</v>
      </c>
      <c r="H2539" t="s">
        <v>2066</v>
      </c>
      <c r="I2539" t="s">
        <v>377</v>
      </c>
      <c r="J2539" t="s">
        <v>55</v>
      </c>
      <c r="K2539">
        <v>2</v>
      </c>
      <c r="L2539">
        <v>0</v>
      </c>
      <c r="M2539">
        <v>2</v>
      </c>
      <c r="N2539" t="s">
        <v>56</v>
      </c>
      <c r="O2539" t="s">
        <v>378</v>
      </c>
      <c r="P2539" t="s">
        <v>68</v>
      </c>
      <c r="Q2539" t="s">
        <v>3</v>
      </c>
      <c r="R2539" t="s">
        <v>417</v>
      </c>
      <c r="S2539" t="s">
        <v>55</v>
      </c>
      <c r="T2539" t="s">
        <v>56</v>
      </c>
      <c r="U2539" t="s">
        <v>56</v>
      </c>
      <c r="V2539" t="s">
        <v>56</v>
      </c>
      <c r="W2539" t="s">
        <v>55</v>
      </c>
      <c r="X2539" t="s">
        <v>56</v>
      </c>
      <c r="Y2539" t="s">
        <v>56</v>
      </c>
      <c r="Z2539" t="s">
        <v>56</v>
      </c>
      <c r="AA2539" t="s">
        <v>57</v>
      </c>
      <c r="AB2539" t="s">
        <v>68</v>
      </c>
      <c r="AC2539" t="s">
        <v>68</v>
      </c>
      <c r="AD2539" t="s">
        <v>2895</v>
      </c>
      <c r="AE2539">
        <v>0</v>
      </c>
      <c r="AF2539">
        <v>0</v>
      </c>
      <c r="AG2539">
        <v>0</v>
      </c>
      <c r="AH2539">
        <v>1</v>
      </c>
      <c r="AI2539" s="18" t="str">
        <f t="shared" si="157"/>
        <v>1</v>
      </c>
      <c r="AJ2539" s="18" t="str">
        <f t="shared" si="158"/>
        <v>1</v>
      </c>
      <c r="AK2539" s="18" t="str">
        <f t="shared" si="159"/>
        <v>1</v>
      </c>
      <c r="AL2539" s="18">
        <f t="shared" si="160"/>
        <v>1</v>
      </c>
      <c r="AM2539" t="s">
        <v>55</v>
      </c>
      <c r="AN2539" t="s">
        <v>55</v>
      </c>
      <c r="AO2539">
        <v>0</v>
      </c>
      <c r="AP2539">
        <v>0</v>
      </c>
      <c r="AQ2539">
        <v>0</v>
      </c>
      <c r="AR2539" t="s">
        <v>379</v>
      </c>
      <c r="AS2539" t="s">
        <v>141</v>
      </c>
      <c r="AT2539" t="s">
        <v>141</v>
      </c>
      <c r="AU2539" t="s">
        <v>1326</v>
      </c>
      <c r="AV2539" t="s">
        <v>8398</v>
      </c>
      <c r="AW2539" t="s">
        <v>2066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2016031222</v>
      </c>
      <c r="BM2539">
        <v>22</v>
      </c>
    </row>
    <row r="2540" spans="1:65">
      <c r="A2540" t="s">
        <v>8399</v>
      </c>
      <c r="B2540">
        <v>2539</v>
      </c>
      <c r="C2540" t="s">
        <v>372</v>
      </c>
      <c r="D2540">
        <v>1</v>
      </c>
      <c r="E2540">
        <v>22</v>
      </c>
      <c r="F2540">
        <v>2016031222</v>
      </c>
      <c r="G2540">
        <v>20160312</v>
      </c>
      <c r="H2540" t="s">
        <v>2896</v>
      </c>
      <c r="I2540" t="s">
        <v>377</v>
      </c>
      <c r="J2540" t="s">
        <v>55</v>
      </c>
      <c r="K2540">
        <v>0</v>
      </c>
      <c r="L2540">
        <v>0</v>
      </c>
      <c r="M2540">
        <v>0</v>
      </c>
      <c r="N2540" t="s">
        <v>56</v>
      </c>
      <c r="O2540" t="s">
        <v>57</v>
      </c>
      <c r="P2540" t="s">
        <v>57</v>
      </c>
      <c r="Q2540" t="s">
        <v>3</v>
      </c>
      <c r="R2540" t="s">
        <v>417</v>
      </c>
      <c r="S2540" t="s">
        <v>55</v>
      </c>
      <c r="T2540" t="s">
        <v>56</v>
      </c>
      <c r="U2540" t="s">
        <v>56</v>
      </c>
      <c r="V2540" t="s">
        <v>56</v>
      </c>
      <c r="W2540" t="s">
        <v>55</v>
      </c>
      <c r="X2540" t="s">
        <v>56</v>
      </c>
      <c r="Y2540" t="s">
        <v>56</v>
      </c>
      <c r="Z2540" t="s">
        <v>56</v>
      </c>
      <c r="AA2540" t="s">
        <v>57</v>
      </c>
      <c r="AB2540" t="s">
        <v>68</v>
      </c>
      <c r="AC2540" t="s">
        <v>68</v>
      </c>
      <c r="AD2540" t="s">
        <v>2895</v>
      </c>
      <c r="AE2540">
        <v>0</v>
      </c>
      <c r="AF2540">
        <v>0</v>
      </c>
      <c r="AG2540">
        <v>0</v>
      </c>
      <c r="AH2540">
        <v>1</v>
      </c>
      <c r="AI2540" s="18" t="str">
        <f t="shared" si="157"/>
        <v>1</v>
      </c>
      <c r="AJ2540" s="18" t="str">
        <f t="shared" si="158"/>
        <v>1</v>
      </c>
      <c r="AK2540" s="18" t="str">
        <f t="shared" si="159"/>
        <v>1</v>
      </c>
      <c r="AL2540" s="18">
        <f t="shared" si="160"/>
        <v>1</v>
      </c>
      <c r="AM2540" t="s">
        <v>55</v>
      </c>
      <c r="AN2540" t="s">
        <v>55</v>
      </c>
      <c r="AO2540">
        <v>1</v>
      </c>
      <c r="AP2540">
        <v>0</v>
      </c>
      <c r="AQ2540">
        <v>0</v>
      </c>
      <c r="AR2540" t="s">
        <v>379</v>
      </c>
      <c r="AS2540" t="s">
        <v>141</v>
      </c>
      <c r="AT2540" t="s">
        <v>141</v>
      </c>
      <c r="AU2540" t="s">
        <v>1326</v>
      </c>
      <c r="AV2540" t="s">
        <v>8399</v>
      </c>
      <c r="AW2540" t="s">
        <v>2896</v>
      </c>
      <c r="AX2540">
        <v>0</v>
      </c>
      <c r="AY2540">
        <v>0</v>
      </c>
      <c r="AZ2540">
        <v>0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</v>
      </c>
      <c r="BL2540">
        <v>2016031222</v>
      </c>
      <c r="BM2540">
        <v>22</v>
      </c>
    </row>
    <row r="2541" spans="1:65">
      <c r="A2541" t="s">
        <v>8400</v>
      </c>
      <c r="B2541">
        <v>2540</v>
      </c>
      <c r="C2541" t="s">
        <v>372</v>
      </c>
      <c r="D2541">
        <v>1</v>
      </c>
      <c r="E2541">
        <v>22</v>
      </c>
      <c r="F2541">
        <v>2016031222</v>
      </c>
      <c r="G2541">
        <v>20160312</v>
      </c>
      <c r="H2541" t="s">
        <v>2897</v>
      </c>
      <c r="I2541" t="s">
        <v>377</v>
      </c>
      <c r="J2541" t="s">
        <v>55</v>
      </c>
      <c r="K2541">
        <v>0</v>
      </c>
      <c r="L2541">
        <v>0</v>
      </c>
      <c r="M2541">
        <v>0</v>
      </c>
      <c r="N2541" t="s">
        <v>56</v>
      </c>
      <c r="O2541" t="s">
        <v>57</v>
      </c>
      <c r="P2541" t="s">
        <v>57</v>
      </c>
      <c r="Q2541" t="s">
        <v>3</v>
      </c>
      <c r="R2541" t="s">
        <v>417</v>
      </c>
      <c r="S2541" t="s">
        <v>55</v>
      </c>
      <c r="T2541" t="s">
        <v>56</v>
      </c>
      <c r="U2541" t="s">
        <v>56</v>
      </c>
      <c r="V2541" t="s">
        <v>56</v>
      </c>
      <c r="W2541" t="s">
        <v>55</v>
      </c>
      <c r="X2541" t="s">
        <v>56</v>
      </c>
      <c r="Y2541" t="s">
        <v>56</v>
      </c>
      <c r="Z2541" t="s">
        <v>56</v>
      </c>
      <c r="AA2541" t="s">
        <v>57</v>
      </c>
      <c r="AB2541" t="s">
        <v>68</v>
      </c>
      <c r="AC2541" t="s">
        <v>68</v>
      </c>
      <c r="AD2541" t="s">
        <v>2895</v>
      </c>
      <c r="AE2541">
        <v>0</v>
      </c>
      <c r="AF2541">
        <v>0</v>
      </c>
      <c r="AG2541">
        <v>1</v>
      </c>
      <c r="AH2541">
        <v>0</v>
      </c>
      <c r="AI2541" s="18" t="str">
        <f t="shared" si="157"/>
        <v>1</v>
      </c>
      <c r="AJ2541" s="18" t="str">
        <f t="shared" si="158"/>
        <v>1</v>
      </c>
      <c r="AK2541" s="18" t="str">
        <f t="shared" si="159"/>
        <v>0</v>
      </c>
      <c r="AL2541" s="18">
        <f t="shared" si="160"/>
        <v>0</v>
      </c>
      <c r="AM2541">
        <v>3</v>
      </c>
      <c r="AN2541">
        <v>4</v>
      </c>
      <c r="AO2541">
        <v>0</v>
      </c>
      <c r="AP2541">
        <v>0</v>
      </c>
      <c r="AQ2541">
        <v>0</v>
      </c>
      <c r="AR2541" t="s">
        <v>379</v>
      </c>
      <c r="AS2541" t="s">
        <v>141</v>
      </c>
      <c r="AT2541" t="s">
        <v>141</v>
      </c>
      <c r="AU2541" t="s">
        <v>1326</v>
      </c>
      <c r="AV2541" t="s">
        <v>8400</v>
      </c>
      <c r="AW2541" t="s">
        <v>2897</v>
      </c>
      <c r="AX2541">
        <v>0</v>
      </c>
      <c r="AY2541">
        <v>1</v>
      </c>
      <c r="AZ2541">
        <v>0</v>
      </c>
      <c r="BA2541">
        <v>0</v>
      </c>
      <c r="BB2541">
        <v>0</v>
      </c>
      <c r="BC2541">
        <v>1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2016031222</v>
      </c>
      <c r="BM2541">
        <v>22</v>
      </c>
    </row>
    <row r="2542" spans="1:65">
      <c r="A2542" t="s">
        <v>8401</v>
      </c>
      <c r="B2542">
        <v>2541</v>
      </c>
      <c r="C2542" t="s">
        <v>372</v>
      </c>
      <c r="D2542">
        <v>1</v>
      </c>
      <c r="E2542">
        <v>22</v>
      </c>
      <c r="F2542">
        <v>2016031222</v>
      </c>
      <c r="G2542">
        <v>20160312</v>
      </c>
      <c r="H2542" t="s">
        <v>2898</v>
      </c>
      <c r="I2542" t="s">
        <v>377</v>
      </c>
      <c r="J2542" t="s">
        <v>55</v>
      </c>
      <c r="K2542">
        <v>0</v>
      </c>
      <c r="L2542">
        <v>0</v>
      </c>
      <c r="M2542">
        <v>0</v>
      </c>
      <c r="N2542" t="s">
        <v>56</v>
      </c>
      <c r="O2542" t="s">
        <v>57</v>
      </c>
      <c r="P2542" t="s">
        <v>57</v>
      </c>
      <c r="Q2542" t="s">
        <v>3</v>
      </c>
      <c r="R2542" t="s">
        <v>417</v>
      </c>
      <c r="S2542" t="s">
        <v>55</v>
      </c>
      <c r="T2542" t="s">
        <v>56</v>
      </c>
      <c r="U2542" t="s">
        <v>56</v>
      </c>
      <c r="V2542" t="s">
        <v>56</v>
      </c>
      <c r="W2542" t="s">
        <v>55</v>
      </c>
      <c r="X2542" t="s">
        <v>56</v>
      </c>
      <c r="Y2542" t="s">
        <v>56</v>
      </c>
      <c r="Z2542" t="s">
        <v>56</v>
      </c>
      <c r="AA2542" t="s">
        <v>57</v>
      </c>
      <c r="AB2542" t="s">
        <v>68</v>
      </c>
      <c r="AC2542" t="s">
        <v>68</v>
      </c>
      <c r="AD2542" t="s">
        <v>2895</v>
      </c>
      <c r="AE2542">
        <v>0</v>
      </c>
      <c r="AF2542">
        <v>0</v>
      </c>
      <c r="AG2542">
        <v>0</v>
      </c>
      <c r="AH2542">
        <v>1</v>
      </c>
      <c r="AI2542" s="18" t="str">
        <f t="shared" si="157"/>
        <v>1</v>
      </c>
      <c r="AJ2542" s="18" t="str">
        <f t="shared" si="158"/>
        <v>1</v>
      </c>
      <c r="AK2542" s="18" t="str">
        <f t="shared" si="159"/>
        <v>1</v>
      </c>
      <c r="AL2542" s="18">
        <f t="shared" si="160"/>
        <v>1</v>
      </c>
      <c r="AM2542" t="s">
        <v>55</v>
      </c>
      <c r="AN2542" t="s">
        <v>55</v>
      </c>
      <c r="AO2542">
        <v>0</v>
      </c>
      <c r="AP2542">
        <v>0</v>
      </c>
      <c r="AQ2542">
        <v>0</v>
      </c>
      <c r="AR2542" t="s">
        <v>379</v>
      </c>
      <c r="AS2542" t="s">
        <v>141</v>
      </c>
      <c r="AT2542" t="s">
        <v>141</v>
      </c>
      <c r="AU2542" t="s">
        <v>1326</v>
      </c>
      <c r="AV2542" t="s">
        <v>8401</v>
      </c>
      <c r="AW2542" t="s">
        <v>2898</v>
      </c>
      <c r="AX2542">
        <v>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2016031222</v>
      </c>
      <c r="BM2542">
        <v>22</v>
      </c>
    </row>
    <row r="2543" spans="1:65">
      <c r="A2543" t="s">
        <v>8402</v>
      </c>
      <c r="B2543">
        <v>2542</v>
      </c>
      <c r="C2543" t="s">
        <v>57</v>
      </c>
      <c r="D2543" t="s">
        <v>55</v>
      </c>
      <c r="E2543">
        <v>22</v>
      </c>
      <c r="F2543">
        <v>2016031222</v>
      </c>
      <c r="G2543" t="s">
        <v>55</v>
      </c>
      <c r="H2543" t="s">
        <v>2899</v>
      </c>
      <c r="I2543" t="s">
        <v>55</v>
      </c>
      <c r="J2543" t="s">
        <v>55</v>
      </c>
      <c r="K2543" t="s">
        <v>55</v>
      </c>
      <c r="L2543" t="s">
        <v>55</v>
      </c>
      <c r="M2543" t="s">
        <v>55</v>
      </c>
      <c r="N2543" t="s">
        <v>57</v>
      </c>
      <c r="O2543" t="s">
        <v>57</v>
      </c>
      <c r="P2543" t="s">
        <v>57</v>
      </c>
      <c r="Q2543" t="s">
        <v>57</v>
      </c>
      <c r="R2543" t="s">
        <v>57</v>
      </c>
      <c r="S2543" t="s">
        <v>55</v>
      </c>
      <c r="T2543" t="s">
        <v>57</v>
      </c>
      <c r="U2543" t="s">
        <v>57</v>
      </c>
      <c r="V2543" t="s">
        <v>57</v>
      </c>
      <c r="W2543" t="s">
        <v>55</v>
      </c>
      <c r="X2543" t="s">
        <v>57</v>
      </c>
      <c r="Y2543" t="s">
        <v>57</v>
      </c>
      <c r="Z2543" t="s">
        <v>57</v>
      </c>
      <c r="AA2543" t="s">
        <v>57</v>
      </c>
      <c r="AB2543" t="s">
        <v>57</v>
      </c>
      <c r="AC2543" t="s">
        <v>57</v>
      </c>
      <c r="AD2543" t="s">
        <v>57</v>
      </c>
      <c r="AE2543">
        <v>0</v>
      </c>
      <c r="AF2543">
        <v>0</v>
      </c>
      <c r="AG2543">
        <v>0</v>
      </c>
      <c r="AH2543">
        <v>0</v>
      </c>
      <c r="AI2543" s="18" t="str">
        <f t="shared" si="157"/>
        <v>1</v>
      </c>
      <c r="AJ2543" s="18" t="str">
        <f t="shared" si="158"/>
        <v>1</v>
      </c>
      <c r="AK2543" s="18" t="str">
        <f t="shared" si="159"/>
        <v>1</v>
      </c>
      <c r="AL2543" s="18">
        <f t="shared" si="160"/>
        <v>0</v>
      </c>
      <c r="AM2543" t="s">
        <v>55</v>
      </c>
      <c r="AN2543" t="s">
        <v>55</v>
      </c>
      <c r="AO2543">
        <v>0</v>
      </c>
      <c r="AP2543">
        <v>1</v>
      </c>
      <c r="AQ2543">
        <v>0</v>
      </c>
      <c r="AR2543" t="s">
        <v>59</v>
      </c>
      <c r="AS2543" t="s">
        <v>80</v>
      </c>
      <c r="AT2543" t="s">
        <v>80</v>
      </c>
      <c r="AU2543" t="s">
        <v>80</v>
      </c>
      <c r="AV2543" t="s">
        <v>8402</v>
      </c>
      <c r="AW2543" t="s">
        <v>2899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1</v>
      </c>
      <c r="BJ2543">
        <v>0</v>
      </c>
      <c r="BK2543">
        <v>0</v>
      </c>
      <c r="BL2543">
        <v>2016031222</v>
      </c>
      <c r="BM2543">
        <v>22</v>
      </c>
    </row>
    <row r="2544" spans="1:65">
      <c r="A2544" t="s">
        <v>8403</v>
      </c>
      <c r="B2544">
        <v>2543</v>
      </c>
      <c r="C2544" t="s">
        <v>372</v>
      </c>
      <c r="D2544">
        <v>1</v>
      </c>
      <c r="E2544">
        <v>22</v>
      </c>
      <c r="F2544">
        <v>2016031222</v>
      </c>
      <c r="G2544">
        <v>20160312</v>
      </c>
      <c r="H2544" t="s">
        <v>2900</v>
      </c>
      <c r="I2544" t="s">
        <v>377</v>
      </c>
      <c r="J2544" t="s">
        <v>55</v>
      </c>
      <c r="K2544">
        <v>2</v>
      </c>
      <c r="L2544">
        <v>1</v>
      </c>
      <c r="M2544">
        <v>1</v>
      </c>
      <c r="N2544" t="s">
        <v>56</v>
      </c>
      <c r="O2544" t="s">
        <v>378</v>
      </c>
      <c r="P2544" t="s">
        <v>68</v>
      </c>
      <c r="Q2544" t="s">
        <v>3</v>
      </c>
      <c r="R2544" t="s">
        <v>417</v>
      </c>
      <c r="S2544" t="s">
        <v>55</v>
      </c>
      <c r="T2544" t="s">
        <v>56</v>
      </c>
      <c r="U2544" t="s">
        <v>56</v>
      </c>
      <c r="V2544" t="s">
        <v>56</v>
      </c>
      <c r="W2544" t="s">
        <v>55</v>
      </c>
      <c r="X2544" t="s">
        <v>56</v>
      </c>
      <c r="Y2544" t="s">
        <v>56</v>
      </c>
      <c r="Z2544" t="s">
        <v>56</v>
      </c>
      <c r="AA2544" t="s">
        <v>57</v>
      </c>
      <c r="AB2544" t="s">
        <v>68</v>
      </c>
      <c r="AC2544" t="s">
        <v>68</v>
      </c>
      <c r="AD2544" t="s">
        <v>2895</v>
      </c>
      <c r="AE2544">
        <v>0</v>
      </c>
      <c r="AF2544">
        <v>0</v>
      </c>
      <c r="AG2544">
        <v>0</v>
      </c>
      <c r="AH2544">
        <v>1</v>
      </c>
      <c r="AI2544" s="18" t="str">
        <f t="shared" si="157"/>
        <v>1</v>
      </c>
      <c r="AJ2544" s="18" t="str">
        <f t="shared" si="158"/>
        <v>1</v>
      </c>
      <c r="AK2544" s="18" t="str">
        <f t="shared" si="159"/>
        <v>1</v>
      </c>
      <c r="AL2544" s="18">
        <f t="shared" si="160"/>
        <v>1</v>
      </c>
      <c r="AM2544" t="s">
        <v>55</v>
      </c>
      <c r="AN2544" t="s">
        <v>55</v>
      </c>
      <c r="AO2544">
        <v>0</v>
      </c>
      <c r="AP2544">
        <v>0</v>
      </c>
      <c r="AQ2544">
        <v>0</v>
      </c>
      <c r="AR2544" t="s">
        <v>379</v>
      </c>
      <c r="AS2544" t="s">
        <v>141</v>
      </c>
      <c r="AT2544" t="s">
        <v>141</v>
      </c>
      <c r="AU2544" t="s">
        <v>1326</v>
      </c>
      <c r="AV2544" t="s">
        <v>8403</v>
      </c>
      <c r="AW2544" t="s">
        <v>2900</v>
      </c>
      <c r="AX2544">
        <v>0</v>
      </c>
      <c r="AY2544">
        <v>0</v>
      </c>
      <c r="AZ2544">
        <v>0</v>
      </c>
      <c r="BA2544">
        <v>1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2016031222</v>
      </c>
      <c r="BM2544">
        <v>22</v>
      </c>
    </row>
    <row r="2545" spans="1:65">
      <c r="A2545" t="s">
        <v>8404</v>
      </c>
      <c r="B2545">
        <v>2544</v>
      </c>
      <c r="C2545" t="s">
        <v>372</v>
      </c>
      <c r="D2545">
        <v>1</v>
      </c>
      <c r="E2545">
        <v>22</v>
      </c>
      <c r="F2545">
        <v>2016031222</v>
      </c>
      <c r="G2545">
        <v>20160312</v>
      </c>
      <c r="H2545" t="s">
        <v>2901</v>
      </c>
      <c r="I2545" t="s">
        <v>377</v>
      </c>
      <c r="J2545" t="s">
        <v>55</v>
      </c>
      <c r="K2545">
        <v>3</v>
      </c>
      <c r="L2545">
        <v>1</v>
      </c>
      <c r="M2545">
        <v>2</v>
      </c>
      <c r="N2545" t="s">
        <v>56</v>
      </c>
      <c r="O2545" t="s">
        <v>378</v>
      </c>
      <c r="P2545" t="s">
        <v>68</v>
      </c>
      <c r="Q2545" t="s">
        <v>3</v>
      </c>
      <c r="R2545" t="s">
        <v>417</v>
      </c>
      <c r="S2545" t="s">
        <v>55</v>
      </c>
      <c r="T2545" t="s">
        <v>56</v>
      </c>
      <c r="U2545" t="s">
        <v>56</v>
      </c>
      <c r="V2545" t="s">
        <v>56</v>
      </c>
      <c r="W2545" t="s">
        <v>55</v>
      </c>
      <c r="X2545" t="s">
        <v>56</v>
      </c>
      <c r="Y2545" t="s">
        <v>56</v>
      </c>
      <c r="Z2545" t="s">
        <v>56</v>
      </c>
      <c r="AA2545" t="s">
        <v>57</v>
      </c>
      <c r="AB2545" t="s">
        <v>68</v>
      </c>
      <c r="AC2545" t="s">
        <v>68</v>
      </c>
      <c r="AD2545" t="s">
        <v>2895</v>
      </c>
      <c r="AE2545">
        <v>0</v>
      </c>
      <c r="AF2545">
        <v>0</v>
      </c>
      <c r="AG2545">
        <v>1</v>
      </c>
      <c r="AH2545">
        <v>0</v>
      </c>
      <c r="AI2545" s="18" t="str">
        <f t="shared" si="157"/>
        <v>1</v>
      </c>
      <c r="AJ2545" s="18" t="str">
        <f t="shared" si="158"/>
        <v>1</v>
      </c>
      <c r="AK2545" s="18" t="str">
        <f t="shared" si="159"/>
        <v>0</v>
      </c>
      <c r="AL2545" s="18">
        <f t="shared" si="160"/>
        <v>0</v>
      </c>
      <c r="AM2545">
        <v>3</v>
      </c>
      <c r="AN2545">
        <v>3</v>
      </c>
      <c r="AO2545">
        <v>1</v>
      </c>
      <c r="AP2545">
        <v>0</v>
      </c>
      <c r="AQ2545">
        <v>0</v>
      </c>
      <c r="AR2545" t="s">
        <v>379</v>
      </c>
      <c r="AS2545" t="s">
        <v>141</v>
      </c>
      <c r="AT2545" t="s">
        <v>141</v>
      </c>
      <c r="AU2545" t="s">
        <v>1326</v>
      </c>
      <c r="AV2545" t="s">
        <v>8404</v>
      </c>
      <c r="AW2545" t="s">
        <v>2901</v>
      </c>
      <c r="AX2545">
        <v>0</v>
      </c>
      <c r="AY2545">
        <v>1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2016031222</v>
      </c>
      <c r="BM2545">
        <v>22</v>
      </c>
    </row>
    <row r="2546" spans="1:65">
      <c r="A2546" t="s">
        <v>8405</v>
      </c>
      <c r="B2546">
        <v>2545</v>
      </c>
      <c r="C2546" t="s">
        <v>372</v>
      </c>
      <c r="D2546">
        <v>1</v>
      </c>
      <c r="E2546">
        <v>22</v>
      </c>
      <c r="F2546">
        <v>2016031222</v>
      </c>
      <c r="G2546">
        <v>20160312</v>
      </c>
      <c r="H2546" t="s">
        <v>2902</v>
      </c>
      <c r="I2546" t="s">
        <v>377</v>
      </c>
      <c r="J2546" t="s">
        <v>55</v>
      </c>
      <c r="K2546">
        <v>2</v>
      </c>
      <c r="L2546">
        <v>2</v>
      </c>
      <c r="M2546">
        <v>0</v>
      </c>
      <c r="N2546" t="s">
        <v>56</v>
      </c>
      <c r="O2546" t="s">
        <v>378</v>
      </c>
      <c r="P2546" t="s">
        <v>68</v>
      </c>
      <c r="Q2546" t="s">
        <v>3</v>
      </c>
      <c r="R2546" t="s">
        <v>417</v>
      </c>
      <c r="S2546" t="s">
        <v>55</v>
      </c>
      <c r="T2546" t="s">
        <v>56</v>
      </c>
      <c r="U2546" t="s">
        <v>56</v>
      </c>
      <c r="V2546" t="s">
        <v>56</v>
      </c>
      <c r="W2546" t="s">
        <v>55</v>
      </c>
      <c r="X2546" t="s">
        <v>56</v>
      </c>
      <c r="Y2546" t="s">
        <v>56</v>
      </c>
      <c r="Z2546" t="s">
        <v>56</v>
      </c>
      <c r="AA2546" t="s">
        <v>57</v>
      </c>
      <c r="AB2546" t="s">
        <v>68</v>
      </c>
      <c r="AC2546" t="s">
        <v>68</v>
      </c>
      <c r="AD2546" t="s">
        <v>2895</v>
      </c>
      <c r="AE2546">
        <v>0</v>
      </c>
      <c r="AF2546">
        <v>0</v>
      </c>
      <c r="AG2546">
        <v>1</v>
      </c>
      <c r="AH2546">
        <v>0</v>
      </c>
      <c r="AI2546" s="18" t="str">
        <f t="shared" si="157"/>
        <v>1</v>
      </c>
      <c r="AJ2546" s="18" t="str">
        <f t="shared" si="158"/>
        <v>1</v>
      </c>
      <c r="AK2546" s="18" t="str">
        <f t="shared" si="159"/>
        <v>0</v>
      </c>
      <c r="AL2546" s="18">
        <f t="shared" si="160"/>
        <v>0</v>
      </c>
      <c r="AM2546">
        <v>3</v>
      </c>
      <c r="AN2546">
        <v>3</v>
      </c>
      <c r="AO2546">
        <v>0</v>
      </c>
      <c r="AP2546">
        <v>0</v>
      </c>
      <c r="AQ2546">
        <v>0</v>
      </c>
      <c r="AR2546" t="s">
        <v>379</v>
      </c>
      <c r="AS2546" t="s">
        <v>141</v>
      </c>
      <c r="AT2546" t="s">
        <v>141</v>
      </c>
      <c r="AU2546" t="s">
        <v>1326</v>
      </c>
      <c r="AV2546" t="s">
        <v>8405</v>
      </c>
      <c r="AW2546" t="s">
        <v>2902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2016031222</v>
      </c>
      <c r="BM2546">
        <v>22</v>
      </c>
    </row>
    <row r="2547" spans="1:65">
      <c r="A2547" t="s">
        <v>8406</v>
      </c>
      <c r="B2547">
        <v>2546</v>
      </c>
      <c r="C2547" t="s">
        <v>372</v>
      </c>
      <c r="D2547">
        <v>1</v>
      </c>
      <c r="E2547">
        <v>22</v>
      </c>
      <c r="F2547">
        <v>2016031222</v>
      </c>
      <c r="G2547">
        <v>20160312</v>
      </c>
      <c r="H2547" t="s">
        <v>2903</v>
      </c>
      <c r="I2547" t="s">
        <v>377</v>
      </c>
      <c r="J2547" t="s">
        <v>55</v>
      </c>
      <c r="K2547">
        <v>3</v>
      </c>
      <c r="L2547">
        <v>2</v>
      </c>
      <c r="M2547">
        <v>1</v>
      </c>
      <c r="N2547" t="s">
        <v>56</v>
      </c>
      <c r="O2547" t="s">
        <v>378</v>
      </c>
      <c r="P2547" t="s">
        <v>68</v>
      </c>
      <c r="Q2547" t="s">
        <v>3</v>
      </c>
      <c r="R2547" t="s">
        <v>417</v>
      </c>
      <c r="S2547" t="s">
        <v>55</v>
      </c>
      <c r="T2547" t="s">
        <v>56</v>
      </c>
      <c r="U2547" t="s">
        <v>56</v>
      </c>
      <c r="V2547" t="s">
        <v>56</v>
      </c>
      <c r="W2547" t="s">
        <v>55</v>
      </c>
      <c r="X2547" t="s">
        <v>56</v>
      </c>
      <c r="Y2547" t="s">
        <v>56</v>
      </c>
      <c r="Z2547" t="s">
        <v>56</v>
      </c>
      <c r="AA2547" t="s">
        <v>57</v>
      </c>
      <c r="AB2547" t="s">
        <v>68</v>
      </c>
      <c r="AC2547" t="s">
        <v>68</v>
      </c>
      <c r="AD2547" t="s">
        <v>2895</v>
      </c>
      <c r="AE2547">
        <v>0</v>
      </c>
      <c r="AF2547">
        <v>0</v>
      </c>
      <c r="AG2547">
        <v>1</v>
      </c>
      <c r="AH2547">
        <v>0</v>
      </c>
      <c r="AI2547" s="18" t="str">
        <f t="shared" si="157"/>
        <v>1</v>
      </c>
      <c r="AJ2547" s="18" t="str">
        <f t="shared" si="158"/>
        <v>1</v>
      </c>
      <c r="AK2547" s="18" t="str">
        <f t="shared" si="159"/>
        <v>0</v>
      </c>
      <c r="AL2547" s="18">
        <f t="shared" si="160"/>
        <v>0</v>
      </c>
      <c r="AM2547">
        <v>3</v>
      </c>
      <c r="AN2547">
        <v>3</v>
      </c>
      <c r="AO2547">
        <v>0</v>
      </c>
      <c r="AP2547">
        <v>0</v>
      </c>
      <c r="AQ2547">
        <v>0</v>
      </c>
      <c r="AR2547" t="s">
        <v>379</v>
      </c>
      <c r="AS2547" t="s">
        <v>141</v>
      </c>
      <c r="AT2547" t="s">
        <v>141</v>
      </c>
      <c r="AU2547" t="s">
        <v>1326</v>
      </c>
      <c r="AV2547" t="s">
        <v>8406</v>
      </c>
      <c r="AW2547" t="s">
        <v>2903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2016031222</v>
      </c>
      <c r="BM2547">
        <v>22</v>
      </c>
    </row>
    <row r="2548" spans="1:65">
      <c r="A2548" t="s">
        <v>8407</v>
      </c>
      <c r="B2548">
        <v>2547</v>
      </c>
      <c r="C2548" t="s">
        <v>372</v>
      </c>
      <c r="D2548">
        <v>1</v>
      </c>
      <c r="E2548">
        <v>22</v>
      </c>
      <c r="F2548">
        <v>2016031222</v>
      </c>
      <c r="G2548">
        <v>20160312</v>
      </c>
      <c r="H2548" t="s">
        <v>2904</v>
      </c>
      <c r="I2548" t="s">
        <v>377</v>
      </c>
      <c r="J2548" t="s">
        <v>55</v>
      </c>
      <c r="K2548">
        <v>3</v>
      </c>
      <c r="L2548">
        <v>2</v>
      </c>
      <c r="M2548">
        <v>1</v>
      </c>
      <c r="N2548" t="s">
        <v>56</v>
      </c>
      <c r="O2548" t="s">
        <v>378</v>
      </c>
      <c r="P2548" t="s">
        <v>68</v>
      </c>
      <c r="Q2548" t="s">
        <v>3</v>
      </c>
      <c r="R2548" t="s">
        <v>417</v>
      </c>
      <c r="S2548" t="s">
        <v>55</v>
      </c>
      <c r="T2548" t="s">
        <v>56</v>
      </c>
      <c r="U2548" t="s">
        <v>56</v>
      </c>
      <c r="V2548" t="s">
        <v>56</v>
      </c>
      <c r="W2548" t="s">
        <v>55</v>
      </c>
      <c r="X2548" t="s">
        <v>56</v>
      </c>
      <c r="Y2548" t="s">
        <v>56</v>
      </c>
      <c r="Z2548" t="s">
        <v>56</v>
      </c>
      <c r="AA2548" t="s">
        <v>57</v>
      </c>
      <c r="AB2548" t="s">
        <v>68</v>
      </c>
      <c r="AC2548" t="s">
        <v>68</v>
      </c>
      <c r="AD2548" t="s">
        <v>2895</v>
      </c>
      <c r="AE2548">
        <v>0</v>
      </c>
      <c r="AF2548">
        <v>0</v>
      </c>
      <c r="AG2548">
        <v>0</v>
      </c>
      <c r="AH2548">
        <v>1</v>
      </c>
      <c r="AI2548" s="18" t="str">
        <f t="shared" si="157"/>
        <v>1</v>
      </c>
      <c r="AJ2548" s="18" t="str">
        <f t="shared" si="158"/>
        <v>1</v>
      </c>
      <c r="AK2548" s="18" t="str">
        <f t="shared" si="159"/>
        <v>1</v>
      </c>
      <c r="AL2548" s="18">
        <f t="shared" si="160"/>
        <v>1</v>
      </c>
      <c r="AM2548" t="s">
        <v>55</v>
      </c>
      <c r="AN2548" t="s">
        <v>55</v>
      </c>
      <c r="AO2548">
        <v>0</v>
      </c>
      <c r="AP2548">
        <v>0</v>
      </c>
      <c r="AQ2548">
        <v>0</v>
      </c>
      <c r="AR2548" t="s">
        <v>379</v>
      </c>
      <c r="AS2548" t="s">
        <v>141</v>
      </c>
      <c r="AT2548" t="s">
        <v>141</v>
      </c>
      <c r="AU2548" t="s">
        <v>1326</v>
      </c>
      <c r="AV2548" t="s">
        <v>8407</v>
      </c>
      <c r="AW2548" t="s">
        <v>2904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2016031222</v>
      </c>
      <c r="BM2548">
        <v>22</v>
      </c>
    </row>
    <row r="2549" spans="1:65">
      <c r="A2549" t="s">
        <v>8408</v>
      </c>
      <c r="B2549">
        <v>2548</v>
      </c>
      <c r="C2549" t="s">
        <v>372</v>
      </c>
      <c r="D2549">
        <v>1</v>
      </c>
      <c r="E2549">
        <v>22</v>
      </c>
      <c r="F2549">
        <v>2016031222</v>
      </c>
      <c r="G2549">
        <v>20160312</v>
      </c>
      <c r="H2549" t="s">
        <v>2905</v>
      </c>
      <c r="I2549" t="s">
        <v>377</v>
      </c>
      <c r="J2549" t="s">
        <v>55</v>
      </c>
      <c r="K2549">
        <v>3</v>
      </c>
      <c r="L2549">
        <v>1</v>
      </c>
      <c r="M2549">
        <v>2</v>
      </c>
      <c r="N2549" t="s">
        <v>56</v>
      </c>
      <c r="O2549" t="s">
        <v>378</v>
      </c>
      <c r="P2549" t="s">
        <v>68</v>
      </c>
      <c r="Q2549" t="s">
        <v>3</v>
      </c>
      <c r="R2549" t="s">
        <v>417</v>
      </c>
      <c r="S2549" t="s">
        <v>55</v>
      </c>
      <c r="T2549" t="s">
        <v>56</v>
      </c>
      <c r="U2549" t="s">
        <v>56</v>
      </c>
      <c r="V2549" t="s">
        <v>56</v>
      </c>
      <c r="W2549" t="s">
        <v>55</v>
      </c>
      <c r="X2549" t="s">
        <v>56</v>
      </c>
      <c r="Y2549" t="s">
        <v>56</v>
      </c>
      <c r="Z2549" t="s">
        <v>56</v>
      </c>
      <c r="AA2549" t="s">
        <v>57</v>
      </c>
      <c r="AB2549" t="s">
        <v>68</v>
      </c>
      <c r="AC2549" t="s">
        <v>68</v>
      </c>
      <c r="AD2549" t="s">
        <v>2895</v>
      </c>
      <c r="AE2549">
        <v>0</v>
      </c>
      <c r="AF2549">
        <v>0</v>
      </c>
      <c r="AG2549">
        <v>1</v>
      </c>
      <c r="AH2549">
        <v>0</v>
      </c>
      <c r="AI2549" s="18" t="str">
        <f t="shared" si="157"/>
        <v>1</v>
      </c>
      <c r="AJ2549" s="18" t="str">
        <f t="shared" si="158"/>
        <v>1</v>
      </c>
      <c r="AK2549" s="18" t="str">
        <f t="shared" si="159"/>
        <v>0</v>
      </c>
      <c r="AL2549" s="18">
        <f t="shared" si="160"/>
        <v>0</v>
      </c>
      <c r="AM2549">
        <v>3</v>
      </c>
      <c r="AN2549">
        <v>3</v>
      </c>
      <c r="AO2549">
        <v>0</v>
      </c>
      <c r="AP2549">
        <v>0</v>
      </c>
      <c r="AQ2549">
        <v>0</v>
      </c>
      <c r="AR2549" t="s">
        <v>379</v>
      </c>
      <c r="AS2549" t="s">
        <v>141</v>
      </c>
      <c r="AT2549" t="s">
        <v>141</v>
      </c>
      <c r="AU2549" t="s">
        <v>1326</v>
      </c>
      <c r="AV2549" t="s">
        <v>8408</v>
      </c>
      <c r="AW2549" t="s">
        <v>2905</v>
      </c>
      <c r="AX2549">
        <v>0</v>
      </c>
      <c r="AY2549">
        <v>1</v>
      </c>
      <c r="AZ2549">
        <v>0</v>
      </c>
      <c r="BA2549">
        <v>0</v>
      </c>
      <c r="BB2549">
        <v>0</v>
      </c>
      <c r="BC2549">
        <v>1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2016031222</v>
      </c>
      <c r="BM2549">
        <v>22</v>
      </c>
    </row>
    <row r="2550" spans="1:65">
      <c r="A2550" t="s">
        <v>8409</v>
      </c>
      <c r="B2550">
        <v>2549</v>
      </c>
      <c r="C2550" t="s">
        <v>372</v>
      </c>
      <c r="D2550">
        <v>1</v>
      </c>
      <c r="E2550">
        <v>22</v>
      </c>
      <c r="F2550">
        <v>2016031222</v>
      </c>
      <c r="G2550">
        <v>20160312</v>
      </c>
      <c r="H2550" t="s">
        <v>2906</v>
      </c>
      <c r="I2550" t="s">
        <v>377</v>
      </c>
      <c r="J2550" t="s">
        <v>55</v>
      </c>
      <c r="K2550">
        <v>3</v>
      </c>
      <c r="L2550">
        <v>2</v>
      </c>
      <c r="M2550">
        <v>1</v>
      </c>
      <c r="N2550" t="s">
        <v>56</v>
      </c>
      <c r="O2550" t="s">
        <v>378</v>
      </c>
      <c r="P2550" t="s">
        <v>68</v>
      </c>
      <c r="Q2550" t="s">
        <v>3</v>
      </c>
      <c r="R2550" t="s">
        <v>417</v>
      </c>
      <c r="S2550" t="s">
        <v>55</v>
      </c>
      <c r="T2550" t="s">
        <v>56</v>
      </c>
      <c r="U2550" t="s">
        <v>56</v>
      </c>
      <c r="V2550" t="s">
        <v>56</v>
      </c>
      <c r="W2550" t="s">
        <v>55</v>
      </c>
      <c r="X2550" t="s">
        <v>56</v>
      </c>
      <c r="Y2550" t="s">
        <v>56</v>
      </c>
      <c r="Z2550" t="s">
        <v>56</v>
      </c>
      <c r="AA2550" t="s">
        <v>57</v>
      </c>
      <c r="AB2550" t="s">
        <v>68</v>
      </c>
      <c r="AC2550" t="s">
        <v>68</v>
      </c>
      <c r="AD2550" t="s">
        <v>2895</v>
      </c>
      <c r="AE2550">
        <v>0</v>
      </c>
      <c r="AF2550">
        <v>0</v>
      </c>
      <c r="AG2550">
        <v>1</v>
      </c>
      <c r="AH2550">
        <v>0</v>
      </c>
      <c r="AI2550" s="18" t="str">
        <f t="shared" si="157"/>
        <v>1</v>
      </c>
      <c r="AJ2550" s="18" t="str">
        <f t="shared" si="158"/>
        <v>1</v>
      </c>
      <c r="AK2550" s="18" t="str">
        <f t="shared" si="159"/>
        <v>0</v>
      </c>
      <c r="AL2550" s="18">
        <f t="shared" si="160"/>
        <v>0</v>
      </c>
      <c r="AM2550">
        <v>3</v>
      </c>
      <c r="AN2550">
        <v>3</v>
      </c>
      <c r="AO2550">
        <v>1</v>
      </c>
      <c r="AP2550">
        <v>0</v>
      </c>
      <c r="AQ2550">
        <v>0</v>
      </c>
      <c r="AR2550" t="s">
        <v>379</v>
      </c>
      <c r="AS2550" t="s">
        <v>141</v>
      </c>
      <c r="AT2550" t="s">
        <v>141</v>
      </c>
      <c r="AU2550" t="s">
        <v>1326</v>
      </c>
      <c r="AV2550" t="s">
        <v>8409</v>
      </c>
      <c r="AW2550" t="s">
        <v>2906</v>
      </c>
      <c r="AX2550">
        <v>0</v>
      </c>
      <c r="AY2550">
        <v>1</v>
      </c>
      <c r="AZ2550">
        <v>0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2016031222</v>
      </c>
      <c r="BM2550">
        <v>22</v>
      </c>
    </row>
    <row r="2551" spans="1:65">
      <c r="A2551" t="s">
        <v>8410</v>
      </c>
      <c r="B2551">
        <v>2550</v>
      </c>
      <c r="C2551" t="s">
        <v>372</v>
      </c>
      <c r="D2551">
        <v>1</v>
      </c>
      <c r="E2551">
        <v>22</v>
      </c>
      <c r="F2551">
        <v>2016031222</v>
      </c>
      <c r="G2551">
        <v>20160312</v>
      </c>
      <c r="H2551" t="s">
        <v>2907</v>
      </c>
      <c r="I2551" t="s">
        <v>377</v>
      </c>
      <c r="J2551" t="s">
        <v>55</v>
      </c>
      <c r="K2551">
        <v>2</v>
      </c>
      <c r="L2551">
        <v>0</v>
      </c>
      <c r="M2551">
        <v>2</v>
      </c>
      <c r="N2551" t="s">
        <v>56</v>
      </c>
      <c r="O2551" t="s">
        <v>378</v>
      </c>
      <c r="P2551" t="s">
        <v>68</v>
      </c>
      <c r="Q2551" t="s">
        <v>3</v>
      </c>
      <c r="R2551" t="s">
        <v>417</v>
      </c>
      <c r="S2551" t="s">
        <v>55</v>
      </c>
      <c r="T2551" t="s">
        <v>68</v>
      </c>
      <c r="U2551" t="s">
        <v>68</v>
      </c>
      <c r="V2551" t="s">
        <v>56</v>
      </c>
      <c r="W2551" t="s">
        <v>55</v>
      </c>
      <c r="X2551" t="s">
        <v>56</v>
      </c>
      <c r="Y2551" t="s">
        <v>56</v>
      </c>
      <c r="Z2551" t="s">
        <v>56</v>
      </c>
      <c r="AA2551" t="s">
        <v>57</v>
      </c>
      <c r="AB2551" t="s">
        <v>68</v>
      </c>
      <c r="AC2551" t="s">
        <v>68</v>
      </c>
      <c r="AD2551" t="s">
        <v>2895</v>
      </c>
      <c r="AE2551">
        <v>0</v>
      </c>
      <c r="AF2551">
        <v>0</v>
      </c>
      <c r="AG2551">
        <v>1</v>
      </c>
      <c r="AH2551">
        <v>0</v>
      </c>
      <c r="AI2551" s="18" t="str">
        <f t="shared" si="157"/>
        <v>1</v>
      </c>
      <c r="AJ2551" s="18" t="str">
        <f t="shared" si="158"/>
        <v>1</v>
      </c>
      <c r="AK2551" s="18" t="str">
        <f t="shared" si="159"/>
        <v>0</v>
      </c>
      <c r="AL2551" s="18">
        <f t="shared" si="160"/>
        <v>0</v>
      </c>
      <c r="AM2551">
        <v>3</v>
      </c>
      <c r="AN2551">
        <v>3</v>
      </c>
      <c r="AO2551">
        <v>0</v>
      </c>
      <c r="AP2551">
        <v>0</v>
      </c>
      <c r="AQ2551">
        <v>0</v>
      </c>
      <c r="AR2551" t="s">
        <v>379</v>
      </c>
      <c r="AS2551" t="s">
        <v>141</v>
      </c>
      <c r="AT2551" t="s">
        <v>141</v>
      </c>
      <c r="AU2551" t="s">
        <v>1326</v>
      </c>
      <c r="AV2551" t="s">
        <v>8410</v>
      </c>
      <c r="AW2551" t="s">
        <v>2907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2016031222</v>
      </c>
      <c r="BM2551">
        <v>22</v>
      </c>
    </row>
    <row r="2552" spans="1:65">
      <c r="A2552" t="s">
        <v>8411</v>
      </c>
      <c r="B2552">
        <v>2551</v>
      </c>
      <c r="C2552" t="s">
        <v>57</v>
      </c>
      <c r="D2552" t="s">
        <v>55</v>
      </c>
      <c r="E2552">
        <v>22</v>
      </c>
      <c r="F2552">
        <v>2016031222</v>
      </c>
      <c r="G2552" t="s">
        <v>55</v>
      </c>
      <c r="H2552" t="s">
        <v>2908</v>
      </c>
      <c r="I2552" t="s">
        <v>55</v>
      </c>
      <c r="J2552" t="s">
        <v>55</v>
      </c>
      <c r="K2552" t="s">
        <v>55</v>
      </c>
      <c r="L2552" t="s">
        <v>55</v>
      </c>
      <c r="M2552" t="s">
        <v>55</v>
      </c>
      <c r="N2552" t="s">
        <v>57</v>
      </c>
      <c r="O2552" t="s">
        <v>57</v>
      </c>
      <c r="P2552" t="s">
        <v>57</v>
      </c>
      <c r="Q2552" t="s">
        <v>57</v>
      </c>
      <c r="R2552" t="s">
        <v>57</v>
      </c>
      <c r="S2552" t="s">
        <v>55</v>
      </c>
      <c r="T2552" t="s">
        <v>57</v>
      </c>
      <c r="U2552" t="s">
        <v>57</v>
      </c>
      <c r="V2552" t="s">
        <v>57</v>
      </c>
      <c r="W2552" t="s">
        <v>55</v>
      </c>
      <c r="X2552" t="s">
        <v>57</v>
      </c>
      <c r="Y2552" t="s">
        <v>57</v>
      </c>
      <c r="Z2552" t="s">
        <v>57</v>
      </c>
      <c r="AA2552" t="s">
        <v>57</v>
      </c>
      <c r="AB2552" t="s">
        <v>57</v>
      </c>
      <c r="AC2552" t="s">
        <v>57</v>
      </c>
      <c r="AD2552" t="s">
        <v>57</v>
      </c>
      <c r="AE2552">
        <v>0</v>
      </c>
      <c r="AF2552">
        <v>0</v>
      </c>
      <c r="AG2552">
        <v>0</v>
      </c>
      <c r="AH2552">
        <v>0</v>
      </c>
      <c r="AI2552" s="18" t="str">
        <f t="shared" si="157"/>
        <v>1</v>
      </c>
      <c r="AJ2552" s="18" t="str">
        <f t="shared" si="158"/>
        <v>1</v>
      </c>
      <c r="AK2552" s="18" t="str">
        <f t="shared" si="159"/>
        <v>1</v>
      </c>
      <c r="AL2552" s="18">
        <f t="shared" si="160"/>
        <v>0</v>
      </c>
      <c r="AM2552" t="s">
        <v>55</v>
      </c>
      <c r="AN2552" t="s">
        <v>55</v>
      </c>
      <c r="AO2552">
        <v>0</v>
      </c>
      <c r="AP2552">
        <v>1</v>
      </c>
      <c r="AQ2552">
        <v>0</v>
      </c>
      <c r="AR2552" t="s">
        <v>59</v>
      </c>
      <c r="AS2552" t="s">
        <v>80</v>
      </c>
      <c r="AT2552" t="s">
        <v>80</v>
      </c>
      <c r="AU2552" t="s">
        <v>80</v>
      </c>
      <c r="AV2552" t="s">
        <v>8411</v>
      </c>
      <c r="AW2552" t="s">
        <v>2908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2016031222</v>
      </c>
      <c r="BM2552">
        <v>22</v>
      </c>
    </row>
    <row r="2553" spans="1:65">
      <c r="A2553" t="s">
        <v>8412</v>
      </c>
      <c r="B2553">
        <v>2552</v>
      </c>
      <c r="C2553" t="s">
        <v>372</v>
      </c>
      <c r="D2553">
        <v>1</v>
      </c>
      <c r="E2553">
        <v>22</v>
      </c>
      <c r="F2553">
        <v>2016031222</v>
      </c>
      <c r="G2553">
        <v>20160312</v>
      </c>
      <c r="H2553" t="s">
        <v>2909</v>
      </c>
      <c r="I2553" t="s">
        <v>377</v>
      </c>
      <c r="J2553" t="s">
        <v>55</v>
      </c>
      <c r="K2553">
        <v>2</v>
      </c>
      <c r="L2553">
        <v>0</v>
      </c>
      <c r="M2553">
        <v>2</v>
      </c>
      <c r="N2553" t="s">
        <v>56</v>
      </c>
      <c r="O2553" t="s">
        <v>378</v>
      </c>
      <c r="P2553" t="s">
        <v>68</v>
      </c>
      <c r="Q2553" t="s">
        <v>3</v>
      </c>
      <c r="R2553" t="s">
        <v>417</v>
      </c>
      <c r="S2553" t="s">
        <v>55</v>
      </c>
      <c r="T2553" t="s">
        <v>56</v>
      </c>
      <c r="U2553" t="s">
        <v>56</v>
      </c>
      <c r="V2553" t="s">
        <v>56</v>
      </c>
      <c r="W2553" t="s">
        <v>55</v>
      </c>
      <c r="X2553" t="s">
        <v>56</v>
      </c>
      <c r="Y2553" t="s">
        <v>56</v>
      </c>
      <c r="Z2553" t="s">
        <v>56</v>
      </c>
      <c r="AA2553" t="s">
        <v>57</v>
      </c>
      <c r="AB2553" t="s">
        <v>68</v>
      </c>
      <c r="AC2553" t="s">
        <v>68</v>
      </c>
      <c r="AD2553" t="s">
        <v>2895</v>
      </c>
      <c r="AE2553">
        <v>0</v>
      </c>
      <c r="AF2553">
        <v>0</v>
      </c>
      <c r="AG2553">
        <v>1</v>
      </c>
      <c r="AH2553">
        <v>0</v>
      </c>
      <c r="AI2553" s="18" t="str">
        <f t="shared" si="157"/>
        <v>1</v>
      </c>
      <c r="AJ2553" s="18" t="str">
        <f t="shared" si="158"/>
        <v>1</v>
      </c>
      <c r="AK2553" s="18" t="str">
        <f t="shared" si="159"/>
        <v>0</v>
      </c>
      <c r="AL2553" s="18">
        <f t="shared" si="160"/>
        <v>0</v>
      </c>
      <c r="AM2553" t="s">
        <v>55</v>
      </c>
      <c r="AN2553">
        <v>3</v>
      </c>
      <c r="AO2553">
        <v>0</v>
      </c>
      <c r="AP2553">
        <v>0</v>
      </c>
      <c r="AQ2553">
        <v>0</v>
      </c>
      <c r="AR2553" t="s">
        <v>379</v>
      </c>
      <c r="AS2553" t="s">
        <v>141</v>
      </c>
      <c r="AT2553" t="s">
        <v>141</v>
      </c>
      <c r="AU2553" t="s">
        <v>1326</v>
      </c>
      <c r="AV2553" t="s">
        <v>8412</v>
      </c>
      <c r="AW2553" t="s">
        <v>2909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2016031222</v>
      </c>
      <c r="BM2553">
        <v>22</v>
      </c>
    </row>
    <row r="2554" spans="1:65">
      <c r="A2554" t="s">
        <v>8413</v>
      </c>
      <c r="B2554">
        <v>2553</v>
      </c>
      <c r="C2554" t="s">
        <v>372</v>
      </c>
      <c r="D2554">
        <v>1</v>
      </c>
      <c r="E2554">
        <v>22</v>
      </c>
      <c r="F2554">
        <v>2016031222</v>
      </c>
      <c r="G2554">
        <v>20160312</v>
      </c>
      <c r="H2554" t="s">
        <v>2910</v>
      </c>
      <c r="I2554" t="s">
        <v>377</v>
      </c>
      <c r="J2554" t="s">
        <v>55</v>
      </c>
      <c r="K2554">
        <v>2</v>
      </c>
      <c r="L2554">
        <v>0</v>
      </c>
      <c r="M2554">
        <v>2</v>
      </c>
      <c r="N2554" t="s">
        <v>56</v>
      </c>
      <c r="O2554" t="s">
        <v>378</v>
      </c>
      <c r="P2554" t="s">
        <v>68</v>
      </c>
      <c r="Q2554" t="s">
        <v>3</v>
      </c>
      <c r="R2554" t="s">
        <v>417</v>
      </c>
      <c r="S2554" t="s">
        <v>55</v>
      </c>
      <c r="T2554" t="s">
        <v>56</v>
      </c>
      <c r="U2554" t="s">
        <v>56</v>
      </c>
      <c r="V2554" t="s">
        <v>56</v>
      </c>
      <c r="W2554" t="s">
        <v>55</v>
      </c>
      <c r="X2554" t="s">
        <v>56</v>
      </c>
      <c r="Y2554" t="s">
        <v>56</v>
      </c>
      <c r="Z2554" t="s">
        <v>56</v>
      </c>
      <c r="AA2554" t="s">
        <v>57</v>
      </c>
      <c r="AB2554" t="s">
        <v>68</v>
      </c>
      <c r="AC2554" t="s">
        <v>68</v>
      </c>
      <c r="AD2554" t="s">
        <v>2895</v>
      </c>
      <c r="AE2554">
        <v>0</v>
      </c>
      <c r="AF2554">
        <v>0</v>
      </c>
      <c r="AG2554">
        <v>1</v>
      </c>
      <c r="AH2554">
        <v>0</v>
      </c>
      <c r="AI2554" s="18" t="str">
        <f t="shared" si="157"/>
        <v>1</v>
      </c>
      <c r="AJ2554" s="18" t="str">
        <f t="shared" si="158"/>
        <v>1</v>
      </c>
      <c r="AK2554" s="18" t="str">
        <f t="shared" si="159"/>
        <v>0</v>
      </c>
      <c r="AL2554" s="18">
        <f t="shared" si="160"/>
        <v>0</v>
      </c>
      <c r="AM2554">
        <v>2</v>
      </c>
      <c r="AN2554">
        <v>2</v>
      </c>
      <c r="AO2554">
        <v>0</v>
      </c>
      <c r="AP2554">
        <v>0</v>
      </c>
      <c r="AQ2554">
        <v>0</v>
      </c>
      <c r="AR2554" t="s">
        <v>379</v>
      </c>
      <c r="AS2554" t="s">
        <v>141</v>
      </c>
      <c r="AT2554" t="s">
        <v>141</v>
      </c>
      <c r="AU2554" t="s">
        <v>1326</v>
      </c>
      <c r="AV2554" t="s">
        <v>8413</v>
      </c>
      <c r="AW2554" t="s">
        <v>2910</v>
      </c>
      <c r="AX2554">
        <v>0</v>
      </c>
      <c r="AY2554">
        <v>1</v>
      </c>
      <c r="AZ2554">
        <v>0</v>
      </c>
      <c r="BA2554">
        <v>0</v>
      </c>
      <c r="BB2554">
        <v>0</v>
      </c>
      <c r="BC2554">
        <v>1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2016031222</v>
      </c>
      <c r="BM2554">
        <v>22</v>
      </c>
    </row>
    <row r="2555" spans="1:65">
      <c r="A2555" t="s">
        <v>8414</v>
      </c>
      <c r="B2555">
        <v>2554</v>
      </c>
      <c r="C2555" t="s">
        <v>372</v>
      </c>
      <c r="D2555">
        <v>1</v>
      </c>
      <c r="E2555">
        <v>22</v>
      </c>
      <c r="F2555">
        <v>2016031222</v>
      </c>
      <c r="G2555">
        <v>20160312</v>
      </c>
      <c r="H2555" t="s">
        <v>2911</v>
      </c>
      <c r="I2555" t="s">
        <v>377</v>
      </c>
      <c r="J2555" t="s">
        <v>55</v>
      </c>
      <c r="K2555">
        <v>3</v>
      </c>
      <c r="L2555">
        <v>1</v>
      </c>
      <c r="M2555">
        <v>2</v>
      </c>
      <c r="N2555" t="s">
        <v>56</v>
      </c>
      <c r="O2555" t="s">
        <v>378</v>
      </c>
      <c r="P2555" t="s">
        <v>68</v>
      </c>
      <c r="Q2555" t="s">
        <v>3</v>
      </c>
      <c r="R2555" t="s">
        <v>417</v>
      </c>
      <c r="S2555" t="s">
        <v>55</v>
      </c>
      <c r="T2555" t="s">
        <v>56</v>
      </c>
      <c r="U2555" t="s">
        <v>56</v>
      </c>
      <c r="V2555" t="s">
        <v>56</v>
      </c>
      <c r="W2555" t="s">
        <v>55</v>
      </c>
      <c r="X2555" t="s">
        <v>56</v>
      </c>
      <c r="Y2555" t="s">
        <v>56</v>
      </c>
      <c r="Z2555" t="s">
        <v>56</v>
      </c>
      <c r="AA2555" t="s">
        <v>57</v>
      </c>
      <c r="AB2555" t="s">
        <v>68</v>
      </c>
      <c r="AC2555" t="s">
        <v>68</v>
      </c>
      <c r="AD2555" t="s">
        <v>2895</v>
      </c>
      <c r="AE2555">
        <v>0</v>
      </c>
      <c r="AF2555">
        <v>0</v>
      </c>
      <c r="AG2555">
        <v>1</v>
      </c>
      <c r="AH2555">
        <v>0</v>
      </c>
      <c r="AI2555" s="18" t="str">
        <f t="shared" si="157"/>
        <v>1</v>
      </c>
      <c r="AJ2555" s="18" t="str">
        <f t="shared" si="158"/>
        <v>1</v>
      </c>
      <c r="AK2555" s="18" t="str">
        <f t="shared" si="159"/>
        <v>0</v>
      </c>
      <c r="AL2555" s="18">
        <f t="shared" si="160"/>
        <v>0</v>
      </c>
      <c r="AM2555">
        <v>3</v>
      </c>
      <c r="AN2555">
        <v>3</v>
      </c>
      <c r="AO2555">
        <v>1</v>
      </c>
      <c r="AP2555">
        <v>0</v>
      </c>
      <c r="AQ2555">
        <v>0</v>
      </c>
      <c r="AR2555" t="s">
        <v>379</v>
      </c>
      <c r="AS2555" t="s">
        <v>141</v>
      </c>
      <c r="AT2555" t="s">
        <v>141</v>
      </c>
      <c r="AU2555" t="s">
        <v>1326</v>
      </c>
      <c r="AV2555" t="s">
        <v>8414</v>
      </c>
      <c r="AW2555" t="s">
        <v>2911</v>
      </c>
      <c r="AX2555">
        <v>0</v>
      </c>
      <c r="AY2555">
        <v>1</v>
      </c>
      <c r="AZ2555">
        <v>0</v>
      </c>
      <c r="BA2555">
        <v>0</v>
      </c>
      <c r="BB2555">
        <v>0</v>
      </c>
      <c r="BC2555">
        <v>1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2016031222</v>
      </c>
      <c r="BM2555">
        <v>22</v>
      </c>
    </row>
    <row r="2556" spans="1:65">
      <c r="A2556" t="s">
        <v>8415</v>
      </c>
      <c r="B2556">
        <v>2555</v>
      </c>
      <c r="C2556" t="s">
        <v>372</v>
      </c>
      <c r="D2556">
        <v>1</v>
      </c>
      <c r="E2556">
        <v>22</v>
      </c>
      <c r="F2556">
        <v>2016031222</v>
      </c>
      <c r="G2556">
        <v>20160312</v>
      </c>
      <c r="H2556" t="s">
        <v>2912</v>
      </c>
      <c r="I2556" t="s">
        <v>377</v>
      </c>
      <c r="J2556" t="s">
        <v>55</v>
      </c>
      <c r="K2556">
        <v>2</v>
      </c>
      <c r="L2556">
        <v>0</v>
      </c>
      <c r="M2556">
        <v>2</v>
      </c>
      <c r="N2556" t="s">
        <v>56</v>
      </c>
      <c r="O2556" t="s">
        <v>378</v>
      </c>
      <c r="P2556" t="s">
        <v>68</v>
      </c>
      <c r="Q2556" t="s">
        <v>3</v>
      </c>
      <c r="R2556" t="s">
        <v>417</v>
      </c>
      <c r="S2556" t="s">
        <v>55</v>
      </c>
      <c r="T2556" t="s">
        <v>56</v>
      </c>
      <c r="U2556" t="s">
        <v>56</v>
      </c>
      <c r="V2556" t="s">
        <v>56</v>
      </c>
      <c r="W2556" t="s">
        <v>55</v>
      </c>
      <c r="X2556" t="s">
        <v>56</v>
      </c>
      <c r="Y2556" t="s">
        <v>56</v>
      </c>
      <c r="Z2556" t="s">
        <v>56</v>
      </c>
      <c r="AA2556" t="s">
        <v>57</v>
      </c>
      <c r="AB2556" t="s">
        <v>68</v>
      </c>
      <c r="AC2556" t="s">
        <v>68</v>
      </c>
      <c r="AD2556" t="s">
        <v>2895</v>
      </c>
      <c r="AE2556">
        <v>0</v>
      </c>
      <c r="AF2556">
        <v>0</v>
      </c>
      <c r="AG2556">
        <v>1</v>
      </c>
      <c r="AH2556">
        <v>0</v>
      </c>
      <c r="AI2556" s="18" t="str">
        <f t="shared" si="157"/>
        <v>1</v>
      </c>
      <c r="AJ2556" s="18" t="str">
        <f t="shared" si="158"/>
        <v>1</v>
      </c>
      <c r="AK2556" s="18" t="str">
        <f t="shared" si="159"/>
        <v>0</v>
      </c>
      <c r="AL2556" s="18">
        <f t="shared" si="160"/>
        <v>0</v>
      </c>
      <c r="AM2556">
        <v>3</v>
      </c>
      <c r="AN2556">
        <v>3</v>
      </c>
      <c r="AO2556">
        <v>0</v>
      </c>
      <c r="AP2556">
        <v>0</v>
      </c>
      <c r="AQ2556">
        <v>0</v>
      </c>
      <c r="AR2556" t="s">
        <v>379</v>
      </c>
      <c r="AS2556" t="s">
        <v>141</v>
      </c>
      <c r="AT2556" t="s">
        <v>141</v>
      </c>
      <c r="AU2556" t="s">
        <v>1326</v>
      </c>
      <c r="AV2556" t="s">
        <v>8415</v>
      </c>
      <c r="AW2556" t="s">
        <v>2912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2016031222</v>
      </c>
      <c r="BM2556">
        <v>22</v>
      </c>
    </row>
    <row r="2557" spans="1:65">
      <c r="A2557" t="s">
        <v>8416</v>
      </c>
      <c r="B2557">
        <v>2556</v>
      </c>
      <c r="C2557" t="s">
        <v>372</v>
      </c>
      <c r="D2557">
        <v>1</v>
      </c>
      <c r="E2557">
        <v>22</v>
      </c>
      <c r="F2557">
        <v>2016031222</v>
      </c>
      <c r="G2557">
        <v>20160312</v>
      </c>
      <c r="H2557" t="s">
        <v>2913</v>
      </c>
      <c r="I2557" t="s">
        <v>377</v>
      </c>
      <c r="J2557" t="s">
        <v>55</v>
      </c>
      <c r="K2557">
        <v>3</v>
      </c>
      <c r="L2557">
        <v>2</v>
      </c>
      <c r="M2557">
        <v>1</v>
      </c>
      <c r="N2557" t="s">
        <v>56</v>
      </c>
      <c r="O2557" t="s">
        <v>378</v>
      </c>
      <c r="P2557" t="s">
        <v>68</v>
      </c>
      <c r="Q2557" t="s">
        <v>3</v>
      </c>
      <c r="R2557" t="s">
        <v>417</v>
      </c>
      <c r="S2557" t="s">
        <v>55</v>
      </c>
      <c r="T2557" t="s">
        <v>56</v>
      </c>
      <c r="U2557" t="s">
        <v>56</v>
      </c>
      <c r="V2557" t="s">
        <v>56</v>
      </c>
      <c r="W2557" t="s">
        <v>55</v>
      </c>
      <c r="X2557" t="s">
        <v>56</v>
      </c>
      <c r="Y2557" t="s">
        <v>56</v>
      </c>
      <c r="Z2557" t="s">
        <v>56</v>
      </c>
      <c r="AA2557" t="s">
        <v>57</v>
      </c>
      <c r="AB2557" t="s">
        <v>68</v>
      </c>
      <c r="AC2557" t="s">
        <v>68</v>
      </c>
      <c r="AD2557" t="s">
        <v>2895</v>
      </c>
      <c r="AE2557">
        <v>0</v>
      </c>
      <c r="AF2557">
        <v>0</v>
      </c>
      <c r="AG2557">
        <v>1</v>
      </c>
      <c r="AH2557">
        <v>0</v>
      </c>
      <c r="AI2557" s="18" t="str">
        <f t="shared" si="157"/>
        <v>1</v>
      </c>
      <c r="AJ2557" s="18" t="str">
        <f t="shared" si="158"/>
        <v>1</v>
      </c>
      <c r="AK2557" s="18" t="str">
        <f t="shared" si="159"/>
        <v>0</v>
      </c>
      <c r="AL2557" s="18">
        <f t="shared" si="160"/>
        <v>0</v>
      </c>
      <c r="AM2557">
        <v>2</v>
      </c>
      <c r="AN2557">
        <v>3</v>
      </c>
      <c r="AO2557">
        <v>0</v>
      </c>
      <c r="AP2557">
        <v>0</v>
      </c>
      <c r="AQ2557">
        <v>0</v>
      </c>
      <c r="AR2557" t="s">
        <v>379</v>
      </c>
      <c r="AS2557" t="s">
        <v>141</v>
      </c>
      <c r="AT2557" t="s">
        <v>141</v>
      </c>
      <c r="AU2557" t="s">
        <v>1326</v>
      </c>
      <c r="AV2557" t="s">
        <v>8416</v>
      </c>
      <c r="AW2557" t="s">
        <v>2913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2016031222</v>
      </c>
      <c r="BM2557">
        <v>22</v>
      </c>
    </row>
    <row r="2558" spans="1:65">
      <c r="A2558" t="s">
        <v>8417</v>
      </c>
      <c r="B2558">
        <v>2557</v>
      </c>
      <c r="C2558" t="s">
        <v>372</v>
      </c>
      <c r="D2558">
        <v>1</v>
      </c>
      <c r="E2558">
        <v>22</v>
      </c>
      <c r="F2558">
        <v>2016031222</v>
      </c>
      <c r="G2558">
        <v>20160312</v>
      </c>
      <c r="H2558" t="s">
        <v>2914</v>
      </c>
      <c r="I2558" t="s">
        <v>377</v>
      </c>
      <c r="J2558" t="s">
        <v>55</v>
      </c>
      <c r="K2558">
        <v>2</v>
      </c>
      <c r="L2558">
        <v>1</v>
      </c>
      <c r="M2558">
        <v>1</v>
      </c>
      <c r="N2558" t="s">
        <v>56</v>
      </c>
      <c r="O2558" t="s">
        <v>378</v>
      </c>
      <c r="P2558" t="s">
        <v>68</v>
      </c>
      <c r="Q2558" t="s">
        <v>3</v>
      </c>
      <c r="R2558" t="s">
        <v>417</v>
      </c>
      <c r="S2558" t="s">
        <v>55</v>
      </c>
      <c r="T2558" t="s">
        <v>56</v>
      </c>
      <c r="U2558" t="s">
        <v>56</v>
      </c>
      <c r="V2558" t="s">
        <v>56</v>
      </c>
      <c r="W2558" t="s">
        <v>55</v>
      </c>
      <c r="X2558" t="s">
        <v>56</v>
      </c>
      <c r="Y2558" t="s">
        <v>56</v>
      </c>
      <c r="Z2558" t="s">
        <v>56</v>
      </c>
      <c r="AA2558" t="s">
        <v>57</v>
      </c>
      <c r="AB2558" t="s">
        <v>68</v>
      </c>
      <c r="AC2558" t="s">
        <v>68</v>
      </c>
      <c r="AD2558" t="s">
        <v>2895</v>
      </c>
      <c r="AE2558">
        <v>0</v>
      </c>
      <c r="AF2558">
        <v>0</v>
      </c>
      <c r="AG2558">
        <v>1</v>
      </c>
      <c r="AH2558">
        <v>0</v>
      </c>
      <c r="AI2558" s="18" t="str">
        <f t="shared" si="157"/>
        <v>1</v>
      </c>
      <c r="AJ2558" s="18" t="str">
        <f t="shared" si="158"/>
        <v>1</v>
      </c>
      <c r="AK2558" s="18" t="str">
        <f t="shared" si="159"/>
        <v>0</v>
      </c>
      <c r="AL2558" s="18">
        <f t="shared" si="160"/>
        <v>0</v>
      </c>
      <c r="AM2558">
        <v>3</v>
      </c>
      <c r="AN2558">
        <v>3</v>
      </c>
      <c r="AO2558">
        <v>0</v>
      </c>
      <c r="AP2558">
        <v>0</v>
      </c>
      <c r="AQ2558">
        <v>0</v>
      </c>
      <c r="AR2558" t="s">
        <v>379</v>
      </c>
      <c r="AS2558" t="s">
        <v>141</v>
      </c>
      <c r="AT2558" t="s">
        <v>141</v>
      </c>
      <c r="AU2558" t="s">
        <v>1326</v>
      </c>
      <c r="AV2558" t="s">
        <v>8417</v>
      </c>
      <c r="AW2558" t="s">
        <v>2914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2016031222</v>
      </c>
      <c r="BM2558">
        <v>22</v>
      </c>
    </row>
    <row r="2559" spans="1:65">
      <c r="A2559" t="s">
        <v>8418</v>
      </c>
      <c r="B2559">
        <v>2558</v>
      </c>
      <c r="C2559" t="s">
        <v>372</v>
      </c>
      <c r="D2559">
        <v>1</v>
      </c>
      <c r="E2559">
        <v>22</v>
      </c>
      <c r="F2559">
        <v>2016031322</v>
      </c>
      <c r="G2559">
        <v>20160313</v>
      </c>
      <c r="H2559" t="s">
        <v>2915</v>
      </c>
      <c r="I2559" t="s">
        <v>377</v>
      </c>
      <c r="J2559" t="s">
        <v>55</v>
      </c>
      <c r="K2559">
        <v>0</v>
      </c>
      <c r="L2559">
        <v>0</v>
      </c>
      <c r="M2559">
        <v>0</v>
      </c>
      <c r="N2559" t="s">
        <v>56</v>
      </c>
      <c r="O2559" t="s">
        <v>57</v>
      </c>
      <c r="P2559" t="s">
        <v>57</v>
      </c>
      <c r="Q2559" t="s">
        <v>3</v>
      </c>
      <c r="R2559" t="s">
        <v>417</v>
      </c>
      <c r="S2559" t="s">
        <v>55</v>
      </c>
      <c r="T2559" t="s">
        <v>56</v>
      </c>
      <c r="U2559" t="s">
        <v>56</v>
      </c>
      <c r="V2559" t="s">
        <v>56</v>
      </c>
      <c r="W2559" t="s">
        <v>55</v>
      </c>
      <c r="X2559" t="s">
        <v>56</v>
      </c>
      <c r="Y2559" t="s">
        <v>56</v>
      </c>
      <c r="Z2559" t="s">
        <v>56</v>
      </c>
      <c r="AA2559" t="s">
        <v>57</v>
      </c>
      <c r="AB2559" t="s">
        <v>68</v>
      </c>
      <c r="AC2559" t="s">
        <v>68</v>
      </c>
      <c r="AD2559" t="s">
        <v>2895</v>
      </c>
      <c r="AE2559">
        <v>0</v>
      </c>
      <c r="AF2559">
        <v>0</v>
      </c>
      <c r="AG2559">
        <v>1</v>
      </c>
      <c r="AH2559">
        <v>0</v>
      </c>
      <c r="AI2559" s="18" t="str">
        <f t="shared" si="157"/>
        <v>1</v>
      </c>
      <c r="AJ2559" s="18" t="str">
        <f t="shared" si="158"/>
        <v>1</v>
      </c>
      <c r="AK2559" s="18" t="str">
        <f t="shared" si="159"/>
        <v>0</v>
      </c>
      <c r="AL2559" s="18">
        <f t="shared" si="160"/>
        <v>0</v>
      </c>
      <c r="AM2559">
        <v>2</v>
      </c>
      <c r="AN2559">
        <v>4</v>
      </c>
      <c r="AO2559">
        <v>0</v>
      </c>
      <c r="AP2559">
        <v>0</v>
      </c>
      <c r="AQ2559">
        <v>0</v>
      </c>
      <c r="AR2559" t="s">
        <v>379</v>
      </c>
      <c r="AS2559" t="s">
        <v>141</v>
      </c>
      <c r="AT2559" t="s">
        <v>141</v>
      </c>
      <c r="AU2559" t="s">
        <v>1326</v>
      </c>
      <c r="AV2559" t="s">
        <v>8418</v>
      </c>
      <c r="AW2559" t="s">
        <v>2915</v>
      </c>
      <c r="AX2559">
        <v>0</v>
      </c>
      <c r="AY2559">
        <v>1</v>
      </c>
      <c r="AZ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2016031322</v>
      </c>
      <c r="BM2559">
        <v>22</v>
      </c>
    </row>
    <row r="2560" spans="1:65">
      <c r="A2560" t="s">
        <v>8419</v>
      </c>
      <c r="B2560">
        <v>2559</v>
      </c>
      <c r="C2560" t="s">
        <v>372</v>
      </c>
      <c r="D2560">
        <v>1</v>
      </c>
      <c r="E2560">
        <v>22</v>
      </c>
      <c r="F2560">
        <v>2016031322</v>
      </c>
      <c r="G2560">
        <v>20160313</v>
      </c>
      <c r="H2560" t="s">
        <v>2916</v>
      </c>
      <c r="I2560" t="s">
        <v>377</v>
      </c>
      <c r="J2560" t="s">
        <v>55</v>
      </c>
      <c r="K2560">
        <v>2</v>
      </c>
      <c r="L2560">
        <v>1</v>
      </c>
      <c r="M2560">
        <v>1</v>
      </c>
      <c r="N2560" t="s">
        <v>56</v>
      </c>
      <c r="O2560" t="s">
        <v>378</v>
      </c>
      <c r="P2560" t="s">
        <v>68</v>
      </c>
      <c r="Q2560" t="s">
        <v>3</v>
      </c>
      <c r="R2560" t="s">
        <v>417</v>
      </c>
      <c r="S2560" t="s">
        <v>55</v>
      </c>
      <c r="T2560" t="s">
        <v>56</v>
      </c>
      <c r="U2560" t="s">
        <v>56</v>
      </c>
      <c r="V2560" t="s">
        <v>56</v>
      </c>
      <c r="W2560" t="s">
        <v>55</v>
      </c>
      <c r="X2560" t="s">
        <v>56</v>
      </c>
      <c r="Y2560" t="s">
        <v>56</v>
      </c>
      <c r="Z2560" t="s">
        <v>56</v>
      </c>
      <c r="AA2560" t="s">
        <v>57</v>
      </c>
      <c r="AB2560" t="s">
        <v>68</v>
      </c>
      <c r="AC2560" t="s">
        <v>68</v>
      </c>
      <c r="AD2560" t="s">
        <v>2895</v>
      </c>
      <c r="AE2560">
        <v>0</v>
      </c>
      <c r="AF2560">
        <v>0</v>
      </c>
      <c r="AG2560">
        <v>1</v>
      </c>
      <c r="AH2560">
        <v>0</v>
      </c>
      <c r="AI2560" s="18" t="str">
        <f t="shared" si="157"/>
        <v>1</v>
      </c>
      <c r="AJ2560" s="18" t="str">
        <f t="shared" si="158"/>
        <v>1</v>
      </c>
      <c r="AK2560" s="18" t="str">
        <f t="shared" si="159"/>
        <v>0</v>
      </c>
      <c r="AL2560" s="18">
        <f t="shared" si="160"/>
        <v>0</v>
      </c>
      <c r="AM2560">
        <v>2</v>
      </c>
      <c r="AN2560">
        <v>3</v>
      </c>
      <c r="AO2560">
        <v>0</v>
      </c>
      <c r="AP2560">
        <v>0</v>
      </c>
      <c r="AQ2560">
        <v>0</v>
      </c>
      <c r="AR2560" t="s">
        <v>379</v>
      </c>
      <c r="AS2560" t="s">
        <v>141</v>
      </c>
      <c r="AT2560" t="s">
        <v>141</v>
      </c>
      <c r="AU2560" t="s">
        <v>1326</v>
      </c>
      <c r="AV2560" t="s">
        <v>8419</v>
      </c>
      <c r="AW2560" t="s">
        <v>2916</v>
      </c>
      <c r="AX2560">
        <v>0</v>
      </c>
      <c r="AY2560">
        <v>1</v>
      </c>
      <c r="AZ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2016031322</v>
      </c>
      <c r="BM2560">
        <v>22</v>
      </c>
    </row>
    <row r="2561" spans="1:65">
      <c r="A2561" t="s">
        <v>8420</v>
      </c>
      <c r="B2561">
        <v>2560</v>
      </c>
      <c r="C2561" t="s">
        <v>57</v>
      </c>
      <c r="D2561" t="s">
        <v>55</v>
      </c>
      <c r="E2561">
        <v>22</v>
      </c>
      <c r="F2561">
        <v>2016031322</v>
      </c>
      <c r="G2561" t="s">
        <v>55</v>
      </c>
      <c r="H2561" t="s">
        <v>2917</v>
      </c>
      <c r="I2561" t="s">
        <v>55</v>
      </c>
      <c r="J2561" t="s">
        <v>55</v>
      </c>
      <c r="K2561" t="s">
        <v>55</v>
      </c>
      <c r="L2561" t="s">
        <v>55</v>
      </c>
      <c r="M2561" t="s">
        <v>55</v>
      </c>
      <c r="N2561" t="s">
        <v>57</v>
      </c>
      <c r="O2561" t="s">
        <v>57</v>
      </c>
      <c r="P2561" t="s">
        <v>57</v>
      </c>
      <c r="Q2561" t="s">
        <v>57</v>
      </c>
      <c r="R2561" t="s">
        <v>57</v>
      </c>
      <c r="S2561" t="s">
        <v>55</v>
      </c>
      <c r="T2561" t="s">
        <v>57</v>
      </c>
      <c r="U2561" t="s">
        <v>57</v>
      </c>
      <c r="V2561" t="s">
        <v>57</v>
      </c>
      <c r="W2561" t="s">
        <v>55</v>
      </c>
      <c r="X2561" t="s">
        <v>57</v>
      </c>
      <c r="Y2561" t="s">
        <v>57</v>
      </c>
      <c r="Z2561" t="s">
        <v>57</v>
      </c>
      <c r="AA2561" t="s">
        <v>57</v>
      </c>
      <c r="AB2561" t="s">
        <v>57</v>
      </c>
      <c r="AC2561" t="s">
        <v>57</v>
      </c>
      <c r="AD2561" t="s">
        <v>57</v>
      </c>
      <c r="AE2561">
        <v>0</v>
      </c>
      <c r="AF2561">
        <v>0</v>
      </c>
      <c r="AG2561">
        <v>0</v>
      </c>
      <c r="AH2561">
        <v>0</v>
      </c>
      <c r="AI2561" s="18" t="str">
        <f t="shared" si="157"/>
        <v>1</v>
      </c>
      <c r="AJ2561" s="18" t="str">
        <f t="shared" si="158"/>
        <v>1</v>
      </c>
      <c r="AK2561" s="18" t="str">
        <f t="shared" si="159"/>
        <v>1</v>
      </c>
      <c r="AL2561" s="18">
        <f t="shared" si="160"/>
        <v>0</v>
      </c>
      <c r="AM2561" t="s">
        <v>55</v>
      </c>
      <c r="AN2561" t="s">
        <v>55</v>
      </c>
      <c r="AO2561">
        <v>0</v>
      </c>
      <c r="AP2561">
        <v>1</v>
      </c>
      <c r="AQ2561">
        <v>0</v>
      </c>
      <c r="AR2561" t="s">
        <v>59</v>
      </c>
      <c r="AS2561" t="s">
        <v>80</v>
      </c>
      <c r="AT2561" t="s">
        <v>80</v>
      </c>
      <c r="AU2561" t="s">
        <v>80</v>
      </c>
      <c r="AV2561" t="s">
        <v>8420</v>
      </c>
      <c r="AW2561" t="s">
        <v>2917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</v>
      </c>
      <c r="BJ2561">
        <v>0</v>
      </c>
      <c r="BK2561">
        <v>0</v>
      </c>
      <c r="BL2561">
        <v>2016031322</v>
      </c>
      <c r="BM2561">
        <v>22</v>
      </c>
    </row>
    <row r="2562" spans="1:65">
      <c r="A2562" t="s">
        <v>8421</v>
      </c>
      <c r="B2562">
        <v>2561</v>
      </c>
      <c r="C2562" t="s">
        <v>372</v>
      </c>
      <c r="D2562">
        <v>1</v>
      </c>
      <c r="E2562">
        <v>22</v>
      </c>
      <c r="F2562">
        <v>2016031322</v>
      </c>
      <c r="G2562">
        <v>20160313</v>
      </c>
      <c r="H2562" t="s">
        <v>2918</v>
      </c>
      <c r="I2562" t="s">
        <v>59</v>
      </c>
      <c r="J2562" t="s">
        <v>55</v>
      </c>
      <c r="K2562">
        <v>0</v>
      </c>
      <c r="L2562">
        <v>0</v>
      </c>
      <c r="M2562">
        <v>0</v>
      </c>
      <c r="N2562" t="s">
        <v>56</v>
      </c>
      <c r="O2562" t="s">
        <v>57</v>
      </c>
      <c r="P2562" t="s">
        <v>57</v>
      </c>
      <c r="Q2562" t="s">
        <v>3</v>
      </c>
      <c r="R2562" t="s">
        <v>58</v>
      </c>
      <c r="S2562" t="s">
        <v>55</v>
      </c>
      <c r="T2562" t="s">
        <v>56</v>
      </c>
      <c r="U2562" t="s">
        <v>56</v>
      </c>
      <c r="V2562" t="s">
        <v>56</v>
      </c>
      <c r="W2562" t="s">
        <v>55</v>
      </c>
      <c r="X2562" t="s">
        <v>56</v>
      </c>
      <c r="Y2562" t="s">
        <v>68</v>
      </c>
      <c r="Z2562" t="s">
        <v>56</v>
      </c>
      <c r="AA2562" t="s">
        <v>57</v>
      </c>
      <c r="AB2562" t="s">
        <v>56</v>
      </c>
      <c r="AC2562" t="s">
        <v>56</v>
      </c>
      <c r="AD2562" t="s">
        <v>57</v>
      </c>
      <c r="AE2562">
        <v>0</v>
      </c>
      <c r="AF2562">
        <v>0</v>
      </c>
      <c r="AG2562">
        <v>0</v>
      </c>
      <c r="AH2562">
        <v>1</v>
      </c>
      <c r="AI2562" s="18" t="str">
        <f t="shared" si="157"/>
        <v>1</v>
      </c>
      <c r="AJ2562" s="18" t="str">
        <f t="shared" si="158"/>
        <v>1</v>
      </c>
      <c r="AK2562" s="18" t="str">
        <f t="shared" si="159"/>
        <v>1</v>
      </c>
      <c r="AL2562" s="18">
        <f t="shared" si="160"/>
        <v>1</v>
      </c>
      <c r="AM2562" t="s">
        <v>55</v>
      </c>
      <c r="AN2562" t="s">
        <v>55</v>
      </c>
      <c r="AO2562">
        <v>1</v>
      </c>
      <c r="AP2562">
        <v>0</v>
      </c>
      <c r="AQ2562">
        <v>0</v>
      </c>
      <c r="AR2562" t="s">
        <v>59</v>
      </c>
      <c r="AS2562" t="s">
        <v>58</v>
      </c>
      <c r="AT2562" t="s">
        <v>58</v>
      </c>
      <c r="AU2562" t="s">
        <v>1326</v>
      </c>
      <c r="AV2562" t="s">
        <v>8421</v>
      </c>
      <c r="AW2562" t="s">
        <v>2918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2016031322</v>
      </c>
      <c r="BM2562">
        <v>22</v>
      </c>
    </row>
    <row r="2563" spans="1:65">
      <c r="A2563" t="s">
        <v>8422</v>
      </c>
      <c r="B2563">
        <v>2562</v>
      </c>
      <c r="C2563" t="s">
        <v>372</v>
      </c>
      <c r="D2563">
        <v>1</v>
      </c>
      <c r="E2563">
        <v>22</v>
      </c>
      <c r="F2563">
        <v>2016031322</v>
      </c>
      <c r="G2563">
        <v>20160313</v>
      </c>
      <c r="H2563" t="s">
        <v>2919</v>
      </c>
      <c r="I2563" t="s">
        <v>588</v>
      </c>
      <c r="J2563" t="s">
        <v>55</v>
      </c>
      <c r="K2563">
        <v>1</v>
      </c>
      <c r="L2563">
        <v>1</v>
      </c>
      <c r="M2563">
        <v>0</v>
      </c>
      <c r="N2563" t="s">
        <v>68</v>
      </c>
      <c r="O2563" t="s">
        <v>76</v>
      </c>
      <c r="P2563" t="s">
        <v>68</v>
      </c>
      <c r="Q2563" t="s">
        <v>3</v>
      </c>
      <c r="R2563" t="s">
        <v>174</v>
      </c>
      <c r="S2563" t="s">
        <v>55</v>
      </c>
      <c r="T2563" t="s">
        <v>56</v>
      </c>
      <c r="U2563" t="s">
        <v>56</v>
      </c>
      <c r="V2563" t="s">
        <v>56</v>
      </c>
      <c r="W2563" t="s">
        <v>55</v>
      </c>
      <c r="X2563" t="s">
        <v>68</v>
      </c>
      <c r="Y2563" t="s">
        <v>56</v>
      </c>
      <c r="Z2563" t="s">
        <v>56</v>
      </c>
      <c r="AA2563" t="s">
        <v>57</v>
      </c>
      <c r="AB2563" t="s">
        <v>56</v>
      </c>
      <c r="AC2563" t="s">
        <v>56</v>
      </c>
      <c r="AD2563" t="s">
        <v>57</v>
      </c>
      <c r="AE2563">
        <v>0</v>
      </c>
      <c r="AF2563">
        <v>1</v>
      </c>
      <c r="AG2563">
        <v>1</v>
      </c>
      <c r="AH2563">
        <v>0</v>
      </c>
      <c r="AI2563" s="18" t="str">
        <f t="shared" ref="AI2563:AI2626" si="161">IF(ISERROR(FIND("0",AE2563))=FALSE, "1", IF(ISERROR(FIND("1",AE2563))=FALSE, "0"))</f>
        <v>1</v>
      </c>
      <c r="AJ2563" s="18" t="str">
        <f t="shared" ref="AJ2563:AJ2626" si="162">IF(ISERROR(FIND("0",AF2563))=FALSE, "1", IF(ISERROR(FIND("1",AF2563))=FALSE, "0"))</f>
        <v>0</v>
      </c>
      <c r="AK2563" s="18" t="str">
        <f t="shared" ref="AK2563:AK2626" si="163">IF(ISERROR(FIND("0",AG2563))=FALSE, "1", IF(ISERROR(FIND("1",AG2563))=FALSE, "0"))</f>
        <v>0</v>
      </c>
      <c r="AL2563" s="18">
        <f t="shared" ref="AL2563:AL2626" si="164">AH2563</f>
        <v>0</v>
      </c>
      <c r="AM2563">
        <v>2</v>
      </c>
      <c r="AN2563">
        <v>5</v>
      </c>
      <c r="AO2563">
        <v>0</v>
      </c>
      <c r="AP2563">
        <v>0</v>
      </c>
      <c r="AQ2563">
        <v>0</v>
      </c>
      <c r="AR2563" t="s">
        <v>589</v>
      </c>
      <c r="AS2563" t="s">
        <v>174</v>
      </c>
      <c r="AT2563" t="s">
        <v>174</v>
      </c>
      <c r="AU2563" t="s">
        <v>1326</v>
      </c>
      <c r="AV2563" t="s">
        <v>8422</v>
      </c>
      <c r="AW2563" t="s">
        <v>2919</v>
      </c>
      <c r="AX2563">
        <v>0</v>
      </c>
      <c r="AY2563">
        <v>1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2016031322</v>
      </c>
      <c r="BM2563">
        <v>22</v>
      </c>
    </row>
    <row r="2564" spans="1:65">
      <c r="A2564" t="s">
        <v>8423</v>
      </c>
      <c r="B2564">
        <v>2563</v>
      </c>
      <c r="C2564" t="s">
        <v>372</v>
      </c>
      <c r="D2564">
        <v>1</v>
      </c>
      <c r="E2564">
        <v>22</v>
      </c>
      <c r="F2564">
        <v>2016031322</v>
      </c>
      <c r="G2564">
        <v>20160313</v>
      </c>
      <c r="H2564" t="s">
        <v>2920</v>
      </c>
      <c r="I2564" t="s">
        <v>89</v>
      </c>
      <c r="J2564" t="s">
        <v>55</v>
      </c>
      <c r="K2564">
        <v>0</v>
      </c>
      <c r="L2564">
        <v>0</v>
      </c>
      <c r="M2564">
        <v>0</v>
      </c>
      <c r="N2564" t="s">
        <v>56</v>
      </c>
      <c r="O2564" t="s">
        <v>57</v>
      </c>
      <c r="P2564" t="s">
        <v>57</v>
      </c>
      <c r="Q2564" t="s">
        <v>3</v>
      </c>
      <c r="R2564" t="s">
        <v>58</v>
      </c>
      <c r="S2564" t="s">
        <v>55</v>
      </c>
      <c r="T2564" t="s">
        <v>56</v>
      </c>
      <c r="U2564" t="s">
        <v>56</v>
      </c>
      <c r="V2564" t="s">
        <v>56</v>
      </c>
      <c r="W2564" t="s">
        <v>55</v>
      </c>
      <c r="X2564" t="s">
        <v>56</v>
      </c>
      <c r="Y2564" t="s">
        <v>56</v>
      </c>
      <c r="Z2564" t="s">
        <v>56</v>
      </c>
      <c r="AA2564" t="s">
        <v>57</v>
      </c>
      <c r="AB2564" t="s">
        <v>56</v>
      </c>
      <c r="AC2564" t="s">
        <v>56</v>
      </c>
      <c r="AD2564" t="s">
        <v>57</v>
      </c>
      <c r="AE2564">
        <v>0</v>
      </c>
      <c r="AF2564">
        <v>0</v>
      </c>
      <c r="AG2564">
        <v>0</v>
      </c>
      <c r="AH2564">
        <v>1</v>
      </c>
      <c r="AI2564" s="18" t="str">
        <f t="shared" si="161"/>
        <v>1</v>
      </c>
      <c r="AJ2564" s="18" t="str">
        <f t="shared" si="162"/>
        <v>1</v>
      </c>
      <c r="AK2564" s="18" t="str">
        <f t="shared" si="163"/>
        <v>1</v>
      </c>
      <c r="AL2564" s="18">
        <f t="shared" si="164"/>
        <v>1</v>
      </c>
      <c r="AM2564" t="s">
        <v>55</v>
      </c>
      <c r="AN2564" t="s">
        <v>55</v>
      </c>
      <c r="AO2564">
        <v>0</v>
      </c>
      <c r="AP2564">
        <v>0</v>
      </c>
      <c r="AQ2564">
        <v>0</v>
      </c>
      <c r="AR2564" t="s">
        <v>89</v>
      </c>
      <c r="AS2564" t="s">
        <v>58</v>
      </c>
      <c r="AT2564" t="s">
        <v>58</v>
      </c>
      <c r="AU2564" t="s">
        <v>1326</v>
      </c>
      <c r="AV2564" t="s">
        <v>8423</v>
      </c>
      <c r="AW2564" t="s">
        <v>2920</v>
      </c>
      <c r="AX2564">
        <v>0</v>
      </c>
      <c r="AY2564">
        <v>0</v>
      </c>
      <c r="AZ2564">
        <v>0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2016031322</v>
      </c>
      <c r="BM2564">
        <v>22</v>
      </c>
    </row>
    <row r="2565" spans="1:65">
      <c r="A2565" t="s">
        <v>8424</v>
      </c>
      <c r="B2565">
        <v>2564</v>
      </c>
      <c r="C2565" t="s">
        <v>372</v>
      </c>
      <c r="D2565">
        <v>1</v>
      </c>
      <c r="E2565">
        <v>22</v>
      </c>
      <c r="F2565">
        <v>2016031322</v>
      </c>
      <c r="G2565">
        <v>20160313</v>
      </c>
      <c r="H2565" t="s">
        <v>2921</v>
      </c>
      <c r="I2565" t="s">
        <v>588</v>
      </c>
      <c r="J2565" t="s">
        <v>55</v>
      </c>
      <c r="K2565">
        <v>1</v>
      </c>
      <c r="L2565">
        <v>1</v>
      </c>
      <c r="M2565">
        <v>0</v>
      </c>
      <c r="N2565" t="s">
        <v>68</v>
      </c>
      <c r="O2565" t="s">
        <v>57</v>
      </c>
      <c r="P2565" t="s">
        <v>57</v>
      </c>
      <c r="Q2565" t="s">
        <v>3</v>
      </c>
      <c r="R2565" t="s">
        <v>174</v>
      </c>
      <c r="S2565" t="s">
        <v>55</v>
      </c>
      <c r="T2565" t="s">
        <v>56</v>
      </c>
      <c r="U2565" t="s">
        <v>56</v>
      </c>
      <c r="V2565" t="s">
        <v>68</v>
      </c>
      <c r="W2565" t="s">
        <v>55</v>
      </c>
      <c r="X2565" t="s">
        <v>56</v>
      </c>
      <c r="Y2565" t="s">
        <v>56</v>
      </c>
      <c r="Z2565" t="s">
        <v>56</v>
      </c>
      <c r="AA2565" t="s">
        <v>57</v>
      </c>
      <c r="AB2565" t="s">
        <v>56</v>
      </c>
      <c r="AC2565" t="s">
        <v>56</v>
      </c>
      <c r="AD2565" t="s">
        <v>57</v>
      </c>
      <c r="AE2565">
        <v>0</v>
      </c>
      <c r="AF2565">
        <v>1</v>
      </c>
      <c r="AG2565">
        <v>1</v>
      </c>
      <c r="AH2565">
        <v>0</v>
      </c>
      <c r="AI2565" s="18" t="str">
        <f t="shared" si="161"/>
        <v>1</v>
      </c>
      <c r="AJ2565" s="18" t="str">
        <f t="shared" si="162"/>
        <v>0</v>
      </c>
      <c r="AK2565" s="18" t="str">
        <f t="shared" si="163"/>
        <v>0</v>
      </c>
      <c r="AL2565" s="18">
        <f t="shared" si="164"/>
        <v>0</v>
      </c>
      <c r="AM2565">
        <v>2</v>
      </c>
      <c r="AN2565">
        <v>5</v>
      </c>
      <c r="AO2565">
        <v>0</v>
      </c>
      <c r="AP2565">
        <v>0</v>
      </c>
      <c r="AQ2565">
        <v>0</v>
      </c>
      <c r="AR2565" t="s">
        <v>589</v>
      </c>
      <c r="AS2565" t="s">
        <v>174</v>
      </c>
      <c r="AT2565" t="s">
        <v>174</v>
      </c>
      <c r="AU2565" t="s">
        <v>1326</v>
      </c>
      <c r="AV2565" t="s">
        <v>8424</v>
      </c>
      <c r="AW2565" t="s">
        <v>2921</v>
      </c>
      <c r="AX2565">
        <v>0</v>
      </c>
      <c r="AY2565">
        <v>1</v>
      </c>
      <c r="AZ2565">
        <v>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1</v>
      </c>
      <c r="BH2565">
        <v>0</v>
      </c>
      <c r="BI2565">
        <v>0</v>
      </c>
      <c r="BJ2565">
        <v>0</v>
      </c>
      <c r="BK2565">
        <v>0</v>
      </c>
      <c r="BL2565">
        <v>2016031322</v>
      </c>
      <c r="BM2565">
        <v>22</v>
      </c>
    </row>
    <row r="2566" spans="1:65">
      <c r="A2566" t="s">
        <v>8425</v>
      </c>
      <c r="B2566">
        <v>2565</v>
      </c>
      <c r="C2566" t="s">
        <v>372</v>
      </c>
      <c r="D2566">
        <v>1</v>
      </c>
      <c r="E2566">
        <v>22</v>
      </c>
      <c r="F2566">
        <v>2016031322</v>
      </c>
      <c r="G2566">
        <v>20160313</v>
      </c>
      <c r="H2566" t="s">
        <v>2922</v>
      </c>
      <c r="I2566" t="s">
        <v>377</v>
      </c>
      <c r="J2566" t="s">
        <v>55</v>
      </c>
      <c r="K2566">
        <v>1</v>
      </c>
      <c r="L2566">
        <v>0</v>
      </c>
      <c r="M2566">
        <v>1</v>
      </c>
      <c r="N2566" t="s">
        <v>56</v>
      </c>
      <c r="O2566" t="s">
        <v>378</v>
      </c>
      <c r="P2566" t="s">
        <v>68</v>
      </c>
      <c r="Q2566" t="s">
        <v>3</v>
      </c>
      <c r="R2566" t="s">
        <v>58</v>
      </c>
      <c r="S2566" t="s">
        <v>55</v>
      </c>
      <c r="T2566" t="s">
        <v>56</v>
      </c>
      <c r="U2566" t="s">
        <v>56</v>
      </c>
      <c r="V2566" t="s">
        <v>56</v>
      </c>
      <c r="W2566" t="s">
        <v>55</v>
      </c>
      <c r="X2566" t="s">
        <v>68</v>
      </c>
      <c r="Y2566" t="s">
        <v>56</v>
      </c>
      <c r="Z2566" t="s">
        <v>56</v>
      </c>
      <c r="AA2566" t="s">
        <v>57</v>
      </c>
      <c r="AB2566" t="s">
        <v>56</v>
      </c>
      <c r="AC2566" t="s">
        <v>56</v>
      </c>
      <c r="AD2566" t="s">
        <v>57</v>
      </c>
      <c r="AE2566">
        <v>0</v>
      </c>
      <c r="AF2566">
        <v>0</v>
      </c>
      <c r="AG2566">
        <v>0</v>
      </c>
      <c r="AH2566">
        <v>1</v>
      </c>
      <c r="AI2566" s="18" t="str">
        <f t="shared" si="161"/>
        <v>1</v>
      </c>
      <c r="AJ2566" s="18" t="str">
        <f t="shared" si="162"/>
        <v>1</v>
      </c>
      <c r="AK2566" s="18" t="str">
        <f t="shared" si="163"/>
        <v>1</v>
      </c>
      <c r="AL2566" s="18">
        <f t="shared" si="164"/>
        <v>1</v>
      </c>
      <c r="AM2566" t="s">
        <v>55</v>
      </c>
      <c r="AN2566" t="s">
        <v>55</v>
      </c>
      <c r="AO2566">
        <v>0</v>
      </c>
      <c r="AP2566">
        <v>0</v>
      </c>
      <c r="AQ2566">
        <v>0</v>
      </c>
      <c r="AR2566" t="s">
        <v>379</v>
      </c>
      <c r="AS2566" t="s">
        <v>58</v>
      </c>
      <c r="AT2566" t="s">
        <v>58</v>
      </c>
      <c r="AU2566" t="s">
        <v>1326</v>
      </c>
      <c r="AV2566" t="s">
        <v>8425</v>
      </c>
      <c r="AW2566" t="s">
        <v>2922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1</v>
      </c>
      <c r="BL2566">
        <v>2016031322</v>
      </c>
      <c r="BM2566">
        <v>22</v>
      </c>
    </row>
    <row r="2567" spans="1:65">
      <c r="A2567" t="s">
        <v>8426</v>
      </c>
      <c r="B2567">
        <v>2566</v>
      </c>
      <c r="C2567" t="s">
        <v>57</v>
      </c>
      <c r="D2567" t="s">
        <v>55</v>
      </c>
      <c r="E2567">
        <v>22</v>
      </c>
      <c r="F2567">
        <v>2016031322</v>
      </c>
      <c r="G2567" t="s">
        <v>55</v>
      </c>
      <c r="H2567" t="s">
        <v>2923</v>
      </c>
      <c r="I2567" t="s">
        <v>55</v>
      </c>
      <c r="J2567" t="s">
        <v>55</v>
      </c>
      <c r="K2567" t="s">
        <v>55</v>
      </c>
      <c r="L2567" t="s">
        <v>55</v>
      </c>
      <c r="M2567" t="s">
        <v>55</v>
      </c>
      <c r="N2567" t="s">
        <v>57</v>
      </c>
      <c r="O2567" t="s">
        <v>57</v>
      </c>
      <c r="P2567" t="s">
        <v>57</v>
      </c>
      <c r="Q2567" t="s">
        <v>57</v>
      </c>
      <c r="R2567" t="s">
        <v>57</v>
      </c>
      <c r="S2567" t="s">
        <v>55</v>
      </c>
      <c r="T2567" t="s">
        <v>57</v>
      </c>
      <c r="U2567" t="s">
        <v>57</v>
      </c>
      <c r="V2567" t="s">
        <v>57</v>
      </c>
      <c r="W2567" t="s">
        <v>55</v>
      </c>
      <c r="X2567" t="s">
        <v>57</v>
      </c>
      <c r="Y2567" t="s">
        <v>57</v>
      </c>
      <c r="Z2567" t="s">
        <v>57</v>
      </c>
      <c r="AA2567" t="s">
        <v>57</v>
      </c>
      <c r="AB2567" t="s">
        <v>57</v>
      </c>
      <c r="AC2567" t="s">
        <v>57</v>
      </c>
      <c r="AD2567" t="s">
        <v>57</v>
      </c>
      <c r="AE2567">
        <v>0</v>
      </c>
      <c r="AF2567">
        <v>0</v>
      </c>
      <c r="AG2567">
        <v>0</v>
      </c>
      <c r="AH2567">
        <v>0</v>
      </c>
      <c r="AI2567" s="18" t="str">
        <f t="shared" si="161"/>
        <v>1</v>
      </c>
      <c r="AJ2567" s="18" t="str">
        <f t="shared" si="162"/>
        <v>1</v>
      </c>
      <c r="AK2567" s="18" t="str">
        <f t="shared" si="163"/>
        <v>1</v>
      </c>
      <c r="AL2567" s="18">
        <f t="shared" si="164"/>
        <v>0</v>
      </c>
      <c r="AM2567" t="s">
        <v>55</v>
      </c>
      <c r="AN2567" t="s">
        <v>55</v>
      </c>
      <c r="AO2567">
        <v>1</v>
      </c>
      <c r="AP2567">
        <v>1</v>
      </c>
      <c r="AQ2567">
        <v>0</v>
      </c>
      <c r="AR2567" t="s">
        <v>59</v>
      </c>
      <c r="AS2567" t="s">
        <v>80</v>
      </c>
      <c r="AT2567" t="s">
        <v>80</v>
      </c>
      <c r="AU2567" t="s">
        <v>80</v>
      </c>
      <c r="AV2567" t="s">
        <v>8426</v>
      </c>
      <c r="AW2567" t="s">
        <v>2923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2016031322</v>
      </c>
      <c r="BM2567">
        <v>22</v>
      </c>
    </row>
    <row r="2568" spans="1:65">
      <c r="A2568" t="s">
        <v>8427</v>
      </c>
      <c r="B2568">
        <v>2567</v>
      </c>
      <c r="C2568" t="s">
        <v>372</v>
      </c>
      <c r="D2568">
        <v>1</v>
      </c>
      <c r="E2568">
        <v>22</v>
      </c>
      <c r="F2568">
        <v>2016031322</v>
      </c>
      <c r="G2568">
        <v>20160313</v>
      </c>
      <c r="H2568" t="s">
        <v>2924</v>
      </c>
      <c r="I2568" t="s">
        <v>59</v>
      </c>
      <c r="J2568" t="s">
        <v>55</v>
      </c>
      <c r="K2568">
        <v>0</v>
      </c>
      <c r="L2568">
        <v>0</v>
      </c>
      <c r="M2568">
        <v>0</v>
      </c>
      <c r="N2568" t="s">
        <v>56</v>
      </c>
      <c r="O2568" t="s">
        <v>57</v>
      </c>
      <c r="P2568" t="s">
        <v>57</v>
      </c>
      <c r="Q2568" t="s">
        <v>3</v>
      </c>
      <c r="R2568" t="s">
        <v>80</v>
      </c>
      <c r="S2568" t="s">
        <v>55</v>
      </c>
      <c r="T2568" t="s">
        <v>56</v>
      </c>
      <c r="U2568" t="s">
        <v>56</v>
      </c>
      <c r="V2568" t="s">
        <v>56</v>
      </c>
      <c r="W2568" t="s">
        <v>55</v>
      </c>
      <c r="X2568" t="s">
        <v>56</v>
      </c>
      <c r="Y2568" t="s">
        <v>56</v>
      </c>
      <c r="Z2568" t="s">
        <v>56</v>
      </c>
      <c r="AA2568" t="s">
        <v>57</v>
      </c>
      <c r="AB2568" t="s">
        <v>56</v>
      </c>
      <c r="AC2568" t="s">
        <v>56</v>
      </c>
      <c r="AD2568" t="s">
        <v>57</v>
      </c>
      <c r="AE2568">
        <v>0</v>
      </c>
      <c r="AF2568">
        <v>0</v>
      </c>
      <c r="AG2568">
        <v>0</v>
      </c>
      <c r="AH2568">
        <v>1</v>
      </c>
      <c r="AI2568" s="18" t="str">
        <f t="shared" si="161"/>
        <v>1</v>
      </c>
      <c r="AJ2568" s="18" t="str">
        <f t="shared" si="162"/>
        <v>1</v>
      </c>
      <c r="AK2568" s="18" t="str">
        <f t="shared" si="163"/>
        <v>1</v>
      </c>
      <c r="AL2568" s="18">
        <f t="shared" si="164"/>
        <v>1</v>
      </c>
      <c r="AM2568" t="s">
        <v>55</v>
      </c>
      <c r="AN2568" t="s">
        <v>55</v>
      </c>
      <c r="AO2568">
        <v>0</v>
      </c>
      <c r="AP2568">
        <v>0</v>
      </c>
      <c r="AQ2568">
        <v>0</v>
      </c>
      <c r="AR2568" t="s">
        <v>59</v>
      </c>
      <c r="AS2568" t="s">
        <v>80</v>
      </c>
      <c r="AT2568" t="s">
        <v>80</v>
      </c>
      <c r="AU2568" t="s">
        <v>80</v>
      </c>
      <c r="AV2568" t="s">
        <v>8427</v>
      </c>
      <c r="AW2568" t="s">
        <v>2924</v>
      </c>
      <c r="AX2568">
        <v>0</v>
      </c>
      <c r="AY2568">
        <v>0</v>
      </c>
      <c r="AZ2568">
        <v>0</v>
      </c>
      <c r="BA2568">
        <v>1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2016031322</v>
      </c>
      <c r="BM2568">
        <v>22</v>
      </c>
    </row>
    <row r="2569" spans="1:65">
      <c r="A2569" t="s">
        <v>8428</v>
      </c>
      <c r="B2569">
        <v>2568</v>
      </c>
      <c r="C2569" t="s">
        <v>372</v>
      </c>
      <c r="D2569">
        <v>1</v>
      </c>
      <c r="E2569">
        <v>22</v>
      </c>
      <c r="F2569">
        <v>2016031322</v>
      </c>
      <c r="G2569">
        <v>20160313</v>
      </c>
      <c r="H2569" t="s">
        <v>2925</v>
      </c>
      <c r="I2569" t="s">
        <v>59</v>
      </c>
      <c r="J2569" t="s">
        <v>55</v>
      </c>
      <c r="K2569">
        <v>0</v>
      </c>
      <c r="L2569">
        <v>0</v>
      </c>
      <c r="M2569">
        <v>0</v>
      </c>
      <c r="N2569" t="s">
        <v>56</v>
      </c>
      <c r="O2569" t="s">
        <v>57</v>
      </c>
      <c r="P2569" t="s">
        <v>57</v>
      </c>
      <c r="Q2569" t="s">
        <v>3</v>
      </c>
      <c r="R2569" t="s">
        <v>80</v>
      </c>
      <c r="S2569" t="s">
        <v>55</v>
      </c>
      <c r="T2569" t="s">
        <v>56</v>
      </c>
      <c r="U2569" t="s">
        <v>56</v>
      </c>
      <c r="V2569" t="s">
        <v>56</v>
      </c>
      <c r="W2569" t="s">
        <v>55</v>
      </c>
      <c r="X2569" t="s">
        <v>56</v>
      </c>
      <c r="Y2569" t="s">
        <v>56</v>
      </c>
      <c r="Z2569" t="s">
        <v>56</v>
      </c>
      <c r="AA2569" t="s">
        <v>57</v>
      </c>
      <c r="AB2569" t="s">
        <v>56</v>
      </c>
      <c r="AC2569" t="s">
        <v>56</v>
      </c>
      <c r="AD2569" t="s">
        <v>57</v>
      </c>
      <c r="AE2569">
        <v>0</v>
      </c>
      <c r="AF2569">
        <v>0</v>
      </c>
      <c r="AG2569">
        <v>0</v>
      </c>
      <c r="AH2569">
        <v>1</v>
      </c>
      <c r="AI2569" s="18" t="str">
        <f t="shared" si="161"/>
        <v>1</v>
      </c>
      <c r="AJ2569" s="18" t="str">
        <f t="shared" si="162"/>
        <v>1</v>
      </c>
      <c r="AK2569" s="18" t="str">
        <f t="shared" si="163"/>
        <v>1</v>
      </c>
      <c r="AL2569" s="18">
        <f t="shared" si="164"/>
        <v>1</v>
      </c>
      <c r="AM2569" t="s">
        <v>55</v>
      </c>
      <c r="AN2569" t="s">
        <v>55</v>
      </c>
      <c r="AO2569">
        <v>0</v>
      </c>
      <c r="AP2569">
        <v>0</v>
      </c>
      <c r="AQ2569">
        <v>0</v>
      </c>
      <c r="AR2569" t="s">
        <v>59</v>
      </c>
      <c r="AS2569" t="s">
        <v>80</v>
      </c>
      <c r="AT2569" t="s">
        <v>80</v>
      </c>
      <c r="AU2569" t="s">
        <v>80</v>
      </c>
      <c r="AV2569" t="s">
        <v>8428</v>
      </c>
      <c r="AW2569" t="s">
        <v>2925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2016031322</v>
      </c>
      <c r="BM2569">
        <v>22</v>
      </c>
    </row>
    <row r="2570" spans="1:65">
      <c r="A2570" t="s">
        <v>8429</v>
      </c>
      <c r="B2570">
        <v>2569</v>
      </c>
      <c r="C2570" t="s">
        <v>372</v>
      </c>
      <c r="D2570">
        <v>1</v>
      </c>
      <c r="E2570">
        <v>22</v>
      </c>
      <c r="F2570">
        <v>2016031322</v>
      </c>
      <c r="G2570">
        <v>20160313</v>
      </c>
      <c r="H2570" t="s">
        <v>2926</v>
      </c>
      <c r="I2570" t="s">
        <v>76</v>
      </c>
      <c r="J2570" t="s">
        <v>55</v>
      </c>
      <c r="K2570">
        <v>4</v>
      </c>
      <c r="L2570">
        <v>0</v>
      </c>
      <c r="M2570">
        <v>4</v>
      </c>
      <c r="N2570" t="s">
        <v>56</v>
      </c>
      <c r="O2570" t="s">
        <v>57</v>
      </c>
      <c r="P2570" t="s">
        <v>68</v>
      </c>
      <c r="Q2570" t="s">
        <v>4</v>
      </c>
      <c r="R2570" t="s">
        <v>434</v>
      </c>
      <c r="S2570" t="s">
        <v>55</v>
      </c>
      <c r="T2570" t="s">
        <v>56</v>
      </c>
      <c r="U2570" t="s">
        <v>56</v>
      </c>
      <c r="V2570" t="s">
        <v>56</v>
      </c>
      <c r="W2570" t="s">
        <v>55</v>
      </c>
      <c r="X2570" t="s">
        <v>56</v>
      </c>
      <c r="Y2570" t="s">
        <v>56</v>
      </c>
      <c r="Z2570" t="s">
        <v>56</v>
      </c>
      <c r="AA2570" t="s">
        <v>57</v>
      </c>
      <c r="AB2570" t="s">
        <v>56</v>
      </c>
      <c r="AC2570" t="s">
        <v>56</v>
      </c>
      <c r="AD2570" t="s">
        <v>57</v>
      </c>
      <c r="AE2570">
        <v>0</v>
      </c>
      <c r="AF2570">
        <v>0</v>
      </c>
      <c r="AG2570">
        <v>0</v>
      </c>
      <c r="AH2570">
        <v>1</v>
      </c>
      <c r="AI2570" s="18" t="str">
        <f t="shared" si="161"/>
        <v>1</v>
      </c>
      <c r="AJ2570" s="18" t="str">
        <f t="shared" si="162"/>
        <v>1</v>
      </c>
      <c r="AK2570" s="18" t="str">
        <f t="shared" si="163"/>
        <v>1</v>
      </c>
      <c r="AL2570" s="18">
        <f t="shared" si="164"/>
        <v>1</v>
      </c>
      <c r="AM2570" t="s">
        <v>55</v>
      </c>
      <c r="AN2570" t="s">
        <v>55</v>
      </c>
      <c r="AO2570">
        <v>0</v>
      </c>
      <c r="AP2570">
        <v>0</v>
      </c>
      <c r="AQ2570">
        <v>0</v>
      </c>
      <c r="AR2570" t="s">
        <v>76</v>
      </c>
      <c r="AS2570" t="s">
        <v>91</v>
      </c>
      <c r="AT2570" t="s">
        <v>91</v>
      </c>
      <c r="AU2570" t="s">
        <v>4449</v>
      </c>
      <c r="AV2570" t="s">
        <v>8429</v>
      </c>
      <c r="AW2570" t="s">
        <v>2926</v>
      </c>
      <c r="AX2570">
        <v>0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2016031322</v>
      </c>
      <c r="BM2570">
        <v>22</v>
      </c>
    </row>
    <row r="2571" spans="1:65">
      <c r="A2571" t="s">
        <v>8430</v>
      </c>
      <c r="B2571">
        <v>2570</v>
      </c>
      <c r="C2571" t="s">
        <v>372</v>
      </c>
      <c r="D2571">
        <v>1</v>
      </c>
      <c r="E2571">
        <v>22</v>
      </c>
      <c r="F2571">
        <v>2016031322</v>
      </c>
      <c r="G2571">
        <v>20160313</v>
      </c>
      <c r="H2571" t="s">
        <v>2927</v>
      </c>
      <c r="I2571" t="s">
        <v>76</v>
      </c>
      <c r="J2571" t="s">
        <v>55</v>
      </c>
      <c r="K2571">
        <v>0</v>
      </c>
      <c r="L2571">
        <v>0</v>
      </c>
      <c r="M2571">
        <v>0</v>
      </c>
      <c r="N2571" t="s">
        <v>56</v>
      </c>
      <c r="O2571" t="s">
        <v>57</v>
      </c>
      <c r="P2571" t="s">
        <v>57</v>
      </c>
      <c r="Q2571" t="s">
        <v>4</v>
      </c>
      <c r="R2571" t="s">
        <v>434</v>
      </c>
      <c r="S2571" t="s">
        <v>55</v>
      </c>
      <c r="T2571" t="s">
        <v>56</v>
      </c>
      <c r="U2571" t="s">
        <v>56</v>
      </c>
      <c r="V2571" t="s">
        <v>56</v>
      </c>
      <c r="W2571" t="s">
        <v>55</v>
      </c>
      <c r="X2571" t="s">
        <v>56</v>
      </c>
      <c r="Y2571" t="s">
        <v>56</v>
      </c>
      <c r="Z2571" t="s">
        <v>56</v>
      </c>
      <c r="AA2571" t="s">
        <v>57</v>
      </c>
      <c r="AB2571" t="s">
        <v>56</v>
      </c>
      <c r="AC2571" t="s">
        <v>56</v>
      </c>
      <c r="AD2571" t="s">
        <v>57</v>
      </c>
      <c r="AE2571">
        <v>0</v>
      </c>
      <c r="AF2571">
        <v>0</v>
      </c>
      <c r="AG2571">
        <v>0</v>
      </c>
      <c r="AH2571">
        <v>1</v>
      </c>
      <c r="AI2571" s="18" t="str">
        <f t="shared" si="161"/>
        <v>1</v>
      </c>
      <c r="AJ2571" s="18" t="str">
        <f t="shared" si="162"/>
        <v>1</v>
      </c>
      <c r="AK2571" s="18" t="str">
        <f t="shared" si="163"/>
        <v>1</v>
      </c>
      <c r="AL2571" s="18">
        <f t="shared" si="164"/>
        <v>1</v>
      </c>
      <c r="AM2571" t="s">
        <v>55</v>
      </c>
      <c r="AN2571" t="s">
        <v>55</v>
      </c>
      <c r="AO2571">
        <v>0</v>
      </c>
      <c r="AP2571">
        <v>0</v>
      </c>
      <c r="AQ2571">
        <v>0</v>
      </c>
      <c r="AR2571" t="s">
        <v>76</v>
      </c>
      <c r="AS2571" t="s">
        <v>91</v>
      </c>
      <c r="AT2571" t="s">
        <v>91</v>
      </c>
      <c r="AU2571" t="s">
        <v>4449</v>
      </c>
      <c r="AV2571" t="s">
        <v>8430</v>
      </c>
      <c r="AW2571" t="s">
        <v>2927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2016031322</v>
      </c>
      <c r="BM2571">
        <v>22</v>
      </c>
    </row>
    <row r="2572" spans="1:65">
      <c r="A2572" t="s">
        <v>8431</v>
      </c>
      <c r="B2572">
        <v>2571</v>
      </c>
      <c r="C2572" t="s">
        <v>57</v>
      </c>
      <c r="D2572" t="s">
        <v>55</v>
      </c>
      <c r="E2572">
        <v>22</v>
      </c>
      <c r="F2572">
        <v>2016031322</v>
      </c>
      <c r="G2572" t="s">
        <v>55</v>
      </c>
      <c r="H2572" t="s">
        <v>2928</v>
      </c>
      <c r="I2572" t="s">
        <v>55</v>
      </c>
      <c r="J2572" t="s">
        <v>55</v>
      </c>
      <c r="K2572" t="s">
        <v>55</v>
      </c>
      <c r="L2572" t="s">
        <v>55</v>
      </c>
      <c r="M2572" t="s">
        <v>55</v>
      </c>
      <c r="N2572" t="s">
        <v>57</v>
      </c>
      <c r="O2572" t="s">
        <v>57</v>
      </c>
      <c r="P2572" t="s">
        <v>57</v>
      </c>
      <c r="Q2572" t="s">
        <v>57</v>
      </c>
      <c r="R2572" t="s">
        <v>57</v>
      </c>
      <c r="S2572" t="s">
        <v>55</v>
      </c>
      <c r="T2572" t="s">
        <v>57</v>
      </c>
      <c r="U2572" t="s">
        <v>57</v>
      </c>
      <c r="V2572" t="s">
        <v>57</v>
      </c>
      <c r="W2572" t="s">
        <v>55</v>
      </c>
      <c r="X2572" t="s">
        <v>57</v>
      </c>
      <c r="Y2572" t="s">
        <v>57</v>
      </c>
      <c r="Z2572" t="s">
        <v>57</v>
      </c>
      <c r="AA2572" t="s">
        <v>57</v>
      </c>
      <c r="AB2572" t="s">
        <v>57</v>
      </c>
      <c r="AC2572" t="s">
        <v>57</v>
      </c>
      <c r="AD2572" t="s">
        <v>57</v>
      </c>
      <c r="AE2572">
        <v>0</v>
      </c>
      <c r="AF2572">
        <v>0</v>
      </c>
      <c r="AG2572">
        <v>0</v>
      </c>
      <c r="AH2572">
        <v>0</v>
      </c>
      <c r="AI2572" s="18" t="str">
        <f t="shared" si="161"/>
        <v>1</v>
      </c>
      <c r="AJ2572" s="18" t="str">
        <f t="shared" si="162"/>
        <v>1</v>
      </c>
      <c r="AK2572" s="18" t="str">
        <f t="shared" si="163"/>
        <v>1</v>
      </c>
      <c r="AL2572" s="18">
        <f t="shared" si="164"/>
        <v>0</v>
      </c>
      <c r="AM2572" t="s">
        <v>55</v>
      </c>
      <c r="AN2572" t="s">
        <v>55</v>
      </c>
      <c r="AO2572">
        <v>1</v>
      </c>
      <c r="AP2572">
        <v>1</v>
      </c>
      <c r="AQ2572">
        <v>0</v>
      </c>
      <c r="AR2572" t="s">
        <v>59</v>
      </c>
      <c r="AS2572" t="s">
        <v>80</v>
      </c>
      <c r="AT2572" t="s">
        <v>80</v>
      </c>
      <c r="AU2572" t="s">
        <v>80</v>
      </c>
      <c r="AV2572" t="s">
        <v>8431</v>
      </c>
      <c r="AW2572" t="s">
        <v>2928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1</v>
      </c>
      <c r="BJ2572">
        <v>0</v>
      </c>
      <c r="BK2572">
        <v>0</v>
      </c>
      <c r="BL2572">
        <v>2016031322</v>
      </c>
      <c r="BM2572">
        <v>22</v>
      </c>
    </row>
    <row r="2573" spans="1:65">
      <c r="A2573" t="s">
        <v>8432</v>
      </c>
      <c r="B2573">
        <v>2572</v>
      </c>
      <c r="C2573" t="s">
        <v>372</v>
      </c>
      <c r="D2573">
        <v>1</v>
      </c>
      <c r="E2573">
        <v>22</v>
      </c>
      <c r="F2573">
        <v>2016031322</v>
      </c>
      <c r="G2573">
        <v>20160313</v>
      </c>
      <c r="H2573" t="s">
        <v>2929</v>
      </c>
      <c r="I2573" t="s">
        <v>59</v>
      </c>
      <c r="J2573" t="s">
        <v>55</v>
      </c>
      <c r="K2573">
        <v>0</v>
      </c>
      <c r="L2573">
        <v>0</v>
      </c>
      <c r="M2573">
        <v>0</v>
      </c>
      <c r="N2573" t="s">
        <v>56</v>
      </c>
      <c r="O2573" t="s">
        <v>57</v>
      </c>
      <c r="P2573" t="s">
        <v>57</v>
      </c>
      <c r="Q2573" t="s">
        <v>3</v>
      </c>
      <c r="R2573" t="s">
        <v>80</v>
      </c>
      <c r="S2573" t="s">
        <v>55</v>
      </c>
      <c r="T2573" t="s">
        <v>56</v>
      </c>
      <c r="U2573" t="s">
        <v>56</v>
      </c>
      <c r="V2573" t="s">
        <v>56</v>
      </c>
      <c r="W2573" t="s">
        <v>55</v>
      </c>
      <c r="X2573" t="s">
        <v>56</v>
      </c>
      <c r="Y2573" t="s">
        <v>56</v>
      </c>
      <c r="Z2573" t="s">
        <v>56</v>
      </c>
      <c r="AA2573" t="s">
        <v>57</v>
      </c>
      <c r="AB2573" t="s">
        <v>56</v>
      </c>
      <c r="AC2573" t="s">
        <v>56</v>
      </c>
      <c r="AD2573" t="s">
        <v>57</v>
      </c>
      <c r="AE2573">
        <v>0</v>
      </c>
      <c r="AF2573">
        <v>0</v>
      </c>
      <c r="AG2573">
        <v>0</v>
      </c>
      <c r="AH2573">
        <v>1</v>
      </c>
      <c r="AI2573" s="18" t="str">
        <f t="shared" si="161"/>
        <v>1</v>
      </c>
      <c r="AJ2573" s="18" t="str">
        <f t="shared" si="162"/>
        <v>1</v>
      </c>
      <c r="AK2573" s="18" t="str">
        <f t="shared" si="163"/>
        <v>1</v>
      </c>
      <c r="AL2573" s="18">
        <f t="shared" si="164"/>
        <v>1</v>
      </c>
      <c r="AM2573" t="s">
        <v>55</v>
      </c>
      <c r="AN2573" t="s">
        <v>55</v>
      </c>
      <c r="AO2573">
        <v>0</v>
      </c>
      <c r="AP2573">
        <v>0</v>
      </c>
      <c r="AQ2573">
        <v>0</v>
      </c>
      <c r="AR2573" t="s">
        <v>59</v>
      </c>
      <c r="AS2573" t="s">
        <v>80</v>
      </c>
      <c r="AT2573" t="s">
        <v>80</v>
      </c>
      <c r="AU2573" t="s">
        <v>80</v>
      </c>
      <c r="AV2573" t="s">
        <v>8432</v>
      </c>
      <c r="AW2573" t="s">
        <v>2929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2016031322</v>
      </c>
      <c r="BM2573">
        <v>22</v>
      </c>
    </row>
    <row r="2574" spans="1:65">
      <c r="A2574" t="s">
        <v>8433</v>
      </c>
      <c r="B2574">
        <v>2573</v>
      </c>
      <c r="C2574" t="s">
        <v>372</v>
      </c>
      <c r="D2574">
        <v>1</v>
      </c>
      <c r="E2574">
        <v>22</v>
      </c>
      <c r="F2574">
        <v>2016031322</v>
      </c>
      <c r="G2574">
        <v>20160313</v>
      </c>
      <c r="H2574" t="s">
        <v>2930</v>
      </c>
      <c r="I2574" t="s">
        <v>59</v>
      </c>
      <c r="J2574" t="s">
        <v>55</v>
      </c>
      <c r="K2574">
        <v>0</v>
      </c>
      <c r="L2574">
        <v>0</v>
      </c>
      <c r="M2574">
        <v>0</v>
      </c>
      <c r="N2574" t="s">
        <v>56</v>
      </c>
      <c r="O2574" t="s">
        <v>57</v>
      </c>
      <c r="P2574" t="s">
        <v>57</v>
      </c>
      <c r="Q2574" t="s">
        <v>3</v>
      </c>
      <c r="R2574" t="s">
        <v>80</v>
      </c>
      <c r="S2574" t="s">
        <v>55</v>
      </c>
      <c r="T2574" t="s">
        <v>56</v>
      </c>
      <c r="U2574" t="s">
        <v>56</v>
      </c>
      <c r="V2574" t="s">
        <v>56</v>
      </c>
      <c r="W2574" t="s">
        <v>55</v>
      </c>
      <c r="X2574" t="s">
        <v>56</v>
      </c>
      <c r="Y2574" t="s">
        <v>56</v>
      </c>
      <c r="Z2574" t="s">
        <v>56</v>
      </c>
      <c r="AA2574" t="s">
        <v>57</v>
      </c>
      <c r="AB2574" t="s">
        <v>56</v>
      </c>
      <c r="AC2574" t="s">
        <v>56</v>
      </c>
      <c r="AD2574" t="s">
        <v>57</v>
      </c>
      <c r="AE2574">
        <v>0</v>
      </c>
      <c r="AF2574">
        <v>0</v>
      </c>
      <c r="AG2574">
        <v>0</v>
      </c>
      <c r="AH2574">
        <v>1</v>
      </c>
      <c r="AI2574" s="18" t="str">
        <f t="shared" si="161"/>
        <v>1</v>
      </c>
      <c r="AJ2574" s="18" t="str">
        <f t="shared" si="162"/>
        <v>1</v>
      </c>
      <c r="AK2574" s="18" t="str">
        <f t="shared" si="163"/>
        <v>1</v>
      </c>
      <c r="AL2574" s="18">
        <f t="shared" si="164"/>
        <v>1</v>
      </c>
      <c r="AM2574" t="s">
        <v>55</v>
      </c>
      <c r="AN2574" t="s">
        <v>55</v>
      </c>
      <c r="AO2574">
        <v>0</v>
      </c>
      <c r="AP2574">
        <v>0</v>
      </c>
      <c r="AQ2574">
        <v>0</v>
      </c>
      <c r="AR2574" t="s">
        <v>59</v>
      </c>
      <c r="AS2574" t="s">
        <v>80</v>
      </c>
      <c r="AT2574" t="s">
        <v>80</v>
      </c>
      <c r="AU2574" t="s">
        <v>80</v>
      </c>
      <c r="AV2574" t="s">
        <v>8433</v>
      </c>
      <c r="AW2574" t="s">
        <v>2930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1</v>
      </c>
      <c r="BL2574">
        <v>2016031322</v>
      </c>
      <c r="BM2574">
        <v>22</v>
      </c>
    </row>
    <row r="2575" spans="1:65">
      <c r="A2575" t="s">
        <v>8434</v>
      </c>
      <c r="B2575">
        <v>2574</v>
      </c>
      <c r="C2575" t="s">
        <v>372</v>
      </c>
      <c r="D2575">
        <v>1</v>
      </c>
      <c r="E2575">
        <v>22</v>
      </c>
      <c r="F2575">
        <v>2016031322</v>
      </c>
      <c r="G2575">
        <v>20160313</v>
      </c>
      <c r="H2575" t="s">
        <v>2931</v>
      </c>
      <c r="I2575" t="s">
        <v>293</v>
      </c>
      <c r="J2575" t="s">
        <v>55</v>
      </c>
      <c r="K2575">
        <v>0</v>
      </c>
      <c r="L2575">
        <v>0</v>
      </c>
      <c r="M2575">
        <v>0</v>
      </c>
      <c r="N2575" t="s">
        <v>56</v>
      </c>
      <c r="O2575" t="s">
        <v>57</v>
      </c>
      <c r="P2575" t="s">
        <v>57</v>
      </c>
      <c r="Q2575" t="s">
        <v>3</v>
      </c>
      <c r="R2575" t="s">
        <v>140</v>
      </c>
      <c r="S2575" t="s">
        <v>55</v>
      </c>
      <c r="T2575" t="s">
        <v>56</v>
      </c>
      <c r="U2575" t="s">
        <v>56</v>
      </c>
      <c r="V2575" t="s">
        <v>56</v>
      </c>
      <c r="W2575" t="s">
        <v>55</v>
      </c>
      <c r="X2575" t="s">
        <v>56</v>
      </c>
      <c r="Y2575" t="s">
        <v>56</v>
      </c>
      <c r="Z2575" t="s">
        <v>56</v>
      </c>
      <c r="AA2575" t="s">
        <v>57</v>
      </c>
      <c r="AB2575" t="s">
        <v>56</v>
      </c>
      <c r="AC2575" t="s">
        <v>56</v>
      </c>
      <c r="AD2575" t="s">
        <v>57</v>
      </c>
      <c r="AE2575">
        <v>0</v>
      </c>
      <c r="AF2575">
        <v>0</v>
      </c>
      <c r="AG2575">
        <v>0</v>
      </c>
      <c r="AH2575">
        <v>1</v>
      </c>
      <c r="AI2575" s="18" t="str">
        <f t="shared" si="161"/>
        <v>1</v>
      </c>
      <c r="AJ2575" s="18" t="str">
        <f t="shared" si="162"/>
        <v>1</v>
      </c>
      <c r="AK2575" s="18" t="str">
        <f t="shared" si="163"/>
        <v>1</v>
      </c>
      <c r="AL2575" s="18">
        <f t="shared" si="164"/>
        <v>1</v>
      </c>
      <c r="AM2575" t="s">
        <v>55</v>
      </c>
      <c r="AN2575" t="s">
        <v>55</v>
      </c>
      <c r="AO2575">
        <v>0</v>
      </c>
      <c r="AP2575">
        <v>0</v>
      </c>
      <c r="AQ2575">
        <v>0</v>
      </c>
      <c r="AR2575" t="s">
        <v>293</v>
      </c>
      <c r="AS2575" t="s">
        <v>141</v>
      </c>
      <c r="AT2575" t="s">
        <v>141</v>
      </c>
      <c r="AU2575" t="s">
        <v>1326</v>
      </c>
      <c r="AV2575" t="s">
        <v>8434</v>
      </c>
      <c r="AW2575" t="s">
        <v>2931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2016031322</v>
      </c>
      <c r="BM2575">
        <v>22</v>
      </c>
    </row>
    <row r="2576" spans="1:65">
      <c r="A2576" t="s">
        <v>8435</v>
      </c>
      <c r="B2576">
        <v>2575</v>
      </c>
      <c r="C2576" t="s">
        <v>57</v>
      </c>
      <c r="D2576" t="s">
        <v>55</v>
      </c>
      <c r="E2576">
        <v>22</v>
      </c>
      <c r="F2576">
        <v>2016031322</v>
      </c>
      <c r="G2576" t="s">
        <v>55</v>
      </c>
      <c r="H2576" t="s">
        <v>2932</v>
      </c>
      <c r="I2576" t="s">
        <v>55</v>
      </c>
      <c r="J2576" t="s">
        <v>55</v>
      </c>
      <c r="K2576" t="s">
        <v>55</v>
      </c>
      <c r="L2576" t="s">
        <v>55</v>
      </c>
      <c r="M2576" t="s">
        <v>55</v>
      </c>
      <c r="N2576" t="s">
        <v>57</v>
      </c>
      <c r="O2576" t="s">
        <v>57</v>
      </c>
      <c r="P2576" t="s">
        <v>57</v>
      </c>
      <c r="Q2576" t="s">
        <v>57</v>
      </c>
      <c r="R2576" t="s">
        <v>57</v>
      </c>
      <c r="S2576" t="s">
        <v>55</v>
      </c>
      <c r="T2576" t="s">
        <v>57</v>
      </c>
      <c r="U2576" t="s">
        <v>57</v>
      </c>
      <c r="V2576" t="s">
        <v>57</v>
      </c>
      <c r="W2576" t="s">
        <v>55</v>
      </c>
      <c r="X2576" t="s">
        <v>57</v>
      </c>
      <c r="Y2576" t="s">
        <v>57</v>
      </c>
      <c r="Z2576" t="s">
        <v>57</v>
      </c>
      <c r="AA2576" t="s">
        <v>57</v>
      </c>
      <c r="AB2576" t="s">
        <v>57</v>
      </c>
      <c r="AC2576" t="s">
        <v>57</v>
      </c>
      <c r="AD2576" t="s">
        <v>57</v>
      </c>
      <c r="AE2576">
        <v>0</v>
      </c>
      <c r="AF2576">
        <v>0</v>
      </c>
      <c r="AG2576">
        <v>0</v>
      </c>
      <c r="AH2576">
        <v>0</v>
      </c>
      <c r="AI2576" s="18" t="str">
        <f t="shared" si="161"/>
        <v>1</v>
      </c>
      <c r="AJ2576" s="18" t="str">
        <f t="shared" si="162"/>
        <v>1</v>
      </c>
      <c r="AK2576" s="18" t="str">
        <f t="shared" si="163"/>
        <v>1</v>
      </c>
      <c r="AL2576" s="18">
        <f t="shared" si="164"/>
        <v>0</v>
      </c>
      <c r="AM2576" t="s">
        <v>55</v>
      </c>
      <c r="AN2576" t="s">
        <v>55</v>
      </c>
      <c r="AO2576">
        <v>0</v>
      </c>
      <c r="AP2576">
        <v>1</v>
      </c>
      <c r="AQ2576">
        <v>0</v>
      </c>
      <c r="AR2576" t="s">
        <v>59</v>
      </c>
      <c r="AS2576" t="s">
        <v>80</v>
      </c>
      <c r="AT2576" t="s">
        <v>80</v>
      </c>
      <c r="AU2576" t="s">
        <v>80</v>
      </c>
      <c r="AV2576" t="s">
        <v>8435</v>
      </c>
      <c r="AW2576" t="s">
        <v>2932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1</v>
      </c>
      <c r="BJ2576">
        <v>0</v>
      </c>
      <c r="BK2576">
        <v>0</v>
      </c>
      <c r="BL2576">
        <v>2016031322</v>
      </c>
      <c r="BM2576">
        <v>22</v>
      </c>
    </row>
    <row r="2577" spans="1:65">
      <c r="A2577" t="s">
        <v>8436</v>
      </c>
      <c r="B2577">
        <v>2576</v>
      </c>
      <c r="C2577" t="s">
        <v>372</v>
      </c>
      <c r="D2577">
        <v>1</v>
      </c>
      <c r="E2577">
        <v>22</v>
      </c>
      <c r="F2577">
        <v>2016031322</v>
      </c>
      <c r="G2577">
        <v>20160313</v>
      </c>
      <c r="H2577" t="s">
        <v>2933</v>
      </c>
      <c r="I2577" t="s">
        <v>293</v>
      </c>
      <c r="J2577" t="s">
        <v>55</v>
      </c>
      <c r="K2577">
        <v>0</v>
      </c>
      <c r="L2577">
        <v>0</v>
      </c>
      <c r="M2577">
        <v>0</v>
      </c>
      <c r="N2577" t="s">
        <v>56</v>
      </c>
      <c r="O2577" t="s">
        <v>57</v>
      </c>
      <c r="P2577" t="s">
        <v>57</v>
      </c>
      <c r="Q2577" t="s">
        <v>3</v>
      </c>
      <c r="R2577" t="s">
        <v>140</v>
      </c>
      <c r="S2577" t="s">
        <v>55</v>
      </c>
      <c r="T2577" t="s">
        <v>56</v>
      </c>
      <c r="U2577" t="s">
        <v>56</v>
      </c>
      <c r="V2577" t="s">
        <v>68</v>
      </c>
      <c r="W2577" t="s">
        <v>55</v>
      </c>
      <c r="X2577" t="s">
        <v>56</v>
      </c>
      <c r="Y2577" t="s">
        <v>56</v>
      </c>
      <c r="Z2577" t="s">
        <v>56</v>
      </c>
      <c r="AA2577" t="s">
        <v>57</v>
      </c>
      <c r="AB2577" t="s">
        <v>56</v>
      </c>
      <c r="AC2577" t="s">
        <v>68</v>
      </c>
      <c r="AD2577" t="s">
        <v>57</v>
      </c>
      <c r="AE2577">
        <v>0</v>
      </c>
      <c r="AF2577">
        <v>0</v>
      </c>
      <c r="AG2577">
        <v>0</v>
      </c>
      <c r="AH2577">
        <v>1</v>
      </c>
      <c r="AI2577" s="18" t="str">
        <f t="shared" si="161"/>
        <v>1</v>
      </c>
      <c r="AJ2577" s="18" t="str">
        <f t="shared" si="162"/>
        <v>1</v>
      </c>
      <c r="AK2577" s="18" t="str">
        <f t="shared" si="163"/>
        <v>1</v>
      </c>
      <c r="AL2577" s="18">
        <f t="shared" si="164"/>
        <v>1</v>
      </c>
      <c r="AM2577" t="s">
        <v>55</v>
      </c>
      <c r="AN2577" t="s">
        <v>55</v>
      </c>
      <c r="AO2577">
        <v>1</v>
      </c>
      <c r="AP2577">
        <v>0</v>
      </c>
      <c r="AQ2577">
        <v>0</v>
      </c>
      <c r="AR2577" t="s">
        <v>293</v>
      </c>
      <c r="AS2577" t="s">
        <v>141</v>
      </c>
      <c r="AT2577" t="s">
        <v>141</v>
      </c>
      <c r="AU2577" t="s">
        <v>1326</v>
      </c>
      <c r="AV2577" t="s">
        <v>8436</v>
      </c>
      <c r="AW2577" t="s">
        <v>2933</v>
      </c>
      <c r="AX2577">
        <v>0</v>
      </c>
      <c r="AY2577">
        <v>0</v>
      </c>
      <c r="AZ2577">
        <v>0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</v>
      </c>
      <c r="BL2577">
        <v>2016031322</v>
      </c>
      <c r="BM2577">
        <v>22</v>
      </c>
    </row>
    <row r="2578" spans="1:65">
      <c r="A2578" t="s">
        <v>8437</v>
      </c>
      <c r="B2578">
        <v>2577</v>
      </c>
      <c r="C2578" t="s">
        <v>372</v>
      </c>
      <c r="D2578">
        <v>1</v>
      </c>
      <c r="E2578">
        <v>22</v>
      </c>
      <c r="F2578">
        <v>2016031322</v>
      </c>
      <c r="G2578">
        <v>20160313</v>
      </c>
      <c r="H2578" t="s">
        <v>2934</v>
      </c>
      <c r="I2578" t="s">
        <v>59</v>
      </c>
      <c r="J2578" t="s">
        <v>55</v>
      </c>
      <c r="K2578">
        <v>0</v>
      </c>
      <c r="L2578">
        <v>0</v>
      </c>
      <c r="M2578">
        <v>0</v>
      </c>
      <c r="N2578" t="s">
        <v>56</v>
      </c>
      <c r="O2578" t="s">
        <v>57</v>
      </c>
      <c r="P2578" t="s">
        <v>57</v>
      </c>
      <c r="Q2578" t="s">
        <v>97</v>
      </c>
      <c r="R2578" t="s">
        <v>80</v>
      </c>
      <c r="S2578" t="s">
        <v>55</v>
      </c>
      <c r="T2578" t="s">
        <v>56</v>
      </c>
      <c r="U2578" t="s">
        <v>56</v>
      </c>
      <c r="V2578" t="s">
        <v>56</v>
      </c>
      <c r="W2578" t="s">
        <v>55</v>
      </c>
      <c r="X2578" t="s">
        <v>56</v>
      </c>
      <c r="Y2578" t="s">
        <v>56</v>
      </c>
      <c r="Z2578" t="s">
        <v>56</v>
      </c>
      <c r="AA2578" t="s">
        <v>57</v>
      </c>
      <c r="AB2578" t="s">
        <v>56</v>
      </c>
      <c r="AC2578" t="s">
        <v>56</v>
      </c>
      <c r="AD2578" t="s">
        <v>57</v>
      </c>
      <c r="AE2578">
        <v>0</v>
      </c>
      <c r="AF2578">
        <v>0</v>
      </c>
      <c r="AG2578">
        <v>0</v>
      </c>
      <c r="AH2578">
        <v>1</v>
      </c>
      <c r="AI2578" s="18" t="str">
        <f t="shared" si="161"/>
        <v>1</v>
      </c>
      <c r="AJ2578" s="18" t="str">
        <f t="shared" si="162"/>
        <v>1</v>
      </c>
      <c r="AK2578" s="18" t="str">
        <f t="shared" si="163"/>
        <v>1</v>
      </c>
      <c r="AL2578" s="18">
        <f t="shared" si="164"/>
        <v>1</v>
      </c>
      <c r="AM2578" t="s">
        <v>55</v>
      </c>
      <c r="AN2578" t="s">
        <v>55</v>
      </c>
      <c r="AO2578">
        <v>0</v>
      </c>
      <c r="AP2578">
        <v>0</v>
      </c>
      <c r="AQ2578">
        <v>0</v>
      </c>
      <c r="AR2578" t="s">
        <v>59</v>
      </c>
      <c r="AS2578" t="s">
        <v>80</v>
      </c>
      <c r="AT2578" t="s">
        <v>80</v>
      </c>
      <c r="AU2578" t="s">
        <v>80</v>
      </c>
      <c r="AV2578" t="s">
        <v>8437</v>
      </c>
      <c r="AW2578" t="s">
        <v>2934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2016031322</v>
      </c>
      <c r="BM2578">
        <v>22</v>
      </c>
    </row>
    <row r="2579" spans="1:65">
      <c r="A2579" t="s">
        <v>8438</v>
      </c>
      <c r="B2579">
        <v>2578</v>
      </c>
      <c r="C2579" t="s">
        <v>372</v>
      </c>
      <c r="D2579">
        <v>1</v>
      </c>
      <c r="E2579">
        <v>22</v>
      </c>
      <c r="F2579">
        <v>2016031322</v>
      </c>
      <c r="G2579">
        <v>20160313</v>
      </c>
      <c r="H2579" t="s">
        <v>2935</v>
      </c>
      <c r="I2579" t="s">
        <v>293</v>
      </c>
      <c r="J2579" t="s">
        <v>55</v>
      </c>
      <c r="K2579">
        <v>0</v>
      </c>
      <c r="L2579">
        <v>0</v>
      </c>
      <c r="M2579">
        <v>0</v>
      </c>
      <c r="N2579" t="s">
        <v>56</v>
      </c>
      <c r="O2579" t="s">
        <v>57</v>
      </c>
      <c r="P2579" t="s">
        <v>57</v>
      </c>
      <c r="Q2579" t="s">
        <v>3</v>
      </c>
      <c r="R2579" t="s">
        <v>140</v>
      </c>
      <c r="S2579" t="s">
        <v>55</v>
      </c>
      <c r="T2579" t="s">
        <v>56</v>
      </c>
      <c r="U2579" t="s">
        <v>56</v>
      </c>
      <c r="V2579" t="s">
        <v>56</v>
      </c>
      <c r="W2579" t="s">
        <v>55</v>
      </c>
      <c r="X2579" t="s">
        <v>56</v>
      </c>
      <c r="Y2579" t="s">
        <v>56</v>
      </c>
      <c r="Z2579" t="s">
        <v>56</v>
      </c>
      <c r="AA2579" t="s">
        <v>57</v>
      </c>
      <c r="AB2579" t="s">
        <v>56</v>
      </c>
      <c r="AC2579" t="s">
        <v>56</v>
      </c>
      <c r="AD2579" t="s">
        <v>57</v>
      </c>
      <c r="AE2579">
        <v>0</v>
      </c>
      <c r="AF2579">
        <v>0</v>
      </c>
      <c r="AG2579">
        <v>0</v>
      </c>
      <c r="AH2579">
        <v>1</v>
      </c>
      <c r="AI2579" s="18" t="str">
        <f t="shared" si="161"/>
        <v>1</v>
      </c>
      <c r="AJ2579" s="18" t="str">
        <f t="shared" si="162"/>
        <v>1</v>
      </c>
      <c r="AK2579" s="18" t="str">
        <f t="shared" si="163"/>
        <v>1</v>
      </c>
      <c r="AL2579" s="18">
        <f t="shared" si="164"/>
        <v>1</v>
      </c>
      <c r="AM2579" t="s">
        <v>55</v>
      </c>
      <c r="AN2579" t="s">
        <v>55</v>
      </c>
      <c r="AO2579">
        <v>0</v>
      </c>
      <c r="AP2579">
        <v>0</v>
      </c>
      <c r="AQ2579">
        <v>0</v>
      </c>
      <c r="AR2579" t="s">
        <v>293</v>
      </c>
      <c r="AS2579" t="s">
        <v>141</v>
      </c>
      <c r="AT2579" t="s">
        <v>141</v>
      </c>
      <c r="AU2579" t="s">
        <v>1326</v>
      </c>
      <c r="AV2579" t="s">
        <v>8438</v>
      </c>
      <c r="AW2579" t="s">
        <v>2935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2016031322</v>
      </c>
      <c r="BM2579">
        <v>22</v>
      </c>
    </row>
    <row r="2580" spans="1:65">
      <c r="A2580" t="s">
        <v>8439</v>
      </c>
      <c r="B2580">
        <v>2579</v>
      </c>
      <c r="C2580" t="s">
        <v>372</v>
      </c>
      <c r="D2580">
        <v>1</v>
      </c>
      <c r="E2580">
        <v>22</v>
      </c>
      <c r="F2580">
        <v>2016031322</v>
      </c>
      <c r="G2580">
        <v>20160313</v>
      </c>
      <c r="H2580" t="s">
        <v>2936</v>
      </c>
      <c r="I2580" t="s">
        <v>298</v>
      </c>
      <c r="J2580" t="s">
        <v>55</v>
      </c>
      <c r="K2580">
        <v>1</v>
      </c>
      <c r="L2580">
        <v>0</v>
      </c>
      <c r="M2580">
        <v>1</v>
      </c>
      <c r="N2580" t="s">
        <v>56</v>
      </c>
      <c r="O2580" t="s">
        <v>293</v>
      </c>
      <c r="P2580" t="s">
        <v>68</v>
      </c>
      <c r="Q2580" t="s">
        <v>3</v>
      </c>
      <c r="R2580" t="s">
        <v>140</v>
      </c>
      <c r="S2580" t="s">
        <v>55</v>
      </c>
      <c r="T2580" t="s">
        <v>56</v>
      </c>
      <c r="U2580" t="s">
        <v>56</v>
      </c>
      <c r="V2580" t="s">
        <v>56</v>
      </c>
      <c r="W2580" t="s">
        <v>55</v>
      </c>
      <c r="X2580" t="s">
        <v>56</v>
      </c>
      <c r="Y2580" t="s">
        <v>56</v>
      </c>
      <c r="Z2580" t="s">
        <v>56</v>
      </c>
      <c r="AA2580" t="s">
        <v>57</v>
      </c>
      <c r="AB2580" t="s">
        <v>56</v>
      </c>
      <c r="AC2580" t="s">
        <v>56</v>
      </c>
      <c r="AD2580" t="s">
        <v>57</v>
      </c>
      <c r="AE2580">
        <v>0</v>
      </c>
      <c r="AF2580">
        <v>0</v>
      </c>
      <c r="AG2580">
        <v>0</v>
      </c>
      <c r="AH2580">
        <v>1</v>
      </c>
      <c r="AI2580" s="18" t="str">
        <f t="shared" si="161"/>
        <v>1</v>
      </c>
      <c r="AJ2580" s="18" t="str">
        <f t="shared" si="162"/>
        <v>1</v>
      </c>
      <c r="AK2580" s="18" t="str">
        <f t="shared" si="163"/>
        <v>1</v>
      </c>
      <c r="AL2580" s="18">
        <f t="shared" si="164"/>
        <v>1</v>
      </c>
      <c r="AM2580" t="s">
        <v>55</v>
      </c>
      <c r="AN2580" t="s">
        <v>55</v>
      </c>
      <c r="AO2580">
        <v>0</v>
      </c>
      <c r="AP2580">
        <v>0</v>
      </c>
      <c r="AQ2580">
        <v>0</v>
      </c>
      <c r="AR2580" t="s">
        <v>298</v>
      </c>
      <c r="AS2580" t="s">
        <v>141</v>
      </c>
      <c r="AT2580" t="s">
        <v>141</v>
      </c>
      <c r="AU2580" t="s">
        <v>1326</v>
      </c>
      <c r="AV2580" t="s">
        <v>8439</v>
      </c>
      <c r="AW2580" t="s">
        <v>2936</v>
      </c>
      <c r="AX2580">
        <v>0</v>
      </c>
      <c r="AY2580">
        <v>0</v>
      </c>
      <c r="AZ2580">
        <v>0</v>
      </c>
      <c r="BA2580">
        <v>1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2016031322</v>
      </c>
      <c r="BM2580">
        <v>22</v>
      </c>
    </row>
    <row r="2581" spans="1:65">
      <c r="A2581" t="s">
        <v>8440</v>
      </c>
      <c r="B2581">
        <v>2580</v>
      </c>
      <c r="C2581" t="s">
        <v>372</v>
      </c>
      <c r="D2581">
        <v>1</v>
      </c>
      <c r="E2581">
        <v>22</v>
      </c>
      <c r="F2581">
        <v>2016031322</v>
      </c>
      <c r="G2581">
        <v>20160313</v>
      </c>
      <c r="H2581" t="s">
        <v>2937</v>
      </c>
      <c r="I2581" t="s">
        <v>2938</v>
      </c>
      <c r="J2581" t="s">
        <v>55</v>
      </c>
      <c r="K2581">
        <v>0</v>
      </c>
      <c r="L2581">
        <v>0</v>
      </c>
      <c r="M2581">
        <v>0</v>
      </c>
      <c r="N2581" t="s">
        <v>56</v>
      </c>
      <c r="O2581" t="s">
        <v>57</v>
      </c>
      <c r="P2581" t="s">
        <v>57</v>
      </c>
      <c r="Q2581" t="s">
        <v>3</v>
      </c>
      <c r="R2581" t="s">
        <v>140</v>
      </c>
      <c r="S2581" t="s">
        <v>55</v>
      </c>
      <c r="T2581" t="s">
        <v>56</v>
      </c>
      <c r="U2581" t="s">
        <v>56</v>
      </c>
      <c r="V2581" t="s">
        <v>56</v>
      </c>
      <c r="W2581" t="s">
        <v>55</v>
      </c>
      <c r="X2581" t="s">
        <v>56</v>
      </c>
      <c r="Y2581" t="s">
        <v>56</v>
      </c>
      <c r="Z2581" t="s">
        <v>56</v>
      </c>
      <c r="AA2581" t="s">
        <v>57</v>
      </c>
      <c r="AB2581" t="s">
        <v>56</v>
      </c>
      <c r="AC2581" t="s">
        <v>56</v>
      </c>
      <c r="AD2581" t="s">
        <v>57</v>
      </c>
      <c r="AE2581">
        <v>0</v>
      </c>
      <c r="AF2581">
        <v>0</v>
      </c>
      <c r="AG2581">
        <v>0</v>
      </c>
      <c r="AH2581">
        <v>1</v>
      </c>
      <c r="AI2581" s="18" t="str">
        <f t="shared" si="161"/>
        <v>1</v>
      </c>
      <c r="AJ2581" s="18" t="str">
        <f t="shared" si="162"/>
        <v>1</v>
      </c>
      <c r="AK2581" s="18" t="str">
        <f t="shared" si="163"/>
        <v>1</v>
      </c>
      <c r="AL2581" s="18">
        <f t="shared" si="164"/>
        <v>1</v>
      </c>
      <c r="AM2581" t="s">
        <v>55</v>
      </c>
      <c r="AN2581" t="s">
        <v>55</v>
      </c>
      <c r="AO2581">
        <v>0</v>
      </c>
      <c r="AP2581">
        <v>0</v>
      </c>
      <c r="AQ2581">
        <v>0</v>
      </c>
      <c r="AR2581" t="s">
        <v>293</v>
      </c>
      <c r="AS2581" t="s">
        <v>141</v>
      </c>
      <c r="AT2581" t="s">
        <v>141</v>
      </c>
      <c r="AU2581" t="s">
        <v>1326</v>
      </c>
      <c r="AV2581" t="s">
        <v>8440</v>
      </c>
      <c r="AW2581" t="s">
        <v>2937</v>
      </c>
      <c r="AX2581">
        <v>0</v>
      </c>
      <c r="AY2581">
        <v>0</v>
      </c>
      <c r="AZ2581">
        <v>0</v>
      </c>
      <c r="BA2581">
        <v>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2016031322</v>
      </c>
      <c r="BM2581">
        <v>22</v>
      </c>
    </row>
    <row r="2582" spans="1:65">
      <c r="A2582" t="s">
        <v>8441</v>
      </c>
      <c r="B2582">
        <v>2581</v>
      </c>
      <c r="C2582" t="s">
        <v>372</v>
      </c>
      <c r="D2582">
        <v>1</v>
      </c>
      <c r="E2582">
        <v>22</v>
      </c>
      <c r="F2582">
        <v>2016031322</v>
      </c>
      <c r="G2582">
        <v>20160313</v>
      </c>
      <c r="H2582" t="s">
        <v>2939</v>
      </c>
      <c r="I2582" t="s">
        <v>298</v>
      </c>
      <c r="J2582" t="s">
        <v>55</v>
      </c>
      <c r="K2582">
        <v>0</v>
      </c>
      <c r="L2582">
        <v>0</v>
      </c>
      <c r="M2582">
        <v>0</v>
      </c>
      <c r="N2582" t="s">
        <v>56</v>
      </c>
      <c r="O2582" t="s">
        <v>57</v>
      </c>
      <c r="P2582" t="s">
        <v>57</v>
      </c>
      <c r="Q2582" t="s">
        <v>3</v>
      </c>
      <c r="R2582" t="s">
        <v>58</v>
      </c>
      <c r="S2582" t="s">
        <v>55</v>
      </c>
      <c r="T2582" t="s">
        <v>68</v>
      </c>
      <c r="U2582" t="s">
        <v>68</v>
      </c>
      <c r="V2582" t="s">
        <v>56</v>
      </c>
      <c r="W2582" t="s">
        <v>55</v>
      </c>
      <c r="X2582" t="s">
        <v>56</v>
      </c>
      <c r="Y2582" t="s">
        <v>56</v>
      </c>
      <c r="Z2582" t="s">
        <v>56</v>
      </c>
      <c r="AA2582" t="s">
        <v>57</v>
      </c>
      <c r="AB2582" t="s">
        <v>56</v>
      </c>
      <c r="AC2582" t="s">
        <v>68</v>
      </c>
      <c r="AD2582" t="s">
        <v>57</v>
      </c>
      <c r="AE2582">
        <v>0</v>
      </c>
      <c r="AF2582">
        <v>0</v>
      </c>
      <c r="AG2582">
        <v>1</v>
      </c>
      <c r="AH2582">
        <v>0</v>
      </c>
      <c r="AI2582" s="18" t="str">
        <f t="shared" si="161"/>
        <v>1</v>
      </c>
      <c r="AJ2582" s="18" t="str">
        <f t="shared" si="162"/>
        <v>1</v>
      </c>
      <c r="AK2582" s="18" t="str">
        <f t="shared" si="163"/>
        <v>0</v>
      </c>
      <c r="AL2582" s="18">
        <f t="shared" si="164"/>
        <v>0</v>
      </c>
      <c r="AM2582">
        <v>2</v>
      </c>
      <c r="AN2582">
        <v>4</v>
      </c>
      <c r="AO2582">
        <v>1</v>
      </c>
      <c r="AP2582">
        <v>0</v>
      </c>
      <c r="AQ2582">
        <v>0</v>
      </c>
      <c r="AR2582" t="s">
        <v>298</v>
      </c>
      <c r="AS2582" t="s">
        <v>58</v>
      </c>
      <c r="AT2582" t="s">
        <v>58</v>
      </c>
      <c r="AU2582" t="s">
        <v>1326</v>
      </c>
      <c r="AV2582" t="s">
        <v>8441</v>
      </c>
      <c r="AW2582" t="s">
        <v>2939</v>
      </c>
      <c r="AX2582">
        <v>0</v>
      </c>
      <c r="AY2582">
        <v>1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2016031322</v>
      </c>
      <c r="BM2582">
        <v>22</v>
      </c>
    </row>
    <row r="2583" spans="1:65">
      <c r="A2583" t="s">
        <v>8442</v>
      </c>
      <c r="B2583">
        <v>2582</v>
      </c>
      <c r="C2583" t="s">
        <v>372</v>
      </c>
      <c r="D2583">
        <v>1</v>
      </c>
      <c r="E2583">
        <v>22</v>
      </c>
      <c r="F2583">
        <v>2016031322</v>
      </c>
      <c r="G2583">
        <v>20160313</v>
      </c>
      <c r="H2583" t="s">
        <v>2940</v>
      </c>
      <c r="I2583" t="s">
        <v>298</v>
      </c>
      <c r="J2583" t="s">
        <v>55</v>
      </c>
      <c r="K2583">
        <v>0</v>
      </c>
      <c r="L2583">
        <v>0</v>
      </c>
      <c r="M2583">
        <v>0</v>
      </c>
      <c r="N2583" t="s">
        <v>56</v>
      </c>
      <c r="O2583" t="s">
        <v>57</v>
      </c>
      <c r="P2583" t="s">
        <v>57</v>
      </c>
      <c r="Q2583" t="s">
        <v>3</v>
      </c>
      <c r="R2583" t="s">
        <v>58</v>
      </c>
      <c r="S2583" t="s">
        <v>55</v>
      </c>
      <c r="T2583" t="s">
        <v>68</v>
      </c>
      <c r="U2583" t="s">
        <v>68</v>
      </c>
      <c r="V2583" t="s">
        <v>56</v>
      </c>
      <c r="W2583" t="s">
        <v>55</v>
      </c>
      <c r="X2583" t="s">
        <v>56</v>
      </c>
      <c r="Y2583" t="s">
        <v>56</v>
      </c>
      <c r="Z2583" t="s">
        <v>56</v>
      </c>
      <c r="AA2583" t="s">
        <v>57</v>
      </c>
      <c r="AB2583" t="s">
        <v>56</v>
      </c>
      <c r="AC2583" t="s">
        <v>68</v>
      </c>
      <c r="AD2583" t="s">
        <v>57</v>
      </c>
      <c r="AE2583">
        <v>0</v>
      </c>
      <c r="AF2583">
        <v>0</v>
      </c>
      <c r="AG2583">
        <v>1</v>
      </c>
      <c r="AH2583">
        <v>0</v>
      </c>
      <c r="AI2583" s="18" t="str">
        <f t="shared" si="161"/>
        <v>1</v>
      </c>
      <c r="AJ2583" s="18" t="str">
        <f t="shared" si="162"/>
        <v>1</v>
      </c>
      <c r="AK2583" s="18" t="str">
        <f t="shared" si="163"/>
        <v>0</v>
      </c>
      <c r="AL2583" s="18">
        <f t="shared" si="164"/>
        <v>0</v>
      </c>
      <c r="AM2583">
        <v>2</v>
      </c>
      <c r="AN2583">
        <v>4</v>
      </c>
      <c r="AO2583">
        <v>0</v>
      </c>
      <c r="AP2583">
        <v>0</v>
      </c>
      <c r="AQ2583">
        <v>0</v>
      </c>
      <c r="AR2583" t="s">
        <v>298</v>
      </c>
      <c r="AS2583" t="s">
        <v>58</v>
      </c>
      <c r="AT2583" t="s">
        <v>58</v>
      </c>
      <c r="AU2583" t="s">
        <v>1326</v>
      </c>
      <c r="AV2583" t="s">
        <v>8442</v>
      </c>
      <c r="AW2583" t="s">
        <v>2940</v>
      </c>
      <c r="AX2583">
        <v>0</v>
      </c>
      <c r="AY2583">
        <v>1</v>
      </c>
      <c r="AZ2583">
        <v>0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2016031322</v>
      </c>
      <c r="BM2583">
        <v>22</v>
      </c>
    </row>
    <row r="2584" spans="1:65">
      <c r="A2584" t="s">
        <v>8443</v>
      </c>
      <c r="B2584">
        <v>2583</v>
      </c>
      <c r="C2584" t="s">
        <v>372</v>
      </c>
      <c r="D2584">
        <v>1</v>
      </c>
      <c r="E2584">
        <v>22</v>
      </c>
      <c r="F2584">
        <v>2016031322</v>
      </c>
      <c r="G2584">
        <v>20160313</v>
      </c>
      <c r="H2584" t="s">
        <v>2941</v>
      </c>
      <c r="I2584" t="s">
        <v>426</v>
      </c>
      <c r="J2584" t="s">
        <v>55</v>
      </c>
      <c r="K2584">
        <v>0</v>
      </c>
      <c r="L2584">
        <v>0</v>
      </c>
      <c r="M2584">
        <v>0</v>
      </c>
      <c r="N2584" t="s">
        <v>56</v>
      </c>
      <c r="O2584" t="s">
        <v>57</v>
      </c>
      <c r="P2584" t="s">
        <v>57</v>
      </c>
      <c r="Q2584" t="s">
        <v>3</v>
      </c>
      <c r="R2584" t="s">
        <v>58</v>
      </c>
      <c r="S2584" t="s">
        <v>55</v>
      </c>
      <c r="T2584" t="s">
        <v>68</v>
      </c>
      <c r="U2584" t="s">
        <v>68</v>
      </c>
      <c r="V2584" t="s">
        <v>68</v>
      </c>
      <c r="W2584" t="s">
        <v>55</v>
      </c>
      <c r="X2584" t="s">
        <v>56</v>
      </c>
      <c r="Y2584" t="s">
        <v>56</v>
      </c>
      <c r="Z2584" t="s">
        <v>56</v>
      </c>
      <c r="AA2584" t="s">
        <v>57</v>
      </c>
      <c r="AB2584" t="s">
        <v>56</v>
      </c>
      <c r="AC2584" t="s">
        <v>56</v>
      </c>
      <c r="AD2584" t="s">
        <v>2942</v>
      </c>
      <c r="AE2584">
        <v>0</v>
      </c>
      <c r="AF2584">
        <v>0</v>
      </c>
      <c r="AG2584">
        <v>0</v>
      </c>
      <c r="AH2584">
        <v>1</v>
      </c>
      <c r="AI2584" s="18" t="str">
        <f t="shared" si="161"/>
        <v>1</v>
      </c>
      <c r="AJ2584" s="18" t="str">
        <f t="shared" si="162"/>
        <v>1</v>
      </c>
      <c r="AK2584" s="18" t="str">
        <f t="shared" si="163"/>
        <v>1</v>
      </c>
      <c r="AL2584" s="18">
        <f t="shared" si="164"/>
        <v>1</v>
      </c>
      <c r="AM2584" t="s">
        <v>55</v>
      </c>
      <c r="AN2584" t="s">
        <v>55</v>
      </c>
      <c r="AO2584">
        <v>0</v>
      </c>
      <c r="AP2584">
        <v>0</v>
      </c>
      <c r="AQ2584">
        <v>0</v>
      </c>
      <c r="AR2584" t="s">
        <v>426</v>
      </c>
      <c r="AS2584" t="s">
        <v>58</v>
      </c>
      <c r="AT2584" t="s">
        <v>58</v>
      </c>
      <c r="AU2584" t="s">
        <v>1326</v>
      </c>
      <c r="AV2584" t="s">
        <v>8443</v>
      </c>
      <c r="AW2584" t="s">
        <v>2941</v>
      </c>
      <c r="AX2584">
        <v>0</v>
      </c>
      <c r="AY2584">
        <v>0</v>
      </c>
      <c r="AZ2584">
        <v>0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2016031322</v>
      </c>
      <c r="BM2584">
        <v>22</v>
      </c>
    </row>
    <row r="2585" spans="1:65">
      <c r="A2585" t="s">
        <v>8444</v>
      </c>
      <c r="B2585">
        <v>2584</v>
      </c>
      <c r="C2585" t="s">
        <v>372</v>
      </c>
      <c r="D2585">
        <v>1</v>
      </c>
      <c r="E2585">
        <v>22</v>
      </c>
      <c r="F2585">
        <v>2016031322</v>
      </c>
      <c r="G2585">
        <v>20160313</v>
      </c>
      <c r="H2585" t="s">
        <v>2943</v>
      </c>
      <c r="I2585" t="s">
        <v>147</v>
      </c>
      <c r="J2585" t="s">
        <v>55</v>
      </c>
      <c r="K2585">
        <v>0</v>
      </c>
      <c r="L2585">
        <v>0</v>
      </c>
      <c r="M2585">
        <v>0</v>
      </c>
      <c r="N2585" t="s">
        <v>56</v>
      </c>
      <c r="O2585" t="s">
        <v>57</v>
      </c>
      <c r="P2585" t="s">
        <v>57</v>
      </c>
      <c r="Q2585" t="s">
        <v>3</v>
      </c>
      <c r="R2585" t="s">
        <v>58</v>
      </c>
      <c r="S2585" t="s">
        <v>55</v>
      </c>
      <c r="T2585" t="s">
        <v>56</v>
      </c>
      <c r="U2585" t="s">
        <v>56</v>
      </c>
      <c r="V2585" t="s">
        <v>56</v>
      </c>
      <c r="W2585" t="s">
        <v>55</v>
      </c>
      <c r="X2585" t="s">
        <v>56</v>
      </c>
      <c r="Y2585" t="s">
        <v>68</v>
      </c>
      <c r="Z2585" t="s">
        <v>56</v>
      </c>
      <c r="AA2585" t="s">
        <v>57</v>
      </c>
      <c r="AB2585" t="s">
        <v>56</v>
      </c>
      <c r="AC2585" t="s">
        <v>56</v>
      </c>
      <c r="AD2585" t="s">
        <v>57</v>
      </c>
      <c r="AE2585">
        <v>0</v>
      </c>
      <c r="AF2585">
        <v>0</v>
      </c>
      <c r="AG2585">
        <v>0</v>
      </c>
      <c r="AH2585">
        <v>1</v>
      </c>
      <c r="AI2585" s="18" t="str">
        <f t="shared" si="161"/>
        <v>1</v>
      </c>
      <c r="AJ2585" s="18" t="str">
        <f t="shared" si="162"/>
        <v>1</v>
      </c>
      <c r="AK2585" s="18" t="str">
        <f t="shared" si="163"/>
        <v>1</v>
      </c>
      <c r="AL2585" s="18">
        <f t="shared" si="164"/>
        <v>1</v>
      </c>
      <c r="AM2585" t="s">
        <v>55</v>
      </c>
      <c r="AN2585" t="s">
        <v>55</v>
      </c>
      <c r="AO2585">
        <v>1</v>
      </c>
      <c r="AP2585">
        <v>0</v>
      </c>
      <c r="AQ2585">
        <v>0</v>
      </c>
      <c r="AR2585" t="s">
        <v>147</v>
      </c>
      <c r="AS2585" t="s">
        <v>58</v>
      </c>
      <c r="AT2585" t="s">
        <v>58</v>
      </c>
      <c r="AU2585" t="s">
        <v>1326</v>
      </c>
      <c r="AV2585" t="s">
        <v>8444</v>
      </c>
      <c r="AW2585" t="s">
        <v>2943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2016031322</v>
      </c>
      <c r="BM2585">
        <v>22</v>
      </c>
    </row>
    <row r="2586" spans="1:65">
      <c r="A2586" t="s">
        <v>8445</v>
      </c>
      <c r="B2586">
        <v>2585</v>
      </c>
      <c r="C2586" t="s">
        <v>372</v>
      </c>
      <c r="D2586">
        <v>1</v>
      </c>
      <c r="E2586">
        <v>22</v>
      </c>
      <c r="F2586">
        <v>2016031322</v>
      </c>
      <c r="G2586">
        <v>20160313</v>
      </c>
      <c r="H2586" t="s">
        <v>2944</v>
      </c>
      <c r="I2586" t="s">
        <v>59</v>
      </c>
      <c r="J2586" t="s">
        <v>55</v>
      </c>
      <c r="K2586">
        <v>0</v>
      </c>
      <c r="L2586">
        <v>0</v>
      </c>
      <c r="M2586">
        <v>0</v>
      </c>
      <c r="N2586" t="s">
        <v>56</v>
      </c>
      <c r="O2586" t="s">
        <v>57</v>
      </c>
      <c r="P2586" t="s">
        <v>57</v>
      </c>
      <c r="Q2586" t="s">
        <v>3</v>
      </c>
      <c r="R2586" t="s">
        <v>140</v>
      </c>
      <c r="S2586" t="s">
        <v>55</v>
      </c>
      <c r="T2586" t="s">
        <v>56</v>
      </c>
      <c r="U2586" t="s">
        <v>56</v>
      </c>
      <c r="V2586" t="s">
        <v>56</v>
      </c>
      <c r="W2586" t="s">
        <v>55</v>
      </c>
      <c r="X2586" t="s">
        <v>56</v>
      </c>
      <c r="Y2586" t="s">
        <v>56</v>
      </c>
      <c r="Z2586" t="s">
        <v>56</v>
      </c>
      <c r="AA2586" t="s">
        <v>57</v>
      </c>
      <c r="AB2586" t="s">
        <v>56</v>
      </c>
      <c r="AC2586" t="s">
        <v>56</v>
      </c>
      <c r="AD2586" t="s">
        <v>57</v>
      </c>
      <c r="AE2586">
        <v>0</v>
      </c>
      <c r="AF2586">
        <v>0</v>
      </c>
      <c r="AG2586">
        <v>0</v>
      </c>
      <c r="AH2586">
        <v>1</v>
      </c>
      <c r="AI2586" s="18" t="str">
        <f t="shared" si="161"/>
        <v>1</v>
      </c>
      <c r="AJ2586" s="18" t="str">
        <f t="shared" si="162"/>
        <v>1</v>
      </c>
      <c r="AK2586" s="18" t="str">
        <f t="shared" si="163"/>
        <v>1</v>
      </c>
      <c r="AL2586" s="18">
        <f t="shared" si="164"/>
        <v>1</v>
      </c>
      <c r="AM2586" t="s">
        <v>55</v>
      </c>
      <c r="AN2586" t="s">
        <v>55</v>
      </c>
      <c r="AO2586">
        <v>0</v>
      </c>
      <c r="AP2586">
        <v>0</v>
      </c>
      <c r="AQ2586">
        <v>0</v>
      </c>
      <c r="AR2586" t="s">
        <v>59</v>
      </c>
      <c r="AS2586" t="s">
        <v>141</v>
      </c>
      <c r="AT2586" t="s">
        <v>141</v>
      </c>
      <c r="AU2586" t="s">
        <v>1326</v>
      </c>
      <c r="AV2586" t="s">
        <v>8445</v>
      </c>
      <c r="AW2586" t="s">
        <v>2944</v>
      </c>
      <c r="AX2586">
        <v>0</v>
      </c>
      <c r="AY2586">
        <v>0</v>
      </c>
      <c r="AZ2586">
        <v>0</v>
      </c>
      <c r="BA2586">
        <v>1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2016031322</v>
      </c>
      <c r="BM2586">
        <v>22</v>
      </c>
    </row>
    <row r="2587" spans="1:65">
      <c r="A2587" t="s">
        <v>8446</v>
      </c>
      <c r="B2587">
        <v>2586</v>
      </c>
      <c r="C2587" t="s">
        <v>57</v>
      </c>
      <c r="D2587" t="s">
        <v>55</v>
      </c>
      <c r="E2587">
        <v>22</v>
      </c>
      <c r="F2587">
        <v>2016031322</v>
      </c>
      <c r="G2587" t="s">
        <v>55</v>
      </c>
      <c r="H2587" t="s">
        <v>2945</v>
      </c>
      <c r="I2587" t="s">
        <v>55</v>
      </c>
      <c r="J2587" t="s">
        <v>55</v>
      </c>
      <c r="K2587" t="s">
        <v>55</v>
      </c>
      <c r="L2587" t="s">
        <v>55</v>
      </c>
      <c r="M2587" t="s">
        <v>55</v>
      </c>
      <c r="N2587" t="s">
        <v>57</v>
      </c>
      <c r="O2587" t="s">
        <v>57</v>
      </c>
      <c r="P2587" t="s">
        <v>57</v>
      </c>
      <c r="Q2587" t="s">
        <v>57</v>
      </c>
      <c r="R2587" t="s">
        <v>57</v>
      </c>
      <c r="S2587" t="s">
        <v>55</v>
      </c>
      <c r="T2587" t="s">
        <v>57</v>
      </c>
      <c r="U2587" t="s">
        <v>57</v>
      </c>
      <c r="V2587" t="s">
        <v>57</v>
      </c>
      <c r="W2587" t="s">
        <v>55</v>
      </c>
      <c r="X2587" t="s">
        <v>57</v>
      </c>
      <c r="Y2587" t="s">
        <v>57</v>
      </c>
      <c r="Z2587" t="s">
        <v>57</v>
      </c>
      <c r="AA2587" t="s">
        <v>57</v>
      </c>
      <c r="AB2587" t="s">
        <v>57</v>
      </c>
      <c r="AC2587" t="s">
        <v>57</v>
      </c>
      <c r="AD2587" t="s">
        <v>57</v>
      </c>
      <c r="AE2587">
        <v>0</v>
      </c>
      <c r="AF2587">
        <v>0</v>
      </c>
      <c r="AG2587">
        <v>0</v>
      </c>
      <c r="AH2587">
        <v>0</v>
      </c>
      <c r="AI2587" s="18" t="str">
        <f t="shared" si="161"/>
        <v>1</v>
      </c>
      <c r="AJ2587" s="18" t="str">
        <f t="shared" si="162"/>
        <v>1</v>
      </c>
      <c r="AK2587" s="18" t="str">
        <f t="shared" si="163"/>
        <v>1</v>
      </c>
      <c r="AL2587" s="18">
        <f t="shared" si="164"/>
        <v>0</v>
      </c>
      <c r="AM2587" t="s">
        <v>55</v>
      </c>
      <c r="AN2587" t="s">
        <v>55</v>
      </c>
      <c r="AO2587">
        <v>1</v>
      </c>
      <c r="AP2587">
        <v>1</v>
      </c>
      <c r="AQ2587">
        <v>0</v>
      </c>
      <c r="AR2587" t="s">
        <v>59</v>
      </c>
      <c r="AS2587" t="s">
        <v>80</v>
      </c>
      <c r="AT2587" t="s">
        <v>80</v>
      </c>
      <c r="AU2587" t="s">
        <v>80</v>
      </c>
      <c r="AV2587" t="s">
        <v>8446</v>
      </c>
      <c r="AW2587" t="s">
        <v>2945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0</v>
      </c>
      <c r="BK2587">
        <v>0</v>
      </c>
      <c r="BL2587">
        <v>2016031322</v>
      </c>
      <c r="BM2587">
        <v>22</v>
      </c>
    </row>
    <row r="2588" spans="1:65">
      <c r="A2588" t="s">
        <v>8447</v>
      </c>
      <c r="B2588">
        <v>2587</v>
      </c>
      <c r="C2588" t="s">
        <v>372</v>
      </c>
      <c r="D2588">
        <v>1</v>
      </c>
      <c r="E2588">
        <v>22</v>
      </c>
      <c r="F2588">
        <v>2016031322</v>
      </c>
      <c r="G2588">
        <v>20160313</v>
      </c>
      <c r="H2588" t="s">
        <v>2946</v>
      </c>
      <c r="I2588" t="s">
        <v>293</v>
      </c>
      <c r="J2588" t="s">
        <v>55</v>
      </c>
      <c r="K2588">
        <v>1</v>
      </c>
      <c r="L2588">
        <v>0</v>
      </c>
      <c r="M2588">
        <v>1</v>
      </c>
      <c r="N2588" t="s">
        <v>56</v>
      </c>
      <c r="O2588" t="s">
        <v>293</v>
      </c>
      <c r="P2588" t="s">
        <v>68</v>
      </c>
      <c r="Q2588" t="s">
        <v>3</v>
      </c>
      <c r="R2588" t="s">
        <v>140</v>
      </c>
      <c r="S2588" t="s">
        <v>55</v>
      </c>
      <c r="T2588" t="s">
        <v>56</v>
      </c>
      <c r="U2588" t="s">
        <v>56</v>
      </c>
      <c r="V2588" t="s">
        <v>56</v>
      </c>
      <c r="W2588" t="s">
        <v>55</v>
      </c>
      <c r="X2588" t="s">
        <v>56</v>
      </c>
      <c r="Y2588" t="s">
        <v>56</v>
      </c>
      <c r="Z2588" t="s">
        <v>56</v>
      </c>
      <c r="AA2588" t="s">
        <v>57</v>
      </c>
      <c r="AB2588" t="s">
        <v>56</v>
      </c>
      <c r="AC2588" t="s">
        <v>56</v>
      </c>
      <c r="AD2588" t="s">
        <v>57</v>
      </c>
      <c r="AE2588">
        <v>0</v>
      </c>
      <c r="AF2588">
        <v>0</v>
      </c>
      <c r="AG2588">
        <v>0</v>
      </c>
      <c r="AH2588">
        <v>1</v>
      </c>
      <c r="AI2588" s="18" t="str">
        <f t="shared" si="161"/>
        <v>1</v>
      </c>
      <c r="AJ2588" s="18" t="str">
        <f t="shared" si="162"/>
        <v>1</v>
      </c>
      <c r="AK2588" s="18" t="str">
        <f t="shared" si="163"/>
        <v>1</v>
      </c>
      <c r="AL2588" s="18">
        <f t="shared" si="164"/>
        <v>1</v>
      </c>
      <c r="AM2588" t="s">
        <v>55</v>
      </c>
      <c r="AN2588" t="s">
        <v>55</v>
      </c>
      <c r="AO2588">
        <v>0</v>
      </c>
      <c r="AP2588">
        <v>0</v>
      </c>
      <c r="AQ2588">
        <v>0</v>
      </c>
      <c r="AR2588" t="s">
        <v>293</v>
      </c>
      <c r="AS2588" t="s">
        <v>141</v>
      </c>
      <c r="AT2588" t="s">
        <v>141</v>
      </c>
      <c r="AU2588" t="s">
        <v>1326</v>
      </c>
      <c r="AV2588" t="s">
        <v>8447</v>
      </c>
      <c r="AW2588" t="s">
        <v>2946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2016031322</v>
      </c>
      <c r="BM2588">
        <v>22</v>
      </c>
    </row>
    <row r="2589" spans="1:65">
      <c r="A2589" t="s">
        <v>8448</v>
      </c>
      <c r="B2589">
        <v>2588</v>
      </c>
      <c r="C2589" t="s">
        <v>372</v>
      </c>
      <c r="D2589">
        <v>1</v>
      </c>
      <c r="E2589">
        <v>22</v>
      </c>
      <c r="F2589">
        <v>2016031322</v>
      </c>
      <c r="G2589">
        <v>20160313</v>
      </c>
      <c r="H2589" t="s">
        <v>2947</v>
      </c>
      <c r="I2589" t="s">
        <v>59</v>
      </c>
      <c r="J2589" t="s">
        <v>55</v>
      </c>
      <c r="K2589">
        <v>0</v>
      </c>
      <c r="L2589">
        <v>0</v>
      </c>
      <c r="M2589">
        <v>0</v>
      </c>
      <c r="N2589" t="s">
        <v>56</v>
      </c>
      <c r="O2589" t="s">
        <v>57</v>
      </c>
      <c r="P2589" t="s">
        <v>57</v>
      </c>
      <c r="Q2589" t="s">
        <v>3</v>
      </c>
      <c r="R2589" t="s">
        <v>140</v>
      </c>
      <c r="S2589" t="s">
        <v>55</v>
      </c>
      <c r="T2589" t="s">
        <v>56</v>
      </c>
      <c r="U2589" t="s">
        <v>56</v>
      </c>
      <c r="V2589" t="s">
        <v>56</v>
      </c>
      <c r="W2589" t="s">
        <v>55</v>
      </c>
      <c r="X2589" t="s">
        <v>56</v>
      </c>
      <c r="Y2589" t="s">
        <v>56</v>
      </c>
      <c r="Z2589" t="s">
        <v>56</v>
      </c>
      <c r="AA2589" t="s">
        <v>57</v>
      </c>
      <c r="AB2589" t="s">
        <v>56</v>
      </c>
      <c r="AC2589" t="s">
        <v>56</v>
      </c>
      <c r="AD2589" t="s">
        <v>57</v>
      </c>
      <c r="AE2589">
        <v>0</v>
      </c>
      <c r="AF2589">
        <v>0</v>
      </c>
      <c r="AG2589">
        <v>0</v>
      </c>
      <c r="AH2589">
        <v>1</v>
      </c>
      <c r="AI2589" s="18" t="str">
        <f t="shared" si="161"/>
        <v>1</v>
      </c>
      <c r="AJ2589" s="18" t="str">
        <f t="shared" si="162"/>
        <v>1</v>
      </c>
      <c r="AK2589" s="18" t="str">
        <f t="shared" si="163"/>
        <v>1</v>
      </c>
      <c r="AL2589" s="18">
        <f t="shared" si="164"/>
        <v>1</v>
      </c>
      <c r="AM2589" t="s">
        <v>55</v>
      </c>
      <c r="AN2589" t="s">
        <v>55</v>
      </c>
      <c r="AO2589">
        <v>0</v>
      </c>
      <c r="AP2589">
        <v>0</v>
      </c>
      <c r="AQ2589">
        <v>0</v>
      </c>
      <c r="AR2589" t="s">
        <v>59</v>
      </c>
      <c r="AS2589" t="s">
        <v>141</v>
      </c>
      <c r="AT2589" t="s">
        <v>141</v>
      </c>
      <c r="AU2589" t="s">
        <v>1326</v>
      </c>
      <c r="AV2589" t="s">
        <v>8448</v>
      </c>
      <c r="AW2589" t="s">
        <v>2947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1</v>
      </c>
      <c r="BL2589">
        <v>2016031322</v>
      </c>
      <c r="BM2589">
        <v>22</v>
      </c>
    </row>
    <row r="2590" spans="1:65">
      <c r="A2590" t="s">
        <v>8449</v>
      </c>
      <c r="B2590">
        <v>2589</v>
      </c>
      <c r="C2590" t="s">
        <v>57</v>
      </c>
      <c r="D2590" t="s">
        <v>55</v>
      </c>
      <c r="E2590">
        <v>22</v>
      </c>
      <c r="F2590">
        <v>2016031322</v>
      </c>
      <c r="G2590" t="s">
        <v>55</v>
      </c>
      <c r="H2590" t="s">
        <v>2948</v>
      </c>
      <c r="I2590" t="s">
        <v>55</v>
      </c>
      <c r="J2590" t="s">
        <v>55</v>
      </c>
      <c r="K2590" t="s">
        <v>55</v>
      </c>
      <c r="L2590" t="s">
        <v>55</v>
      </c>
      <c r="M2590" t="s">
        <v>55</v>
      </c>
      <c r="N2590" t="s">
        <v>57</v>
      </c>
      <c r="O2590" t="s">
        <v>57</v>
      </c>
      <c r="P2590" t="s">
        <v>57</v>
      </c>
      <c r="Q2590" t="s">
        <v>57</v>
      </c>
      <c r="R2590" t="s">
        <v>57</v>
      </c>
      <c r="S2590" t="s">
        <v>55</v>
      </c>
      <c r="T2590" t="s">
        <v>57</v>
      </c>
      <c r="U2590" t="s">
        <v>57</v>
      </c>
      <c r="V2590" t="s">
        <v>57</v>
      </c>
      <c r="W2590" t="s">
        <v>55</v>
      </c>
      <c r="X2590" t="s">
        <v>57</v>
      </c>
      <c r="Y2590" t="s">
        <v>57</v>
      </c>
      <c r="Z2590" t="s">
        <v>57</v>
      </c>
      <c r="AA2590" t="s">
        <v>57</v>
      </c>
      <c r="AB2590" t="s">
        <v>57</v>
      </c>
      <c r="AC2590" t="s">
        <v>57</v>
      </c>
      <c r="AD2590" t="s">
        <v>57</v>
      </c>
      <c r="AE2590">
        <v>0</v>
      </c>
      <c r="AF2590">
        <v>0</v>
      </c>
      <c r="AG2590">
        <v>0</v>
      </c>
      <c r="AH2590">
        <v>0</v>
      </c>
      <c r="AI2590" s="18" t="str">
        <f t="shared" si="161"/>
        <v>1</v>
      </c>
      <c r="AJ2590" s="18" t="str">
        <f t="shared" si="162"/>
        <v>1</v>
      </c>
      <c r="AK2590" s="18" t="str">
        <f t="shared" si="163"/>
        <v>1</v>
      </c>
      <c r="AL2590" s="18">
        <f t="shared" si="164"/>
        <v>0</v>
      </c>
      <c r="AM2590" t="s">
        <v>55</v>
      </c>
      <c r="AN2590" t="s">
        <v>55</v>
      </c>
      <c r="AO2590">
        <v>0</v>
      </c>
      <c r="AP2590">
        <v>1</v>
      </c>
      <c r="AQ2590">
        <v>0</v>
      </c>
      <c r="AR2590" t="s">
        <v>59</v>
      </c>
      <c r="AS2590" t="s">
        <v>80</v>
      </c>
      <c r="AT2590" t="s">
        <v>80</v>
      </c>
      <c r="AU2590" t="s">
        <v>80</v>
      </c>
      <c r="AV2590" t="s">
        <v>8449</v>
      </c>
      <c r="AW2590" t="s">
        <v>2948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0</v>
      </c>
      <c r="BL2590">
        <v>2016031322</v>
      </c>
      <c r="BM2590">
        <v>22</v>
      </c>
    </row>
    <row r="2591" spans="1:65">
      <c r="A2591" t="s">
        <v>8450</v>
      </c>
      <c r="B2591">
        <v>2590</v>
      </c>
      <c r="C2591" t="s">
        <v>57</v>
      </c>
      <c r="D2591" t="s">
        <v>55</v>
      </c>
      <c r="E2591">
        <v>22</v>
      </c>
      <c r="F2591">
        <v>2016031322</v>
      </c>
      <c r="G2591" t="s">
        <v>55</v>
      </c>
      <c r="H2591" t="s">
        <v>2949</v>
      </c>
      <c r="I2591" t="s">
        <v>55</v>
      </c>
      <c r="J2591" t="s">
        <v>55</v>
      </c>
      <c r="K2591" t="s">
        <v>55</v>
      </c>
      <c r="L2591" t="s">
        <v>55</v>
      </c>
      <c r="M2591" t="s">
        <v>55</v>
      </c>
      <c r="N2591" t="s">
        <v>57</v>
      </c>
      <c r="O2591" t="s">
        <v>57</v>
      </c>
      <c r="P2591" t="s">
        <v>57</v>
      </c>
      <c r="Q2591" t="s">
        <v>57</v>
      </c>
      <c r="R2591" t="s">
        <v>57</v>
      </c>
      <c r="S2591" t="s">
        <v>55</v>
      </c>
      <c r="T2591" t="s">
        <v>57</v>
      </c>
      <c r="U2591" t="s">
        <v>57</v>
      </c>
      <c r="V2591" t="s">
        <v>57</v>
      </c>
      <c r="W2591" t="s">
        <v>55</v>
      </c>
      <c r="X2591" t="s">
        <v>57</v>
      </c>
      <c r="Y2591" t="s">
        <v>57</v>
      </c>
      <c r="Z2591" t="s">
        <v>57</v>
      </c>
      <c r="AA2591" t="s">
        <v>57</v>
      </c>
      <c r="AB2591" t="s">
        <v>57</v>
      </c>
      <c r="AC2591" t="s">
        <v>57</v>
      </c>
      <c r="AD2591" t="s">
        <v>57</v>
      </c>
      <c r="AE2591">
        <v>0</v>
      </c>
      <c r="AF2591">
        <v>0</v>
      </c>
      <c r="AG2591">
        <v>0</v>
      </c>
      <c r="AH2591">
        <v>0</v>
      </c>
      <c r="AI2591" s="18" t="str">
        <f t="shared" si="161"/>
        <v>1</v>
      </c>
      <c r="AJ2591" s="18" t="str">
        <f t="shared" si="162"/>
        <v>1</v>
      </c>
      <c r="AK2591" s="18" t="str">
        <f t="shared" si="163"/>
        <v>1</v>
      </c>
      <c r="AL2591" s="18">
        <f t="shared" si="164"/>
        <v>0</v>
      </c>
      <c r="AM2591" t="s">
        <v>55</v>
      </c>
      <c r="AN2591" t="s">
        <v>55</v>
      </c>
      <c r="AO2591">
        <v>1</v>
      </c>
      <c r="AP2591">
        <v>1</v>
      </c>
      <c r="AQ2591">
        <v>0</v>
      </c>
      <c r="AR2591" t="s">
        <v>59</v>
      </c>
      <c r="AS2591" t="s">
        <v>80</v>
      </c>
      <c r="AT2591" t="s">
        <v>80</v>
      </c>
      <c r="AU2591" t="s">
        <v>80</v>
      </c>
      <c r="AV2591" t="s">
        <v>8450</v>
      </c>
      <c r="AW2591" t="s">
        <v>2949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1</v>
      </c>
      <c r="BJ2591">
        <v>0</v>
      </c>
      <c r="BK2591">
        <v>0</v>
      </c>
      <c r="BL2591">
        <v>2016031322</v>
      </c>
      <c r="BM2591">
        <v>22</v>
      </c>
    </row>
    <row r="2592" spans="1:65">
      <c r="A2592" t="s">
        <v>8451</v>
      </c>
      <c r="B2592">
        <v>2591</v>
      </c>
      <c r="C2592" t="s">
        <v>57</v>
      </c>
      <c r="D2592" t="s">
        <v>55</v>
      </c>
      <c r="E2592">
        <v>22</v>
      </c>
      <c r="F2592">
        <v>2016031322</v>
      </c>
      <c r="G2592" t="s">
        <v>55</v>
      </c>
      <c r="H2592" t="s">
        <v>2950</v>
      </c>
      <c r="I2592" t="s">
        <v>55</v>
      </c>
      <c r="J2592" t="s">
        <v>55</v>
      </c>
      <c r="K2592" t="s">
        <v>55</v>
      </c>
      <c r="L2592" t="s">
        <v>55</v>
      </c>
      <c r="M2592" t="s">
        <v>55</v>
      </c>
      <c r="N2592" t="s">
        <v>57</v>
      </c>
      <c r="O2592" t="s">
        <v>57</v>
      </c>
      <c r="P2592" t="s">
        <v>57</v>
      </c>
      <c r="Q2592" t="s">
        <v>57</v>
      </c>
      <c r="R2592" t="s">
        <v>57</v>
      </c>
      <c r="S2592" t="s">
        <v>55</v>
      </c>
      <c r="T2592" t="s">
        <v>57</v>
      </c>
      <c r="U2592" t="s">
        <v>57</v>
      </c>
      <c r="V2592" t="s">
        <v>57</v>
      </c>
      <c r="W2592" t="s">
        <v>55</v>
      </c>
      <c r="X2592" t="s">
        <v>57</v>
      </c>
      <c r="Y2592" t="s">
        <v>57</v>
      </c>
      <c r="Z2592" t="s">
        <v>57</v>
      </c>
      <c r="AA2592" t="s">
        <v>57</v>
      </c>
      <c r="AB2592" t="s">
        <v>57</v>
      </c>
      <c r="AC2592" t="s">
        <v>57</v>
      </c>
      <c r="AD2592" t="s">
        <v>57</v>
      </c>
      <c r="AE2592">
        <v>0</v>
      </c>
      <c r="AF2592">
        <v>0</v>
      </c>
      <c r="AG2592">
        <v>0</v>
      </c>
      <c r="AH2592">
        <v>0</v>
      </c>
      <c r="AI2592" s="18" t="str">
        <f t="shared" si="161"/>
        <v>1</v>
      </c>
      <c r="AJ2592" s="18" t="str">
        <f t="shared" si="162"/>
        <v>1</v>
      </c>
      <c r="AK2592" s="18" t="str">
        <f t="shared" si="163"/>
        <v>1</v>
      </c>
      <c r="AL2592" s="18">
        <f t="shared" si="164"/>
        <v>0</v>
      </c>
      <c r="AM2592" t="s">
        <v>55</v>
      </c>
      <c r="AN2592" t="s">
        <v>55</v>
      </c>
      <c r="AO2592">
        <v>0</v>
      </c>
      <c r="AP2592">
        <v>1</v>
      </c>
      <c r="AQ2592">
        <v>0</v>
      </c>
      <c r="AR2592" t="s">
        <v>59</v>
      </c>
      <c r="AS2592" t="s">
        <v>80</v>
      </c>
      <c r="AT2592" t="s">
        <v>80</v>
      </c>
      <c r="AU2592" t="s">
        <v>80</v>
      </c>
      <c r="AV2592" t="s">
        <v>8451</v>
      </c>
      <c r="AW2592" t="s">
        <v>2950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2016031322</v>
      </c>
      <c r="BM2592">
        <v>22</v>
      </c>
    </row>
    <row r="2593" spans="1:65">
      <c r="A2593" t="s">
        <v>8452</v>
      </c>
      <c r="B2593">
        <v>2592</v>
      </c>
      <c r="C2593" t="s">
        <v>57</v>
      </c>
      <c r="D2593" t="s">
        <v>55</v>
      </c>
      <c r="E2593">
        <v>22</v>
      </c>
      <c r="F2593">
        <v>2016031322</v>
      </c>
      <c r="G2593" t="s">
        <v>55</v>
      </c>
      <c r="H2593" t="s">
        <v>2951</v>
      </c>
      <c r="I2593" t="s">
        <v>55</v>
      </c>
      <c r="J2593" t="s">
        <v>55</v>
      </c>
      <c r="K2593" t="s">
        <v>55</v>
      </c>
      <c r="L2593" t="s">
        <v>55</v>
      </c>
      <c r="M2593" t="s">
        <v>55</v>
      </c>
      <c r="N2593" t="s">
        <v>57</v>
      </c>
      <c r="O2593" t="s">
        <v>57</v>
      </c>
      <c r="P2593" t="s">
        <v>57</v>
      </c>
      <c r="Q2593" t="s">
        <v>57</v>
      </c>
      <c r="R2593" t="s">
        <v>57</v>
      </c>
      <c r="S2593" t="s">
        <v>55</v>
      </c>
      <c r="T2593" t="s">
        <v>57</v>
      </c>
      <c r="U2593" t="s">
        <v>57</v>
      </c>
      <c r="V2593" t="s">
        <v>57</v>
      </c>
      <c r="W2593" t="s">
        <v>55</v>
      </c>
      <c r="X2593" t="s">
        <v>57</v>
      </c>
      <c r="Y2593" t="s">
        <v>57</v>
      </c>
      <c r="Z2593" t="s">
        <v>57</v>
      </c>
      <c r="AA2593" t="s">
        <v>57</v>
      </c>
      <c r="AB2593" t="s">
        <v>57</v>
      </c>
      <c r="AC2593" t="s">
        <v>57</v>
      </c>
      <c r="AD2593" t="s">
        <v>57</v>
      </c>
      <c r="AE2593">
        <v>0</v>
      </c>
      <c r="AF2593">
        <v>0</v>
      </c>
      <c r="AG2593">
        <v>0</v>
      </c>
      <c r="AH2593">
        <v>0</v>
      </c>
      <c r="AI2593" s="18" t="str">
        <f t="shared" si="161"/>
        <v>1</v>
      </c>
      <c r="AJ2593" s="18" t="str">
        <f t="shared" si="162"/>
        <v>1</v>
      </c>
      <c r="AK2593" s="18" t="str">
        <f t="shared" si="163"/>
        <v>1</v>
      </c>
      <c r="AL2593" s="18">
        <f t="shared" si="164"/>
        <v>0</v>
      </c>
      <c r="AM2593" t="s">
        <v>55</v>
      </c>
      <c r="AN2593" t="s">
        <v>55</v>
      </c>
      <c r="AO2593">
        <v>0</v>
      </c>
      <c r="AP2593">
        <v>1</v>
      </c>
      <c r="AQ2593">
        <v>0</v>
      </c>
      <c r="AR2593" t="s">
        <v>59</v>
      </c>
      <c r="AS2593" t="s">
        <v>80</v>
      </c>
      <c r="AT2593" t="s">
        <v>80</v>
      </c>
      <c r="AU2593" t="s">
        <v>80</v>
      </c>
      <c r="AV2593" t="s">
        <v>8452</v>
      </c>
      <c r="AW2593" t="s">
        <v>2951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1</v>
      </c>
      <c r="BJ2593">
        <v>0</v>
      </c>
      <c r="BK2593">
        <v>0</v>
      </c>
      <c r="BL2593">
        <v>2016031322</v>
      </c>
      <c r="BM2593">
        <v>22</v>
      </c>
    </row>
    <row r="2594" spans="1:65">
      <c r="A2594" t="s">
        <v>8453</v>
      </c>
      <c r="B2594">
        <v>2593</v>
      </c>
      <c r="C2594" t="s">
        <v>372</v>
      </c>
      <c r="D2594">
        <v>1</v>
      </c>
      <c r="E2594">
        <v>22</v>
      </c>
      <c r="F2594">
        <v>2016031322</v>
      </c>
      <c r="G2594">
        <v>20160313</v>
      </c>
      <c r="H2594" t="s">
        <v>2952</v>
      </c>
      <c r="I2594" t="s">
        <v>209</v>
      </c>
      <c r="J2594" t="s">
        <v>55</v>
      </c>
      <c r="K2594">
        <v>0</v>
      </c>
      <c r="L2594">
        <v>0</v>
      </c>
      <c r="M2594">
        <v>0</v>
      </c>
      <c r="N2594" t="s">
        <v>56</v>
      </c>
      <c r="O2594" t="s">
        <v>57</v>
      </c>
      <c r="P2594" t="s">
        <v>57</v>
      </c>
      <c r="Q2594" t="s">
        <v>3</v>
      </c>
      <c r="R2594" t="s">
        <v>58</v>
      </c>
      <c r="S2594" t="s">
        <v>55</v>
      </c>
      <c r="T2594" t="s">
        <v>68</v>
      </c>
      <c r="U2594" t="s">
        <v>68</v>
      </c>
      <c r="V2594" t="s">
        <v>68</v>
      </c>
      <c r="W2594" t="s">
        <v>55</v>
      </c>
      <c r="X2594" t="s">
        <v>56</v>
      </c>
      <c r="Y2594" t="s">
        <v>56</v>
      </c>
      <c r="Z2594" t="s">
        <v>56</v>
      </c>
      <c r="AA2594" t="s">
        <v>57</v>
      </c>
      <c r="AB2594" t="s">
        <v>56</v>
      </c>
      <c r="AC2594" t="s">
        <v>56</v>
      </c>
      <c r="AD2594" t="s">
        <v>57</v>
      </c>
      <c r="AE2594">
        <v>0</v>
      </c>
      <c r="AF2594">
        <v>0</v>
      </c>
      <c r="AG2594">
        <v>0</v>
      </c>
      <c r="AH2594">
        <v>1</v>
      </c>
      <c r="AI2594" s="18" t="str">
        <f t="shared" si="161"/>
        <v>1</v>
      </c>
      <c r="AJ2594" s="18" t="str">
        <f t="shared" si="162"/>
        <v>1</v>
      </c>
      <c r="AK2594" s="18" t="str">
        <f t="shared" si="163"/>
        <v>1</v>
      </c>
      <c r="AL2594" s="18">
        <f t="shared" si="164"/>
        <v>1</v>
      </c>
      <c r="AM2594" t="s">
        <v>55</v>
      </c>
      <c r="AN2594" t="s">
        <v>55</v>
      </c>
      <c r="AO2594">
        <v>0</v>
      </c>
      <c r="AP2594">
        <v>0</v>
      </c>
      <c r="AQ2594">
        <v>0</v>
      </c>
      <c r="AR2594" t="s">
        <v>209</v>
      </c>
      <c r="AS2594" t="s">
        <v>58</v>
      </c>
      <c r="AT2594" t="s">
        <v>58</v>
      </c>
      <c r="AU2594" t="s">
        <v>1326</v>
      </c>
      <c r="AV2594" t="s">
        <v>8453</v>
      </c>
      <c r="AW2594" t="s">
        <v>2952</v>
      </c>
      <c r="AX2594">
        <v>0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</v>
      </c>
      <c r="BL2594">
        <v>2016031322</v>
      </c>
      <c r="BM2594">
        <v>22</v>
      </c>
    </row>
    <row r="2595" spans="1:65">
      <c r="A2595" t="s">
        <v>8454</v>
      </c>
      <c r="B2595">
        <v>2594</v>
      </c>
      <c r="C2595" t="s">
        <v>372</v>
      </c>
      <c r="D2595">
        <v>1</v>
      </c>
      <c r="E2595">
        <v>22</v>
      </c>
      <c r="F2595">
        <v>2016031322</v>
      </c>
      <c r="G2595">
        <v>20160313</v>
      </c>
      <c r="H2595" t="s">
        <v>2953</v>
      </c>
      <c r="I2595" t="s">
        <v>209</v>
      </c>
      <c r="J2595" t="s">
        <v>55</v>
      </c>
      <c r="K2595">
        <v>0</v>
      </c>
      <c r="L2595">
        <v>0</v>
      </c>
      <c r="M2595">
        <v>0</v>
      </c>
      <c r="N2595" t="s">
        <v>56</v>
      </c>
      <c r="O2595" t="s">
        <v>57</v>
      </c>
      <c r="P2595" t="s">
        <v>57</v>
      </c>
      <c r="Q2595" t="s">
        <v>3</v>
      </c>
      <c r="R2595" t="s">
        <v>58</v>
      </c>
      <c r="S2595" t="s">
        <v>55</v>
      </c>
      <c r="T2595" t="s">
        <v>68</v>
      </c>
      <c r="U2595" t="s">
        <v>68</v>
      </c>
      <c r="V2595" t="s">
        <v>68</v>
      </c>
      <c r="W2595" t="s">
        <v>55</v>
      </c>
      <c r="X2595" t="s">
        <v>56</v>
      </c>
      <c r="Y2595" t="s">
        <v>56</v>
      </c>
      <c r="Z2595" t="s">
        <v>56</v>
      </c>
      <c r="AA2595" t="s">
        <v>57</v>
      </c>
      <c r="AB2595" t="s">
        <v>56</v>
      </c>
      <c r="AC2595" t="s">
        <v>56</v>
      </c>
      <c r="AD2595" t="s">
        <v>57</v>
      </c>
      <c r="AE2595">
        <v>0</v>
      </c>
      <c r="AF2595">
        <v>0</v>
      </c>
      <c r="AG2595">
        <v>0</v>
      </c>
      <c r="AH2595">
        <v>1</v>
      </c>
      <c r="AI2595" s="18" t="str">
        <f t="shared" si="161"/>
        <v>1</v>
      </c>
      <c r="AJ2595" s="18" t="str">
        <f t="shared" si="162"/>
        <v>1</v>
      </c>
      <c r="AK2595" s="18" t="str">
        <f t="shared" si="163"/>
        <v>1</v>
      </c>
      <c r="AL2595" s="18">
        <f t="shared" si="164"/>
        <v>1</v>
      </c>
      <c r="AM2595" t="s">
        <v>55</v>
      </c>
      <c r="AN2595" t="s">
        <v>55</v>
      </c>
      <c r="AO2595">
        <v>0</v>
      </c>
      <c r="AP2595">
        <v>0</v>
      </c>
      <c r="AQ2595">
        <v>0</v>
      </c>
      <c r="AR2595" t="s">
        <v>209</v>
      </c>
      <c r="AS2595" t="s">
        <v>58</v>
      </c>
      <c r="AT2595" t="s">
        <v>58</v>
      </c>
      <c r="AU2595" t="s">
        <v>1326</v>
      </c>
      <c r="AV2595" t="s">
        <v>8454</v>
      </c>
      <c r="AW2595" t="s">
        <v>2953</v>
      </c>
      <c r="AX2595">
        <v>0</v>
      </c>
      <c r="AY2595">
        <v>0</v>
      </c>
      <c r="AZ2595">
        <v>0</v>
      </c>
      <c r="BA2595">
        <v>1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</v>
      </c>
      <c r="BL2595">
        <v>2016031322</v>
      </c>
      <c r="BM2595">
        <v>22</v>
      </c>
    </row>
    <row r="2596" spans="1:65">
      <c r="A2596" t="s">
        <v>8455</v>
      </c>
      <c r="B2596">
        <v>2595</v>
      </c>
      <c r="C2596" t="s">
        <v>57</v>
      </c>
      <c r="D2596" t="s">
        <v>55</v>
      </c>
      <c r="E2596">
        <v>22</v>
      </c>
      <c r="F2596">
        <v>2016031322</v>
      </c>
      <c r="G2596" t="s">
        <v>55</v>
      </c>
      <c r="H2596" t="s">
        <v>2954</v>
      </c>
      <c r="I2596" t="s">
        <v>55</v>
      </c>
      <c r="J2596" t="s">
        <v>55</v>
      </c>
      <c r="K2596" t="s">
        <v>55</v>
      </c>
      <c r="L2596" t="s">
        <v>55</v>
      </c>
      <c r="M2596" t="s">
        <v>55</v>
      </c>
      <c r="N2596" t="s">
        <v>57</v>
      </c>
      <c r="O2596" t="s">
        <v>57</v>
      </c>
      <c r="P2596" t="s">
        <v>57</v>
      </c>
      <c r="Q2596" t="s">
        <v>57</v>
      </c>
      <c r="R2596" t="s">
        <v>57</v>
      </c>
      <c r="S2596" t="s">
        <v>55</v>
      </c>
      <c r="T2596" t="s">
        <v>57</v>
      </c>
      <c r="U2596" t="s">
        <v>57</v>
      </c>
      <c r="V2596" t="s">
        <v>57</v>
      </c>
      <c r="W2596" t="s">
        <v>55</v>
      </c>
      <c r="X2596" t="s">
        <v>57</v>
      </c>
      <c r="Y2596" t="s">
        <v>57</v>
      </c>
      <c r="Z2596" t="s">
        <v>57</v>
      </c>
      <c r="AA2596" t="s">
        <v>57</v>
      </c>
      <c r="AB2596" t="s">
        <v>57</v>
      </c>
      <c r="AC2596" t="s">
        <v>57</v>
      </c>
      <c r="AD2596" t="s">
        <v>57</v>
      </c>
      <c r="AE2596">
        <v>0</v>
      </c>
      <c r="AF2596">
        <v>0</v>
      </c>
      <c r="AG2596">
        <v>0</v>
      </c>
      <c r="AH2596">
        <v>0</v>
      </c>
      <c r="AI2596" s="18" t="str">
        <f t="shared" si="161"/>
        <v>1</v>
      </c>
      <c r="AJ2596" s="18" t="str">
        <f t="shared" si="162"/>
        <v>1</v>
      </c>
      <c r="AK2596" s="18" t="str">
        <f t="shared" si="163"/>
        <v>1</v>
      </c>
      <c r="AL2596" s="18">
        <f t="shared" si="164"/>
        <v>0</v>
      </c>
      <c r="AM2596" t="s">
        <v>55</v>
      </c>
      <c r="AN2596" t="s">
        <v>55</v>
      </c>
      <c r="AO2596">
        <v>1</v>
      </c>
      <c r="AP2596">
        <v>1</v>
      </c>
      <c r="AQ2596">
        <v>0</v>
      </c>
      <c r="AR2596" t="s">
        <v>59</v>
      </c>
      <c r="AS2596" t="s">
        <v>80</v>
      </c>
      <c r="AT2596" t="s">
        <v>80</v>
      </c>
      <c r="AU2596" t="s">
        <v>80</v>
      </c>
      <c r="AV2596" t="s">
        <v>8455</v>
      </c>
      <c r="AW2596" t="s">
        <v>2954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1</v>
      </c>
      <c r="BJ2596">
        <v>0</v>
      </c>
      <c r="BK2596">
        <v>0</v>
      </c>
      <c r="BL2596">
        <v>2016031322</v>
      </c>
      <c r="BM2596">
        <v>22</v>
      </c>
    </row>
    <row r="2597" spans="1:65">
      <c r="A2597" t="s">
        <v>8456</v>
      </c>
      <c r="B2597">
        <v>2596</v>
      </c>
      <c r="C2597" t="s">
        <v>57</v>
      </c>
      <c r="D2597" t="s">
        <v>55</v>
      </c>
      <c r="E2597">
        <v>22</v>
      </c>
      <c r="F2597">
        <v>2016031322</v>
      </c>
      <c r="G2597" t="s">
        <v>55</v>
      </c>
      <c r="H2597" t="s">
        <v>2955</v>
      </c>
      <c r="I2597" t="s">
        <v>55</v>
      </c>
      <c r="J2597" t="s">
        <v>55</v>
      </c>
      <c r="K2597" t="s">
        <v>55</v>
      </c>
      <c r="L2597" t="s">
        <v>55</v>
      </c>
      <c r="M2597" t="s">
        <v>55</v>
      </c>
      <c r="N2597" t="s">
        <v>57</v>
      </c>
      <c r="O2597" t="s">
        <v>57</v>
      </c>
      <c r="P2597" t="s">
        <v>57</v>
      </c>
      <c r="Q2597" t="s">
        <v>57</v>
      </c>
      <c r="R2597" t="s">
        <v>57</v>
      </c>
      <c r="S2597" t="s">
        <v>55</v>
      </c>
      <c r="T2597" t="s">
        <v>57</v>
      </c>
      <c r="U2597" t="s">
        <v>57</v>
      </c>
      <c r="V2597" t="s">
        <v>57</v>
      </c>
      <c r="W2597" t="s">
        <v>55</v>
      </c>
      <c r="X2597" t="s">
        <v>57</v>
      </c>
      <c r="Y2597" t="s">
        <v>57</v>
      </c>
      <c r="Z2597" t="s">
        <v>57</v>
      </c>
      <c r="AA2597" t="s">
        <v>57</v>
      </c>
      <c r="AB2597" t="s">
        <v>57</v>
      </c>
      <c r="AC2597" t="s">
        <v>57</v>
      </c>
      <c r="AD2597" t="s">
        <v>57</v>
      </c>
      <c r="AE2597">
        <v>0</v>
      </c>
      <c r="AF2597">
        <v>0</v>
      </c>
      <c r="AG2597">
        <v>0</v>
      </c>
      <c r="AH2597">
        <v>0</v>
      </c>
      <c r="AI2597" s="18" t="str">
        <f t="shared" si="161"/>
        <v>1</v>
      </c>
      <c r="AJ2597" s="18" t="str">
        <f t="shared" si="162"/>
        <v>1</v>
      </c>
      <c r="AK2597" s="18" t="str">
        <f t="shared" si="163"/>
        <v>1</v>
      </c>
      <c r="AL2597" s="18">
        <f t="shared" si="164"/>
        <v>0</v>
      </c>
      <c r="AM2597" t="s">
        <v>55</v>
      </c>
      <c r="AN2597" t="s">
        <v>55</v>
      </c>
      <c r="AO2597">
        <v>0</v>
      </c>
      <c r="AP2597">
        <v>1</v>
      </c>
      <c r="AQ2597">
        <v>0</v>
      </c>
      <c r="AR2597" t="s">
        <v>59</v>
      </c>
      <c r="AS2597" t="s">
        <v>80</v>
      </c>
      <c r="AT2597" t="s">
        <v>80</v>
      </c>
      <c r="AU2597" t="s">
        <v>80</v>
      </c>
      <c r="AV2597" t="s">
        <v>8456</v>
      </c>
      <c r="AW2597" t="s">
        <v>2955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0</v>
      </c>
      <c r="BK2597">
        <v>0</v>
      </c>
      <c r="BL2597">
        <v>2016031322</v>
      </c>
      <c r="BM2597">
        <v>22</v>
      </c>
    </row>
    <row r="2598" spans="1:65">
      <c r="A2598" t="s">
        <v>8457</v>
      </c>
      <c r="B2598">
        <v>2597</v>
      </c>
      <c r="C2598" t="s">
        <v>372</v>
      </c>
      <c r="D2598">
        <v>1</v>
      </c>
      <c r="E2598">
        <v>22</v>
      </c>
      <c r="F2598">
        <v>2016031422</v>
      </c>
      <c r="G2598">
        <v>20160314</v>
      </c>
      <c r="H2598" t="s">
        <v>2956</v>
      </c>
      <c r="I2598" t="s">
        <v>147</v>
      </c>
      <c r="J2598" t="s">
        <v>55</v>
      </c>
      <c r="K2598">
        <v>0</v>
      </c>
      <c r="L2598">
        <v>0</v>
      </c>
      <c r="M2598">
        <v>0</v>
      </c>
      <c r="N2598" t="s">
        <v>56</v>
      </c>
      <c r="O2598" t="s">
        <v>57</v>
      </c>
      <c r="P2598" t="s">
        <v>57</v>
      </c>
      <c r="Q2598" t="s">
        <v>3</v>
      </c>
      <c r="R2598" t="s">
        <v>58</v>
      </c>
      <c r="S2598" t="s">
        <v>55</v>
      </c>
      <c r="T2598" t="s">
        <v>56</v>
      </c>
      <c r="U2598" t="s">
        <v>56</v>
      </c>
      <c r="V2598" t="s">
        <v>56</v>
      </c>
      <c r="W2598" t="s">
        <v>55</v>
      </c>
      <c r="X2598" t="s">
        <v>56</v>
      </c>
      <c r="Y2598" t="s">
        <v>56</v>
      </c>
      <c r="Z2598" t="s">
        <v>56</v>
      </c>
      <c r="AA2598" t="s">
        <v>57</v>
      </c>
      <c r="AB2598" t="s">
        <v>56</v>
      </c>
      <c r="AC2598" t="s">
        <v>56</v>
      </c>
      <c r="AD2598" t="s">
        <v>57</v>
      </c>
      <c r="AE2598">
        <v>0</v>
      </c>
      <c r="AF2598">
        <v>0</v>
      </c>
      <c r="AG2598">
        <v>0</v>
      </c>
      <c r="AH2598">
        <v>1</v>
      </c>
      <c r="AI2598" s="18" t="str">
        <f t="shared" si="161"/>
        <v>1</v>
      </c>
      <c r="AJ2598" s="18" t="str">
        <f t="shared" si="162"/>
        <v>1</v>
      </c>
      <c r="AK2598" s="18" t="str">
        <f t="shared" si="163"/>
        <v>1</v>
      </c>
      <c r="AL2598" s="18">
        <f t="shared" si="164"/>
        <v>1</v>
      </c>
      <c r="AM2598" t="s">
        <v>55</v>
      </c>
      <c r="AN2598" t="s">
        <v>55</v>
      </c>
      <c r="AO2598">
        <v>0</v>
      </c>
      <c r="AP2598">
        <v>0</v>
      </c>
      <c r="AQ2598">
        <v>0</v>
      </c>
      <c r="AR2598" t="s">
        <v>147</v>
      </c>
      <c r="AS2598" t="s">
        <v>58</v>
      </c>
      <c r="AT2598" t="s">
        <v>58</v>
      </c>
      <c r="AU2598" t="s">
        <v>1326</v>
      </c>
      <c r="AV2598" t="s">
        <v>8457</v>
      </c>
      <c r="AW2598" t="s">
        <v>2956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1</v>
      </c>
      <c r="BL2598">
        <v>2016031422</v>
      </c>
      <c r="BM2598">
        <v>22</v>
      </c>
    </row>
    <row r="2599" spans="1:65">
      <c r="A2599" t="s">
        <v>8458</v>
      </c>
      <c r="B2599">
        <v>2598</v>
      </c>
      <c r="C2599" t="s">
        <v>57</v>
      </c>
      <c r="D2599" t="s">
        <v>55</v>
      </c>
      <c r="E2599">
        <v>22</v>
      </c>
      <c r="F2599">
        <v>2016031422</v>
      </c>
      <c r="G2599" t="s">
        <v>55</v>
      </c>
      <c r="H2599" t="s">
        <v>2957</v>
      </c>
      <c r="I2599" t="s">
        <v>55</v>
      </c>
      <c r="J2599" t="s">
        <v>55</v>
      </c>
      <c r="K2599" t="s">
        <v>55</v>
      </c>
      <c r="L2599" t="s">
        <v>55</v>
      </c>
      <c r="M2599" t="s">
        <v>55</v>
      </c>
      <c r="N2599" t="s">
        <v>57</v>
      </c>
      <c r="O2599" t="s">
        <v>57</v>
      </c>
      <c r="P2599" t="s">
        <v>57</v>
      </c>
      <c r="Q2599" t="s">
        <v>57</v>
      </c>
      <c r="R2599" t="s">
        <v>57</v>
      </c>
      <c r="S2599" t="s">
        <v>55</v>
      </c>
      <c r="T2599" t="s">
        <v>57</v>
      </c>
      <c r="U2599" t="s">
        <v>57</v>
      </c>
      <c r="V2599" t="s">
        <v>57</v>
      </c>
      <c r="W2599" t="s">
        <v>55</v>
      </c>
      <c r="X2599" t="s">
        <v>57</v>
      </c>
      <c r="Y2599" t="s">
        <v>57</v>
      </c>
      <c r="Z2599" t="s">
        <v>57</v>
      </c>
      <c r="AA2599" t="s">
        <v>57</v>
      </c>
      <c r="AB2599" t="s">
        <v>57</v>
      </c>
      <c r="AC2599" t="s">
        <v>57</v>
      </c>
      <c r="AD2599" t="s">
        <v>57</v>
      </c>
      <c r="AE2599">
        <v>0</v>
      </c>
      <c r="AF2599">
        <v>0</v>
      </c>
      <c r="AG2599">
        <v>0</v>
      </c>
      <c r="AH2599">
        <v>0</v>
      </c>
      <c r="AI2599" s="18" t="str">
        <f t="shared" si="161"/>
        <v>1</v>
      </c>
      <c r="AJ2599" s="18" t="str">
        <f t="shared" si="162"/>
        <v>1</v>
      </c>
      <c r="AK2599" s="18" t="str">
        <f t="shared" si="163"/>
        <v>1</v>
      </c>
      <c r="AL2599" s="18">
        <f t="shared" si="164"/>
        <v>0</v>
      </c>
      <c r="AM2599" t="s">
        <v>55</v>
      </c>
      <c r="AN2599" t="s">
        <v>55</v>
      </c>
      <c r="AO2599">
        <v>1</v>
      </c>
      <c r="AP2599">
        <v>1</v>
      </c>
      <c r="AQ2599">
        <v>0</v>
      </c>
      <c r="AR2599" t="s">
        <v>59</v>
      </c>
      <c r="AS2599" t="s">
        <v>80</v>
      </c>
      <c r="AT2599" t="s">
        <v>80</v>
      </c>
      <c r="AU2599" t="s">
        <v>80</v>
      </c>
      <c r="AV2599" t="s">
        <v>8458</v>
      </c>
      <c r="AW2599" t="s">
        <v>2957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1</v>
      </c>
      <c r="BJ2599">
        <v>0</v>
      </c>
      <c r="BK2599">
        <v>0</v>
      </c>
      <c r="BL2599">
        <v>2016031422</v>
      </c>
      <c r="BM2599">
        <v>22</v>
      </c>
    </row>
    <row r="2600" spans="1:65">
      <c r="A2600" t="s">
        <v>8459</v>
      </c>
      <c r="B2600">
        <v>2599</v>
      </c>
      <c r="C2600" t="s">
        <v>57</v>
      </c>
      <c r="D2600" t="s">
        <v>55</v>
      </c>
      <c r="E2600">
        <v>22</v>
      </c>
      <c r="F2600">
        <v>2016031422</v>
      </c>
      <c r="G2600" t="s">
        <v>55</v>
      </c>
      <c r="H2600" t="s">
        <v>2958</v>
      </c>
      <c r="I2600" t="s">
        <v>55</v>
      </c>
      <c r="J2600" t="s">
        <v>55</v>
      </c>
      <c r="K2600" t="s">
        <v>55</v>
      </c>
      <c r="L2600" t="s">
        <v>55</v>
      </c>
      <c r="M2600" t="s">
        <v>55</v>
      </c>
      <c r="N2600" t="s">
        <v>57</v>
      </c>
      <c r="O2600" t="s">
        <v>57</v>
      </c>
      <c r="P2600" t="s">
        <v>57</v>
      </c>
      <c r="Q2600" t="s">
        <v>57</v>
      </c>
      <c r="R2600" t="s">
        <v>57</v>
      </c>
      <c r="S2600" t="s">
        <v>55</v>
      </c>
      <c r="T2600" t="s">
        <v>57</v>
      </c>
      <c r="U2600" t="s">
        <v>57</v>
      </c>
      <c r="V2600" t="s">
        <v>57</v>
      </c>
      <c r="W2600" t="s">
        <v>55</v>
      </c>
      <c r="X2600" t="s">
        <v>57</v>
      </c>
      <c r="Y2600" t="s">
        <v>57</v>
      </c>
      <c r="Z2600" t="s">
        <v>57</v>
      </c>
      <c r="AA2600" t="s">
        <v>57</v>
      </c>
      <c r="AB2600" t="s">
        <v>57</v>
      </c>
      <c r="AC2600" t="s">
        <v>57</v>
      </c>
      <c r="AD2600" t="s">
        <v>57</v>
      </c>
      <c r="AE2600">
        <v>0</v>
      </c>
      <c r="AF2600">
        <v>0</v>
      </c>
      <c r="AG2600">
        <v>0</v>
      </c>
      <c r="AH2600">
        <v>0</v>
      </c>
      <c r="AI2600" s="18" t="str">
        <f t="shared" si="161"/>
        <v>1</v>
      </c>
      <c r="AJ2600" s="18" t="str">
        <f t="shared" si="162"/>
        <v>1</v>
      </c>
      <c r="AK2600" s="18" t="str">
        <f t="shared" si="163"/>
        <v>1</v>
      </c>
      <c r="AL2600" s="18">
        <f t="shared" si="164"/>
        <v>0</v>
      </c>
      <c r="AM2600" t="s">
        <v>55</v>
      </c>
      <c r="AN2600" t="s">
        <v>55</v>
      </c>
      <c r="AO2600">
        <v>0</v>
      </c>
      <c r="AP2600">
        <v>1</v>
      </c>
      <c r="AQ2600">
        <v>0</v>
      </c>
      <c r="AR2600" t="s">
        <v>59</v>
      </c>
      <c r="AS2600" t="s">
        <v>80</v>
      </c>
      <c r="AT2600" t="s">
        <v>80</v>
      </c>
      <c r="AU2600" t="s">
        <v>80</v>
      </c>
      <c r="AV2600" t="s">
        <v>8459</v>
      </c>
      <c r="AW2600" t="s">
        <v>2958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1</v>
      </c>
      <c r="BJ2600">
        <v>0</v>
      </c>
      <c r="BK2600">
        <v>0</v>
      </c>
      <c r="BL2600">
        <v>2016031422</v>
      </c>
      <c r="BM2600">
        <v>22</v>
      </c>
    </row>
    <row r="2601" spans="1:65">
      <c r="A2601" t="s">
        <v>8460</v>
      </c>
      <c r="B2601">
        <v>2600</v>
      </c>
      <c r="C2601" t="s">
        <v>372</v>
      </c>
      <c r="D2601">
        <v>1</v>
      </c>
      <c r="E2601">
        <v>22</v>
      </c>
      <c r="F2601">
        <v>2016031422</v>
      </c>
      <c r="G2601">
        <v>20160314</v>
      </c>
      <c r="H2601" t="s">
        <v>2959</v>
      </c>
      <c r="I2601" t="s">
        <v>343</v>
      </c>
      <c r="J2601" t="s">
        <v>55</v>
      </c>
      <c r="K2601">
        <v>0</v>
      </c>
      <c r="L2601">
        <v>0</v>
      </c>
      <c r="M2601">
        <v>0</v>
      </c>
      <c r="N2601" t="s">
        <v>56</v>
      </c>
      <c r="O2601" t="s">
        <v>57</v>
      </c>
      <c r="P2601" t="s">
        <v>57</v>
      </c>
      <c r="Q2601" t="s">
        <v>3</v>
      </c>
      <c r="R2601" t="s">
        <v>58</v>
      </c>
      <c r="S2601" t="s">
        <v>55</v>
      </c>
      <c r="T2601" t="s">
        <v>56</v>
      </c>
      <c r="U2601" t="s">
        <v>56</v>
      </c>
      <c r="V2601" t="s">
        <v>56</v>
      </c>
      <c r="W2601" t="s">
        <v>55</v>
      </c>
      <c r="X2601" t="s">
        <v>56</v>
      </c>
      <c r="Y2601" t="s">
        <v>56</v>
      </c>
      <c r="Z2601" t="s">
        <v>68</v>
      </c>
      <c r="AA2601" t="s">
        <v>57</v>
      </c>
      <c r="AB2601" t="s">
        <v>56</v>
      </c>
      <c r="AC2601" t="s">
        <v>56</v>
      </c>
      <c r="AD2601" t="s">
        <v>2960</v>
      </c>
      <c r="AE2601">
        <v>0</v>
      </c>
      <c r="AF2601">
        <v>0</v>
      </c>
      <c r="AG2601">
        <v>0</v>
      </c>
      <c r="AH2601">
        <v>1</v>
      </c>
      <c r="AI2601" s="18" t="str">
        <f t="shared" si="161"/>
        <v>1</v>
      </c>
      <c r="AJ2601" s="18" t="str">
        <f t="shared" si="162"/>
        <v>1</v>
      </c>
      <c r="AK2601" s="18" t="str">
        <f t="shared" si="163"/>
        <v>1</v>
      </c>
      <c r="AL2601" s="18">
        <f t="shared" si="164"/>
        <v>1</v>
      </c>
      <c r="AM2601" t="s">
        <v>55</v>
      </c>
      <c r="AN2601" t="s">
        <v>55</v>
      </c>
      <c r="AO2601">
        <v>0</v>
      </c>
      <c r="AP2601">
        <v>0</v>
      </c>
      <c r="AQ2601">
        <v>0</v>
      </c>
      <c r="AR2601" t="s">
        <v>343</v>
      </c>
      <c r="AS2601" t="s">
        <v>58</v>
      </c>
      <c r="AT2601" t="s">
        <v>58</v>
      </c>
      <c r="AU2601" t="s">
        <v>1326</v>
      </c>
      <c r="AV2601" t="s">
        <v>8460</v>
      </c>
      <c r="AW2601" t="s">
        <v>2959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2016031422</v>
      </c>
      <c r="BM2601">
        <v>22</v>
      </c>
    </row>
    <row r="2602" spans="1:65">
      <c r="A2602" t="s">
        <v>8461</v>
      </c>
      <c r="B2602">
        <v>2601</v>
      </c>
      <c r="C2602" t="s">
        <v>372</v>
      </c>
      <c r="D2602">
        <v>1</v>
      </c>
      <c r="E2602">
        <v>22</v>
      </c>
      <c r="F2602">
        <v>2016031422</v>
      </c>
      <c r="G2602">
        <v>20160314</v>
      </c>
      <c r="H2602" t="s">
        <v>2961</v>
      </c>
      <c r="I2602" t="s">
        <v>209</v>
      </c>
      <c r="J2602" t="s">
        <v>55</v>
      </c>
      <c r="K2602">
        <v>0</v>
      </c>
      <c r="L2602">
        <v>0</v>
      </c>
      <c r="M2602">
        <v>0</v>
      </c>
      <c r="N2602" t="s">
        <v>56</v>
      </c>
      <c r="O2602" t="s">
        <v>57</v>
      </c>
      <c r="P2602" t="s">
        <v>57</v>
      </c>
      <c r="Q2602" t="s">
        <v>3</v>
      </c>
      <c r="R2602" t="s">
        <v>58</v>
      </c>
      <c r="S2602" t="s">
        <v>55</v>
      </c>
      <c r="T2602" t="s">
        <v>68</v>
      </c>
      <c r="U2602" t="s">
        <v>68</v>
      </c>
      <c r="V2602" t="s">
        <v>68</v>
      </c>
      <c r="W2602" t="s">
        <v>55</v>
      </c>
      <c r="X2602" t="s">
        <v>56</v>
      </c>
      <c r="Y2602" t="s">
        <v>56</v>
      </c>
      <c r="Z2602" t="s">
        <v>56</v>
      </c>
      <c r="AA2602" t="s">
        <v>57</v>
      </c>
      <c r="AB2602" t="s">
        <v>56</v>
      </c>
      <c r="AC2602" t="s">
        <v>56</v>
      </c>
      <c r="AD2602" t="s">
        <v>57</v>
      </c>
      <c r="AE2602">
        <v>0</v>
      </c>
      <c r="AF2602">
        <v>0</v>
      </c>
      <c r="AG2602">
        <v>0</v>
      </c>
      <c r="AH2602">
        <v>1</v>
      </c>
      <c r="AI2602" s="18" t="str">
        <f t="shared" si="161"/>
        <v>1</v>
      </c>
      <c r="AJ2602" s="18" t="str">
        <f t="shared" si="162"/>
        <v>1</v>
      </c>
      <c r="AK2602" s="18" t="str">
        <f t="shared" si="163"/>
        <v>1</v>
      </c>
      <c r="AL2602" s="18">
        <f t="shared" si="164"/>
        <v>1</v>
      </c>
      <c r="AM2602" t="s">
        <v>55</v>
      </c>
      <c r="AN2602" t="s">
        <v>55</v>
      </c>
      <c r="AO2602">
        <v>0</v>
      </c>
      <c r="AP2602">
        <v>0</v>
      </c>
      <c r="AQ2602">
        <v>0</v>
      </c>
      <c r="AR2602" t="s">
        <v>209</v>
      </c>
      <c r="AS2602" t="s">
        <v>58</v>
      </c>
      <c r="AT2602" t="s">
        <v>58</v>
      </c>
      <c r="AU2602" t="s">
        <v>1326</v>
      </c>
      <c r="AV2602" t="s">
        <v>8461</v>
      </c>
      <c r="AW2602" t="s">
        <v>2961</v>
      </c>
      <c r="AX2602">
        <v>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2016031422</v>
      </c>
      <c r="BM2602">
        <v>22</v>
      </c>
    </row>
    <row r="2603" spans="1:65">
      <c r="A2603" t="s">
        <v>8462</v>
      </c>
      <c r="B2603">
        <v>2602</v>
      </c>
      <c r="C2603" t="s">
        <v>372</v>
      </c>
      <c r="D2603">
        <v>1</v>
      </c>
      <c r="E2603">
        <v>22</v>
      </c>
      <c r="F2603">
        <v>2016031422</v>
      </c>
      <c r="G2603">
        <v>20160314</v>
      </c>
      <c r="H2603" t="s">
        <v>2962</v>
      </c>
      <c r="I2603" t="s">
        <v>2810</v>
      </c>
      <c r="J2603" t="s">
        <v>55</v>
      </c>
      <c r="K2603">
        <v>0</v>
      </c>
      <c r="L2603">
        <v>0</v>
      </c>
      <c r="M2603">
        <v>0</v>
      </c>
      <c r="N2603" t="s">
        <v>56</v>
      </c>
      <c r="O2603" t="s">
        <v>57</v>
      </c>
      <c r="P2603" t="s">
        <v>57</v>
      </c>
      <c r="Q2603" t="s">
        <v>3</v>
      </c>
      <c r="R2603" t="s">
        <v>58</v>
      </c>
      <c r="S2603" t="s">
        <v>55</v>
      </c>
      <c r="T2603" t="s">
        <v>68</v>
      </c>
      <c r="U2603" t="s">
        <v>68</v>
      </c>
      <c r="V2603" t="s">
        <v>68</v>
      </c>
      <c r="W2603" t="s">
        <v>55</v>
      </c>
      <c r="X2603" t="s">
        <v>56</v>
      </c>
      <c r="Y2603" t="s">
        <v>56</v>
      </c>
      <c r="Z2603" t="s">
        <v>56</v>
      </c>
      <c r="AA2603" t="s">
        <v>57</v>
      </c>
      <c r="AB2603" t="s">
        <v>56</v>
      </c>
      <c r="AC2603" t="s">
        <v>56</v>
      </c>
      <c r="AD2603" t="s">
        <v>57</v>
      </c>
      <c r="AE2603">
        <v>0</v>
      </c>
      <c r="AF2603">
        <v>0</v>
      </c>
      <c r="AG2603">
        <v>0</v>
      </c>
      <c r="AH2603">
        <v>1</v>
      </c>
      <c r="AI2603" s="18" t="str">
        <f t="shared" si="161"/>
        <v>1</v>
      </c>
      <c r="AJ2603" s="18" t="str">
        <f t="shared" si="162"/>
        <v>1</v>
      </c>
      <c r="AK2603" s="18" t="str">
        <f t="shared" si="163"/>
        <v>1</v>
      </c>
      <c r="AL2603" s="18">
        <f t="shared" si="164"/>
        <v>1</v>
      </c>
      <c r="AM2603" t="s">
        <v>55</v>
      </c>
      <c r="AN2603" t="s">
        <v>55</v>
      </c>
      <c r="AO2603">
        <v>0</v>
      </c>
      <c r="AP2603">
        <v>0</v>
      </c>
      <c r="AQ2603">
        <v>0</v>
      </c>
      <c r="AR2603" t="s">
        <v>209</v>
      </c>
      <c r="AS2603" t="s">
        <v>58</v>
      </c>
      <c r="AT2603" t="s">
        <v>58</v>
      </c>
      <c r="AU2603" t="s">
        <v>1326</v>
      </c>
      <c r="AV2603" t="s">
        <v>8462</v>
      </c>
      <c r="AW2603" t="s">
        <v>2962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2016031422</v>
      </c>
      <c r="BM2603">
        <v>22</v>
      </c>
    </row>
    <row r="2604" spans="1:65">
      <c r="A2604" t="s">
        <v>8463</v>
      </c>
      <c r="B2604">
        <v>2603</v>
      </c>
      <c r="C2604" t="s">
        <v>57</v>
      </c>
      <c r="D2604" t="s">
        <v>55</v>
      </c>
      <c r="E2604">
        <v>22</v>
      </c>
      <c r="F2604">
        <v>2016031422</v>
      </c>
      <c r="G2604" t="s">
        <v>55</v>
      </c>
      <c r="H2604" t="s">
        <v>2963</v>
      </c>
      <c r="I2604" t="s">
        <v>55</v>
      </c>
      <c r="J2604" t="s">
        <v>55</v>
      </c>
      <c r="K2604" t="s">
        <v>55</v>
      </c>
      <c r="L2604" t="s">
        <v>55</v>
      </c>
      <c r="M2604" t="s">
        <v>55</v>
      </c>
      <c r="N2604" t="s">
        <v>57</v>
      </c>
      <c r="O2604" t="s">
        <v>57</v>
      </c>
      <c r="P2604" t="s">
        <v>57</v>
      </c>
      <c r="Q2604" t="s">
        <v>57</v>
      </c>
      <c r="R2604" t="s">
        <v>57</v>
      </c>
      <c r="S2604" t="s">
        <v>55</v>
      </c>
      <c r="T2604" t="s">
        <v>57</v>
      </c>
      <c r="U2604" t="s">
        <v>57</v>
      </c>
      <c r="V2604" t="s">
        <v>57</v>
      </c>
      <c r="W2604" t="s">
        <v>55</v>
      </c>
      <c r="X2604" t="s">
        <v>57</v>
      </c>
      <c r="Y2604" t="s">
        <v>57</v>
      </c>
      <c r="Z2604" t="s">
        <v>57</v>
      </c>
      <c r="AA2604" t="s">
        <v>57</v>
      </c>
      <c r="AB2604" t="s">
        <v>57</v>
      </c>
      <c r="AC2604" t="s">
        <v>57</v>
      </c>
      <c r="AD2604" t="s">
        <v>57</v>
      </c>
      <c r="AE2604">
        <v>0</v>
      </c>
      <c r="AF2604">
        <v>0</v>
      </c>
      <c r="AG2604">
        <v>0</v>
      </c>
      <c r="AH2604">
        <v>0</v>
      </c>
      <c r="AI2604" s="18" t="str">
        <f t="shared" si="161"/>
        <v>1</v>
      </c>
      <c r="AJ2604" s="18" t="str">
        <f t="shared" si="162"/>
        <v>1</v>
      </c>
      <c r="AK2604" s="18" t="str">
        <f t="shared" si="163"/>
        <v>1</v>
      </c>
      <c r="AL2604" s="18">
        <f t="shared" si="164"/>
        <v>0</v>
      </c>
      <c r="AM2604" t="s">
        <v>55</v>
      </c>
      <c r="AN2604" t="s">
        <v>55</v>
      </c>
      <c r="AO2604">
        <v>1</v>
      </c>
      <c r="AP2604">
        <v>1</v>
      </c>
      <c r="AQ2604">
        <v>0</v>
      </c>
      <c r="AR2604" t="s">
        <v>59</v>
      </c>
      <c r="AS2604" t="s">
        <v>80</v>
      </c>
      <c r="AT2604" t="s">
        <v>80</v>
      </c>
      <c r="AU2604" t="s">
        <v>80</v>
      </c>
      <c r="AV2604" t="s">
        <v>8463</v>
      </c>
      <c r="AW2604" t="s">
        <v>2963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1</v>
      </c>
      <c r="BJ2604">
        <v>0</v>
      </c>
      <c r="BK2604">
        <v>0</v>
      </c>
      <c r="BL2604">
        <v>2016031422</v>
      </c>
      <c r="BM2604">
        <v>22</v>
      </c>
    </row>
    <row r="2605" spans="1:65">
      <c r="A2605" t="s">
        <v>8464</v>
      </c>
      <c r="B2605">
        <v>2604</v>
      </c>
      <c r="C2605" t="s">
        <v>57</v>
      </c>
      <c r="D2605" t="s">
        <v>55</v>
      </c>
      <c r="E2605">
        <v>22</v>
      </c>
      <c r="F2605">
        <v>2016031422</v>
      </c>
      <c r="G2605" t="s">
        <v>55</v>
      </c>
      <c r="H2605" t="s">
        <v>2964</v>
      </c>
      <c r="I2605" t="s">
        <v>55</v>
      </c>
      <c r="J2605" t="s">
        <v>55</v>
      </c>
      <c r="K2605" t="s">
        <v>55</v>
      </c>
      <c r="L2605" t="s">
        <v>55</v>
      </c>
      <c r="M2605" t="s">
        <v>55</v>
      </c>
      <c r="N2605" t="s">
        <v>57</v>
      </c>
      <c r="O2605" t="s">
        <v>57</v>
      </c>
      <c r="P2605" t="s">
        <v>57</v>
      </c>
      <c r="Q2605" t="s">
        <v>57</v>
      </c>
      <c r="R2605" t="s">
        <v>57</v>
      </c>
      <c r="S2605" t="s">
        <v>55</v>
      </c>
      <c r="T2605" t="s">
        <v>57</v>
      </c>
      <c r="U2605" t="s">
        <v>57</v>
      </c>
      <c r="V2605" t="s">
        <v>57</v>
      </c>
      <c r="W2605" t="s">
        <v>55</v>
      </c>
      <c r="X2605" t="s">
        <v>57</v>
      </c>
      <c r="Y2605" t="s">
        <v>57</v>
      </c>
      <c r="Z2605" t="s">
        <v>57</v>
      </c>
      <c r="AA2605" t="s">
        <v>57</v>
      </c>
      <c r="AB2605" t="s">
        <v>57</v>
      </c>
      <c r="AC2605" t="s">
        <v>57</v>
      </c>
      <c r="AD2605" t="s">
        <v>57</v>
      </c>
      <c r="AE2605">
        <v>0</v>
      </c>
      <c r="AF2605">
        <v>0</v>
      </c>
      <c r="AG2605">
        <v>0</v>
      </c>
      <c r="AH2605">
        <v>0</v>
      </c>
      <c r="AI2605" s="18" t="str">
        <f t="shared" si="161"/>
        <v>1</v>
      </c>
      <c r="AJ2605" s="18" t="str">
        <f t="shared" si="162"/>
        <v>1</v>
      </c>
      <c r="AK2605" s="18" t="str">
        <f t="shared" si="163"/>
        <v>1</v>
      </c>
      <c r="AL2605" s="18">
        <f t="shared" si="164"/>
        <v>0</v>
      </c>
      <c r="AM2605" t="s">
        <v>55</v>
      </c>
      <c r="AN2605" t="s">
        <v>55</v>
      </c>
      <c r="AO2605">
        <v>0</v>
      </c>
      <c r="AP2605">
        <v>1</v>
      </c>
      <c r="AQ2605">
        <v>0</v>
      </c>
      <c r="AR2605" t="s">
        <v>59</v>
      </c>
      <c r="AS2605" t="s">
        <v>80</v>
      </c>
      <c r="AT2605" t="s">
        <v>80</v>
      </c>
      <c r="AU2605" t="s">
        <v>80</v>
      </c>
      <c r="AV2605" t="s">
        <v>8464</v>
      </c>
      <c r="AW2605" t="s">
        <v>2964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1</v>
      </c>
      <c r="BJ2605">
        <v>0</v>
      </c>
      <c r="BK2605">
        <v>0</v>
      </c>
      <c r="BL2605">
        <v>2016031422</v>
      </c>
      <c r="BM2605">
        <v>22</v>
      </c>
    </row>
    <row r="2606" spans="1:65">
      <c r="A2606" t="s">
        <v>8465</v>
      </c>
      <c r="B2606">
        <v>2605</v>
      </c>
      <c r="C2606" t="s">
        <v>372</v>
      </c>
      <c r="D2606">
        <v>1</v>
      </c>
      <c r="E2606">
        <v>22</v>
      </c>
      <c r="F2606">
        <v>2016031422</v>
      </c>
      <c r="G2606">
        <v>20160314</v>
      </c>
      <c r="H2606" t="s">
        <v>2965</v>
      </c>
      <c r="I2606" t="s">
        <v>588</v>
      </c>
      <c r="J2606" t="s">
        <v>55</v>
      </c>
      <c r="K2606">
        <v>0</v>
      </c>
      <c r="L2606">
        <v>0</v>
      </c>
      <c r="M2606">
        <v>0</v>
      </c>
      <c r="N2606" t="s">
        <v>68</v>
      </c>
      <c r="O2606" t="s">
        <v>57</v>
      </c>
      <c r="P2606" t="s">
        <v>57</v>
      </c>
      <c r="Q2606" t="s">
        <v>3</v>
      </c>
      <c r="R2606" t="s">
        <v>174</v>
      </c>
      <c r="S2606" t="s">
        <v>55</v>
      </c>
      <c r="T2606" t="s">
        <v>56</v>
      </c>
      <c r="U2606" t="s">
        <v>56</v>
      </c>
      <c r="V2606" t="s">
        <v>68</v>
      </c>
      <c r="W2606" t="s">
        <v>55</v>
      </c>
      <c r="X2606" t="s">
        <v>56</v>
      </c>
      <c r="Y2606" t="s">
        <v>56</v>
      </c>
      <c r="Z2606" t="s">
        <v>56</v>
      </c>
      <c r="AA2606" t="s">
        <v>57</v>
      </c>
      <c r="AB2606" t="s">
        <v>56</v>
      </c>
      <c r="AC2606" t="s">
        <v>56</v>
      </c>
      <c r="AD2606" t="s">
        <v>57</v>
      </c>
      <c r="AE2606">
        <v>1</v>
      </c>
      <c r="AF2606">
        <v>1</v>
      </c>
      <c r="AG2606">
        <v>1</v>
      </c>
      <c r="AH2606">
        <v>0</v>
      </c>
      <c r="AI2606" s="18" t="str">
        <f t="shared" si="161"/>
        <v>0</v>
      </c>
      <c r="AJ2606" s="18" t="str">
        <f t="shared" si="162"/>
        <v>0</v>
      </c>
      <c r="AK2606" s="18" t="str">
        <f t="shared" si="163"/>
        <v>0</v>
      </c>
      <c r="AL2606" s="18">
        <f t="shared" si="164"/>
        <v>0</v>
      </c>
      <c r="AM2606">
        <v>2</v>
      </c>
      <c r="AN2606">
        <v>3</v>
      </c>
      <c r="AO2606">
        <v>0</v>
      </c>
      <c r="AP2606">
        <v>0</v>
      </c>
      <c r="AQ2606">
        <v>0</v>
      </c>
      <c r="AR2606" t="s">
        <v>589</v>
      </c>
      <c r="AS2606" t="s">
        <v>174</v>
      </c>
      <c r="AT2606" t="s">
        <v>174</v>
      </c>
      <c r="AU2606" t="s">
        <v>1326</v>
      </c>
      <c r="AV2606" t="s">
        <v>8465</v>
      </c>
      <c r="AW2606" t="s">
        <v>2965</v>
      </c>
      <c r="AX2606">
        <v>1</v>
      </c>
      <c r="AY2606">
        <v>1</v>
      </c>
      <c r="AZ2606">
        <v>1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1</v>
      </c>
      <c r="BG2606">
        <v>1</v>
      </c>
      <c r="BH2606">
        <v>0</v>
      </c>
      <c r="BI2606">
        <v>0</v>
      </c>
      <c r="BJ2606">
        <v>0</v>
      </c>
      <c r="BK2606">
        <v>0</v>
      </c>
      <c r="BL2606">
        <v>2016031422</v>
      </c>
      <c r="BM2606">
        <v>22</v>
      </c>
    </row>
    <row r="2607" spans="1:65">
      <c r="A2607" t="s">
        <v>8466</v>
      </c>
      <c r="B2607">
        <v>2606</v>
      </c>
      <c r="C2607" t="s">
        <v>372</v>
      </c>
      <c r="D2607">
        <v>1</v>
      </c>
      <c r="E2607">
        <v>22</v>
      </c>
      <c r="F2607">
        <v>2016031422</v>
      </c>
      <c r="G2607">
        <v>20160314</v>
      </c>
      <c r="H2607" t="s">
        <v>2966</v>
      </c>
      <c r="I2607" t="s">
        <v>588</v>
      </c>
      <c r="J2607" t="s">
        <v>55</v>
      </c>
      <c r="K2607">
        <v>0</v>
      </c>
      <c r="L2607">
        <v>0</v>
      </c>
      <c r="M2607">
        <v>0</v>
      </c>
      <c r="N2607" t="s">
        <v>68</v>
      </c>
      <c r="O2607" t="s">
        <v>57</v>
      </c>
      <c r="P2607" t="s">
        <v>57</v>
      </c>
      <c r="Q2607" t="s">
        <v>3</v>
      </c>
      <c r="R2607" t="s">
        <v>174</v>
      </c>
      <c r="S2607" t="s">
        <v>55</v>
      </c>
      <c r="T2607" t="s">
        <v>56</v>
      </c>
      <c r="U2607" t="s">
        <v>56</v>
      </c>
      <c r="V2607" t="s">
        <v>68</v>
      </c>
      <c r="W2607" t="s">
        <v>55</v>
      </c>
      <c r="X2607" t="s">
        <v>56</v>
      </c>
      <c r="Y2607" t="s">
        <v>56</v>
      </c>
      <c r="Z2607" t="s">
        <v>56</v>
      </c>
      <c r="AA2607" t="s">
        <v>57</v>
      </c>
      <c r="AB2607" t="s">
        <v>56</v>
      </c>
      <c r="AC2607" t="s">
        <v>56</v>
      </c>
      <c r="AD2607" t="s">
        <v>57</v>
      </c>
      <c r="AE2607">
        <v>1</v>
      </c>
      <c r="AF2607">
        <v>1</v>
      </c>
      <c r="AG2607">
        <v>1</v>
      </c>
      <c r="AH2607">
        <v>0</v>
      </c>
      <c r="AI2607" s="18" t="str">
        <f t="shared" si="161"/>
        <v>0</v>
      </c>
      <c r="AJ2607" s="18" t="str">
        <f t="shared" si="162"/>
        <v>0</v>
      </c>
      <c r="AK2607" s="18" t="str">
        <f t="shared" si="163"/>
        <v>0</v>
      </c>
      <c r="AL2607" s="18">
        <f t="shared" si="164"/>
        <v>0</v>
      </c>
      <c r="AM2607">
        <v>3</v>
      </c>
      <c r="AN2607">
        <v>5</v>
      </c>
      <c r="AO2607">
        <v>0</v>
      </c>
      <c r="AP2607">
        <v>0</v>
      </c>
      <c r="AQ2607">
        <v>0</v>
      </c>
      <c r="AR2607" t="s">
        <v>589</v>
      </c>
      <c r="AS2607" t="s">
        <v>174</v>
      </c>
      <c r="AT2607" t="s">
        <v>174</v>
      </c>
      <c r="AU2607" t="s">
        <v>1326</v>
      </c>
      <c r="AV2607" t="s">
        <v>8466</v>
      </c>
      <c r="AW2607" t="s">
        <v>2966</v>
      </c>
      <c r="AX2607">
        <v>1</v>
      </c>
      <c r="AY2607">
        <v>1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1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2016031422</v>
      </c>
      <c r="BM2607">
        <v>22</v>
      </c>
    </row>
    <row r="2608" spans="1:65">
      <c r="A2608" t="s">
        <v>8467</v>
      </c>
      <c r="B2608">
        <v>2607</v>
      </c>
      <c r="C2608" t="s">
        <v>372</v>
      </c>
      <c r="D2608">
        <v>1</v>
      </c>
      <c r="E2608">
        <v>22</v>
      </c>
      <c r="F2608">
        <v>2016031422</v>
      </c>
      <c r="G2608">
        <v>20160314</v>
      </c>
      <c r="H2608" t="s">
        <v>2967</v>
      </c>
      <c r="I2608" t="s">
        <v>588</v>
      </c>
      <c r="J2608" t="s">
        <v>55</v>
      </c>
      <c r="K2608">
        <v>0</v>
      </c>
      <c r="L2608">
        <v>0</v>
      </c>
      <c r="M2608">
        <v>0</v>
      </c>
      <c r="N2608" t="s">
        <v>68</v>
      </c>
      <c r="O2608" t="s">
        <v>57</v>
      </c>
      <c r="P2608" t="s">
        <v>57</v>
      </c>
      <c r="Q2608" t="s">
        <v>3</v>
      </c>
      <c r="R2608" t="s">
        <v>174</v>
      </c>
      <c r="S2608" t="s">
        <v>55</v>
      </c>
      <c r="T2608" t="s">
        <v>56</v>
      </c>
      <c r="U2608" t="s">
        <v>56</v>
      </c>
      <c r="V2608" t="s">
        <v>68</v>
      </c>
      <c r="W2608" t="s">
        <v>55</v>
      </c>
      <c r="X2608" t="s">
        <v>56</v>
      </c>
      <c r="Y2608" t="s">
        <v>56</v>
      </c>
      <c r="Z2608" t="s">
        <v>56</v>
      </c>
      <c r="AA2608" t="s">
        <v>57</v>
      </c>
      <c r="AB2608" t="s">
        <v>56</v>
      </c>
      <c r="AC2608" t="s">
        <v>56</v>
      </c>
      <c r="AD2608" t="s">
        <v>57</v>
      </c>
      <c r="AE2608">
        <v>0</v>
      </c>
      <c r="AF2608">
        <v>0</v>
      </c>
      <c r="AG2608">
        <v>0</v>
      </c>
      <c r="AH2608">
        <v>1</v>
      </c>
      <c r="AI2608" s="18" t="str">
        <f t="shared" si="161"/>
        <v>1</v>
      </c>
      <c r="AJ2608" s="18" t="str">
        <f t="shared" si="162"/>
        <v>1</v>
      </c>
      <c r="AK2608" s="18" t="str">
        <f t="shared" si="163"/>
        <v>1</v>
      </c>
      <c r="AL2608" s="18">
        <f t="shared" si="164"/>
        <v>1</v>
      </c>
      <c r="AM2608" t="s">
        <v>55</v>
      </c>
      <c r="AN2608" t="s">
        <v>55</v>
      </c>
      <c r="AO2608">
        <v>1</v>
      </c>
      <c r="AP2608">
        <v>0</v>
      </c>
      <c r="AQ2608">
        <v>0</v>
      </c>
      <c r="AR2608" t="s">
        <v>589</v>
      </c>
      <c r="AS2608" t="s">
        <v>174</v>
      </c>
      <c r="AT2608" t="s">
        <v>174</v>
      </c>
      <c r="AU2608" t="s">
        <v>1326</v>
      </c>
      <c r="AV2608" t="s">
        <v>8467</v>
      </c>
      <c r="AW2608" t="s">
        <v>2967</v>
      </c>
      <c r="AX2608">
        <v>0</v>
      </c>
      <c r="AY2608">
        <v>0</v>
      </c>
      <c r="AZ2608">
        <v>0</v>
      </c>
      <c r="BA2608">
        <v>1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2016031422</v>
      </c>
      <c r="BM2608">
        <v>22</v>
      </c>
    </row>
    <row r="2609" spans="1:65">
      <c r="A2609" t="s">
        <v>8468</v>
      </c>
      <c r="B2609">
        <v>2608</v>
      </c>
      <c r="C2609" t="s">
        <v>372</v>
      </c>
      <c r="D2609">
        <v>1</v>
      </c>
      <c r="E2609">
        <v>22</v>
      </c>
      <c r="F2609">
        <v>2016031422</v>
      </c>
      <c r="G2609">
        <v>20160314</v>
      </c>
      <c r="H2609" t="s">
        <v>2968</v>
      </c>
      <c r="I2609" t="s">
        <v>588</v>
      </c>
      <c r="J2609" t="s">
        <v>55</v>
      </c>
      <c r="K2609">
        <v>0</v>
      </c>
      <c r="L2609">
        <v>0</v>
      </c>
      <c r="M2609">
        <v>0</v>
      </c>
      <c r="N2609" t="s">
        <v>68</v>
      </c>
      <c r="O2609" t="s">
        <v>57</v>
      </c>
      <c r="P2609" t="s">
        <v>57</v>
      </c>
      <c r="Q2609" t="s">
        <v>3</v>
      </c>
      <c r="R2609" t="s">
        <v>174</v>
      </c>
      <c r="S2609" t="s">
        <v>55</v>
      </c>
      <c r="T2609" t="s">
        <v>56</v>
      </c>
      <c r="U2609" t="s">
        <v>56</v>
      </c>
      <c r="V2609" t="s">
        <v>68</v>
      </c>
      <c r="W2609" t="s">
        <v>55</v>
      </c>
      <c r="X2609" t="s">
        <v>56</v>
      </c>
      <c r="Y2609" t="s">
        <v>56</v>
      </c>
      <c r="Z2609" t="s">
        <v>56</v>
      </c>
      <c r="AA2609" t="s">
        <v>57</v>
      </c>
      <c r="AB2609" t="s">
        <v>56</v>
      </c>
      <c r="AC2609" t="s">
        <v>56</v>
      </c>
      <c r="AD2609" t="s">
        <v>57</v>
      </c>
      <c r="AE2609">
        <v>1</v>
      </c>
      <c r="AF2609">
        <v>1</v>
      </c>
      <c r="AG2609">
        <v>1</v>
      </c>
      <c r="AH2609">
        <v>0</v>
      </c>
      <c r="AI2609" s="18" t="str">
        <f t="shared" si="161"/>
        <v>0</v>
      </c>
      <c r="AJ2609" s="18" t="str">
        <f t="shared" si="162"/>
        <v>0</v>
      </c>
      <c r="AK2609" s="18" t="str">
        <f t="shared" si="163"/>
        <v>0</v>
      </c>
      <c r="AL2609" s="18">
        <f t="shared" si="164"/>
        <v>0</v>
      </c>
      <c r="AM2609">
        <v>2</v>
      </c>
      <c r="AN2609">
        <v>4</v>
      </c>
      <c r="AO2609">
        <v>0</v>
      </c>
      <c r="AP2609">
        <v>0</v>
      </c>
      <c r="AQ2609">
        <v>0</v>
      </c>
      <c r="AR2609" t="s">
        <v>589</v>
      </c>
      <c r="AS2609" t="s">
        <v>174</v>
      </c>
      <c r="AT2609" t="s">
        <v>174</v>
      </c>
      <c r="AU2609" t="s">
        <v>1326</v>
      </c>
      <c r="AV2609" t="s">
        <v>8468</v>
      </c>
      <c r="AW2609" t="s">
        <v>2968</v>
      </c>
      <c r="AX2609">
        <v>1</v>
      </c>
      <c r="AY2609">
        <v>1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1</v>
      </c>
      <c r="BG2609">
        <v>1</v>
      </c>
      <c r="BH2609">
        <v>0</v>
      </c>
      <c r="BI2609">
        <v>0</v>
      </c>
      <c r="BJ2609">
        <v>0</v>
      </c>
      <c r="BK2609">
        <v>0</v>
      </c>
      <c r="BL2609">
        <v>2016031422</v>
      </c>
      <c r="BM2609">
        <v>22</v>
      </c>
    </row>
    <row r="2610" spans="1:65">
      <c r="A2610" t="s">
        <v>8469</v>
      </c>
      <c r="B2610">
        <v>2609</v>
      </c>
      <c r="C2610" t="s">
        <v>372</v>
      </c>
      <c r="D2610">
        <v>1</v>
      </c>
      <c r="E2610">
        <v>22</v>
      </c>
      <c r="F2610">
        <v>2016031422</v>
      </c>
      <c r="G2610">
        <v>20160314</v>
      </c>
      <c r="H2610" t="s">
        <v>2969</v>
      </c>
      <c r="I2610" t="s">
        <v>588</v>
      </c>
      <c r="J2610" t="s">
        <v>55</v>
      </c>
      <c r="K2610">
        <v>0</v>
      </c>
      <c r="L2610">
        <v>0</v>
      </c>
      <c r="M2610">
        <v>0</v>
      </c>
      <c r="N2610" t="s">
        <v>68</v>
      </c>
      <c r="O2610" t="s">
        <v>57</v>
      </c>
      <c r="P2610" t="s">
        <v>57</v>
      </c>
      <c r="Q2610" t="s">
        <v>3</v>
      </c>
      <c r="R2610" t="s">
        <v>174</v>
      </c>
      <c r="S2610" t="s">
        <v>55</v>
      </c>
      <c r="T2610" t="s">
        <v>56</v>
      </c>
      <c r="U2610" t="s">
        <v>56</v>
      </c>
      <c r="V2610" t="s">
        <v>68</v>
      </c>
      <c r="W2610" t="s">
        <v>55</v>
      </c>
      <c r="X2610" t="s">
        <v>56</v>
      </c>
      <c r="Y2610" t="s">
        <v>56</v>
      </c>
      <c r="Z2610" t="s">
        <v>56</v>
      </c>
      <c r="AA2610" t="s">
        <v>57</v>
      </c>
      <c r="AB2610" t="s">
        <v>56</v>
      </c>
      <c r="AC2610" t="s">
        <v>56</v>
      </c>
      <c r="AD2610" t="s">
        <v>57</v>
      </c>
      <c r="AE2610">
        <v>0</v>
      </c>
      <c r="AF2610">
        <v>0</v>
      </c>
      <c r="AG2610">
        <v>1</v>
      </c>
      <c r="AH2610">
        <v>0</v>
      </c>
      <c r="AI2610" s="18" t="str">
        <f t="shared" si="161"/>
        <v>1</v>
      </c>
      <c r="AJ2610" s="18" t="str">
        <f t="shared" si="162"/>
        <v>1</v>
      </c>
      <c r="AK2610" s="18" t="str">
        <f t="shared" si="163"/>
        <v>0</v>
      </c>
      <c r="AL2610" s="18">
        <f t="shared" si="164"/>
        <v>0</v>
      </c>
      <c r="AM2610">
        <v>2</v>
      </c>
      <c r="AN2610">
        <v>3</v>
      </c>
      <c r="AO2610">
        <v>0</v>
      </c>
      <c r="AP2610">
        <v>0</v>
      </c>
      <c r="AQ2610">
        <v>0</v>
      </c>
      <c r="AR2610" t="s">
        <v>589</v>
      </c>
      <c r="AS2610" t="s">
        <v>174</v>
      </c>
      <c r="AT2610" t="s">
        <v>174</v>
      </c>
      <c r="AU2610" t="s">
        <v>1326</v>
      </c>
      <c r="AV2610" t="s">
        <v>8469</v>
      </c>
      <c r="AW2610" t="s">
        <v>2969</v>
      </c>
      <c r="AX2610">
        <v>0</v>
      </c>
      <c r="AY2610">
        <v>1</v>
      </c>
      <c r="AZ2610">
        <v>0</v>
      </c>
      <c r="BA2610">
        <v>0</v>
      </c>
      <c r="BB2610">
        <v>0</v>
      </c>
      <c r="BC2610">
        <v>1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2016031422</v>
      </c>
      <c r="BM2610">
        <v>22</v>
      </c>
    </row>
    <row r="2611" spans="1:65">
      <c r="A2611" t="s">
        <v>8470</v>
      </c>
      <c r="B2611">
        <v>2610</v>
      </c>
      <c r="C2611" t="s">
        <v>57</v>
      </c>
      <c r="D2611" t="s">
        <v>55</v>
      </c>
      <c r="E2611">
        <v>22</v>
      </c>
      <c r="F2611">
        <v>2016031422</v>
      </c>
      <c r="G2611" t="s">
        <v>55</v>
      </c>
      <c r="H2611" t="s">
        <v>2970</v>
      </c>
      <c r="I2611" t="s">
        <v>55</v>
      </c>
      <c r="J2611" t="s">
        <v>55</v>
      </c>
      <c r="K2611" t="s">
        <v>55</v>
      </c>
      <c r="L2611" t="s">
        <v>55</v>
      </c>
      <c r="M2611" t="s">
        <v>55</v>
      </c>
      <c r="N2611" t="s">
        <v>57</v>
      </c>
      <c r="O2611" t="s">
        <v>57</v>
      </c>
      <c r="P2611" t="s">
        <v>57</v>
      </c>
      <c r="Q2611" t="s">
        <v>57</v>
      </c>
      <c r="R2611" t="s">
        <v>57</v>
      </c>
      <c r="S2611" t="s">
        <v>55</v>
      </c>
      <c r="T2611" t="s">
        <v>57</v>
      </c>
      <c r="U2611" t="s">
        <v>57</v>
      </c>
      <c r="V2611" t="s">
        <v>57</v>
      </c>
      <c r="W2611" t="s">
        <v>55</v>
      </c>
      <c r="X2611" t="s">
        <v>57</v>
      </c>
      <c r="Y2611" t="s">
        <v>57</v>
      </c>
      <c r="Z2611" t="s">
        <v>57</v>
      </c>
      <c r="AA2611" t="s">
        <v>57</v>
      </c>
      <c r="AB2611" t="s">
        <v>57</v>
      </c>
      <c r="AC2611" t="s">
        <v>57</v>
      </c>
      <c r="AD2611" t="s">
        <v>57</v>
      </c>
      <c r="AE2611">
        <v>0</v>
      </c>
      <c r="AF2611">
        <v>0</v>
      </c>
      <c r="AG2611">
        <v>0</v>
      </c>
      <c r="AH2611">
        <v>0</v>
      </c>
      <c r="AI2611" s="18" t="str">
        <f t="shared" si="161"/>
        <v>1</v>
      </c>
      <c r="AJ2611" s="18" t="str">
        <f t="shared" si="162"/>
        <v>1</v>
      </c>
      <c r="AK2611" s="18" t="str">
        <f t="shared" si="163"/>
        <v>1</v>
      </c>
      <c r="AL2611" s="18">
        <f t="shared" si="164"/>
        <v>0</v>
      </c>
      <c r="AM2611" t="s">
        <v>55</v>
      </c>
      <c r="AN2611" t="s">
        <v>55</v>
      </c>
      <c r="AO2611">
        <v>0</v>
      </c>
      <c r="AP2611">
        <v>1</v>
      </c>
      <c r="AQ2611">
        <v>0</v>
      </c>
      <c r="AR2611" t="s">
        <v>59</v>
      </c>
      <c r="AS2611" t="s">
        <v>80</v>
      </c>
      <c r="AT2611" t="s">
        <v>80</v>
      </c>
      <c r="AU2611" t="s">
        <v>80</v>
      </c>
      <c r="AV2611" t="s">
        <v>8470</v>
      </c>
      <c r="AW2611" t="s">
        <v>2970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0</v>
      </c>
      <c r="BL2611">
        <v>2016031422</v>
      </c>
      <c r="BM2611">
        <v>22</v>
      </c>
    </row>
    <row r="2612" spans="1:65">
      <c r="A2612" t="s">
        <v>8471</v>
      </c>
      <c r="B2612">
        <v>2611</v>
      </c>
      <c r="C2612" t="s">
        <v>372</v>
      </c>
      <c r="D2612">
        <v>1</v>
      </c>
      <c r="E2612">
        <v>22</v>
      </c>
      <c r="F2612">
        <v>2016031422</v>
      </c>
      <c r="G2612">
        <v>20160314</v>
      </c>
      <c r="H2612" t="s">
        <v>2971</v>
      </c>
      <c r="I2612" t="s">
        <v>59</v>
      </c>
      <c r="J2612" t="s">
        <v>55</v>
      </c>
      <c r="K2612">
        <v>0</v>
      </c>
      <c r="L2612">
        <v>0</v>
      </c>
      <c r="M2612">
        <v>0</v>
      </c>
      <c r="N2612" t="s">
        <v>56</v>
      </c>
      <c r="O2612" t="s">
        <v>57</v>
      </c>
      <c r="P2612" t="s">
        <v>57</v>
      </c>
      <c r="Q2612" t="s">
        <v>3</v>
      </c>
      <c r="R2612" t="s">
        <v>58</v>
      </c>
      <c r="S2612" t="s">
        <v>55</v>
      </c>
      <c r="T2612" t="s">
        <v>56</v>
      </c>
      <c r="U2612" t="s">
        <v>56</v>
      </c>
      <c r="V2612" t="s">
        <v>68</v>
      </c>
      <c r="W2612" t="s">
        <v>55</v>
      </c>
      <c r="X2612" t="s">
        <v>56</v>
      </c>
      <c r="Y2612" t="s">
        <v>56</v>
      </c>
      <c r="Z2612" t="s">
        <v>56</v>
      </c>
      <c r="AA2612" t="s">
        <v>57</v>
      </c>
      <c r="AB2612" t="s">
        <v>56</v>
      </c>
      <c r="AC2612" t="s">
        <v>56</v>
      </c>
      <c r="AD2612" t="s">
        <v>57</v>
      </c>
      <c r="AE2612">
        <v>0</v>
      </c>
      <c r="AF2612">
        <v>0</v>
      </c>
      <c r="AG2612">
        <v>0</v>
      </c>
      <c r="AH2612">
        <v>1</v>
      </c>
      <c r="AI2612" s="18" t="str">
        <f t="shared" si="161"/>
        <v>1</v>
      </c>
      <c r="AJ2612" s="18" t="str">
        <f t="shared" si="162"/>
        <v>1</v>
      </c>
      <c r="AK2612" s="18" t="str">
        <f t="shared" si="163"/>
        <v>1</v>
      </c>
      <c r="AL2612" s="18">
        <f t="shared" si="164"/>
        <v>1</v>
      </c>
      <c r="AM2612" t="s">
        <v>55</v>
      </c>
      <c r="AN2612" t="s">
        <v>55</v>
      </c>
      <c r="AO2612">
        <v>0</v>
      </c>
      <c r="AP2612">
        <v>0</v>
      </c>
      <c r="AQ2612">
        <v>0</v>
      </c>
      <c r="AR2612" t="s">
        <v>59</v>
      </c>
      <c r="AS2612" t="s">
        <v>58</v>
      </c>
      <c r="AT2612" t="s">
        <v>58</v>
      </c>
      <c r="AU2612" t="s">
        <v>1326</v>
      </c>
      <c r="AV2612" t="s">
        <v>8471</v>
      </c>
      <c r="AW2612" t="s">
        <v>2971</v>
      </c>
      <c r="AX2612">
        <v>0</v>
      </c>
      <c r="AY2612">
        <v>0</v>
      </c>
      <c r="AZ2612">
        <v>0</v>
      </c>
      <c r="BA2612">
        <v>1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2016031422</v>
      </c>
      <c r="BM2612">
        <v>22</v>
      </c>
    </row>
    <row r="2613" spans="1:65">
      <c r="A2613" t="s">
        <v>8472</v>
      </c>
      <c r="B2613">
        <v>2612</v>
      </c>
      <c r="C2613" t="s">
        <v>57</v>
      </c>
      <c r="D2613" t="s">
        <v>55</v>
      </c>
      <c r="E2613">
        <v>22</v>
      </c>
      <c r="F2613">
        <v>2016031422</v>
      </c>
      <c r="G2613" t="s">
        <v>55</v>
      </c>
      <c r="H2613" t="s">
        <v>2972</v>
      </c>
      <c r="I2613" t="s">
        <v>55</v>
      </c>
      <c r="J2613" t="s">
        <v>55</v>
      </c>
      <c r="K2613" t="s">
        <v>55</v>
      </c>
      <c r="L2613" t="s">
        <v>55</v>
      </c>
      <c r="M2613" t="s">
        <v>55</v>
      </c>
      <c r="N2613" t="s">
        <v>57</v>
      </c>
      <c r="O2613" t="s">
        <v>57</v>
      </c>
      <c r="P2613" t="s">
        <v>57</v>
      </c>
      <c r="Q2613" t="s">
        <v>57</v>
      </c>
      <c r="R2613" t="s">
        <v>57</v>
      </c>
      <c r="S2613" t="s">
        <v>55</v>
      </c>
      <c r="T2613" t="s">
        <v>57</v>
      </c>
      <c r="U2613" t="s">
        <v>57</v>
      </c>
      <c r="V2613" t="s">
        <v>57</v>
      </c>
      <c r="W2613" t="s">
        <v>55</v>
      </c>
      <c r="X2613" t="s">
        <v>57</v>
      </c>
      <c r="Y2613" t="s">
        <v>57</v>
      </c>
      <c r="Z2613" t="s">
        <v>57</v>
      </c>
      <c r="AA2613" t="s">
        <v>57</v>
      </c>
      <c r="AB2613" t="s">
        <v>57</v>
      </c>
      <c r="AC2613" t="s">
        <v>57</v>
      </c>
      <c r="AD2613" t="s">
        <v>57</v>
      </c>
      <c r="AE2613">
        <v>0</v>
      </c>
      <c r="AF2613">
        <v>0</v>
      </c>
      <c r="AG2613">
        <v>0</v>
      </c>
      <c r="AH2613">
        <v>0</v>
      </c>
      <c r="AI2613" s="18" t="str">
        <f t="shared" si="161"/>
        <v>1</v>
      </c>
      <c r="AJ2613" s="18" t="str">
        <f t="shared" si="162"/>
        <v>1</v>
      </c>
      <c r="AK2613" s="18" t="str">
        <f t="shared" si="163"/>
        <v>1</v>
      </c>
      <c r="AL2613" s="18">
        <f t="shared" si="164"/>
        <v>0</v>
      </c>
      <c r="AM2613" t="s">
        <v>55</v>
      </c>
      <c r="AN2613" t="s">
        <v>55</v>
      </c>
      <c r="AO2613">
        <v>1</v>
      </c>
      <c r="AP2613">
        <v>1</v>
      </c>
      <c r="AQ2613">
        <v>0</v>
      </c>
      <c r="AR2613" t="s">
        <v>59</v>
      </c>
      <c r="AS2613" t="s">
        <v>80</v>
      </c>
      <c r="AT2613" t="s">
        <v>80</v>
      </c>
      <c r="AU2613" t="s">
        <v>80</v>
      </c>
      <c r="AV2613" t="s">
        <v>8472</v>
      </c>
      <c r="AW2613" t="s">
        <v>2972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1</v>
      </c>
      <c r="BJ2613">
        <v>0</v>
      </c>
      <c r="BK2613">
        <v>0</v>
      </c>
      <c r="BL2613">
        <v>2016031422</v>
      </c>
      <c r="BM2613">
        <v>22</v>
      </c>
    </row>
    <row r="2614" spans="1:65">
      <c r="A2614" t="s">
        <v>8473</v>
      </c>
      <c r="B2614">
        <v>2613</v>
      </c>
      <c r="C2614" t="s">
        <v>57</v>
      </c>
      <c r="D2614" t="s">
        <v>55</v>
      </c>
      <c r="E2614">
        <v>22</v>
      </c>
      <c r="F2614">
        <v>2016031422</v>
      </c>
      <c r="G2614" t="s">
        <v>55</v>
      </c>
      <c r="H2614" t="s">
        <v>2973</v>
      </c>
      <c r="I2614" t="s">
        <v>55</v>
      </c>
      <c r="J2614" t="s">
        <v>55</v>
      </c>
      <c r="K2614" t="s">
        <v>55</v>
      </c>
      <c r="L2614" t="s">
        <v>55</v>
      </c>
      <c r="M2614" t="s">
        <v>55</v>
      </c>
      <c r="N2614" t="s">
        <v>57</v>
      </c>
      <c r="O2614" t="s">
        <v>57</v>
      </c>
      <c r="P2614" t="s">
        <v>57</v>
      </c>
      <c r="Q2614" t="s">
        <v>57</v>
      </c>
      <c r="R2614" t="s">
        <v>57</v>
      </c>
      <c r="S2614" t="s">
        <v>55</v>
      </c>
      <c r="T2614" t="s">
        <v>57</v>
      </c>
      <c r="U2614" t="s">
        <v>57</v>
      </c>
      <c r="V2614" t="s">
        <v>57</v>
      </c>
      <c r="W2614" t="s">
        <v>55</v>
      </c>
      <c r="X2614" t="s">
        <v>57</v>
      </c>
      <c r="Y2614" t="s">
        <v>57</v>
      </c>
      <c r="Z2614" t="s">
        <v>57</v>
      </c>
      <c r="AA2614" t="s">
        <v>57</v>
      </c>
      <c r="AB2614" t="s">
        <v>57</v>
      </c>
      <c r="AC2614" t="s">
        <v>57</v>
      </c>
      <c r="AD2614" t="s">
        <v>57</v>
      </c>
      <c r="AE2614">
        <v>0</v>
      </c>
      <c r="AF2614">
        <v>0</v>
      </c>
      <c r="AG2614">
        <v>0</v>
      </c>
      <c r="AH2614">
        <v>0</v>
      </c>
      <c r="AI2614" s="18" t="str">
        <f t="shared" si="161"/>
        <v>1</v>
      </c>
      <c r="AJ2614" s="18" t="str">
        <f t="shared" si="162"/>
        <v>1</v>
      </c>
      <c r="AK2614" s="18" t="str">
        <f t="shared" si="163"/>
        <v>1</v>
      </c>
      <c r="AL2614" s="18">
        <f t="shared" si="164"/>
        <v>0</v>
      </c>
      <c r="AM2614" t="s">
        <v>55</v>
      </c>
      <c r="AN2614" t="s">
        <v>55</v>
      </c>
      <c r="AO2614">
        <v>0</v>
      </c>
      <c r="AP2614">
        <v>1</v>
      </c>
      <c r="AQ2614">
        <v>0</v>
      </c>
      <c r="AR2614" t="s">
        <v>59</v>
      </c>
      <c r="AS2614" t="s">
        <v>80</v>
      </c>
      <c r="AT2614" t="s">
        <v>80</v>
      </c>
      <c r="AU2614" t="s">
        <v>80</v>
      </c>
      <c r="AV2614" t="s">
        <v>8473</v>
      </c>
      <c r="AW2614" t="s">
        <v>2973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1</v>
      </c>
      <c r="BJ2614">
        <v>0</v>
      </c>
      <c r="BK2614">
        <v>0</v>
      </c>
      <c r="BL2614">
        <v>2016031422</v>
      </c>
      <c r="BM2614">
        <v>22</v>
      </c>
    </row>
    <row r="2615" spans="1:65">
      <c r="A2615" t="s">
        <v>8474</v>
      </c>
      <c r="B2615">
        <v>2614</v>
      </c>
      <c r="C2615" t="s">
        <v>372</v>
      </c>
      <c r="D2615">
        <v>1</v>
      </c>
      <c r="E2615">
        <v>22</v>
      </c>
      <c r="F2615">
        <v>2016031422</v>
      </c>
      <c r="G2615">
        <v>20160314</v>
      </c>
      <c r="H2615" t="s">
        <v>2974</v>
      </c>
      <c r="I2615" t="s">
        <v>74</v>
      </c>
      <c r="J2615" t="s">
        <v>55</v>
      </c>
      <c r="K2615">
        <v>3</v>
      </c>
      <c r="L2615">
        <v>0</v>
      </c>
      <c r="M2615">
        <v>3</v>
      </c>
      <c r="N2615" t="s">
        <v>56</v>
      </c>
      <c r="O2615" t="s">
        <v>57</v>
      </c>
      <c r="P2615" t="s">
        <v>68</v>
      </c>
      <c r="Q2615" t="s">
        <v>3</v>
      </c>
      <c r="R2615" t="s">
        <v>2975</v>
      </c>
      <c r="S2615" t="s">
        <v>55</v>
      </c>
      <c r="T2615" t="s">
        <v>68</v>
      </c>
      <c r="U2615" t="s">
        <v>68</v>
      </c>
      <c r="V2615" t="s">
        <v>56</v>
      </c>
      <c r="W2615" t="s">
        <v>55</v>
      </c>
      <c r="X2615" t="s">
        <v>56</v>
      </c>
      <c r="Y2615" t="s">
        <v>56</v>
      </c>
      <c r="Z2615" t="s">
        <v>56</v>
      </c>
      <c r="AA2615" t="s">
        <v>57</v>
      </c>
      <c r="AB2615" t="s">
        <v>56</v>
      </c>
      <c r="AC2615" t="s">
        <v>56</v>
      </c>
      <c r="AD2615" t="s">
        <v>57</v>
      </c>
      <c r="AE2615">
        <v>0</v>
      </c>
      <c r="AF2615">
        <v>0</v>
      </c>
      <c r="AG2615">
        <v>0</v>
      </c>
      <c r="AH2615">
        <v>1</v>
      </c>
      <c r="AI2615" s="18" t="str">
        <f t="shared" si="161"/>
        <v>1</v>
      </c>
      <c r="AJ2615" s="18" t="str">
        <f t="shared" si="162"/>
        <v>1</v>
      </c>
      <c r="AK2615" s="18" t="str">
        <f t="shared" si="163"/>
        <v>1</v>
      </c>
      <c r="AL2615" s="18">
        <f t="shared" si="164"/>
        <v>1</v>
      </c>
      <c r="AM2615" t="s">
        <v>55</v>
      </c>
      <c r="AN2615" t="s">
        <v>55</v>
      </c>
      <c r="AO2615">
        <v>0</v>
      </c>
      <c r="AP2615">
        <v>0</v>
      </c>
      <c r="AQ2615">
        <v>0</v>
      </c>
      <c r="AR2615" t="s">
        <v>74</v>
      </c>
      <c r="AS2615" t="s">
        <v>1230</v>
      </c>
      <c r="AT2615" t="s">
        <v>1230</v>
      </c>
      <c r="AU2615" t="s">
        <v>4450</v>
      </c>
      <c r="AV2615" t="s">
        <v>8474</v>
      </c>
      <c r="AW2615" t="s">
        <v>2974</v>
      </c>
      <c r="AX2615">
        <v>0</v>
      </c>
      <c r="AY2615">
        <v>0</v>
      </c>
      <c r="AZ2615">
        <v>0</v>
      </c>
      <c r="BA2615">
        <v>1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2016031422</v>
      </c>
      <c r="BM2615">
        <v>22</v>
      </c>
    </row>
    <row r="2616" spans="1:65">
      <c r="A2616" t="s">
        <v>8475</v>
      </c>
      <c r="B2616">
        <v>2615</v>
      </c>
      <c r="C2616" t="s">
        <v>372</v>
      </c>
      <c r="D2616">
        <v>1</v>
      </c>
      <c r="E2616">
        <v>22</v>
      </c>
      <c r="F2616">
        <v>2016031422</v>
      </c>
      <c r="G2616">
        <v>20160314</v>
      </c>
      <c r="H2616" t="s">
        <v>2976</v>
      </c>
      <c r="I2616" t="s">
        <v>74</v>
      </c>
      <c r="J2616" t="s">
        <v>55</v>
      </c>
      <c r="K2616">
        <v>3</v>
      </c>
      <c r="L2616">
        <v>0</v>
      </c>
      <c r="M2616">
        <v>3</v>
      </c>
      <c r="N2616" t="s">
        <v>56</v>
      </c>
      <c r="O2616" t="s">
        <v>57</v>
      </c>
      <c r="P2616" t="s">
        <v>68</v>
      </c>
      <c r="Q2616" t="s">
        <v>3</v>
      </c>
      <c r="R2616" t="s">
        <v>2975</v>
      </c>
      <c r="S2616" t="s">
        <v>55</v>
      </c>
      <c r="T2616" t="s">
        <v>68</v>
      </c>
      <c r="U2616" t="s">
        <v>68</v>
      </c>
      <c r="V2616" t="s">
        <v>56</v>
      </c>
      <c r="W2616" t="s">
        <v>55</v>
      </c>
      <c r="X2616" t="s">
        <v>56</v>
      </c>
      <c r="Y2616" t="s">
        <v>56</v>
      </c>
      <c r="Z2616" t="s">
        <v>56</v>
      </c>
      <c r="AA2616" t="s">
        <v>57</v>
      </c>
      <c r="AB2616" t="s">
        <v>56</v>
      </c>
      <c r="AC2616" t="s">
        <v>56</v>
      </c>
      <c r="AD2616" t="s">
        <v>57</v>
      </c>
      <c r="AE2616">
        <v>0</v>
      </c>
      <c r="AF2616">
        <v>0</v>
      </c>
      <c r="AG2616">
        <v>0</v>
      </c>
      <c r="AH2616">
        <v>1</v>
      </c>
      <c r="AI2616" s="18" t="str">
        <f t="shared" si="161"/>
        <v>1</v>
      </c>
      <c r="AJ2616" s="18" t="str">
        <f t="shared" si="162"/>
        <v>1</v>
      </c>
      <c r="AK2616" s="18" t="str">
        <f t="shared" si="163"/>
        <v>1</v>
      </c>
      <c r="AL2616" s="18">
        <f t="shared" si="164"/>
        <v>1</v>
      </c>
      <c r="AM2616" t="s">
        <v>55</v>
      </c>
      <c r="AN2616" t="s">
        <v>55</v>
      </c>
      <c r="AO2616">
        <v>0</v>
      </c>
      <c r="AP2616">
        <v>0</v>
      </c>
      <c r="AQ2616">
        <v>0</v>
      </c>
      <c r="AR2616" t="s">
        <v>74</v>
      </c>
      <c r="AS2616" t="s">
        <v>1230</v>
      </c>
      <c r="AT2616" t="s">
        <v>1230</v>
      </c>
      <c r="AU2616" t="s">
        <v>4450</v>
      </c>
      <c r="AV2616" t="s">
        <v>8475</v>
      </c>
      <c r="AW2616" t="s">
        <v>2976</v>
      </c>
      <c r="AX2616">
        <v>0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2016031422</v>
      </c>
      <c r="BM2616">
        <v>22</v>
      </c>
    </row>
    <row r="2617" spans="1:65">
      <c r="A2617" t="s">
        <v>8476</v>
      </c>
      <c r="B2617">
        <v>2616</v>
      </c>
      <c r="C2617" t="s">
        <v>372</v>
      </c>
      <c r="D2617">
        <v>1</v>
      </c>
      <c r="E2617">
        <v>22</v>
      </c>
      <c r="F2617">
        <v>2016031422</v>
      </c>
      <c r="G2617">
        <v>20160314</v>
      </c>
      <c r="H2617" t="s">
        <v>2977</v>
      </c>
      <c r="I2617" t="s">
        <v>74</v>
      </c>
      <c r="J2617" t="s">
        <v>55</v>
      </c>
      <c r="K2617">
        <v>2</v>
      </c>
      <c r="L2617">
        <v>0</v>
      </c>
      <c r="M2617">
        <v>2</v>
      </c>
      <c r="N2617" t="s">
        <v>56</v>
      </c>
      <c r="O2617" t="s">
        <v>57</v>
      </c>
      <c r="P2617" t="s">
        <v>56</v>
      </c>
      <c r="Q2617" t="s">
        <v>3</v>
      </c>
      <c r="R2617" t="s">
        <v>2975</v>
      </c>
      <c r="S2617" t="s">
        <v>55</v>
      </c>
      <c r="T2617" t="s">
        <v>68</v>
      </c>
      <c r="U2617" t="s">
        <v>68</v>
      </c>
      <c r="V2617" t="s">
        <v>56</v>
      </c>
      <c r="W2617" t="s">
        <v>55</v>
      </c>
      <c r="X2617" t="s">
        <v>56</v>
      </c>
      <c r="Y2617" t="s">
        <v>56</v>
      </c>
      <c r="Z2617" t="s">
        <v>56</v>
      </c>
      <c r="AA2617" t="s">
        <v>57</v>
      </c>
      <c r="AB2617" t="s">
        <v>56</v>
      </c>
      <c r="AC2617" t="s">
        <v>56</v>
      </c>
      <c r="AD2617" t="s">
        <v>57</v>
      </c>
      <c r="AE2617">
        <v>0</v>
      </c>
      <c r="AF2617">
        <v>0</v>
      </c>
      <c r="AG2617">
        <v>0</v>
      </c>
      <c r="AH2617">
        <v>1</v>
      </c>
      <c r="AI2617" s="18" t="str">
        <f t="shared" si="161"/>
        <v>1</v>
      </c>
      <c r="AJ2617" s="18" t="str">
        <f t="shared" si="162"/>
        <v>1</v>
      </c>
      <c r="AK2617" s="18" t="str">
        <f t="shared" si="163"/>
        <v>1</v>
      </c>
      <c r="AL2617" s="18">
        <f t="shared" si="164"/>
        <v>1</v>
      </c>
      <c r="AM2617" t="s">
        <v>55</v>
      </c>
      <c r="AN2617" t="s">
        <v>55</v>
      </c>
      <c r="AO2617">
        <v>0</v>
      </c>
      <c r="AP2617">
        <v>0</v>
      </c>
      <c r="AQ2617">
        <v>0</v>
      </c>
      <c r="AR2617" t="s">
        <v>74</v>
      </c>
      <c r="AS2617" t="s">
        <v>1230</v>
      </c>
      <c r="AT2617" t="s">
        <v>1230</v>
      </c>
      <c r="AU2617" t="s">
        <v>4450</v>
      </c>
      <c r="AV2617" t="s">
        <v>8476</v>
      </c>
      <c r="AW2617" t="s">
        <v>2977</v>
      </c>
      <c r="AX2617">
        <v>0</v>
      </c>
      <c r="AY2617">
        <v>0</v>
      </c>
      <c r="AZ2617">
        <v>0</v>
      </c>
      <c r="BA2617">
        <v>1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2016031422</v>
      </c>
      <c r="BM2617">
        <v>22</v>
      </c>
    </row>
    <row r="2618" spans="1:65">
      <c r="A2618" t="s">
        <v>8477</v>
      </c>
      <c r="B2618">
        <v>2617</v>
      </c>
      <c r="C2618" t="s">
        <v>372</v>
      </c>
      <c r="D2618">
        <v>1</v>
      </c>
      <c r="E2618">
        <v>22</v>
      </c>
      <c r="F2618">
        <v>2016031422</v>
      </c>
      <c r="G2618">
        <v>20160314</v>
      </c>
      <c r="H2618" t="s">
        <v>2978</v>
      </c>
      <c r="I2618" t="s">
        <v>74</v>
      </c>
      <c r="J2618" t="s">
        <v>55</v>
      </c>
      <c r="K2618">
        <v>2</v>
      </c>
      <c r="L2618">
        <v>2</v>
      </c>
      <c r="M2618">
        <v>0</v>
      </c>
      <c r="N2618" t="s">
        <v>56</v>
      </c>
      <c r="O2618" t="s">
        <v>57</v>
      </c>
      <c r="P2618" t="s">
        <v>56</v>
      </c>
      <c r="Q2618" t="s">
        <v>3</v>
      </c>
      <c r="R2618" t="s">
        <v>2975</v>
      </c>
      <c r="S2618" t="s">
        <v>55</v>
      </c>
      <c r="T2618" t="s">
        <v>68</v>
      </c>
      <c r="U2618" t="s">
        <v>68</v>
      </c>
      <c r="V2618" t="s">
        <v>68</v>
      </c>
      <c r="W2618" t="s">
        <v>55</v>
      </c>
      <c r="X2618" t="s">
        <v>56</v>
      </c>
      <c r="Y2618" t="s">
        <v>56</v>
      </c>
      <c r="Z2618" t="s">
        <v>56</v>
      </c>
      <c r="AA2618" t="s">
        <v>57</v>
      </c>
      <c r="AB2618" t="s">
        <v>56</v>
      </c>
      <c r="AC2618" t="s">
        <v>56</v>
      </c>
      <c r="AD2618" t="s">
        <v>57</v>
      </c>
      <c r="AE2618">
        <v>0</v>
      </c>
      <c r="AF2618">
        <v>0</v>
      </c>
      <c r="AG2618">
        <v>0</v>
      </c>
      <c r="AH2618">
        <v>1</v>
      </c>
      <c r="AI2618" s="18" t="str">
        <f t="shared" si="161"/>
        <v>1</v>
      </c>
      <c r="AJ2618" s="18" t="str">
        <f t="shared" si="162"/>
        <v>1</v>
      </c>
      <c r="AK2618" s="18" t="str">
        <f t="shared" si="163"/>
        <v>1</v>
      </c>
      <c r="AL2618" s="18">
        <f t="shared" si="164"/>
        <v>1</v>
      </c>
      <c r="AM2618" t="s">
        <v>55</v>
      </c>
      <c r="AN2618" t="s">
        <v>55</v>
      </c>
      <c r="AO2618">
        <v>1</v>
      </c>
      <c r="AP2618">
        <v>0</v>
      </c>
      <c r="AQ2618">
        <v>0</v>
      </c>
      <c r="AR2618" t="s">
        <v>74</v>
      </c>
      <c r="AS2618" t="s">
        <v>1230</v>
      </c>
      <c r="AT2618" t="s">
        <v>1230</v>
      </c>
      <c r="AU2618" t="s">
        <v>4450</v>
      </c>
      <c r="AV2618" t="s">
        <v>8477</v>
      </c>
      <c r="AW2618" t="s">
        <v>2978</v>
      </c>
      <c r="AX2618">
        <v>0</v>
      </c>
      <c r="AY2618">
        <v>0</v>
      </c>
      <c r="AZ2618">
        <v>0</v>
      </c>
      <c r="BA2618">
        <v>1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2016031422</v>
      </c>
      <c r="BM2618">
        <v>22</v>
      </c>
    </row>
    <row r="2619" spans="1:65">
      <c r="A2619" t="s">
        <v>8478</v>
      </c>
      <c r="B2619">
        <v>2618</v>
      </c>
      <c r="C2619" t="s">
        <v>372</v>
      </c>
      <c r="D2619">
        <v>1</v>
      </c>
      <c r="E2619">
        <v>22</v>
      </c>
      <c r="F2619">
        <v>2016031422</v>
      </c>
      <c r="G2619">
        <v>20160314</v>
      </c>
      <c r="H2619" t="s">
        <v>2979</v>
      </c>
      <c r="I2619" t="s">
        <v>74</v>
      </c>
      <c r="J2619" t="s">
        <v>55</v>
      </c>
      <c r="K2619">
        <v>2</v>
      </c>
      <c r="L2619">
        <v>1</v>
      </c>
      <c r="M2619">
        <v>1</v>
      </c>
      <c r="N2619" t="s">
        <v>56</v>
      </c>
      <c r="O2619" t="s">
        <v>57</v>
      </c>
      <c r="P2619" t="s">
        <v>56</v>
      </c>
      <c r="Q2619" t="s">
        <v>3</v>
      </c>
      <c r="R2619" t="s">
        <v>2975</v>
      </c>
      <c r="S2619" t="s">
        <v>55</v>
      </c>
      <c r="T2619" t="s">
        <v>68</v>
      </c>
      <c r="U2619" t="s">
        <v>68</v>
      </c>
      <c r="V2619" t="s">
        <v>68</v>
      </c>
      <c r="W2619" t="s">
        <v>55</v>
      </c>
      <c r="X2619" t="s">
        <v>56</v>
      </c>
      <c r="Y2619" t="s">
        <v>56</v>
      </c>
      <c r="Z2619" t="s">
        <v>56</v>
      </c>
      <c r="AA2619" t="s">
        <v>57</v>
      </c>
      <c r="AB2619" t="s">
        <v>56</v>
      </c>
      <c r="AC2619" t="s">
        <v>56</v>
      </c>
      <c r="AD2619" t="s">
        <v>57</v>
      </c>
      <c r="AE2619">
        <v>0</v>
      </c>
      <c r="AF2619">
        <v>0</v>
      </c>
      <c r="AG2619">
        <v>0</v>
      </c>
      <c r="AH2619">
        <v>1</v>
      </c>
      <c r="AI2619" s="18" t="str">
        <f t="shared" si="161"/>
        <v>1</v>
      </c>
      <c r="AJ2619" s="18" t="str">
        <f t="shared" si="162"/>
        <v>1</v>
      </c>
      <c r="AK2619" s="18" t="str">
        <f t="shared" si="163"/>
        <v>1</v>
      </c>
      <c r="AL2619" s="18">
        <f t="shared" si="164"/>
        <v>1</v>
      </c>
      <c r="AM2619" t="s">
        <v>55</v>
      </c>
      <c r="AN2619" t="s">
        <v>55</v>
      </c>
      <c r="AO2619">
        <v>0</v>
      </c>
      <c r="AP2619">
        <v>0</v>
      </c>
      <c r="AQ2619">
        <v>0</v>
      </c>
      <c r="AR2619" t="s">
        <v>74</v>
      </c>
      <c r="AS2619" t="s">
        <v>1230</v>
      </c>
      <c r="AT2619" t="s">
        <v>1230</v>
      </c>
      <c r="AU2619" t="s">
        <v>4450</v>
      </c>
      <c r="AV2619" t="s">
        <v>8478</v>
      </c>
      <c r="AW2619" t="s">
        <v>2979</v>
      </c>
      <c r="AX2619">
        <v>0</v>
      </c>
      <c r="AY2619">
        <v>0</v>
      </c>
      <c r="AZ2619">
        <v>0</v>
      </c>
      <c r="BA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2016031422</v>
      </c>
      <c r="BM2619">
        <v>22</v>
      </c>
    </row>
    <row r="2620" spans="1:65">
      <c r="A2620" t="s">
        <v>8479</v>
      </c>
      <c r="B2620">
        <v>2619</v>
      </c>
      <c r="C2620" t="s">
        <v>372</v>
      </c>
      <c r="D2620">
        <v>1</v>
      </c>
      <c r="E2620">
        <v>22</v>
      </c>
      <c r="F2620">
        <v>2016031422</v>
      </c>
      <c r="G2620">
        <v>20160314</v>
      </c>
      <c r="H2620" t="s">
        <v>2980</v>
      </c>
      <c r="I2620" t="s">
        <v>74</v>
      </c>
      <c r="J2620" t="s">
        <v>55</v>
      </c>
      <c r="K2620">
        <v>3</v>
      </c>
      <c r="L2620">
        <v>0</v>
      </c>
      <c r="M2620">
        <v>3</v>
      </c>
      <c r="N2620" t="s">
        <v>56</v>
      </c>
      <c r="O2620" t="s">
        <v>57</v>
      </c>
      <c r="P2620" t="s">
        <v>56</v>
      </c>
      <c r="Q2620" t="s">
        <v>3</v>
      </c>
      <c r="R2620" t="s">
        <v>2975</v>
      </c>
      <c r="S2620" t="s">
        <v>55</v>
      </c>
      <c r="T2620" t="s">
        <v>68</v>
      </c>
      <c r="U2620" t="s">
        <v>68</v>
      </c>
      <c r="V2620" t="s">
        <v>56</v>
      </c>
      <c r="W2620" t="s">
        <v>55</v>
      </c>
      <c r="X2620" t="s">
        <v>56</v>
      </c>
      <c r="Y2620" t="s">
        <v>56</v>
      </c>
      <c r="Z2620" t="s">
        <v>56</v>
      </c>
      <c r="AA2620" t="s">
        <v>57</v>
      </c>
      <c r="AB2620" t="s">
        <v>56</v>
      </c>
      <c r="AC2620" t="s">
        <v>56</v>
      </c>
      <c r="AD2620" t="s">
        <v>57</v>
      </c>
      <c r="AE2620">
        <v>0</v>
      </c>
      <c r="AF2620">
        <v>0</v>
      </c>
      <c r="AG2620">
        <v>0</v>
      </c>
      <c r="AH2620">
        <v>1</v>
      </c>
      <c r="AI2620" s="18" t="str">
        <f t="shared" si="161"/>
        <v>1</v>
      </c>
      <c r="AJ2620" s="18" t="str">
        <f t="shared" si="162"/>
        <v>1</v>
      </c>
      <c r="AK2620" s="18" t="str">
        <f t="shared" si="163"/>
        <v>1</v>
      </c>
      <c r="AL2620" s="18">
        <f t="shared" si="164"/>
        <v>1</v>
      </c>
      <c r="AM2620" t="s">
        <v>55</v>
      </c>
      <c r="AN2620" t="s">
        <v>55</v>
      </c>
      <c r="AO2620">
        <v>0</v>
      </c>
      <c r="AP2620">
        <v>0</v>
      </c>
      <c r="AQ2620">
        <v>0</v>
      </c>
      <c r="AR2620" t="s">
        <v>74</v>
      </c>
      <c r="AS2620" t="s">
        <v>1230</v>
      </c>
      <c r="AT2620" t="s">
        <v>1230</v>
      </c>
      <c r="AU2620" t="s">
        <v>4450</v>
      </c>
      <c r="AV2620" t="s">
        <v>8479</v>
      </c>
      <c r="AW2620" t="s">
        <v>2980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2016031422</v>
      </c>
      <c r="BM2620">
        <v>22</v>
      </c>
    </row>
    <row r="2621" spans="1:65">
      <c r="A2621" t="s">
        <v>8480</v>
      </c>
      <c r="B2621">
        <v>2620</v>
      </c>
      <c r="C2621" t="s">
        <v>372</v>
      </c>
      <c r="D2621">
        <v>1</v>
      </c>
      <c r="E2621">
        <v>22</v>
      </c>
      <c r="F2621">
        <v>2016031422</v>
      </c>
      <c r="G2621">
        <v>20160314</v>
      </c>
      <c r="H2621" t="s">
        <v>2981</v>
      </c>
      <c r="I2621" t="s">
        <v>74</v>
      </c>
      <c r="J2621" t="s">
        <v>55</v>
      </c>
      <c r="K2621">
        <v>3</v>
      </c>
      <c r="L2621">
        <v>0</v>
      </c>
      <c r="M2621">
        <v>3</v>
      </c>
      <c r="N2621" t="s">
        <v>56</v>
      </c>
      <c r="O2621" t="s">
        <v>57</v>
      </c>
      <c r="P2621" t="s">
        <v>56</v>
      </c>
      <c r="Q2621" t="s">
        <v>3</v>
      </c>
      <c r="R2621" t="s">
        <v>2975</v>
      </c>
      <c r="S2621" t="s">
        <v>55</v>
      </c>
      <c r="T2621" t="s">
        <v>68</v>
      </c>
      <c r="U2621" t="s">
        <v>68</v>
      </c>
      <c r="V2621" t="s">
        <v>56</v>
      </c>
      <c r="W2621" t="s">
        <v>55</v>
      </c>
      <c r="X2621" t="s">
        <v>56</v>
      </c>
      <c r="Y2621" t="s">
        <v>56</v>
      </c>
      <c r="Z2621" t="s">
        <v>56</v>
      </c>
      <c r="AA2621" t="s">
        <v>57</v>
      </c>
      <c r="AB2621" t="s">
        <v>56</v>
      </c>
      <c r="AC2621" t="s">
        <v>56</v>
      </c>
      <c r="AD2621" t="s">
        <v>57</v>
      </c>
      <c r="AE2621">
        <v>0</v>
      </c>
      <c r="AF2621">
        <v>0</v>
      </c>
      <c r="AG2621">
        <v>0</v>
      </c>
      <c r="AH2621">
        <v>1</v>
      </c>
      <c r="AI2621" s="18" t="str">
        <f t="shared" si="161"/>
        <v>1</v>
      </c>
      <c r="AJ2621" s="18" t="str">
        <f t="shared" si="162"/>
        <v>1</v>
      </c>
      <c r="AK2621" s="18" t="str">
        <f t="shared" si="163"/>
        <v>1</v>
      </c>
      <c r="AL2621" s="18">
        <f t="shared" si="164"/>
        <v>1</v>
      </c>
      <c r="AM2621" t="s">
        <v>55</v>
      </c>
      <c r="AN2621" t="s">
        <v>55</v>
      </c>
      <c r="AO2621">
        <v>0</v>
      </c>
      <c r="AP2621">
        <v>0</v>
      </c>
      <c r="AQ2621">
        <v>0</v>
      </c>
      <c r="AR2621" t="s">
        <v>74</v>
      </c>
      <c r="AS2621" t="s">
        <v>1230</v>
      </c>
      <c r="AT2621" t="s">
        <v>1230</v>
      </c>
      <c r="AU2621" t="s">
        <v>4450</v>
      </c>
      <c r="AV2621" t="s">
        <v>8480</v>
      </c>
      <c r="AW2621" t="s">
        <v>2981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2016031422</v>
      </c>
      <c r="BM2621">
        <v>22</v>
      </c>
    </row>
    <row r="2622" spans="1:65">
      <c r="A2622" t="s">
        <v>8481</v>
      </c>
      <c r="B2622">
        <v>2621</v>
      </c>
      <c r="C2622" t="s">
        <v>57</v>
      </c>
      <c r="D2622" t="s">
        <v>55</v>
      </c>
      <c r="E2622">
        <v>22</v>
      </c>
      <c r="F2622">
        <v>2016031422</v>
      </c>
      <c r="G2622" t="s">
        <v>55</v>
      </c>
      <c r="H2622" t="s">
        <v>2982</v>
      </c>
      <c r="I2622" t="s">
        <v>55</v>
      </c>
      <c r="J2622" t="s">
        <v>55</v>
      </c>
      <c r="K2622" t="s">
        <v>55</v>
      </c>
      <c r="L2622" t="s">
        <v>55</v>
      </c>
      <c r="M2622" t="s">
        <v>55</v>
      </c>
      <c r="N2622" t="s">
        <v>57</v>
      </c>
      <c r="O2622" t="s">
        <v>57</v>
      </c>
      <c r="P2622" t="s">
        <v>57</v>
      </c>
      <c r="Q2622" t="s">
        <v>57</v>
      </c>
      <c r="R2622" t="s">
        <v>57</v>
      </c>
      <c r="S2622" t="s">
        <v>55</v>
      </c>
      <c r="T2622" t="s">
        <v>57</v>
      </c>
      <c r="U2622" t="s">
        <v>57</v>
      </c>
      <c r="V2622" t="s">
        <v>57</v>
      </c>
      <c r="W2622" t="s">
        <v>55</v>
      </c>
      <c r="X2622" t="s">
        <v>57</v>
      </c>
      <c r="Y2622" t="s">
        <v>57</v>
      </c>
      <c r="Z2622" t="s">
        <v>57</v>
      </c>
      <c r="AA2622" t="s">
        <v>57</v>
      </c>
      <c r="AB2622" t="s">
        <v>57</v>
      </c>
      <c r="AC2622" t="s">
        <v>57</v>
      </c>
      <c r="AD2622" t="s">
        <v>57</v>
      </c>
      <c r="AE2622">
        <v>0</v>
      </c>
      <c r="AF2622">
        <v>0</v>
      </c>
      <c r="AG2622">
        <v>0</v>
      </c>
      <c r="AH2622">
        <v>0</v>
      </c>
      <c r="AI2622" s="18" t="str">
        <f t="shared" si="161"/>
        <v>1</v>
      </c>
      <c r="AJ2622" s="18" t="str">
        <f t="shared" si="162"/>
        <v>1</v>
      </c>
      <c r="AK2622" s="18" t="str">
        <f t="shared" si="163"/>
        <v>1</v>
      </c>
      <c r="AL2622" s="18">
        <f t="shared" si="164"/>
        <v>0</v>
      </c>
      <c r="AM2622" t="s">
        <v>55</v>
      </c>
      <c r="AN2622" t="s">
        <v>55</v>
      </c>
      <c r="AO2622">
        <v>0</v>
      </c>
      <c r="AP2622">
        <v>1</v>
      </c>
      <c r="AQ2622">
        <v>0</v>
      </c>
      <c r="AR2622" t="s">
        <v>59</v>
      </c>
      <c r="AS2622" t="s">
        <v>80</v>
      </c>
      <c r="AT2622" t="s">
        <v>80</v>
      </c>
      <c r="AU2622" t="s">
        <v>80</v>
      </c>
      <c r="AV2622" t="s">
        <v>8481</v>
      </c>
      <c r="AW2622" t="s">
        <v>2982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>
        <v>0</v>
      </c>
      <c r="BK2622">
        <v>0</v>
      </c>
      <c r="BL2622">
        <v>2016031422</v>
      </c>
      <c r="BM2622">
        <v>22</v>
      </c>
    </row>
    <row r="2623" spans="1:65">
      <c r="A2623" t="s">
        <v>8482</v>
      </c>
      <c r="B2623">
        <v>2622</v>
      </c>
      <c r="C2623" t="s">
        <v>57</v>
      </c>
      <c r="D2623" t="s">
        <v>55</v>
      </c>
      <c r="E2623">
        <v>22</v>
      </c>
      <c r="F2623">
        <v>2016031422</v>
      </c>
      <c r="G2623" t="s">
        <v>55</v>
      </c>
      <c r="H2623" t="s">
        <v>2983</v>
      </c>
      <c r="I2623" t="s">
        <v>55</v>
      </c>
      <c r="J2623" t="s">
        <v>55</v>
      </c>
      <c r="K2623" t="s">
        <v>55</v>
      </c>
      <c r="L2623" t="s">
        <v>55</v>
      </c>
      <c r="M2623" t="s">
        <v>55</v>
      </c>
      <c r="N2623" t="s">
        <v>57</v>
      </c>
      <c r="O2623" t="s">
        <v>57</v>
      </c>
      <c r="P2623" t="s">
        <v>57</v>
      </c>
      <c r="Q2623" t="s">
        <v>57</v>
      </c>
      <c r="R2623" t="s">
        <v>57</v>
      </c>
      <c r="S2623" t="s">
        <v>55</v>
      </c>
      <c r="T2623" t="s">
        <v>57</v>
      </c>
      <c r="U2623" t="s">
        <v>57</v>
      </c>
      <c r="V2623" t="s">
        <v>57</v>
      </c>
      <c r="W2623" t="s">
        <v>55</v>
      </c>
      <c r="X2623" t="s">
        <v>57</v>
      </c>
      <c r="Y2623" t="s">
        <v>57</v>
      </c>
      <c r="Z2623" t="s">
        <v>57</v>
      </c>
      <c r="AA2623" t="s">
        <v>57</v>
      </c>
      <c r="AB2623" t="s">
        <v>57</v>
      </c>
      <c r="AC2623" t="s">
        <v>57</v>
      </c>
      <c r="AD2623" t="s">
        <v>57</v>
      </c>
      <c r="AE2623">
        <v>0</v>
      </c>
      <c r="AF2623">
        <v>0</v>
      </c>
      <c r="AG2623">
        <v>0</v>
      </c>
      <c r="AH2623">
        <v>0</v>
      </c>
      <c r="AI2623" s="18" t="str">
        <f t="shared" si="161"/>
        <v>1</v>
      </c>
      <c r="AJ2623" s="18" t="str">
        <f t="shared" si="162"/>
        <v>1</v>
      </c>
      <c r="AK2623" s="18" t="str">
        <f t="shared" si="163"/>
        <v>1</v>
      </c>
      <c r="AL2623" s="18">
        <f t="shared" si="164"/>
        <v>0</v>
      </c>
      <c r="AM2623" t="s">
        <v>55</v>
      </c>
      <c r="AN2623" t="s">
        <v>55</v>
      </c>
      <c r="AO2623">
        <v>1</v>
      </c>
      <c r="AP2623">
        <v>1</v>
      </c>
      <c r="AQ2623">
        <v>0</v>
      </c>
      <c r="AR2623" t="s">
        <v>59</v>
      </c>
      <c r="AS2623" t="s">
        <v>80</v>
      </c>
      <c r="AT2623" t="s">
        <v>80</v>
      </c>
      <c r="AU2623" t="s">
        <v>80</v>
      </c>
      <c r="AV2623" t="s">
        <v>8482</v>
      </c>
      <c r="AW2623" t="s">
        <v>2983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1</v>
      </c>
      <c r="BJ2623">
        <v>0</v>
      </c>
      <c r="BK2623">
        <v>0</v>
      </c>
      <c r="BL2623">
        <v>2016031422</v>
      </c>
      <c r="BM2623">
        <v>22</v>
      </c>
    </row>
    <row r="2624" spans="1:65">
      <c r="A2624" t="s">
        <v>8483</v>
      </c>
      <c r="B2624">
        <v>2623</v>
      </c>
      <c r="C2624" t="s">
        <v>57</v>
      </c>
      <c r="D2624" t="s">
        <v>55</v>
      </c>
      <c r="E2624">
        <v>22</v>
      </c>
      <c r="F2624">
        <v>2016031422</v>
      </c>
      <c r="G2624" t="s">
        <v>55</v>
      </c>
      <c r="H2624" t="s">
        <v>2984</v>
      </c>
      <c r="I2624" t="s">
        <v>55</v>
      </c>
      <c r="J2624" t="s">
        <v>55</v>
      </c>
      <c r="K2624" t="s">
        <v>55</v>
      </c>
      <c r="L2624" t="s">
        <v>55</v>
      </c>
      <c r="M2624" t="s">
        <v>55</v>
      </c>
      <c r="N2624" t="s">
        <v>57</v>
      </c>
      <c r="O2624" t="s">
        <v>57</v>
      </c>
      <c r="P2624" t="s">
        <v>57</v>
      </c>
      <c r="Q2624" t="s">
        <v>57</v>
      </c>
      <c r="R2624" t="s">
        <v>57</v>
      </c>
      <c r="S2624" t="s">
        <v>55</v>
      </c>
      <c r="T2624" t="s">
        <v>57</v>
      </c>
      <c r="U2624" t="s">
        <v>57</v>
      </c>
      <c r="V2624" t="s">
        <v>57</v>
      </c>
      <c r="W2624" t="s">
        <v>55</v>
      </c>
      <c r="X2624" t="s">
        <v>57</v>
      </c>
      <c r="Y2624" t="s">
        <v>57</v>
      </c>
      <c r="Z2624" t="s">
        <v>57</v>
      </c>
      <c r="AA2624" t="s">
        <v>57</v>
      </c>
      <c r="AB2624" t="s">
        <v>57</v>
      </c>
      <c r="AC2624" t="s">
        <v>57</v>
      </c>
      <c r="AD2624" t="s">
        <v>57</v>
      </c>
      <c r="AE2624">
        <v>0</v>
      </c>
      <c r="AF2624">
        <v>0</v>
      </c>
      <c r="AG2624">
        <v>0</v>
      </c>
      <c r="AH2624">
        <v>0</v>
      </c>
      <c r="AI2624" s="18" t="str">
        <f t="shared" si="161"/>
        <v>1</v>
      </c>
      <c r="AJ2624" s="18" t="str">
        <f t="shared" si="162"/>
        <v>1</v>
      </c>
      <c r="AK2624" s="18" t="str">
        <f t="shared" si="163"/>
        <v>1</v>
      </c>
      <c r="AL2624" s="18">
        <f t="shared" si="164"/>
        <v>0</v>
      </c>
      <c r="AM2624" t="s">
        <v>55</v>
      </c>
      <c r="AN2624" t="s">
        <v>55</v>
      </c>
      <c r="AO2624">
        <v>0</v>
      </c>
      <c r="AP2624">
        <v>1</v>
      </c>
      <c r="AQ2624">
        <v>0</v>
      </c>
      <c r="AR2624" t="s">
        <v>59</v>
      </c>
      <c r="AS2624" t="s">
        <v>80</v>
      </c>
      <c r="AT2624" t="s">
        <v>80</v>
      </c>
      <c r="AU2624" t="s">
        <v>80</v>
      </c>
      <c r="AV2624" t="s">
        <v>8483</v>
      </c>
      <c r="AW2624" t="s">
        <v>2984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2016031422</v>
      </c>
      <c r="BM2624">
        <v>22</v>
      </c>
    </row>
    <row r="2625" spans="1:65">
      <c r="A2625" t="s">
        <v>8484</v>
      </c>
      <c r="B2625">
        <v>2624</v>
      </c>
      <c r="C2625" t="s">
        <v>372</v>
      </c>
      <c r="D2625">
        <v>1</v>
      </c>
      <c r="E2625">
        <v>22</v>
      </c>
      <c r="F2625">
        <v>2016031422</v>
      </c>
      <c r="G2625">
        <v>20160314</v>
      </c>
      <c r="H2625" t="s">
        <v>2985</v>
      </c>
      <c r="I2625" t="s">
        <v>76</v>
      </c>
      <c r="J2625" t="s">
        <v>55</v>
      </c>
      <c r="K2625">
        <v>0</v>
      </c>
      <c r="L2625">
        <v>0</v>
      </c>
      <c r="M2625">
        <v>0</v>
      </c>
      <c r="N2625" t="s">
        <v>56</v>
      </c>
      <c r="O2625" t="s">
        <v>57</v>
      </c>
      <c r="P2625" t="s">
        <v>57</v>
      </c>
      <c r="Q2625" t="s">
        <v>3</v>
      </c>
      <c r="R2625" t="s">
        <v>456</v>
      </c>
      <c r="S2625" t="s">
        <v>55</v>
      </c>
      <c r="T2625" t="s">
        <v>56</v>
      </c>
      <c r="U2625" t="s">
        <v>56</v>
      </c>
      <c r="V2625" t="s">
        <v>56</v>
      </c>
      <c r="W2625" t="s">
        <v>55</v>
      </c>
      <c r="X2625" t="s">
        <v>56</v>
      </c>
      <c r="Y2625" t="s">
        <v>56</v>
      </c>
      <c r="Z2625" t="s">
        <v>56</v>
      </c>
      <c r="AA2625" t="s">
        <v>57</v>
      </c>
      <c r="AB2625" t="s">
        <v>56</v>
      </c>
      <c r="AC2625" t="s">
        <v>56</v>
      </c>
      <c r="AD2625" t="s">
        <v>57</v>
      </c>
      <c r="AE2625">
        <v>0</v>
      </c>
      <c r="AF2625">
        <v>0</v>
      </c>
      <c r="AG2625">
        <v>0</v>
      </c>
      <c r="AH2625">
        <v>1</v>
      </c>
      <c r="AI2625" s="18" t="str">
        <f t="shared" si="161"/>
        <v>1</v>
      </c>
      <c r="AJ2625" s="18" t="str">
        <f t="shared" si="162"/>
        <v>1</v>
      </c>
      <c r="AK2625" s="18" t="str">
        <f t="shared" si="163"/>
        <v>1</v>
      </c>
      <c r="AL2625" s="18">
        <f t="shared" si="164"/>
        <v>1</v>
      </c>
      <c r="AM2625" t="s">
        <v>55</v>
      </c>
      <c r="AN2625" t="s">
        <v>55</v>
      </c>
      <c r="AO2625">
        <v>0</v>
      </c>
      <c r="AP2625">
        <v>0</v>
      </c>
      <c r="AQ2625">
        <v>0</v>
      </c>
      <c r="AR2625" t="s">
        <v>76</v>
      </c>
      <c r="AS2625" t="s">
        <v>82</v>
      </c>
      <c r="AT2625" t="s">
        <v>82</v>
      </c>
      <c r="AU2625" t="s">
        <v>4450</v>
      </c>
      <c r="AV2625" t="s">
        <v>8484</v>
      </c>
      <c r="AW2625" t="s">
        <v>2985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2016031422</v>
      </c>
      <c r="BM2625">
        <v>22</v>
      </c>
    </row>
    <row r="2626" spans="1:65">
      <c r="A2626" t="s">
        <v>8485</v>
      </c>
      <c r="B2626">
        <v>2625</v>
      </c>
      <c r="C2626" t="s">
        <v>57</v>
      </c>
      <c r="D2626" t="s">
        <v>55</v>
      </c>
      <c r="E2626">
        <v>22</v>
      </c>
      <c r="F2626">
        <v>2016031422</v>
      </c>
      <c r="G2626" t="s">
        <v>55</v>
      </c>
      <c r="H2626" t="s">
        <v>2986</v>
      </c>
      <c r="I2626" t="s">
        <v>55</v>
      </c>
      <c r="J2626" t="s">
        <v>55</v>
      </c>
      <c r="K2626" t="s">
        <v>55</v>
      </c>
      <c r="L2626" t="s">
        <v>55</v>
      </c>
      <c r="M2626" t="s">
        <v>55</v>
      </c>
      <c r="N2626" t="s">
        <v>57</v>
      </c>
      <c r="O2626" t="s">
        <v>57</v>
      </c>
      <c r="P2626" t="s">
        <v>57</v>
      </c>
      <c r="Q2626" t="s">
        <v>57</v>
      </c>
      <c r="R2626" t="s">
        <v>57</v>
      </c>
      <c r="S2626" t="s">
        <v>55</v>
      </c>
      <c r="T2626" t="s">
        <v>57</v>
      </c>
      <c r="U2626" t="s">
        <v>57</v>
      </c>
      <c r="V2626" t="s">
        <v>57</v>
      </c>
      <c r="W2626" t="s">
        <v>55</v>
      </c>
      <c r="X2626" t="s">
        <v>57</v>
      </c>
      <c r="Y2626" t="s">
        <v>57</v>
      </c>
      <c r="Z2626" t="s">
        <v>57</v>
      </c>
      <c r="AA2626" t="s">
        <v>57</v>
      </c>
      <c r="AB2626" t="s">
        <v>57</v>
      </c>
      <c r="AC2626" t="s">
        <v>57</v>
      </c>
      <c r="AD2626" t="s">
        <v>57</v>
      </c>
      <c r="AE2626">
        <v>0</v>
      </c>
      <c r="AF2626">
        <v>0</v>
      </c>
      <c r="AG2626">
        <v>0</v>
      </c>
      <c r="AH2626">
        <v>0</v>
      </c>
      <c r="AI2626" s="18" t="str">
        <f t="shared" si="161"/>
        <v>1</v>
      </c>
      <c r="AJ2626" s="18" t="str">
        <f t="shared" si="162"/>
        <v>1</v>
      </c>
      <c r="AK2626" s="18" t="str">
        <f t="shared" si="163"/>
        <v>1</v>
      </c>
      <c r="AL2626" s="18">
        <f t="shared" si="164"/>
        <v>0</v>
      </c>
      <c r="AM2626" t="s">
        <v>55</v>
      </c>
      <c r="AN2626" t="s">
        <v>55</v>
      </c>
      <c r="AO2626">
        <v>0</v>
      </c>
      <c r="AP2626">
        <v>1</v>
      </c>
      <c r="AQ2626">
        <v>0</v>
      </c>
      <c r="AR2626" t="s">
        <v>59</v>
      </c>
      <c r="AS2626" t="s">
        <v>80</v>
      </c>
      <c r="AT2626" t="s">
        <v>80</v>
      </c>
      <c r="AU2626" t="s">
        <v>80</v>
      </c>
      <c r="AV2626" t="s">
        <v>8485</v>
      </c>
      <c r="AW2626" t="s">
        <v>2986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0</v>
      </c>
      <c r="BL2626">
        <v>2016031422</v>
      </c>
      <c r="BM2626">
        <v>22</v>
      </c>
    </row>
    <row r="2627" spans="1:65">
      <c r="A2627" t="s">
        <v>8486</v>
      </c>
      <c r="B2627">
        <v>2626</v>
      </c>
      <c r="C2627" t="s">
        <v>372</v>
      </c>
      <c r="D2627">
        <v>1</v>
      </c>
      <c r="E2627">
        <v>22</v>
      </c>
      <c r="F2627">
        <v>2016031422</v>
      </c>
      <c r="G2627">
        <v>20160314</v>
      </c>
      <c r="H2627" t="s">
        <v>2987</v>
      </c>
      <c r="I2627" t="s">
        <v>147</v>
      </c>
      <c r="J2627" t="s">
        <v>55</v>
      </c>
      <c r="K2627">
        <v>8</v>
      </c>
      <c r="L2627">
        <v>0</v>
      </c>
      <c r="M2627">
        <v>8</v>
      </c>
      <c r="N2627" t="s">
        <v>56</v>
      </c>
      <c r="O2627" t="s">
        <v>147</v>
      </c>
      <c r="P2627" t="s">
        <v>56</v>
      </c>
      <c r="Q2627" t="s">
        <v>4</v>
      </c>
      <c r="R2627" t="s">
        <v>434</v>
      </c>
      <c r="S2627" t="s">
        <v>55</v>
      </c>
      <c r="T2627" t="s">
        <v>56</v>
      </c>
      <c r="U2627" t="s">
        <v>56</v>
      </c>
      <c r="V2627" t="s">
        <v>56</v>
      </c>
      <c r="W2627" t="s">
        <v>55</v>
      </c>
      <c r="X2627" t="s">
        <v>56</v>
      </c>
      <c r="Y2627" t="s">
        <v>56</v>
      </c>
      <c r="Z2627" t="s">
        <v>56</v>
      </c>
      <c r="AA2627" t="s">
        <v>57</v>
      </c>
      <c r="AB2627" t="s">
        <v>56</v>
      </c>
      <c r="AC2627" t="s">
        <v>56</v>
      </c>
      <c r="AD2627" t="s">
        <v>57</v>
      </c>
      <c r="AE2627">
        <v>0</v>
      </c>
      <c r="AF2627">
        <v>0</v>
      </c>
      <c r="AG2627">
        <v>0</v>
      </c>
      <c r="AH2627">
        <v>1</v>
      </c>
      <c r="AI2627" s="18" t="str">
        <f t="shared" ref="AI2627:AI2690" si="165">IF(ISERROR(FIND("0",AE2627))=FALSE, "1", IF(ISERROR(FIND("1",AE2627))=FALSE, "0"))</f>
        <v>1</v>
      </c>
      <c r="AJ2627" s="18" t="str">
        <f t="shared" ref="AJ2627:AJ2690" si="166">IF(ISERROR(FIND("0",AF2627))=FALSE, "1", IF(ISERROR(FIND("1",AF2627))=FALSE, "0"))</f>
        <v>1</v>
      </c>
      <c r="AK2627" s="18" t="str">
        <f t="shared" ref="AK2627:AK2690" si="167">IF(ISERROR(FIND("0",AG2627))=FALSE, "1", IF(ISERROR(FIND("1",AG2627))=FALSE, "0"))</f>
        <v>1</v>
      </c>
      <c r="AL2627" s="18">
        <f t="shared" ref="AL2627:AL2690" si="168">AH2627</f>
        <v>1</v>
      </c>
      <c r="AM2627" t="s">
        <v>55</v>
      </c>
      <c r="AN2627" t="s">
        <v>55</v>
      </c>
      <c r="AO2627">
        <v>0</v>
      </c>
      <c r="AP2627">
        <v>0</v>
      </c>
      <c r="AQ2627">
        <v>0</v>
      </c>
      <c r="AR2627" t="s">
        <v>147</v>
      </c>
      <c r="AS2627" t="s">
        <v>91</v>
      </c>
      <c r="AT2627" t="s">
        <v>91</v>
      </c>
      <c r="AU2627" t="s">
        <v>4449</v>
      </c>
      <c r="AV2627" t="s">
        <v>8486</v>
      </c>
      <c r="AW2627" t="s">
        <v>2987</v>
      </c>
      <c r="AX2627">
        <v>0</v>
      </c>
      <c r="AY2627">
        <v>0</v>
      </c>
      <c r="AZ2627">
        <v>0</v>
      </c>
      <c r="BA2627">
        <v>1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2016031422</v>
      </c>
      <c r="BM2627">
        <v>22</v>
      </c>
    </row>
    <row r="2628" spans="1:65">
      <c r="A2628" t="s">
        <v>8487</v>
      </c>
      <c r="B2628">
        <v>2627</v>
      </c>
      <c r="C2628" t="s">
        <v>372</v>
      </c>
      <c r="D2628">
        <v>1</v>
      </c>
      <c r="E2628">
        <v>22</v>
      </c>
      <c r="F2628">
        <v>2016031422</v>
      </c>
      <c r="G2628">
        <v>20160314</v>
      </c>
      <c r="H2628" t="s">
        <v>2988</v>
      </c>
      <c r="I2628" t="s">
        <v>147</v>
      </c>
      <c r="J2628" t="s">
        <v>55</v>
      </c>
      <c r="K2628">
        <v>16</v>
      </c>
      <c r="L2628">
        <v>0</v>
      </c>
      <c r="M2628">
        <v>16</v>
      </c>
      <c r="N2628" t="s">
        <v>56</v>
      </c>
      <c r="O2628" t="s">
        <v>147</v>
      </c>
      <c r="P2628" t="s">
        <v>56</v>
      </c>
      <c r="Q2628" t="s">
        <v>4</v>
      </c>
      <c r="R2628" t="s">
        <v>434</v>
      </c>
      <c r="S2628" t="s">
        <v>55</v>
      </c>
      <c r="T2628" t="s">
        <v>56</v>
      </c>
      <c r="U2628" t="s">
        <v>56</v>
      </c>
      <c r="V2628" t="s">
        <v>56</v>
      </c>
      <c r="W2628" t="s">
        <v>55</v>
      </c>
      <c r="X2628" t="s">
        <v>56</v>
      </c>
      <c r="Y2628" t="s">
        <v>56</v>
      </c>
      <c r="Z2628" t="s">
        <v>56</v>
      </c>
      <c r="AA2628" t="s">
        <v>57</v>
      </c>
      <c r="AB2628" t="s">
        <v>56</v>
      </c>
      <c r="AC2628" t="s">
        <v>56</v>
      </c>
      <c r="AD2628" t="s">
        <v>57</v>
      </c>
      <c r="AE2628">
        <v>0</v>
      </c>
      <c r="AF2628">
        <v>0</v>
      </c>
      <c r="AG2628">
        <v>0</v>
      </c>
      <c r="AH2628">
        <v>1</v>
      </c>
      <c r="AI2628" s="18" t="str">
        <f t="shared" si="165"/>
        <v>1</v>
      </c>
      <c r="AJ2628" s="18" t="str">
        <f t="shared" si="166"/>
        <v>1</v>
      </c>
      <c r="AK2628" s="18" t="str">
        <f t="shared" si="167"/>
        <v>1</v>
      </c>
      <c r="AL2628" s="18">
        <f t="shared" si="168"/>
        <v>1</v>
      </c>
      <c r="AM2628" t="s">
        <v>55</v>
      </c>
      <c r="AN2628" t="s">
        <v>55</v>
      </c>
      <c r="AO2628">
        <v>1</v>
      </c>
      <c r="AP2628">
        <v>0</v>
      </c>
      <c r="AQ2628">
        <v>0</v>
      </c>
      <c r="AR2628" t="s">
        <v>147</v>
      </c>
      <c r="AS2628" t="s">
        <v>91</v>
      </c>
      <c r="AT2628" t="s">
        <v>91</v>
      </c>
      <c r="AU2628" t="s">
        <v>4449</v>
      </c>
      <c r="AV2628" t="s">
        <v>8487</v>
      </c>
      <c r="AW2628" t="s">
        <v>2988</v>
      </c>
      <c r="AX2628">
        <v>0</v>
      </c>
      <c r="AY2628">
        <v>0</v>
      </c>
      <c r="AZ2628">
        <v>0</v>
      </c>
      <c r="BA2628">
        <v>1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1</v>
      </c>
      <c r="BL2628">
        <v>2016031422</v>
      </c>
      <c r="BM2628">
        <v>22</v>
      </c>
    </row>
    <row r="2629" spans="1:65">
      <c r="A2629" t="s">
        <v>8488</v>
      </c>
      <c r="B2629">
        <v>2628</v>
      </c>
      <c r="C2629" t="s">
        <v>57</v>
      </c>
      <c r="D2629" t="s">
        <v>55</v>
      </c>
      <c r="E2629">
        <v>22</v>
      </c>
      <c r="F2629">
        <v>2016031422</v>
      </c>
      <c r="G2629" t="s">
        <v>55</v>
      </c>
      <c r="H2629" t="s">
        <v>2989</v>
      </c>
      <c r="I2629" t="s">
        <v>55</v>
      </c>
      <c r="J2629" t="s">
        <v>55</v>
      </c>
      <c r="K2629" t="s">
        <v>55</v>
      </c>
      <c r="L2629" t="s">
        <v>55</v>
      </c>
      <c r="M2629" t="s">
        <v>55</v>
      </c>
      <c r="N2629" t="s">
        <v>57</v>
      </c>
      <c r="O2629" t="s">
        <v>57</v>
      </c>
      <c r="P2629" t="s">
        <v>57</v>
      </c>
      <c r="Q2629" t="s">
        <v>57</v>
      </c>
      <c r="R2629" t="s">
        <v>57</v>
      </c>
      <c r="S2629" t="s">
        <v>55</v>
      </c>
      <c r="T2629" t="s">
        <v>57</v>
      </c>
      <c r="U2629" t="s">
        <v>57</v>
      </c>
      <c r="V2629" t="s">
        <v>57</v>
      </c>
      <c r="W2629" t="s">
        <v>55</v>
      </c>
      <c r="X2629" t="s">
        <v>57</v>
      </c>
      <c r="Y2629" t="s">
        <v>57</v>
      </c>
      <c r="Z2629" t="s">
        <v>57</v>
      </c>
      <c r="AA2629" t="s">
        <v>57</v>
      </c>
      <c r="AB2629" t="s">
        <v>57</v>
      </c>
      <c r="AC2629" t="s">
        <v>57</v>
      </c>
      <c r="AD2629" t="s">
        <v>57</v>
      </c>
      <c r="AE2629">
        <v>0</v>
      </c>
      <c r="AF2629">
        <v>0</v>
      </c>
      <c r="AG2629">
        <v>0</v>
      </c>
      <c r="AH2629">
        <v>0</v>
      </c>
      <c r="AI2629" s="18" t="str">
        <f t="shared" si="165"/>
        <v>1</v>
      </c>
      <c r="AJ2629" s="18" t="str">
        <f t="shared" si="166"/>
        <v>1</v>
      </c>
      <c r="AK2629" s="18" t="str">
        <f t="shared" si="167"/>
        <v>1</v>
      </c>
      <c r="AL2629" s="18">
        <f t="shared" si="168"/>
        <v>0</v>
      </c>
      <c r="AM2629" t="s">
        <v>55</v>
      </c>
      <c r="AN2629" t="s">
        <v>55</v>
      </c>
      <c r="AO2629">
        <v>0</v>
      </c>
      <c r="AP2629">
        <v>1</v>
      </c>
      <c r="AQ2629">
        <v>0</v>
      </c>
      <c r="AR2629" t="s">
        <v>59</v>
      </c>
      <c r="AS2629" t="s">
        <v>80</v>
      </c>
      <c r="AT2629" t="s">
        <v>80</v>
      </c>
      <c r="AU2629" t="s">
        <v>80</v>
      </c>
      <c r="AV2629" t="s">
        <v>8488</v>
      </c>
      <c r="AW2629" t="s">
        <v>2989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1</v>
      </c>
      <c r="BJ2629">
        <v>0</v>
      </c>
      <c r="BK2629">
        <v>0</v>
      </c>
      <c r="BL2629">
        <v>2016031422</v>
      </c>
      <c r="BM2629">
        <v>22</v>
      </c>
    </row>
    <row r="2630" spans="1:65">
      <c r="A2630" t="s">
        <v>8489</v>
      </c>
      <c r="B2630">
        <v>2629</v>
      </c>
      <c r="C2630" t="s">
        <v>372</v>
      </c>
      <c r="D2630">
        <v>1</v>
      </c>
      <c r="E2630">
        <v>22</v>
      </c>
      <c r="F2630">
        <v>2016031422</v>
      </c>
      <c r="G2630">
        <v>20160314</v>
      </c>
      <c r="H2630" t="s">
        <v>2990</v>
      </c>
      <c r="I2630" t="s">
        <v>147</v>
      </c>
      <c r="J2630" t="s">
        <v>55</v>
      </c>
      <c r="K2630">
        <v>16</v>
      </c>
      <c r="L2630">
        <v>0</v>
      </c>
      <c r="M2630">
        <v>16</v>
      </c>
      <c r="N2630" t="s">
        <v>56</v>
      </c>
      <c r="O2630" t="s">
        <v>147</v>
      </c>
      <c r="P2630" t="s">
        <v>56</v>
      </c>
      <c r="Q2630" t="s">
        <v>4</v>
      </c>
      <c r="R2630" t="s">
        <v>434</v>
      </c>
      <c r="S2630" t="s">
        <v>55</v>
      </c>
      <c r="T2630" t="s">
        <v>56</v>
      </c>
      <c r="U2630" t="s">
        <v>56</v>
      </c>
      <c r="V2630" t="s">
        <v>56</v>
      </c>
      <c r="W2630" t="s">
        <v>55</v>
      </c>
      <c r="X2630" t="s">
        <v>56</v>
      </c>
      <c r="Y2630" t="s">
        <v>56</v>
      </c>
      <c r="Z2630" t="s">
        <v>56</v>
      </c>
      <c r="AA2630" t="s">
        <v>57</v>
      </c>
      <c r="AB2630" t="s">
        <v>56</v>
      </c>
      <c r="AC2630" t="s">
        <v>56</v>
      </c>
      <c r="AD2630" t="s">
        <v>57</v>
      </c>
      <c r="AE2630">
        <v>0</v>
      </c>
      <c r="AF2630">
        <v>0</v>
      </c>
      <c r="AG2630">
        <v>0</v>
      </c>
      <c r="AH2630">
        <v>1</v>
      </c>
      <c r="AI2630" s="18" t="str">
        <f t="shared" si="165"/>
        <v>1</v>
      </c>
      <c r="AJ2630" s="18" t="str">
        <f t="shared" si="166"/>
        <v>1</v>
      </c>
      <c r="AK2630" s="18" t="str">
        <f t="shared" si="167"/>
        <v>1</v>
      </c>
      <c r="AL2630" s="18">
        <f t="shared" si="168"/>
        <v>1</v>
      </c>
      <c r="AM2630" t="s">
        <v>55</v>
      </c>
      <c r="AN2630" t="s">
        <v>55</v>
      </c>
      <c r="AO2630">
        <v>0</v>
      </c>
      <c r="AP2630">
        <v>0</v>
      </c>
      <c r="AQ2630">
        <v>0</v>
      </c>
      <c r="AR2630" t="s">
        <v>147</v>
      </c>
      <c r="AS2630" t="s">
        <v>91</v>
      </c>
      <c r="AT2630" t="s">
        <v>91</v>
      </c>
      <c r="AU2630" t="s">
        <v>4449</v>
      </c>
      <c r="AV2630" t="s">
        <v>8489</v>
      </c>
      <c r="AW2630" t="s">
        <v>2990</v>
      </c>
      <c r="AX2630">
        <v>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2016031422</v>
      </c>
      <c r="BM2630">
        <v>22</v>
      </c>
    </row>
    <row r="2631" spans="1:65">
      <c r="A2631" t="s">
        <v>8490</v>
      </c>
      <c r="B2631">
        <v>2630</v>
      </c>
      <c r="C2631" t="s">
        <v>372</v>
      </c>
      <c r="D2631">
        <v>1</v>
      </c>
      <c r="E2631">
        <v>22</v>
      </c>
      <c r="F2631">
        <v>2016031422</v>
      </c>
      <c r="G2631">
        <v>20160314</v>
      </c>
      <c r="H2631" t="s">
        <v>2991</v>
      </c>
      <c r="I2631" t="s">
        <v>147</v>
      </c>
      <c r="J2631" t="s">
        <v>55</v>
      </c>
      <c r="K2631">
        <v>10</v>
      </c>
      <c r="L2631">
        <v>0</v>
      </c>
      <c r="M2631">
        <v>10</v>
      </c>
      <c r="N2631" t="s">
        <v>56</v>
      </c>
      <c r="O2631" t="s">
        <v>147</v>
      </c>
      <c r="P2631" t="s">
        <v>56</v>
      </c>
      <c r="Q2631" t="s">
        <v>4</v>
      </c>
      <c r="R2631" t="s">
        <v>434</v>
      </c>
      <c r="S2631" t="s">
        <v>55</v>
      </c>
      <c r="T2631" t="s">
        <v>56</v>
      </c>
      <c r="U2631" t="s">
        <v>56</v>
      </c>
      <c r="V2631" t="s">
        <v>56</v>
      </c>
      <c r="W2631" t="s">
        <v>55</v>
      </c>
      <c r="X2631" t="s">
        <v>56</v>
      </c>
      <c r="Y2631" t="s">
        <v>56</v>
      </c>
      <c r="Z2631" t="s">
        <v>56</v>
      </c>
      <c r="AA2631" t="s">
        <v>57</v>
      </c>
      <c r="AB2631" t="s">
        <v>56</v>
      </c>
      <c r="AC2631" t="s">
        <v>56</v>
      </c>
      <c r="AD2631" t="s">
        <v>57</v>
      </c>
      <c r="AE2631">
        <v>0</v>
      </c>
      <c r="AF2631">
        <v>0</v>
      </c>
      <c r="AG2631">
        <v>0</v>
      </c>
      <c r="AH2631">
        <v>1</v>
      </c>
      <c r="AI2631" s="18" t="str">
        <f t="shared" si="165"/>
        <v>1</v>
      </c>
      <c r="AJ2631" s="18" t="str">
        <f t="shared" si="166"/>
        <v>1</v>
      </c>
      <c r="AK2631" s="18" t="str">
        <f t="shared" si="167"/>
        <v>1</v>
      </c>
      <c r="AL2631" s="18">
        <f t="shared" si="168"/>
        <v>1</v>
      </c>
      <c r="AM2631" t="s">
        <v>55</v>
      </c>
      <c r="AN2631" t="s">
        <v>55</v>
      </c>
      <c r="AO2631">
        <v>0</v>
      </c>
      <c r="AP2631">
        <v>0</v>
      </c>
      <c r="AQ2631">
        <v>0</v>
      </c>
      <c r="AR2631" t="s">
        <v>147</v>
      </c>
      <c r="AS2631" t="s">
        <v>91</v>
      </c>
      <c r="AT2631" t="s">
        <v>91</v>
      </c>
      <c r="AU2631" t="s">
        <v>4449</v>
      </c>
      <c r="AV2631" t="s">
        <v>8490</v>
      </c>
      <c r="AW2631" t="s">
        <v>2991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1</v>
      </c>
      <c r="BL2631">
        <v>2016031422</v>
      </c>
      <c r="BM2631">
        <v>22</v>
      </c>
    </row>
    <row r="2632" spans="1:65">
      <c r="A2632" t="s">
        <v>8491</v>
      </c>
      <c r="B2632">
        <v>2631</v>
      </c>
      <c r="C2632" t="s">
        <v>372</v>
      </c>
      <c r="D2632">
        <v>1</v>
      </c>
      <c r="E2632">
        <v>22</v>
      </c>
      <c r="F2632">
        <v>2016031422</v>
      </c>
      <c r="G2632">
        <v>20160314</v>
      </c>
      <c r="H2632" t="s">
        <v>2992</v>
      </c>
      <c r="I2632" t="s">
        <v>147</v>
      </c>
      <c r="J2632" t="s">
        <v>55</v>
      </c>
      <c r="K2632">
        <v>10</v>
      </c>
      <c r="L2632">
        <v>0</v>
      </c>
      <c r="M2632">
        <v>10</v>
      </c>
      <c r="N2632" t="s">
        <v>56</v>
      </c>
      <c r="O2632" t="s">
        <v>147</v>
      </c>
      <c r="P2632" t="s">
        <v>56</v>
      </c>
      <c r="Q2632" t="s">
        <v>4</v>
      </c>
      <c r="R2632" t="s">
        <v>434</v>
      </c>
      <c r="S2632" t="s">
        <v>55</v>
      </c>
      <c r="T2632" t="s">
        <v>56</v>
      </c>
      <c r="U2632" t="s">
        <v>56</v>
      </c>
      <c r="V2632" t="s">
        <v>56</v>
      </c>
      <c r="W2632" t="s">
        <v>55</v>
      </c>
      <c r="X2632" t="s">
        <v>56</v>
      </c>
      <c r="Y2632" t="s">
        <v>56</v>
      </c>
      <c r="Z2632" t="s">
        <v>56</v>
      </c>
      <c r="AA2632" t="s">
        <v>57</v>
      </c>
      <c r="AB2632" t="s">
        <v>56</v>
      </c>
      <c r="AC2632" t="s">
        <v>56</v>
      </c>
      <c r="AD2632" t="s">
        <v>57</v>
      </c>
      <c r="AE2632">
        <v>0</v>
      </c>
      <c r="AF2632">
        <v>0</v>
      </c>
      <c r="AG2632">
        <v>0</v>
      </c>
      <c r="AH2632">
        <v>1</v>
      </c>
      <c r="AI2632" s="18" t="str">
        <f t="shared" si="165"/>
        <v>1</v>
      </c>
      <c r="AJ2632" s="18" t="str">
        <f t="shared" si="166"/>
        <v>1</v>
      </c>
      <c r="AK2632" s="18" t="str">
        <f t="shared" si="167"/>
        <v>1</v>
      </c>
      <c r="AL2632" s="18">
        <f t="shared" si="168"/>
        <v>1</v>
      </c>
      <c r="AM2632" t="s">
        <v>55</v>
      </c>
      <c r="AN2632" t="s">
        <v>55</v>
      </c>
      <c r="AO2632">
        <v>0</v>
      </c>
      <c r="AP2632">
        <v>0</v>
      </c>
      <c r="AQ2632">
        <v>0</v>
      </c>
      <c r="AR2632" t="s">
        <v>147</v>
      </c>
      <c r="AS2632" t="s">
        <v>91</v>
      </c>
      <c r="AT2632" t="s">
        <v>91</v>
      </c>
      <c r="AU2632" t="s">
        <v>4449</v>
      </c>
      <c r="AV2632" t="s">
        <v>8491</v>
      </c>
      <c r="AW2632" t="s">
        <v>2992</v>
      </c>
      <c r="AX2632">
        <v>0</v>
      </c>
      <c r="AY2632">
        <v>0</v>
      </c>
      <c r="AZ2632">
        <v>0</v>
      </c>
      <c r="BA2632">
        <v>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2016031422</v>
      </c>
      <c r="BM2632">
        <v>22</v>
      </c>
    </row>
    <row r="2633" spans="1:65">
      <c r="A2633" t="s">
        <v>8492</v>
      </c>
      <c r="B2633">
        <v>2632</v>
      </c>
      <c r="C2633" t="s">
        <v>372</v>
      </c>
      <c r="D2633">
        <v>1</v>
      </c>
      <c r="E2633">
        <v>22</v>
      </c>
      <c r="F2633">
        <v>2016031422</v>
      </c>
      <c r="G2633">
        <v>20160314</v>
      </c>
      <c r="H2633" t="s">
        <v>2993</v>
      </c>
      <c r="I2633" t="s">
        <v>147</v>
      </c>
      <c r="J2633" t="s">
        <v>55</v>
      </c>
      <c r="K2633">
        <v>12</v>
      </c>
      <c r="L2633">
        <v>0</v>
      </c>
      <c r="M2633">
        <v>12</v>
      </c>
      <c r="N2633" t="s">
        <v>56</v>
      </c>
      <c r="O2633" t="s">
        <v>147</v>
      </c>
      <c r="P2633" t="s">
        <v>56</v>
      </c>
      <c r="Q2633" t="s">
        <v>4</v>
      </c>
      <c r="R2633" t="s">
        <v>434</v>
      </c>
      <c r="S2633" t="s">
        <v>55</v>
      </c>
      <c r="T2633" t="s">
        <v>56</v>
      </c>
      <c r="U2633" t="s">
        <v>56</v>
      </c>
      <c r="V2633" t="s">
        <v>56</v>
      </c>
      <c r="W2633" t="s">
        <v>55</v>
      </c>
      <c r="X2633" t="s">
        <v>56</v>
      </c>
      <c r="Y2633" t="s">
        <v>56</v>
      </c>
      <c r="Z2633" t="s">
        <v>56</v>
      </c>
      <c r="AA2633" t="s">
        <v>57</v>
      </c>
      <c r="AB2633" t="s">
        <v>56</v>
      </c>
      <c r="AC2633" t="s">
        <v>56</v>
      </c>
      <c r="AD2633" t="s">
        <v>57</v>
      </c>
      <c r="AE2633">
        <v>0</v>
      </c>
      <c r="AF2633">
        <v>0</v>
      </c>
      <c r="AG2633">
        <v>0</v>
      </c>
      <c r="AH2633">
        <v>1</v>
      </c>
      <c r="AI2633" s="18" t="str">
        <f t="shared" si="165"/>
        <v>1</v>
      </c>
      <c r="AJ2633" s="18" t="str">
        <f t="shared" si="166"/>
        <v>1</v>
      </c>
      <c r="AK2633" s="18" t="str">
        <f t="shared" si="167"/>
        <v>1</v>
      </c>
      <c r="AL2633" s="18">
        <f t="shared" si="168"/>
        <v>1</v>
      </c>
      <c r="AM2633" t="s">
        <v>55</v>
      </c>
      <c r="AN2633" t="s">
        <v>55</v>
      </c>
      <c r="AO2633">
        <v>1</v>
      </c>
      <c r="AP2633">
        <v>0</v>
      </c>
      <c r="AQ2633">
        <v>0</v>
      </c>
      <c r="AR2633" t="s">
        <v>147</v>
      </c>
      <c r="AS2633" t="s">
        <v>91</v>
      </c>
      <c r="AT2633" t="s">
        <v>91</v>
      </c>
      <c r="AU2633" t="s">
        <v>4449</v>
      </c>
      <c r="AV2633" t="s">
        <v>8492</v>
      </c>
      <c r="AW2633" t="s">
        <v>2993</v>
      </c>
      <c r="AX2633">
        <v>0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2016031422</v>
      </c>
      <c r="BM2633">
        <v>22</v>
      </c>
    </row>
    <row r="2634" spans="1:65">
      <c r="A2634" t="s">
        <v>8493</v>
      </c>
      <c r="B2634">
        <v>2633</v>
      </c>
      <c r="C2634" t="s">
        <v>372</v>
      </c>
      <c r="D2634">
        <v>1</v>
      </c>
      <c r="E2634">
        <v>22</v>
      </c>
      <c r="F2634">
        <v>2016031422</v>
      </c>
      <c r="G2634">
        <v>20160314</v>
      </c>
      <c r="H2634" t="s">
        <v>2994</v>
      </c>
      <c r="I2634" t="s">
        <v>76</v>
      </c>
      <c r="J2634" t="s">
        <v>55</v>
      </c>
      <c r="K2634">
        <v>1</v>
      </c>
      <c r="L2634">
        <v>1</v>
      </c>
      <c r="M2634">
        <v>0</v>
      </c>
      <c r="N2634" t="s">
        <v>56</v>
      </c>
      <c r="O2634" t="s">
        <v>76</v>
      </c>
      <c r="P2634" t="s">
        <v>56</v>
      </c>
      <c r="Q2634" t="s">
        <v>4</v>
      </c>
      <c r="R2634" t="s">
        <v>434</v>
      </c>
      <c r="S2634" t="s">
        <v>55</v>
      </c>
      <c r="T2634" t="s">
        <v>56</v>
      </c>
      <c r="U2634" t="s">
        <v>56</v>
      </c>
      <c r="V2634" t="s">
        <v>56</v>
      </c>
      <c r="W2634" t="s">
        <v>55</v>
      </c>
      <c r="X2634" t="s">
        <v>56</v>
      </c>
      <c r="Y2634" t="s">
        <v>56</v>
      </c>
      <c r="Z2634" t="s">
        <v>56</v>
      </c>
      <c r="AA2634" t="s">
        <v>57</v>
      </c>
      <c r="AB2634" t="s">
        <v>56</v>
      </c>
      <c r="AC2634" t="s">
        <v>56</v>
      </c>
      <c r="AD2634" t="s">
        <v>57</v>
      </c>
      <c r="AE2634">
        <v>0</v>
      </c>
      <c r="AF2634">
        <v>0</v>
      </c>
      <c r="AG2634">
        <v>0</v>
      </c>
      <c r="AH2634">
        <v>1</v>
      </c>
      <c r="AI2634" s="18" t="str">
        <f t="shared" si="165"/>
        <v>1</v>
      </c>
      <c r="AJ2634" s="18" t="str">
        <f t="shared" si="166"/>
        <v>1</v>
      </c>
      <c r="AK2634" s="18" t="str">
        <f t="shared" si="167"/>
        <v>1</v>
      </c>
      <c r="AL2634" s="18">
        <f t="shared" si="168"/>
        <v>1</v>
      </c>
      <c r="AM2634" t="s">
        <v>55</v>
      </c>
      <c r="AN2634" t="s">
        <v>55</v>
      </c>
      <c r="AO2634">
        <v>0</v>
      </c>
      <c r="AP2634">
        <v>0</v>
      </c>
      <c r="AQ2634">
        <v>0</v>
      </c>
      <c r="AR2634" t="s">
        <v>76</v>
      </c>
      <c r="AS2634" t="s">
        <v>91</v>
      </c>
      <c r="AT2634" t="s">
        <v>91</v>
      </c>
      <c r="AU2634" t="s">
        <v>4449</v>
      </c>
      <c r="AV2634" t="s">
        <v>8493</v>
      </c>
      <c r="AW2634" t="s">
        <v>2994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2016031422</v>
      </c>
      <c r="BM2634">
        <v>22</v>
      </c>
    </row>
    <row r="2635" spans="1:65">
      <c r="A2635" t="s">
        <v>8494</v>
      </c>
      <c r="B2635">
        <v>2634</v>
      </c>
      <c r="C2635" t="s">
        <v>372</v>
      </c>
      <c r="D2635">
        <v>1</v>
      </c>
      <c r="E2635">
        <v>22</v>
      </c>
      <c r="F2635">
        <v>2016031422</v>
      </c>
      <c r="G2635">
        <v>20160314</v>
      </c>
      <c r="H2635" t="s">
        <v>2995</v>
      </c>
      <c r="I2635" t="s">
        <v>76</v>
      </c>
      <c r="J2635" t="s">
        <v>55</v>
      </c>
      <c r="K2635">
        <v>5</v>
      </c>
      <c r="L2635">
        <v>3</v>
      </c>
      <c r="M2635">
        <v>2</v>
      </c>
      <c r="N2635" t="s">
        <v>56</v>
      </c>
      <c r="O2635" t="s">
        <v>76</v>
      </c>
      <c r="P2635" t="s">
        <v>56</v>
      </c>
      <c r="Q2635" t="s">
        <v>3</v>
      </c>
      <c r="R2635" t="s">
        <v>80</v>
      </c>
      <c r="S2635" t="s">
        <v>55</v>
      </c>
      <c r="T2635" t="s">
        <v>56</v>
      </c>
      <c r="U2635" t="s">
        <v>56</v>
      </c>
      <c r="V2635" t="s">
        <v>56</v>
      </c>
      <c r="W2635" t="s">
        <v>55</v>
      </c>
      <c r="X2635" t="s">
        <v>56</v>
      </c>
      <c r="Y2635" t="s">
        <v>56</v>
      </c>
      <c r="Z2635" t="s">
        <v>56</v>
      </c>
      <c r="AA2635" t="s">
        <v>57</v>
      </c>
      <c r="AB2635" t="s">
        <v>56</v>
      </c>
      <c r="AC2635" t="s">
        <v>56</v>
      </c>
      <c r="AD2635" t="s">
        <v>57</v>
      </c>
      <c r="AE2635">
        <v>0</v>
      </c>
      <c r="AF2635">
        <v>0</v>
      </c>
      <c r="AG2635">
        <v>0</v>
      </c>
      <c r="AH2635">
        <v>1</v>
      </c>
      <c r="AI2635" s="18" t="str">
        <f t="shared" si="165"/>
        <v>1</v>
      </c>
      <c r="AJ2635" s="18" t="str">
        <f t="shared" si="166"/>
        <v>1</v>
      </c>
      <c r="AK2635" s="18" t="str">
        <f t="shared" si="167"/>
        <v>1</v>
      </c>
      <c r="AL2635" s="18">
        <f t="shared" si="168"/>
        <v>1</v>
      </c>
      <c r="AM2635" t="s">
        <v>55</v>
      </c>
      <c r="AN2635" t="s">
        <v>55</v>
      </c>
      <c r="AO2635">
        <v>0</v>
      </c>
      <c r="AP2635">
        <v>0</v>
      </c>
      <c r="AQ2635">
        <v>0</v>
      </c>
      <c r="AR2635" t="s">
        <v>76</v>
      </c>
      <c r="AS2635" t="s">
        <v>80</v>
      </c>
      <c r="AT2635" t="s">
        <v>80</v>
      </c>
      <c r="AU2635" t="s">
        <v>80</v>
      </c>
      <c r="AV2635" t="s">
        <v>8494</v>
      </c>
      <c r="AW2635" t="s">
        <v>2995</v>
      </c>
      <c r="AX2635">
        <v>0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2016031422</v>
      </c>
      <c r="BM2635">
        <v>22</v>
      </c>
    </row>
    <row r="2636" spans="1:65">
      <c r="A2636" t="s">
        <v>8495</v>
      </c>
      <c r="B2636">
        <v>2635</v>
      </c>
      <c r="C2636" t="s">
        <v>372</v>
      </c>
      <c r="D2636">
        <v>1</v>
      </c>
      <c r="E2636">
        <v>22</v>
      </c>
      <c r="F2636">
        <v>2016031422</v>
      </c>
      <c r="G2636">
        <v>20160314</v>
      </c>
      <c r="H2636" t="s">
        <v>2996</v>
      </c>
      <c r="I2636" t="s">
        <v>76</v>
      </c>
      <c r="J2636" t="s">
        <v>55</v>
      </c>
      <c r="K2636">
        <v>1</v>
      </c>
      <c r="L2636">
        <v>1</v>
      </c>
      <c r="M2636">
        <v>0</v>
      </c>
      <c r="N2636" t="s">
        <v>56</v>
      </c>
      <c r="O2636" t="s">
        <v>76</v>
      </c>
      <c r="P2636" t="s">
        <v>56</v>
      </c>
      <c r="Q2636" t="s">
        <v>3</v>
      </c>
      <c r="R2636" t="s">
        <v>80</v>
      </c>
      <c r="S2636" t="s">
        <v>55</v>
      </c>
      <c r="T2636" t="s">
        <v>56</v>
      </c>
      <c r="U2636" t="s">
        <v>56</v>
      </c>
      <c r="V2636" t="s">
        <v>56</v>
      </c>
      <c r="W2636" t="s">
        <v>55</v>
      </c>
      <c r="X2636" t="s">
        <v>56</v>
      </c>
      <c r="Y2636" t="s">
        <v>56</v>
      </c>
      <c r="Z2636" t="s">
        <v>56</v>
      </c>
      <c r="AA2636" t="s">
        <v>57</v>
      </c>
      <c r="AB2636" t="s">
        <v>56</v>
      </c>
      <c r="AC2636" t="s">
        <v>56</v>
      </c>
      <c r="AD2636" t="s">
        <v>57</v>
      </c>
      <c r="AE2636">
        <v>0</v>
      </c>
      <c r="AF2636">
        <v>0</v>
      </c>
      <c r="AG2636">
        <v>0</v>
      </c>
      <c r="AH2636">
        <v>1</v>
      </c>
      <c r="AI2636" s="18" t="str">
        <f t="shared" si="165"/>
        <v>1</v>
      </c>
      <c r="AJ2636" s="18" t="str">
        <f t="shared" si="166"/>
        <v>1</v>
      </c>
      <c r="AK2636" s="18" t="str">
        <f t="shared" si="167"/>
        <v>1</v>
      </c>
      <c r="AL2636" s="18">
        <f t="shared" si="168"/>
        <v>1</v>
      </c>
      <c r="AM2636" t="s">
        <v>55</v>
      </c>
      <c r="AN2636" t="s">
        <v>55</v>
      </c>
      <c r="AO2636">
        <v>0</v>
      </c>
      <c r="AP2636">
        <v>0</v>
      </c>
      <c r="AQ2636">
        <v>0</v>
      </c>
      <c r="AR2636" t="s">
        <v>76</v>
      </c>
      <c r="AS2636" t="s">
        <v>80</v>
      </c>
      <c r="AT2636" t="s">
        <v>80</v>
      </c>
      <c r="AU2636" t="s">
        <v>80</v>
      </c>
      <c r="AV2636" t="s">
        <v>8495</v>
      </c>
      <c r="AW2636" t="s">
        <v>2996</v>
      </c>
      <c r="AX2636">
        <v>0</v>
      </c>
      <c r="AY2636">
        <v>0</v>
      </c>
      <c r="AZ2636">
        <v>0</v>
      </c>
      <c r="BA2636">
        <v>1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</v>
      </c>
      <c r="BL2636">
        <v>2016031422</v>
      </c>
      <c r="BM2636">
        <v>22</v>
      </c>
    </row>
    <row r="2637" spans="1:65">
      <c r="A2637" t="s">
        <v>8496</v>
      </c>
      <c r="B2637">
        <v>2636</v>
      </c>
      <c r="C2637" t="s">
        <v>372</v>
      </c>
      <c r="D2637">
        <v>1</v>
      </c>
      <c r="E2637">
        <v>22</v>
      </c>
      <c r="F2637">
        <v>2016031422</v>
      </c>
      <c r="G2637">
        <v>20160314</v>
      </c>
      <c r="H2637" t="s">
        <v>2997</v>
      </c>
      <c r="I2637" t="s">
        <v>76</v>
      </c>
      <c r="J2637" t="s">
        <v>55</v>
      </c>
      <c r="K2637">
        <v>5</v>
      </c>
      <c r="L2637">
        <v>0</v>
      </c>
      <c r="M2637">
        <v>5</v>
      </c>
      <c r="N2637" t="s">
        <v>56</v>
      </c>
      <c r="O2637" t="s">
        <v>76</v>
      </c>
      <c r="P2637" t="s">
        <v>56</v>
      </c>
      <c r="Q2637" t="s">
        <v>3</v>
      </c>
      <c r="R2637" t="s">
        <v>374</v>
      </c>
      <c r="S2637" t="s">
        <v>55</v>
      </c>
      <c r="T2637" t="s">
        <v>56</v>
      </c>
      <c r="U2637" t="s">
        <v>56</v>
      </c>
      <c r="V2637" t="s">
        <v>56</v>
      </c>
      <c r="W2637" t="s">
        <v>55</v>
      </c>
      <c r="X2637" t="s">
        <v>56</v>
      </c>
      <c r="Y2637" t="s">
        <v>56</v>
      </c>
      <c r="Z2637" t="s">
        <v>56</v>
      </c>
      <c r="AA2637" t="s">
        <v>57</v>
      </c>
      <c r="AB2637" t="s">
        <v>56</v>
      </c>
      <c r="AC2637" t="s">
        <v>56</v>
      </c>
      <c r="AD2637" t="s">
        <v>57</v>
      </c>
      <c r="AE2637">
        <v>0</v>
      </c>
      <c r="AF2637">
        <v>0</v>
      </c>
      <c r="AG2637">
        <v>0</v>
      </c>
      <c r="AH2637">
        <v>1</v>
      </c>
      <c r="AI2637" s="18" t="str">
        <f t="shared" si="165"/>
        <v>1</v>
      </c>
      <c r="AJ2637" s="18" t="str">
        <f t="shared" si="166"/>
        <v>1</v>
      </c>
      <c r="AK2637" s="18" t="str">
        <f t="shared" si="167"/>
        <v>1</v>
      </c>
      <c r="AL2637" s="18">
        <f t="shared" si="168"/>
        <v>1</v>
      </c>
      <c r="AM2637" t="s">
        <v>55</v>
      </c>
      <c r="AN2637" t="s">
        <v>55</v>
      </c>
      <c r="AO2637">
        <v>0</v>
      </c>
      <c r="AP2637">
        <v>0</v>
      </c>
      <c r="AQ2637">
        <v>0</v>
      </c>
      <c r="AR2637" t="s">
        <v>76</v>
      </c>
      <c r="AS2637" t="s">
        <v>78</v>
      </c>
      <c r="AT2637" t="s">
        <v>78</v>
      </c>
      <c r="AU2637" t="s">
        <v>4449</v>
      </c>
      <c r="AV2637" t="s">
        <v>8496</v>
      </c>
      <c r="AW2637" t="s">
        <v>2997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1</v>
      </c>
      <c r="BL2637">
        <v>2016031422</v>
      </c>
      <c r="BM2637">
        <v>22</v>
      </c>
    </row>
    <row r="2638" spans="1:65">
      <c r="A2638" t="s">
        <v>8497</v>
      </c>
      <c r="B2638">
        <v>2637</v>
      </c>
      <c r="C2638" t="s">
        <v>57</v>
      </c>
      <c r="D2638" t="s">
        <v>55</v>
      </c>
      <c r="E2638">
        <v>22</v>
      </c>
      <c r="F2638">
        <v>2016031422</v>
      </c>
      <c r="G2638" t="s">
        <v>55</v>
      </c>
      <c r="H2638" t="s">
        <v>2998</v>
      </c>
      <c r="I2638" t="s">
        <v>55</v>
      </c>
      <c r="J2638" t="s">
        <v>55</v>
      </c>
      <c r="K2638" t="s">
        <v>55</v>
      </c>
      <c r="L2638" t="s">
        <v>55</v>
      </c>
      <c r="M2638" t="s">
        <v>55</v>
      </c>
      <c r="N2638" t="s">
        <v>57</v>
      </c>
      <c r="O2638" t="s">
        <v>57</v>
      </c>
      <c r="P2638" t="s">
        <v>57</v>
      </c>
      <c r="Q2638" t="s">
        <v>57</v>
      </c>
      <c r="R2638" t="s">
        <v>57</v>
      </c>
      <c r="S2638" t="s">
        <v>55</v>
      </c>
      <c r="T2638" t="s">
        <v>57</v>
      </c>
      <c r="U2638" t="s">
        <v>57</v>
      </c>
      <c r="V2638" t="s">
        <v>57</v>
      </c>
      <c r="W2638" t="s">
        <v>55</v>
      </c>
      <c r="X2638" t="s">
        <v>57</v>
      </c>
      <c r="Y2638" t="s">
        <v>57</v>
      </c>
      <c r="Z2638" t="s">
        <v>57</v>
      </c>
      <c r="AA2638" t="s">
        <v>57</v>
      </c>
      <c r="AB2638" t="s">
        <v>57</v>
      </c>
      <c r="AC2638" t="s">
        <v>57</v>
      </c>
      <c r="AD2638" t="s">
        <v>57</v>
      </c>
      <c r="AE2638">
        <v>0</v>
      </c>
      <c r="AF2638">
        <v>0</v>
      </c>
      <c r="AG2638">
        <v>0</v>
      </c>
      <c r="AH2638">
        <v>0</v>
      </c>
      <c r="AI2638" s="18" t="str">
        <f t="shared" si="165"/>
        <v>1</v>
      </c>
      <c r="AJ2638" s="18" t="str">
        <f t="shared" si="166"/>
        <v>1</v>
      </c>
      <c r="AK2638" s="18" t="str">
        <f t="shared" si="167"/>
        <v>1</v>
      </c>
      <c r="AL2638" s="18">
        <f t="shared" si="168"/>
        <v>0</v>
      </c>
      <c r="AM2638" t="s">
        <v>55</v>
      </c>
      <c r="AN2638" t="s">
        <v>55</v>
      </c>
      <c r="AO2638">
        <v>1</v>
      </c>
      <c r="AP2638">
        <v>1</v>
      </c>
      <c r="AQ2638">
        <v>0</v>
      </c>
      <c r="AR2638" t="s">
        <v>59</v>
      </c>
      <c r="AS2638" t="s">
        <v>80</v>
      </c>
      <c r="AT2638" t="s">
        <v>80</v>
      </c>
      <c r="AU2638" t="s">
        <v>80</v>
      </c>
      <c r="AV2638" t="s">
        <v>8497</v>
      </c>
      <c r="AW2638" t="s">
        <v>2998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1</v>
      </c>
      <c r="BJ2638">
        <v>0</v>
      </c>
      <c r="BK2638">
        <v>0</v>
      </c>
      <c r="BL2638">
        <v>2016031422</v>
      </c>
      <c r="BM2638">
        <v>22</v>
      </c>
    </row>
    <row r="2639" spans="1:65">
      <c r="A2639" t="s">
        <v>8498</v>
      </c>
      <c r="B2639">
        <v>2638</v>
      </c>
      <c r="C2639" t="s">
        <v>57</v>
      </c>
      <c r="D2639" t="s">
        <v>55</v>
      </c>
      <c r="E2639">
        <v>22</v>
      </c>
      <c r="F2639">
        <v>2016031422</v>
      </c>
      <c r="G2639" t="s">
        <v>55</v>
      </c>
      <c r="H2639" t="s">
        <v>2999</v>
      </c>
      <c r="I2639" t="s">
        <v>55</v>
      </c>
      <c r="J2639" t="s">
        <v>55</v>
      </c>
      <c r="K2639" t="s">
        <v>55</v>
      </c>
      <c r="L2639" t="s">
        <v>55</v>
      </c>
      <c r="M2639" t="s">
        <v>55</v>
      </c>
      <c r="N2639" t="s">
        <v>57</v>
      </c>
      <c r="O2639" t="s">
        <v>57</v>
      </c>
      <c r="P2639" t="s">
        <v>57</v>
      </c>
      <c r="Q2639" t="s">
        <v>57</v>
      </c>
      <c r="R2639" t="s">
        <v>57</v>
      </c>
      <c r="S2639" t="s">
        <v>55</v>
      </c>
      <c r="T2639" t="s">
        <v>57</v>
      </c>
      <c r="U2639" t="s">
        <v>57</v>
      </c>
      <c r="V2639" t="s">
        <v>57</v>
      </c>
      <c r="W2639" t="s">
        <v>55</v>
      </c>
      <c r="X2639" t="s">
        <v>57</v>
      </c>
      <c r="Y2639" t="s">
        <v>57</v>
      </c>
      <c r="Z2639" t="s">
        <v>57</v>
      </c>
      <c r="AA2639" t="s">
        <v>57</v>
      </c>
      <c r="AB2639" t="s">
        <v>57</v>
      </c>
      <c r="AC2639" t="s">
        <v>57</v>
      </c>
      <c r="AD2639" t="s">
        <v>57</v>
      </c>
      <c r="AE2639">
        <v>0</v>
      </c>
      <c r="AF2639">
        <v>0</v>
      </c>
      <c r="AG2639">
        <v>0</v>
      </c>
      <c r="AH2639">
        <v>0</v>
      </c>
      <c r="AI2639" s="18" t="str">
        <f t="shared" si="165"/>
        <v>1</v>
      </c>
      <c r="AJ2639" s="18" t="str">
        <f t="shared" si="166"/>
        <v>1</v>
      </c>
      <c r="AK2639" s="18" t="str">
        <f t="shared" si="167"/>
        <v>1</v>
      </c>
      <c r="AL2639" s="18">
        <f t="shared" si="168"/>
        <v>0</v>
      </c>
      <c r="AM2639" t="s">
        <v>55</v>
      </c>
      <c r="AN2639" t="s">
        <v>55</v>
      </c>
      <c r="AO2639">
        <v>0</v>
      </c>
      <c r="AP2639">
        <v>1</v>
      </c>
      <c r="AQ2639">
        <v>0</v>
      </c>
      <c r="AR2639" t="s">
        <v>59</v>
      </c>
      <c r="AS2639" t="s">
        <v>80</v>
      </c>
      <c r="AT2639" t="s">
        <v>80</v>
      </c>
      <c r="AU2639" t="s">
        <v>80</v>
      </c>
      <c r="AV2639" t="s">
        <v>8498</v>
      </c>
      <c r="AW2639" t="s">
        <v>2999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2016031422</v>
      </c>
      <c r="BM2639">
        <v>22</v>
      </c>
    </row>
    <row r="2640" spans="1:65">
      <c r="A2640" t="s">
        <v>8499</v>
      </c>
      <c r="B2640">
        <v>2639</v>
      </c>
      <c r="C2640" t="s">
        <v>372</v>
      </c>
      <c r="D2640">
        <v>1</v>
      </c>
      <c r="E2640">
        <v>22</v>
      </c>
      <c r="F2640">
        <v>2016031422</v>
      </c>
      <c r="G2640">
        <v>20160314</v>
      </c>
      <c r="H2640" t="s">
        <v>3000</v>
      </c>
      <c r="I2640" t="s">
        <v>209</v>
      </c>
      <c r="J2640" t="s">
        <v>55</v>
      </c>
      <c r="K2640">
        <v>0</v>
      </c>
      <c r="L2640">
        <v>0</v>
      </c>
      <c r="M2640">
        <v>0</v>
      </c>
      <c r="N2640" t="s">
        <v>56</v>
      </c>
      <c r="O2640" t="s">
        <v>57</v>
      </c>
      <c r="P2640" t="s">
        <v>57</v>
      </c>
      <c r="Q2640" t="s">
        <v>3</v>
      </c>
      <c r="R2640" t="s">
        <v>80</v>
      </c>
      <c r="S2640" t="s">
        <v>55</v>
      </c>
      <c r="T2640" t="s">
        <v>68</v>
      </c>
      <c r="U2640" t="s">
        <v>68</v>
      </c>
      <c r="V2640" t="s">
        <v>56</v>
      </c>
      <c r="W2640" t="s">
        <v>55</v>
      </c>
      <c r="X2640" t="s">
        <v>56</v>
      </c>
      <c r="Y2640" t="s">
        <v>56</v>
      </c>
      <c r="Z2640" t="s">
        <v>56</v>
      </c>
      <c r="AA2640" t="s">
        <v>57</v>
      </c>
      <c r="AB2640" t="s">
        <v>56</v>
      </c>
      <c r="AC2640" t="s">
        <v>56</v>
      </c>
      <c r="AD2640" t="s">
        <v>57</v>
      </c>
      <c r="AE2640">
        <v>0</v>
      </c>
      <c r="AF2640">
        <v>0</v>
      </c>
      <c r="AG2640">
        <v>0</v>
      </c>
      <c r="AH2640">
        <v>1</v>
      </c>
      <c r="AI2640" s="18" t="str">
        <f t="shared" si="165"/>
        <v>1</v>
      </c>
      <c r="AJ2640" s="18" t="str">
        <f t="shared" si="166"/>
        <v>1</v>
      </c>
      <c r="AK2640" s="18" t="str">
        <f t="shared" si="167"/>
        <v>1</v>
      </c>
      <c r="AL2640" s="18">
        <f t="shared" si="168"/>
        <v>1</v>
      </c>
      <c r="AM2640" t="s">
        <v>55</v>
      </c>
      <c r="AN2640" t="s">
        <v>55</v>
      </c>
      <c r="AO2640">
        <v>0</v>
      </c>
      <c r="AP2640">
        <v>0</v>
      </c>
      <c r="AQ2640">
        <v>0</v>
      </c>
      <c r="AR2640" t="s">
        <v>209</v>
      </c>
      <c r="AS2640" t="s">
        <v>80</v>
      </c>
      <c r="AT2640" t="s">
        <v>80</v>
      </c>
      <c r="AU2640" t="s">
        <v>80</v>
      </c>
      <c r="AV2640" t="s">
        <v>8499</v>
      </c>
      <c r="AW2640" t="s">
        <v>3000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2016031422</v>
      </c>
      <c r="BM2640">
        <v>22</v>
      </c>
    </row>
    <row r="2641" spans="1:65">
      <c r="A2641" t="s">
        <v>8500</v>
      </c>
      <c r="B2641">
        <v>2640</v>
      </c>
      <c r="C2641" t="s">
        <v>372</v>
      </c>
      <c r="D2641">
        <v>1</v>
      </c>
      <c r="E2641">
        <v>22</v>
      </c>
      <c r="F2641">
        <v>2016031422</v>
      </c>
      <c r="G2641">
        <v>20160314</v>
      </c>
      <c r="H2641" t="s">
        <v>3001</v>
      </c>
      <c r="I2641" t="s">
        <v>59</v>
      </c>
      <c r="J2641" t="s">
        <v>55</v>
      </c>
      <c r="K2641">
        <v>0</v>
      </c>
      <c r="L2641">
        <v>0</v>
      </c>
      <c r="M2641">
        <v>0</v>
      </c>
      <c r="N2641" t="s">
        <v>56</v>
      </c>
      <c r="O2641" t="s">
        <v>57</v>
      </c>
      <c r="P2641" t="s">
        <v>57</v>
      </c>
      <c r="Q2641" t="s">
        <v>3</v>
      </c>
      <c r="R2641" t="s">
        <v>80</v>
      </c>
      <c r="S2641" t="s">
        <v>55</v>
      </c>
      <c r="T2641" t="s">
        <v>56</v>
      </c>
      <c r="U2641" t="s">
        <v>56</v>
      </c>
      <c r="V2641" t="s">
        <v>56</v>
      </c>
      <c r="W2641" t="s">
        <v>55</v>
      </c>
      <c r="X2641" t="s">
        <v>56</v>
      </c>
      <c r="Y2641" t="s">
        <v>56</v>
      </c>
      <c r="Z2641" t="s">
        <v>56</v>
      </c>
      <c r="AA2641" t="s">
        <v>57</v>
      </c>
      <c r="AB2641" t="s">
        <v>56</v>
      </c>
      <c r="AC2641" t="s">
        <v>56</v>
      </c>
      <c r="AD2641" t="s">
        <v>57</v>
      </c>
      <c r="AE2641">
        <v>0</v>
      </c>
      <c r="AF2641">
        <v>0</v>
      </c>
      <c r="AG2641">
        <v>0</v>
      </c>
      <c r="AH2641">
        <v>1</v>
      </c>
      <c r="AI2641" s="18" t="str">
        <f t="shared" si="165"/>
        <v>1</v>
      </c>
      <c r="AJ2641" s="18" t="str">
        <f t="shared" si="166"/>
        <v>1</v>
      </c>
      <c r="AK2641" s="18" t="str">
        <f t="shared" si="167"/>
        <v>1</v>
      </c>
      <c r="AL2641" s="18">
        <f t="shared" si="168"/>
        <v>1</v>
      </c>
      <c r="AM2641" t="s">
        <v>55</v>
      </c>
      <c r="AN2641" t="s">
        <v>55</v>
      </c>
      <c r="AO2641">
        <v>0</v>
      </c>
      <c r="AP2641">
        <v>0</v>
      </c>
      <c r="AQ2641">
        <v>0</v>
      </c>
      <c r="AR2641" t="s">
        <v>59</v>
      </c>
      <c r="AS2641" t="s">
        <v>80</v>
      </c>
      <c r="AT2641" t="s">
        <v>80</v>
      </c>
      <c r="AU2641" t="s">
        <v>80</v>
      </c>
      <c r="AV2641" t="s">
        <v>8500</v>
      </c>
      <c r="AW2641" t="s">
        <v>3001</v>
      </c>
      <c r="AX2641">
        <v>0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2016031422</v>
      </c>
      <c r="BM2641">
        <v>22</v>
      </c>
    </row>
    <row r="2642" spans="1:65">
      <c r="A2642" t="s">
        <v>8501</v>
      </c>
      <c r="B2642">
        <v>2641</v>
      </c>
      <c r="C2642" t="s">
        <v>57</v>
      </c>
      <c r="D2642" t="s">
        <v>55</v>
      </c>
      <c r="E2642">
        <v>22</v>
      </c>
      <c r="F2642">
        <v>2016031422</v>
      </c>
      <c r="G2642" t="s">
        <v>55</v>
      </c>
      <c r="H2642" t="s">
        <v>3002</v>
      </c>
      <c r="I2642" t="s">
        <v>55</v>
      </c>
      <c r="J2642" t="s">
        <v>55</v>
      </c>
      <c r="K2642" t="s">
        <v>55</v>
      </c>
      <c r="L2642" t="s">
        <v>55</v>
      </c>
      <c r="M2642" t="s">
        <v>55</v>
      </c>
      <c r="N2642" t="s">
        <v>57</v>
      </c>
      <c r="O2642" t="s">
        <v>57</v>
      </c>
      <c r="P2642" t="s">
        <v>57</v>
      </c>
      <c r="Q2642" t="s">
        <v>57</v>
      </c>
      <c r="R2642" t="s">
        <v>57</v>
      </c>
      <c r="S2642" t="s">
        <v>55</v>
      </c>
      <c r="T2642" t="s">
        <v>57</v>
      </c>
      <c r="U2642" t="s">
        <v>57</v>
      </c>
      <c r="V2642" t="s">
        <v>57</v>
      </c>
      <c r="W2642" t="s">
        <v>55</v>
      </c>
      <c r="X2642" t="s">
        <v>57</v>
      </c>
      <c r="Y2642" t="s">
        <v>57</v>
      </c>
      <c r="Z2642" t="s">
        <v>57</v>
      </c>
      <c r="AA2642" t="s">
        <v>57</v>
      </c>
      <c r="AB2642" t="s">
        <v>57</v>
      </c>
      <c r="AC2642" t="s">
        <v>57</v>
      </c>
      <c r="AD2642" t="s">
        <v>57</v>
      </c>
      <c r="AE2642">
        <v>0</v>
      </c>
      <c r="AF2642">
        <v>0</v>
      </c>
      <c r="AG2642">
        <v>0</v>
      </c>
      <c r="AH2642">
        <v>0</v>
      </c>
      <c r="AI2642" s="18" t="str">
        <f t="shared" si="165"/>
        <v>1</v>
      </c>
      <c r="AJ2642" s="18" t="str">
        <f t="shared" si="166"/>
        <v>1</v>
      </c>
      <c r="AK2642" s="18" t="str">
        <f t="shared" si="167"/>
        <v>1</v>
      </c>
      <c r="AL2642" s="18">
        <f t="shared" si="168"/>
        <v>0</v>
      </c>
      <c r="AM2642" t="s">
        <v>55</v>
      </c>
      <c r="AN2642" t="s">
        <v>55</v>
      </c>
      <c r="AO2642">
        <v>0</v>
      </c>
      <c r="AP2642">
        <v>1</v>
      </c>
      <c r="AQ2642">
        <v>0</v>
      </c>
      <c r="AR2642" t="s">
        <v>59</v>
      </c>
      <c r="AS2642" t="s">
        <v>80</v>
      </c>
      <c r="AT2642" t="s">
        <v>80</v>
      </c>
      <c r="AU2642" t="s">
        <v>80</v>
      </c>
      <c r="AV2642" t="s">
        <v>8501</v>
      </c>
      <c r="AW2642" t="s">
        <v>3002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1</v>
      </c>
      <c r="BJ2642">
        <v>0</v>
      </c>
      <c r="BK2642">
        <v>0</v>
      </c>
      <c r="BL2642">
        <v>2016031422</v>
      </c>
      <c r="BM2642">
        <v>22</v>
      </c>
    </row>
    <row r="2643" spans="1:65">
      <c r="A2643" t="s">
        <v>8502</v>
      </c>
      <c r="B2643">
        <v>2642</v>
      </c>
      <c r="C2643" t="s">
        <v>57</v>
      </c>
      <c r="D2643" t="s">
        <v>55</v>
      </c>
      <c r="E2643">
        <v>22</v>
      </c>
      <c r="F2643">
        <v>2016031422</v>
      </c>
      <c r="G2643" t="s">
        <v>55</v>
      </c>
      <c r="H2643" t="s">
        <v>3003</v>
      </c>
      <c r="I2643" t="s">
        <v>55</v>
      </c>
      <c r="J2643" t="s">
        <v>55</v>
      </c>
      <c r="K2643" t="s">
        <v>55</v>
      </c>
      <c r="L2643" t="s">
        <v>55</v>
      </c>
      <c r="M2643" t="s">
        <v>55</v>
      </c>
      <c r="N2643" t="s">
        <v>57</v>
      </c>
      <c r="O2643" t="s">
        <v>57</v>
      </c>
      <c r="P2643" t="s">
        <v>57</v>
      </c>
      <c r="Q2643" t="s">
        <v>57</v>
      </c>
      <c r="R2643" t="s">
        <v>57</v>
      </c>
      <c r="S2643" t="s">
        <v>55</v>
      </c>
      <c r="T2643" t="s">
        <v>57</v>
      </c>
      <c r="U2643" t="s">
        <v>57</v>
      </c>
      <c r="V2643" t="s">
        <v>57</v>
      </c>
      <c r="W2643" t="s">
        <v>55</v>
      </c>
      <c r="X2643" t="s">
        <v>57</v>
      </c>
      <c r="Y2643" t="s">
        <v>57</v>
      </c>
      <c r="Z2643" t="s">
        <v>57</v>
      </c>
      <c r="AA2643" t="s">
        <v>57</v>
      </c>
      <c r="AB2643" t="s">
        <v>57</v>
      </c>
      <c r="AC2643" t="s">
        <v>57</v>
      </c>
      <c r="AD2643" t="s">
        <v>57</v>
      </c>
      <c r="AE2643">
        <v>0</v>
      </c>
      <c r="AF2643">
        <v>0</v>
      </c>
      <c r="AG2643">
        <v>0</v>
      </c>
      <c r="AH2643">
        <v>0</v>
      </c>
      <c r="AI2643" s="18" t="str">
        <f t="shared" si="165"/>
        <v>1</v>
      </c>
      <c r="AJ2643" s="18" t="str">
        <f t="shared" si="166"/>
        <v>1</v>
      </c>
      <c r="AK2643" s="18" t="str">
        <f t="shared" si="167"/>
        <v>1</v>
      </c>
      <c r="AL2643" s="18">
        <f t="shared" si="168"/>
        <v>0</v>
      </c>
      <c r="AM2643" t="s">
        <v>55</v>
      </c>
      <c r="AN2643" t="s">
        <v>55</v>
      </c>
      <c r="AO2643">
        <v>1</v>
      </c>
      <c r="AP2643">
        <v>1</v>
      </c>
      <c r="AQ2643">
        <v>0</v>
      </c>
      <c r="AR2643" t="s">
        <v>59</v>
      </c>
      <c r="AS2643" t="s">
        <v>80</v>
      </c>
      <c r="AT2643" t="s">
        <v>80</v>
      </c>
      <c r="AU2643" t="s">
        <v>80</v>
      </c>
      <c r="AV2643" t="s">
        <v>8502</v>
      </c>
      <c r="AW2643" t="s">
        <v>3003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1</v>
      </c>
      <c r="BJ2643">
        <v>0</v>
      </c>
      <c r="BK2643">
        <v>0</v>
      </c>
      <c r="BL2643">
        <v>2016031422</v>
      </c>
      <c r="BM2643">
        <v>22</v>
      </c>
    </row>
    <row r="2644" spans="1:65">
      <c r="A2644" t="s">
        <v>8503</v>
      </c>
      <c r="B2644">
        <v>2643</v>
      </c>
      <c r="C2644" t="s">
        <v>57</v>
      </c>
      <c r="D2644" t="s">
        <v>55</v>
      </c>
      <c r="E2644">
        <v>22</v>
      </c>
      <c r="F2644">
        <v>2016031422</v>
      </c>
      <c r="G2644" t="s">
        <v>55</v>
      </c>
      <c r="H2644" t="s">
        <v>3004</v>
      </c>
      <c r="I2644" t="s">
        <v>55</v>
      </c>
      <c r="J2644" t="s">
        <v>55</v>
      </c>
      <c r="K2644" t="s">
        <v>55</v>
      </c>
      <c r="L2644" t="s">
        <v>55</v>
      </c>
      <c r="M2644" t="s">
        <v>55</v>
      </c>
      <c r="N2644" t="s">
        <v>57</v>
      </c>
      <c r="O2644" t="s">
        <v>57</v>
      </c>
      <c r="P2644" t="s">
        <v>57</v>
      </c>
      <c r="Q2644" t="s">
        <v>57</v>
      </c>
      <c r="R2644" t="s">
        <v>57</v>
      </c>
      <c r="S2644" t="s">
        <v>55</v>
      </c>
      <c r="T2644" t="s">
        <v>57</v>
      </c>
      <c r="U2644" t="s">
        <v>57</v>
      </c>
      <c r="V2644" t="s">
        <v>57</v>
      </c>
      <c r="W2644" t="s">
        <v>55</v>
      </c>
      <c r="X2644" t="s">
        <v>57</v>
      </c>
      <c r="Y2644" t="s">
        <v>57</v>
      </c>
      <c r="Z2644" t="s">
        <v>57</v>
      </c>
      <c r="AA2644" t="s">
        <v>57</v>
      </c>
      <c r="AB2644" t="s">
        <v>57</v>
      </c>
      <c r="AC2644" t="s">
        <v>57</v>
      </c>
      <c r="AD2644" t="s">
        <v>57</v>
      </c>
      <c r="AE2644">
        <v>0</v>
      </c>
      <c r="AF2644">
        <v>0</v>
      </c>
      <c r="AG2644">
        <v>0</v>
      </c>
      <c r="AH2644">
        <v>0</v>
      </c>
      <c r="AI2644" s="18" t="str">
        <f t="shared" si="165"/>
        <v>1</v>
      </c>
      <c r="AJ2644" s="18" t="str">
        <f t="shared" si="166"/>
        <v>1</v>
      </c>
      <c r="AK2644" s="18" t="str">
        <f t="shared" si="167"/>
        <v>1</v>
      </c>
      <c r="AL2644" s="18">
        <f t="shared" si="168"/>
        <v>0</v>
      </c>
      <c r="AM2644" t="s">
        <v>55</v>
      </c>
      <c r="AN2644" t="s">
        <v>55</v>
      </c>
      <c r="AO2644">
        <v>0</v>
      </c>
      <c r="AP2644">
        <v>1</v>
      </c>
      <c r="AQ2644">
        <v>0</v>
      </c>
      <c r="AR2644" t="s">
        <v>59</v>
      </c>
      <c r="AS2644" t="s">
        <v>80</v>
      </c>
      <c r="AT2644" t="s">
        <v>80</v>
      </c>
      <c r="AU2644" t="s">
        <v>80</v>
      </c>
      <c r="AV2644" t="s">
        <v>8503</v>
      </c>
      <c r="AW2644" t="s">
        <v>3004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2016031422</v>
      </c>
      <c r="BM2644">
        <v>22</v>
      </c>
    </row>
    <row r="2645" spans="1:65">
      <c r="A2645" t="s">
        <v>8504</v>
      </c>
      <c r="B2645">
        <v>2644</v>
      </c>
      <c r="C2645" t="s">
        <v>57</v>
      </c>
      <c r="D2645" t="s">
        <v>55</v>
      </c>
      <c r="E2645">
        <v>22</v>
      </c>
      <c r="F2645">
        <v>2016031422</v>
      </c>
      <c r="G2645" t="s">
        <v>55</v>
      </c>
      <c r="H2645" t="s">
        <v>3005</v>
      </c>
      <c r="I2645" t="s">
        <v>55</v>
      </c>
      <c r="J2645" t="s">
        <v>55</v>
      </c>
      <c r="K2645" t="s">
        <v>55</v>
      </c>
      <c r="L2645" t="s">
        <v>55</v>
      </c>
      <c r="M2645" t="s">
        <v>55</v>
      </c>
      <c r="N2645" t="s">
        <v>57</v>
      </c>
      <c r="O2645" t="s">
        <v>57</v>
      </c>
      <c r="P2645" t="s">
        <v>57</v>
      </c>
      <c r="Q2645" t="s">
        <v>57</v>
      </c>
      <c r="R2645" t="s">
        <v>57</v>
      </c>
      <c r="S2645" t="s">
        <v>55</v>
      </c>
      <c r="T2645" t="s">
        <v>57</v>
      </c>
      <c r="U2645" t="s">
        <v>57</v>
      </c>
      <c r="V2645" t="s">
        <v>57</v>
      </c>
      <c r="W2645" t="s">
        <v>55</v>
      </c>
      <c r="X2645" t="s">
        <v>57</v>
      </c>
      <c r="Y2645" t="s">
        <v>57</v>
      </c>
      <c r="Z2645" t="s">
        <v>57</v>
      </c>
      <c r="AA2645" t="s">
        <v>57</v>
      </c>
      <c r="AB2645" t="s">
        <v>57</v>
      </c>
      <c r="AC2645" t="s">
        <v>57</v>
      </c>
      <c r="AD2645" t="s">
        <v>57</v>
      </c>
      <c r="AE2645">
        <v>0</v>
      </c>
      <c r="AF2645">
        <v>0</v>
      </c>
      <c r="AG2645">
        <v>0</v>
      </c>
      <c r="AH2645">
        <v>0</v>
      </c>
      <c r="AI2645" s="18" t="str">
        <f t="shared" si="165"/>
        <v>1</v>
      </c>
      <c r="AJ2645" s="18" t="str">
        <f t="shared" si="166"/>
        <v>1</v>
      </c>
      <c r="AK2645" s="18" t="str">
        <f t="shared" si="167"/>
        <v>1</v>
      </c>
      <c r="AL2645" s="18">
        <f t="shared" si="168"/>
        <v>0</v>
      </c>
      <c r="AM2645" t="s">
        <v>55</v>
      </c>
      <c r="AN2645" t="s">
        <v>55</v>
      </c>
      <c r="AO2645">
        <v>0</v>
      </c>
      <c r="AP2645">
        <v>1</v>
      </c>
      <c r="AQ2645">
        <v>0</v>
      </c>
      <c r="AR2645" t="s">
        <v>59</v>
      </c>
      <c r="AS2645" t="s">
        <v>80</v>
      </c>
      <c r="AT2645" t="s">
        <v>80</v>
      </c>
      <c r="AU2645" t="s">
        <v>80</v>
      </c>
      <c r="AV2645" t="s">
        <v>8504</v>
      </c>
      <c r="AW2645" t="s">
        <v>3005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1</v>
      </c>
      <c r="BJ2645">
        <v>0</v>
      </c>
      <c r="BK2645">
        <v>0</v>
      </c>
      <c r="BL2645">
        <v>2016031422</v>
      </c>
      <c r="BM2645">
        <v>22</v>
      </c>
    </row>
    <row r="2646" spans="1:65">
      <c r="A2646" t="s">
        <v>8505</v>
      </c>
      <c r="B2646">
        <v>2645</v>
      </c>
      <c r="C2646" t="s">
        <v>57</v>
      </c>
      <c r="D2646" t="s">
        <v>55</v>
      </c>
      <c r="E2646">
        <v>22</v>
      </c>
      <c r="F2646">
        <v>2016031422</v>
      </c>
      <c r="G2646" t="s">
        <v>55</v>
      </c>
      <c r="H2646" t="s">
        <v>3006</v>
      </c>
      <c r="I2646" t="s">
        <v>55</v>
      </c>
      <c r="J2646" t="s">
        <v>55</v>
      </c>
      <c r="K2646" t="s">
        <v>55</v>
      </c>
      <c r="L2646" t="s">
        <v>55</v>
      </c>
      <c r="M2646" t="s">
        <v>55</v>
      </c>
      <c r="N2646" t="s">
        <v>57</v>
      </c>
      <c r="O2646" t="s">
        <v>57</v>
      </c>
      <c r="P2646" t="s">
        <v>57</v>
      </c>
      <c r="Q2646" t="s">
        <v>57</v>
      </c>
      <c r="R2646" t="s">
        <v>57</v>
      </c>
      <c r="S2646" t="s">
        <v>55</v>
      </c>
      <c r="T2646" t="s">
        <v>57</v>
      </c>
      <c r="U2646" t="s">
        <v>57</v>
      </c>
      <c r="V2646" t="s">
        <v>57</v>
      </c>
      <c r="W2646" t="s">
        <v>55</v>
      </c>
      <c r="X2646" t="s">
        <v>57</v>
      </c>
      <c r="Y2646" t="s">
        <v>57</v>
      </c>
      <c r="Z2646" t="s">
        <v>57</v>
      </c>
      <c r="AA2646" t="s">
        <v>57</v>
      </c>
      <c r="AB2646" t="s">
        <v>57</v>
      </c>
      <c r="AC2646" t="s">
        <v>57</v>
      </c>
      <c r="AD2646" t="s">
        <v>57</v>
      </c>
      <c r="AE2646">
        <v>0</v>
      </c>
      <c r="AF2646">
        <v>0</v>
      </c>
      <c r="AG2646">
        <v>0</v>
      </c>
      <c r="AH2646">
        <v>0</v>
      </c>
      <c r="AI2646" s="18" t="str">
        <f t="shared" si="165"/>
        <v>1</v>
      </c>
      <c r="AJ2646" s="18" t="str">
        <f t="shared" si="166"/>
        <v>1</v>
      </c>
      <c r="AK2646" s="18" t="str">
        <f t="shared" si="167"/>
        <v>1</v>
      </c>
      <c r="AL2646" s="18">
        <f t="shared" si="168"/>
        <v>0</v>
      </c>
      <c r="AM2646" t="s">
        <v>55</v>
      </c>
      <c r="AN2646" t="s">
        <v>55</v>
      </c>
      <c r="AO2646">
        <v>0</v>
      </c>
      <c r="AP2646">
        <v>1</v>
      </c>
      <c r="AQ2646">
        <v>0</v>
      </c>
      <c r="AR2646" t="s">
        <v>59</v>
      </c>
      <c r="AS2646" t="s">
        <v>80</v>
      </c>
      <c r="AT2646" t="s">
        <v>80</v>
      </c>
      <c r="AU2646" t="s">
        <v>80</v>
      </c>
      <c r="AV2646" t="s">
        <v>8505</v>
      </c>
      <c r="AW2646" t="s">
        <v>3006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  <c r="BJ2646">
        <v>0</v>
      </c>
      <c r="BK2646">
        <v>0</v>
      </c>
      <c r="BL2646">
        <v>2016031422</v>
      </c>
      <c r="BM2646">
        <v>22</v>
      </c>
    </row>
    <row r="2647" spans="1:65">
      <c r="A2647" t="s">
        <v>8506</v>
      </c>
      <c r="B2647">
        <v>2646</v>
      </c>
      <c r="C2647" t="s">
        <v>57</v>
      </c>
      <c r="D2647" t="s">
        <v>55</v>
      </c>
      <c r="E2647">
        <v>22</v>
      </c>
      <c r="F2647">
        <v>2016031422</v>
      </c>
      <c r="G2647" t="s">
        <v>55</v>
      </c>
      <c r="H2647" t="s">
        <v>3007</v>
      </c>
      <c r="I2647" t="s">
        <v>55</v>
      </c>
      <c r="J2647" t="s">
        <v>55</v>
      </c>
      <c r="K2647" t="s">
        <v>55</v>
      </c>
      <c r="L2647" t="s">
        <v>55</v>
      </c>
      <c r="M2647" t="s">
        <v>55</v>
      </c>
      <c r="N2647" t="s">
        <v>57</v>
      </c>
      <c r="O2647" t="s">
        <v>57</v>
      </c>
      <c r="P2647" t="s">
        <v>57</v>
      </c>
      <c r="Q2647" t="s">
        <v>57</v>
      </c>
      <c r="R2647" t="s">
        <v>57</v>
      </c>
      <c r="S2647" t="s">
        <v>55</v>
      </c>
      <c r="T2647" t="s">
        <v>57</v>
      </c>
      <c r="U2647" t="s">
        <v>57</v>
      </c>
      <c r="V2647" t="s">
        <v>57</v>
      </c>
      <c r="W2647" t="s">
        <v>55</v>
      </c>
      <c r="X2647" t="s">
        <v>57</v>
      </c>
      <c r="Y2647" t="s">
        <v>57</v>
      </c>
      <c r="Z2647" t="s">
        <v>57</v>
      </c>
      <c r="AA2647" t="s">
        <v>57</v>
      </c>
      <c r="AB2647" t="s">
        <v>57</v>
      </c>
      <c r="AC2647" t="s">
        <v>57</v>
      </c>
      <c r="AD2647" t="s">
        <v>57</v>
      </c>
      <c r="AE2647">
        <v>0</v>
      </c>
      <c r="AF2647">
        <v>0</v>
      </c>
      <c r="AG2647">
        <v>0</v>
      </c>
      <c r="AH2647">
        <v>0</v>
      </c>
      <c r="AI2647" s="18" t="str">
        <f t="shared" si="165"/>
        <v>1</v>
      </c>
      <c r="AJ2647" s="18" t="str">
        <f t="shared" si="166"/>
        <v>1</v>
      </c>
      <c r="AK2647" s="18" t="str">
        <f t="shared" si="167"/>
        <v>1</v>
      </c>
      <c r="AL2647" s="18">
        <f t="shared" si="168"/>
        <v>0</v>
      </c>
      <c r="AM2647" t="s">
        <v>55</v>
      </c>
      <c r="AN2647" t="s">
        <v>55</v>
      </c>
      <c r="AO2647">
        <v>0</v>
      </c>
      <c r="AP2647">
        <v>1</v>
      </c>
      <c r="AQ2647">
        <v>0</v>
      </c>
      <c r="AR2647" t="s">
        <v>59</v>
      </c>
      <c r="AS2647" t="s">
        <v>80</v>
      </c>
      <c r="AT2647" t="s">
        <v>80</v>
      </c>
      <c r="AU2647" t="s">
        <v>80</v>
      </c>
      <c r="AV2647" t="s">
        <v>8506</v>
      </c>
      <c r="AW2647" t="s">
        <v>3007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1</v>
      </c>
      <c r="BJ2647">
        <v>0</v>
      </c>
      <c r="BK2647">
        <v>0</v>
      </c>
      <c r="BL2647">
        <v>2016031422</v>
      </c>
      <c r="BM2647">
        <v>22</v>
      </c>
    </row>
    <row r="2648" spans="1:65">
      <c r="A2648" t="s">
        <v>8507</v>
      </c>
      <c r="B2648">
        <v>2647</v>
      </c>
      <c r="C2648" t="s">
        <v>57</v>
      </c>
      <c r="D2648" t="s">
        <v>55</v>
      </c>
      <c r="E2648">
        <v>22</v>
      </c>
      <c r="F2648">
        <v>2016031422</v>
      </c>
      <c r="G2648" t="s">
        <v>55</v>
      </c>
      <c r="H2648" t="s">
        <v>3008</v>
      </c>
      <c r="I2648" t="s">
        <v>55</v>
      </c>
      <c r="J2648" t="s">
        <v>55</v>
      </c>
      <c r="K2648" t="s">
        <v>55</v>
      </c>
      <c r="L2648" t="s">
        <v>55</v>
      </c>
      <c r="M2648" t="s">
        <v>55</v>
      </c>
      <c r="N2648" t="s">
        <v>57</v>
      </c>
      <c r="O2648" t="s">
        <v>57</v>
      </c>
      <c r="P2648" t="s">
        <v>57</v>
      </c>
      <c r="Q2648" t="s">
        <v>57</v>
      </c>
      <c r="R2648" t="s">
        <v>57</v>
      </c>
      <c r="S2648" t="s">
        <v>55</v>
      </c>
      <c r="T2648" t="s">
        <v>57</v>
      </c>
      <c r="U2648" t="s">
        <v>57</v>
      </c>
      <c r="V2648" t="s">
        <v>57</v>
      </c>
      <c r="W2648" t="s">
        <v>55</v>
      </c>
      <c r="X2648" t="s">
        <v>57</v>
      </c>
      <c r="Y2648" t="s">
        <v>57</v>
      </c>
      <c r="Z2648" t="s">
        <v>57</v>
      </c>
      <c r="AA2648" t="s">
        <v>57</v>
      </c>
      <c r="AB2648" t="s">
        <v>57</v>
      </c>
      <c r="AC2648" t="s">
        <v>57</v>
      </c>
      <c r="AD2648" t="s">
        <v>57</v>
      </c>
      <c r="AE2648">
        <v>0</v>
      </c>
      <c r="AF2648">
        <v>0</v>
      </c>
      <c r="AG2648">
        <v>0</v>
      </c>
      <c r="AH2648">
        <v>0</v>
      </c>
      <c r="AI2648" s="18" t="str">
        <f t="shared" si="165"/>
        <v>1</v>
      </c>
      <c r="AJ2648" s="18" t="str">
        <f t="shared" si="166"/>
        <v>1</v>
      </c>
      <c r="AK2648" s="18" t="str">
        <f t="shared" si="167"/>
        <v>1</v>
      </c>
      <c r="AL2648" s="18">
        <f t="shared" si="168"/>
        <v>0</v>
      </c>
      <c r="AM2648" t="s">
        <v>55</v>
      </c>
      <c r="AN2648" t="s">
        <v>55</v>
      </c>
      <c r="AO2648">
        <v>1</v>
      </c>
      <c r="AP2648">
        <v>1</v>
      </c>
      <c r="AQ2648">
        <v>0</v>
      </c>
      <c r="AR2648" t="s">
        <v>59</v>
      </c>
      <c r="AS2648" t="s">
        <v>80</v>
      </c>
      <c r="AT2648" t="s">
        <v>80</v>
      </c>
      <c r="AU2648" t="s">
        <v>80</v>
      </c>
      <c r="AV2648" t="s">
        <v>8507</v>
      </c>
      <c r="AW2648" t="s">
        <v>3008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</v>
      </c>
      <c r="BJ2648">
        <v>0</v>
      </c>
      <c r="BK2648">
        <v>0</v>
      </c>
      <c r="BL2648">
        <v>2016031422</v>
      </c>
      <c r="BM2648">
        <v>22</v>
      </c>
    </row>
    <row r="2649" spans="1:65">
      <c r="A2649" t="s">
        <v>8508</v>
      </c>
      <c r="B2649">
        <v>2648</v>
      </c>
      <c r="C2649" t="s">
        <v>57</v>
      </c>
      <c r="D2649" t="s">
        <v>55</v>
      </c>
      <c r="E2649">
        <v>22</v>
      </c>
      <c r="F2649">
        <v>2016031422</v>
      </c>
      <c r="G2649" t="s">
        <v>55</v>
      </c>
      <c r="H2649" t="s">
        <v>3009</v>
      </c>
      <c r="I2649" t="s">
        <v>55</v>
      </c>
      <c r="J2649" t="s">
        <v>55</v>
      </c>
      <c r="K2649" t="s">
        <v>55</v>
      </c>
      <c r="L2649" t="s">
        <v>55</v>
      </c>
      <c r="M2649" t="s">
        <v>55</v>
      </c>
      <c r="N2649" t="s">
        <v>57</v>
      </c>
      <c r="O2649" t="s">
        <v>57</v>
      </c>
      <c r="P2649" t="s">
        <v>57</v>
      </c>
      <c r="Q2649" t="s">
        <v>57</v>
      </c>
      <c r="R2649" t="s">
        <v>57</v>
      </c>
      <c r="S2649" t="s">
        <v>55</v>
      </c>
      <c r="T2649" t="s">
        <v>57</v>
      </c>
      <c r="U2649" t="s">
        <v>57</v>
      </c>
      <c r="V2649" t="s">
        <v>57</v>
      </c>
      <c r="W2649" t="s">
        <v>55</v>
      </c>
      <c r="X2649" t="s">
        <v>57</v>
      </c>
      <c r="Y2649" t="s">
        <v>57</v>
      </c>
      <c r="Z2649" t="s">
        <v>57</v>
      </c>
      <c r="AA2649" t="s">
        <v>57</v>
      </c>
      <c r="AB2649" t="s">
        <v>57</v>
      </c>
      <c r="AC2649" t="s">
        <v>57</v>
      </c>
      <c r="AD2649" t="s">
        <v>57</v>
      </c>
      <c r="AE2649">
        <v>0</v>
      </c>
      <c r="AF2649">
        <v>0</v>
      </c>
      <c r="AG2649">
        <v>0</v>
      </c>
      <c r="AH2649">
        <v>0</v>
      </c>
      <c r="AI2649" s="18" t="str">
        <f t="shared" si="165"/>
        <v>1</v>
      </c>
      <c r="AJ2649" s="18" t="str">
        <f t="shared" si="166"/>
        <v>1</v>
      </c>
      <c r="AK2649" s="18" t="str">
        <f t="shared" si="167"/>
        <v>1</v>
      </c>
      <c r="AL2649" s="18">
        <f t="shared" si="168"/>
        <v>0</v>
      </c>
      <c r="AM2649" t="s">
        <v>55</v>
      </c>
      <c r="AN2649" t="s">
        <v>55</v>
      </c>
      <c r="AO2649">
        <v>0</v>
      </c>
      <c r="AP2649">
        <v>1</v>
      </c>
      <c r="AQ2649">
        <v>0</v>
      </c>
      <c r="AR2649" t="s">
        <v>59</v>
      </c>
      <c r="AS2649" t="s">
        <v>80</v>
      </c>
      <c r="AT2649" t="s">
        <v>80</v>
      </c>
      <c r="AU2649" t="s">
        <v>80</v>
      </c>
      <c r="AV2649" t="s">
        <v>8508</v>
      </c>
      <c r="AW2649" t="s">
        <v>3009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</v>
      </c>
      <c r="BJ2649">
        <v>0</v>
      </c>
      <c r="BK2649">
        <v>0</v>
      </c>
      <c r="BL2649">
        <v>2016031422</v>
      </c>
      <c r="BM2649">
        <v>22</v>
      </c>
    </row>
    <row r="2650" spans="1:65">
      <c r="A2650" t="s">
        <v>8509</v>
      </c>
      <c r="B2650">
        <v>2649</v>
      </c>
      <c r="C2650" t="s">
        <v>57</v>
      </c>
      <c r="D2650" t="s">
        <v>55</v>
      </c>
      <c r="E2650">
        <v>22</v>
      </c>
      <c r="F2650">
        <v>2016031422</v>
      </c>
      <c r="G2650" t="s">
        <v>55</v>
      </c>
      <c r="H2650" t="s">
        <v>3010</v>
      </c>
      <c r="I2650" t="s">
        <v>55</v>
      </c>
      <c r="J2650" t="s">
        <v>55</v>
      </c>
      <c r="K2650" t="s">
        <v>55</v>
      </c>
      <c r="L2650" t="s">
        <v>55</v>
      </c>
      <c r="M2650" t="s">
        <v>55</v>
      </c>
      <c r="N2650" t="s">
        <v>57</v>
      </c>
      <c r="O2650" t="s">
        <v>57</v>
      </c>
      <c r="P2650" t="s">
        <v>57</v>
      </c>
      <c r="Q2650" t="s">
        <v>57</v>
      </c>
      <c r="R2650" t="s">
        <v>57</v>
      </c>
      <c r="S2650" t="s">
        <v>55</v>
      </c>
      <c r="T2650" t="s">
        <v>57</v>
      </c>
      <c r="U2650" t="s">
        <v>57</v>
      </c>
      <c r="V2650" t="s">
        <v>57</v>
      </c>
      <c r="W2650" t="s">
        <v>55</v>
      </c>
      <c r="X2650" t="s">
        <v>57</v>
      </c>
      <c r="Y2650" t="s">
        <v>57</v>
      </c>
      <c r="Z2650" t="s">
        <v>57</v>
      </c>
      <c r="AA2650" t="s">
        <v>57</v>
      </c>
      <c r="AB2650" t="s">
        <v>57</v>
      </c>
      <c r="AC2650" t="s">
        <v>57</v>
      </c>
      <c r="AD2650" t="s">
        <v>57</v>
      </c>
      <c r="AE2650">
        <v>0</v>
      </c>
      <c r="AF2650">
        <v>0</v>
      </c>
      <c r="AG2650">
        <v>0</v>
      </c>
      <c r="AH2650">
        <v>0</v>
      </c>
      <c r="AI2650" s="18" t="str">
        <f t="shared" si="165"/>
        <v>1</v>
      </c>
      <c r="AJ2650" s="18" t="str">
        <f t="shared" si="166"/>
        <v>1</v>
      </c>
      <c r="AK2650" s="18" t="str">
        <f t="shared" si="167"/>
        <v>1</v>
      </c>
      <c r="AL2650" s="18">
        <f t="shared" si="168"/>
        <v>0</v>
      </c>
      <c r="AM2650" t="s">
        <v>55</v>
      </c>
      <c r="AN2650" t="s">
        <v>55</v>
      </c>
      <c r="AO2650">
        <v>0</v>
      </c>
      <c r="AP2650">
        <v>1</v>
      </c>
      <c r="AQ2650">
        <v>0</v>
      </c>
      <c r="AR2650" t="s">
        <v>59</v>
      </c>
      <c r="AS2650" t="s">
        <v>80</v>
      </c>
      <c r="AT2650" t="s">
        <v>80</v>
      </c>
      <c r="AU2650" t="s">
        <v>80</v>
      </c>
      <c r="AV2650" t="s">
        <v>8509</v>
      </c>
      <c r="AW2650" t="s">
        <v>3010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1</v>
      </c>
      <c r="BJ2650">
        <v>0</v>
      </c>
      <c r="BK2650">
        <v>0</v>
      </c>
      <c r="BL2650">
        <v>2016031422</v>
      </c>
      <c r="BM2650">
        <v>22</v>
      </c>
    </row>
    <row r="2651" spans="1:65">
      <c r="A2651" t="s">
        <v>8510</v>
      </c>
      <c r="B2651">
        <v>2650</v>
      </c>
      <c r="C2651" t="s">
        <v>57</v>
      </c>
      <c r="D2651" t="s">
        <v>55</v>
      </c>
      <c r="E2651">
        <v>22</v>
      </c>
      <c r="F2651">
        <v>2016031422</v>
      </c>
      <c r="G2651" t="s">
        <v>55</v>
      </c>
      <c r="H2651" t="s">
        <v>3011</v>
      </c>
      <c r="I2651" t="s">
        <v>55</v>
      </c>
      <c r="J2651" t="s">
        <v>55</v>
      </c>
      <c r="K2651" t="s">
        <v>55</v>
      </c>
      <c r="L2651" t="s">
        <v>55</v>
      </c>
      <c r="M2651" t="s">
        <v>55</v>
      </c>
      <c r="N2651" t="s">
        <v>57</v>
      </c>
      <c r="O2651" t="s">
        <v>57</v>
      </c>
      <c r="P2651" t="s">
        <v>57</v>
      </c>
      <c r="Q2651" t="s">
        <v>57</v>
      </c>
      <c r="R2651" t="s">
        <v>57</v>
      </c>
      <c r="S2651" t="s">
        <v>55</v>
      </c>
      <c r="T2651" t="s">
        <v>57</v>
      </c>
      <c r="U2651" t="s">
        <v>57</v>
      </c>
      <c r="V2651" t="s">
        <v>57</v>
      </c>
      <c r="W2651" t="s">
        <v>55</v>
      </c>
      <c r="X2651" t="s">
        <v>57</v>
      </c>
      <c r="Y2651" t="s">
        <v>57</v>
      </c>
      <c r="Z2651" t="s">
        <v>57</v>
      </c>
      <c r="AA2651" t="s">
        <v>57</v>
      </c>
      <c r="AB2651" t="s">
        <v>57</v>
      </c>
      <c r="AC2651" t="s">
        <v>57</v>
      </c>
      <c r="AD2651" t="s">
        <v>57</v>
      </c>
      <c r="AE2651">
        <v>0</v>
      </c>
      <c r="AF2651">
        <v>0</v>
      </c>
      <c r="AG2651">
        <v>0</v>
      </c>
      <c r="AH2651">
        <v>0</v>
      </c>
      <c r="AI2651" s="18" t="str">
        <f t="shared" si="165"/>
        <v>1</v>
      </c>
      <c r="AJ2651" s="18" t="str">
        <f t="shared" si="166"/>
        <v>1</v>
      </c>
      <c r="AK2651" s="18" t="str">
        <f t="shared" si="167"/>
        <v>1</v>
      </c>
      <c r="AL2651" s="18">
        <f t="shared" si="168"/>
        <v>0</v>
      </c>
      <c r="AM2651" t="s">
        <v>55</v>
      </c>
      <c r="AN2651" t="s">
        <v>55</v>
      </c>
      <c r="AO2651">
        <v>0</v>
      </c>
      <c r="AP2651">
        <v>1</v>
      </c>
      <c r="AQ2651">
        <v>0</v>
      </c>
      <c r="AR2651" t="s">
        <v>59</v>
      </c>
      <c r="AS2651" t="s">
        <v>80</v>
      </c>
      <c r="AT2651" t="s">
        <v>80</v>
      </c>
      <c r="AU2651" t="s">
        <v>80</v>
      </c>
      <c r="AV2651" t="s">
        <v>8510</v>
      </c>
      <c r="AW2651" t="s">
        <v>3011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1</v>
      </c>
      <c r="BJ2651">
        <v>0</v>
      </c>
      <c r="BK2651">
        <v>0</v>
      </c>
      <c r="BL2651">
        <v>2016031422</v>
      </c>
      <c r="BM2651">
        <v>22</v>
      </c>
    </row>
    <row r="2652" spans="1:65">
      <c r="A2652" t="s">
        <v>8511</v>
      </c>
      <c r="B2652">
        <v>2651</v>
      </c>
      <c r="C2652" t="s">
        <v>57</v>
      </c>
      <c r="D2652" t="s">
        <v>55</v>
      </c>
      <c r="E2652">
        <v>22</v>
      </c>
      <c r="F2652">
        <v>2016031422</v>
      </c>
      <c r="G2652" t="s">
        <v>55</v>
      </c>
      <c r="H2652" t="s">
        <v>3012</v>
      </c>
      <c r="I2652" t="s">
        <v>55</v>
      </c>
      <c r="J2652" t="s">
        <v>55</v>
      </c>
      <c r="K2652" t="s">
        <v>55</v>
      </c>
      <c r="L2652" t="s">
        <v>55</v>
      </c>
      <c r="M2652" t="s">
        <v>55</v>
      </c>
      <c r="N2652" t="s">
        <v>57</v>
      </c>
      <c r="O2652" t="s">
        <v>57</v>
      </c>
      <c r="P2652" t="s">
        <v>57</v>
      </c>
      <c r="Q2652" t="s">
        <v>57</v>
      </c>
      <c r="R2652" t="s">
        <v>57</v>
      </c>
      <c r="S2652" t="s">
        <v>55</v>
      </c>
      <c r="T2652" t="s">
        <v>57</v>
      </c>
      <c r="U2652" t="s">
        <v>57</v>
      </c>
      <c r="V2652" t="s">
        <v>57</v>
      </c>
      <c r="W2652" t="s">
        <v>55</v>
      </c>
      <c r="X2652" t="s">
        <v>57</v>
      </c>
      <c r="Y2652" t="s">
        <v>57</v>
      </c>
      <c r="Z2652" t="s">
        <v>57</v>
      </c>
      <c r="AA2652" t="s">
        <v>57</v>
      </c>
      <c r="AB2652" t="s">
        <v>57</v>
      </c>
      <c r="AC2652" t="s">
        <v>57</v>
      </c>
      <c r="AD2652" t="s">
        <v>57</v>
      </c>
      <c r="AE2652">
        <v>0</v>
      </c>
      <c r="AF2652">
        <v>0</v>
      </c>
      <c r="AG2652">
        <v>0</v>
      </c>
      <c r="AH2652">
        <v>0</v>
      </c>
      <c r="AI2652" s="18" t="str">
        <f t="shared" si="165"/>
        <v>1</v>
      </c>
      <c r="AJ2652" s="18" t="str">
        <f t="shared" si="166"/>
        <v>1</v>
      </c>
      <c r="AK2652" s="18" t="str">
        <f t="shared" si="167"/>
        <v>1</v>
      </c>
      <c r="AL2652" s="18">
        <f t="shared" si="168"/>
        <v>0</v>
      </c>
      <c r="AM2652" t="s">
        <v>55</v>
      </c>
      <c r="AN2652" t="s">
        <v>55</v>
      </c>
      <c r="AO2652">
        <v>0</v>
      </c>
      <c r="AP2652">
        <v>1</v>
      </c>
      <c r="AQ2652">
        <v>0</v>
      </c>
      <c r="AR2652" t="s">
        <v>59</v>
      </c>
      <c r="AS2652" t="s">
        <v>80</v>
      </c>
      <c r="AT2652" t="s">
        <v>80</v>
      </c>
      <c r="AU2652" t="s">
        <v>80</v>
      </c>
      <c r="AV2652" t="s">
        <v>8511</v>
      </c>
      <c r="AW2652" t="s">
        <v>3012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0</v>
      </c>
      <c r="BK2652">
        <v>0</v>
      </c>
      <c r="BL2652">
        <v>2016031422</v>
      </c>
      <c r="BM2652">
        <v>22</v>
      </c>
    </row>
    <row r="2653" spans="1:65">
      <c r="A2653" t="s">
        <v>8512</v>
      </c>
      <c r="B2653">
        <v>2652</v>
      </c>
      <c r="C2653" t="s">
        <v>57</v>
      </c>
      <c r="D2653" t="s">
        <v>55</v>
      </c>
      <c r="E2653">
        <v>22</v>
      </c>
      <c r="F2653">
        <v>2016031422</v>
      </c>
      <c r="G2653" t="s">
        <v>55</v>
      </c>
      <c r="H2653" t="s">
        <v>3013</v>
      </c>
      <c r="I2653" t="s">
        <v>55</v>
      </c>
      <c r="J2653" t="s">
        <v>55</v>
      </c>
      <c r="K2653" t="s">
        <v>55</v>
      </c>
      <c r="L2653" t="s">
        <v>55</v>
      </c>
      <c r="M2653" t="s">
        <v>55</v>
      </c>
      <c r="N2653" t="s">
        <v>57</v>
      </c>
      <c r="O2653" t="s">
        <v>57</v>
      </c>
      <c r="P2653" t="s">
        <v>57</v>
      </c>
      <c r="Q2653" t="s">
        <v>57</v>
      </c>
      <c r="R2653" t="s">
        <v>57</v>
      </c>
      <c r="S2653" t="s">
        <v>55</v>
      </c>
      <c r="T2653" t="s">
        <v>57</v>
      </c>
      <c r="U2653" t="s">
        <v>57</v>
      </c>
      <c r="V2653" t="s">
        <v>57</v>
      </c>
      <c r="W2653" t="s">
        <v>55</v>
      </c>
      <c r="X2653" t="s">
        <v>57</v>
      </c>
      <c r="Y2653" t="s">
        <v>57</v>
      </c>
      <c r="Z2653" t="s">
        <v>57</v>
      </c>
      <c r="AA2653" t="s">
        <v>57</v>
      </c>
      <c r="AB2653" t="s">
        <v>57</v>
      </c>
      <c r="AC2653" t="s">
        <v>57</v>
      </c>
      <c r="AD2653" t="s">
        <v>57</v>
      </c>
      <c r="AE2653">
        <v>0</v>
      </c>
      <c r="AF2653">
        <v>0</v>
      </c>
      <c r="AG2653">
        <v>0</v>
      </c>
      <c r="AH2653">
        <v>0</v>
      </c>
      <c r="AI2653" s="18" t="str">
        <f t="shared" si="165"/>
        <v>1</v>
      </c>
      <c r="AJ2653" s="18" t="str">
        <f t="shared" si="166"/>
        <v>1</v>
      </c>
      <c r="AK2653" s="18" t="str">
        <f t="shared" si="167"/>
        <v>1</v>
      </c>
      <c r="AL2653" s="18">
        <f t="shared" si="168"/>
        <v>0</v>
      </c>
      <c r="AM2653" t="s">
        <v>55</v>
      </c>
      <c r="AN2653" t="s">
        <v>55</v>
      </c>
      <c r="AO2653">
        <v>1</v>
      </c>
      <c r="AP2653">
        <v>1</v>
      </c>
      <c r="AQ2653">
        <v>0</v>
      </c>
      <c r="AR2653" t="s">
        <v>59</v>
      </c>
      <c r="AS2653" t="s">
        <v>80</v>
      </c>
      <c r="AT2653" t="s">
        <v>80</v>
      </c>
      <c r="AU2653" t="s">
        <v>80</v>
      </c>
      <c r="AV2653" t="s">
        <v>8512</v>
      </c>
      <c r="AW2653" t="s">
        <v>3013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1</v>
      </c>
      <c r="BJ2653">
        <v>0</v>
      </c>
      <c r="BK2653">
        <v>0</v>
      </c>
      <c r="BL2653">
        <v>2016031422</v>
      </c>
      <c r="BM2653">
        <v>22</v>
      </c>
    </row>
    <row r="2654" spans="1:65">
      <c r="A2654" t="s">
        <v>8513</v>
      </c>
      <c r="B2654">
        <v>2653</v>
      </c>
      <c r="C2654" t="s">
        <v>57</v>
      </c>
      <c r="D2654" t="s">
        <v>55</v>
      </c>
      <c r="E2654">
        <v>22</v>
      </c>
      <c r="F2654">
        <v>2016031422</v>
      </c>
      <c r="G2654" t="s">
        <v>55</v>
      </c>
      <c r="H2654" t="s">
        <v>3014</v>
      </c>
      <c r="I2654" t="s">
        <v>55</v>
      </c>
      <c r="J2654" t="s">
        <v>55</v>
      </c>
      <c r="K2654" t="s">
        <v>55</v>
      </c>
      <c r="L2654" t="s">
        <v>55</v>
      </c>
      <c r="M2654" t="s">
        <v>55</v>
      </c>
      <c r="N2654" t="s">
        <v>57</v>
      </c>
      <c r="O2654" t="s">
        <v>57</v>
      </c>
      <c r="P2654" t="s">
        <v>57</v>
      </c>
      <c r="Q2654" t="s">
        <v>57</v>
      </c>
      <c r="R2654" t="s">
        <v>57</v>
      </c>
      <c r="S2654" t="s">
        <v>55</v>
      </c>
      <c r="T2654" t="s">
        <v>57</v>
      </c>
      <c r="U2654" t="s">
        <v>57</v>
      </c>
      <c r="V2654" t="s">
        <v>57</v>
      </c>
      <c r="W2654" t="s">
        <v>55</v>
      </c>
      <c r="X2654" t="s">
        <v>57</v>
      </c>
      <c r="Y2654" t="s">
        <v>57</v>
      </c>
      <c r="Z2654" t="s">
        <v>57</v>
      </c>
      <c r="AA2654" t="s">
        <v>57</v>
      </c>
      <c r="AB2654" t="s">
        <v>57</v>
      </c>
      <c r="AC2654" t="s">
        <v>57</v>
      </c>
      <c r="AD2654" t="s">
        <v>57</v>
      </c>
      <c r="AE2654">
        <v>0</v>
      </c>
      <c r="AF2654">
        <v>0</v>
      </c>
      <c r="AG2654">
        <v>0</v>
      </c>
      <c r="AH2654">
        <v>0</v>
      </c>
      <c r="AI2654" s="18" t="str">
        <f t="shared" si="165"/>
        <v>1</v>
      </c>
      <c r="AJ2654" s="18" t="str">
        <f t="shared" si="166"/>
        <v>1</v>
      </c>
      <c r="AK2654" s="18" t="str">
        <f t="shared" si="167"/>
        <v>1</v>
      </c>
      <c r="AL2654" s="18">
        <f t="shared" si="168"/>
        <v>0</v>
      </c>
      <c r="AM2654" t="s">
        <v>55</v>
      </c>
      <c r="AN2654" t="s">
        <v>55</v>
      </c>
      <c r="AO2654">
        <v>0</v>
      </c>
      <c r="AP2654">
        <v>1</v>
      </c>
      <c r="AQ2654">
        <v>0</v>
      </c>
      <c r="AR2654" t="s">
        <v>59</v>
      </c>
      <c r="AS2654" t="s">
        <v>80</v>
      </c>
      <c r="AT2654" t="s">
        <v>80</v>
      </c>
      <c r="AU2654" t="s">
        <v>80</v>
      </c>
      <c r="AV2654" t="s">
        <v>8513</v>
      </c>
      <c r="AW2654" t="s">
        <v>3014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1</v>
      </c>
      <c r="BJ2654">
        <v>0</v>
      </c>
      <c r="BK2654">
        <v>0</v>
      </c>
      <c r="BL2654">
        <v>2016031422</v>
      </c>
      <c r="BM2654">
        <v>22</v>
      </c>
    </row>
    <row r="2655" spans="1:65">
      <c r="A2655" t="s">
        <v>8514</v>
      </c>
      <c r="B2655">
        <v>2654</v>
      </c>
      <c r="C2655" t="s">
        <v>57</v>
      </c>
      <c r="D2655" t="s">
        <v>55</v>
      </c>
      <c r="E2655">
        <v>22</v>
      </c>
      <c r="F2655">
        <v>2016031422</v>
      </c>
      <c r="G2655" t="s">
        <v>55</v>
      </c>
      <c r="H2655" t="s">
        <v>3015</v>
      </c>
      <c r="I2655" t="s">
        <v>55</v>
      </c>
      <c r="J2655" t="s">
        <v>55</v>
      </c>
      <c r="K2655" t="s">
        <v>55</v>
      </c>
      <c r="L2655" t="s">
        <v>55</v>
      </c>
      <c r="M2655" t="s">
        <v>55</v>
      </c>
      <c r="N2655" t="s">
        <v>57</v>
      </c>
      <c r="O2655" t="s">
        <v>57</v>
      </c>
      <c r="P2655" t="s">
        <v>57</v>
      </c>
      <c r="Q2655" t="s">
        <v>57</v>
      </c>
      <c r="R2655" t="s">
        <v>57</v>
      </c>
      <c r="S2655" t="s">
        <v>55</v>
      </c>
      <c r="T2655" t="s">
        <v>57</v>
      </c>
      <c r="U2655" t="s">
        <v>57</v>
      </c>
      <c r="V2655" t="s">
        <v>57</v>
      </c>
      <c r="W2655" t="s">
        <v>55</v>
      </c>
      <c r="X2655" t="s">
        <v>57</v>
      </c>
      <c r="Y2655" t="s">
        <v>57</v>
      </c>
      <c r="Z2655" t="s">
        <v>57</v>
      </c>
      <c r="AA2655" t="s">
        <v>57</v>
      </c>
      <c r="AB2655" t="s">
        <v>57</v>
      </c>
      <c r="AC2655" t="s">
        <v>57</v>
      </c>
      <c r="AD2655" t="s">
        <v>57</v>
      </c>
      <c r="AE2655">
        <v>0</v>
      </c>
      <c r="AF2655">
        <v>0</v>
      </c>
      <c r="AG2655">
        <v>0</v>
      </c>
      <c r="AH2655">
        <v>0</v>
      </c>
      <c r="AI2655" s="18" t="str">
        <f t="shared" si="165"/>
        <v>1</v>
      </c>
      <c r="AJ2655" s="18" t="str">
        <f t="shared" si="166"/>
        <v>1</v>
      </c>
      <c r="AK2655" s="18" t="str">
        <f t="shared" si="167"/>
        <v>1</v>
      </c>
      <c r="AL2655" s="18">
        <f t="shared" si="168"/>
        <v>0</v>
      </c>
      <c r="AM2655" t="s">
        <v>55</v>
      </c>
      <c r="AN2655" t="s">
        <v>55</v>
      </c>
      <c r="AO2655">
        <v>0</v>
      </c>
      <c r="AP2655">
        <v>1</v>
      </c>
      <c r="AQ2655">
        <v>0</v>
      </c>
      <c r="AR2655" t="s">
        <v>59</v>
      </c>
      <c r="AS2655" t="s">
        <v>80</v>
      </c>
      <c r="AT2655" t="s">
        <v>80</v>
      </c>
      <c r="AU2655" t="s">
        <v>80</v>
      </c>
      <c r="AV2655" t="s">
        <v>8514</v>
      </c>
      <c r="AW2655" t="s">
        <v>3015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1</v>
      </c>
      <c r="BJ2655">
        <v>0</v>
      </c>
      <c r="BK2655">
        <v>0</v>
      </c>
      <c r="BL2655">
        <v>2016031422</v>
      </c>
      <c r="BM2655">
        <v>22</v>
      </c>
    </row>
    <row r="2656" spans="1:65">
      <c r="A2656" t="s">
        <v>8515</v>
      </c>
      <c r="B2656">
        <v>2655</v>
      </c>
      <c r="C2656" t="s">
        <v>57</v>
      </c>
      <c r="D2656" t="s">
        <v>55</v>
      </c>
      <c r="E2656">
        <v>22</v>
      </c>
      <c r="F2656">
        <v>2016031422</v>
      </c>
      <c r="G2656" t="s">
        <v>55</v>
      </c>
      <c r="H2656" t="s">
        <v>3016</v>
      </c>
      <c r="I2656" t="s">
        <v>55</v>
      </c>
      <c r="J2656" t="s">
        <v>55</v>
      </c>
      <c r="K2656" t="s">
        <v>55</v>
      </c>
      <c r="L2656" t="s">
        <v>55</v>
      </c>
      <c r="M2656" t="s">
        <v>55</v>
      </c>
      <c r="N2656" t="s">
        <v>57</v>
      </c>
      <c r="O2656" t="s">
        <v>57</v>
      </c>
      <c r="P2656" t="s">
        <v>57</v>
      </c>
      <c r="Q2656" t="s">
        <v>57</v>
      </c>
      <c r="R2656" t="s">
        <v>57</v>
      </c>
      <c r="S2656" t="s">
        <v>55</v>
      </c>
      <c r="T2656" t="s">
        <v>57</v>
      </c>
      <c r="U2656" t="s">
        <v>57</v>
      </c>
      <c r="V2656" t="s">
        <v>57</v>
      </c>
      <c r="W2656" t="s">
        <v>55</v>
      </c>
      <c r="X2656" t="s">
        <v>57</v>
      </c>
      <c r="Y2656" t="s">
        <v>57</v>
      </c>
      <c r="Z2656" t="s">
        <v>57</v>
      </c>
      <c r="AA2656" t="s">
        <v>57</v>
      </c>
      <c r="AB2656" t="s">
        <v>57</v>
      </c>
      <c r="AC2656" t="s">
        <v>57</v>
      </c>
      <c r="AD2656" t="s">
        <v>57</v>
      </c>
      <c r="AE2656">
        <v>0</v>
      </c>
      <c r="AF2656">
        <v>0</v>
      </c>
      <c r="AG2656">
        <v>0</v>
      </c>
      <c r="AH2656">
        <v>0</v>
      </c>
      <c r="AI2656" s="18" t="str">
        <f t="shared" si="165"/>
        <v>1</v>
      </c>
      <c r="AJ2656" s="18" t="str">
        <f t="shared" si="166"/>
        <v>1</v>
      </c>
      <c r="AK2656" s="18" t="str">
        <f t="shared" si="167"/>
        <v>1</v>
      </c>
      <c r="AL2656" s="18">
        <f t="shared" si="168"/>
        <v>0</v>
      </c>
      <c r="AM2656" t="s">
        <v>55</v>
      </c>
      <c r="AN2656" t="s">
        <v>55</v>
      </c>
      <c r="AO2656">
        <v>0</v>
      </c>
      <c r="AP2656">
        <v>1</v>
      </c>
      <c r="AQ2656">
        <v>0</v>
      </c>
      <c r="AR2656" t="s">
        <v>59</v>
      </c>
      <c r="AS2656" t="s">
        <v>80</v>
      </c>
      <c r="AT2656" t="s">
        <v>80</v>
      </c>
      <c r="AU2656" t="s">
        <v>80</v>
      </c>
      <c r="AV2656" t="s">
        <v>8515</v>
      </c>
      <c r="AW2656" t="s">
        <v>3016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1</v>
      </c>
      <c r="BJ2656">
        <v>0</v>
      </c>
      <c r="BK2656">
        <v>0</v>
      </c>
      <c r="BL2656">
        <v>2016031422</v>
      </c>
      <c r="BM2656">
        <v>22</v>
      </c>
    </row>
    <row r="2657" spans="1:65">
      <c r="A2657" t="s">
        <v>8516</v>
      </c>
      <c r="B2657">
        <v>2656</v>
      </c>
      <c r="C2657" t="s">
        <v>57</v>
      </c>
      <c r="D2657" t="s">
        <v>55</v>
      </c>
      <c r="E2657">
        <v>22</v>
      </c>
      <c r="F2657">
        <v>2016031422</v>
      </c>
      <c r="G2657" t="s">
        <v>55</v>
      </c>
      <c r="H2657" t="s">
        <v>3017</v>
      </c>
      <c r="I2657" t="s">
        <v>55</v>
      </c>
      <c r="J2657" t="s">
        <v>55</v>
      </c>
      <c r="K2657" t="s">
        <v>55</v>
      </c>
      <c r="L2657" t="s">
        <v>55</v>
      </c>
      <c r="M2657" t="s">
        <v>55</v>
      </c>
      <c r="N2657" t="s">
        <v>57</v>
      </c>
      <c r="O2657" t="s">
        <v>57</v>
      </c>
      <c r="P2657" t="s">
        <v>57</v>
      </c>
      <c r="Q2657" t="s">
        <v>57</v>
      </c>
      <c r="R2657" t="s">
        <v>57</v>
      </c>
      <c r="S2657" t="s">
        <v>55</v>
      </c>
      <c r="T2657" t="s">
        <v>57</v>
      </c>
      <c r="U2657" t="s">
        <v>57</v>
      </c>
      <c r="V2657" t="s">
        <v>57</v>
      </c>
      <c r="W2657" t="s">
        <v>55</v>
      </c>
      <c r="X2657" t="s">
        <v>57</v>
      </c>
      <c r="Y2657" t="s">
        <v>57</v>
      </c>
      <c r="Z2657" t="s">
        <v>57</v>
      </c>
      <c r="AA2657" t="s">
        <v>57</v>
      </c>
      <c r="AB2657" t="s">
        <v>57</v>
      </c>
      <c r="AC2657" t="s">
        <v>57</v>
      </c>
      <c r="AD2657" t="s">
        <v>57</v>
      </c>
      <c r="AE2657">
        <v>0</v>
      </c>
      <c r="AF2657">
        <v>0</v>
      </c>
      <c r="AG2657">
        <v>0</v>
      </c>
      <c r="AH2657">
        <v>0</v>
      </c>
      <c r="AI2657" s="18" t="str">
        <f t="shared" si="165"/>
        <v>1</v>
      </c>
      <c r="AJ2657" s="18" t="str">
        <f t="shared" si="166"/>
        <v>1</v>
      </c>
      <c r="AK2657" s="18" t="str">
        <f t="shared" si="167"/>
        <v>1</v>
      </c>
      <c r="AL2657" s="18">
        <f t="shared" si="168"/>
        <v>0</v>
      </c>
      <c r="AM2657" t="s">
        <v>55</v>
      </c>
      <c r="AN2657" t="s">
        <v>55</v>
      </c>
      <c r="AO2657">
        <v>0</v>
      </c>
      <c r="AP2657">
        <v>1</v>
      </c>
      <c r="AQ2657">
        <v>0</v>
      </c>
      <c r="AR2657" t="s">
        <v>59</v>
      </c>
      <c r="AS2657" t="s">
        <v>80</v>
      </c>
      <c r="AT2657" t="s">
        <v>80</v>
      </c>
      <c r="AU2657" t="s">
        <v>80</v>
      </c>
      <c r="AV2657" t="s">
        <v>8516</v>
      </c>
      <c r="AW2657" t="s">
        <v>3017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0</v>
      </c>
      <c r="BK2657">
        <v>0</v>
      </c>
      <c r="BL2657">
        <v>2016031422</v>
      </c>
      <c r="BM2657">
        <v>22</v>
      </c>
    </row>
    <row r="2658" spans="1:65">
      <c r="A2658" t="s">
        <v>8517</v>
      </c>
      <c r="B2658">
        <v>2657</v>
      </c>
      <c r="C2658" t="s">
        <v>57</v>
      </c>
      <c r="D2658" t="s">
        <v>55</v>
      </c>
      <c r="E2658">
        <v>22</v>
      </c>
      <c r="F2658">
        <v>2016031422</v>
      </c>
      <c r="G2658" t="s">
        <v>55</v>
      </c>
      <c r="H2658" t="s">
        <v>3018</v>
      </c>
      <c r="I2658" t="s">
        <v>55</v>
      </c>
      <c r="J2658" t="s">
        <v>55</v>
      </c>
      <c r="K2658" t="s">
        <v>55</v>
      </c>
      <c r="L2658" t="s">
        <v>55</v>
      </c>
      <c r="M2658" t="s">
        <v>55</v>
      </c>
      <c r="N2658" t="s">
        <v>57</v>
      </c>
      <c r="O2658" t="s">
        <v>57</v>
      </c>
      <c r="P2658" t="s">
        <v>57</v>
      </c>
      <c r="Q2658" t="s">
        <v>57</v>
      </c>
      <c r="R2658" t="s">
        <v>57</v>
      </c>
      <c r="S2658" t="s">
        <v>55</v>
      </c>
      <c r="T2658" t="s">
        <v>57</v>
      </c>
      <c r="U2658" t="s">
        <v>57</v>
      </c>
      <c r="V2658" t="s">
        <v>57</v>
      </c>
      <c r="W2658" t="s">
        <v>55</v>
      </c>
      <c r="X2658" t="s">
        <v>57</v>
      </c>
      <c r="Y2658" t="s">
        <v>57</v>
      </c>
      <c r="Z2658" t="s">
        <v>57</v>
      </c>
      <c r="AA2658" t="s">
        <v>57</v>
      </c>
      <c r="AB2658" t="s">
        <v>57</v>
      </c>
      <c r="AC2658" t="s">
        <v>57</v>
      </c>
      <c r="AD2658" t="s">
        <v>57</v>
      </c>
      <c r="AE2658">
        <v>0</v>
      </c>
      <c r="AF2658">
        <v>0</v>
      </c>
      <c r="AG2658">
        <v>0</v>
      </c>
      <c r="AH2658">
        <v>0</v>
      </c>
      <c r="AI2658" s="18" t="str">
        <f t="shared" si="165"/>
        <v>1</v>
      </c>
      <c r="AJ2658" s="18" t="str">
        <f t="shared" si="166"/>
        <v>1</v>
      </c>
      <c r="AK2658" s="18" t="str">
        <f t="shared" si="167"/>
        <v>1</v>
      </c>
      <c r="AL2658" s="18">
        <f t="shared" si="168"/>
        <v>0</v>
      </c>
      <c r="AM2658" t="s">
        <v>55</v>
      </c>
      <c r="AN2658" t="s">
        <v>55</v>
      </c>
      <c r="AO2658">
        <v>1</v>
      </c>
      <c r="AP2658">
        <v>1</v>
      </c>
      <c r="AQ2658">
        <v>0</v>
      </c>
      <c r="AR2658" t="s">
        <v>59</v>
      </c>
      <c r="AS2658" t="s">
        <v>80</v>
      </c>
      <c r="AT2658" t="s">
        <v>80</v>
      </c>
      <c r="AU2658" t="s">
        <v>80</v>
      </c>
      <c r="AV2658" t="s">
        <v>8517</v>
      </c>
      <c r="AW2658" t="s">
        <v>3018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1</v>
      </c>
      <c r="BJ2658">
        <v>0</v>
      </c>
      <c r="BK2658">
        <v>0</v>
      </c>
      <c r="BL2658">
        <v>2016031422</v>
      </c>
      <c r="BM2658">
        <v>22</v>
      </c>
    </row>
    <row r="2659" spans="1:65">
      <c r="A2659" t="s">
        <v>8518</v>
      </c>
      <c r="B2659">
        <v>2658</v>
      </c>
      <c r="C2659" t="s">
        <v>57</v>
      </c>
      <c r="D2659" t="s">
        <v>55</v>
      </c>
      <c r="E2659">
        <v>22</v>
      </c>
      <c r="F2659">
        <v>2016031422</v>
      </c>
      <c r="G2659" t="s">
        <v>55</v>
      </c>
      <c r="H2659" t="s">
        <v>3019</v>
      </c>
      <c r="I2659" t="s">
        <v>55</v>
      </c>
      <c r="J2659" t="s">
        <v>55</v>
      </c>
      <c r="K2659" t="s">
        <v>55</v>
      </c>
      <c r="L2659" t="s">
        <v>55</v>
      </c>
      <c r="M2659" t="s">
        <v>55</v>
      </c>
      <c r="N2659" t="s">
        <v>57</v>
      </c>
      <c r="O2659" t="s">
        <v>57</v>
      </c>
      <c r="P2659" t="s">
        <v>57</v>
      </c>
      <c r="Q2659" t="s">
        <v>57</v>
      </c>
      <c r="R2659" t="s">
        <v>57</v>
      </c>
      <c r="S2659" t="s">
        <v>55</v>
      </c>
      <c r="T2659" t="s">
        <v>57</v>
      </c>
      <c r="U2659" t="s">
        <v>57</v>
      </c>
      <c r="V2659" t="s">
        <v>57</v>
      </c>
      <c r="W2659" t="s">
        <v>55</v>
      </c>
      <c r="X2659" t="s">
        <v>57</v>
      </c>
      <c r="Y2659" t="s">
        <v>57</v>
      </c>
      <c r="Z2659" t="s">
        <v>57</v>
      </c>
      <c r="AA2659" t="s">
        <v>57</v>
      </c>
      <c r="AB2659" t="s">
        <v>57</v>
      </c>
      <c r="AC2659" t="s">
        <v>57</v>
      </c>
      <c r="AD2659" t="s">
        <v>57</v>
      </c>
      <c r="AE2659">
        <v>0</v>
      </c>
      <c r="AF2659">
        <v>0</v>
      </c>
      <c r="AG2659">
        <v>0</v>
      </c>
      <c r="AH2659">
        <v>0</v>
      </c>
      <c r="AI2659" s="18" t="str">
        <f t="shared" si="165"/>
        <v>1</v>
      </c>
      <c r="AJ2659" s="18" t="str">
        <f t="shared" si="166"/>
        <v>1</v>
      </c>
      <c r="AK2659" s="18" t="str">
        <f t="shared" si="167"/>
        <v>1</v>
      </c>
      <c r="AL2659" s="18">
        <f t="shared" si="168"/>
        <v>0</v>
      </c>
      <c r="AM2659" t="s">
        <v>55</v>
      </c>
      <c r="AN2659" t="s">
        <v>55</v>
      </c>
      <c r="AO2659">
        <v>0</v>
      </c>
      <c r="AP2659">
        <v>1</v>
      </c>
      <c r="AQ2659">
        <v>0</v>
      </c>
      <c r="AR2659" t="s">
        <v>59</v>
      </c>
      <c r="AS2659" t="s">
        <v>80</v>
      </c>
      <c r="AT2659" t="s">
        <v>80</v>
      </c>
      <c r="AU2659" t="s">
        <v>80</v>
      </c>
      <c r="AV2659" t="s">
        <v>8518</v>
      </c>
      <c r="AW2659" t="s">
        <v>3019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0</v>
      </c>
      <c r="BK2659">
        <v>0</v>
      </c>
      <c r="BL2659">
        <v>2016031422</v>
      </c>
      <c r="BM2659">
        <v>22</v>
      </c>
    </row>
    <row r="2660" spans="1:65">
      <c r="A2660" t="s">
        <v>8519</v>
      </c>
      <c r="B2660">
        <v>2659</v>
      </c>
      <c r="C2660" t="s">
        <v>372</v>
      </c>
      <c r="D2660">
        <v>1</v>
      </c>
      <c r="E2660">
        <v>22</v>
      </c>
      <c r="F2660">
        <v>2016031422</v>
      </c>
      <c r="G2660">
        <v>20160314</v>
      </c>
      <c r="H2660" t="s">
        <v>3020</v>
      </c>
      <c r="I2660" t="s">
        <v>59</v>
      </c>
      <c r="J2660" t="s">
        <v>55</v>
      </c>
      <c r="K2660">
        <v>0</v>
      </c>
      <c r="L2660">
        <v>0</v>
      </c>
      <c r="M2660">
        <v>0</v>
      </c>
      <c r="N2660" t="s">
        <v>56</v>
      </c>
      <c r="O2660" t="s">
        <v>57</v>
      </c>
      <c r="P2660" t="s">
        <v>57</v>
      </c>
      <c r="Q2660" t="s">
        <v>3</v>
      </c>
      <c r="R2660" t="s">
        <v>80</v>
      </c>
      <c r="S2660" t="s">
        <v>55</v>
      </c>
      <c r="T2660" t="s">
        <v>56</v>
      </c>
      <c r="U2660" t="s">
        <v>56</v>
      </c>
      <c r="V2660" t="s">
        <v>56</v>
      </c>
      <c r="W2660" t="s">
        <v>55</v>
      </c>
      <c r="X2660" t="s">
        <v>56</v>
      </c>
      <c r="Y2660" t="s">
        <v>56</v>
      </c>
      <c r="Z2660" t="s">
        <v>56</v>
      </c>
      <c r="AA2660" t="s">
        <v>57</v>
      </c>
      <c r="AB2660" t="s">
        <v>56</v>
      </c>
      <c r="AC2660" t="s">
        <v>56</v>
      </c>
      <c r="AD2660" t="s">
        <v>57</v>
      </c>
      <c r="AE2660">
        <v>0</v>
      </c>
      <c r="AF2660">
        <v>0</v>
      </c>
      <c r="AG2660">
        <v>0</v>
      </c>
      <c r="AH2660">
        <v>1</v>
      </c>
      <c r="AI2660" s="18" t="str">
        <f t="shared" si="165"/>
        <v>1</v>
      </c>
      <c r="AJ2660" s="18" t="str">
        <f t="shared" si="166"/>
        <v>1</v>
      </c>
      <c r="AK2660" s="18" t="str">
        <f t="shared" si="167"/>
        <v>1</v>
      </c>
      <c r="AL2660" s="18">
        <f t="shared" si="168"/>
        <v>1</v>
      </c>
      <c r="AM2660" t="s">
        <v>55</v>
      </c>
      <c r="AN2660" t="s">
        <v>55</v>
      </c>
      <c r="AO2660">
        <v>0</v>
      </c>
      <c r="AP2660">
        <v>0</v>
      </c>
      <c r="AQ2660">
        <v>0</v>
      </c>
      <c r="AR2660" t="s">
        <v>59</v>
      </c>
      <c r="AS2660" t="s">
        <v>80</v>
      </c>
      <c r="AT2660" t="s">
        <v>80</v>
      </c>
      <c r="AU2660" t="s">
        <v>80</v>
      </c>
      <c r="AV2660" t="s">
        <v>8519</v>
      </c>
      <c r="AW2660" t="s">
        <v>3020</v>
      </c>
      <c r="AX2660">
        <v>0</v>
      </c>
      <c r="AY2660">
        <v>0</v>
      </c>
      <c r="AZ2660">
        <v>0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2016031422</v>
      </c>
      <c r="BM2660">
        <v>22</v>
      </c>
    </row>
    <row r="2661" spans="1:65">
      <c r="A2661" t="s">
        <v>8520</v>
      </c>
      <c r="B2661">
        <v>2660</v>
      </c>
      <c r="C2661" t="s">
        <v>57</v>
      </c>
      <c r="D2661" t="s">
        <v>55</v>
      </c>
      <c r="E2661">
        <v>22</v>
      </c>
      <c r="F2661">
        <v>2016031422</v>
      </c>
      <c r="G2661" t="s">
        <v>55</v>
      </c>
      <c r="H2661" t="s">
        <v>3021</v>
      </c>
      <c r="I2661" t="s">
        <v>55</v>
      </c>
      <c r="J2661" t="s">
        <v>55</v>
      </c>
      <c r="K2661" t="s">
        <v>55</v>
      </c>
      <c r="L2661" t="s">
        <v>55</v>
      </c>
      <c r="M2661" t="s">
        <v>55</v>
      </c>
      <c r="N2661" t="s">
        <v>57</v>
      </c>
      <c r="O2661" t="s">
        <v>57</v>
      </c>
      <c r="P2661" t="s">
        <v>57</v>
      </c>
      <c r="Q2661" t="s">
        <v>57</v>
      </c>
      <c r="R2661" t="s">
        <v>57</v>
      </c>
      <c r="S2661" t="s">
        <v>55</v>
      </c>
      <c r="T2661" t="s">
        <v>57</v>
      </c>
      <c r="U2661" t="s">
        <v>57</v>
      </c>
      <c r="V2661" t="s">
        <v>57</v>
      </c>
      <c r="W2661" t="s">
        <v>55</v>
      </c>
      <c r="X2661" t="s">
        <v>57</v>
      </c>
      <c r="Y2661" t="s">
        <v>57</v>
      </c>
      <c r="Z2661" t="s">
        <v>57</v>
      </c>
      <c r="AA2661" t="s">
        <v>57</v>
      </c>
      <c r="AB2661" t="s">
        <v>57</v>
      </c>
      <c r="AC2661" t="s">
        <v>57</v>
      </c>
      <c r="AD2661" t="s">
        <v>57</v>
      </c>
      <c r="AE2661">
        <v>0</v>
      </c>
      <c r="AF2661">
        <v>0</v>
      </c>
      <c r="AG2661">
        <v>0</v>
      </c>
      <c r="AH2661">
        <v>0</v>
      </c>
      <c r="AI2661" s="18" t="str">
        <f t="shared" si="165"/>
        <v>1</v>
      </c>
      <c r="AJ2661" s="18" t="str">
        <f t="shared" si="166"/>
        <v>1</v>
      </c>
      <c r="AK2661" s="18" t="str">
        <f t="shared" si="167"/>
        <v>1</v>
      </c>
      <c r="AL2661" s="18">
        <f t="shared" si="168"/>
        <v>0</v>
      </c>
      <c r="AM2661" t="s">
        <v>55</v>
      </c>
      <c r="AN2661" t="s">
        <v>55</v>
      </c>
      <c r="AO2661">
        <v>0</v>
      </c>
      <c r="AP2661">
        <v>1</v>
      </c>
      <c r="AQ2661">
        <v>0</v>
      </c>
      <c r="AR2661" t="s">
        <v>59</v>
      </c>
      <c r="AS2661" t="s">
        <v>80</v>
      </c>
      <c r="AT2661" t="s">
        <v>80</v>
      </c>
      <c r="AU2661" t="s">
        <v>80</v>
      </c>
      <c r="AV2661" t="s">
        <v>8520</v>
      </c>
      <c r="AW2661" t="s">
        <v>3021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1</v>
      </c>
      <c r="BJ2661">
        <v>0</v>
      </c>
      <c r="BK2661">
        <v>0</v>
      </c>
      <c r="BL2661">
        <v>2016031422</v>
      </c>
      <c r="BM2661">
        <v>22</v>
      </c>
    </row>
    <row r="2662" spans="1:65">
      <c r="A2662" t="s">
        <v>8521</v>
      </c>
      <c r="B2662">
        <v>2661</v>
      </c>
      <c r="C2662" t="s">
        <v>372</v>
      </c>
      <c r="D2662">
        <v>1</v>
      </c>
      <c r="E2662">
        <v>22</v>
      </c>
      <c r="F2662">
        <v>2016031422</v>
      </c>
      <c r="G2662">
        <v>20160314</v>
      </c>
      <c r="H2662" t="s">
        <v>3022</v>
      </c>
      <c r="I2662" t="s">
        <v>76</v>
      </c>
      <c r="J2662" t="s">
        <v>55</v>
      </c>
      <c r="K2662">
        <v>0</v>
      </c>
      <c r="L2662">
        <v>0</v>
      </c>
      <c r="M2662">
        <v>0</v>
      </c>
      <c r="N2662" t="s">
        <v>56</v>
      </c>
      <c r="O2662" t="s">
        <v>57</v>
      </c>
      <c r="P2662" t="s">
        <v>57</v>
      </c>
      <c r="Q2662" t="s">
        <v>3</v>
      </c>
      <c r="R2662" t="s">
        <v>456</v>
      </c>
      <c r="S2662" t="s">
        <v>55</v>
      </c>
      <c r="T2662" t="s">
        <v>56</v>
      </c>
      <c r="U2662" t="s">
        <v>56</v>
      </c>
      <c r="V2662" t="s">
        <v>56</v>
      </c>
      <c r="W2662" t="s">
        <v>55</v>
      </c>
      <c r="X2662" t="s">
        <v>56</v>
      </c>
      <c r="Y2662" t="s">
        <v>56</v>
      </c>
      <c r="Z2662" t="s">
        <v>56</v>
      </c>
      <c r="AA2662" t="s">
        <v>57</v>
      </c>
      <c r="AB2662" t="s">
        <v>56</v>
      </c>
      <c r="AC2662" t="s">
        <v>56</v>
      </c>
      <c r="AD2662" t="s">
        <v>57</v>
      </c>
      <c r="AE2662">
        <v>0</v>
      </c>
      <c r="AF2662">
        <v>0</v>
      </c>
      <c r="AG2662">
        <v>0</v>
      </c>
      <c r="AH2662">
        <v>1</v>
      </c>
      <c r="AI2662" s="18" t="str">
        <f t="shared" si="165"/>
        <v>1</v>
      </c>
      <c r="AJ2662" s="18" t="str">
        <f t="shared" si="166"/>
        <v>1</v>
      </c>
      <c r="AK2662" s="18" t="str">
        <f t="shared" si="167"/>
        <v>1</v>
      </c>
      <c r="AL2662" s="18">
        <f t="shared" si="168"/>
        <v>1</v>
      </c>
      <c r="AM2662" t="s">
        <v>55</v>
      </c>
      <c r="AN2662" t="s">
        <v>55</v>
      </c>
      <c r="AO2662">
        <v>0</v>
      </c>
      <c r="AP2662">
        <v>0</v>
      </c>
      <c r="AQ2662">
        <v>0</v>
      </c>
      <c r="AR2662" t="s">
        <v>76</v>
      </c>
      <c r="AS2662" t="s">
        <v>82</v>
      </c>
      <c r="AT2662" t="s">
        <v>82</v>
      </c>
      <c r="AU2662" t="s">
        <v>4450</v>
      </c>
      <c r="AV2662" t="s">
        <v>8521</v>
      </c>
      <c r="AW2662" t="s">
        <v>3022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1</v>
      </c>
      <c r="BL2662">
        <v>2016031422</v>
      </c>
      <c r="BM2662">
        <v>22</v>
      </c>
    </row>
    <row r="2663" spans="1:65">
      <c r="A2663" t="s">
        <v>8522</v>
      </c>
      <c r="B2663">
        <v>2662</v>
      </c>
      <c r="C2663" t="s">
        <v>372</v>
      </c>
      <c r="D2663">
        <v>1</v>
      </c>
      <c r="E2663">
        <v>22</v>
      </c>
      <c r="F2663">
        <v>2016031422</v>
      </c>
      <c r="G2663">
        <v>20160314</v>
      </c>
      <c r="H2663" t="s">
        <v>3023</v>
      </c>
      <c r="I2663" t="s">
        <v>76</v>
      </c>
      <c r="J2663" t="s">
        <v>55</v>
      </c>
      <c r="K2663">
        <v>0</v>
      </c>
      <c r="L2663">
        <v>0</v>
      </c>
      <c r="M2663">
        <v>0</v>
      </c>
      <c r="N2663" t="s">
        <v>56</v>
      </c>
      <c r="O2663" t="s">
        <v>57</v>
      </c>
      <c r="P2663" t="s">
        <v>57</v>
      </c>
      <c r="Q2663" t="s">
        <v>4</v>
      </c>
      <c r="R2663" t="s">
        <v>434</v>
      </c>
      <c r="S2663" t="s">
        <v>55</v>
      </c>
      <c r="T2663" t="s">
        <v>56</v>
      </c>
      <c r="U2663" t="s">
        <v>56</v>
      </c>
      <c r="V2663" t="s">
        <v>56</v>
      </c>
      <c r="W2663" t="s">
        <v>55</v>
      </c>
      <c r="X2663" t="s">
        <v>56</v>
      </c>
      <c r="Y2663" t="s">
        <v>56</v>
      </c>
      <c r="Z2663" t="s">
        <v>56</v>
      </c>
      <c r="AA2663" t="s">
        <v>57</v>
      </c>
      <c r="AB2663" t="s">
        <v>56</v>
      </c>
      <c r="AC2663" t="s">
        <v>56</v>
      </c>
      <c r="AD2663" t="s">
        <v>57</v>
      </c>
      <c r="AE2663">
        <v>0</v>
      </c>
      <c r="AF2663">
        <v>0</v>
      </c>
      <c r="AG2663">
        <v>0</v>
      </c>
      <c r="AH2663">
        <v>1</v>
      </c>
      <c r="AI2663" s="18" t="str">
        <f t="shared" si="165"/>
        <v>1</v>
      </c>
      <c r="AJ2663" s="18" t="str">
        <f t="shared" si="166"/>
        <v>1</v>
      </c>
      <c r="AK2663" s="18" t="str">
        <f t="shared" si="167"/>
        <v>1</v>
      </c>
      <c r="AL2663" s="18">
        <f t="shared" si="168"/>
        <v>1</v>
      </c>
      <c r="AM2663" t="s">
        <v>55</v>
      </c>
      <c r="AN2663" t="s">
        <v>55</v>
      </c>
      <c r="AO2663">
        <v>1</v>
      </c>
      <c r="AP2663">
        <v>0</v>
      </c>
      <c r="AQ2663">
        <v>0</v>
      </c>
      <c r="AR2663" t="s">
        <v>76</v>
      </c>
      <c r="AS2663" t="s">
        <v>91</v>
      </c>
      <c r="AT2663" t="s">
        <v>91</v>
      </c>
      <c r="AU2663" t="s">
        <v>4449</v>
      </c>
      <c r="AV2663" t="s">
        <v>8522</v>
      </c>
      <c r="AW2663" t="s">
        <v>3023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1</v>
      </c>
      <c r="BL2663">
        <v>2016031422</v>
      </c>
      <c r="BM2663">
        <v>22</v>
      </c>
    </row>
    <row r="2664" spans="1:65">
      <c r="A2664" t="s">
        <v>8523</v>
      </c>
      <c r="B2664">
        <v>2663</v>
      </c>
      <c r="C2664" t="s">
        <v>372</v>
      </c>
      <c r="D2664">
        <v>1</v>
      </c>
      <c r="E2664">
        <v>22</v>
      </c>
      <c r="F2664">
        <v>2016031422</v>
      </c>
      <c r="G2664">
        <v>20160314</v>
      </c>
      <c r="H2664" t="s">
        <v>3024</v>
      </c>
      <c r="I2664" t="s">
        <v>209</v>
      </c>
      <c r="J2664" t="s">
        <v>55</v>
      </c>
      <c r="K2664">
        <v>0</v>
      </c>
      <c r="L2664">
        <v>0</v>
      </c>
      <c r="M2664">
        <v>0</v>
      </c>
      <c r="N2664" t="s">
        <v>56</v>
      </c>
      <c r="O2664" t="s">
        <v>57</v>
      </c>
      <c r="P2664" t="s">
        <v>57</v>
      </c>
      <c r="Q2664" t="s">
        <v>3</v>
      </c>
      <c r="R2664" t="s">
        <v>58</v>
      </c>
      <c r="S2664" t="s">
        <v>55</v>
      </c>
      <c r="T2664" t="s">
        <v>68</v>
      </c>
      <c r="U2664" t="s">
        <v>68</v>
      </c>
      <c r="V2664" t="s">
        <v>68</v>
      </c>
      <c r="W2664" t="s">
        <v>55</v>
      </c>
      <c r="X2664" t="s">
        <v>56</v>
      </c>
      <c r="Y2664" t="s">
        <v>56</v>
      </c>
      <c r="Z2664" t="s">
        <v>56</v>
      </c>
      <c r="AA2664" t="s">
        <v>57</v>
      </c>
      <c r="AB2664" t="s">
        <v>56</v>
      </c>
      <c r="AC2664" t="s">
        <v>56</v>
      </c>
      <c r="AD2664" t="s">
        <v>1040</v>
      </c>
      <c r="AE2664">
        <v>0</v>
      </c>
      <c r="AF2664">
        <v>1</v>
      </c>
      <c r="AG2664">
        <v>1</v>
      </c>
      <c r="AH2664">
        <v>0</v>
      </c>
      <c r="AI2664" s="18" t="str">
        <f t="shared" si="165"/>
        <v>1</v>
      </c>
      <c r="AJ2664" s="18" t="str">
        <f t="shared" si="166"/>
        <v>0</v>
      </c>
      <c r="AK2664" s="18" t="str">
        <f t="shared" si="167"/>
        <v>0</v>
      </c>
      <c r="AL2664" s="18">
        <f t="shared" si="168"/>
        <v>0</v>
      </c>
      <c r="AM2664">
        <v>2</v>
      </c>
      <c r="AN2664">
        <v>3</v>
      </c>
      <c r="AO2664">
        <v>0</v>
      </c>
      <c r="AP2664">
        <v>0</v>
      </c>
      <c r="AQ2664">
        <v>0</v>
      </c>
      <c r="AR2664" t="s">
        <v>209</v>
      </c>
      <c r="AS2664" t="s">
        <v>58</v>
      </c>
      <c r="AT2664" t="s">
        <v>58</v>
      </c>
      <c r="AU2664" t="s">
        <v>1326</v>
      </c>
      <c r="AV2664" t="s">
        <v>8523</v>
      </c>
      <c r="AW2664" t="s">
        <v>3024</v>
      </c>
      <c r="AX2664">
        <v>0</v>
      </c>
      <c r="AY2664">
        <v>1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</v>
      </c>
      <c r="BG2664">
        <v>1</v>
      </c>
      <c r="BH2664">
        <v>0</v>
      </c>
      <c r="BI2664">
        <v>0</v>
      </c>
      <c r="BJ2664">
        <v>0</v>
      </c>
      <c r="BK2664">
        <v>0</v>
      </c>
      <c r="BL2664">
        <v>2016031422</v>
      </c>
      <c r="BM2664">
        <v>22</v>
      </c>
    </row>
    <row r="2665" spans="1:65">
      <c r="A2665" t="s">
        <v>8524</v>
      </c>
      <c r="B2665">
        <v>2664</v>
      </c>
      <c r="C2665" t="s">
        <v>57</v>
      </c>
      <c r="D2665" t="s">
        <v>55</v>
      </c>
      <c r="E2665">
        <v>22</v>
      </c>
      <c r="F2665">
        <v>2016031422</v>
      </c>
      <c r="G2665" t="s">
        <v>55</v>
      </c>
      <c r="H2665" t="s">
        <v>3025</v>
      </c>
      <c r="I2665" t="s">
        <v>55</v>
      </c>
      <c r="J2665" t="s">
        <v>55</v>
      </c>
      <c r="K2665" t="s">
        <v>55</v>
      </c>
      <c r="L2665" t="s">
        <v>55</v>
      </c>
      <c r="M2665" t="s">
        <v>55</v>
      </c>
      <c r="N2665" t="s">
        <v>57</v>
      </c>
      <c r="O2665" t="s">
        <v>57</v>
      </c>
      <c r="P2665" t="s">
        <v>57</v>
      </c>
      <c r="Q2665" t="s">
        <v>57</v>
      </c>
      <c r="R2665" t="s">
        <v>57</v>
      </c>
      <c r="S2665" t="s">
        <v>55</v>
      </c>
      <c r="T2665" t="s">
        <v>57</v>
      </c>
      <c r="U2665" t="s">
        <v>57</v>
      </c>
      <c r="V2665" t="s">
        <v>57</v>
      </c>
      <c r="W2665" t="s">
        <v>55</v>
      </c>
      <c r="X2665" t="s">
        <v>57</v>
      </c>
      <c r="Y2665" t="s">
        <v>57</v>
      </c>
      <c r="Z2665" t="s">
        <v>57</v>
      </c>
      <c r="AA2665" t="s">
        <v>57</v>
      </c>
      <c r="AB2665" t="s">
        <v>57</v>
      </c>
      <c r="AC2665" t="s">
        <v>57</v>
      </c>
      <c r="AD2665" t="s">
        <v>57</v>
      </c>
      <c r="AE2665">
        <v>0</v>
      </c>
      <c r="AF2665">
        <v>0</v>
      </c>
      <c r="AG2665">
        <v>0</v>
      </c>
      <c r="AH2665">
        <v>0</v>
      </c>
      <c r="AI2665" s="18" t="str">
        <f t="shared" si="165"/>
        <v>1</v>
      </c>
      <c r="AJ2665" s="18" t="str">
        <f t="shared" si="166"/>
        <v>1</v>
      </c>
      <c r="AK2665" s="18" t="str">
        <f t="shared" si="167"/>
        <v>1</v>
      </c>
      <c r="AL2665" s="18">
        <f t="shared" si="168"/>
        <v>0</v>
      </c>
      <c r="AM2665" t="s">
        <v>55</v>
      </c>
      <c r="AN2665" t="s">
        <v>55</v>
      </c>
      <c r="AO2665">
        <v>1</v>
      </c>
      <c r="AP2665">
        <v>1</v>
      </c>
      <c r="AQ2665">
        <v>0</v>
      </c>
      <c r="AR2665" t="s">
        <v>59</v>
      </c>
      <c r="AS2665" t="s">
        <v>80</v>
      </c>
      <c r="AT2665" t="s">
        <v>80</v>
      </c>
      <c r="AU2665" t="s">
        <v>80</v>
      </c>
      <c r="AV2665" t="s">
        <v>8524</v>
      </c>
      <c r="AW2665" t="s">
        <v>3025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0</v>
      </c>
      <c r="BL2665">
        <v>2016031422</v>
      </c>
      <c r="BM2665">
        <v>22</v>
      </c>
    </row>
    <row r="2666" spans="1:65">
      <c r="A2666" t="s">
        <v>8525</v>
      </c>
      <c r="B2666">
        <v>2665</v>
      </c>
      <c r="C2666" t="s">
        <v>372</v>
      </c>
      <c r="D2666">
        <v>1</v>
      </c>
      <c r="E2666">
        <v>22</v>
      </c>
      <c r="F2666">
        <v>2016031422</v>
      </c>
      <c r="G2666">
        <v>20160314</v>
      </c>
      <c r="H2666" t="s">
        <v>3026</v>
      </c>
      <c r="I2666" t="s">
        <v>147</v>
      </c>
      <c r="J2666" t="s">
        <v>55</v>
      </c>
      <c r="K2666">
        <v>0</v>
      </c>
      <c r="L2666">
        <v>0</v>
      </c>
      <c r="M2666">
        <v>0</v>
      </c>
      <c r="N2666" t="s">
        <v>56</v>
      </c>
      <c r="O2666" t="s">
        <v>57</v>
      </c>
      <c r="P2666" t="s">
        <v>57</v>
      </c>
      <c r="Q2666" t="s">
        <v>3</v>
      </c>
      <c r="R2666" t="s">
        <v>58</v>
      </c>
      <c r="S2666" t="s">
        <v>55</v>
      </c>
      <c r="T2666" t="s">
        <v>56</v>
      </c>
      <c r="U2666" t="s">
        <v>56</v>
      </c>
      <c r="V2666" t="s">
        <v>56</v>
      </c>
      <c r="W2666" t="s">
        <v>55</v>
      </c>
      <c r="X2666" t="s">
        <v>56</v>
      </c>
      <c r="Y2666" t="s">
        <v>56</v>
      </c>
      <c r="Z2666" t="s">
        <v>56</v>
      </c>
      <c r="AA2666" t="s">
        <v>57</v>
      </c>
      <c r="AB2666" t="s">
        <v>56</v>
      </c>
      <c r="AC2666" t="s">
        <v>56</v>
      </c>
      <c r="AD2666" t="s">
        <v>57</v>
      </c>
      <c r="AE2666">
        <v>0</v>
      </c>
      <c r="AF2666">
        <v>0</v>
      </c>
      <c r="AG2666">
        <v>0</v>
      </c>
      <c r="AH2666">
        <v>1</v>
      </c>
      <c r="AI2666" s="18" t="str">
        <f t="shared" si="165"/>
        <v>1</v>
      </c>
      <c r="AJ2666" s="18" t="str">
        <f t="shared" si="166"/>
        <v>1</v>
      </c>
      <c r="AK2666" s="18" t="str">
        <f t="shared" si="167"/>
        <v>1</v>
      </c>
      <c r="AL2666" s="18">
        <f t="shared" si="168"/>
        <v>1</v>
      </c>
      <c r="AM2666" t="s">
        <v>55</v>
      </c>
      <c r="AN2666" t="s">
        <v>55</v>
      </c>
      <c r="AO2666">
        <v>0</v>
      </c>
      <c r="AP2666">
        <v>0</v>
      </c>
      <c r="AQ2666">
        <v>0</v>
      </c>
      <c r="AR2666" t="s">
        <v>147</v>
      </c>
      <c r="AS2666" t="s">
        <v>58</v>
      </c>
      <c r="AT2666" t="s">
        <v>58</v>
      </c>
      <c r="AU2666" t="s">
        <v>1326</v>
      </c>
      <c r="AV2666" t="s">
        <v>8525</v>
      </c>
      <c r="AW2666" t="s">
        <v>3026</v>
      </c>
      <c r="AX2666">
        <v>0</v>
      </c>
      <c r="AY2666">
        <v>0</v>
      </c>
      <c r="AZ2666">
        <v>0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2016031422</v>
      </c>
      <c r="BM2666">
        <v>22</v>
      </c>
    </row>
    <row r="2667" spans="1:65">
      <c r="A2667" t="s">
        <v>8526</v>
      </c>
      <c r="B2667">
        <v>2666</v>
      </c>
      <c r="C2667" t="s">
        <v>57</v>
      </c>
      <c r="D2667" t="s">
        <v>55</v>
      </c>
      <c r="E2667">
        <v>22</v>
      </c>
      <c r="F2667">
        <v>2016031422</v>
      </c>
      <c r="G2667" t="s">
        <v>55</v>
      </c>
      <c r="H2667" t="s">
        <v>3027</v>
      </c>
      <c r="I2667" t="s">
        <v>55</v>
      </c>
      <c r="J2667" t="s">
        <v>55</v>
      </c>
      <c r="K2667" t="s">
        <v>55</v>
      </c>
      <c r="L2667" t="s">
        <v>55</v>
      </c>
      <c r="M2667" t="s">
        <v>55</v>
      </c>
      <c r="N2667" t="s">
        <v>57</v>
      </c>
      <c r="O2667" t="s">
        <v>57</v>
      </c>
      <c r="P2667" t="s">
        <v>57</v>
      </c>
      <c r="Q2667" t="s">
        <v>57</v>
      </c>
      <c r="R2667" t="s">
        <v>57</v>
      </c>
      <c r="S2667" t="s">
        <v>55</v>
      </c>
      <c r="T2667" t="s">
        <v>57</v>
      </c>
      <c r="U2667" t="s">
        <v>57</v>
      </c>
      <c r="V2667" t="s">
        <v>57</v>
      </c>
      <c r="W2667" t="s">
        <v>55</v>
      </c>
      <c r="X2667" t="s">
        <v>57</v>
      </c>
      <c r="Y2667" t="s">
        <v>57</v>
      </c>
      <c r="Z2667" t="s">
        <v>57</v>
      </c>
      <c r="AA2667" t="s">
        <v>57</v>
      </c>
      <c r="AB2667" t="s">
        <v>57</v>
      </c>
      <c r="AC2667" t="s">
        <v>57</v>
      </c>
      <c r="AD2667" t="s">
        <v>57</v>
      </c>
      <c r="AE2667">
        <v>0</v>
      </c>
      <c r="AF2667">
        <v>0</v>
      </c>
      <c r="AG2667">
        <v>0</v>
      </c>
      <c r="AH2667">
        <v>0</v>
      </c>
      <c r="AI2667" s="18" t="str">
        <f t="shared" si="165"/>
        <v>1</v>
      </c>
      <c r="AJ2667" s="18" t="str">
        <f t="shared" si="166"/>
        <v>1</v>
      </c>
      <c r="AK2667" s="18" t="str">
        <f t="shared" si="167"/>
        <v>1</v>
      </c>
      <c r="AL2667" s="18">
        <f t="shared" si="168"/>
        <v>0</v>
      </c>
      <c r="AM2667" t="s">
        <v>55</v>
      </c>
      <c r="AN2667" t="s">
        <v>55</v>
      </c>
      <c r="AO2667">
        <v>0</v>
      </c>
      <c r="AP2667">
        <v>1</v>
      </c>
      <c r="AQ2667">
        <v>0</v>
      </c>
      <c r="AR2667" t="s">
        <v>59</v>
      </c>
      <c r="AS2667" t="s">
        <v>80</v>
      </c>
      <c r="AT2667" t="s">
        <v>80</v>
      </c>
      <c r="AU2667" t="s">
        <v>80</v>
      </c>
      <c r="AV2667" t="s">
        <v>8526</v>
      </c>
      <c r="AW2667" t="s">
        <v>3027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>
        <v>0</v>
      </c>
      <c r="BK2667">
        <v>0</v>
      </c>
      <c r="BL2667">
        <v>2016031422</v>
      </c>
      <c r="BM2667">
        <v>22</v>
      </c>
    </row>
    <row r="2668" spans="1:65">
      <c r="A2668" t="s">
        <v>8527</v>
      </c>
      <c r="B2668">
        <v>2667</v>
      </c>
      <c r="C2668" t="s">
        <v>57</v>
      </c>
      <c r="D2668" t="s">
        <v>55</v>
      </c>
      <c r="E2668">
        <v>22</v>
      </c>
      <c r="F2668">
        <v>2016031422</v>
      </c>
      <c r="G2668" t="s">
        <v>55</v>
      </c>
      <c r="H2668" t="s">
        <v>3028</v>
      </c>
      <c r="I2668" t="s">
        <v>55</v>
      </c>
      <c r="J2668" t="s">
        <v>55</v>
      </c>
      <c r="K2668" t="s">
        <v>55</v>
      </c>
      <c r="L2668" t="s">
        <v>55</v>
      </c>
      <c r="M2668" t="s">
        <v>55</v>
      </c>
      <c r="N2668" t="s">
        <v>57</v>
      </c>
      <c r="O2668" t="s">
        <v>57</v>
      </c>
      <c r="P2668" t="s">
        <v>57</v>
      </c>
      <c r="Q2668" t="s">
        <v>57</v>
      </c>
      <c r="R2668" t="s">
        <v>57</v>
      </c>
      <c r="S2668" t="s">
        <v>55</v>
      </c>
      <c r="T2668" t="s">
        <v>57</v>
      </c>
      <c r="U2668" t="s">
        <v>57</v>
      </c>
      <c r="V2668" t="s">
        <v>57</v>
      </c>
      <c r="W2668" t="s">
        <v>55</v>
      </c>
      <c r="X2668" t="s">
        <v>57</v>
      </c>
      <c r="Y2668" t="s">
        <v>57</v>
      </c>
      <c r="Z2668" t="s">
        <v>57</v>
      </c>
      <c r="AA2668" t="s">
        <v>57</v>
      </c>
      <c r="AB2668" t="s">
        <v>57</v>
      </c>
      <c r="AC2668" t="s">
        <v>57</v>
      </c>
      <c r="AD2668" t="s">
        <v>57</v>
      </c>
      <c r="AE2668">
        <v>0</v>
      </c>
      <c r="AF2668">
        <v>0</v>
      </c>
      <c r="AG2668">
        <v>0</v>
      </c>
      <c r="AH2668">
        <v>0</v>
      </c>
      <c r="AI2668" s="18" t="str">
        <f t="shared" si="165"/>
        <v>1</v>
      </c>
      <c r="AJ2668" s="18" t="str">
        <f t="shared" si="166"/>
        <v>1</v>
      </c>
      <c r="AK2668" s="18" t="str">
        <f t="shared" si="167"/>
        <v>1</v>
      </c>
      <c r="AL2668" s="18">
        <f t="shared" si="168"/>
        <v>0</v>
      </c>
      <c r="AM2668" t="s">
        <v>55</v>
      </c>
      <c r="AN2668" t="s">
        <v>55</v>
      </c>
      <c r="AO2668">
        <v>0</v>
      </c>
      <c r="AP2668">
        <v>1</v>
      </c>
      <c r="AQ2668">
        <v>0</v>
      </c>
      <c r="AR2668" t="s">
        <v>59</v>
      </c>
      <c r="AS2668" t="s">
        <v>80</v>
      </c>
      <c r="AT2668" t="s">
        <v>80</v>
      </c>
      <c r="AU2668" t="s">
        <v>80</v>
      </c>
      <c r="AV2668" t="s">
        <v>8527</v>
      </c>
      <c r="AW2668" t="s">
        <v>3028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</v>
      </c>
      <c r="BJ2668">
        <v>0</v>
      </c>
      <c r="BK2668">
        <v>0</v>
      </c>
      <c r="BL2668">
        <v>2016031422</v>
      </c>
      <c r="BM2668">
        <v>22</v>
      </c>
    </row>
    <row r="2669" spans="1:65">
      <c r="A2669" t="s">
        <v>8528</v>
      </c>
      <c r="B2669">
        <v>2668</v>
      </c>
      <c r="C2669" t="s">
        <v>57</v>
      </c>
      <c r="D2669" t="s">
        <v>55</v>
      </c>
      <c r="E2669">
        <v>22</v>
      </c>
      <c r="F2669">
        <v>2016031422</v>
      </c>
      <c r="G2669" t="s">
        <v>55</v>
      </c>
      <c r="H2669" t="s">
        <v>3029</v>
      </c>
      <c r="I2669" t="s">
        <v>55</v>
      </c>
      <c r="J2669" t="s">
        <v>55</v>
      </c>
      <c r="K2669" t="s">
        <v>55</v>
      </c>
      <c r="L2669" t="s">
        <v>55</v>
      </c>
      <c r="M2669" t="s">
        <v>55</v>
      </c>
      <c r="N2669" t="s">
        <v>57</v>
      </c>
      <c r="O2669" t="s">
        <v>57</v>
      </c>
      <c r="P2669" t="s">
        <v>57</v>
      </c>
      <c r="Q2669" t="s">
        <v>57</v>
      </c>
      <c r="R2669" t="s">
        <v>57</v>
      </c>
      <c r="S2669" t="s">
        <v>55</v>
      </c>
      <c r="T2669" t="s">
        <v>57</v>
      </c>
      <c r="U2669" t="s">
        <v>57</v>
      </c>
      <c r="V2669" t="s">
        <v>57</v>
      </c>
      <c r="W2669" t="s">
        <v>55</v>
      </c>
      <c r="X2669" t="s">
        <v>57</v>
      </c>
      <c r="Y2669" t="s">
        <v>57</v>
      </c>
      <c r="Z2669" t="s">
        <v>57</v>
      </c>
      <c r="AA2669" t="s">
        <v>57</v>
      </c>
      <c r="AB2669" t="s">
        <v>57</v>
      </c>
      <c r="AC2669" t="s">
        <v>57</v>
      </c>
      <c r="AD2669" t="s">
        <v>57</v>
      </c>
      <c r="AE2669">
        <v>0</v>
      </c>
      <c r="AF2669">
        <v>0</v>
      </c>
      <c r="AG2669">
        <v>0</v>
      </c>
      <c r="AH2669">
        <v>0</v>
      </c>
      <c r="AI2669" s="18" t="str">
        <f t="shared" si="165"/>
        <v>1</v>
      </c>
      <c r="AJ2669" s="18" t="str">
        <f t="shared" si="166"/>
        <v>1</v>
      </c>
      <c r="AK2669" s="18" t="str">
        <f t="shared" si="167"/>
        <v>1</v>
      </c>
      <c r="AL2669" s="18">
        <f t="shared" si="168"/>
        <v>0</v>
      </c>
      <c r="AM2669" t="s">
        <v>55</v>
      </c>
      <c r="AN2669" t="s">
        <v>55</v>
      </c>
      <c r="AO2669">
        <v>0</v>
      </c>
      <c r="AP2669">
        <v>1</v>
      </c>
      <c r="AQ2669">
        <v>0</v>
      </c>
      <c r="AR2669" t="s">
        <v>59</v>
      </c>
      <c r="AS2669" t="s">
        <v>80</v>
      </c>
      <c r="AT2669" t="s">
        <v>80</v>
      </c>
      <c r="AU2669" t="s">
        <v>80</v>
      </c>
      <c r="AV2669" t="s">
        <v>8528</v>
      </c>
      <c r="AW2669" t="s">
        <v>3029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1</v>
      </c>
      <c r="BJ2669">
        <v>0</v>
      </c>
      <c r="BK2669">
        <v>0</v>
      </c>
      <c r="BL2669">
        <v>2016031422</v>
      </c>
      <c r="BM2669">
        <v>22</v>
      </c>
    </row>
    <row r="2670" spans="1:65">
      <c r="A2670" t="s">
        <v>8529</v>
      </c>
      <c r="B2670">
        <v>2669</v>
      </c>
      <c r="C2670" t="s">
        <v>57</v>
      </c>
      <c r="D2670" t="s">
        <v>55</v>
      </c>
      <c r="E2670">
        <v>22</v>
      </c>
      <c r="F2670">
        <v>2016031422</v>
      </c>
      <c r="G2670" t="s">
        <v>55</v>
      </c>
      <c r="H2670" t="s">
        <v>3030</v>
      </c>
      <c r="I2670" t="s">
        <v>55</v>
      </c>
      <c r="J2670" t="s">
        <v>55</v>
      </c>
      <c r="K2670" t="s">
        <v>55</v>
      </c>
      <c r="L2670" t="s">
        <v>55</v>
      </c>
      <c r="M2670" t="s">
        <v>55</v>
      </c>
      <c r="N2670" t="s">
        <v>57</v>
      </c>
      <c r="O2670" t="s">
        <v>57</v>
      </c>
      <c r="P2670" t="s">
        <v>57</v>
      </c>
      <c r="Q2670" t="s">
        <v>57</v>
      </c>
      <c r="R2670" t="s">
        <v>57</v>
      </c>
      <c r="S2670" t="s">
        <v>55</v>
      </c>
      <c r="T2670" t="s">
        <v>57</v>
      </c>
      <c r="U2670" t="s">
        <v>57</v>
      </c>
      <c r="V2670" t="s">
        <v>57</v>
      </c>
      <c r="W2670" t="s">
        <v>55</v>
      </c>
      <c r="X2670" t="s">
        <v>57</v>
      </c>
      <c r="Y2670" t="s">
        <v>57</v>
      </c>
      <c r="Z2670" t="s">
        <v>57</v>
      </c>
      <c r="AA2670" t="s">
        <v>57</v>
      </c>
      <c r="AB2670" t="s">
        <v>57</v>
      </c>
      <c r="AC2670" t="s">
        <v>57</v>
      </c>
      <c r="AD2670" t="s">
        <v>57</v>
      </c>
      <c r="AE2670">
        <v>0</v>
      </c>
      <c r="AF2670">
        <v>0</v>
      </c>
      <c r="AG2670">
        <v>0</v>
      </c>
      <c r="AH2670">
        <v>0</v>
      </c>
      <c r="AI2670" s="18" t="str">
        <f t="shared" si="165"/>
        <v>1</v>
      </c>
      <c r="AJ2670" s="18" t="str">
        <f t="shared" si="166"/>
        <v>1</v>
      </c>
      <c r="AK2670" s="18" t="str">
        <f t="shared" si="167"/>
        <v>1</v>
      </c>
      <c r="AL2670" s="18">
        <f t="shared" si="168"/>
        <v>0</v>
      </c>
      <c r="AM2670" t="s">
        <v>55</v>
      </c>
      <c r="AN2670" t="s">
        <v>55</v>
      </c>
      <c r="AO2670">
        <v>1</v>
      </c>
      <c r="AP2670">
        <v>1</v>
      </c>
      <c r="AQ2670">
        <v>0</v>
      </c>
      <c r="AR2670" t="s">
        <v>59</v>
      </c>
      <c r="AS2670" t="s">
        <v>80</v>
      </c>
      <c r="AT2670" t="s">
        <v>80</v>
      </c>
      <c r="AU2670" t="s">
        <v>80</v>
      </c>
      <c r="AV2670" t="s">
        <v>8529</v>
      </c>
      <c r="AW2670" t="s">
        <v>3030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1</v>
      </c>
      <c r="BJ2670">
        <v>0</v>
      </c>
      <c r="BK2670">
        <v>0</v>
      </c>
      <c r="BL2670">
        <v>2016031422</v>
      </c>
      <c r="BM2670">
        <v>22</v>
      </c>
    </row>
    <row r="2671" spans="1:65">
      <c r="A2671" t="s">
        <v>8530</v>
      </c>
      <c r="B2671">
        <v>2670</v>
      </c>
      <c r="C2671" t="s">
        <v>57</v>
      </c>
      <c r="D2671" t="s">
        <v>55</v>
      </c>
      <c r="E2671">
        <v>22</v>
      </c>
      <c r="F2671">
        <v>2016031422</v>
      </c>
      <c r="G2671" t="s">
        <v>55</v>
      </c>
      <c r="H2671" t="s">
        <v>3031</v>
      </c>
      <c r="I2671" t="s">
        <v>55</v>
      </c>
      <c r="J2671" t="s">
        <v>55</v>
      </c>
      <c r="K2671" t="s">
        <v>55</v>
      </c>
      <c r="L2671" t="s">
        <v>55</v>
      </c>
      <c r="M2671" t="s">
        <v>55</v>
      </c>
      <c r="N2671" t="s">
        <v>57</v>
      </c>
      <c r="O2671" t="s">
        <v>57</v>
      </c>
      <c r="P2671" t="s">
        <v>57</v>
      </c>
      <c r="Q2671" t="s">
        <v>57</v>
      </c>
      <c r="R2671" t="s">
        <v>57</v>
      </c>
      <c r="S2671" t="s">
        <v>55</v>
      </c>
      <c r="T2671" t="s">
        <v>57</v>
      </c>
      <c r="U2671" t="s">
        <v>57</v>
      </c>
      <c r="V2671" t="s">
        <v>57</v>
      </c>
      <c r="W2671" t="s">
        <v>55</v>
      </c>
      <c r="X2671" t="s">
        <v>57</v>
      </c>
      <c r="Y2671" t="s">
        <v>57</v>
      </c>
      <c r="Z2671" t="s">
        <v>57</v>
      </c>
      <c r="AA2671" t="s">
        <v>57</v>
      </c>
      <c r="AB2671" t="s">
        <v>57</v>
      </c>
      <c r="AC2671" t="s">
        <v>57</v>
      </c>
      <c r="AD2671" t="s">
        <v>57</v>
      </c>
      <c r="AE2671">
        <v>0</v>
      </c>
      <c r="AF2671">
        <v>0</v>
      </c>
      <c r="AG2671">
        <v>0</v>
      </c>
      <c r="AH2671">
        <v>0</v>
      </c>
      <c r="AI2671" s="18" t="str">
        <f t="shared" si="165"/>
        <v>1</v>
      </c>
      <c r="AJ2671" s="18" t="str">
        <f t="shared" si="166"/>
        <v>1</v>
      </c>
      <c r="AK2671" s="18" t="str">
        <f t="shared" si="167"/>
        <v>1</v>
      </c>
      <c r="AL2671" s="18">
        <f t="shared" si="168"/>
        <v>0</v>
      </c>
      <c r="AM2671" t="s">
        <v>55</v>
      </c>
      <c r="AN2671" t="s">
        <v>55</v>
      </c>
      <c r="AO2671">
        <v>0</v>
      </c>
      <c r="AP2671">
        <v>1</v>
      </c>
      <c r="AQ2671">
        <v>0</v>
      </c>
      <c r="AR2671" t="s">
        <v>59</v>
      </c>
      <c r="AS2671" t="s">
        <v>80</v>
      </c>
      <c r="AT2671" t="s">
        <v>80</v>
      </c>
      <c r="AU2671" t="s">
        <v>80</v>
      </c>
      <c r="AV2671" t="s">
        <v>8530</v>
      </c>
      <c r="AW2671" t="s">
        <v>3031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2016031422</v>
      </c>
      <c r="BM2671">
        <v>22</v>
      </c>
    </row>
    <row r="2672" spans="1:65">
      <c r="A2672" t="s">
        <v>8531</v>
      </c>
      <c r="B2672">
        <v>2671</v>
      </c>
      <c r="C2672" t="s">
        <v>57</v>
      </c>
      <c r="D2672" t="s">
        <v>55</v>
      </c>
      <c r="E2672">
        <v>22</v>
      </c>
      <c r="F2672">
        <v>2016031422</v>
      </c>
      <c r="G2672" t="s">
        <v>55</v>
      </c>
      <c r="H2672" t="s">
        <v>3032</v>
      </c>
      <c r="I2672" t="s">
        <v>55</v>
      </c>
      <c r="J2672" t="s">
        <v>55</v>
      </c>
      <c r="K2672" t="s">
        <v>55</v>
      </c>
      <c r="L2672" t="s">
        <v>55</v>
      </c>
      <c r="M2672" t="s">
        <v>55</v>
      </c>
      <c r="N2672" t="s">
        <v>57</v>
      </c>
      <c r="O2672" t="s">
        <v>57</v>
      </c>
      <c r="P2672" t="s">
        <v>57</v>
      </c>
      <c r="Q2672" t="s">
        <v>57</v>
      </c>
      <c r="R2672" t="s">
        <v>57</v>
      </c>
      <c r="S2672" t="s">
        <v>55</v>
      </c>
      <c r="T2672" t="s">
        <v>57</v>
      </c>
      <c r="U2672" t="s">
        <v>57</v>
      </c>
      <c r="V2672" t="s">
        <v>57</v>
      </c>
      <c r="W2672" t="s">
        <v>55</v>
      </c>
      <c r="X2672" t="s">
        <v>57</v>
      </c>
      <c r="Y2672" t="s">
        <v>57</v>
      </c>
      <c r="Z2672" t="s">
        <v>57</v>
      </c>
      <c r="AA2672" t="s">
        <v>57</v>
      </c>
      <c r="AB2672" t="s">
        <v>57</v>
      </c>
      <c r="AC2672" t="s">
        <v>57</v>
      </c>
      <c r="AD2672" t="s">
        <v>57</v>
      </c>
      <c r="AE2672">
        <v>0</v>
      </c>
      <c r="AF2672">
        <v>0</v>
      </c>
      <c r="AG2672">
        <v>0</v>
      </c>
      <c r="AH2672">
        <v>0</v>
      </c>
      <c r="AI2672" s="18" t="str">
        <f t="shared" si="165"/>
        <v>1</v>
      </c>
      <c r="AJ2672" s="18" t="str">
        <f t="shared" si="166"/>
        <v>1</v>
      </c>
      <c r="AK2672" s="18" t="str">
        <f t="shared" si="167"/>
        <v>1</v>
      </c>
      <c r="AL2672" s="18">
        <f t="shared" si="168"/>
        <v>0</v>
      </c>
      <c r="AM2672" t="s">
        <v>55</v>
      </c>
      <c r="AN2672" t="s">
        <v>55</v>
      </c>
      <c r="AO2672">
        <v>0</v>
      </c>
      <c r="AP2672">
        <v>1</v>
      </c>
      <c r="AQ2672">
        <v>0</v>
      </c>
      <c r="AR2672" t="s">
        <v>59</v>
      </c>
      <c r="AS2672" t="s">
        <v>80</v>
      </c>
      <c r="AT2672" t="s">
        <v>80</v>
      </c>
      <c r="AU2672" t="s">
        <v>80</v>
      </c>
      <c r="AV2672" t="s">
        <v>8531</v>
      </c>
      <c r="AW2672" t="s">
        <v>3032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1</v>
      </c>
      <c r="BJ2672">
        <v>0</v>
      </c>
      <c r="BK2672">
        <v>0</v>
      </c>
      <c r="BL2672">
        <v>2016031422</v>
      </c>
      <c r="BM2672">
        <v>22</v>
      </c>
    </row>
    <row r="2673" spans="1:65">
      <c r="A2673" t="s">
        <v>8532</v>
      </c>
      <c r="B2673">
        <v>2672</v>
      </c>
      <c r="C2673" t="s">
        <v>57</v>
      </c>
      <c r="D2673" t="s">
        <v>55</v>
      </c>
      <c r="E2673">
        <v>22</v>
      </c>
      <c r="F2673">
        <v>2016031422</v>
      </c>
      <c r="G2673" t="s">
        <v>55</v>
      </c>
      <c r="H2673" t="s">
        <v>3033</v>
      </c>
      <c r="I2673" t="s">
        <v>55</v>
      </c>
      <c r="J2673" t="s">
        <v>55</v>
      </c>
      <c r="K2673" t="s">
        <v>55</v>
      </c>
      <c r="L2673" t="s">
        <v>55</v>
      </c>
      <c r="M2673" t="s">
        <v>55</v>
      </c>
      <c r="N2673" t="s">
        <v>57</v>
      </c>
      <c r="O2673" t="s">
        <v>57</v>
      </c>
      <c r="P2673" t="s">
        <v>57</v>
      </c>
      <c r="Q2673" t="s">
        <v>57</v>
      </c>
      <c r="R2673" t="s">
        <v>57</v>
      </c>
      <c r="S2673" t="s">
        <v>55</v>
      </c>
      <c r="T2673" t="s">
        <v>57</v>
      </c>
      <c r="U2673" t="s">
        <v>57</v>
      </c>
      <c r="V2673" t="s">
        <v>57</v>
      </c>
      <c r="W2673" t="s">
        <v>55</v>
      </c>
      <c r="X2673" t="s">
        <v>57</v>
      </c>
      <c r="Y2673" t="s">
        <v>57</v>
      </c>
      <c r="Z2673" t="s">
        <v>57</v>
      </c>
      <c r="AA2673" t="s">
        <v>57</v>
      </c>
      <c r="AB2673" t="s">
        <v>57</v>
      </c>
      <c r="AC2673" t="s">
        <v>57</v>
      </c>
      <c r="AD2673" t="s">
        <v>57</v>
      </c>
      <c r="AE2673">
        <v>0</v>
      </c>
      <c r="AF2673">
        <v>0</v>
      </c>
      <c r="AG2673">
        <v>0</v>
      </c>
      <c r="AH2673">
        <v>0</v>
      </c>
      <c r="AI2673" s="18" t="str">
        <f t="shared" si="165"/>
        <v>1</v>
      </c>
      <c r="AJ2673" s="18" t="str">
        <f t="shared" si="166"/>
        <v>1</v>
      </c>
      <c r="AK2673" s="18" t="str">
        <f t="shared" si="167"/>
        <v>1</v>
      </c>
      <c r="AL2673" s="18">
        <f t="shared" si="168"/>
        <v>0</v>
      </c>
      <c r="AM2673" t="s">
        <v>55</v>
      </c>
      <c r="AN2673" t="s">
        <v>55</v>
      </c>
      <c r="AO2673">
        <v>0</v>
      </c>
      <c r="AP2673">
        <v>1</v>
      </c>
      <c r="AQ2673">
        <v>0</v>
      </c>
      <c r="AR2673" t="s">
        <v>59</v>
      </c>
      <c r="AS2673" t="s">
        <v>80</v>
      </c>
      <c r="AT2673" t="s">
        <v>80</v>
      </c>
      <c r="AU2673" t="s">
        <v>80</v>
      </c>
      <c r="AV2673" t="s">
        <v>8532</v>
      </c>
      <c r="AW2673" t="s">
        <v>3033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0</v>
      </c>
      <c r="BK2673">
        <v>0</v>
      </c>
      <c r="BL2673">
        <v>2016031422</v>
      </c>
      <c r="BM2673">
        <v>22</v>
      </c>
    </row>
    <row r="2674" spans="1:65">
      <c r="A2674" t="s">
        <v>8533</v>
      </c>
      <c r="B2674">
        <v>2673</v>
      </c>
      <c r="C2674" t="s">
        <v>57</v>
      </c>
      <c r="D2674" t="s">
        <v>55</v>
      </c>
      <c r="E2674">
        <v>22</v>
      </c>
      <c r="F2674">
        <v>2016031422</v>
      </c>
      <c r="G2674" t="s">
        <v>55</v>
      </c>
      <c r="H2674" t="s">
        <v>3034</v>
      </c>
      <c r="I2674" t="s">
        <v>55</v>
      </c>
      <c r="J2674" t="s">
        <v>55</v>
      </c>
      <c r="K2674" t="s">
        <v>55</v>
      </c>
      <c r="L2674" t="s">
        <v>55</v>
      </c>
      <c r="M2674" t="s">
        <v>55</v>
      </c>
      <c r="N2674" t="s">
        <v>57</v>
      </c>
      <c r="O2674" t="s">
        <v>57</v>
      </c>
      <c r="P2674" t="s">
        <v>57</v>
      </c>
      <c r="Q2674" t="s">
        <v>57</v>
      </c>
      <c r="R2674" t="s">
        <v>57</v>
      </c>
      <c r="S2674" t="s">
        <v>55</v>
      </c>
      <c r="T2674" t="s">
        <v>57</v>
      </c>
      <c r="U2674" t="s">
        <v>57</v>
      </c>
      <c r="V2674" t="s">
        <v>57</v>
      </c>
      <c r="W2674" t="s">
        <v>55</v>
      </c>
      <c r="X2674" t="s">
        <v>57</v>
      </c>
      <c r="Y2674" t="s">
        <v>57</v>
      </c>
      <c r="Z2674" t="s">
        <v>57</v>
      </c>
      <c r="AA2674" t="s">
        <v>57</v>
      </c>
      <c r="AB2674" t="s">
        <v>57</v>
      </c>
      <c r="AC2674" t="s">
        <v>57</v>
      </c>
      <c r="AD2674" t="s">
        <v>57</v>
      </c>
      <c r="AE2674">
        <v>0</v>
      </c>
      <c r="AF2674">
        <v>0</v>
      </c>
      <c r="AG2674">
        <v>0</v>
      </c>
      <c r="AH2674">
        <v>0</v>
      </c>
      <c r="AI2674" s="18" t="str">
        <f t="shared" si="165"/>
        <v>1</v>
      </c>
      <c r="AJ2674" s="18" t="str">
        <f t="shared" si="166"/>
        <v>1</v>
      </c>
      <c r="AK2674" s="18" t="str">
        <f t="shared" si="167"/>
        <v>1</v>
      </c>
      <c r="AL2674" s="18">
        <f t="shared" si="168"/>
        <v>0</v>
      </c>
      <c r="AM2674" t="s">
        <v>55</v>
      </c>
      <c r="AN2674" t="s">
        <v>55</v>
      </c>
      <c r="AO2674">
        <v>0</v>
      </c>
      <c r="AP2674">
        <v>1</v>
      </c>
      <c r="AQ2674">
        <v>0</v>
      </c>
      <c r="AR2674" t="s">
        <v>59</v>
      </c>
      <c r="AS2674" t="s">
        <v>80</v>
      </c>
      <c r="AT2674" t="s">
        <v>80</v>
      </c>
      <c r="AU2674" t="s">
        <v>80</v>
      </c>
      <c r="AV2674" t="s">
        <v>8533</v>
      </c>
      <c r="AW2674" t="s">
        <v>3034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2016031422</v>
      </c>
      <c r="BM2674">
        <v>22</v>
      </c>
    </row>
    <row r="2675" spans="1:65">
      <c r="A2675" t="s">
        <v>8534</v>
      </c>
      <c r="B2675">
        <v>2674</v>
      </c>
      <c r="C2675" t="s">
        <v>57</v>
      </c>
      <c r="D2675" t="s">
        <v>55</v>
      </c>
      <c r="E2675">
        <v>22</v>
      </c>
      <c r="F2675">
        <v>2016031422</v>
      </c>
      <c r="G2675" t="s">
        <v>55</v>
      </c>
      <c r="H2675" t="s">
        <v>3035</v>
      </c>
      <c r="I2675" t="s">
        <v>55</v>
      </c>
      <c r="J2675" t="s">
        <v>55</v>
      </c>
      <c r="K2675" t="s">
        <v>55</v>
      </c>
      <c r="L2675" t="s">
        <v>55</v>
      </c>
      <c r="M2675" t="s">
        <v>55</v>
      </c>
      <c r="N2675" t="s">
        <v>57</v>
      </c>
      <c r="O2675" t="s">
        <v>57</v>
      </c>
      <c r="P2675" t="s">
        <v>57</v>
      </c>
      <c r="Q2675" t="s">
        <v>57</v>
      </c>
      <c r="R2675" t="s">
        <v>57</v>
      </c>
      <c r="S2675" t="s">
        <v>55</v>
      </c>
      <c r="T2675" t="s">
        <v>57</v>
      </c>
      <c r="U2675" t="s">
        <v>57</v>
      </c>
      <c r="V2675" t="s">
        <v>57</v>
      </c>
      <c r="W2675" t="s">
        <v>55</v>
      </c>
      <c r="X2675" t="s">
        <v>57</v>
      </c>
      <c r="Y2675" t="s">
        <v>57</v>
      </c>
      <c r="Z2675" t="s">
        <v>57</v>
      </c>
      <c r="AA2675" t="s">
        <v>57</v>
      </c>
      <c r="AB2675" t="s">
        <v>57</v>
      </c>
      <c r="AC2675" t="s">
        <v>57</v>
      </c>
      <c r="AD2675" t="s">
        <v>57</v>
      </c>
      <c r="AE2675">
        <v>0</v>
      </c>
      <c r="AF2675">
        <v>0</v>
      </c>
      <c r="AG2675">
        <v>0</v>
      </c>
      <c r="AH2675">
        <v>0</v>
      </c>
      <c r="AI2675" s="18" t="str">
        <f t="shared" si="165"/>
        <v>1</v>
      </c>
      <c r="AJ2675" s="18" t="str">
        <f t="shared" si="166"/>
        <v>1</v>
      </c>
      <c r="AK2675" s="18" t="str">
        <f t="shared" si="167"/>
        <v>1</v>
      </c>
      <c r="AL2675" s="18">
        <f t="shared" si="168"/>
        <v>0</v>
      </c>
      <c r="AM2675" t="s">
        <v>55</v>
      </c>
      <c r="AN2675" t="s">
        <v>55</v>
      </c>
      <c r="AO2675">
        <v>1</v>
      </c>
      <c r="AP2675">
        <v>1</v>
      </c>
      <c r="AQ2675">
        <v>0</v>
      </c>
      <c r="AR2675" t="s">
        <v>59</v>
      </c>
      <c r="AS2675" t="s">
        <v>80</v>
      </c>
      <c r="AT2675" t="s">
        <v>80</v>
      </c>
      <c r="AU2675" t="s">
        <v>80</v>
      </c>
      <c r="AV2675" t="s">
        <v>8534</v>
      </c>
      <c r="AW2675" t="s">
        <v>3035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1</v>
      </c>
      <c r="BJ2675">
        <v>0</v>
      </c>
      <c r="BK2675">
        <v>0</v>
      </c>
      <c r="BL2675">
        <v>2016031422</v>
      </c>
      <c r="BM2675">
        <v>22</v>
      </c>
    </row>
    <row r="2676" spans="1:65">
      <c r="A2676" t="s">
        <v>8535</v>
      </c>
      <c r="B2676">
        <v>2675</v>
      </c>
      <c r="C2676" t="s">
        <v>57</v>
      </c>
      <c r="D2676" t="s">
        <v>55</v>
      </c>
      <c r="E2676">
        <v>23</v>
      </c>
      <c r="F2676">
        <v>2016031023</v>
      </c>
      <c r="G2676" t="s">
        <v>55</v>
      </c>
      <c r="H2676" t="s">
        <v>3036</v>
      </c>
      <c r="I2676" t="s">
        <v>55</v>
      </c>
      <c r="J2676" t="s">
        <v>55</v>
      </c>
      <c r="K2676" t="s">
        <v>55</v>
      </c>
      <c r="L2676" t="s">
        <v>55</v>
      </c>
      <c r="M2676" t="s">
        <v>55</v>
      </c>
      <c r="N2676" t="s">
        <v>57</v>
      </c>
      <c r="O2676" t="s">
        <v>57</v>
      </c>
      <c r="P2676" t="s">
        <v>57</v>
      </c>
      <c r="Q2676" t="s">
        <v>57</v>
      </c>
      <c r="R2676" t="s">
        <v>57</v>
      </c>
      <c r="S2676" t="s">
        <v>55</v>
      </c>
      <c r="T2676" t="s">
        <v>57</v>
      </c>
      <c r="U2676" t="s">
        <v>57</v>
      </c>
      <c r="V2676" t="s">
        <v>57</v>
      </c>
      <c r="W2676" t="s">
        <v>55</v>
      </c>
      <c r="X2676" t="s">
        <v>57</v>
      </c>
      <c r="Y2676" t="s">
        <v>57</v>
      </c>
      <c r="Z2676" t="s">
        <v>57</v>
      </c>
      <c r="AA2676" t="s">
        <v>57</v>
      </c>
      <c r="AB2676" t="s">
        <v>57</v>
      </c>
      <c r="AC2676" t="s">
        <v>57</v>
      </c>
      <c r="AD2676" t="s">
        <v>57</v>
      </c>
      <c r="AE2676">
        <v>0</v>
      </c>
      <c r="AF2676">
        <v>0</v>
      </c>
      <c r="AG2676">
        <v>0</v>
      </c>
      <c r="AH2676">
        <v>0</v>
      </c>
      <c r="AI2676" s="18" t="str">
        <f t="shared" si="165"/>
        <v>1</v>
      </c>
      <c r="AJ2676" s="18" t="str">
        <f t="shared" si="166"/>
        <v>1</v>
      </c>
      <c r="AK2676" s="18" t="str">
        <f t="shared" si="167"/>
        <v>1</v>
      </c>
      <c r="AL2676" s="18">
        <f t="shared" si="168"/>
        <v>0</v>
      </c>
      <c r="AM2676" t="s">
        <v>55</v>
      </c>
      <c r="AN2676" t="s">
        <v>55</v>
      </c>
      <c r="AO2676">
        <v>0</v>
      </c>
      <c r="AP2676">
        <v>1</v>
      </c>
      <c r="AQ2676">
        <v>0</v>
      </c>
      <c r="AR2676" t="s">
        <v>59</v>
      </c>
      <c r="AS2676" t="s">
        <v>80</v>
      </c>
      <c r="AT2676" t="s">
        <v>80</v>
      </c>
      <c r="AU2676" t="s">
        <v>80</v>
      </c>
      <c r="AV2676" t="s">
        <v>8535</v>
      </c>
      <c r="AW2676" t="s">
        <v>3036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1</v>
      </c>
      <c r="BJ2676">
        <v>0</v>
      </c>
      <c r="BK2676">
        <v>0</v>
      </c>
      <c r="BL2676">
        <v>2016031023</v>
      </c>
      <c r="BM2676">
        <v>23</v>
      </c>
    </row>
    <row r="2677" spans="1:65">
      <c r="A2677" t="s">
        <v>8536</v>
      </c>
      <c r="B2677">
        <v>2676</v>
      </c>
      <c r="C2677" t="s">
        <v>57</v>
      </c>
      <c r="D2677" t="s">
        <v>55</v>
      </c>
      <c r="E2677">
        <v>23</v>
      </c>
      <c r="F2677">
        <v>2016031023</v>
      </c>
      <c r="G2677" t="s">
        <v>55</v>
      </c>
      <c r="H2677" t="s">
        <v>3037</v>
      </c>
      <c r="I2677" t="s">
        <v>55</v>
      </c>
      <c r="J2677" t="s">
        <v>55</v>
      </c>
      <c r="K2677" t="s">
        <v>55</v>
      </c>
      <c r="L2677" t="s">
        <v>55</v>
      </c>
      <c r="M2677" t="s">
        <v>55</v>
      </c>
      <c r="N2677" t="s">
        <v>57</v>
      </c>
      <c r="O2677" t="s">
        <v>57</v>
      </c>
      <c r="P2677" t="s">
        <v>57</v>
      </c>
      <c r="Q2677" t="s">
        <v>57</v>
      </c>
      <c r="R2677" t="s">
        <v>57</v>
      </c>
      <c r="S2677" t="s">
        <v>55</v>
      </c>
      <c r="T2677" t="s">
        <v>57</v>
      </c>
      <c r="U2677" t="s">
        <v>57</v>
      </c>
      <c r="V2677" t="s">
        <v>57</v>
      </c>
      <c r="W2677" t="s">
        <v>55</v>
      </c>
      <c r="X2677" t="s">
        <v>57</v>
      </c>
      <c r="Y2677" t="s">
        <v>57</v>
      </c>
      <c r="Z2677" t="s">
        <v>57</v>
      </c>
      <c r="AA2677" t="s">
        <v>57</v>
      </c>
      <c r="AB2677" t="s">
        <v>57</v>
      </c>
      <c r="AC2677" t="s">
        <v>57</v>
      </c>
      <c r="AD2677" t="s">
        <v>57</v>
      </c>
      <c r="AE2677">
        <v>0</v>
      </c>
      <c r="AF2677">
        <v>0</v>
      </c>
      <c r="AG2677">
        <v>0</v>
      </c>
      <c r="AH2677">
        <v>0</v>
      </c>
      <c r="AI2677" s="18" t="str">
        <f t="shared" si="165"/>
        <v>1</v>
      </c>
      <c r="AJ2677" s="18" t="str">
        <f t="shared" si="166"/>
        <v>1</v>
      </c>
      <c r="AK2677" s="18" t="str">
        <f t="shared" si="167"/>
        <v>1</v>
      </c>
      <c r="AL2677" s="18">
        <f t="shared" si="168"/>
        <v>0</v>
      </c>
      <c r="AM2677" t="s">
        <v>55</v>
      </c>
      <c r="AN2677" t="s">
        <v>55</v>
      </c>
      <c r="AO2677">
        <v>1</v>
      </c>
      <c r="AP2677">
        <v>1</v>
      </c>
      <c r="AQ2677">
        <v>0</v>
      </c>
      <c r="AR2677" t="s">
        <v>59</v>
      </c>
      <c r="AS2677" t="s">
        <v>80</v>
      </c>
      <c r="AT2677" t="s">
        <v>80</v>
      </c>
      <c r="AU2677" t="s">
        <v>80</v>
      </c>
      <c r="AV2677" t="s">
        <v>8536</v>
      </c>
      <c r="AW2677" t="s">
        <v>3037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1</v>
      </c>
      <c r="BJ2677">
        <v>0</v>
      </c>
      <c r="BK2677">
        <v>0</v>
      </c>
      <c r="BL2677">
        <v>2016031023</v>
      </c>
      <c r="BM2677">
        <v>23</v>
      </c>
    </row>
    <row r="2678" spans="1:65">
      <c r="A2678" t="s">
        <v>8537</v>
      </c>
      <c r="B2678">
        <v>2677</v>
      </c>
      <c r="C2678" t="s">
        <v>57</v>
      </c>
      <c r="D2678" t="s">
        <v>55</v>
      </c>
      <c r="E2678">
        <v>23</v>
      </c>
      <c r="F2678">
        <v>2016031023</v>
      </c>
      <c r="G2678" t="s">
        <v>55</v>
      </c>
      <c r="H2678" t="s">
        <v>3038</v>
      </c>
      <c r="I2678" t="s">
        <v>55</v>
      </c>
      <c r="J2678" t="s">
        <v>55</v>
      </c>
      <c r="K2678" t="s">
        <v>55</v>
      </c>
      <c r="L2678" t="s">
        <v>55</v>
      </c>
      <c r="M2678" t="s">
        <v>55</v>
      </c>
      <c r="N2678" t="s">
        <v>57</v>
      </c>
      <c r="O2678" t="s">
        <v>57</v>
      </c>
      <c r="P2678" t="s">
        <v>57</v>
      </c>
      <c r="Q2678" t="s">
        <v>57</v>
      </c>
      <c r="R2678" t="s">
        <v>57</v>
      </c>
      <c r="S2678" t="s">
        <v>55</v>
      </c>
      <c r="T2678" t="s">
        <v>57</v>
      </c>
      <c r="U2678" t="s">
        <v>57</v>
      </c>
      <c r="V2678" t="s">
        <v>57</v>
      </c>
      <c r="W2678" t="s">
        <v>55</v>
      </c>
      <c r="X2678" t="s">
        <v>57</v>
      </c>
      <c r="Y2678" t="s">
        <v>57</v>
      </c>
      <c r="Z2678" t="s">
        <v>57</v>
      </c>
      <c r="AA2678" t="s">
        <v>57</v>
      </c>
      <c r="AB2678" t="s">
        <v>57</v>
      </c>
      <c r="AC2678" t="s">
        <v>57</v>
      </c>
      <c r="AD2678" t="s">
        <v>57</v>
      </c>
      <c r="AE2678">
        <v>0</v>
      </c>
      <c r="AF2678">
        <v>0</v>
      </c>
      <c r="AG2678">
        <v>0</v>
      </c>
      <c r="AH2678">
        <v>0</v>
      </c>
      <c r="AI2678" s="18" t="str">
        <f t="shared" si="165"/>
        <v>1</v>
      </c>
      <c r="AJ2678" s="18" t="str">
        <f t="shared" si="166"/>
        <v>1</v>
      </c>
      <c r="AK2678" s="18" t="str">
        <f t="shared" si="167"/>
        <v>1</v>
      </c>
      <c r="AL2678" s="18">
        <f t="shared" si="168"/>
        <v>0</v>
      </c>
      <c r="AM2678" t="s">
        <v>55</v>
      </c>
      <c r="AN2678" t="s">
        <v>55</v>
      </c>
      <c r="AO2678">
        <v>0</v>
      </c>
      <c r="AP2678">
        <v>1</v>
      </c>
      <c r="AQ2678">
        <v>0</v>
      </c>
      <c r="AR2678" t="s">
        <v>59</v>
      </c>
      <c r="AS2678" t="s">
        <v>80</v>
      </c>
      <c r="AT2678" t="s">
        <v>80</v>
      </c>
      <c r="AU2678" t="s">
        <v>80</v>
      </c>
      <c r="AV2678" t="s">
        <v>8537</v>
      </c>
      <c r="AW2678" t="s">
        <v>3038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1</v>
      </c>
      <c r="BJ2678">
        <v>0</v>
      </c>
      <c r="BK2678">
        <v>0</v>
      </c>
      <c r="BL2678">
        <v>2016031023</v>
      </c>
      <c r="BM2678">
        <v>23</v>
      </c>
    </row>
    <row r="2679" spans="1:65">
      <c r="A2679" t="s">
        <v>8538</v>
      </c>
      <c r="B2679">
        <v>2678</v>
      </c>
      <c r="C2679" t="s">
        <v>57</v>
      </c>
      <c r="D2679" t="s">
        <v>55</v>
      </c>
      <c r="E2679">
        <v>23</v>
      </c>
      <c r="F2679">
        <v>2016031023</v>
      </c>
      <c r="G2679" t="s">
        <v>55</v>
      </c>
      <c r="H2679" t="s">
        <v>3039</v>
      </c>
      <c r="I2679" t="s">
        <v>55</v>
      </c>
      <c r="J2679" t="s">
        <v>55</v>
      </c>
      <c r="K2679" t="s">
        <v>55</v>
      </c>
      <c r="L2679" t="s">
        <v>55</v>
      </c>
      <c r="M2679" t="s">
        <v>55</v>
      </c>
      <c r="N2679" t="s">
        <v>57</v>
      </c>
      <c r="O2679" t="s">
        <v>57</v>
      </c>
      <c r="P2679" t="s">
        <v>57</v>
      </c>
      <c r="Q2679" t="s">
        <v>57</v>
      </c>
      <c r="R2679" t="s">
        <v>57</v>
      </c>
      <c r="S2679" t="s">
        <v>55</v>
      </c>
      <c r="T2679" t="s">
        <v>57</v>
      </c>
      <c r="U2679" t="s">
        <v>57</v>
      </c>
      <c r="V2679" t="s">
        <v>57</v>
      </c>
      <c r="W2679" t="s">
        <v>55</v>
      </c>
      <c r="X2679" t="s">
        <v>57</v>
      </c>
      <c r="Y2679" t="s">
        <v>57</v>
      </c>
      <c r="Z2679" t="s">
        <v>57</v>
      </c>
      <c r="AA2679" t="s">
        <v>57</v>
      </c>
      <c r="AB2679" t="s">
        <v>57</v>
      </c>
      <c r="AC2679" t="s">
        <v>57</v>
      </c>
      <c r="AD2679" t="s">
        <v>57</v>
      </c>
      <c r="AE2679">
        <v>0</v>
      </c>
      <c r="AF2679">
        <v>0</v>
      </c>
      <c r="AG2679">
        <v>0</v>
      </c>
      <c r="AH2679">
        <v>0</v>
      </c>
      <c r="AI2679" s="18" t="str">
        <f t="shared" si="165"/>
        <v>1</v>
      </c>
      <c r="AJ2679" s="18" t="str">
        <f t="shared" si="166"/>
        <v>1</v>
      </c>
      <c r="AK2679" s="18" t="str">
        <f t="shared" si="167"/>
        <v>1</v>
      </c>
      <c r="AL2679" s="18">
        <f t="shared" si="168"/>
        <v>0</v>
      </c>
      <c r="AM2679" t="s">
        <v>55</v>
      </c>
      <c r="AN2679" t="s">
        <v>55</v>
      </c>
      <c r="AO2679">
        <v>0</v>
      </c>
      <c r="AP2679">
        <v>1</v>
      </c>
      <c r="AQ2679">
        <v>0</v>
      </c>
      <c r="AR2679" t="s">
        <v>59</v>
      </c>
      <c r="AS2679" t="s">
        <v>80</v>
      </c>
      <c r="AT2679" t="s">
        <v>80</v>
      </c>
      <c r="AU2679" t="s">
        <v>80</v>
      </c>
      <c r="AV2679" t="s">
        <v>8538</v>
      </c>
      <c r="AW2679" t="s">
        <v>3039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1</v>
      </c>
      <c r="BJ2679">
        <v>0</v>
      </c>
      <c r="BK2679">
        <v>0</v>
      </c>
      <c r="BL2679">
        <v>2016031023</v>
      </c>
      <c r="BM2679">
        <v>23</v>
      </c>
    </row>
    <row r="2680" spans="1:65">
      <c r="A2680" t="s">
        <v>8539</v>
      </c>
      <c r="B2680">
        <v>2679</v>
      </c>
      <c r="C2680" t="s">
        <v>57</v>
      </c>
      <c r="D2680" t="s">
        <v>55</v>
      </c>
      <c r="E2680">
        <v>23</v>
      </c>
      <c r="F2680">
        <v>2016031023</v>
      </c>
      <c r="G2680" t="s">
        <v>55</v>
      </c>
      <c r="H2680" t="s">
        <v>3040</v>
      </c>
      <c r="I2680" t="s">
        <v>55</v>
      </c>
      <c r="J2680" t="s">
        <v>55</v>
      </c>
      <c r="K2680" t="s">
        <v>55</v>
      </c>
      <c r="L2680" t="s">
        <v>55</v>
      </c>
      <c r="M2680" t="s">
        <v>55</v>
      </c>
      <c r="N2680" t="s">
        <v>57</v>
      </c>
      <c r="O2680" t="s">
        <v>57</v>
      </c>
      <c r="P2680" t="s">
        <v>57</v>
      </c>
      <c r="Q2680" t="s">
        <v>57</v>
      </c>
      <c r="R2680" t="s">
        <v>57</v>
      </c>
      <c r="S2680" t="s">
        <v>55</v>
      </c>
      <c r="T2680" t="s">
        <v>57</v>
      </c>
      <c r="U2680" t="s">
        <v>57</v>
      </c>
      <c r="V2680" t="s">
        <v>57</v>
      </c>
      <c r="W2680" t="s">
        <v>55</v>
      </c>
      <c r="X2680" t="s">
        <v>57</v>
      </c>
      <c r="Y2680" t="s">
        <v>57</v>
      </c>
      <c r="Z2680" t="s">
        <v>57</v>
      </c>
      <c r="AA2680" t="s">
        <v>57</v>
      </c>
      <c r="AB2680" t="s">
        <v>57</v>
      </c>
      <c r="AC2680" t="s">
        <v>57</v>
      </c>
      <c r="AD2680" t="s">
        <v>57</v>
      </c>
      <c r="AE2680">
        <v>0</v>
      </c>
      <c r="AF2680">
        <v>0</v>
      </c>
      <c r="AG2680">
        <v>0</v>
      </c>
      <c r="AH2680">
        <v>0</v>
      </c>
      <c r="AI2680" s="18" t="str">
        <f t="shared" si="165"/>
        <v>1</v>
      </c>
      <c r="AJ2680" s="18" t="str">
        <f t="shared" si="166"/>
        <v>1</v>
      </c>
      <c r="AK2680" s="18" t="str">
        <f t="shared" si="167"/>
        <v>1</v>
      </c>
      <c r="AL2680" s="18">
        <f t="shared" si="168"/>
        <v>0</v>
      </c>
      <c r="AM2680" t="s">
        <v>55</v>
      </c>
      <c r="AN2680" t="s">
        <v>55</v>
      </c>
      <c r="AO2680">
        <v>0</v>
      </c>
      <c r="AP2680">
        <v>1</v>
      </c>
      <c r="AQ2680">
        <v>0</v>
      </c>
      <c r="AR2680" t="s">
        <v>59</v>
      </c>
      <c r="AS2680" t="s">
        <v>80</v>
      </c>
      <c r="AT2680" t="s">
        <v>80</v>
      </c>
      <c r="AU2680" t="s">
        <v>80</v>
      </c>
      <c r="AV2680" t="s">
        <v>8539</v>
      </c>
      <c r="AW2680" t="s">
        <v>3040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1</v>
      </c>
      <c r="BJ2680">
        <v>0</v>
      </c>
      <c r="BK2680">
        <v>0</v>
      </c>
      <c r="BL2680">
        <v>2016031023</v>
      </c>
      <c r="BM2680">
        <v>23</v>
      </c>
    </row>
    <row r="2681" spans="1:65">
      <c r="A2681" t="s">
        <v>8540</v>
      </c>
      <c r="B2681">
        <v>2680</v>
      </c>
      <c r="C2681" t="s">
        <v>718</v>
      </c>
      <c r="D2681">
        <v>1</v>
      </c>
      <c r="E2681">
        <v>23</v>
      </c>
      <c r="F2681">
        <v>2016031023</v>
      </c>
      <c r="G2681">
        <v>20160310</v>
      </c>
      <c r="H2681" t="s">
        <v>3041</v>
      </c>
      <c r="I2681" t="s">
        <v>612</v>
      </c>
      <c r="J2681" t="s">
        <v>55</v>
      </c>
      <c r="K2681">
        <v>3</v>
      </c>
      <c r="L2681">
        <v>0</v>
      </c>
      <c r="M2681">
        <v>3</v>
      </c>
      <c r="N2681" t="s">
        <v>56</v>
      </c>
      <c r="O2681" t="s">
        <v>977</v>
      </c>
      <c r="P2681" t="s">
        <v>68</v>
      </c>
      <c r="Q2681" t="s">
        <v>3</v>
      </c>
      <c r="R2681" t="s">
        <v>432</v>
      </c>
      <c r="S2681" t="s">
        <v>55</v>
      </c>
      <c r="T2681" t="s">
        <v>68</v>
      </c>
      <c r="U2681" t="s">
        <v>68</v>
      </c>
      <c r="V2681" t="s">
        <v>68</v>
      </c>
      <c r="W2681" t="s">
        <v>55</v>
      </c>
      <c r="X2681" t="s">
        <v>68</v>
      </c>
      <c r="Y2681" t="s">
        <v>56</v>
      </c>
      <c r="Z2681" t="s">
        <v>56</v>
      </c>
      <c r="AA2681" t="s">
        <v>57</v>
      </c>
      <c r="AB2681" t="s">
        <v>56</v>
      </c>
      <c r="AC2681" t="s">
        <v>68</v>
      </c>
      <c r="AD2681" t="s">
        <v>3042</v>
      </c>
      <c r="AE2681">
        <v>0</v>
      </c>
      <c r="AF2681">
        <v>0</v>
      </c>
      <c r="AG2681">
        <v>0</v>
      </c>
      <c r="AH2681">
        <v>1</v>
      </c>
      <c r="AI2681" s="18" t="str">
        <f t="shared" si="165"/>
        <v>1</v>
      </c>
      <c r="AJ2681" s="18" t="str">
        <f t="shared" si="166"/>
        <v>1</v>
      </c>
      <c r="AK2681" s="18" t="str">
        <f t="shared" si="167"/>
        <v>1</v>
      </c>
      <c r="AL2681" s="18">
        <f t="shared" si="168"/>
        <v>1</v>
      </c>
      <c r="AM2681" t="s">
        <v>55</v>
      </c>
      <c r="AN2681" t="s">
        <v>55</v>
      </c>
      <c r="AO2681">
        <v>1</v>
      </c>
      <c r="AP2681">
        <v>0</v>
      </c>
      <c r="AQ2681">
        <v>0</v>
      </c>
      <c r="AR2681" t="s">
        <v>298</v>
      </c>
      <c r="AS2681" t="s">
        <v>384</v>
      </c>
      <c r="AT2681" t="s">
        <v>384</v>
      </c>
      <c r="AU2681" t="s">
        <v>4450</v>
      </c>
      <c r="AV2681" t="s">
        <v>8540</v>
      </c>
      <c r="AW2681" t="s">
        <v>3041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2016031023</v>
      </c>
      <c r="BM2681">
        <v>23</v>
      </c>
    </row>
    <row r="2682" spans="1:65">
      <c r="A2682" t="s">
        <v>8541</v>
      </c>
      <c r="B2682">
        <v>2681</v>
      </c>
      <c r="C2682" t="s">
        <v>57</v>
      </c>
      <c r="D2682" t="s">
        <v>55</v>
      </c>
      <c r="E2682">
        <v>23</v>
      </c>
      <c r="F2682">
        <v>2016031023</v>
      </c>
      <c r="G2682" t="s">
        <v>55</v>
      </c>
      <c r="H2682" t="s">
        <v>3043</v>
      </c>
      <c r="I2682" t="s">
        <v>55</v>
      </c>
      <c r="J2682" t="s">
        <v>55</v>
      </c>
      <c r="K2682" t="s">
        <v>55</v>
      </c>
      <c r="L2682" t="s">
        <v>55</v>
      </c>
      <c r="M2682" t="s">
        <v>55</v>
      </c>
      <c r="N2682" t="s">
        <v>57</v>
      </c>
      <c r="O2682" t="s">
        <v>57</v>
      </c>
      <c r="P2682" t="s">
        <v>57</v>
      </c>
      <c r="Q2682" t="s">
        <v>57</v>
      </c>
      <c r="R2682" t="s">
        <v>57</v>
      </c>
      <c r="S2682" t="s">
        <v>55</v>
      </c>
      <c r="T2682" t="s">
        <v>57</v>
      </c>
      <c r="U2682" t="s">
        <v>57</v>
      </c>
      <c r="V2682" t="s">
        <v>57</v>
      </c>
      <c r="W2682" t="s">
        <v>55</v>
      </c>
      <c r="X2682" t="s">
        <v>57</v>
      </c>
      <c r="Y2682" t="s">
        <v>57</v>
      </c>
      <c r="Z2682" t="s">
        <v>57</v>
      </c>
      <c r="AA2682" t="s">
        <v>57</v>
      </c>
      <c r="AB2682" t="s">
        <v>57</v>
      </c>
      <c r="AC2682" t="s">
        <v>57</v>
      </c>
      <c r="AD2682" t="s">
        <v>57</v>
      </c>
      <c r="AE2682">
        <v>0</v>
      </c>
      <c r="AF2682">
        <v>0</v>
      </c>
      <c r="AG2682">
        <v>0</v>
      </c>
      <c r="AH2682">
        <v>1</v>
      </c>
      <c r="AI2682" s="18" t="str">
        <f t="shared" si="165"/>
        <v>1</v>
      </c>
      <c r="AJ2682" s="18" t="str">
        <f t="shared" si="166"/>
        <v>1</v>
      </c>
      <c r="AK2682" s="18" t="str">
        <f t="shared" si="167"/>
        <v>1</v>
      </c>
      <c r="AL2682" s="18">
        <f t="shared" si="168"/>
        <v>1</v>
      </c>
      <c r="AM2682" t="s">
        <v>55</v>
      </c>
      <c r="AN2682" t="s">
        <v>55</v>
      </c>
      <c r="AO2682">
        <v>0</v>
      </c>
      <c r="AP2682">
        <v>0</v>
      </c>
      <c r="AQ2682">
        <v>0</v>
      </c>
      <c r="AR2682" t="s">
        <v>59</v>
      </c>
      <c r="AS2682" t="s">
        <v>80</v>
      </c>
      <c r="AT2682" t="s">
        <v>80</v>
      </c>
      <c r="AU2682" t="s">
        <v>80</v>
      </c>
      <c r="AV2682" t="s">
        <v>8541</v>
      </c>
      <c r="AW2682" t="s">
        <v>3043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2016031023</v>
      </c>
      <c r="BM2682">
        <v>23</v>
      </c>
    </row>
    <row r="2683" spans="1:65">
      <c r="A2683" t="s">
        <v>8542</v>
      </c>
      <c r="B2683">
        <v>2682</v>
      </c>
      <c r="C2683" t="s">
        <v>718</v>
      </c>
      <c r="D2683">
        <v>1</v>
      </c>
      <c r="E2683">
        <v>23</v>
      </c>
      <c r="F2683">
        <v>2016031023</v>
      </c>
      <c r="G2683">
        <v>20160310</v>
      </c>
      <c r="H2683" t="s">
        <v>3044</v>
      </c>
      <c r="I2683" t="s">
        <v>612</v>
      </c>
      <c r="J2683" t="s">
        <v>55</v>
      </c>
      <c r="K2683">
        <v>2</v>
      </c>
      <c r="L2683">
        <v>1</v>
      </c>
      <c r="M2683">
        <v>1</v>
      </c>
      <c r="N2683" t="s">
        <v>56</v>
      </c>
      <c r="O2683" t="s">
        <v>612</v>
      </c>
      <c r="P2683" t="s">
        <v>68</v>
      </c>
      <c r="Q2683" t="s">
        <v>3</v>
      </c>
      <c r="R2683" t="s">
        <v>432</v>
      </c>
      <c r="S2683" t="s">
        <v>55</v>
      </c>
      <c r="T2683" t="s">
        <v>56</v>
      </c>
      <c r="U2683" t="s">
        <v>56</v>
      </c>
      <c r="V2683" t="s">
        <v>56</v>
      </c>
      <c r="W2683" t="s">
        <v>55</v>
      </c>
      <c r="X2683" t="s">
        <v>68</v>
      </c>
      <c r="Y2683" t="s">
        <v>56</v>
      </c>
      <c r="Z2683" t="s">
        <v>56</v>
      </c>
      <c r="AA2683" t="s">
        <v>57</v>
      </c>
      <c r="AB2683" t="s">
        <v>56</v>
      </c>
      <c r="AC2683" t="s">
        <v>68</v>
      </c>
      <c r="AD2683" t="s">
        <v>3045</v>
      </c>
      <c r="AE2683">
        <v>0</v>
      </c>
      <c r="AF2683">
        <v>0</v>
      </c>
      <c r="AG2683">
        <v>0</v>
      </c>
      <c r="AH2683">
        <v>1</v>
      </c>
      <c r="AI2683" s="18" t="str">
        <f t="shared" si="165"/>
        <v>1</v>
      </c>
      <c r="AJ2683" s="18" t="str">
        <f t="shared" si="166"/>
        <v>1</v>
      </c>
      <c r="AK2683" s="18" t="str">
        <f t="shared" si="167"/>
        <v>1</v>
      </c>
      <c r="AL2683" s="18">
        <f t="shared" si="168"/>
        <v>1</v>
      </c>
      <c r="AM2683" t="s">
        <v>55</v>
      </c>
      <c r="AN2683" t="s">
        <v>55</v>
      </c>
      <c r="AO2683">
        <v>0</v>
      </c>
      <c r="AP2683">
        <v>0</v>
      </c>
      <c r="AQ2683">
        <v>0</v>
      </c>
      <c r="AR2683" t="s">
        <v>298</v>
      </c>
      <c r="AS2683" t="s">
        <v>384</v>
      </c>
      <c r="AT2683" t="s">
        <v>384</v>
      </c>
      <c r="AU2683" t="s">
        <v>4450</v>
      </c>
      <c r="AV2683" t="s">
        <v>8542</v>
      </c>
      <c r="AW2683" t="s">
        <v>3044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</v>
      </c>
      <c r="BL2683">
        <v>2016031023</v>
      </c>
      <c r="BM2683">
        <v>23</v>
      </c>
    </row>
    <row r="2684" spans="1:65">
      <c r="A2684" t="s">
        <v>8543</v>
      </c>
      <c r="B2684">
        <v>2683</v>
      </c>
      <c r="C2684" t="s">
        <v>718</v>
      </c>
      <c r="D2684">
        <v>1</v>
      </c>
      <c r="E2684">
        <v>23</v>
      </c>
      <c r="F2684">
        <v>2016031023</v>
      </c>
      <c r="G2684">
        <v>20160310</v>
      </c>
      <c r="H2684" t="s">
        <v>3046</v>
      </c>
      <c r="I2684" t="s">
        <v>612</v>
      </c>
      <c r="J2684" t="s">
        <v>55</v>
      </c>
      <c r="K2684">
        <v>4</v>
      </c>
      <c r="L2684">
        <v>1</v>
      </c>
      <c r="M2684">
        <v>3</v>
      </c>
      <c r="N2684" t="s">
        <v>56</v>
      </c>
      <c r="O2684" t="s">
        <v>612</v>
      </c>
      <c r="P2684" t="s">
        <v>68</v>
      </c>
      <c r="Q2684" t="s">
        <v>3</v>
      </c>
      <c r="R2684" t="s">
        <v>432</v>
      </c>
      <c r="S2684" t="s">
        <v>55</v>
      </c>
      <c r="T2684" t="s">
        <v>56</v>
      </c>
      <c r="U2684" t="s">
        <v>56</v>
      </c>
      <c r="V2684" t="s">
        <v>56</v>
      </c>
      <c r="W2684" t="s">
        <v>55</v>
      </c>
      <c r="X2684" t="s">
        <v>68</v>
      </c>
      <c r="Y2684" t="s">
        <v>56</v>
      </c>
      <c r="Z2684" t="s">
        <v>56</v>
      </c>
      <c r="AA2684" t="s">
        <v>57</v>
      </c>
      <c r="AB2684" t="s">
        <v>56</v>
      </c>
      <c r="AC2684" t="s">
        <v>68</v>
      </c>
      <c r="AD2684" t="s">
        <v>3047</v>
      </c>
      <c r="AE2684">
        <v>0</v>
      </c>
      <c r="AF2684">
        <v>0</v>
      </c>
      <c r="AG2684">
        <v>0</v>
      </c>
      <c r="AH2684">
        <v>1</v>
      </c>
      <c r="AI2684" s="18" t="str">
        <f t="shared" si="165"/>
        <v>1</v>
      </c>
      <c r="AJ2684" s="18" t="str">
        <f t="shared" si="166"/>
        <v>1</v>
      </c>
      <c r="AK2684" s="18" t="str">
        <f t="shared" si="167"/>
        <v>1</v>
      </c>
      <c r="AL2684" s="18">
        <f t="shared" si="168"/>
        <v>1</v>
      </c>
      <c r="AM2684" t="s">
        <v>55</v>
      </c>
      <c r="AN2684" t="s">
        <v>55</v>
      </c>
      <c r="AO2684">
        <v>0</v>
      </c>
      <c r="AP2684">
        <v>0</v>
      </c>
      <c r="AQ2684">
        <v>0</v>
      </c>
      <c r="AR2684" t="s">
        <v>298</v>
      </c>
      <c r="AS2684" t="s">
        <v>384</v>
      </c>
      <c r="AT2684" t="s">
        <v>384</v>
      </c>
      <c r="AU2684" t="s">
        <v>4450</v>
      </c>
      <c r="AV2684" t="s">
        <v>8543</v>
      </c>
      <c r="AW2684" t="s">
        <v>3046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2016031023</v>
      </c>
      <c r="BM2684">
        <v>23</v>
      </c>
    </row>
    <row r="2685" spans="1:65">
      <c r="A2685" t="s">
        <v>8544</v>
      </c>
      <c r="B2685">
        <v>2684</v>
      </c>
      <c r="C2685" t="s">
        <v>718</v>
      </c>
      <c r="D2685">
        <v>1</v>
      </c>
      <c r="E2685">
        <v>23</v>
      </c>
      <c r="F2685">
        <v>2016031023</v>
      </c>
      <c r="G2685">
        <v>20160310</v>
      </c>
      <c r="H2685" t="s">
        <v>3048</v>
      </c>
      <c r="I2685" t="s">
        <v>612</v>
      </c>
      <c r="J2685" t="s">
        <v>55</v>
      </c>
      <c r="K2685">
        <v>2</v>
      </c>
      <c r="L2685">
        <v>2</v>
      </c>
      <c r="M2685">
        <v>0</v>
      </c>
      <c r="N2685" t="s">
        <v>56</v>
      </c>
      <c r="O2685" t="s">
        <v>612</v>
      </c>
      <c r="P2685" t="s">
        <v>68</v>
      </c>
      <c r="Q2685" t="s">
        <v>3</v>
      </c>
      <c r="R2685" t="s">
        <v>432</v>
      </c>
      <c r="S2685" t="s">
        <v>55</v>
      </c>
      <c r="T2685" t="s">
        <v>56</v>
      </c>
      <c r="U2685" t="s">
        <v>56</v>
      </c>
      <c r="V2685" t="s">
        <v>56</v>
      </c>
      <c r="W2685" t="s">
        <v>55</v>
      </c>
      <c r="X2685" t="s">
        <v>68</v>
      </c>
      <c r="Y2685" t="s">
        <v>56</v>
      </c>
      <c r="Z2685" t="s">
        <v>56</v>
      </c>
      <c r="AA2685" t="s">
        <v>57</v>
      </c>
      <c r="AB2685" t="s">
        <v>56</v>
      </c>
      <c r="AC2685" t="s">
        <v>68</v>
      </c>
      <c r="AD2685" t="s">
        <v>3049</v>
      </c>
      <c r="AE2685">
        <v>0</v>
      </c>
      <c r="AF2685">
        <v>0</v>
      </c>
      <c r="AG2685">
        <v>0</v>
      </c>
      <c r="AH2685">
        <v>1</v>
      </c>
      <c r="AI2685" s="18" t="str">
        <f t="shared" si="165"/>
        <v>1</v>
      </c>
      <c r="AJ2685" s="18" t="str">
        <f t="shared" si="166"/>
        <v>1</v>
      </c>
      <c r="AK2685" s="18" t="str">
        <f t="shared" si="167"/>
        <v>1</v>
      </c>
      <c r="AL2685" s="18">
        <f t="shared" si="168"/>
        <v>1</v>
      </c>
      <c r="AM2685" t="s">
        <v>55</v>
      </c>
      <c r="AN2685" t="s">
        <v>55</v>
      </c>
      <c r="AO2685">
        <v>1</v>
      </c>
      <c r="AP2685">
        <v>0</v>
      </c>
      <c r="AQ2685">
        <v>0</v>
      </c>
      <c r="AR2685" t="s">
        <v>298</v>
      </c>
      <c r="AS2685" t="s">
        <v>384</v>
      </c>
      <c r="AT2685" t="s">
        <v>384</v>
      </c>
      <c r="AU2685" t="s">
        <v>4450</v>
      </c>
      <c r="AV2685" t="s">
        <v>8544</v>
      </c>
      <c r="AW2685" t="s">
        <v>3048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2016031023</v>
      </c>
      <c r="BM2685">
        <v>23</v>
      </c>
    </row>
    <row r="2686" spans="1:65">
      <c r="A2686" t="s">
        <v>8545</v>
      </c>
      <c r="B2686">
        <v>2685</v>
      </c>
      <c r="C2686" t="s">
        <v>57</v>
      </c>
      <c r="D2686" t="s">
        <v>55</v>
      </c>
      <c r="E2686">
        <v>23</v>
      </c>
      <c r="F2686">
        <v>2016031023</v>
      </c>
      <c r="G2686" t="s">
        <v>55</v>
      </c>
      <c r="H2686" t="s">
        <v>3050</v>
      </c>
      <c r="I2686" t="s">
        <v>55</v>
      </c>
      <c r="J2686" t="s">
        <v>55</v>
      </c>
      <c r="K2686" t="s">
        <v>55</v>
      </c>
      <c r="L2686" t="s">
        <v>55</v>
      </c>
      <c r="M2686" t="s">
        <v>55</v>
      </c>
      <c r="N2686" t="s">
        <v>57</v>
      </c>
      <c r="O2686" t="s">
        <v>57</v>
      </c>
      <c r="P2686" t="s">
        <v>57</v>
      </c>
      <c r="Q2686" t="s">
        <v>57</v>
      </c>
      <c r="R2686" t="s">
        <v>57</v>
      </c>
      <c r="S2686" t="s">
        <v>55</v>
      </c>
      <c r="T2686" t="s">
        <v>57</v>
      </c>
      <c r="U2686" t="s">
        <v>57</v>
      </c>
      <c r="V2686" t="s">
        <v>57</v>
      </c>
      <c r="W2686" t="s">
        <v>55</v>
      </c>
      <c r="X2686" t="s">
        <v>57</v>
      </c>
      <c r="Y2686" t="s">
        <v>57</v>
      </c>
      <c r="Z2686" t="s">
        <v>57</v>
      </c>
      <c r="AA2686" t="s">
        <v>57</v>
      </c>
      <c r="AB2686" t="s">
        <v>57</v>
      </c>
      <c r="AC2686" t="s">
        <v>57</v>
      </c>
      <c r="AD2686" t="s">
        <v>57</v>
      </c>
      <c r="AE2686">
        <v>0</v>
      </c>
      <c r="AF2686">
        <v>0</v>
      </c>
      <c r="AG2686">
        <v>0</v>
      </c>
      <c r="AH2686">
        <v>0</v>
      </c>
      <c r="AI2686" s="18" t="str">
        <f t="shared" si="165"/>
        <v>1</v>
      </c>
      <c r="AJ2686" s="18" t="str">
        <f t="shared" si="166"/>
        <v>1</v>
      </c>
      <c r="AK2686" s="18" t="str">
        <f t="shared" si="167"/>
        <v>1</v>
      </c>
      <c r="AL2686" s="18">
        <f t="shared" si="168"/>
        <v>0</v>
      </c>
      <c r="AM2686" t="s">
        <v>55</v>
      </c>
      <c r="AN2686" t="s">
        <v>55</v>
      </c>
      <c r="AO2686">
        <v>0</v>
      </c>
      <c r="AP2686">
        <v>1</v>
      </c>
      <c r="AQ2686">
        <v>0</v>
      </c>
      <c r="AR2686" t="s">
        <v>59</v>
      </c>
      <c r="AS2686" t="s">
        <v>80</v>
      </c>
      <c r="AT2686" t="s">
        <v>80</v>
      </c>
      <c r="AU2686" t="s">
        <v>80</v>
      </c>
      <c r="AV2686" t="s">
        <v>8545</v>
      </c>
      <c r="AW2686" t="s">
        <v>3050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1</v>
      </c>
      <c r="BJ2686">
        <v>0</v>
      </c>
      <c r="BK2686">
        <v>0</v>
      </c>
      <c r="BL2686">
        <v>2016031023</v>
      </c>
      <c r="BM2686">
        <v>23</v>
      </c>
    </row>
    <row r="2687" spans="1:65">
      <c r="A2687" t="s">
        <v>8546</v>
      </c>
      <c r="B2687">
        <v>2686</v>
      </c>
      <c r="C2687" t="s">
        <v>718</v>
      </c>
      <c r="D2687">
        <v>1</v>
      </c>
      <c r="E2687">
        <v>23</v>
      </c>
      <c r="F2687">
        <v>2016031023</v>
      </c>
      <c r="G2687">
        <v>20160310</v>
      </c>
      <c r="H2687" t="s">
        <v>3051</v>
      </c>
      <c r="I2687" t="s">
        <v>612</v>
      </c>
      <c r="J2687" t="s">
        <v>55</v>
      </c>
      <c r="K2687">
        <v>2</v>
      </c>
      <c r="L2687">
        <v>2</v>
      </c>
      <c r="M2687">
        <v>0</v>
      </c>
      <c r="N2687" t="s">
        <v>56</v>
      </c>
      <c r="O2687" t="s">
        <v>612</v>
      </c>
      <c r="P2687" t="s">
        <v>68</v>
      </c>
      <c r="Q2687" t="s">
        <v>3</v>
      </c>
      <c r="R2687" t="s">
        <v>432</v>
      </c>
      <c r="S2687" t="s">
        <v>55</v>
      </c>
      <c r="T2687" t="s">
        <v>56</v>
      </c>
      <c r="U2687" t="s">
        <v>56</v>
      </c>
      <c r="V2687" t="s">
        <v>56</v>
      </c>
      <c r="W2687" t="s">
        <v>55</v>
      </c>
      <c r="X2687" t="s">
        <v>68</v>
      </c>
      <c r="Y2687" t="s">
        <v>56</v>
      </c>
      <c r="Z2687" t="s">
        <v>56</v>
      </c>
      <c r="AA2687" t="s">
        <v>57</v>
      </c>
      <c r="AB2687" t="s">
        <v>56</v>
      </c>
      <c r="AC2687" t="s">
        <v>68</v>
      </c>
      <c r="AD2687" t="s">
        <v>3052</v>
      </c>
      <c r="AE2687">
        <v>0</v>
      </c>
      <c r="AF2687">
        <v>0</v>
      </c>
      <c r="AG2687">
        <v>0</v>
      </c>
      <c r="AH2687">
        <v>1</v>
      </c>
      <c r="AI2687" s="18" t="str">
        <f t="shared" si="165"/>
        <v>1</v>
      </c>
      <c r="AJ2687" s="18" t="str">
        <f t="shared" si="166"/>
        <v>1</v>
      </c>
      <c r="AK2687" s="18" t="str">
        <f t="shared" si="167"/>
        <v>1</v>
      </c>
      <c r="AL2687" s="18">
        <f t="shared" si="168"/>
        <v>1</v>
      </c>
      <c r="AM2687" t="s">
        <v>55</v>
      </c>
      <c r="AN2687" t="s">
        <v>55</v>
      </c>
      <c r="AO2687">
        <v>0</v>
      </c>
      <c r="AP2687">
        <v>0</v>
      </c>
      <c r="AQ2687">
        <v>0</v>
      </c>
      <c r="AR2687" t="s">
        <v>298</v>
      </c>
      <c r="AS2687" t="s">
        <v>384</v>
      </c>
      <c r="AT2687" t="s">
        <v>384</v>
      </c>
      <c r="AU2687" t="s">
        <v>4450</v>
      </c>
      <c r="AV2687" t="s">
        <v>8546</v>
      </c>
      <c r="AW2687" t="s">
        <v>3051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1</v>
      </c>
      <c r="BL2687">
        <v>2016031023</v>
      </c>
      <c r="BM2687">
        <v>23</v>
      </c>
    </row>
    <row r="2688" spans="1:65">
      <c r="A2688" t="s">
        <v>8547</v>
      </c>
      <c r="B2688">
        <v>2687</v>
      </c>
      <c r="C2688" t="s">
        <v>718</v>
      </c>
      <c r="D2688">
        <v>1</v>
      </c>
      <c r="E2688">
        <v>23</v>
      </c>
      <c r="F2688">
        <v>2016031023</v>
      </c>
      <c r="G2688">
        <v>20160310</v>
      </c>
      <c r="H2688" t="s">
        <v>3053</v>
      </c>
      <c r="I2688" t="s">
        <v>612</v>
      </c>
      <c r="J2688" t="s">
        <v>55</v>
      </c>
      <c r="K2688">
        <v>5</v>
      </c>
      <c r="L2688">
        <v>1</v>
      </c>
      <c r="M2688">
        <v>4</v>
      </c>
      <c r="N2688" t="s">
        <v>56</v>
      </c>
      <c r="O2688" t="s">
        <v>3054</v>
      </c>
      <c r="P2688" t="s">
        <v>68</v>
      </c>
      <c r="Q2688" t="s">
        <v>3</v>
      </c>
      <c r="R2688" t="s">
        <v>432</v>
      </c>
      <c r="S2688" t="s">
        <v>55</v>
      </c>
      <c r="T2688" t="s">
        <v>56</v>
      </c>
      <c r="U2688" t="s">
        <v>56</v>
      </c>
      <c r="V2688" t="s">
        <v>56</v>
      </c>
      <c r="W2688" t="s">
        <v>55</v>
      </c>
      <c r="X2688" t="s">
        <v>68</v>
      </c>
      <c r="Y2688" t="s">
        <v>56</v>
      </c>
      <c r="Z2688" t="s">
        <v>56</v>
      </c>
      <c r="AA2688" t="s">
        <v>57</v>
      </c>
      <c r="AB2688" t="s">
        <v>56</v>
      </c>
      <c r="AC2688" t="s">
        <v>68</v>
      </c>
      <c r="AD2688" t="s">
        <v>3055</v>
      </c>
      <c r="AE2688">
        <v>0</v>
      </c>
      <c r="AF2688">
        <v>0</v>
      </c>
      <c r="AG2688">
        <v>0</v>
      </c>
      <c r="AH2688">
        <v>1</v>
      </c>
      <c r="AI2688" s="18" t="str">
        <f t="shared" si="165"/>
        <v>1</v>
      </c>
      <c r="AJ2688" s="18" t="str">
        <f t="shared" si="166"/>
        <v>1</v>
      </c>
      <c r="AK2688" s="18" t="str">
        <f t="shared" si="167"/>
        <v>1</v>
      </c>
      <c r="AL2688" s="18">
        <f t="shared" si="168"/>
        <v>1</v>
      </c>
      <c r="AM2688" t="s">
        <v>55</v>
      </c>
      <c r="AN2688" t="s">
        <v>55</v>
      </c>
      <c r="AO2688">
        <v>0</v>
      </c>
      <c r="AP2688">
        <v>0</v>
      </c>
      <c r="AQ2688">
        <v>0</v>
      </c>
      <c r="AR2688" t="s">
        <v>298</v>
      </c>
      <c r="AS2688" t="s">
        <v>384</v>
      </c>
      <c r="AT2688" t="s">
        <v>384</v>
      </c>
      <c r="AU2688" t="s">
        <v>4450</v>
      </c>
      <c r="AV2688" t="s">
        <v>8547</v>
      </c>
      <c r="AW2688" t="s">
        <v>3053</v>
      </c>
      <c r="AX2688">
        <v>0</v>
      </c>
      <c r="AY2688">
        <v>0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1</v>
      </c>
      <c r="BL2688">
        <v>2016031023</v>
      </c>
      <c r="BM2688">
        <v>23</v>
      </c>
    </row>
    <row r="2689" spans="1:65">
      <c r="A2689" t="s">
        <v>8548</v>
      </c>
      <c r="B2689">
        <v>2688</v>
      </c>
      <c r="C2689" t="s">
        <v>57</v>
      </c>
      <c r="D2689" t="s">
        <v>55</v>
      </c>
      <c r="E2689">
        <v>23</v>
      </c>
      <c r="F2689">
        <v>2016031023</v>
      </c>
      <c r="G2689" t="s">
        <v>55</v>
      </c>
      <c r="H2689" t="s">
        <v>3056</v>
      </c>
      <c r="I2689" t="s">
        <v>55</v>
      </c>
      <c r="J2689" t="s">
        <v>55</v>
      </c>
      <c r="K2689" t="s">
        <v>55</v>
      </c>
      <c r="L2689" t="s">
        <v>55</v>
      </c>
      <c r="M2689" t="s">
        <v>55</v>
      </c>
      <c r="N2689" t="s">
        <v>57</v>
      </c>
      <c r="O2689" t="s">
        <v>57</v>
      </c>
      <c r="P2689" t="s">
        <v>57</v>
      </c>
      <c r="Q2689" t="s">
        <v>57</v>
      </c>
      <c r="R2689" t="s">
        <v>57</v>
      </c>
      <c r="S2689" t="s">
        <v>55</v>
      </c>
      <c r="T2689" t="s">
        <v>57</v>
      </c>
      <c r="U2689" t="s">
        <v>57</v>
      </c>
      <c r="V2689" t="s">
        <v>57</v>
      </c>
      <c r="W2689" t="s">
        <v>55</v>
      </c>
      <c r="X2689" t="s">
        <v>57</v>
      </c>
      <c r="Y2689" t="s">
        <v>57</v>
      </c>
      <c r="Z2689" t="s">
        <v>57</v>
      </c>
      <c r="AA2689" t="s">
        <v>57</v>
      </c>
      <c r="AB2689" t="s">
        <v>57</v>
      </c>
      <c r="AC2689" t="s">
        <v>57</v>
      </c>
      <c r="AD2689" t="s">
        <v>57</v>
      </c>
      <c r="AE2689">
        <v>0</v>
      </c>
      <c r="AF2689">
        <v>0</v>
      </c>
      <c r="AG2689">
        <v>0</v>
      </c>
      <c r="AH2689">
        <v>0</v>
      </c>
      <c r="AI2689" s="18" t="str">
        <f t="shared" si="165"/>
        <v>1</v>
      </c>
      <c r="AJ2689" s="18" t="str">
        <f t="shared" si="166"/>
        <v>1</v>
      </c>
      <c r="AK2689" s="18" t="str">
        <f t="shared" si="167"/>
        <v>1</v>
      </c>
      <c r="AL2689" s="18">
        <f t="shared" si="168"/>
        <v>0</v>
      </c>
      <c r="AM2689" t="s">
        <v>55</v>
      </c>
      <c r="AN2689" t="s">
        <v>55</v>
      </c>
      <c r="AO2689">
        <v>1</v>
      </c>
      <c r="AP2689">
        <v>1</v>
      </c>
      <c r="AQ2689">
        <v>0</v>
      </c>
      <c r="AR2689" t="s">
        <v>59</v>
      </c>
      <c r="AS2689" t="s">
        <v>80</v>
      </c>
      <c r="AT2689" t="s">
        <v>80</v>
      </c>
      <c r="AU2689" t="s">
        <v>80</v>
      </c>
      <c r="AV2689" t="s">
        <v>8548</v>
      </c>
      <c r="AW2689" t="s">
        <v>3056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2016031023</v>
      </c>
      <c r="BM2689">
        <v>23</v>
      </c>
    </row>
    <row r="2690" spans="1:65">
      <c r="A2690" t="s">
        <v>8549</v>
      </c>
      <c r="B2690">
        <v>2689</v>
      </c>
      <c r="C2690" t="s">
        <v>718</v>
      </c>
      <c r="D2690">
        <v>1</v>
      </c>
      <c r="E2690">
        <v>23</v>
      </c>
      <c r="F2690">
        <v>2016031023</v>
      </c>
      <c r="G2690">
        <v>20160310</v>
      </c>
      <c r="H2690" t="s">
        <v>3057</v>
      </c>
      <c r="I2690" t="s">
        <v>76</v>
      </c>
      <c r="J2690" t="s">
        <v>55</v>
      </c>
      <c r="K2690">
        <v>0</v>
      </c>
      <c r="L2690">
        <v>0</v>
      </c>
      <c r="M2690">
        <v>0</v>
      </c>
      <c r="N2690" t="s">
        <v>56</v>
      </c>
      <c r="O2690" t="s">
        <v>57</v>
      </c>
      <c r="P2690" t="s">
        <v>57</v>
      </c>
      <c r="Q2690" t="s">
        <v>4</v>
      </c>
      <c r="R2690" t="s">
        <v>80</v>
      </c>
      <c r="S2690" t="s">
        <v>55</v>
      </c>
      <c r="T2690" t="s">
        <v>56</v>
      </c>
      <c r="U2690" t="s">
        <v>56</v>
      </c>
      <c r="V2690" t="s">
        <v>56</v>
      </c>
      <c r="W2690" t="s">
        <v>55</v>
      </c>
      <c r="X2690" t="s">
        <v>56</v>
      </c>
      <c r="Y2690" t="s">
        <v>56</v>
      </c>
      <c r="Z2690" t="s">
        <v>56</v>
      </c>
      <c r="AA2690" t="s">
        <v>57</v>
      </c>
      <c r="AB2690" t="s">
        <v>56</v>
      </c>
      <c r="AC2690" t="s">
        <v>56</v>
      </c>
      <c r="AD2690" t="s">
        <v>3058</v>
      </c>
      <c r="AE2690">
        <v>0</v>
      </c>
      <c r="AF2690">
        <v>0</v>
      </c>
      <c r="AG2690">
        <v>0</v>
      </c>
      <c r="AH2690">
        <v>1</v>
      </c>
      <c r="AI2690" s="18" t="str">
        <f t="shared" si="165"/>
        <v>1</v>
      </c>
      <c r="AJ2690" s="18" t="str">
        <f t="shared" si="166"/>
        <v>1</v>
      </c>
      <c r="AK2690" s="18" t="str">
        <f t="shared" si="167"/>
        <v>1</v>
      </c>
      <c r="AL2690" s="18">
        <f t="shared" si="168"/>
        <v>1</v>
      </c>
      <c r="AM2690" t="s">
        <v>55</v>
      </c>
      <c r="AN2690" t="s">
        <v>55</v>
      </c>
      <c r="AO2690">
        <v>0</v>
      </c>
      <c r="AP2690">
        <v>0</v>
      </c>
      <c r="AQ2690">
        <v>0</v>
      </c>
      <c r="AR2690" t="s">
        <v>76</v>
      </c>
      <c r="AS2690" t="s">
        <v>80</v>
      </c>
      <c r="AT2690" t="s">
        <v>80</v>
      </c>
      <c r="AU2690" t="s">
        <v>80</v>
      </c>
      <c r="AV2690" t="s">
        <v>8549</v>
      </c>
      <c r="AW2690" t="s">
        <v>3057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2016031023</v>
      </c>
      <c r="BM2690">
        <v>23</v>
      </c>
    </row>
    <row r="2691" spans="1:65">
      <c r="A2691" t="s">
        <v>8550</v>
      </c>
      <c r="B2691">
        <v>2690</v>
      </c>
      <c r="C2691" t="s">
        <v>718</v>
      </c>
      <c r="D2691">
        <v>1</v>
      </c>
      <c r="E2691">
        <v>23</v>
      </c>
      <c r="F2691">
        <v>2016031023</v>
      </c>
      <c r="G2691">
        <v>20160310</v>
      </c>
      <c r="H2691" t="s">
        <v>3059</v>
      </c>
      <c r="I2691" t="s">
        <v>76</v>
      </c>
      <c r="J2691" t="s">
        <v>55</v>
      </c>
      <c r="K2691">
        <v>0</v>
      </c>
      <c r="L2691">
        <v>0</v>
      </c>
      <c r="M2691">
        <v>0</v>
      </c>
      <c r="N2691" t="s">
        <v>56</v>
      </c>
      <c r="O2691" t="s">
        <v>57</v>
      </c>
      <c r="P2691" t="s">
        <v>57</v>
      </c>
      <c r="Q2691" t="s">
        <v>4</v>
      </c>
      <c r="R2691" t="s">
        <v>80</v>
      </c>
      <c r="S2691" t="s">
        <v>55</v>
      </c>
      <c r="T2691" t="s">
        <v>56</v>
      </c>
      <c r="U2691" t="s">
        <v>56</v>
      </c>
      <c r="V2691" t="s">
        <v>56</v>
      </c>
      <c r="W2691" t="s">
        <v>55</v>
      </c>
      <c r="X2691" t="s">
        <v>56</v>
      </c>
      <c r="Y2691" t="s">
        <v>56</v>
      </c>
      <c r="Z2691" t="s">
        <v>56</v>
      </c>
      <c r="AA2691" t="s">
        <v>57</v>
      </c>
      <c r="AB2691" t="s">
        <v>56</v>
      </c>
      <c r="AC2691" t="s">
        <v>56</v>
      </c>
      <c r="AD2691" t="s">
        <v>3058</v>
      </c>
      <c r="AE2691">
        <v>0</v>
      </c>
      <c r="AF2691">
        <v>0</v>
      </c>
      <c r="AG2691">
        <v>0</v>
      </c>
      <c r="AH2691">
        <v>1</v>
      </c>
      <c r="AI2691" s="18" t="str">
        <f t="shared" ref="AI2691:AI2754" si="169">IF(ISERROR(FIND("0",AE2691))=FALSE, "1", IF(ISERROR(FIND("1",AE2691))=FALSE, "0"))</f>
        <v>1</v>
      </c>
      <c r="AJ2691" s="18" t="str">
        <f t="shared" ref="AJ2691:AJ2754" si="170">IF(ISERROR(FIND("0",AF2691))=FALSE, "1", IF(ISERROR(FIND("1",AF2691))=FALSE, "0"))</f>
        <v>1</v>
      </c>
      <c r="AK2691" s="18" t="str">
        <f t="shared" ref="AK2691:AK2754" si="171">IF(ISERROR(FIND("0",AG2691))=FALSE, "1", IF(ISERROR(FIND("1",AG2691))=FALSE, "0"))</f>
        <v>1</v>
      </c>
      <c r="AL2691" s="18">
        <f t="shared" ref="AL2691:AL2754" si="172">AH2691</f>
        <v>1</v>
      </c>
      <c r="AM2691" t="s">
        <v>55</v>
      </c>
      <c r="AN2691" t="s">
        <v>55</v>
      </c>
      <c r="AO2691">
        <v>0</v>
      </c>
      <c r="AP2691">
        <v>0</v>
      </c>
      <c r="AQ2691">
        <v>0</v>
      </c>
      <c r="AR2691" t="s">
        <v>76</v>
      </c>
      <c r="AS2691" t="s">
        <v>80</v>
      </c>
      <c r="AT2691" t="s">
        <v>80</v>
      </c>
      <c r="AU2691" t="s">
        <v>80</v>
      </c>
      <c r="AV2691" t="s">
        <v>8550</v>
      </c>
      <c r="AW2691" t="s">
        <v>3059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1</v>
      </c>
      <c r="BL2691">
        <v>2016031023</v>
      </c>
      <c r="BM2691">
        <v>23</v>
      </c>
    </row>
    <row r="2692" spans="1:65">
      <c r="A2692" t="s">
        <v>8551</v>
      </c>
      <c r="B2692">
        <v>2691</v>
      </c>
      <c r="C2692" t="s">
        <v>57</v>
      </c>
      <c r="D2692" t="s">
        <v>55</v>
      </c>
      <c r="E2692">
        <v>23</v>
      </c>
      <c r="F2692">
        <v>2016031023</v>
      </c>
      <c r="G2692" t="s">
        <v>55</v>
      </c>
      <c r="H2692" t="s">
        <v>3060</v>
      </c>
      <c r="I2692" t="s">
        <v>55</v>
      </c>
      <c r="J2692" t="s">
        <v>55</v>
      </c>
      <c r="K2692" t="s">
        <v>55</v>
      </c>
      <c r="L2692" t="s">
        <v>55</v>
      </c>
      <c r="M2692" t="s">
        <v>55</v>
      </c>
      <c r="N2692" t="s">
        <v>57</v>
      </c>
      <c r="O2692" t="s">
        <v>57</v>
      </c>
      <c r="P2692" t="s">
        <v>57</v>
      </c>
      <c r="Q2692" t="s">
        <v>57</v>
      </c>
      <c r="R2692" t="s">
        <v>57</v>
      </c>
      <c r="S2692" t="s">
        <v>55</v>
      </c>
      <c r="T2692" t="s">
        <v>57</v>
      </c>
      <c r="U2692" t="s">
        <v>57</v>
      </c>
      <c r="V2692" t="s">
        <v>57</v>
      </c>
      <c r="W2692" t="s">
        <v>55</v>
      </c>
      <c r="X2692" t="s">
        <v>57</v>
      </c>
      <c r="Y2692" t="s">
        <v>57</v>
      </c>
      <c r="Z2692" t="s">
        <v>57</v>
      </c>
      <c r="AA2692" t="s">
        <v>57</v>
      </c>
      <c r="AB2692" t="s">
        <v>57</v>
      </c>
      <c r="AC2692" t="s">
        <v>57</v>
      </c>
      <c r="AD2692" t="s">
        <v>57</v>
      </c>
      <c r="AE2692">
        <v>0</v>
      </c>
      <c r="AF2692">
        <v>0</v>
      </c>
      <c r="AG2692">
        <v>0</v>
      </c>
      <c r="AH2692">
        <v>0</v>
      </c>
      <c r="AI2692" s="18" t="str">
        <f t="shared" si="169"/>
        <v>1</v>
      </c>
      <c r="AJ2692" s="18" t="str">
        <f t="shared" si="170"/>
        <v>1</v>
      </c>
      <c r="AK2692" s="18" t="str">
        <f t="shared" si="171"/>
        <v>1</v>
      </c>
      <c r="AL2692" s="18">
        <f t="shared" si="172"/>
        <v>0</v>
      </c>
      <c r="AM2692" t="s">
        <v>55</v>
      </c>
      <c r="AN2692" t="s">
        <v>55</v>
      </c>
      <c r="AO2692">
        <v>0</v>
      </c>
      <c r="AP2692">
        <v>1</v>
      </c>
      <c r="AQ2692">
        <v>0</v>
      </c>
      <c r="AR2692" t="s">
        <v>59</v>
      </c>
      <c r="AS2692" t="s">
        <v>80</v>
      </c>
      <c r="AT2692" t="s">
        <v>80</v>
      </c>
      <c r="AU2692" t="s">
        <v>80</v>
      </c>
      <c r="AV2692" t="s">
        <v>8551</v>
      </c>
      <c r="AW2692" t="s">
        <v>3060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0</v>
      </c>
      <c r="BK2692">
        <v>0</v>
      </c>
      <c r="BL2692">
        <v>2016031023</v>
      </c>
      <c r="BM2692">
        <v>23</v>
      </c>
    </row>
    <row r="2693" spans="1:65">
      <c r="A2693" t="s">
        <v>8552</v>
      </c>
      <c r="B2693">
        <v>2692</v>
      </c>
      <c r="C2693" t="s">
        <v>57</v>
      </c>
      <c r="D2693" t="s">
        <v>55</v>
      </c>
      <c r="E2693">
        <v>23</v>
      </c>
      <c r="F2693">
        <v>2016031023</v>
      </c>
      <c r="G2693" t="s">
        <v>55</v>
      </c>
      <c r="H2693" t="s">
        <v>3061</v>
      </c>
      <c r="I2693" t="s">
        <v>55</v>
      </c>
      <c r="J2693" t="s">
        <v>55</v>
      </c>
      <c r="K2693" t="s">
        <v>55</v>
      </c>
      <c r="L2693" t="s">
        <v>55</v>
      </c>
      <c r="M2693" t="s">
        <v>55</v>
      </c>
      <c r="N2693" t="s">
        <v>57</v>
      </c>
      <c r="O2693" t="s">
        <v>57</v>
      </c>
      <c r="P2693" t="s">
        <v>57</v>
      </c>
      <c r="Q2693" t="s">
        <v>57</v>
      </c>
      <c r="R2693" t="s">
        <v>57</v>
      </c>
      <c r="S2693" t="s">
        <v>55</v>
      </c>
      <c r="T2693" t="s">
        <v>57</v>
      </c>
      <c r="U2693" t="s">
        <v>57</v>
      </c>
      <c r="V2693" t="s">
        <v>57</v>
      </c>
      <c r="W2693" t="s">
        <v>55</v>
      </c>
      <c r="X2693" t="s">
        <v>57</v>
      </c>
      <c r="Y2693" t="s">
        <v>57</v>
      </c>
      <c r="Z2693" t="s">
        <v>57</v>
      </c>
      <c r="AA2693" t="s">
        <v>57</v>
      </c>
      <c r="AB2693" t="s">
        <v>57</v>
      </c>
      <c r="AC2693" t="s">
        <v>57</v>
      </c>
      <c r="AD2693" t="s">
        <v>57</v>
      </c>
      <c r="AE2693">
        <v>0</v>
      </c>
      <c r="AF2693">
        <v>0</v>
      </c>
      <c r="AG2693">
        <v>0</v>
      </c>
      <c r="AH2693">
        <v>0</v>
      </c>
      <c r="AI2693" s="18" t="str">
        <f t="shared" si="169"/>
        <v>1</v>
      </c>
      <c r="AJ2693" s="18" t="str">
        <f t="shared" si="170"/>
        <v>1</v>
      </c>
      <c r="AK2693" s="18" t="str">
        <f t="shared" si="171"/>
        <v>1</v>
      </c>
      <c r="AL2693" s="18">
        <f t="shared" si="172"/>
        <v>0</v>
      </c>
      <c r="AM2693" t="s">
        <v>55</v>
      </c>
      <c r="AN2693" t="s">
        <v>55</v>
      </c>
      <c r="AO2693">
        <v>0</v>
      </c>
      <c r="AP2693">
        <v>1</v>
      </c>
      <c r="AQ2693">
        <v>0</v>
      </c>
      <c r="AR2693" t="s">
        <v>59</v>
      </c>
      <c r="AS2693" t="s">
        <v>80</v>
      </c>
      <c r="AT2693" t="s">
        <v>80</v>
      </c>
      <c r="AU2693" t="s">
        <v>80</v>
      </c>
      <c r="AV2693" t="s">
        <v>8552</v>
      </c>
      <c r="AW2693" t="s">
        <v>3061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0</v>
      </c>
      <c r="BL2693">
        <v>2016031023</v>
      </c>
      <c r="BM2693">
        <v>23</v>
      </c>
    </row>
    <row r="2694" spans="1:65">
      <c r="A2694" t="s">
        <v>8553</v>
      </c>
      <c r="B2694">
        <v>2693</v>
      </c>
      <c r="C2694" t="s">
        <v>718</v>
      </c>
      <c r="D2694">
        <v>1</v>
      </c>
      <c r="E2694">
        <v>23</v>
      </c>
      <c r="F2694">
        <v>2016031023</v>
      </c>
      <c r="G2694">
        <v>20160310</v>
      </c>
      <c r="H2694" t="s">
        <v>3062</v>
      </c>
      <c r="I2694" t="s">
        <v>563</v>
      </c>
      <c r="J2694" t="s">
        <v>55</v>
      </c>
      <c r="K2694">
        <v>0</v>
      </c>
      <c r="L2694">
        <v>0</v>
      </c>
      <c r="M2694">
        <v>0</v>
      </c>
      <c r="N2694" t="s">
        <v>56</v>
      </c>
      <c r="O2694" t="s">
        <v>57</v>
      </c>
      <c r="P2694" t="s">
        <v>57</v>
      </c>
      <c r="Q2694" t="s">
        <v>3</v>
      </c>
      <c r="R2694" t="s">
        <v>297</v>
      </c>
      <c r="S2694" t="s">
        <v>55</v>
      </c>
      <c r="T2694" t="s">
        <v>68</v>
      </c>
      <c r="U2694" t="s">
        <v>68</v>
      </c>
      <c r="V2694" t="s">
        <v>56</v>
      </c>
      <c r="W2694" t="s">
        <v>55</v>
      </c>
      <c r="X2694" t="s">
        <v>56</v>
      </c>
      <c r="Y2694" t="s">
        <v>56</v>
      </c>
      <c r="Z2694" t="s">
        <v>56</v>
      </c>
      <c r="AA2694" t="s">
        <v>57</v>
      </c>
      <c r="AB2694" t="s">
        <v>56</v>
      </c>
      <c r="AC2694" t="s">
        <v>56</v>
      </c>
      <c r="AD2694" t="s">
        <v>3063</v>
      </c>
      <c r="AE2694">
        <v>0</v>
      </c>
      <c r="AF2694">
        <v>0</v>
      </c>
      <c r="AG2694">
        <v>0</v>
      </c>
      <c r="AH2694">
        <v>1</v>
      </c>
      <c r="AI2694" s="18" t="str">
        <f t="shared" si="169"/>
        <v>1</v>
      </c>
      <c r="AJ2694" s="18" t="str">
        <f t="shared" si="170"/>
        <v>1</v>
      </c>
      <c r="AK2694" s="18" t="str">
        <f t="shared" si="171"/>
        <v>1</v>
      </c>
      <c r="AL2694" s="18">
        <f t="shared" si="172"/>
        <v>1</v>
      </c>
      <c r="AM2694" t="s">
        <v>55</v>
      </c>
      <c r="AN2694" t="s">
        <v>55</v>
      </c>
      <c r="AO2694">
        <v>0</v>
      </c>
      <c r="AP2694">
        <v>0</v>
      </c>
      <c r="AQ2694">
        <v>0</v>
      </c>
      <c r="AR2694" t="s">
        <v>209</v>
      </c>
      <c r="AS2694" t="s">
        <v>141</v>
      </c>
      <c r="AT2694" t="s">
        <v>141</v>
      </c>
      <c r="AU2694" t="s">
        <v>1326</v>
      </c>
      <c r="AV2694" t="s">
        <v>8553</v>
      </c>
      <c r="AW2694" t="s">
        <v>3062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1</v>
      </c>
      <c r="BL2694">
        <v>2016031023</v>
      </c>
      <c r="BM2694">
        <v>23</v>
      </c>
    </row>
    <row r="2695" spans="1:65">
      <c r="A2695" t="s">
        <v>8554</v>
      </c>
      <c r="B2695">
        <v>2694</v>
      </c>
      <c r="C2695" t="s">
        <v>57</v>
      </c>
      <c r="D2695" t="s">
        <v>55</v>
      </c>
      <c r="E2695">
        <v>23</v>
      </c>
      <c r="F2695">
        <v>2016031023</v>
      </c>
      <c r="G2695" t="s">
        <v>55</v>
      </c>
      <c r="H2695" t="s">
        <v>3064</v>
      </c>
      <c r="I2695" t="s">
        <v>55</v>
      </c>
      <c r="J2695" t="s">
        <v>55</v>
      </c>
      <c r="K2695" t="s">
        <v>55</v>
      </c>
      <c r="L2695" t="s">
        <v>55</v>
      </c>
      <c r="M2695" t="s">
        <v>55</v>
      </c>
      <c r="N2695" t="s">
        <v>57</v>
      </c>
      <c r="O2695" t="s">
        <v>57</v>
      </c>
      <c r="P2695" t="s">
        <v>57</v>
      </c>
      <c r="Q2695" t="s">
        <v>57</v>
      </c>
      <c r="R2695" t="s">
        <v>57</v>
      </c>
      <c r="S2695" t="s">
        <v>55</v>
      </c>
      <c r="T2695" t="s">
        <v>57</v>
      </c>
      <c r="U2695" t="s">
        <v>57</v>
      </c>
      <c r="V2695" t="s">
        <v>57</v>
      </c>
      <c r="W2695" t="s">
        <v>55</v>
      </c>
      <c r="X2695" t="s">
        <v>57</v>
      </c>
      <c r="Y2695" t="s">
        <v>57</v>
      </c>
      <c r="Z2695" t="s">
        <v>57</v>
      </c>
      <c r="AA2695" t="s">
        <v>57</v>
      </c>
      <c r="AB2695" t="s">
        <v>57</v>
      </c>
      <c r="AC2695" t="s">
        <v>57</v>
      </c>
      <c r="AD2695" t="s">
        <v>57</v>
      </c>
      <c r="AE2695">
        <v>0</v>
      </c>
      <c r="AF2695">
        <v>0</v>
      </c>
      <c r="AG2695">
        <v>0</v>
      </c>
      <c r="AH2695">
        <v>0</v>
      </c>
      <c r="AI2695" s="18" t="str">
        <f t="shared" si="169"/>
        <v>1</v>
      </c>
      <c r="AJ2695" s="18" t="str">
        <f t="shared" si="170"/>
        <v>1</v>
      </c>
      <c r="AK2695" s="18" t="str">
        <f t="shared" si="171"/>
        <v>1</v>
      </c>
      <c r="AL2695" s="18">
        <f t="shared" si="172"/>
        <v>0</v>
      </c>
      <c r="AM2695" t="s">
        <v>55</v>
      </c>
      <c r="AN2695" t="s">
        <v>55</v>
      </c>
      <c r="AO2695">
        <v>0</v>
      </c>
      <c r="AP2695">
        <v>1</v>
      </c>
      <c r="AQ2695">
        <v>0</v>
      </c>
      <c r="AR2695" t="s">
        <v>59</v>
      </c>
      <c r="AS2695" t="s">
        <v>80</v>
      </c>
      <c r="AT2695" t="s">
        <v>80</v>
      </c>
      <c r="AU2695" t="s">
        <v>80</v>
      </c>
      <c r="AV2695" t="s">
        <v>8554</v>
      </c>
      <c r="AW2695" t="s">
        <v>3064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1</v>
      </c>
      <c r="BJ2695">
        <v>0</v>
      </c>
      <c r="BK2695">
        <v>0</v>
      </c>
      <c r="BL2695">
        <v>2016031023</v>
      </c>
      <c r="BM2695">
        <v>23</v>
      </c>
    </row>
    <row r="2696" spans="1:65">
      <c r="A2696" t="s">
        <v>8555</v>
      </c>
      <c r="B2696">
        <v>2695</v>
      </c>
      <c r="C2696" t="s">
        <v>718</v>
      </c>
      <c r="D2696">
        <v>1</v>
      </c>
      <c r="E2696">
        <v>23</v>
      </c>
      <c r="F2696">
        <v>2016031023</v>
      </c>
      <c r="G2696">
        <v>20160310</v>
      </c>
      <c r="H2696" t="s">
        <v>3065</v>
      </c>
      <c r="I2696" t="s">
        <v>563</v>
      </c>
      <c r="J2696" t="s">
        <v>55</v>
      </c>
      <c r="K2696">
        <v>1</v>
      </c>
      <c r="L2696">
        <v>1</v>
      </c>
      <c r="M2696">
        <v>0</v>
      </c>
      <c r="N2696" t="s">
        <v>56</v>
      </c>
      <c r="O2696" t="s">
        <v>57</v>
      </c>
      <c r="P2696" t="s">
        <v>57</v>
      </c>
      <c r="Q2696" t="s">
        <v>3</v>
      </c>
      <c r="R2696" t="s">
        <v>297</v>
      </c>
      <c r="S2696" t="s">
        <v>55</v>
      </c>
      <c r="T2696" t="s">
        <v>68</v>
      </c>
      <c r="U2696" t="s">
        <v>68</v>
      </c>
      <c r="V2696" t="s">
        <v>56</v>
      </c>
      <c r="W2696" t="s">
        <v>55</v>
      </c>
      <c r="X2696" t="s">
        <v>56</v>
      </c>
      <c r="Y2696" t="s">
        <v>56</v>
      </c>
      <c r="Z2696" t="s">
        <v>56</v>
      </c>
      <c r="AA2696" t="s">
        <v>57</v>
      </c>
      <c r="AB2696" t="s">
        <v>56</v>
      </c>
      <c r="AC2696" t="s">
        <v>56</v>
      </c>
      <c r="AD2696" t="s">
        <v>3066</v>
      </c>
      <c r="AE2696">
        <v>0</v>
      </c>
      <c r="AF2696">
        <v>0</v>
      </c>
      <c r="AG2696">
        <v>0</v>
      </c>
      <c r="AH2696">
        <v>1</v>
      </c>
      <c r="AI2696" s="18" t="str">
        <f t="shared" si="169"/>
        <v>1</v>
      </c>
      <c r="AJ2696" s="18" t="str">
        <f t="shared" si="170"/>
        <v>1</v>
      </c>
      <c r="AK2696" s="18" t="str">
        <f t="shared" si="171"/>
        <v>1</v>
      </c>
      <c r="AL2696" s="18">
        <f t="shared" si="172"/>
        <v>1</v>
      </c>
      <c r="AM2696" t="s">
        <v>55</v>
      </c>
      <c r="AN2696" t="s">
        <v>55</v>
      </c>
      <c r="AO2696">
        <v>0</v>
      </c>
      <c r="AP2696">
        <v>0</v>
      </c>
      <c r="AQ2696">
        <v>0</v>
      </c>
      <c r="AR2696" t="s">
        <v>209</v>
      </c>
      <c r="AS2696" t="s">
        <v>141</v>
      </c>
      <c r="AT2696" t="s">
        <v>141</v>
      </c>
      <c r="AU2696" t="s">
        <v>1326</v>
      </c>
      <c r="AV2696" t="s">
        <v>8555</v>
      </c>
      <c r="AW2696" t="s">
        <v>3065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2016031023</v>
      </c>
      <c r="BM2696">
        <v>23</v>
      </c>
    </row>
    <row r="2697" spans="1:65">
      <c r="A2697" t="s">
        <v>8556</v>
      </c>
      <c r="B2697">
        <v>2696</v>
      </c>
      <c r="C2697" t="s">
        <v>57</v>
      </c>
      <c r="D2697" t="s">
        <v>55</v>
      </c>
      <c r="E2697">
        <v>23</v>
      </c>
      <c r="F2697">
        <v>2016031023</v>
      </c>
      <c r="G2697" t="s">
        <v>55</v>
      </c>
      <c r="H2697" t="s">
        <v>3067</v>
      </c>
      <c r="I2697" t="s">
        <v>55</v>
      </c>
      <c r="J2697" t="s">
        <v>55</v>
      </c>
      <c r="K2697" t="s">
        <v>55</v>
      </c>
      <c r="L2697" t="s">
        <v>55</v>
      </c>
      <c r="M2697" t="s">
        <v>55</v>
      </c>
      <c r="N2697" t="s">
        <v>57</v>
      </c>
      <c r="O2697" t="s">
        <v>57</v>
      </c>
      <c r="P2697" t="s">
        <v>57</v>
      </c>
      <c r="Q2697" t="s">
        <v>57</v>
      </c>
      <c r="R2697" t="s">
        <v>57</v>
      </c>
      <c r="S2697" t="s">
        <v>55</v>
      </c>
      <c r="T2697" t="s">
        <v>57</v>
      </c>
      <c r="U2697" t="s">
        <v>57</v>
      </c>
      <c r="V2697" t="s">
        <v>57</v>
      </c>
      <c r="W2697" t="s">
        <v>55</v>
      </c>
      <c r="X2697" t="s">
        <v>57</v>
      </c>
      <c r="Y2697" t="s">
        <v>57</v>
      </c>
      <c r="Z2697" t="s">
        <v>57</v>
      </c>
      <c r="AA2697" t="s">
        <v>57</v>
      </c>
      <c r="AB2697" t="s">
        <v>57</v>
      </c>
      <c r="AC2697" t="s">
        <v>57</v>
      </c>
      <c r="AD2697" t="s">
        <v>57</v>
      </c>
      <c r="AE2697">
        <v>0</v>
      </c>
      <c r="AF2697">
        <v>0</v>
      </c>
      <c r="AG2697">
        <v>0</v>
      </c>
      <c r="AH2697">
        <v>0</v>
      </c>
      <c r="AI2697" s="18" t="str">
        <f t="shared" si="169"/>
        <v>1</v>
      </c>
      <c r="AJ2697" s="18" t="str">
        <f t="shared" si="170"/>
        <v>1</v>
      </c>
      <c r="AK2697" s="18" t="str">
        <f t="shared" si="171"/>
        <v>1</v>
      </c>
      <c r="AL2697" s="18">
        <f t="shared" si="172"/>
        <v>0</v>
      </c>
      <c r="AM2697" t="s">
        <v>55</v>
      </c>
      <c r="AN2697" t="s">
        <v>55</v>
      </c>
      <c r="AO2697">
        <v>0</v>
      </c>
      <c r="AP2697">
        <v>1</v>
      </c>
      <c r="AQ2697">
        <v>0</v>
      </c>
      <c r="AR2697" t="s">
        <v>59</v>
      </c>
      <c r="AS2697" t="s">
        <v>80</v>
      </c>
      <c r="AT2697" t="s">
        <v>80</v>
      </c>
      <c r="AU2697" t="s">
        <v>80</v>
      </c>
      <c r="AV2697" t="s">
        <v>8556</v>
      </c>
      <c r="AW2697" t="s">
        <v>3067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0</v>
      </c>
      <c r="BK2697">
        <v>0</v>
      </c>
      <c r="BL2697">
        <v>2016031023</v>
      </c>
      <c r="BM2697">
        <v>23</v>
      </c>
    </row>
    <row r="2698" spans="1:65">
      <c r="A2698" t="s">
        <v>8557</v>
      </c>
      <c r="B2698">
        <v>2697</v>
      </c>
      <c r="C2698" t="s">
        <v>57</v>
      </c>
      <c r="D2698" t="s">
        <v>55</v>
      </c>
      <c r="E2698">
        <v>23</v>
      </c>
      <c r="F2698">
        <v>2016031023</v>
      </c>
      <c r="G2698" t="s">
        <v>55</v>
      </c>
      <c r="H2698" t="s">
        <v>3068</v>
      </c>
      <c r="I2698" t="s">
        <v>55</v>
      </c>
      <c r="J2698" t="s">
        <v>55</v>
      </c>
      <c r="K2698" t="s">
        <v>55</v>
      </c>
      <c r="L2698" t="s">
        <v>55</v>
      </c>
      <c r="M2698" t="s">
        <v>55</v>
      </c>
      <c r="N2698" t="s">
        <v>57</v>
      </c>
      <c r="O2698" t="s">
        <v>57</v>
      </c>
      <c r="P2698" t="s">
        <v>57</v>
      </c>
      <c r="Q2698" t="s">
        <v>57</v>
      </c>
      <c r="R2698" t="s">
        <v>57</v>
      </c>
      <c r="S2698" t="s">
        <v>55</v>
      </c>
      <c r="T2698" t="s">
        <v>57</v>
      </c>
      <c r="U2698" t="s">
        <v>57</v>
      </c>
      <c r="V2698" t="s">
        <v>57</v>
      </c>
      <c r="W2698" t="s">
        <v>55</v>
      </c>
      <c r="X2698" t="s">
        <v>57</v>
      </c>
      <c r="Y2698" t="s">
        <v>57</v>
      </c>
      <c r="Z2698" t="s">
        <v>57</v>
      </c>
      <c r="AA2698" t="s">
        <v>57</v>
      </c>
      <c r="AB2698" t="s">
        <v>57</v>
      </c>
      <c r="AC2698" t="s">
        <v>57</v>
      </c>
      <c r="AD2698" t="s">
        <v>57</v>
      </c>
      <c r="AE2698">
        <v>0</v>
      </c>
      <c r="AF2698">
        <v>0</v>
      </c>
      <c r="AG2698">
        <v>0</v>
      </c>
      <c r="AH2698">
        <v>0</v>
      </c>
      <c r="AI2698" s="18" t="str">
        <f t="shared" si="169"/>
        <v>1</v>
      </c>
      <c r="AJ2698" s="18" t="str">
        <f t="shared" si="170"/>
        <v>1</v>
      </c>
      <c r="AK2698" s="18" t="str">
        <f t="shared" si="171"/>
        <v>1</v>
      </c>
      <c r="AL2698" s="18">
        <f t="shared" si="172"/>
        <v>0</v>
      </c>
      <c r="AM2698" t="s">
        <v>55</v>
      </c>
      <c r="AN2698" t="s">
        <v>55</v>
      </c>
      <c r="AO2698">
        <v>1</v>
      </c>
      <c r="AP2698">
        <v>1</v>
      </c>
      <c r="AQ2698">
        <v>0</v>
      </c>
      <c r="AR2698" t="s">
        <v>59</v>
      </c>
      <c r="AS2698" t="s">
        <v>80</v>
      </c>
      <c r="AT2698" t="s">
        <v>80</v>
      </c>
      <c r="AU2698" t="s">
        <v>80</v>
      </c>
      <c r="AV2698" t="s">
        <v>8557</v>
      </c>
      <c r="AW2698" t="s">
        <v>3068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1</v>
      </c>
      <c r="BJ2698">
        <v>0</v>
      </c>
      <c r="BK2698">
        <v>0</v>
      </c>
      <c r="BL2698">
        <v>2016031023</v>
      </c>
      <c r="BM2698">
        <v>23</v>
      </c>
    </row>
    <row r="2699" spans="1:65">
      <c r="A2699" t="s">
        <v>8558</v>
      </c>
      <c r="B2699">
        <v>2698</v>
      </c>
      <c r="C2699" t="s">
        <v>57</v>
      </c>
      <c r="D2699" t="s">
        <v>55</v>
      </c>
      <c r="E2699">
        <v>23</v>
      </c>
      <c r="F2699">
        <v>2016031023</v>
      </c>
      <c r="G2699" t="s">
        <v>55</v>
      </c>
      <c r="H2699" t="s">
        <v>3069</v>
      </c>
      <c r="I2699" t="s">
        <v>55</v>
      </c>
      <c r="J2699" t="s">
        <v>55</v>
      </c>
      <c r="K2699" t="s">
        <v>55</v>
      </c>
      <c r="L2699" t="s">
        <v>55</v>
      </c>
      <c r="M2699" t="s">
        <v>55</v>
      </c>
      <c r="N2699" t="s">
        <v>57</v>
      </c>
      <c r="O2699" t="s">
        <v>57</v>
      </c>
      <c r="P2699" t="s">
        <v>57</v>
      </c>
      <c r="Q2699" t="s">
        <v>57</v>
      </c>
      <c r="R2699" t="s">
        <v>57</v>
      </c>
      <c r="S2699" t="s">
        <v>55</v>
      </c>
      <c r="T2699" t="s">
        <v>57</v>
      </c>
      <c r="U2699" t="s">
        <v>57</v>
      </c>
      <c r="V2699" t="s">
        <v>57</v>
      </c>
      <c r="W2699" t="s">
        <v>55</v>
      </c>
      <c r="X2699" t="s">
        <v>57</v>
      </c>
      <c r="Y2699" t="s">
        <v>57</v>
      </c>
      <c r="Z2699" t="s">
        <v>57</v>
      </c>
      <c r="AA2699" t="s">
        <v>57</v>
      </c>
      <c r="AB2699" t="s">
        <v>57</v>
      </c>
      <c r="AC2699" t="s">
        <v>57</v>
      </c>
      <c r="AD2699" t="s">
        <v>57</v>
      </c>
      <c r="AE2699">
        <v>0</v>
      </c>
      <c r="AF2699">
        <v>0</v>
      </c>
      <c r="AG2699">
        <v>0</v>
      </c>
      <c r="AH2699">
        <v>0</v>
      </c>
      <c r="AI2699" s="18" t="str">
        <f t="shared" si="169"/>
        <v>1</v>
      </c>
      <c r="AJ2699" s="18" t="str">
        <f t="shared" si="170"/>
        <v>1</v>
      </c>
      <c r="AK2699" s="18" t="str">
        <f t="shared" si="171"/>
        <v>1</v>
      </c>
      <c r="AL2699" s="18">
        <f t="shared" si="172"/>
        <v>0</v>
      </c>
      <c r="AM2699" t="s">
        <v>55</v>
      </c>
      <c r="AN2699" t="s">
        <v>55</v>
      </c>
      <c r="AO2699">
        <v>0</v>
      </c>
      <c r="AP2699">
        <v>1</v>
      </c>
      <c r="AQ2699">
        <v>0</v>
      </c>
      <c r="AR2699" t="s">
        <v>59</v>
      </c>
      <c r="AS2699" t="s">
        <v>80</v>
      </c>
      <c r="AT2699" t="s">
        <v>80</v>
      </c>
      <c r="AU2699" t="s">
        <v>80</v>
      </c>
      <c r="AV2699" t="s">
        <v>8558</v>
      </c>
      <c r="AW2699" t="s">
        <v>3069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2016031023</v>
      </c>
      <c r="BM2699">
        <v>23</v>
      </c>
    </row>
    <row r="2700" spans="1:65">
      <c r="A2700" t="s">
        <v>8559</v>
      </c>
      <c r="B2700">
        <v>2699</v>
      </c>
      <c r="C2700" t="s">
        <v>57</v>
      </c>
      <c r="D2700" t="s">
        <v>55</v>
      </c>
      <c r="E2700">
        <v>23</v>
      </c>
      <c r="F2700">
        <v>2016031023</v>
      </c>
      <c r="G2700" t="s">
        <v>55</v>
      </c>
      <c r="H2700" t="s">
        <v>3070</v>
      </c>
      <c r="I2700" t="s">
        <v>55</v>
      </c>
      <c r="J2700" t="s">
        <v>55</v>
      </c>
      <c r="K2700" t="s">
        <v>55</v>
      </c>
      <c r="L2700" t="s">
        <v>55</v>
      </c>
      <c r="M2700" t="s">
        <v>55</v>
      </c>
      <c r="N2700" t="s">
        <v>57</v>
      </c>
      <c r="O2700" t="s">
        <v>57</v>
      </c>
      <c r="P2700" t="s">
        <v>57</v>
      </c>
      <c r="Q2700" t="s">
        <v>57</v>
      </c>
      <c r="R2700" t="s">
        <v>57</v>
      </c>
      <c r="S2700" t="s">
        <v>55</v>
      </c>
      <c r="T2700" t="s">
        <v>57</v>
      </c>
      <c r="U2700" t="s">
        <v>57</v>
      </c>
      <c r="V2700" t="s">
        <v>57</v>
      </c>
      <c r="W2700" t="s">
        <v>55</v>
      </c>
      <c r="X2700" t="s">
        <v>57</v>
      </c>
      <c r="Y2700" t="s">
        <v>57</v>
      </c>
      <c r="Z2700" t="s">
        <v>57</v>
      </c>
      <c r="AA2700" t="s">
        <v>57</v>
      </c>
      <c r="AB2700" t="s">
        <v>57</v>
      </c>
      <c r="AC2700" t="s">
        <v>57</v>
      </c>
      <c r="AD2700" t="s">
        <v>57</v>
      </c>
      <c r="AE2700">
        <v>0</v>
      </c>
      <c r="AF2700">
        <v>0</v>
      </c>
      <c r="AG2700">
        <v>0</v>
      </c>
      <c r="AH2700">
        <v>0</v>
      </c>
      <c r="AI2700" s="18" t="str">
        <f t="shared" si="169"/>
        <v>1</v>
      </c>
      <c r="AJ2700" s="18" t="str">
        <f t="shared" si="170"/>
        <v>1</v>
      </c>
      <c r="AK2700" s="18" t="str">
        <f t="shared" si="171"/>
        <v>1</v>
      </c>
      <c r="AL2700" s="18">
        <f t="shared" si="172"/>
        <v>0</v>
      </c>
      <c r="AM2700" t="s">
        <v>55</v>
      </c>
      <c r="AN2700" t="s">
        <v>55</v>
      </c>
      <c r="AO2700">
        <v>0</v>
      </c>
      <c r="AP2700">
        <v>1</v>
      </c>
      <c r="AQ2700">
        <v>0</v>
      </c>
      <c r="AR2700" t="s">
        <v>59</v>
      </c>
      <c r="AS2700" t="s">
        <v>80</v>
      </c>
      <c r="AT2700" t="s">
        <v>80</v>
      </c>
      <c r="AU2700" t="s">
        <v>80</v>
      </c>
      <c r="AV2700" t="s">
        <v>8559</v>
      </c>
      <c r="AW2700" t="s">
        <v>3070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1</v>
      </c>
      <c r="BJ2700">
        <v>0</v>
      </c>
      <c r="BK2700">
        <v>0</v>
      </c>
      <c r="BL2700">
        <v>2016031023</v>
      </c>
      <c r="BM2700">
        <v>23</v>
      </c>
    </row>
    <row r="2701" spans="1:65">
      <c r="A2701" t="s">
        <v>8560</v>
      </c>
      <c r="B2701">
        <v>2700</v>
      </c>
      <c r="C2701" t="s">
        <v>57</v>
      </c>
      <c r="D2701" t="s">
        <v>55</v>
      </c>
      <c r="E2701">
        <v>23</v>
      </c>
      <c r="F2701">
        <v>2016031023</v>
      </c>
      <c r="G2701" t="s">
        <v>55</v>
      </c>
      <c r="H2701" t="s">
        <v>3071</v>
      </c>
      <c r="I2701" t="s">
        <v>55</v>
      </c>
      <c r="J2701" t="s">
        <v>55</v>
      </c>
      <c r="K2701" t="s">
        <v>55</v>
      </c>
      <c r="L2701" t="s">
        <v>55</v>
      </c>
      <c r="M2701" t="s">
        <v>55</v>
      </c>
      <c r="N2701" t="s">
        <v>57</v>
      </c>
      <c r="O2701" t="s">
        <v>57</v>
      </c>
      <c r="P2701" t="s">
        <v>57</v>
      </c>
      <c r="Q2701" t="s">
        <v>57</v>
      </c>
      <c r="R2701" t="s">
        <v>57</v>
      </c>
      <c r="S2701" t="s">
        <v>55</v>
      </c>
      <c r="T2701" t="s">
        <v>57</v>
      </c>
      <c r="U2701" t="s">
        <v>57</v>
      </c>
      <c r="V2701" t="s">
        <v>57</v>
      </c>
      <c r="W2701" t="s">
        <v>55</v>
      </c>
      <c r="X2701" t="s">
        <v>57</v>
      </c>
      <c r="Y2701" t="s">
        <v>57</v>
      </c>
      <c r="Z2701" t="s">
        <v>57</v>
      </c>
      <c r="AA2701" t="s">
        <v>57</v>
      </c>
      <c r="AB2701" t="s">
        <v>57</v>
      </c>
      <c r="AC2701" t="s">
        <v>57</v>
      </c>
      <c r="AD2701" t="s">
        <v>57</v>
      </c>
      <c r="AE2701">
        <v>0</v>
      </c>
      <c r="AF2701">
        <v>0</v>
      </c>
      <c r="AG2701">
        <v>0</v>
      </c>
      <c r="AH2701">
        <v>0</v>
      </c>
      <c r="AI2701" s="18" t="str">
        <f t="shared" si="169"/>
        <v>1</v>
      </c>
      <c r="AJ2701" s="18" t="str">
        <f t="shared" si="170"/>
        <v>1</v>
      </c>
      <c r="AK2701" s="18" t="str">
        <f t="shared" si="171"/>
        <v>1</v>
      </c>
      <c r="AL2701" s="18">
        <f t="shared" si="172"/>
        <v>0</v>
      </c>
      <c r="AM2701" t="s">
        <v>55</v>
      </c>
      <c r="AN2701" t="s">
        <v>55</v>
      </c>
      <c r="AO2701">
        <v>0</v>
      </c>
      <c r="AP2701">
        <v>1</v>
      </c>
      <c r="AQ2701">
        <v>0</v>
      </c>
      <c r="AR2701" t="s">
        <v>59</v>
      </c>
      <c r="AS2701" t="s">
        <v>80</v>
      </c>
      <c r="AT2701" t="s">
        <v>80</v>
      </c>
      <c r="AU2701" t="s">
        <v>80</v>
      </c>
      <c r="AV2701" t="s">
        <v>8560</v>
      </c>
      <c r="AW2701" t="s">
        <v>3071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1</v>
      </c>
      <c r="BJ2701">
        <v>0</v>
      </c>
      <c r="BK2701">
        <v>0</v>
      </c>
      <c r="BL2701">
        <v>2016031023</v>
      </c>
      <c r="BM2701">
        <v>23</v>
      </c>
    </row>
    <row r="2702" spans="1:65">
      <c r="A2702" t="s">
        <v>8561</v>
      </c>
      <c r="B2702">
        <v>2701</v>
      </c>
      <c r="C2702" t="s">
        <v>718</v>
      </c>
      <c r="D2702">
        <v>1</v>
      </c>
      <c r="E2702">
        <v>23</v>
      </c>
      <c r="F2702">
        <v>2016031023</v>
      </c>
      <c r="G2702">
        <v>20160310</v>
      </c>
      <c r="H2702" t="s">
        <v>3072</v>
      </c>
      <c r="I2702" t="s">
        <v>563</v>
      </c>
      <c r="J2702" t="s">
        <v>55</v>
      </c>
      <c r="K2702">
        <v>0</v>
      </c>
      <c r="L2702">
        <v>0</v>
      </c>
      <c r="M2702">
        <v>0</v>
      </c>
      <c r="N2702" t="s">
        <v>56</v>
      </c>
      <c r="O2702" t="s">
        <v>57</v>
      </c>
      <c r="P2702" t="s">
        <v>57</v>
      </c>
      <c r="Q2702" t="s">
        <v>3</v>
      </c>
      <c r="R2702" t="s">
        <v>297</v>
      </c>
      <c r="S2702" t="s">
        <v>55</v>
      </c>
      <c r="T2702" t="s">
        <v>68</v>
      </c>
      <c r="U2702" t="s">
        <v>56</v>
      </c>
      <c r="V2702" t="s">
        <v>56</v>
      </c>
      <c r="W2702" t="s">
        <v>55</v>
      </c>
      <c r="X2702" t="s">
        <v>56</v>
      </c>
      <c r="Y2702" t="s">
        <v>56</v>
      </c>
      <c r="Z2702" t="s">
        <v>56</v>
      </c>
      <c r="AA2702" t="s">
        <v>57</v>
      </c>
      <c r="AB2702" t="s">
        <v>56</v>
      </c>
      <c r="AC2702" t="s">
        <v>56</v>
      </c>
      <c r="AD2702" t="s">
        <v>3073</v>
      </c>
      <c r="AE2702">
        <v>0</v>
      </c>
      <c r="AF2702">
        <v>0</v>
      </c>
      <c r="AG2702">
        <v>0</v>
      </c>
      <c r="AH2702">
        <v>1</v>
      </c>
      <c r="AI2702" s="18" t="str">
        <f t="shared" si="169"/>
        <v>1</v>
      </c>
      <c r="AJ2702" s="18" t="str">
        <f t="shared" si="170"/>
        <v>1</v>
      </c>
      <c r="AK2702" s="18" t="str">
        <f t="shared" si="171"/>
        <v>1</v>
      </c>
      <c r="AL2702" s="18">
        <f t="shared" si="172"/>
        <v>1</v>
      </c>
      <c r="AM2702" t="s">
        <v>55</v>
      </c>
      <c r="AN2702" t="s">
        <v>55</v>
      </c>
      <c r="AO2702">
        <v>0</v>
      </c>
      <c r="AP2702">
        <v>0</v>
      </c>
      <c r="AQ2702">
        <v>0</v>
      </c>
      <c r="AR2702" t="s">
        <v>209</v>
      </c>
      <c r="AS2702" t="s">
        <v>141</v>
      </c>
      <c r="AT2702" t="s">
        <v>141</v>
      </c>
      <c r="AU2702" t="s">
        <v>1326</v>
      </c>
      <c r="AV2702" t="s">
        <v>8561</v>
      </c>
      <c r="AW2702" t="s">
        <v>3072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1</v>
      </c>
      <c r="BL2702">
        <v>2016031023</v>
      </c>
      <c r="BM2702">
        <v>23</v>
      </c>
    </row>
    <row r="2703" spans="1:65">
      <c r="A2703" t="s">
        <v>8562</v>
      </c>
      <c r="B2703">
        <v>2702</v>
      </c>
      <c r="C2703" t="s">
        <v>57</v>
      </c>
      <c r="D2703" t="s">
        <v>55</v>
      </c>
      <c r="E2703">
        <v>23</v>
      </c>
      <c r="F2703">
        <v>2016031023</v>
      </c>
      <c r="G2703" t="s">
        <v>55</v>
      </c>
      <c r="H2703" t="s">
        <v>3074</v>
      </c>
      <c r="I2703" t="s">
        <v>55</v>
      </c>
      <c r="J2703" t="s">
        <v>55</v>
      </c>
      <c r="K2703" t="s">
        <v>55</v>
      </c>
      <c r="L2703" t="s">
        <v>55</v>
      </c>
      <c r="M2703" t="s">
        <v>55</v>
      </c>
      <c r="N2703" t="s">
        <v>57</v>
      </c>
      <c r="O2703" t="s">
        <v>57</v>
      </c>
      <c r="P2703" t="s">
        <v>57</v>
      </c>
      <c r="Q2703" t="s">
        <v>57</v>
      </c>
      <c r="R2703" t="s">
        <v>57</v>
      </c>
      <c r="S2703" t="s">
        <v>55</v>
      </c>
      <c r="T2703" t="s">
        <v>57</v>
      </c>
      <c r="U2703" t="s">
        <v>57</v>
      </c>
      <c r="V2703" t="s">
        <v>57</v>
      </c>
      <c r="W2703" t="s">
        <v>55</v>
      </c>
      <c r="X2703" t="s">
        <v>57</v>
      </c>
      <c r="Y2703" t="s">
        <v>57</v>
      </c>
      <c r="Z2703" t="s">
        <v>57</v>
      </c>
      <c r="AA2703" t="s">
        <v>57</v>
      </c>
      <c r="AB2703" t="s">
        <v>57</v>
      </c>
      <c r="AC2703" t="s">
        <v>57</v>
      </c>
      <c r="AD2703" t="s">
        <v>57</v>
      </c>
      <c r="AE2703">
        <v>0</v>
      </c>
      <c r="AF2703">
        <v>0</v>
      </c>
      <c r="AG2703">
        <v>0</v>
      </c>
      <c r="AH2703">
        <v>0</v>
      </c>
      <c r="AI2703" s="18" t="str">
        <f t="shared" si="169"/>
        <v>1</v>
      </c>
      <c r="AJ2703" s="18" t="str">
        <f t="shared" si="170"/>
        <v>1</v>
      </c>
      <c r="AK2703" s="18" t="str">
        <f t="shared" si="171"/>
        <v>1</v>
      </c>
      <c r="AL2703" s="18">
        <f t="shared" si="172"/>
        <v>0</v>
      </c>
      <c r="AM2703" t="s">
        <v>55</v>
      </c>
      <c r="AN2703" t="s">
        <v>55</v>
      </c>
      <c r="AO2703">
        <v>1</v>
      </c>
      <c r="AP2703">
        <v>1</v>
      </c>
      <c r="AQ2703">
        <v>0</v>
      </c>
      <c r="AR2703" t="s">
        <v>59</v>
      </c>
      <c r="AS2703" t="s">
        <v>80</v>
      </c>
      <c r="AT2703" t="s">
        <v>80</v>
      </c>
      <c r="AU2703" t="s">
        <v>80</v>
      </c>
      <c r="AV2703" t="s">
        <v>8562</v>
      </c>
      <c r="AW2703" t="s">
        <v>3074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1</v>
      </c>
      <c r="BJ2703">
        <v>0</v>
      </c>
      <c r="BK2703">
        <v>0</v>
      </c>
      <c r="BL2703">
        <v>2016031023</v>
      </c>
      <c r="BM2703">
        <v>23</v>
      </c>
    </row>
    <row r="2704" spans="1:65">
      <c r="A2704" t="s">
        <v>8563</v>
      </c>
      <c r="B2704">
        <v>2703</v>
      </c>
      <c r="C2704" t="s">
        <v>57</v>
      </c>
      <c r="D2704" t="s">
        <v>55</v>
      </c>
      <c r="E2704">
        <v>23</v>
      </c>
      <c r="F2704">
        <v>2016031023</v>
      </c>
      <c r="G2704" t="s">
        <v>55</v>
      </c>
      <c r="H2704" t="s">
        <v>3075</v>
      </c>
      <c r="I2704" t="s">
        <v>55</v>
      </c>
      <c r="J2704" t="s">
        <v>55</v>
      </c>
      <c r="K2704" t="s">
        <v>55</v>
      </c>
      <c r="L2704" t="s">
        <v>55</v>
      </c>
      <c r="M2704" t="s">
        <v>55</v>
      </c>
      <c r="N2704" t="s">
        <v>57</v>
      </c>
      <c r="O2704" t="s">
        <v>57</v>
      </c>
      <c r="P2704" t="s">
        <v>57</v>
      </c>
      <c r="Q2704" t="s">
        <v>57</v>
      </c>
      <c r="R2704" t="s">
        <v>57</v>
      </c>
      <c r="S2704" t="s">
        <v>55</v>
      </c>
      <c r="T2704" t="s">
        <v>57</v>
      </c>
      <c r="U2704" t="s">
        <v>57</v>
      </c>
      <c r="V2704" t="s">
        <v>57</v>
      </c>
      <c r="W2704" t="s">
        <v>55</v>
      </c>
      <c r="X2704" t="s">
        <v>57</v>
      </c>
      <c r="Y2704" t="s">
        <v>57</v>
      </c>
      <c r="Z2704" t="s">
        <v>57</v>
      </c>
      <c r="AA2704" t="s">
        <v>57</v>
      </c>
      <c r="AB2704" t="s">
        <v>57</v>
      </c>
      <c r="AC2704" t="s">
        <v>57</v>
      </c>
      <c r="AD2704" t="s">
        <v>57</v>
      </c>
      <c r="AE2704">
        <v>0</v>
      </c>
      <c r="AF2704">
        <v>0</v>
      </c>
      <c r="AG2704">
        <v>0</v>
      </c>
      <c r="AH2704">
        <v>0</v>
      </c>
      <c r="AI2704" s="18" t="str">
        <f t="shared" si="169"/>
        <v>1</v>
      </c>
      <c r="AJ2704" s="18" t="str">
        <f t="shared" si="170"/>
        <v>1</v>
      </c>
      <c r="AK2704" s="18" t="str">
        <f t="shared" si="171"/>
        <v>1</v>
      </c>
      <c r="AL2704" s="18">
        <f t="shared" si="172"/>
        <v>0</v>
      </c>
      <c r="AM2704" t="s">
        <v>55</v>
      </c>
      <c r="AN2704" t="s">
        <v>55</v>
      </c>
      <c r="AO2704">
        <v>0</v>
      </c>
      <c r="AP2704">
        <v>1</v>
      </c>
      <c r="AQ2704">
        <v>0</v>
      </c>
      <c r="AR2704" t="s">
        <v>59</v>
      </c>
      <c r="AS2704" t="s">
        <v>80</v>
      </c>
      <c r="AT2704" t="s">
        <v>80</v>
      </c>
      <c r="AU2704" t="s">
        <v>80</v>
      </c>
      <c r="AV2704" t="s">
        <v>8563</v>
      </c>
      <c r="AW2704" t="s">
        <v>3075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1</v>
      </c>
      <c r="BJ2704">
        <v>0</v>
      </c>
      <c r="BK2704">
        <v>0</v>
      </c>
      <c r="BL2704">
        <v>2016031023</v>
      </c>
      <c r="BM2704">
        <v>23</v>
      </c>
    </row>
    <row r="2705" spans="1:65">
      <c r="A2705" t="s">
        <v>8564</v>
      </c>
      <c r="B2705">
        <v>2704</v>
      </c>
      <c r="C2705" t="s">
        <v>57</v>
      </c>
      <c r="D2705" t="s">
        <v>55</v>
      </c>
      <c r="E2705">
        <v>23</v>
      </c>
      <c r="F2705">
        <v>2016031023</v>
      </c>
      <c r="G2705" t="s">
        <v>55</v>
      </c>
      <c r="H2705" t="s">
        <v>3076</v>
      </c>
      <c r="I2705" t="s">
        <v>55</v>
      </c>
      <c r="J2705" t="s">
        <v>55</v>
      </c>
      <c r="K2705" t="s">
        <v>55</v>
      </c>
      <c r="L2705" t="s">
        <v>55</v>
      </c>
      <c r="M2705" t="s">
        <v>55</v>
      </c>
      <c r="N2705" t="s">
        <v>57</v>
      </c>
      <c r="O2705" t="s">
        <v>57</v>
      </c>
      <c r="P2705" t="s">
        <v>57</v>
      </c>
      <c r="Q2705" t="s">
        <v>57</v>
      </c>
      <c r="R2705" t="s">
        <v>57</v>
      </c>
      <c r="S2705" t="s">
        <v>55</v>
      </c>
      <c r="T2705" t="s">
        <v>57</v>
      </c>
      <c r="U2705" t="s">
        <v>57</v>
      </c>
      <c r="V2705" t="s">
        <v>57</v>
      </c>
      <c r="W2705" t="s">
        <v>55</v>
      </c>
      <c r="X2705" t="s">
        <v>57</v>
      </c>
      <c r="Y2705" t="s">
        <v>57</v>
      </c>
      <c r="Z2705" t="s">
        <v>57</v>
      </c>
      <c r="AA2705" t="s">
        <v>57</v>
      </c>
      <c r="AB2705" t="s">
        <v>57</v>
      </c>
      <c r="AC2705" t="s">
        <v>57</v>
      </c>
      <c r="AD2705" t="s">
        <v>57</v>
      </c>
      <c r="AE2705">
        <v>0</v>
      </c>
      <c r="AF2705">
        <v>0</v>
      </c>
      <c r="AG2705">
        <v>0</v>
      </c>
      <c r="AH2705">
        <v>0</v>
      </c>
      <c r="AI2705" s="18" t="str">
        <f t="shared" si="169"/>
        <v>1</v>
      </c>
      <c r="AJ2705" s="18" t="str">
        <f t="shared" si="170"/>
        <v>1</v>
      </c>
      <c r="AK2705" s="18" t="str">
        <f t="shared" si="171"/>
        <v>1</v>
      </c>
      <c r="AL2705" s="18">
        <f t="shared" si="172"/>
        <v>0</v>
      </c>
      <c r="AM2705" t="s">
        <v>55</v>
      </c>
      <c r="AN2705" t="s">
        <v>55</v>
      </c>
      <c r="AO2705">
        <v>0</v>
      </c>
      <c r="AP2705">
        <v>1</v>
      </c>
      <c r="AQ2705">
        <v>0</v>
      </c>
      <c r="AR2705" t="s">
        <v>59</v>
      </c>
      <c r="AS2705" t="s">
        <v>80</v>
      </c>
      <c r="AT2705" t="s">
        <v>80</v>
      </c>
      <c r="AU2705" t="s">
        <v>80</v>
      </c>
      <c r="AV2705" t="s">
        <v>8564</v>
      </c>
      <c r="AW2705" t="s">
        <v>3076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1</v>
      </c>
      <c r="BJ2705">
        <v>0</v>
      </c>
      <c r="BK2705">
        <v>0</v>
      </c>
      <c r="BL2705">
        <v>2016031023</v>
      </c>
      <c r="BM2705">
        <v>23</v>
      </c>
    </row>
    <row r="2706" spans="1:65">
      <c r="A2706" t="s">
        <v>8565</v>
      </c>
      <c r="B2706">
        <v>2705</v>
      </c>
      <c r="C2706" t="s">
        <v>718</v>
      </c>
      <c r="D2706">
        <v>1</v>
      </c>
      <c r="E2706">
        <v>23</v>
      </c>
      <c r="F2706">
        <v>2016031023</v>
      </c>
      <c r="G2706">
        <v>20160310</v>
      </c>
      <c r="H2706" t="s">
        <v>3077</v>
      </c>
      <c r="I2706" t="s">
        <v>563</v>
      </c>
      <c r="J2706" t="s">
        <v>55</v>
      </c>
      <c r="K2706">
        <v>0</v>
      </c>
      <c r="L2706">
        <v>0</v>
      </c>
      <c r="M2706">
        <v>0</v>
      </c>
      <c r="N2706" t="s">
        <v>68</v>
      </c>
      <c r="O2706" t="s">
        <v>57</v>
      </c>
      <c r="P2706" t="s">
        <v>57</v>
      </c>
      <c r="Q2706" t="s">
        <v>3</v>
      </c>
      <c r="R2706" t="s">
        <v>297</v>
      </c>
      <c r="S2706" t="s">
        <v>55</v>
      </c>
      <c r="T2706" t="s">
        <v>68</v>
      </c>
      <c r="U2706" t="s">
        <v>56</v>
      </c>
      <c r="V2706" t="s">
        <v>68</v>
      </c>
      <c r="W2706" t="s">
        <v>55</v>
      </c>
      <c r="X2706" t="s">
        <v>56</v>
      </c>
      <c r="Y2706" t="s">
        <v>56</v>
      </c>
      <c r="Z2706" t="s">
        <v>56</v>
      </c>
      <c r="AA2706" t="s">
        <v>57</v>
      </c>
      <c r="AB2706" t="s">
        <v>56</v>
      </c>
      <c r="AC2706" t="s">
        <v>56</v>
      </c>
      <c r="AD2706" t="s">
        <v>3078</v>
      </c>
      <c r="AE2706">
        <v>0</v>
      </c>
      <c r="AF2706">
        <v>0</v>
      </c>
      <c r="AG2706">
        <v>0</v>
      </c>
      <c r="AH2706">
        <v>1</v>
      </c>
      <c r="AI2706" s="18" t="str">
        <f t="shared" si="169"/>
        <v>1</v>
      </c>
      <c r="AJ2706" s="18" t="str">
        <f t="shared" si="170"/>
        <v>1</v>
      </c>
      <c r="AK2706" s="18" t="str">
        <f t="shared" si="171"/>
        <v>1</v>
      </c>
      <c r="AL2706" s="18">
        <f t="shared" si="172"/>
        <v>1</v>
      </c>
      <c r="AM2706" t="s">
        <v>55</v>
      </c>
      <c r="AN2706" t="s">
        <v>55</v>
      </c>
      <c r="AO2706">
        <v>0</v>
      </c>
      <c r="AP2706">
        <v>0</v>
      </c>
      <c r="AQ2706">
        <v>0</v>
      </c>
      <c r="AR2706" t="s">
        <v>209</v>
      </c>
      <c r="AS2706" t="s">
        <v>141</v>
      </c>
      <c r="AT2706" t="s">
        <v>141</v>
      </c>
      <c r="AU2706" t="s">
        <v>1326</v>
      </c>
      <c r="AV2706" t="s">
        <v>8565</v>
      </c>
      <c r="AW2706" t="s">
        <v>3077</v>
      </c>
      <c r="AX2706">
        <v>0</v>
      </c>
      <c r="AY2706">
        <v>0</v>
      </c>
      <c r="AZ2706">
        <v>0</v>
      </c>
      <c r="BA2706">
        <v>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</v>
      </c>
      <c r="BL2706">
        <v>2016031023</v>
      </c>
      <c r="BM2706">
        <v>23</v>
      </c>
    </row>
    <row r="2707" spans="1:65">
      <c r="A2707" t="s">
        <v>8566</v>
      </c>
      <c r="B2707">
        <v>2706</v>
      </c>
      <c r="C2707" t="s">
        <v>57</v>
      </c>
      <c r="D2707" t="s">
        <v>55</v>
      </c>
      <c r="E2707">
        <v>23</v>
      </c>
      <c r="F2707">
        <v>2016031023</v>
      </c>
      <c r="G2707" t="s">
        <v>55</v>
      </c>
      <c r="H2707" t="s">
        <v>3079</v>
      </c>
      <c r="I2707" t="s">
        <v>55</v>
      </c>
      <c r="J2707" t="s">
        <v>55</v>
      </c>
      <c r="K2707" t="s">
        <v>55</v>
      </c>
      <c r="L2707" t="s">
        <v>55</v>
      </c>
      <c r="M2707" t="s">
        <v>55</v>
      </c>
      <c r="N2707" t="s">
        <v>57</v>
      </c>
      <c r="O2707" t="s">
        <v>57</v>
      </c>
      <c r="P2707" t="s">
        <v>57</v>
      </c>
      <c r="Q2707" t="s">
        <v>57</v>
      </c>
      <c r="R2707" t="s">
        <v>57</v>
      </c>
      <c r="S2707" t="s">
        <v>55</v>
      </c>
      <c r="T2707" t="s">
        <v>57</v>
      </c>
      <c r="U2707" t="s">
        <v>57</v>
      </c>
      <c r="V2707" t="s">
        <v>57</v>
      </c>
      <c r="W2707" t="s">
        <v>55</v>
      </c>
      <c r="X2707" t="s">
        <v>57</v>
      </c>
      <c r="Y2707" t="s">
        <v>57</v>
      </c>
      <c r="Z2707" t="s">
        <v>57</v>
      </c>
      <c r="AA2707" t="s">
        <v>57</v>
      </c>
      <c r="AB2707" t="s">
        <v>57</v>
      </c>
      <c r="AC2707" t="s">
        <v>57</v>
      </c>
      <c r="AD2707" t="s">
        <v>57</v>
      </c>
      <c r="AE2707">
        <v>0</v>
      </c>
      <c r="AF2707">
        <v>0</v>
      </c>
      <c r="AG2707">
        <v>0</v>
      </c>
      <c r="AH2707">
        <v>0</v>
      </c>
      <c r="AI2707" s="18" t="str">
        <f t="shared" si="169"/>
        <v>1</v>
      </c>
      <c r="AJ2707" s="18" t="str">
        <f t="shared" si="170"/>
        <v>1</v>
      </c>
      <c r="AK2707" s="18" t="str">
        <f t="shared" si="171"/>
        <v>1</v>
      </c>
      <c r="AL2707" s="18">
        <f t="shared" si="172"/>
        <v>0</v>
      </c>
      <c r="AM2707" t="s">
        <v>55</v>
      </c>
      <c r="AN2707" t="s">
        <v>55</v>
      </c>
      <c r="AO2707">
        <v>1</v>
      </c>
      <c r="AP2707">
        <v>1</v>
      </c>
      <c r="AQ2707">
        <v>0</v>
      </c>
      <c r="AR2707" t="s">
        <v>59</v>
      </c>
      <c r="AS2707" t="s">
        <v>80</v>
      </c>
      <c r="AT2707" t="s">
        <v>80</v>
      </c>
      <c r="AU2707" t="s">
        <v>80</v>
      </c>
      <c r="AV2707" t="s">
        <v>8566</v>
      </c>
      <c r="AW2707" t="s">
        <v>3079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2016031023</v>
      </c>
      <c r="BM2707">
        <v>23</v>
      </c>
    </row>
    <row r="2708" spans="1:65">
      <c r="A2708" t="s">
        <v>8567</v>
      </c>
      <c r="B2708">
        <v>2707</v>
      </c>
      <c r="C2708" t="s">
        <v>57</v>
      </c>
      <c r="D2708" t="s">
        <v>55</v>
      </c>
      <c r="E2708">
        <v>23</v>
      </c>
      <c r="F2708">
        <v>2016031023</v>
      </c>
      <c r="G2708" t="s">
        <v>55</v>
      </c>
      <c r="H2708" t="s">
        <v>3080</v>
      </c>
      <c r="I2708" t="s">
        <v>55</v>
      </c>
      <c r="J2708" t="s">
        <v>55</v>
      </c>
      <c r="K2708" t="s">
        <v>55</v>
      </c>
      <c r="L2708" t="s">
        <v>55</v>
      </c>
      <c r="M2708" t="s">
        <v>55</v>
      </c>
      <c r="N2708" t="s">
        <v>57</v>
      </c>
      <c r="O2708" t="s">
        <v>57</v>
      </c>
      <c r="P2708" t="s">
        <v>57</v>
      </c>
      <c r="Q2708" t="s">
        <v>57</v>
      </c>
      <c r="R2708" t="s">
        <v>57</v>
      </c>
      <c r="S2708" t="s">
        <v>55</v>
      </c>
      <c r="T2708" t="s">
        <v>57</v>
      </c>
      <c r="U2708" t="s">
        <v>57</v>
      </c>
      <c r="V2708" t="s">
        <v>57</v>
      </c>
      <c r="W2708" t="s">
        <v>55</v>
      </c>
      <c r="X2708" t="s">
        <v>57</v>
      </c>
      <c r="Y2708" t="s">
        <v>57</v>
      </c>
      <c r="Z2708" t="s">
        <v>57</v>
      </c>
      <c r="AA2708" t="s">
        <v>57</v>
      </c>
      <c r="AB2708" t="s">
        <v>57</v>
      </c>
      <c r="AC2708" t="s">
        <v>57</v>
      </c>
      <c r="AD2708" t="s">
        <v>57</v>
      </c>
      <c r="AE2708">
        <v>0</v>
      </c>
      <c r="AF2708">
        <v>0</v>
      </c>
      <c r="AG2708">
        <v>0</v>
      </c>
      <c r="AH2708">
        <v>0</v>
      </c>
      <c r="AI2708" s="18" t="str">
        <f t="shared" si="169"/>
        <v>1</v>
      </c>
      <c r="AJ2708" s="18" t="str">
        <f t="shared" si="170"/>
        <v>1</v>
      </c>
      <c r="AK2708" s="18" t="str">
        <f t="shared" si="171"/>
        <v>1</v>
      </c>
      <c r="AL2708" s="18">
        <f t="shared" si="172"/>
        <v>0</v>
      </c>
      <c r="AM2708" t="s">
        <v>55</v>
      </c>
      <c r="AN2708" t="s">
        <v>55</v>
      </c>
      <c r="AO2708">
        <v>0</v>
      </c>
      <c r="AP2708">
        <v>1</v>
      </c>
      <c r="AQ2708">
        <v>0</v>
      </c>
      <c r="AR2708" t="s">
        <v>59</v>
      </c>
      <c r="AS2708" t="s">
        <v>80</v>
      </c>
      <c r="AT2708" t="s">
        <v>80</v>
      </c>
      <c r="AU2708" t="s">
        <v>80</v>
      </c>
      <c r="AV2708" t="s">
        <v>8567</v>
      </c>
      <c r="AW2708" t="s">
        <v>3080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1</v>
      </c>
      <c r="BJ2708">
        <v>0</v>
      </c>
      <c r="BK2708">
        <v>0</v>
      </c>
      <c r="BL2708">
        <v>2016031023</v>
      </c>
      <c r="BM2708">
        <v>23</v>
      </c>
    </row>
    <row r="2709" spans="1:65">
      <c r="A2709" t="s">
        <v>8568</v>
      </c>
      <c r="B2709">
        <v>2708</v>
      </c>
      <c r="C2709" t="s">
        <v>57</v>
      </c>
      <c r="D2709" t="s">
        <v>55</v>
      </c>
      <c r="E2709">
        <v>23</v>
      </c>
      <c r="F2709">
        <v>2016031023</v>
      </c>
      <c r="G2709" t="s">
        <v>55</v>
      </c>
      <c r="H2709" t="s">
        <v>3081</v>
      </c>
      <c r="I2709" t="s">
        <v>55</v>
      </c>
      <c r="J2709" t="s">
        <v>55</v>
      </c>
      <c r="K2709" t="s">
        <v>55</v>
      </c>
      <c r="L2709" t="s">
        <v>55</v>
      </c>
      <c r="M2709" t="s">
        <v>55</v>
      </c>
      <c r="N2709" t="s">
        <v>57</v>
      </c>
      <c r="O2709" t="s">
        <v>57</v>
      </c>
      <c r="P2709" t="s">
        <v>57</v>
      </c>
      <c r="Q2709" t="s">
        <v>57</v>
      </c>
      <c r="R2709" t="s">
        <v>57</v>
      </c>
      <c r="S2709" t="s">
        <v>55</v>
      </c>
      <c r="T2709" t="s">
        <v>57</v>
      </c>
      <c r="U2709" t="s">
        <v>57</v>
      </c>
      <c r="V2709" t="s">
        <v>57</v>
      </c>
      <c r="W2709" t="s">
        <v>55</v>
      </c>
      <c r="X2709" t="s">
        <v>57</v>
      </c>
      <c r="Y2709" t="s">
        <v>57</v>
      </c>
      <c r="Z2709" t="s">
        <v>57</v>
      </c>
      <c r="AA2709" t="s">
        <v>57</v>
      </c>
      <c r="AB2709" t="s">
        <v>57</v>
      </c>
      <c r="AC2709" t="s">
        <v>57</v>
      </c>
      <c r="AD2709" t="s">
        <v>57</v>
      </c>
      <c r="AE2709">
        <v>0</v>
      </c>
      <c r="AF2709">
        <v>0</v>
      </c>
      <c r="AG2709">
        <v>0</v>
      </c>
      <c r="AH2709">
        <v>0</v>
      </c>
      <c r="AI2709" s="18" t="str">
        <f t="shared" si="169"/>
        <v>1</v>
      </c>
      <c r="AJ2709" s="18" t="str">
        <f t="shared" si="170"/>
        <v>1</v>
      </c>
      <c r="AK2709" s="18" t="str">
        <f t="shared" si="171"/>
        <v>1</v>
      </c>
      <c r="AL2709" s="18">
        <f t="shared" si="172"/>
        <v>0</v>
      </c>
      <c r="AM2709" t="s">
        <v>55</v>
      </c>
      <c r="AN2709" t="s">
        <v>55</v>
      </c>
      <c r="AO2709">
        <v>0</v>
      </c>
      <c r="AP2709">
        <v>1</v>
      </c>
      <c r="AQ2709">
        <v>0</v>
      </c>
      <c r="AR2709" t="s">
        <v>59</v>
      </c>
      <c r="AS2709" t="s">
        <v>80</v>
      </c>
      <c r="AT2709" t="s">
        <v>80</v>
      </c>
      <c r="AU2709" t="s">
        <v>80</v>
      </c>
      <c r="AV2709" t="s">
        <v>8568</v>
      </c>
      <c r="AW2709" t="s">
        <v>3081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1</v>
      </c>
      <c r="BJ2709">
        <v>0</v>
      </c>
      <c r="BK2709">
        <v>0</v>
      </c>
      <c r="BL2709">
        <v>2016031023</v>
      </c>
      <c r="BM2709">
        <v>23</v>
      </c>
    </row>
    <row r="2710" spans="1:65">
      <c r="A2710" t="s">
        <v>8569</v>
      </c>
      <c r="B2710">
        <v>2709</v>
      </c>
      <c r="C2710" t="s">
        <v>57</v>
      </c>
      <c r="D2710" t="s">
        <v>55</v>
      </c>
      <c r="E2710">
        <v>23</v>
      </c>
      <c r="F2710">
        <v>2016031023</v>
      </c>
      <c r="G2710" t="s">
        <v>55</v>
      </c>
      <c r="H2710" t="s">
        <v>3082</v>
      </c>
      <c r="I2710" t="s">
        <v>55</v>
      </c>
      <c r="J2710" t="s">
        <v>55</v>
      </c>
      <c r="K2710" t="s">
        <v>55</v>
      </c>
      <c r="L2710" t="s">
        <v>55</v>
      </c>
      <c r="M2710" t="s">
        <v>55</v>
      </c>
      <c r="N2710" t="s">
        <v>57</v>
      </c>
      <c r="O2710" t="s">
        <v>57</v>
      </c>
      <c r="P2710" t="s">
        <v>57</v>
      </c>
      <c r="Q2710" t="s">
        <v>57</v>
      </c>
      <c r="R2710" t="s">
        <v>57</v>
      </c>
      <c r="S2710" t="s">
        <v>55</v>
      </c>
      <c r="T2710" t="s">
        <v>57</v>
      </c>
      <c r="U2710" t="s">
        <v>57</v>
      </c>
      <c r="V2710" t="s">
        <v>57</v>
      </c>
      <c r="W2710" t="s">
        <v>55</v>
      </c>
      <c r="X2710" t="s">
        <v>57</v>
      </c>
      <c r="Y2710" t="s">
        <v>57</v>
      </c>
      <c r="Z2710" t="s">
        <v>57</v>
      </c>
      <c r="AA2710" t="s">
        <v>57</v>
      </c>
      <c r="AB2710" t="s">
        <v>57</v>
      </c>
      <c r="AC2710" t="s">
        <v>57</v>
      </c>
      <c r="AD2710" t="s">
        <v>57</v>
      </c>
      <c r="AE2710">
        <v>0</v>
      </c>
      <c r="AF2710">
        <v>0</v>
      </c>
      <c r="AG2710">
        <v>0</v>
      </c>
      <c r="AH2710">
        <v>0</v>
      </c>
      <c r="AI2710" s="18" t="str">
        <f t="shared" si="169"/>
        <v>1</v>
      </c>
      <c r="AJ2710" s="18" t="str">
        <f t="shared" si="170"/>
        <v>1</v>
      </c>
      <c r="AK2710" s="18" t="str">
        <f t="shared" si="171"/>
        <v>1</v>
      </c>
      <c r="AL2710" s="18">
        <f t="shared" si="172"/>
        <v>0</v>
      </c>
      <c r="AM2710" t="s">
        <v>55</v>
      </c>
      <c r="AN2710" t="s">
        <v>55</v>
      </c>
      <c r="AO2710">
        <v>0</v>
      </c>
      <c r="AP2710">
        <v>1</v>
      </c>
      <c r="AQ2710">
        <v>0</v>
      </c>
      <c r="AR2710" t="s">
        <v>59</v>
      </c>
      <c r="AS2710" t="s">
        <v>80</v>
      </c>
      <c r="AT2710" t="s">
        <v>80</v>
      </c>
      <c r="AU2710" t="s">
        <v>80</v>
      </c>
      <c r="AV2710" t="s">
        <v>8569</v>
      </c>
      <c r="AW2710" t="s">
        <v>3082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1</v>
      </c>
      <c r="BJ2710">
        <v>0</v>
      </c>
      <c r="BK2710">
        <v>0</v>
      </c>
      <c r="BL2710">
        <v>2016031023</v>
      </c>
      <c r="BM2710">
        <v>23</v>
      </c>
    </row>
    <row r="2711" spans="1:65">
      <c r="A2711" t="s">
        <v>8570</v>
      </c>
      <c r="B2711">
        <v>2710</v>
      </c>
      <c r="C2711" t="s">
        <v>718</v>
      </c>
      <c r="D2711">
        <v>1</v>
      </c>
      <c r="E2711">
        <v>23</v>
      </c>
      <c r="F2711">
        <v>2016031023</v>
      </c>
      <c r="G2711">
        <v>20160310</v>
      </c>
      <c r="H2711" t="s">
        <v>3083</v>
      </c>
      <c r="I2711" t="s">
        <v>618</v>
      </c>
      <c r="J2711" t="s">
        <v>55</v>
      </c>
      <c r="K2711">
        <v>1</v>
      </c>
      <c r="L2711">
        <v>1</v>
      </c>
      <c r="M2711">
        <v>0</v>
      </c>
      <c r="N2711" t="s">
        <v>56</v>
      </c>
      <c r="O2711" t="s">
        <v>720</v>
      </c>
      <c r="P2711" t="s">
        <v>68</v>
      </c>
      <c r="Q2711" t="s">
        <v>3</v>
      </c>
      <c r="R2711" t="s">
        <v>3084</v>
      </c>
      <c r="S2711" t="s">
        <v>55</v>
      </c>
      <c r="T2711" t="s">
        <v>56</v>
      </c>
      <c r="U2711" t="s">
        <v>56</v>
      </c>
      <c r="V2711" t="s">
        <v>56</v>
      </c>
      <c r="W2711" t="s">
        <v>55</v>
      </c>
      <c r="X2711" t="s">
        <v>56</v>
      </c>
      <c r="Y2711" t="s">
        <v>56</v>
      </c>
      <c r="Z2711" t="s">
        <v>56</v>
      </c>
      <c r="AA2711" t="s">
        <v>57</v>
      </c>
      <c r="AB2711" t="s">
        <v>56</v>
      </c>
      <c r="AC2711" t="s">
        <v>56</v>
      </c>
      <c r="AD2711" t="s">
        <v>3085</v>
      </c>
      <c r="AE2711">
        <v>0</v>
      </c>
      <c r="AF2711">
        <v>0</v>
      </c>
      <c r="AG2711">
        <v>0</v>
      </c>
      <c r="AH2711">
        <v>1</v>
      </c>
      <c r="AI2711" s="18" t="str">
        <f t="shared" si="169"/>
        <v>1</v>
      </c>
      <c r="AJ2711" s="18" t="str">
        <f t="shared" si="170"/>
        <v>1</v>
      </c>
      <c r="AK2711" s="18" t="str">
        <f t="shared" si="171"/>
        <v>1</v>
      </c>
      <c r="AL2711" s="18">
        <f t="shared" si="172"/>
        <v>1</v>
      </c>
      <c r="AM2711" t="s">
        <v>55</v>
      </c>
      <c r="AN2711" t="s">
        <v>55</v>
      </c>
      <c r="AO2711">
        <v>1</v>
      </c>
      <c r="AP2711">
        <v>0</v>
      </c>
      <c r="AQ2711">
        <v>0</v>
      </c>
      <c r="AR2711" t="s">
        <v>379</v>
      </c>
      <c r="AS2711" t="s">
        <v>82</v>
      </c>
      <c r="AT2711" t="s">
        <v>82</v>
      </c>
      <c r="AU2711" t="s">
        <v>4450</v>
      </c>
      <c r="AV2711" t="s">
        <v>8570</v>
      </c>
      <c r="AW2711" t="s">
        <v>3083</v>
      </c>
      <c r="AX2711">
        <v>0</v>
      </c>
      <c r="AY2711">
        <v>0</v>
      </c>
      <c r="AZ2711">
        <v>0</v>
      </c>
      <c r="BA2711">
        <v>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>
        <v>2016031023</v>
      </c>
      <c r="BM2711">
        <v>23</v>
      </c>
    </row>
    <row r="2712" spans="1:65">
      <c r="A2712" t="s">
        <v>8571</v>
      </c>
      <c r="B2712">
        <v>2711</v>
      </c>
      <c r="C2712" t="s">
        <v>57</v>
      </c>
      <c r="D2712" t="s">
        <v>55</v>
      </c>
      <c r="E2712">
        <v>23</v>
      </c>
      <c r="F2712">
        <v>2016031023</v>
      </c>
      <c r="G2712" t="s">
        <v>55</v>
      </c>
      <c r="H2712" t="s">
        <v>3086</v>
      </c>
      <c r="I2712" t="s">
        <v>55</v>
      </c>
      <c r="J2712" t="s">
        <v>55</v>
      </c>
      <c r="K2712" t="s">
        <v>55</v>
      </c>
      <c r="L2712" t="s">
        <v>55</v>
      </c>
      <c r="M2712" t="s">
        <v>55</v>
      </c>
      <c r="N2712" t="s">
        <v>57</v>
      </c>
      <c r="O2712" t="s">
        <v>57</v>
      </c>
      <c r="P2712" t="s">
        <v>57</v>
      </c>
      <c r="Q2712" t="s">
        <v>57</v>
      </c>
      <c r="R2712" t="s">
        <v>57</v>
      </c>
      <c r="S2712" t="s">
        <v>55</v>
      </c>
      <c r="T2712" t="s">
        <v>57</v>
      </c>
      <c r="U2712" t="s">
        <v>57</v>
      </c>
      <c r="V2712" t="s">
        <v>57</v>
      </c>
      <c r="W2712" t="s">
        <v>55</v>
      </c>
      <c r="X2712" t="s">
        <v>57</v>
      </c>
      <c r="Y2712" t="s">
        <v>57</v>
      </c>
      <c r="Z2712" t="s">
        <v>57</v>
      </c>
      <c r="AA2712" t="s">
        <v>57</v>
      </c>
      <c r="AB2712" t="s">
        <v>57</v>
      </c>
      <c r="AC2712" t="s">
        <v>57</v>
      </c>
      <c r="AD2712" t="s">
        <v>57</v>
      </c>
      <c r="AE2712">
        <v>0</v>
      </c>
      <c r="AF2712">
        <v>0</v>
      </c>
      <c r="AG2712">
        <v>0</v>
      </c>
      <c r="AH2712">
        <v>0</v>
      </c>
      <c r="AI2712" s="18" t="str">
        <f t="shared" si="169"/>
        <v>1</v>
      </c>
      <c r="AJ2712" s="18" t="str">
        <f t="shared" si="170"/>
        <v>1</v>
      </c>
      <c r="AK2712" s="18" t="str">
        <f t="shared" si="171"/>
        <v>1</v>
      </c>
      <c r="AL2712" s="18">
        <f t="shared" si="172"/>
        <v>0</v>
      </c>
      <c r="AM2712" t="s">
        <v>55</v>
      </c>
      <c r="AN2712" t="s">
        <v>55</v>
      </c>
      <c r="AO2712">
        <v>0</v>
      </c>
      <c r="AP2712">
        <v>1</v>
      </c>
      <c r="AQ2712">
        <v>0</v>
      </c>
      <c r="AR2712" t="s">
        <v>59</v>
      </c>
      <c r="AS2712" t="s">
        <v>80</v>
      </c>
      <c r="AT2712" t="s">
        <v>80</v>
      </c>
      <c r="AU2712" t="s">
        <v>80</v>
      </c>
      <c r="AV2712" t="s">
        <v>8571</v>
      </c>
      <c r="AW2712" t="s">
        <v>3086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J2712">
        <v>0</v>
      </c>
      <c r="BK2712">
        <v>0</v>
      </c>
      <c r="BL2712">
        <v>2016031023</v>
      </c>
      <c r="BM2712">
        <v>23</v>
      </c>
    </row>
    <row r="2713" spans="1:65">
      <c r="A2713" t="s">
        <v>8572</v>
      </c>
      <c r="B2713">
        <v>2712</v>
      </c>
      <c r="C2713" t="s">
        <v>718</v>
      </c>
      <c r="D2713">
        <v>1</v>
      </c>
      <c r="E2713">
        <v>23</v>
      </c>
      <c r="F2713">
        <v>2016031023</v>
      </c>
      <c r="G2713">
        <v>20160310</v>
      </c>
      <c r="H2713" t="s">
        <v>3087</v>
      </c>
      <c r="I2713" t="s">
        <v>76</v>
      </c>
      <c r="J2713" t="s">
        <v>55</v>
      </c>
      <c r="K2713">
        <v>2</v>
      </c>
      <c r="L2713">
        <v>2</v>
      </c>
      <c r="M2713">
        <v>0</v>
      </c>
      <c r="N2713" t="s">
        <v>56</v>
      </c>
      <c r="O2713" t="s">
        <v>76</v>
      </c>
      <c r="P2713" t="s">
        <v>68</v>
      </c>
      <c r="Q2713" t="s">
        <v>3</v>
      </c>
      <c r="R2713" t="s">
        <v>3084</v>
      </c>
      <c r="S2713" t="s">
        <v>55</v>
      </c>
      <c r="T2713" t="s">
        <v>56</v>
      </c>
      <c r="U2713" t="s">
        <v>56</v>
      </c>
      <c r="V2713" t="s">
        <v>56</v>
      </c>
      <c r="W2713" t="s">
        <v>55</v>
      </c>
      <c r="X2713" t="s">
        <v>56</v>
      </c>
      <c r="Y2713" t="s">
        <v>56</v>
      </c>
      <c r="Z2713" t="s">
        <v>56</v>
      </c>
      <c r="AA2713" t="s">
        <v>57</v>
      </c>
      <c r="AB2713" t="s">
        <v>56</v>
      </c>
      <c r="AC2713" t="s">
        <v>56</v>
      </c>
      <c r="AD2713" t="s">
        <v>57</v>
      </c>
      <c r="AE2713">
        <v>0</v>
      </c>
      <c r="AF2713">
        <v>0</v>
      </c>
      <c r="AG2713">
        <v>0</v>
      </c>
      <c r="AH2713">
        <v>1</v>
      </c>
      <c r="AI2713" s="18" t="str">
        <f t="shared" si="169"/>
        <v>1</v>
      </c>
      <c r="AJ2713" s="18" t="str">
        <f t="shared" si="170"/>
        <v>1</v>
      </c>
      <c r="AK2713" s="18" t="str">
        <f t="shared" si="171"/>
        <v>1</v>
      </c>
      <c r="AL2713" s="18">
        <f t="shared" si="172"/>
        <v>1</v>
      </c>
      <c r="AM2713" t="s">
        <v>55</v>
      </c>
      <c r="AN2713" t="s">
        <v>55</v>
      </c>
      <c r="AO2713">
        <v>0</v>
      </c>
      <c r="AP2713">
        <v>0</v>
      </c>
      <c r="AQ2713">
        <v>0</v>
      </c>
      <c r="AR2713" t="s">
        <v>76</v>
      </c>
      <c r="AS2713" t="s">
        <v>82</v>
      </c>
      <c r="AT2713" t="s">
        <v>82</v>
      </c>
      <c r="AU2713" t="s">
        <v>4450</v>
      </c>
      <c r="AV2713" t="s">
        <v>8572</v>
      </c>
      <c r="AW2713" t="s">
        <v>3087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2016031023</v>
      </c>
      <c r="BM2713">
        <v>23</v>
      </c>
    </row>
    <row r="2714" spans="1:65">
      <c r="A2714" t="s">
        <v>8573</v>
      </c>
      <c r="B2714">
        <v>2713</v>
      </c>
      <c r="C2714" t="s">
        <v>57</v>
      </c>
      <c r="D2714" t="s">
        <v>55</v>
      </c>
      <c r="E2714">
        <v>23</v>
      </c>
      <c r="F2714">
        <v>2016031023</v>
      </c>
      <c r="G2714" t="s">
        <v>55</v>
      </c>
      <c r="H2714" t="s">
        <v>3088</v>
      </c>
      <c r="I2714" t="s">
        <v>55</v>
      </c>
      <c r="J2714" t="s">
        <v>55</v>
      </c>
      <c r="K2714" t="s">
        <v>55</v>
      </c>
      <c r="L2714" t="s">
        <v>55</v>
      </c>
      <c r="M2714" t="s">
        <v>55</v>
      </c>
      <c r="N2714" t="s">
        <v>57</v>
      </c>
      <c r="O2714" t="s">
        <v>57</v>
      </c>
      <c r="P2714" t="s">
        <v>57</v>
      </c>
      <c r="Q2714" t="s">
        <v>57</v>
      </c>
      <c r="R2714" t="s">
        <v>57</v>
      </c>
      <c r="S2714" t="s">
        <v>55</v>
      </c>
      <c r="T2714" t="s">
        <v>57</v>
      </c>
      <c r="U2714" t="s">
        <v>57</v>
      </c>
      <c r="V2714" t="s">
        <v>57</v>
      </c>
      <c r="W2714" t="s">
        <v>55</v>
      </c>
      <c r="X2714" t="s">
        <v>57</v>
      </c>
      <c r="Y2714" t="s">
        <v>57</v>
      </c>
      <c r="Z2714" t="s">
        <v>57</v>
      </c>
      <c r="AA2714" t="s">
        <v>57</v>
      </c>
      <c r="AB2714" t="s">
        <v>57</v>
      </c>
      <c r="AC2714" t="s">
        <v>57</v>
      </c>
      <c r="AD2714" t="s">
        <v>57</v>
      </c>
      <c r="AE2714">
        <v>0</v>
      </c>
      <c r="AF2714">
        <v>0</v>
      </c>
      <c r="AG2714">
        <v>0</v>
      </c>
      <c r="AH2714">
        <v>0</v>
      </c>
      <c r="AI2714" s="18" t="str">
        <f t="shared" si="169"/>
        <v>1</v>
      </c>
      <c r="AJ2714" s="18" t="str">
        <f t="shared" si="170"/>
        <v>1</v>
      </c>
      <c r="AK2714" s="18" t="str">
        <f t="shared" si="171"/>
        <v>1</v>
      </c>
      <c r="AL2714" s="18">
        <f t="shared" si="172"/>
        <v>0</v>
      </c>
      <c r="AM2714" t="s">
        <v>55</v>
      </c>
      <c r="AN2714" t="s">
        <v>55</v>
      </c>
      <c r="AO2714">
        <v>0</v>
      </c>
      <c r="AP2714">
        <v>1</v>
      </c>
      <c r="AQ2714">
        <v>0</v>
      </c>
      <c r="AR2714" t="s">
        <v>59</v>
      </c>
      <c r="AS2714" t="s">
        <v>80</v>
      </c>
      <c r="AT2714" t="s">
        <v>80</v>
      </c>
      <c r="AU2714" t="s">
        <v>80</v>
      </c>
      <c r="AV2714" t="s">
        <v>8573</v>
      </c>
      <c r="AW2714" t="s">
        <v>3088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  <c r="BJ2714">
        <v>0</v>
      </c>
      <c r="BK2714">
        <v>0</v>
      </c>
      <c r="BL2714">
        <v>2016031023</v>
      </c>
      <c r="BM2714">
        <v>23</v>
      </c>
    </row>
    <row r="2715" spans="1:65">
      <c r="A2715" t="s">
        <v>8574</v>
      </c>
      <c r="B2715">
        <v>2714</v>
      </c>
      <c r="C2715" t="s">
        <v>718</v>
      </c>
      <c r="D2715">
        <v>1</v>
      </c>
      <c r="E2715">
        <v>23</v>
      </c>
      <c r="F2715">
        <v>2016031023</v>
      </c>
      <c r="G2715">
        <v>20160310</v>
      </c>
      <c r="H2715" t="s">
        <v>3089</v>
      </c>
      <c r="I2715" t="s">
        <v>618</v>
      </c>
      <c r="J2715" t="s">
        <v>55</v>
      </c>
      <c r="K2715">
        <v>1</v>
      </c>
      <c r="L2715">
        <v>1</v>
      </c>
      <c r="M2715">
        <v>0</v>
      </c>
      <c r="N2715" t="s">
        <v>56</v>
      </c>
      <c r="O2715" t="s">
        <v>618</v>
      </c>
      <c r="P2715" t="s">
        <v>68</v>
      </c>
      <c r="Q2715" t="s">
        <v>3</v>
      </c>
      <c r="R2715" t="s">
        <v>3084</v>
      </c>
      <c r="S2715" t="s">
        <v>55</v>
      </c>
      <c r="T2715" t="s">
        <v>56</v>
      </c>
      <c r="U2715" t="s">
        <v>56</v>
      </c>
      <c r="V2715" t="s">
        <v>56</v>
      </c>
      <c r="W2715" t="s">
        <v>55</v>
      </c>
      <c r="X2715" t="s">
        <v>56</v>
      </c>
      <c r="Y2715" t="s">
        <v>56</v>
      </c>
      <c r="Z2715" t="s">
        <v>56</v>
      </c>
      <c r="AA2715" t="s">
        <v>57</v>
      </c>
      <c r="AB2715" t="s">
        <v>56</v>
      </c>
      <c r="AC2715" t="s">
        <v>56</v>
      </c>
      <c r="AD2715" t="s">
        <v>3090</v>
      </c>
      <c r="AE2715">
        <v>0</v>
      </c>
      <c r="AF2715">
        <v>0</v>
      </c>
      <c r="AG2715">
        <v>0</v>
      </c>
      <c r="AH2715">
        <v>1</v>
      </c>
      <c r="AI2715" s="18" t="str">
        <f t="shared" si="169"/>
        <v>1</v>
      </c>
      <c r="AJ2715" s="18" t="str">
        <f t="shared" si="170"/>
        <v>1</v>
      </c>
      <c r="AK2715" s="18" t="str">
        <f t="shared" si="171"/>
        <v>1</v>
      </c>
      <c r="AL2715" s="18">
        <f t="shared" si="172"/>
        <v>1</v>
      </c>
      <c r="AM2715" t="s">
        <v>55</v>
      </c>
      <c r="AN2715" t="s">
        <v>55</v>
      </c>
      <c r="AO2715">
        <v>1</v>
      </c>
      <c r="AP2715">
        <v>0</v>
      </c>
      <c r="AQ2715">
        <v>0</v>
      </c>
      <c r="AR2715" t="s">
        <v>379</v>
      </c>
      <c r="AS2715" t="s">
        <v>82</v>
      </c>
      <c r="AT2715" t="s">
        <v>82</v>
      </c>
      <c r="AU2715" t="s">
        <v>4450</v>
      </c>
      <c r="AV2715" t="s">
        <v>8574</v>
      </c>
      <c r="AW2715" t="s">
        <v>3089</v>
      </c>
      <c r="AX2715">
        <v>0</v>
      </c>
      <c r="AY2715">
        <v>0</v>
      </c>
      <c r="AZ2715">
        <v>0</v>
      </c>
      <c r="BA2715">
        <v>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1</v>
      </c>
      <c r="BL2715">
        <v>2016031023</v>
      </c>
      <c r="BM2715">
        <v>23</v>
      </c>
    </row>
    <row r="2716" spans="1:65">
      <c r="A2716" t="s">
        <v>8575</v>
      </c>
      <c r="B2716">
        <v>2715</v>
      </c>
      <c r="C2716" t="s">
        <v>718</v>
      </c>
      <c r="D2716">
        <v>1</v>
      </c>
      <c r="E2716">
        <v>23</v>
      </c>
      <c r="F2716">
        <v>2016031023</v>
      </c>
      <c r="G2716">
        <v>20160310</v>
      </c>
      <c r="H2716" t="s">
        <v>3091</v>
      </c>
      <c r="I2716" t="s">
        <v>618</v>
      </c>
      <c r="J2716" t="s">
        <v>55</v>
      </c>
      <c r="K2716">
        <v>1</v>
      </c>
      <c r="L2716">
        <v>1</v>
      </c>
      <c r="M2716">
        <v>0</v>
      </c>
      <c r="N2716" t="s">
        <v>56</v>
      </c>
      <c r="O2716" t="s">
        <v>3092</v>
      </c>
      <c r="P2716" t="s">
        <v>68</v>
      </c>
      <c r="Q2716" t="s">
        <v>3</v>
      </c>
      <c r="R2716" t="s">
        <v>3084</v>
      </c>
      <c r="S2716" t="s">
        <v>55</v>
      </c>
      <c r="T2716" t="s">
        <v>56</v>
      </c>
      <c r="U2716" t="s">
        <v>56</v>
      </c>
      <c r="V2716" t="s">
        <v>56</v>
      </c>
      <c r="W2716" t="s">
        <v>55</v>
      </c>
      <c r="X2716" t="s">
        <v>56</v>
      </c>
      <c r="Y2716" t="s">
        <v>56</v>
      </c>
      <c r="Z2716" t="s">
        <v>56</v>
      </c>
      <c r="AA2716" t="s">
        <v>57</v>
      </c>
      <c r="AB2716" t="s">
        <v>56</v>
      </c>
      <c r="AC2716" t="s">
        <v>56</v>
      </c>
      <c r="AD2716" t="s">
        <v>57</v>
      </c>
      <c r="AE2716">
        <v>0</v>
      </c>
      <c r="AF2716">
        <v>0</v>
      </c>
      <c r="AG2716">
        <v>0</v>
      </c>
      <c r="AH2716">
        <v>1</v>
      </c>
      <c r="AI2716" s="18" t="str">
        <f t="shared" si="169"/>
        <v>1</v>
      </c>
      <c r="AJ2716" s="18" t="str">
        <f t="shared" si="170"/>
        <v>1</v>
      </c>
      <c r="AK2716" s="18" t="str">
        <f t="shared" si="171"/>
        <v>1</v>
      </c>
      <c r="AL2716" s="18">
        <f t="shared" si="172"/>
        <v>1</v>
      </c>
      <c r="AM2716" t="s">
        <v>55</v>
      </c>
      <c r="AN2716" t="s">
        <v>55</v>
      </c>
      <c r="AO2716">
        <v>0</v>
      </c>
      <c r="AP2716">
        <v>0</v>
      </c>
      <c r="AQ2716">
        <v>0</v>
      </c>
      <c r="AR2716" t="s">
        <v>379</v>
      </c>
      <c r="AS2716" t="s">
        <v>82</v>
      </c>
      <c r="AT2716" t="s">
        <v>82</v>
      </c>
      <c r="AU2716" t="s">
        <v>4450</v>
      </c>
      <c r="AV2716" t="s">
        <v>8575</v>
      </c>
      <c r="AW2716" t="s">
        <v>3091</v>
      </c>
      <c r="AX2716">
        <v>0</v>
      </c>
      <c r="AY2716">
        <v>0</v>
      </c>
      <c r="AZ2716">
        <v>0</v>
      </c>
      <c r="BA2716">
        <v>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2016031023</v>
      </c>
      <c r="BM2716">
        <v>23</v>
      </c>
    </row>
    <row r="2717" spans="1:65">
      <c r="A2717" t="s">
        <v>8576</v>
      </c>
      <c r="B2717">
        <v>2716</v>
      </c>
      <c r="C2717" t="s">
        <v>718</v>
      </c>
      <c r="D2717">
        <v>1</v>
      </c>
      <c r="E2717">
        <v>23</v>
      </c>
      <c r="F2717">
        <v>2016031023</v>
      </c>
      <c r="G2717">
        <v>20160310</v>
      </c>
      <c r="H2717" t="s">
        <v>3093</v>
      </c>
      <c r="I2717" t="s">
        <v>3094</v>
      </c>
      <c r="J2717" t="s">
        <v>55</v>
      </c>
      <c r="K2717">
        <v>1</v>
      </c>
      <c r="L2717">
        <v>1</v>
      </c>
      <c r="M2717">
        <v>0</v>
      </c>
      <c r="N2717" t="s">
        <v>56</v>
      </c>
      <c r="O2717" t="s">
        <v>3094</v>
      </c>
      <c r="P2717" t="s">
        <v>68</v>
      </c>
      <c r="Q2717" t="s">
        <v>3</v>
      </c>
      <c r="R2717" t="s">
        <v>297</v>
      </c>
      <c r="S2717" t="s">
        <v>55</v>
      </c>
      <c r="T2717" t="s">
        <v>56</v>
      </c>
      <c r="U2717" t="s">
        <v>56</v>
      </c>
      <c r="V2717" t="s">
        <v>56</v>
      </c>
      <c r="W2717" t="s">
        <v>55</v>
      </c>
      <c r="X2717" t="s">
        <v>56</v>
      </c>
      <c r="Y2717" t="s">
        <v>56</v>
      </c>
      <c r="Z2717" t="s">
        <v>56</v>
      </c>
      <c r="AA2717" t="s">
        <v>57</v>
      </c>
      <c r="AB2717" t="s">
        <v>56</v>
      </c>
      <c r="AC2717" t="s">
        <v>56</v>
      </c>
      <c r="AD2717" t="s">
        <v>3095</v>
      </c>
      <c r="AE2717">
        <v>0</v>
      </c>
      <c r="AF2717">
        <v>0</v>
      </c>
      <c r="AG2717">
        <v>0</v>
      </c>
      <c r="AH2717">
        <v>1</v>
      </c>
      <c r="AI2717" s="18" t="str">
        <f t="shared" si="169"/>
        <v>1</v>
      </c>
      <c r="AJ2717" s="18" t="str">
        <f t="shared" si="170"/>
        <v>1</v>
      </c>
      <c r="AK2717" s="18" t="str">
        <f t="shared" si="171"/>
        <v>1</v>
      </c>
      <c r="AL2717" s="18">
        <f t="shared" si="172"/>
        <v>1</v>
      </c>
      <c r="AM2717" t="s">
        <v>55</v>
      </c>
      <c r="AN2717" t="s">
        <v>55</v>
      </c>
      <c r="AO2717">
        <v>0</v>
      </c>
      <c r="AP2717">
        <v>0</v>
      </c>
      <c r="AQ2717">
        <v>0</v>
      </c>
      <c r="AR2717" t="s">
        <v>343</v>
      </c>
      <c r="AS2717" t="s">
        <v>141</v>
      </c>
      <c r="AT2717" t="s">
        <v>141</v>
      </c>
      <c r="AU2717" t="s">
        <v>1326</v>
      </c>
      <c r="AV2717" t="s">
        <v>8576</v>
      </c>
      <c r="AW2717" t="s">
        <v>3093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2016031023</v>
      </c>
      <c r="BM2717">
        <v>23</v>
      </c>
    </row>
    <row r="2718" spans="1:65">
      <c r="A2718" t="s">
        <v>8577</v>
      </c>
      <c r="B2718">
        <v>2717</v>
      </c>
      <c r="C2718" t="s">
        <v>57</v>
      </c>
      <c r="D2718" t="s">
        <v>55</v>
      </c>
      <c r="E2718">
        <v>23</v>
      </c>
      <c r="F2718">
        <v>2016031023</v>
      </c>
      <c r="G2718" t="s">
        <v>55</v>
      </c>
      <c r="H2718" t="s">
        <v>3096</v>
      </c>
      <c r="I2718" t="s">
        <v>55</v>
      </c>
      <c r="J2718" t="s">
        <v>55</v>
      </c>
      <c r="K2718" t="s">
        <v>55</v>
      </c>
      <c r="L2718" t="s">
        <v>55</v>
      </c>
      <c r="M2718" t="s">
        <v>55</v>
      </c>
      <c r="N2718" t="s">
        <v>57</v>
      </c>
      <c r="O2718" t="s">
        <v>57</v>
      </c>
      <c r="P2718" t="s">
        <v>57</v>
      </c>
      <c r="Q2718" t="s">
        <v>57</v>
      </c>
      <c r="R2718" t="s">
        <v>57</v>
      </c>
      <c r="S2718" t="s">
        <v>55</v>
      </c>
      <c r="T2718" t="s">
        <v>57</v>
      </c>
      <c r="U2718" t="s">
        <v>57</v>
      </c>
      <c r="V2718" t="s">
        <v>57</v>
      </c>
      <c r="W2718" t="s">
        <v>55</v>
      </c>
      <c r="X2718" t="s">
        <v>57</v>
      </c>
      <c r="Y2718" t="s">
        <v>57</v>
      </c>
      <c r="Z2718" t="s">
        <v>57</v>
      </c>
      <c r="AA2718" t="s">
        <v>57</v>
      </c>
      <c r="AB2718" t="s">
        <v>57</v>
      </c>
      <c r="AC2718" t="s">
        <v>57</v>
      </c>
      <c r="AD2718" t="s">
        <v>57</v>
      </c>
      <c r="AE2718">
        <v>0</v>
      </c>
      <c r="AF2718">
        <v>0</v>
      </c>
      <c r="AG2718">
        <v>0</v>
      </c>
      <c r="AH2718">
        <v>0</v>
      </c>
      <c r="AI2718" s="18" t="str">
        <f t="shared" si="169"/>
        <v>1</v>
      </c>
      <c r="AJ2718" s="18" t="str">
        <f t="shared" si="170"/>
        <v>1</v>
      </c>
      <c r="AK2718" s="18" t="str">
        <f t="shared" si="171"/>
        <v>1</v>
      </c>
      <c r="AL2718" s="18">
        <f t="shared" si="172"/>
        <v>0</v>
      </c>
      <c r="AM2718" t="s">
        <v>55</v>
      </c>
      <c r="AN2718" t="s">
        <v>55</v>
      </c>
      <c r="AO2718">
        <v>0</v>
      </c>
      <c r="AP2718">
        <v>1</v>
      </c>
      <c r="AQ2718">
        <v>0</v>
      </c>
      <c r="AR2718" t="s">
        <v>59</v>
      </c>
      <c r="AS2718" t="s">
        <v>80</v>
      </c>
      <c r="AT2718" t="s">
        <v>80</v>
      </c>
      <c r="AU2718" t="s">
        <v>80</v>
      </c>
      <c r="AV2718" t="s">
        <v>8577</v>
      </c>
      <c r="AW2718" t="s">
        <v>3096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2016031023</v>
      </c>
      <c r="BM2718">
        <v>23</v>
      </c>
    </row>
    <row r="2719" spans="1:65">
      <c r="A2719" t="s">
        <v>8578</v>
      </c>
      <c r="B2719">
        <v>2718</v>
      </c>
      <c r="C2719" t="s">
        <v>718</v>
      </c>
      <c r="D2719">
        <v>1</v>
      </c>
      <c r="E2719">
        <v>23</v>
      </c>
      <c r="F2719">
        <v>2016031023</v>
      </c>
      <c r="G2719">
        <v>20160310</v>
      </c>
      <c r="H2719" t="s">
        <v>3097</v>
      </c>
      <c r="I2719" t="s">
        <v>3094</v>
      </c>
      <c r="J2719" t="s">
        <v>55</v>
      </c>
      <c r="K2719">
        <v>3</v>
      </c>
      <c r="L2719">
        <v>2</v>
      </c>
      <c r="M2719">
        <v>1</v>
      </c>
      <c r="N2719" t="s">
        <v>56</v>
      </c>
      <c r="O2719" t="s">
        <v>3094</v>
      </c>
      <c r="P2719" t="s">
        <v>68</v>
      </c>
      <c r="Q2719" t="s">
        <v>3</v>
      </c>
      <c r="R2719" t="s">
        <v>297</v>
      </c>
      <c r="S2719" t="s">
        <v>55</v>
      </c>
      <c r="T2719" t="s">
        <v>56</v>
      </c>
      <c r="U2719" t="s">
        <v>56</v>
      </c>
      <c r="V2719" t="s">
        <v>56</v>
      </c>
      <c r="W2719" t="s">
        <v>55</v>
      </c>
      <c r="X2719" t="s">
        <v>56</v>
      </c>
      <c r="Y2719" t="s">
        <v>56</v>
      </c>
      <c r="Z2719" t="s">
        <v>56</v>
      </c>
      <c r="AA2719" t="s">
        <v>57</v>
      </c>
      <c r="AB2719" t="s">
        <v>56</v>
      </c>
      <c r="AC2719" t="s">
        <v>56</v>
      </c>
      <c r="AD2719" t="s">
        <v>57</v>
      </c>
      <c r="AE2719">
        <v>0</v>
      </c>
      <c r="AF2719">
        <v>0</v>
      </c>
      <c r="AG2719">
        <v>0</v>
      </c>
      <c r="AH2719">
        <v>1</v>
      </c>
      <c r="AI2719" s="18" t="str">
        <f t="shared" si="169"/>
        <v>1</v>
      </c>
      <c r="AJ2719" s="18" t="str">
        <f t="shared" si="170"/>
        <v>1</v>
      </c>
      <c r="AK2719" s="18" t="str">
        <f t="shared" si="171"/>
        <v>1</v>
      </c>
      <c r="AL2719" s="18">
        <f t="shared" si="172"/>
        <v>1</v>
      </c>
      <c r="AM2719" t="s">
        <v>55</v>
      </c>
      <c r="AN2719" t="s">
        <v>55</v>
      </c>
      <c r="AO2719">
        <v>1</v>
      </c>
      <c r="AP2719">
        <v>0</v>
      </c>
      <c r="AQ2719">
        <v>0</v>
      </c>
      <c r="AR2719" t="s">
        <v>343</v>
      </c>
      <c r="AS2719" t="s">
        <v>141</v>
      </c>
      <c r="AT2719" t="s">
        <v>141</v>
      </c>
      <c r="AU2719" t="s">
        <v>1326</v>
      </c>
      <c r="AV2719" t="s">
        <v>8578</v>
      </c>
      <c r="AW2719" t="s">
        <v>3097</v>
      </c>
      <c r="AX2719">
        <v>0</v>
      </c>
      <c r="AY2719">
        <v>0</v>
      </c>
      <c r="AZ2719">
        <v>0</v>
      </c>
      <c r="BA2719">
        <v>1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2016031023</v>
      </c>
      <c r="BM2719">
        <v>23</v>
      </c>
    </row>
    <row r="2720" spans="1:65">
      <c r="A2720" t="s">
        <v>8579</v>
      </c>
      <c r="B2720">
        <v>2719</v>
      </c>
      <c r="C2720" t="s">
        <v>718</v>
      </c>
      <c r="D2720">
        <v>1</v>
      </c>
      <c r="E2720">
        <v>23</v>
      </c>
      <c r="F2720">
        <v>2016031023</v>
      </c>
      <c r="G2720">
        <v>20160310</v>
      </c>
      <c r="H2720" t="s">
        <v>3098</v>
      </c>
      <c r="I2720" t="s">
        <v>3094</v>
      </c>
      <c r="J2720" t="s">
        <v>55</v>
      </c>
      <c r="K2720">
        <v>2</v>
      </c>
      <c r="L2720">
        <v>2</v>
      </c>
      <c r="M2720">
        <v>0</v>
      </c>
      <c r="N2720" t="s">
        <v>56</v>
      </c>
      <c r="O2720" t="s">
        <v>3094</v>
      </c>
      <c r="P2720" t="s">
        <v>68</v>
      </c>
      <c r="Q2720" t="s">
        <v>3</v>
      </c>
      <c r="R2720" t="s">
        <v>297</v>
      </c>
      <c r="S2720" t="s">
        <v>55</v>
      </c>
      <c r="T2720" t="s">
        <v>56</v>
      </c>
      <c r="U2720" t="s">
        <v>56</v>
      </c>
      <c r="V2720" t="s">
        <v>56</v>
      </c>
      <c r="W2720" t="s">
        <v>55</v>
      </c>
      <c r="X2720" t="s">
        <v>56</v>
      </c>
      <c r="Y2720" t="s">
        <v>56</v>
      </c>
      <c r="Z2720" t="s">
        <v>56</v>
      </c>
      <c r="AA2720" t="s">
        <v>57</v>
      </c>
      <c r="AB2720" t="s">
        <v>56</v>
      </c>
      <c r="AC2720" t="s">
        <v>68</v>
      </c>
      <c r="AD2720" t="s">
        <v>3099</v>
      </c>
      <c r="AE2720">
        <v>0</v>
      </c>
      <c r="AF2720">
        <v>0</v>
      </c>
      <c r="AG2720">
        <v>0</v>
      </c>
      <c r="AH2720">
        <v>1</v>
      </c>
      <c r="AI2720" s="18" t="str">
        <f t="shared" si="169"/>
        <v>1</v>
      </c>
      <c r="AJ2720" s="18" t="str">
        <f t="shared" si="170"/>
        <v>1</v>
      </c>
      <c r="AK2720" s="18" t="str">
        <f t="shared" si="171"/>
        <v>1</v>
      </c>
      <c r="AL2720" s="18">
        <f t="shared" si="172"/>
        <v>1</v>
      </c>
      <c r="AM2720" t="s">
        <v>55</v>
      </c>
      <c r="AN2720" t="s">
        <v>55</v>
      </c>
      <c r="AO2720">
        <v>0</v>
      </c>
      <c r="AP2720">
        <v>0</v>
      </c>
      <c r="AQ2720">
        <v>0</v>
      </c>
      <c r="AR2720" t="s">
        <v>343</v>
      </c>
      <c r="AS2720" t="s">
        <v>141</v>
      </c>
      <c r="AT2720" t="s">
        <v>141</v>
      </c>
      <c r="AU2720" t="s">
        <v>1326</v>
      </c>
      <c r="AV2720" t="s">
        <v>8579</v>
      </c>
      <c r="AW2720" t="s">
        <v>3098</v>
      </c>
      <c r="AX2720">
        <v>0</v>
      </c>
      <c r="AY2720">
        <v>0</v>
      </c>
      <c r="AZ2720">
        <v>0</v>
      </c>
      <c r="BA2720">
        <v>1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1</v>
      </c>
      <c r="BL2720">
        <v>2016031023</v>
      </c>
      <c r="BM2720">
        <v>23</v>
      </c>
    </row>
    <row r="2721" spans="1:65">
      <c r="A2721" t="s">
        <v>8580</v>
      </c>
      <c r="B2721">
        <v>2720</v>
      </c>
      <c r="C2721" t="s">
        <v>57</v>
      </c>
      <c r="D2721" t="s">
        <v>55</v>
      </c>
      <c r="E2721">
        <v>23</v>
      </c>
      <c r="F2721">
        <v>2016031023</v>
      </c>
      <c r="G2721" t="s">
        <v>55</v>
      </c>
      <c r="H2721" t="s">
        <v>3100</v>
      </c>
      <c r="I2721" t="s">
        <v>55</v>
      </c>
      <c r="J2721" t="s">
        <v>55</v>
      </c>
      <c r="K2721" t="s">
        <v>55</v>
      </c>
      <c r="L2721" t="s">
        <v>55</v>
      </c>
      <c r="M2721" t="s">
        <v>55</v>
      </c>
      <c r="N2721" t="s">
        <v>57</v>
      </c>
      <c r="O2721" t="s">
        <v>57</v>
      </c>
      <c r="P2721" t="s">
        <v>57</v>
      </c>
      <c r="Q2721" t="s">
        <v>57</v>
      </c>
      <c r="R2721" t="s">
        <v>57</v>
      </c>
      <c r="S2721" t="s">
        <v>55</v>
      </c>
      <c r="T2721" t="s">
        <v>57</v>
      </c>
      <c r="U2721" t="s">
        <v>57</v>
      </c>
      <c r="V2721" t="s">
        <v>57</v>
      </c>
      <c r="W2721" t="s">
        <v>55</v>
      </c>
      <c r="X2721" t="s">
        <v>57</v>
      </c>
      <c r="Y2721" t="s">
        <v>57</v>
      </c>
      <c r="Z2721" t="s">
        <v>57</v>
      </c>
      <c r="AA2721" t="s">
        <v>57</v>
      </c>
      <c r="AB2721" t="s">
        <v>57</v>
      </c>
      <c r="AC2721" t="s">
        <v>57</v>
      </c>
      <c r="AD2721" t="s">
        <v>57</v>
      </c>
      <c r="AE2721">
        <v>0</v>
      </c>
      <c r="AF2721">
        <v>0</v>
      </c>
      <c r="AG2721">
        <v>0</v>
      </c>
      <c r="AH2721">
        <v>0</v>
      </c>
      <c r="AI2721" s="18" t="str">
        <f t="shared" si="169"/>
        <v>1</v>
      </c>
      <c r="AJ2721" s="18" t="str">
        <f t="shared" si="170"/>
        <v>1</v>
      </c>
      <c r="AK2721" s="18" t="str">
        <f t="shared" si="171"/>
        <v>1</v>
      </c>
      <c r="AL2721" s="18">
        <f t="shared" si="172"/>
        <v>0</v>
      </c>
      <c r="AM2721" t="s">
        <v>55</v>
      </c>
      <c r="AN2721" t="s">
        <v>55</v>
      </c>
      <c r="AO2721">
        <v>0</v>
      </c>
      <c r="AP2721">
        <v>1</v>
      </c>
      <c r="AQ2721">
        <v>0</v>
      </c>
      <c r="AR2721" t="s">
        <v>59</v>
      </c>
      <c r="AS2721" t="s">
        <v>80</v>
      </c>
      <c r="AT2721" t="s">
        <v>80</v>
      </c>
      <c r="AU2721" t="s">
        <v>80</v>
      </c>
      <c r="AV2721" t="s">
        <v>8580</v>
      </c>
      <c r="AW2721" t="s">
        <v>3100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0</v>
      </c>
      <c r="BK2721">
        <v>0</v>
      </c>
      <c r="BL2721">
        <v>2016031023</v>
      </c>
      <c r="BM2721">
        <v>23</v>
      </c>
    </row>
    <row r="2722" spans="1:65">
      <c r="A2722" t="s">
        <v>8581</v>
      </c>
      <c r="B2722">
        <v>2721</v>
      </c>
      <c r="C2722" t="s">
        <v>718</v>
      </c>
      <c r="D2722">
        <v>1</v>
      </c>
      <c r="E2722">
        <v>23</v>
      </c>
      <c r="F2722">
        <v>2016031023</v>
      </c>
      <c r="G2722">
        <v>20160310</v>
      </c>
      <c r="H2722" t="s">
        <v>3101</v>
      </c>
      <c r="I2722" t="s">
        <v>3094</v>
      </c>
      <c r="J2722" t="s">
        <v>55</v>
      </c>
      <c r="K2722">
        <v>3</v>
      </c>
      <c r="L2722">
        <v>2</v>
      </c>
      <c r="M2722">
        <v>1</v>
      </c>
      <c r="N2722" t="s">
        <v>56</v>
      </c>
      <c r="O2722" t="s">
        <v>3094</v>
      </c>
      <c r="P2722" t="s">
        <v>68</v>
      </c>
      <c r="Q2722" t="s">
        <v>3</v>
      </c>
      <c r="R2722" t="s">
        <v>297</v>
      </c>
      <c r="S2722" t="s">
        <v>55</v>
      </c>
      <c r="T2722" t="s">
        <v>56</v>
      </c>
      <c r="U2722" t="s">
        <v>56</v>
      </c>
      <c r="V2722" t="s">
        <v>56</v>
      </c>
      <c r="W2722" t="s">
        <v>55</v>
      </c>
      <c r="X2722" t="s">
        <v>56</v>
      </c>
      <c r="Y2722" t="s">
        <v>56</v>
      </c>
      <c r="Z2722" t="s">
        <v>68</v>
      </c>
      <c r="AA2722" t="s">
        <v>132</v>
      </c>
      <c r="AB2722" t="s">
        <v>56</v>
      </c>
      <c r="AC2722" t="s">
        <v>68</v>
      </c>
      <c r="AD2722" t="s">
        <v>3102</v>
      </c>
      <c r="AE2722">
        <v>0</v>
      </c>
      <c r="AF2722">
        <v>0</v>
      </c>
      <c r="AG2722">
        <v>0</v>
      </c>
      <c r="AH2722">
        <v>1</v>
      </c>
      <c r="AI2722" s="18" t="str">
        <f t="shared" si="169"/>
        <v>1</v>
      </c>
      <c r="AJ2722" s="18" t="str">
        <f t="shared" si="170"/>
        <v>1</v>
      </c>
      <c r="AK2722" s="18" t="str">
        <f t="shared" si="171"/>
        <v>1</v>
      </c>
      <c r="AL2722" s="18">
        <f t="shared" si="172"/>
        <v>1</v>
      </c>
      <c r="AM2722" t="s">
        <v>55</v>
      </c>
      <c r="AN2722" t="s">
        <v>55</v>
      </c>
      <c r="AO2722">
        <v>0</v>
      </c>
      <c r="AP2722">
        <v>0</v>
      </c>
      <c r="AQ2722">
        <v>0</v>
      </c>
      <c r="AR2722" t="s">
        <v>343</v>
      </c>
      <c r="AS2722" t="s">
        <v>141</v>
      </c>
      <c r="AT2722" t="s">
        <v>141</v>
      </c>
      <c r="AU2722" t="s">
        <v>1326</v>
      </c>
      <c r="AV2722" t="s">
        <v>8581</v>
      </c>
      <c r="AW2722" t="s">
        <v>3101</v>
      </c>
      <c r="AX2722">
        <v>0</v>
      </c>
      <c r="AY2722">
        <v>0</v>
      </c>
      <c r="AZ2722">
        <v>0</v>
      </c>
      <c r="BA2722">
        <v>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2016031023</v>
      </c>
      <c r="BM2722">
        <v>23</v>
      </c>
    </row>
    <row r="2723" spans="1:65">
      <c r="A2723" t="s">
        <v>8582</v>
      </c>
      <c r="B2723">
        <v>2722</v>
      </c>
      <c r="C2723" t="s">
        <v>718</v>
      </c>
      <c r="D2723">
        <v>1</v>
      </c>
      <c r="E2723">
        <v>23</v>
      </c>
      <c r="F2723">
        <v>2016031023</v>
      </c>
      <c r="G2723">
        <v>20160310</v>
      </c>
      <c r="H2723" t="s">
        <v>3103</v>
      </c>
      <c r="I2723" t="s">
        <v>3094</v>
      </c>
      <c r="J2723" t="s">
        <v>55</v>
      </c>
      <c r="K2723">
        <v>2</v>
      </c>
      <c r="L2723">
        <v>1</v>
      </c>
      <c r="M2723">
        <v>1</v>
      </c>
      <c r="N2723" t="s">
        <v>56</v>
      </c>
      <c r="O2723" t="s">
        <v>3094</v>
      </c>
      <c r="P2723" t="s">
        <v>68</v>
      </c>
      <c r="Q2723" t="s">
        <v>3</v>
      </c>
      <c r="R2723" t="s">
        <v>297</v>
      </c>
      <c r="S2723" t="s">
        <v>55</v>
      </c>
      <c r="T2723" t="s">
        <v>56</v>
      </c>
      <c r="U2723" t="s">
        <v>56</v>
      </c>
      <c r="V2723" t="s">
        <v>68</v>
      </c>
      <c r="W2723" t="s">
        <v>55</v>
      </c>
      <c r="X2723" t="s">
        <v>56</v>
      </c>
      <c r="Y2723" t="s">
        <v>56</v>
      </c>
      <c r="Z2723" t="s">
        <v>68</v>
      </c>
      <c r="AA2723" t="s">
        <v>132</v>
      </c>
      <c r="AB2723" t="s">
        <v>56</v>
      </c>
      <c r="AC2723" t="s">
        <v>56</v>
      </c>
      <c r="AD2723" t="s">
        <v>57</v>
      </c>
      <c r="AE2723">
        <v>0</v>
      </c>
      <c r="AF2723">
        <v>0</v>
      </c>
      <c r="AG2723">
        <v>0</v>
      </c>
      <c r="AH2723">
        <v>1</v>
      </c>
      <c r="AI2723" s="18" t="str">
        <f t="shared" si="169"/>
        <v>1</v>
      </c>
      <c r="AJ2723" s="18" t="str">
        <f t="shared" si="170"/>
        <v>1</v>
      </c>
      <c r="AK2723" s="18" t="str">
        <f t="shared" si="171"/>
        <v>1</v>
      </c>
      <c r="AL2723" s="18">
        <f t="shared" si="172"/>
        <v>1</v>
      </c>
      <c r="AM2723" t="s">
        <v>55</v>
      </c>
      <c r="AN2723" t="s">
        <v>55</v>
      </c>
      <c r="AO2723">
        <v>1</v>
      </c>
      <c r="AP2723">
        <v>0</v>
      </c>
      <c r="AQ2723">
        <v>0</v>
      </c>
      <c r="AR2723" t="s">
        <v>343</v>
      </c>
      <c r="AS2723" t="s">
        <v>141</v>
      </c>
      <c r="AT2723" t="s">
        <v>141</v>
      </c>
      <c r="AU2723" t="s">
        <v>1326</v>
      </c>
      <c r="AV2723" t="s">
        <v>8582</v>
      </c>
      <c r="AW2723" t="s">
        <v>3103</v>
      </c>
      <c r="AX2723">
        <v>0</v>
      </c>
      <c r="AY2723">
        <v>0</v>
      </c>
      <c r="AZ2723">
        <v>0</v>
      </c>
      <c r="BA2723">
        <v>1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2016031023</v>
      </c>
      <c r="BM2723">
        <v>23</v>
      </c>
    </row>
    <row r="2724" spans="1:65">
      <c r="A2724" t="s">
        <v>8583</v>
      </c>
      <c r="B2724">
        <v>2723</v>
      </c>
      <c r="C2724" t="s">
        <v>718</v>
      </c>
      <c r="D2724">
        <v>1</v>
      </c>
      <c r="E2724">
        <v>23</v>
      </c>
      <c r="F2724">
        <v>2016031023</v>
      </c>
      <c r="G2724">
        <v>20160310</v>
      </c>
      <c r="H2724" t="s">
        <v>3104</v>
      </c>
      <c r="I2724" t="s">
        <v>618</v>
      </c>
      <c r="J2724" t="s">
        <v>55</v>
      </c>
      <c r="K2724">
        <v>2</v>
      </c>
      <c r="L2724">
        <v>2</v>
      </c>
      <c r="M2724">
        <v>1</v>
      </c>
      <c r="N2724" t="s">
        <v>56</v>
      </c>
      <c r="O2724" t="s">
        <v>618</v>
      </c>
      <c r="P2724" t="s">
        <v>68</v>
      </c>
      <c r="Q2724" t="s">
        <v>3</v>
      </c>
      <c r="R2724" t="s">
        <v>297</v>
      </c>
      <c r="S2724" t="s">
        <v>55</v>
      </c>
      <c r="T2724" t="s">
        <v>56</v>
      </c>
      <c r="U2724" t="s">
        <v>56</v>
      </c>
      <c r="V2724" t="s">
        <v>56</v>
      </c>
      <c r="W2724" t="s">
        <v>55</v>
      </c>
      <c r="X2724" t="s">
        <v>56</v>
      </c>
      <c r="Y2724" t="s">
        <v>56</v>
      </c>
      <c r="Z2724" t="s">
        <v>56</v>
      </c>
      <c r="AA2724" t="s">
        <v>57</v>
      </c>
      <c r="AB2724" t="s">
        <v>56</v>
      </c>
      <c r="AC2724" t="s">
        <v>56</v>
      </c>
      <c r="AD2724" t="s">
        <v>3105</v>
      </c>
      <c r="AE2724">
        <v>0</v>
      </c>
      <c r="AF2724">
        <v>0</v>
      </c>
      <c r="AG2724">
        <v>0</v>
      </c>
      <c r="AH2724">
        <v>1</v>
      </c>
      <c r="AI2724" s="18" t="str">
        <f t="shared" si="169"/>
        <v>1</v>
      </c>
      <c r="AJ2724" s="18" t="str">
        <f t="shared" si="170"/>
        <v>1</v>
      </c>
      <c r="AK2724" s="18" t="str">
        <f t="shared" si="171"/>
        <v>1</v>
      </c>
      <c r="AL2724" s="18">
        <f t="shared" si="172"/>
        <v>1</v>
      </c>
      <c r="AM2724" t="s">
        <v>55</v>
      </c>
      <c r="AN2724" t="s">
        <v>55</v>
      </c>
      <c r="AO2724">
        <v>0</v>
      </c>
      <c r="AP2724">
        <v>0</v>
      </c>
      <c r="AQ2724">
        <v>0</v>
      </c>
      <c r="AR2724" t="s">
        <v>379</v>
      </c>
      <c r="AS2724" t="s">
        <v>141</v>
      </c>
      <c r="AT2724" t="s">
        <v>141</v>
      </c>
      <c r="AU2724" t="s">
        <v>1326</v>
      </c>
      <c r="AV2724" t="s">
        <v>8583</v>
      </c>
      <c r="AW2724" t="s">
        <v>3104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1</v>
      </c>
      <c r="BL2724">
        <v>2016031023</v>
      </c>
      <c r="BM2724">
        <v>23</v>
      </c>
    </row>
    <row r="2725" spans="1:65">
      <c r="A2725" t="s">
        <v>8584</v>
      </c>
      <c r="B2725">
        <v>2724</v>
      </c>
      <c r="C2725" t="s">
        <v>57</v>
      </c>
      <c r="D2725" t="s">
        <v>55</v>
      </c>
      <c r="E2725">
        <v>23</v>
      </c>
      <c r="F2725">
        <v>2016031023</v>
      </c>
      <c r="G2725" t="s">
        <v>55</v>
      </c>
      <c r="H2725" t="s">
        <v>3106</v>
      </c>
      <c r="I2725" t="s">
        <v>55</v>
      </c>
      <c r="J2725" t="s">
        <v>55</v>
      </c>
      <c r="K2725" t="s">
        <v>55</v>
      </c>
      <c r="L2725" t="s">
        <v>55</v>
      </c>
      <c r="M2725" t="s">
        <v>55</v>
      </c>
      <c r="N2725" t="s">
        <v>57</v>
      </c>
      <c r="O2725" t="s">
        <v>57</v>
      </c>
      <c r="P2725" t="s">
        <v>57</v>
      </c>
      <c r="Q2725" t="s">
        <v>57</v>
      </c>
      <c r="R2725" t="s">
        <v>57</v>
      </c>
      <c r="S2725" t="s">
        <v>55</v>
      </c>
      <c r="T2725" t="s">
        <v>57</v>
      </c>
      <c r="U2725" t="s">
        <v>57</v>
      </c>
      <c r="V2725" t="s">
        <v>57</v>
      </c>
      <c r="W2725" t="s">
        <v>55</v>
      </c>
      <c r="X2725" t="s">
        <v>57</v>
      </c>
      <c r="Y2725" t="s">
        <v>57</v>
      </c>
      <c r="Z2725" t="s">
        <v>57</v>
      </c>
      <c r="AA2725" t="s">
        <v>57</v>
      </c>
      <c r="AB2725" t="s">
        <v>57</v>
      </c>
      <c r="AC2725" t="s">
        <v>57</v>
      </c>
      <c r="AD2725" t="s">
        <v>57</v>
      </c>
      <c r="AE2725">
        <v>0</v>
      </c>
      <c r="AF2725">
        <v>0</v>
      </c>
      <c r="AG2725">
        <v>0</v>
      </c>
      <c r="AH2725">
        <v>0</v>
      </c>
      <c r="AI2725" s="18" t="str">
        <f t="shared" si="169"/>
        <v>1</v>
      </c>
      <c r="AJ2725" s="18" t="str">
        <f t="shared" si="170"/>
        <v>1</v>
      </c>
      <c r="AK2725" s="18" t="str">
        <f t="shared" si="171"/>
        <v>1</v>
      </c>
      <c r="AL2725" s="18">
        <f t="shared" si="172"/>
        <v>0</v>
      </c>
      <c r="AM2725" t="s">
        <v>55</v>
      </c>
      <c r="AN2725" t="s">
        <v>55</v>
      </c>
      <c r="AO2725">
        <v>0</v>
      </c>
      <c r="AP2725">
        <v>1</v>
      </c>
      <c r="AQ2725">
        <v>0</v>
      </c>
      <c r="AR2725" t="s">
        <v>59</v>
      </c>
      <c r="AS2725" t="s">
        <v>80</v>
      </c>
      <c r="AT2725" t="s">
        <v>80</v>
      </c>
      <c r="AU2725" t="s">
        <v>80</v>
      </c>
      <c r="AV2725" t="s">
        <v>8584</v>
      </c>
      <c r="AW2725" t="s">
        <v>3106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0</v>
      </c>
      <c r="BK2725">
        <v>0</v>
      </c>
      <c r="BL2725">
        <v>2016031023</v>
      </c>
      <c r="BM2725">
        <v>23</v>
      </c>
    </row>
    <row r="2726" spans="1:65">
      <c r="A2726" t="s">
        <v>8585</v>
      </c>
      <c r="B2726">
        <v>2725</v>
      </c>
      <c r="C2726" t="s">
        <v>57</v>
      </c>
      <c r="D2726" t="s">
        <v>55</v>
      </c>
      <c r="E2726">
        <v>23</v>
      </c>
      <c r="F2726">
        <v>2016031023</v>
      </c>
      <c r="G2726" t="s">
        <v>55</v>
      </c>
      <c r="H2726" t="s">
        <v>3107</v>
      </c>
      <c r="I2726" t="s">
        <v>55</v>
      </c>
      <c r="J2726" t="s">
        <v>55</v>
      </c>
      <c r="K2726" t="s">
        <v>55</v>
      </c>
      <c r="L2726" t="s">
        <v>55</v>
      </c>
      <c r="M2726" t="s">
        <v>55</v>
      </c>
      <c r="N2726" t="s">
        <v>57</v>
      </c>
      <c r="O2726" t="s">
        <v>57</v>
      </c>
      <c r="P2726" t="s">
        <v>57</v>
      </c>
      <c r="Q2726" t="s">
        <v>57</v>
      </c>
      <c r="R2726" t="s">
        <v>57</v>
      </c>
      <c r="S2726" t="s">
        <v>55</v>
      </c>
      <c r="T2726" t="s">
        <v>57</v>
      </c>
      <c r="U2726" t="s">
        <v>57</v>
      </c>
      <c r="V2726" t="s">
        <v>57</v>
      </c>
      <c r="W2726" t="s">
        <v>55</v>
      </c>
      <c r="X2726" t="s">
        <v>57</v>
      </c>
      <c r="Y2726" t="s">
        <v>57</v>
      </c>
      <c r="Z2726" t="s">
        <v>57</v>
      </c>
      <c r="AA2726" t="s">
        <v>57</v>
      </c>
      <c r="AB2726" t="s">
        <v>57</v>
      </c>
      <c r="AC2726" t="s">
        <v>57</v>
      </c>
      <c r="AD2726" t="s">
        <v>57</v>
      </c>
      <c r="AE2726">
        <v>0</v>
      </c>
      <c r="AF2726">
        <v>0</v>
      </c>
      <c r="AG2726">
        <v>0</v>
      </c>
      <c r="AH2726">
        <v>0</v>
      </c>
      <c r="AI2726" s="18" t="str">
        <f t="shared" si="169"/>
        <v>1</v>
      </c>
      <c r="AJ2726" s="18" t="str">
        <f t="shared" si="170"/>
        <v>1</v>
      </c>
      <c r="AK2726" s="18" t="str">
        <f t="shared" si="171"/>
        <v>1</v>
      </c>
      <c r="AL2726" s="18">
        <f t="shared" si="172"/>
        <v>0</v>
      </c>
      <c r="AM2726" t="s">
        <v>55</v>
      </c>
      <c r="AN2726" t="s">
        <v>55</v>
      </c>
      <c r="AO2726">
        <v>0</v>
      </c>
      <c r="AP2726">
        <v>1</v>
      </c>
      <c r="AQ2726">
        <v>0</v>
      </c>
      <c r="AR2726" t="s">
        <v>59</v>
      </c>
      <c r="AS2726" t="s">
        <v>80</v>
      </c>
      <c r="AT2726" t="s">
        <v>80</v>
      </c>
      <c r="AU2726" t="s">
        <v>80</v>
      </c>
      <c r="AV2726" t="s">
        <v>8585</v>
      </c>
      <c r="AW2726" t="s">
        <v>3107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0</v>
      </c>
      <c r="BL2726">
        <v>2016031023</v>
      </c>
      <c r="BM2726">
        <v>23</v>
      </c>
    </row>
    <row r="2727" spans="1:65">
      <c r="A2727" t="s">
        <v>8586</v>
      </c>
      <c r="B2727">
        <v>2726</v>
      </c>
      <c r="C2727" t="s">
        <v>57</v>
      </c>
      <c r="D2727" t="s">
        <v>55</v>
      </c>
      <c r="E2727">
        <v>23</v>
      </c>
      <c r="F2727">
        <v>2016031023</v>
      </c>
      <c r="G2727" t="s">
        <v>55</v>
      </c>
      <c r="H2727" t="s">
        <v>3108</v>
      </c>
      <c r="I2727" t="s">
        <v>55</v>
      </c>
      <c r="J2727" t="s">
        <v>55</v>
      </c>
      <c r="K2727" t="s">
        <v>55</v>
      </c>
      <c r="L2727" t="s">
        <v>55</v>
      </c>
      <c r="M2727" t="s">
        <v>55</v>
      </c>
      <c r="N2727" t="s">
        <v>57</v>
      </c>
      <c r="O2727" t="s">
        <v>57</v>
      </c>
      <c r="P2727" t="s">
        <v>57</v>
      </c>
      <c r="Q2727" t="s">
        <v>57</v>
      </c>
      <c r="R2727" t="s">
        <v>57</v>
      </c>
      <c r="S2727" t="s">
        <v>55</v>
      </c>
      <c r="T2727" t="s">
        <v>57</v>
      </c>
      <c r="U2727" t="s">
        <v>57</v>
      </c>
      <c r="V2727" t="s">
        <v>57</v>
      </c>
      <c r="W2727" t="s">
        <v>55</v>
      </c>
      <c r="X2727" t="s">
        <v>57</v>
      </c>
      <c r="Y2727" t="s">
        <v>57</v>
      </c>
      <c r="Z2727" t="s">
        <v>57</v>
      </c>
      <c r="AA2727" t="s">
        <v>57</v>
      </c>
      <c r="AB2727" t="s">
        <v>57</v>
      </c>
      <c r="AC2727" t="s">
        <v>57</v>
      </c>
      <c r="AD2727" t="s">
        <v>57</v>
      </c>
      <c r="AE2727">
        <v>0</v>
      </c>
      <c r="AF2727">
        <v>0</v>
      </c>
      <c r="AG2727">
        <v>0</v>
      </c>
      <c r="AH2727">
        <v>0</v>
      </c>
      <c r="AI2727" s="18" t="str">
        <f t="shared" si="169"/>
        <v>1</v>
      </c>
      <c r="AJ2727" s="18" t="str">
        <f t="shared" si="170"/>
        <v>1</v>
      </c>
      <c r="AK2727" s="18" t="str">
        <f t="shared" si="171"/>
        <v>1</v>
      </c>
      <c r="AL2727" s="18">
        <f t="shared" si="172"/>
        <v>0</v>
      </c>
      <c r="AM2727" t="s">
        <v>55</v>
      </c>
      <c r="AN2727" t="s">
        <v>55</v>
      </c>
      <c r="AO2727">
        <v>1</v>
      </c>
      <c r="AP2727">
        <v>1</v>
      </c>
      <c r="AQ2727">
        <v>0</v>
      </c>
      <c r="AR2727" t="s">
        <v>59</v>
      </c>
      <c r="AS2727" t="s">
        <v>80</v>
      </c>
      <c r="AT2727" t="s">
        <v>80</v>
      </c>
      <c r="AU2727" t="s">
        <v>80</v>
      </c>
      <c r="AV2727" t="s">
        <v>8586</v>
      </c>
      <c r="AW2727" t="s">
        <v>3108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2016031023</v>
      </c>
      <c r="BM2727">
        <v>23</v>
      </c>
    </row>
    <row r="2728" spans="1:65">
      <c r="A2728" t="s">
        <v>8587</v>
      </c>
      <c r="B2728">
        <v>2727</v>
      </c>
      <c r="C2728" t="s">
        <v>718</v>
      </c>
      <c r="D2728">
        <v>1</v>
      </c>
      <c r="E2728">
        <v>23</v>
      </c>
      <c r="F2728">
        <v>2016031023</v>
      </c>
      <c r="G2728">
        <v>20160310</v>
      </c>
      <c r="H2728" t="s">
        <v>3109</v>
      </c>
      <c r="I2728" t="s">
        <v>618</v>
      </c>
      <c r="J2728" t="s">
        <v>55</v>
      </c>
      <c r="K2728">
        <v>1</v>
      </c>
      <c r="L2728">
        <v>1</v>
      </c>
      <c r="M2728">
        <v>0</v>
      </c>
      <c r="N2728" t="s">
        <v>56</v>
      </c>
      <c r="O2728" t="s">
        <v>618</v>
      </c>
      <c r="P2728" t="s">
        <v>68</v>
      </c>
      <c r="Q2728" t="s">
        <v>3</v>
      </c>
      <c r="R2728" t="s">
        <v>297</v>
      </c>
      <c r="S2728" t="s">
        <v>55</v>
      </c>
      <c r="T2728" t="s">
        <v>56</v>
      </c>
      <c r="U2728" t="s">
        <v>56</v>
      </c>
      <c r="V2728" t="s">
        <v>56</v>
      </c>
      <c r="W2728" t="s">
        <v>55</v>
      </c>
      <c r="X2728" t="s">
        <v>56</v>
      </c>
      <c r="Y2728" t="s">
        <v>56</v>
      </c>
      <c r="Z2728" t="s">
        <v>56</v>
      </c>
      <c r="AA2728" t="s">
        <v>57</v>
      </c>
      <c r="AB2728" t="s">
        <v>56</v>
      </c>
      <c r="AC2728" t="s">
        <v>56</v>
      </c>
      <c r="AD2728" t="s">
        <v>3110</v>
      </c>
      <c r="AE2728">
        <v>0</v>
      </c>
      <c r="AF2728">
        <v>0</v>
      </c>
      <c r="AG2728">
        <v>0</v>
      </c>
      <c r="AH2728">
        <v>1</v>
      </c>
      <c r="AI2728" s="18" t="str">
        <f t="shared" si="169"/>
        <v>1</v>
      </c>
      <c r="AJ2728" s="18" t="str">
        <f t="shared" si="170"/>
        <v>1</v>
      </c>
      <c r="AK2728" s="18" t="str">
        <f t="shared" si="171"/>
        <v>1</v>
      </c>
      <c r="AL2728" s="18">
        <f t="shared" si="172"/>
        <v>1</v>
      </c>
      <c r="AM2728" t="s">
        <v>55</v>
      </c>
      <c r="AN2728" t="s">
        <v>55</v>
      </c>
      <c r="AO2728">
        <v>0</v>
      </c>
      <c r="AP2728">
        <v>0</v>
      </c>
      <c r="AQ2728">
        <v>0</v>
      </c>
      <c r="AR2728" t="s">
        <v>379</v>
      </c>
      <c r="AS2728" t="s">
        <v>141</v>
      </c>
      <c r="AT2728" t="s">
        <v>141</v>
      </c>
      <c r="AU2728" t="s">
        <v>1326</v>
      </c>
      <c r="AV2728" t="s">
        <v>8587</v>
      </c>
      <c r="AW2728" t="s">
        <v>3109</v>
      </c>
      <c r="AX2728">
        <v>0</v>
      </c>
      <c r="AY2728">
        <v>0</v>
      </c>
      <c r="AZ2728">
        <v>0</v>
      </c>
      <c r="BA2728">
        <v>1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2016031023</v>
      </c>
      <c r="BM2728">
        <v>23</v>
      </c>
    </row>
    <row r="2729" spans="1:65">
      <c r="A2729" t="s">
        <v>8588</v>
      </c>
      <c r="B2729">
        <v>2728</v>
      </c>
      <c r="C2729" t="s">
        <v>718</v>
      </c>
      <c r="D2729">
        <v>1</v>
      </c>
      <c r="E2729">
        <v>23</v>
      </c>
      <c r="F2729">
        <v>2016031023</v>
      </c>
      <c r="G2729">
        <v>20160310</v>
      </c>
      <c r="H2729" t="s">
        <v>3111</v>
      </c>
      <c r="I2729" t="s">
        <v>618</v>
      </c>
      <c r="J2729" t="s">
        <v>55</v>
      </c>
      <c r="K2729">
        <v>1</v>
      </c>
      <c r="L2729">
        <v>1</v>
      </c>
      <c r="M2729">
        <v>0</v>
      </c>
      <c r="N2729" t="s">
        <v>56</v>
      </c>
      <c r="O2729" t="s">
        <v>618</v>
      </c>
      <c r="P2729" t="s">
        <v>68</v>
      </c>
      <c r="Q2729" t="s">
        <v>3</v>
      </c>
      <c r="R2729" t="s">
        <v>297</v>
      </c>
      <c r="S2729" t="s">
        <v>55</v>
      </c>
      <c r="T2729" t="s">
        <v>56</v>
      </c>
      <c r="U2729" t="s">
        <v>56</v>
      </c>
      <c r="V2729" t="s">
        <v>56</v>
      </c>
      <c r="W2729" t="s">
        <v>55</v>
      </c>
      <c r="X2729" t="s">
        <v>56</v>
      </c>
      <c r="Y2729" t="s">
        <v>56</v>
      </c>
      <c r="Z2729" t="s">
        <v>56</v>
      </c>
      <c r="AA2729" t="s">
        <v>57</v>
      </c>
      <c r="AB2729" t="s">
        <v>56</v>
      </c>
      <c r="AC2729" t="s">
        <v>56</v>
      </c>
      <c r="AD2729" t="s">
        <v>3112</v>
      </c>
      <c r="AE2729">
        <v>0</v>
      </c>
      <c r="AF2729">
        <v>0</v>
      </c>
      <c r="AG2729">
        <v>0</v>
      </c>
      <c r="AH2729">
        <v>1</v>
      </c>
      <c r="AI2729" s="18" t="str">
        <f t="shared" si="169"/>
        <v>1</v>
      </c>
      <c r="AJ2729" s="18" t="str">
        <f t="shared" si="170"/>
        <v>1</v>
      </c>
      <c r="AK2729" s="18" t="str">
        <f t="shared" si="171"/>
        <v>1</v>
      </c>
      <c r="AL2729" s="18">
        <f t="shared" si="172"/>
        <v>1</v>
      </c>
      <c r="AM2729" t="s">
        <v>55</v>
      </c>
      <c r="AN2729" t="s">
        <v>55</v>
      </c>
      <c r="AO2729">
        <v>0</v>
      </c>
      <c r="AP2729">
        <v>0</v>
      </c>
      <c r="AQ2729">
        <v>0</v>
      </c>
      <c r="AR2729" t="s">
        <v>379</v>
      </c>
      <c r="AS2729" t="s">
        <v>141</v>
      </c>
      <c r="AT2729" t="s">
        <v>141</v>
      </c>
      <c r="AU2729" t="s">
        <v>1326</v>
      </c>
      <c r="AV2729" t="s">
        <v>8588</v>
      </c>
      <c r="AW2729" t="s">
        <v>3111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1</v>
      </c>
      <c r="BL2729">
        <v>2016031023</v>
      </c>
      <c r="BM2729">
        <v>23</v>
      </c>
    </row>
    <row r="2730" spans="1:65">
      <c r="A2730" t="s">
        <v>8589</v>
      </c>
      <c r="B2730">
        <v>2729</v>
      </c>
      <c r="C2730" t="s">
        <v>718</v>
      </c>
      <c r="D2730">
        <v>1</v>
      </c>
      <c r="E2730">
        <v>23</v>
      </c>
      <c r="F2730">
        <v>2016031023</v>
      </c>
      <c r="G2730">
        <v>20160310</v>
      </c>
      <c r="H2730" t="s">
        <v>3113</v>
      </c>
      <c r="I2730" t="s">
        <v>3092</v>
      </c>
      <c r="J2730" t="s">
        <v>55</v>
      </c>
      <c r="K2730">
        <v>2</v>
      </c>
      <c r="L2730">
        <v>2</v>
      </c>
      <c r="M2730">
        <v>0</v>
      </c>
      <c r="N2730" t="s">
        <v>56</v>
      </c>
      <c r="O2730" t="s">
        <v>3092</v>
      </c>
      <c r="P2730" t="s">
        <v>68</v>
      </c>
      <c r="Q2730" t="s">
        <v>3</v>
      </c>
      <c r="R2730" t="s">
        <v>297</v>
      </c>
      <c r="S2730" t="s">
        <v>55</v>
      </c>
      <c r="T2730" t="s">
        <v>56</v>
      </c>
      <c r="U2730" t="s">
        <v>56</v>
      </c>
      <c r="V2730" t="s">
        <v>56</v>
      </c>
      <c r="W2730" t="s">
        <v>55</v>
      </c>
      <c r="X2730" t="s">
        <v>56</v>
      </c>
      <c r="Y2730" t="s">
        <v>56</v>
      </c>
      <c r="Z2730" t="s">
        <v>56</v>
      </c>
      <c r="AA2730" t="s">
        <v>57</v>
      </c>
      <c r="AB2730" t="s">
        <v>56</v>
      </c>
      <c r="AC2730" t="s">
        <v>56</v>
      </c>
      <c r="AD2730" t="s">
        <v>57</v>
      </c>
      <c r="AE2730">
        <v>0</v>
      </c>
      <c r="AF2730">
        <v>0</v>
      </c>
      <c r="AG2730">
        <v>0</v>
      </c>
      <c r="AH2730">
        <v>1</v>
      </c>
      <c r="AI2730" s="18" t="str">
        <f t="shared" si="169"/>
        <v>1</v>
      </c>
      <c r="AJ2730" s="18" t="str">
        <f t="shared" si="170"/>
        <v>1</v>
      </c>
      <c r="AK2730" s="18" t="str">
        <f t="shared" si="171"/>
        <v>1</v>
      </c>
      <c r="AL2730" s="18">
        <f t="shared" si="172"/>
        <v>1</v>
      </c>
      <c r="AM2730" t="s">
        <v>55</v>
      </c>
      <c r="AN2730" t="s">
        <v>55</v>
      </c>
      <c r="AO2730">
        <v>0</v>
      </c>
      <c r="AP2730">
        <v>0</v>
      </c>
      <c r="AQ2730">
        <v>0</v>
      </c>
      <c r="AR2730" t="s">
        <v>379</v>
      </c>
      <c r="AS2730" t="s">
        <v>141</v>
      </c>
      <c r="AT2730" t="s">
        <v>141</v>
      </c>
      <c r="AU2730" t="s">
        <v>1326</v>
      </c>
      <c r="AV2730" t="s">
        <v>8589</v>
      </c>
      <c r="AW2730" t="s">
        <v>3113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2016031023</v>
      </c>
      <c r="BM2730">
        <v>23</v>
      </c>
    </row>
    <row r="2731" spans="1:65">
      <c r="A2731" t="s">
        <v>8590</v>
      </c>
      <c r="B2731">
        <v>2730</v>
      </c>
      <c r="C2731" t="s">
        <v>57</v>
      </c>
      <c r="D2731" t="s">
        <v>55</v>
      </c>
      <c r="E2731">
        <v>23</v>
      </c>
      <c r="F2731">
        <v>2016031023</v>
      </c>
      <c r="G2731" t="s">
        <v>55</v>
      </c>
      <c r="H2731" t="s">
        <v>3114</v>
      </c>
      <c r="I2731" t="s">
        <v>55</v>
      </c>
      <c r="J2731" t="s">
        <v>55</v>
      </c>
      <c r="K2731" t="s">
        <v>55</v>
      </c>
      <c r="L2731" t="s">
        <v>55</v>
      </c>
      <c r="M2731" t="s">
        <v>55</v>
      </c>
      <c r="N2731" t="s">
        <v>57</v>
      </c>
      <c r="O2731" t="s">
        <v>57</v>
      </c>
      <c r="P2731" t="s">
        <v>57</v>
      </c>
      <c r="Q2731" t="s">
        <v>57</v>
      </c>
      <c r="R2731" t="s">
        <v>57</v>
      </c>
      <c r="S2731" t="s">
        <v>55</v>
      </c>
      <c r="T2731" t="s">
        <v>57</v>
      </c>
      <c r="U2731" t="s">
        <v>57</v>
      </c>
      <c r="V2731" t="s">
        <v>57</v>
      </c>
      <c r="W2731" t="s">
        <v>55</v>
      </c>
      <c r="X2731" t="s">
        <v>57</v>
      </c>
      <c r="Y2731" t="s">
        <v>57</v>
      </c>
      <c r="Z2731" t="s">
        <v>57</v>
      </c>
      <c r="AA2731" t="s">
        <v>57</v>
      </c>
      <c r="AB2731" t="s">
        <v>57</v>
      </c>
      <c r="AC2731" t="s">
        <v>57</v>
      </c>
      <c r="AD2731" t="s">
        <v>57</v>
      </c>
      <c r="AE2731">
        <v>0</v>
      </c>
      <c r="AF2731">
        <v>0</v>
      </c>
      <c r="AG2731">
        <v>0</v>
      </c>
      <c r="AH2731">
        <v>0</v>
      </c>
      <c r="AI2731" s="18" t="str">
        <f t="shared" si="169"/>
        <v>1</v>
      </c>
      <c r="AJ2731" s="18" t="str">
        <f t="shared" si="170"/>
        <v>1</v>
      </c>
      <c r="AK2731" s="18" t="str">
        <f t="shared" si="171"/>
        <v>1</v>
      </c>
      <c r="AL2731" s="18">
        <f t="shared" si="172"/>
        <v>0</v>
      </c>
      <c r="AM2731" t="s">
        <v>55</v>
      </c>
      <c r="AN2731" t="s">
        <v>55</v>
      </c>
      <c r="AO2731">
        <v>1</v>
      </c>
      <c r="AP2731">
        <v>1</v>
      </c>
      <c r="AQ2731">
        <v>0</v>
      </c>
      <c r="AR2731" t="s">
        <v>59</v>
      </c>
      <c r="AS2731" t="s">
        <v>80</v>
      </c>
      <c r="AT2731" t="s">
        <v>80</v>
      </c>
      <c r="AU2731" t="s">
        <v>80</v>
      </c>
      <c r="AV2731" t="s">
        <v>8590</v>
      </c>
      <c r="AW2731" t="s">
        <v>3114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0</v>
      </c>
      <c r="BK2731">
        <v>0</v>
      </c>
      <c r="BL2731">
        <v>2016031023</v>
      </c>
      <c r="BM2731">
        <v>23</v>
      </c>
    </row>
    <row r="2732" spans="1:65">
      <c r="A2732" t="s">
        <v>8591</v>
      </c>
      <c r="B2732">
        <v>2731</v>
      </c>
      <c r="C2732" t="s">
        <v>718</v>
      </c>
      <c r="D2732">
        <v>1</v>
      </c>
      <c r="E2732">
        <v>23</v>
      </c>
      <c r="F2732">
        <v>2016031023</v>
      </c>
      <c r="G2732">
        <v>20160310</v>
      </c>
      <c r="H2732" t="s">
        <v>3115</v>
      </c>
      <c r="I2732" t="s">
        <v>837</v>
      </c>
      <c r="J2732" t="s">
        <v>55</v>
      </c>
      <c r="K2732">
        <v>2</v>
      </c>
      <c r="L2732">
        <v>2</v>
      </c>
      <c r="M2732">
        <v>0</v>
      </c>
      <c r="N2732" t="s">
        <v>56</v>
      </c>
      <c r="O2732" t="s">
        <v>3094</v>
      </c>
      <c r="P2732" t="s">
        <v>68</v>
      </c>
      <c r="Q2732" t="s">
        <v>3</v>
      </c>
      <c r="R2732" t="s">
        <v>297</v>
      </c>
      <c r="S2732" t="s">
        <v>55</v>
      </c>
      <c r="T2732" t="s">
        <v>56</v>
      </c>
      <c r="U2732" t="s">
        <v>56</v>
      </c>
      <c r="V2732" t="s">
        <v>56</v>
      </c>
      <c r="W2732" t="s">
        <v>55</v>
      </c>
      <c r="X2732" t="s">
        <v>56</v>
      </c>
      <c r="Y2732" t="s">
        <v>56</v>
      </c>
      <c r="Z2732" t="s">
        <v>68</v>
      </c>
      <c r="AA2732" t="s">
        <v>132</v>
      </c>
      <c r="AB2732" t="s">
        <v>56</v>
      </c>
      <c r="AC2732" t="s">
        <v>56</v>
      </c>
      <c r="AD2732" t="s">
        <v>3116</v>
      </c>
      <c r="AE2732">
        <v>0</v>
      </c>
      <c r="AF2732">
        <v>0</v>
      </c>
      <c r="AG2732">
        <v>0</v>
      </c>
      <c r="AH2732">
        <v>1</v>
      </c>
      <c r="AI2732" s="18" t="str">
        <f t="shared" si="169"/>
        <v>1</v>
      </c>
      <c r="AJ2732" s="18" t="str">
        <f t="shared" si="170"/>
        <v>1</v>
      </c>
      <c r="AK2732" s="18" t="str">
        <f t="shared" si="171"/>
        <v>1</v>
      </c>
      <c r="AL2732" s="18">
        <f t="shared" si="172"/>
        <v>1</v>
      </c>
      <c r="AM2732" t="s">
        <v>55</v>
      </c>
      <c r="AN2732" t="s">
        <v>55</v>
      </c>
      <c r="AO2732">
        <v>0</v>
      </c>
      <c r="AP2732">
        <v>0</v>
      </c>
      <c r="AQ2732">
        <v>0</v>
      </c>
      <c r="AR2732" t="s">
        <v>147</v>
      </c>
      <c r="AS2732" t="s">
        <v>141</v>
      </c>
      <c r="AT2732" t="s">
        <v>141</v>
      </c>
      <c r="AU2732" t="s">
        <v>1326</v>
      </c>
      <c r="AV2732" t="s">
        <v>8591</v>
      </c>
      <c r="AW2732" t="s">
        <v>3115</v>
      </c>
      <c r="AX2732">
        <v>0</v>
      </c>
      <c r="AY2732">
        <v>0</v>
      </c>
      <c r="AZ2732">
        <v>0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1</v>
      </c>
      <c r="BL2732">
        <v>2016031023</v>
      </c>
      <c r="BM2732">
        <v>23</v>
      </c>
    </row>
    <row r="2733" spans="1:65">
      <c r="A2733" t="s">
        <v>8592</v>
      </c>
      <c r="B2733">
        <v>2732</v>
      </c>
      <c r="C2733" t="s">
        <v>718</v>
      </c>
      <c r="D2733">
        <v>1</v>
      </c>
      <c r="E2733">
        <v>23</v>
      </c>
      <c r="F2733">
        <v>2016031023</v>
      </c>
      <c r="G2733">
        <v>20160310</v>
      </c>
      <c r="H2733" t="s">
        <v>3117</v>
      </c>
      <c r="I2733" t="s">
        <v>837</v>
      </c>
      <c r="J2733" t="s">
        <v>55</v>
      </c>
      <c r="K2733">
        <v>2</v>
      </c>
      <c r="L2733">
        <v>2</v>
      </c>
      <c r="M2733">
        <v>0</v>
      </c>
      <c r="N2733" t="s">
        <v>56</v>
      </c>
      <c r="O2733" t="s">
        <v>3094</v>
      </c>
      <c r="P2733" t="s">
        <v>68</v>
      </c>
      <c r="Q2733" t="s">
        <v>3</v>
      </c>
      <c r="R2733" t="s">
        <v>297</v>
      </c>
      <c r="S2733" t="s">
        <v>55</v>
      </c>
      <c r="T2733" t="s">
        <v>56</v>
      </c>
      <c r="U2733" t="s">
        <v>56</v>
      </c>
      <c r="V2733" t="s">
        <v>68</v>
      </c>
      <c r="W2733" t="s">
        <v>55</v>
      </c>
      <c r="X2733" t="s">
        <v>56</v>
      </c>
      <c r="Y2733" t="s">
        <v>56</v>
      </c>
      <c r="Z2733" t="s">
        <v>68</v>
      </c>
      <c r="AA2733" t="s">
        <v>132</v>
      </c>
      <c r="AB2733" t="s">
        <v>56</v>
      </c>
      <c r="AC2733" t="s">
        <v>56</v>
      </c>
      <c r="AD2733" t="s">
        <v>3118</v>
      </c>
      <c r="AE2733">
        <v>0</v>
      </c>
      <c r="AF2733">
        <v>0</v>
      </c>
      <c r="AG2733">
        <v>0</v>
      </c>
      <c r="AH2733">
        <v>1</v>
      </c>
      <c r="AI2733" s="18" t="str">
        <f t="shared" si="169"/>
        <v>1</v>
      </c>
      <c r="AJ2733" s="18" t="str">
        <f t="shared" si="170"/>
        <v>1</v>
      </c>
      <c r="AK2733" s="18" t="str">
        <f t="shared" si="171"/>
        <v>1</v>
      </c>
      <c r="AL2733" s="18">
        <f t="shared" si="172"/>
        <v>1</v>
      </c>
      <c r="AM2733" t="s">
        <v>55</v>
      </c>
      <c r="AN2733" t="s">
        <v>55</v>
      </c>
      <c r="AO2733">
        <v>0</v>
      </c>
      <c r="AP2733">
        <v>0</v>
      </c>
      <c r="AQ2733">
        <v>0</v>
      </c>
      <c r="AR2733" t="s">
        <v>147</v>
      </c>
      <c r="AS2733" t="s">
        <v>141</v>
      </c>
      <c r="AT2733" t="s">
        <v>141</v>
      </c>
      <c r="AU2733" t="s">
        <v>1326</v>
      </c>
      <c r="AV2733" t="s">
        <v>8592</v>
      </c>
      <c r="AW2733" t="s">
        <v>3117</v>
      </c>
      <c r="AX2733">
        <v>0</v>
      </c>
      <c r="AY2733">
        <v>0</v>
      </c>
      <c r="AZ2733">
        <v>0</v>
      </c>
      <c r="BA2733">
        <v>1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2016031023</v>
      </c>
      <c r="BM2733">
        <v>23</v>
      </c>
    </row>
    <row r="2734" spans="1:65">
      <c r="A2734" t="s">
        <v>8593</v>
      </c>
      <c r="B2734">
        <v>2733</v>
      </c>
      <c r="C2734" t="s">
        <v>718</v>
      </c>
      <c r="D2734">
        <v>1</v>
      </c>
      <c r="E2734">
        <v>23</v>
      </c>
      <c r="F2734">
        <v>2016031023</v>
      </c>
      <c r="G2734">
        <v>20160310</v>
      </c>
      <c r="H2734" t="s">
        <v>3119</v>
      </c>
      <c r="I2734" t="s">
        <v>837</v>
      </c>
      <c r="J2734" t="s">
        <v>55</v>
      </c>
      <c r="K2734">
        <v>3</v>
      </c>
      <c r="L2734">
        <v>2</v>
      </c>
      <c r="M2734">
        <v>1</v>
      </c>
      <c r="N2734" t="s">
        <v>56</v>
      </c>
      <c r="O2734" t="s">
        <v>618</v>
      </c>
      <c r="P2734" t="s">
        <v>68</v>
      </c>
      <c r="Q2734" t="s">
        <v>3</v>
      </c>
      <c r="R2734" t="s">
        <v>297</v>
      </c>
      <c r="S2734" t="s">
        <v>55</v>
      </c>
      <c r="T2734" t="s">
        <v>56</v>
      </c>
      <c r="U2734" t="s">
        <v>56</v>
      </c>
      <c r="V2734" t="s">
        <v>56</v>
      </c>
      <c r="W2734" t="s">
        <v>55</v>
      </c>
      <c r="X2734" t="s">
        <v>56</v>
      </c>
      <c r="Y2734" t="s">
        <v>56</v>
      </c>
      <c r="Z2734" t="s">
        <v>56</v>
      </c>
      <c r="AA2734" t="s">
        <v>57</v>
      </c>
      <c r="AB2734" t="s">
        <v>56</v>
      </c>
      <c r="AC2734" t="s">
        <v>56</v>
      </c>
      <c r="AD2734" t="s">
        <v>57</v>
      </c>
      <c r="AE2734">
        <v>0</v>
      </c>
      <c r="AF2734">
        <v>0</v>
      </c>
      <c r="AG2734">
        <v>0</v>
      </c>
      <c r="AH2734">
        <v>1</v>
      </c>
      <c r="AI2734" s="18" t="str">
        <f t="shared" si="169"/>
        <v>1</v>
      </c>
      <c r="AJ2734" s="18" t="str">
        <f t="shared" si="170"/>
        <v>1</v>
      </c>
      <c r="AK2734" s="18" t="str">
        <f t="shared" si="171"/>
        <v>1</v>
      </c>
      <c r="AL2734" s="18">
        <f t="shared" si="172"/>
        <v>1</v>
      </c>
      <c r="AM2734" t="s">
        <v>55</v>
      </c>
      <c r="AN2734" t="s">
        <v>55</v>
      </c>
      <c r="AO2734">
        <v>0</v>
      </c>
      <c r="AP2734">
        <v>0</v>
      </c>
      <c r="AQ2734">
        <v>0</v>
      </c>
      <c r="AR2734" t="s">
        <v>147</v>
      </c>
      <c r="AS2734" t="s">
        <v>141</v>
      </c>
      <c r="AT2734" t="s">
        <v>141</v>
      </c>
      <c r="AU2734" t="s">
        <v>1326</v>
      </c>
      <c r="AV2734" t="s">
        <v>8593</v>
      </c>
      <c r="AW2734" t="s">
        <v>3119</v>
      </c>
      <c r="AX2734">
        <v>0</v>
      </c>
      <c r="AY2734">
        <v>0</v>
      </c>
      <c r="AZ2734">
        <v>0</v>
      </c>
      <c r="BA2734">
        <v>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2016031023</v>
      </c>
      <c r="BM2734">
        <v>23</v>
      </c>
    </row>
    <row r="2735" spans="1:65">
      <c r="A2735" t="s">
        <v>8594</v>
      </c>
      <c r="B2735">
        <v>2734</v>
      </c>
      <c r="C2735" t="s">
        <v>718</v>
      </c>
      <c r="D2735">
        <v>1</v>
      </c>
      <c r="E2735">
        <v>23</v>
      </c>
      <c r="F2735">
        <v>2016031023</v>
      </c>
      <c r="G2735">
        <v>20160310</v>
      </c>
      <c r="H2735" t="s">
        <v>3120</v>
      </c>
      <c r="I2735" t="s">
        <v>837</v>
      </c>
      <c r="J2735" t="s">
        <v>55</v>
      </c>
      <c r="K2735">
        <v>2</v>
      </c>
      <c r="L2735">
        <v>1</v>
      </c>
      <c r="M2735">
        <v>1</v>
      </c>
      <c r="N2735" t="s">
        <v>56</v>
      </c>
      <c r="O2735" t="s">
        <v>618</v>
      </c>
      <c r="P2735" t="s">
        <v>68</v>
      </c>
      <c r="Q2735" t="s">
        <v>3</v>
      </c>
      <c r="R2735" t="s">
        <v>297</v>
      </c>
      <c r="S2735" t="s">
        <v>55</v>
      </c>
      <c r="T2735" t="s">
        <v>56</v>
      </c>
      <c r="U2735" t="s">
        <v>56</v>
      </c>
      <c r="V2735" t="s">
        <v>56</v>
      </c>
      <c r="W2735" t="s">
        <v>55</v>
      </c>
      <c r="X2735" t="s">
        <v>56</v>
      </c>
      <c r="Y2735" t="s">
        <v>56</v>
      </c>
      <c r="Z2735" t="s">
        <v>56</v>
      </c>
      <c r="AA2735" t="s">
        <v>57</v>
      </c>
      <c r="AB2735" t="s">
        <v>56</v>
      </c>
      <c r="AC2735" t="s">
        <v>56</v>
      </c>
      <c r="AD2735" t="s">
        <v>3121</v>
      </c>
      <c r="AE2735">
        <v>0</v>
      </c>
      <c r="AF2735">
        <v>0</v>
      </c>
      <c r="AG2735">
        <v>0</v>
      </c>
      <c r="AH2735">
        <v>1</v>
      </c>
      <c r="AI2735" s="18" t="str">
        <f t="shared" si="169"/>
        <v>1</v>
      </c>
      <c r="AJ2735" s="18" t="str">
        <f t="shared" si="170"/>
        <v>1</v>
      </c>
      <c r="AK2735" s="18" t="str">
        <f t="shared" si="171"/>
        <v>1</v>
      </c>
      <c r="AL2735" s="18">
        <f t="shared" si="172"/>
        <v>1</v>
      </c>
      <c r="AM2735" t="s">
        <v>55</v>
      </c>
      <c r="AN2735" t="s">
        <v>55</v>
      </c>
      <c r="AO2735">
        <v>1</v>
      </c>
      <c r="AP2735">
        <v>0</v>
      </c>
      <c r="AQ2735">
        <v>0</v>
      </c>
      <c r="AR2735" t="s">
        <v>147</v>
      </c>
      <c r="AS2735" t="s">
        <v>141</v>
      </c>
      <c r="AT2735" t="s">
        <v>141</v>
      </c>
      <c r="AU2735" t="s">
        <v>1326</v>
      </c>
      <c r="AV2735" t="s">
        <v>8594</v>
      </c>
      <c r="AW2735" t="s">
        <v>3120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1</v>
      </c>
      <c r="BL2735">
        <v>2016031023</v>
      </c>
      <c r="BM2735">
        <v>23</v>
      </c>
    </row>
    <row r="2736" spans="1:65">
      <c r="A2736" t="s">
        <v>8595</v>
      </c>
      <c r="B2736">
        <v>2735</v>
      </c>
      <c r="C2736" t="s">
        <v>718</v>
      </c>
      <c r="D2736">
        <v>1</v>
      </c>
      <c r="E2736">
        <v>23</v>
      </c>
      <c r="F2736">
        <v>2016031023</v>
      </c>
      <c r="G2736">
        <v>20160310</v>
      </c>
      <c r="H2736" t="s">
        <v>3122</v>
      </c>
      <c r="I2736" t="s">
        <v>837</v>
      </c>
      <c r="J2736" t="s">
        <v>55</v>
      </c>
      <c r="K2736">
        <v>2</v>
      </c>
      <c r="L2736">
        <v>1</v>
      </c>
      <c r="M2736">
        <v>1</v>
      </c>
      <c r="N2736" t="s">
        <v>56</v>
      </c>
      <c r="O2736" t="s">
        <v>977</v>
      </c>
      <c r="P2736" t="s">
        <v>68</v>
      </c>
      <c r="Q2736" t="s">
        <v>3</v>
      </c>
      <c r="R2736" t="s">
        <v>297</v>
      </c>
      <c r="S2736" t="s">
        <v>55</v>
      </c>
      <c r="T2736" t="s">
        <v>56</v>
      </c>
      <c r="U2736" t="s">
        <v>56</v>
      </c>
      <c r="V2736" t="s">
        <v>56</v>
      </c>
      <c r="W2736" t="s">
        <v>55</v>
      </c>
      <c r="X2736" t="s">
        <v>56</v>
      </c>
      <c r="Y2736" t="s">
        <v>56</v>
      </c>
      <c r="Z2736" t="s">
        <v>68</v>
      </c>
      <c r="AA2736" t="s">
        <v>132</v>
      </c>
      <c r="AB2736" t="s">
        <v>56</v>
      </c>
      <c r="AC2736" t="s">
        <v>68</v>
      </c>
      <c r="AD2736" t="s">
        <v>3123</v>
      </c>
      <c r="AE2736">
        <v>0</v>
      </c>
      <c r="AF2736">
        <v>0</v>
      </c>
      <c r="AG2736">
        <v>0</v>
      </c>
      <c r="AH2736">
        <v>1</v>
      </c>
      <c r="AI2736" s="18" t="str">
        <f t="shared" si="169"/>
        <v>1</v>
      </c>
      <c r="AJ2736" s="18" t="str">
        <f t="shared" si="170"/>
        <v>1</v>
      </c>
      <c r="AK2736" s="18" t="str">
        <f t="shared" si="171"/>
        <v>1</v>
      </c>
      <c r="AL2736" s="18">
        <f t="shared" si="172"/>
        <v>1</v>
      </c>
      <c r="AM2736" t="s">
        <v>55</v>
      </c>
      <c r="AN2736" t="s">
        <v>55</v>
      </c>
      <c r="AO2736">
        <v>0</v>
      </c>
      <c r="AP2736">
        <v>0</v>
      </c>
      <c r="AQ2736">
        <v>0</v>
      </c>
      <c r="AR2736" t="s">
        <v>147</v>
      </c>
      <c r="AS2736" t="s">
        <v>141</v>
      </c>
      <c r="AT2736" t="s">
        <v>141</v>
      </c>
      <c r="AU2736" t="s">
        <v>1326</v>
      </c>
      <c r="AV2736" t="s">
        <v>8595</v>
      </c>
      <c r="AW2736" t="s">
        <v>3122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</v>
      </c>
      <c r="BL2736">
        <v>2016031023</v>
      </c>
      <c r="BM2736">
        <v>23</v>
      </c>
    </row>
    <row r="2737" spans="1:65">
      <c r="A2737" t="s">
        <v>8596</v>
      </c>
      <c r="B2737">
        <v>2736</v>
      </c>
      <c r="C2737" t="s">
        <v>718</v>
      </c>
      <c r="D2737">
        <v>1</v>
      </c>
      <c r="E2737">
        <v>23</v>
      </c>
      <c r="F2737">
        <v>2016031023</v>
      </c>
      <c r="G2737">
        <v>20160310</v>
      </c>
      <c r="H2737" t="s">
        <v>3124</v>
      </c>
      <c r="I2737" t="s">
        <v>837</v>
      </c>
      <c r="J2737" t="s">
        <v>55</v>
      </c>
      <c r="K2737">
        <v>3</v>
      </c>
      <c r="L2737">
        <v>1</v>
      </c>
      <c r="M2737">
        <v>2</v>
      </c>
      <c r="N2737" t="s">
        <v>56</v>
      </c>
      <c r="O2737" t="s">
        <v>618</v>
      </c>
      <c r="P2737" t="s">
        <v>68</v>
      </c>
      <c r="Q2737" t="s">
        <v>3</v>
      </c>
      <c r="R2737" t="s">
        <v>297</v>
      </c>
      <c r="S2737" t="s">
        <v>55</v>
      </c>
      <c r="T2737" t="s">
        <v>56</v>
      </c>
      <c r="U2737" t="s">
        <v>56</v>
      </c>
      <c r="V2737" t="s">
        <v>56</v>
      </c>
      <c r="W2737" t="s">
        <v>55</v>
      </c>
      <c r="X2737" t="s">
        <v>56</v>
      </c>
      <c r="Y2737" t="s">
        <v>56</v>
      </c>
      <c r="Z2737" t="s">
        <v>56</v>
      </c>
      <c r="AA2737" t="s">
        <v>57</v>
      </c>
      <c r="AB2737" t="s">
        <v>56</v>
      </c>
      <c r="AC2737" t="s">
        <v>68</v>
      </c>
      <c r="AD2737" t="s">
        <v>3125</v>
      </c>
      <c r="AE2737">
        <v>0</v>
      </c>
      <c r="AF2737">
        <v>0</v>
      </c>
      <c r="AG2737">
        <v>0</v>
      </c>
      <c r="AH2737">
        <v>1</v>
      </c>
      <c r="AI2737" s="18" t="str">
        <f t="shared" si="169"/>
        <v>1</v>
      </c>
      <c r="AJ2737" s="18" t="str">
        <f t="shared" si="170"/>
        <v>1</v>
      </c>
      <c r="AK2737" s="18" t="str">
        <f t="shared" si="171"/>
        <v>1</v>
      </c>
      <c r="AL2737" s="18">
        <f t="shared" si="172"/>
        <v>1</v>
      </c>
      <c r="AM2737" t="s">
        <v>55</v>
      </c>
      <c r="AN2737" t="s">
        <v>55</v>
      </c>
      <c r="AO2737">
        <v>0</v>
      </c>
      <c r="AP2737">
        <v>0</v>
      </c>
      <c r="AQ2737">
        <v>0</v>
      </c>
      <c r="AR2737" t="s">
        <v>147</v>
      </c>
      <c r="AS2737" t="s">
        <v>141</v>
      </c>
      <c r="AT2737" t="s">
        <v>141</v>
      </c>
      <c r="AU2737" t="s">
        <v>1326</v>
      </c>
      <c r="AV2737" t="s">
        <v>8596</v>
      </c>
      <c r="AW2737" t="s">
        <v>3124</v>
      </c>
      <c r="AX2737">
        <v>0</v>
      </c>
      <c r="AY2737">
        <v>0</v>
      </c>
      <c r="AZ2737">
        <v>0</v>
      </c>
      <c r="BA2737">
        <v>1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2016031023</v>
      </c>
      <c r="BM2737">
        <v>23</v>
      </c>
    </row>
    <row r="2738" spans="1:65">
      <c r="A2738" t="s">
        <v>8597</v>
      </c>
      <c r="B2738">
        <v>2737</v>
      </c>
      <c r="C2738" t="s">
        <v>57</v>
      </c>
      <c r="D2738" t="s">
        <v>55</v>
      </c>
      <c r="E2738">
        <v>23</v>
      </c>
      <c r="F2738">
        <v>2016031023</v>
      </c>
      <c r="G2738" t="s">
        <v>55</v>
      </c>
      <c r="H2738" t="s">
        <v>3126</v>
      </c>
      <c r="I2738" t="s">
        <v>55</v>
      </c>
      <c r="J2738" t="s">
        <v>55</v>
      </c>
      <c r="K2738" t="s">
        <v>55</v>
      </c>
      <c r="L2738" t="s">
        <v>55</v>
      </c>
      <c r="M2738" t="s">
        <v>55</v>
      </c>
      <c r="N2738" t="s">
        <v>57</v>
      </c>
      <c r="O2738" t="s">
        <v>57</v>
      </c>
      <c r="P2738" t="s">
        <v>57</v>
      </c>
      <c r="Q2738" t="s">
        <v>57</v>
      </c>
      <c r="R2738" t="s">
        <v>57</v>
      </c>
      <c r="S2738" t="s">
        <v>55</v>
      </c>
      <c r="T2738" t="s">
        <v>57</v>
      </c>
      <c r="U2738" t="s">
        <v>57</v>
      </c>
      <c r="V2738" t="s">
        <v>57</v>
      </c>
      <c r="W2738" t="s">
        <v>55</v>
      </c>
      <c r="X2738" t="s">
        <v>57</v>
      </c>
      <c r="Y2738" t="s">
        <v>57</v>
      </c>
      <c r="Z2738" t="s">
        <v>57</v>
      </c>
      <c r="AA2738" t="s">
        <v>57</v>
      </c>
      <c r="AB2738" t="s">
        <v>57</v>
      </c>
      <c r="AC2738" t="s">
        <v>57</v>
      </c>
      <c r="AD2738" t="s">
        <v>57</v>
      </c>
      <c r="AE2738">
        <v>0</v>
      </c>
      <c r="AF2738">
        <v>0</v>
      </c>
      <c r="AG2738">
        <v>0</v>
      </c>
      <c r="AH2738">
        <v>0</v>
      </c>
      <c r="AI2738" s="18" t="str">
        <f t="shared" si="169"/>
        <v>1</v>
      </c>
      <c r="AJ2738" s="18" t="str">
        <f t="shared" si="170"/>
        <v>1</v>
      </c>
      <c r="AK2738" s="18" t="str">
        <f t="shared" si="171"/>
        <v>1</v>
      </c>
      <c r="AL2738" s="18">
        <f t="shared" si="172"/>
        <v>0</v>
      </c>
      <c r="AM2738" t="s">
        <v>55</v>
      </c>
      <c r="AN2738" t="s">
        <v>55</v>
      </c>
      <c r="AO2738">
        <v>0</v>
      </c>
      <c r="AP2738">
        <v>1</v>
      </c>
      <c r="AQ2738">
        <v>0</v>
      </c>
      <c r="AR2738" t="s">
        <v>59</v>
      </c>
      <c r="AS2738" t="s">
        <v>80</v>
      </c>
      <c r="AT2738" t="s">
        <v>80</v>
      </c>
      <c r="AU2738" t="s">
        <v>80</v>
      </c>
      <c r="AV2738" t="s">
        <v>8597</v>
      </c>
      <c r="AW2738" t="s">
        <v>3126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1</v>
      </c>
      <c r="BJ2738">
        <v>0</v>
      </c>
      <c r="BK2738">
        <v>0</v>
      </c>
      <c r="BL2738">
        <v>2016031023</v>
      </c>
      <c r="BM2738">
        <v>23</v>
      </c>
    </row>
    <row r="2739" spans="1:65">
      <c r="A2739" t="s">
        <v>8598</v>
      </c>
      <c r="B2739">
        <v>2738</v>
      </c>
      <c r="C2739" t="s">
        <v>57</v>
      </c>
      <c r="D2739" t="s">
        <v>55</v>
      </c>
      <c r="E2739">
        <v>23</v>
      </c>
      <c r="F2739">
        <v>2016031023</v>
      </c>
      <c r="G2739" t="s">
        <v>55</v>
      </c>
      <c r="H2739" t="s">
        <v>3127</v>
      </c>
      <c r="I2739" t="s">
        <v>55</v>
      </c>
      <c r="J2739" t="s">
        <v>55</v>
      </c>
      <c r="K2739" t="s">
        <v>55</v>
      </c>
      <c r="L2739" t="s">
        <v>55</v>
      </c>
      <c r="M2739" t="s">
        <v>55</v>
      </c>
      <c r="N2739" t="s">
        <v>57</v>
      </c>
      <c r="O2739" t="s">
        <v>57</v>
      </c>
      <c r="P2739" t="s">
        <v>57</v>
      </c>
      <c r="Q2739" t="s">
        <v>57</v>
      </c>
      <c r="R2739" t="s">
        <v>57</v>
      </c>
      <c r="S2739" t="s">
        <v>55</v>
      </c>
      <c r="T2739" t="s">
        <v>57</v>
      </c>
      <c r="U2739" t="s">
        <v>57</v>
      </c>
      <c r="V2739" t="s">
        <v>57</v>
      </c>
      <c r="W2739" t="s">
        <v>55</v>
      </c>
      <c r="X2739" t="s">
        <v>57</v>
      </c>
      <c r="Y2739" t="s">
        <v>57</v>
      </c>
      <c r="Z2739" t="s">
        <v>57</v>
      </c>
      <c r="AA2739" t="s">
        <v>57</v>
      </c>
      <c r="AB2739" t="s">
        <v>57</v>
      </c>
      <c r="AC2739" t="s">
        <v>57</v>
      </c>
      <c r="AD2739" t="s">
        <v>57</v>
      </c>
      <c r="AE2739">
        <v>0</v>
      </c>
      <c r="AF2739">
        <v>0</v>
      </c>
      <c r="AG2739">
        <v>0</v>
      </c>
      <c r="AH2739">
        <v>0</v>
      </c>
      <c r="AI2739" s="18" t="str">
        <f t="shared" si="169"/>
        <v>1</v>
      </c>
      <c r="AJ2739" s="18" t="str">
        <f t="shared" si="170"/>
        <v>1</v>
      </c>
      <c r="AK2739" s="18" t="str">
        <f t="shared" si="171"/>
        <v>1</v>
      </c>
      <c r="AL2739" s="18">
        <f t="shared" si="172"/>
        <v>0</v>
      </c>
      <c r="AM2739" t="s">
        <v>55</v>
      </c>
      <c r="AN2739" t="s">
        <v>55</v>
      </c>
      <c r="AO2739">
        <v>0</v>
      </c>
      <c r="AP2739">
        <v>1</v>
      </c>
      <c r="AQ2739">
        <v>0</v>
      </c>
      <c r="AR2739" t="s">
        <v>59</v>
      </c>
      <c r="AS2739" t="s">
        <v>80</v>
      </c>
      <c r="AT2739" t="s">
        <v>80</v>
      </c>
      <c r="AU2739" t="s">
        <v>80</v>
      </c>
      <c r="AV2739" t="s">
        <v>8598</v>
      </c>
      <c r="AW2739" t="s">
        <v>3127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1</v>
      </c>
      <c r="BJ2739">
        <v>0</v>
      </c>
      <c r="BK2739">
        <v>0</v>
      </c>
      <c r="BL2739">
        <v>2016031023</v>
      </c>
      <c r="BM2739">
        <v>23</v>
      </c>
    </row>
    <row r="2740" spans="1:65">
      <c r="A2740" t="s">
        <v>8599</v>
      </c>
      <c r="B2740">
        <v>2739</v>
      </c>
      <c r="C2740" t="s">
        <v>57</v>
      </c>
      <c r="D2740" t="s">
        <v>55</v>
      </c>
      <c r="E2740">
        <v>23</v>
      </c>
      <c r="F2740">
        <v>2016031023</v>
      </c>
      <c r="G2740" t="s">
        <v>55</v>
      </c>
      <c r="H2740" t="s">
        <v>3128</v>
      </c>
      <c r="I2740" t="s">
        <v>55</v>
      </c>
      <c r="J2740" t="s">
        <v>55</v>
      </c>
      <c r="K2740" t="s">
        <v>55</v>
      </c>
      <c r="L2740" t="s">
        <v>55</v>
      </c>
      <c r="M2740" t="s">
        <v>55</v>
      </c>
      <c r="N2740" t="s">
        <v>57</v>
      </c>
      <c r="O2740" t="s">
        <v>57</v>
      </c>
      <c r="P2740" t="s">
        <v>57</v>
      </c>
      <c r="Q2740" t="s">
        <v>57</v>
      </c>
      <c r="R2740" t="s">
        <v>57</v>
      </c>
      <c r="S2740" t="s">
        <v>55</v>
      </c>
      <c r="T2740" t="s">
        <v>57</v>
      </c>
      <c r="U2740" t="s">
        <v>57</v>
      </c>
      <c r="V2740" t="s">
        <v>57</v>
      </c>
      <c r="W2740" t="s">
        <v>55</v>
      </c>
      <c r="X2740" t="s">
        <v>57</v>
      </c>
      <c r="Y2740" t="s">
        <v>57</v>
      </c>
      <c r="Z2740" t="s">
        <v>57</v>
      </c>
      <c r="AA2740" t="s">
        <v>57</v>
      </c>
      <c r="AB2740" t="s">
        <v>57</v>
      </c>
      <c r="AC2740" t="s">
        <v>57</v>
      </c>
      <c r="AD2740" t="s">
        <v>57</v>
      </c>
      <c r="AE2740">
        <v>0</v>
      </c>
      <c r="AF2740">
        <v>0</v>
      </c>
      <c r="AG2740">
        <v>0</v>
      </c>
      <c r="AH2740">
        <v>0</v>
      </c>
      <c r="AI2740" s="18" t="str">
        <f t="shared" si="169"/>
        <v>1</v>
      </c>
      <c r="AJ2740" s="18" t="str">
        <f t="shared" si="170"/>
        <v>1</v>
      </c>
      <c r="AK2740" s="18" t="str">
        <f t="shared" si="171"/>
        <v>1</v>
      </c>
      <c r="AL2740" s="18">
        <f t="shared" si="172"/>
        <v>0</v>
      </c>
      <c r="AM2740" t="s">
        <v>55</v>
      </c>
      <c r="AN2740" t="s">
        <v>55</v>
      </c>
      <c r="AO2740">
        <v>1</v>
      </c>
      <c r="AP2740">
        <v>1</v>
      </c>
      <c r="AQ2740">
        <v>0</v>
      </c>
      <c r="AR2740" t="s">
        <v>59</v>
      </c>
      <c r="AS2740" t="s">
        <v>80</v>
      </c>
      <c r="AT2740" t="s">
        <v>80</v>
      </c>
      <c r="AU2740" t="s">
        <v>80</v>
      </c>
      <c r="AV2740" t="s">
        <v>8599</v>
      </c>
      <c r="AW2740" t="s">
        <v>3128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1</v>
      </c>
      <c r="BJ2740">
        <v>0</v>
      </c>
      <c r="BK2740">
        <v>0</v>
      </c>
      <c r="BL2740">
        <v>2016031023</v>
      </c>
      <c r="BM2740">
        <v>23</v>
      </c>
    </row>
    <row r="2741" spans="1:65">
      <c r="A2741" t="s">
        <v>8600</v>
      </c>
      <c r="B2741">
        <v>2740</v>
      </c>
      <c r="C2741" t="s">
        <v>57</v>
      </c>
      <c r="D2741" t="s">
        <v>55</v>
      </c>
      <c r="E2741">
        <v>23</v>
      </c>
      <c r="F2741">
        <v>2016031023</v>
      </c>
      <c r="G2741" t="s">
        <v>55</v>
      </c>
      <c r="H2741" t="s">
        <v>3129</v>
      </c>
      <c r="I2741" t="s">
        <v>55</v>
      </c>
      <c r="J2741" t="s">
        <v>55</v>
      </c>
      <c r="K2741" t="s">
        <v>55</v>
      </c>
      <c r="L2741" t="s">
        <v>55</v>
      </c>
      <c r="M2741" t="s">
        <v>55</v>
      </c>
      <c r="N2741" t="s">
        <v>57</v>
      </c>
      <c r="O2741" t="s">
        <v>57</v>
      </c>
      <c r="P2741" t="s">
        <v>57</v>
      </c>
      <c r="Q2741" t="s">
        <v>57</v>
      </c>
      <c r="R2741" t="s">
        <v>57</v>
      </c>
      <c r="S2741" t="s">
        <v>55</v>
      </c>
      <c r="T2741" t="s">
        <v>57</v>
      </c>
      <c r="U2741" t="s">
        <v>57</v>
      </c>
      <c r="V2741" t="s">
        <v>57</v>
      </c>
      <c r="W2741" t="s">
        <v>55</v>
      </c>
      <c r="X2741" t="s">
        <v>57</v>
      </c>
      <c r="Y2741" t="s">
        <v>57</v>
      </c>
      <c r="Z2741" t="s">
        <v>57</v>
      </c>
      <c r="AA2741" t="s">
        <v>57</v>
      </c>
      <c r="AB2741" t="s">
        <v>57</v>
      </c>
      <c r="AC2741" t="s">
        <v>57</v>
      </c>
      <c r="AD2741" t="s">
        <v>57</v>
      </c>
      <c r="AE2741">
        <v>0</v>
      </c>
      <c r="AF2741">
        <v>0</v>
      </c>
      <c r="AG2741">
        <v>0</v>
      </c>
      <c r="AH2741">
        <v>0</v>
      </c>
      <c r="AI2741" s="18" t="str">
        <f t="shared" si="169"/>
        <v>1</v>
      </c>
      <c r="AJ2741" s="18" t="str">
        <f t="shared" si="170"/>
        <v>1</v>
      </c>
      <c r="AK2741" s="18" t="str">
        <f t="shared" si="171"/>
        <v>1</v>
      </c>
      <c r="AL2741" s="18">
        <f t="shared" si="172"/>
        <v>0</v>
      </c>
      <c r="AM2741" t="s">
        <v>55</v>
      </c>
      <c r="AN2741" t="s">
        <v>55</v>
      </c>
      <c r="AO2741">
        <v>0</v>
      </c>
      <c r="AP2741">
        <v>1</v>
      </c>
      <c r="AQ2741">
        <v>0</v>
      </c>
      <c r="AR2741" t="s">
        <v>59</v>
      </c>
      <c r="AS2741" t="s">
        <v>80</v>
      </c>
      <c r="AT2741" t="s">
        <v>80</v>
      </c>
      <c r="AU2741" t="s">
        <v>80</v>
      </c>
      <c r="AV2741" t="s">
        <v>8600</v>
      </c>
      <c r="AW2741" t="s">
        <v>3129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1</v>
      </c>
      <c r="BJ2741">
        <v>0</v>
      </c>
      <c r="BK2741">
        <v>0</v>
      </c>
      <c r="BL2741">
        <v>2016031023</v>
      </c>
      <c r="BM2741">
        <v>23</v>
      </c>
    </row>
    <row r="2742" spans="1:65">
      <c r="A2742" t="s">
        <v>8601</v>
      </c>
      <c r="B2742">
        <v>2741</v>
      </c>
      <c r="C2742" t="s">
        <v>57</v>
      </c>
      <c r="D2742" t="s">
        <v>55</v>
      </c>
      <c r="E2742">
        <v>23</v>
      </c>
      <c r="F2742">
        <v>2016031023</v>
      </c>
      <c r="G2742" t="s">
        <v>55</v>
      </c>
      <c r="H2742" t="s">
        <v>3130</v>
      </c>
      <c r="I2742" t="s">
        <v>55</v>
      </c>
      <c r="J2742" t="s">
        <v>55</v>
      </c>
      <c r="K2742" t="s">
        <v>55</v>
      </c>
      <c r="L2742" t="s">
        <v>55</v>
      </c>
      <c r="M2742" t="s">
        <v>55</v>
      </c>
      <c r="N2742" t="s">
        <v>57</v>
      </c>
      <c r="O2742" t="s">
        <v>57</v>
      </c>
      <c r="P2742" t="s">
        <v>57</v>
      </c>
      <c r="Q2742" t="s">
        <v>57</v>
      </c>
      <c r="R2742" t="s">
        <v>57</v>
      </c>
      <c r="S2742" t="s">
        <v>55</v>
      </c>
      <c r="T2742" t="s">
        <v>57</v>
      </c>
      <c r="U2742" t="s">
        <v>57</v>
      </c>
      <c r="V2742" t="s">
        <v>57</v>
      </c>
      <c r="W2742" t="s">
        <v>55</v>
      </c>
      <c r="X2742" t="s">
        <v>57</v>
      </c>
      <c r="Y2742" t="s">
        <v>57</v>
      </c>
      <c r="Z2742" t="s">
        <v>57</v>
      </c>
      <c r="AA2742" t="s">
        <v>57</v>
      </c>
      <c r="AB2742" t="s">
        <v>57</v>
      </c>
      <c r="AC2742" t="s">
        <v>57</v>
      </c>
      <c r="AD2742" t="s">
        <v>57</v>
      </c>
      <c r="AE2742">
        <v>0</v>
      </c>
      <c r="AF2742">
        <v>0</v>
      </c>
      <c r="AG2742">
        <v>0</v>
      </c>
      <c r="AH2742">
        <v>0</v>
      </c>
      <c r="AI2742" s="18" t="str">
        <f t="shared" si="169"/>
        <v>1</v>
      </c>
      <c r="AJ2742" s="18" t="str">
        <f t="shared" si="170"/>
        <v>1</v>
      </c>
      <c r="AK2742" s="18" t="str">
        <f t="shared" si="171"/>
        <v>1</v>
      </c>
      <c r="AL2742" s="18">
        <f t="shared" si="172"/>
        <v>0</v>
      </c>
      <c r="AM2742" t="s">
        <v>55</v>
      </c>
      <c r="AN2742" t="s">
        <v>55</v>
      </c>
      <c r="AO2742">
        <v>0</v>
      </c>
      <c r="AP2742">
        <v>1</v>
      </c>
      <c r="AQ2742">
        <v>0</v>
      </c>
      <c r="AR2742" t="s">
        <v>59</v>
      </c>
      <c r="AS2742" t="s">
        <v>80</v>
      </c>
      <c r="AT2742" t="s">
        <v>80</v>
      </c>
      <c r="AU2742" t="s">
        <v>80</v>
      </c>
      <c r="AV2742" t="s">
        <v>8601</v>
      </c>
      <c r="AW2742" t="s">
        <v>3130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2016031023</v>
      </c>
      <c r="BM2742">
        <v>23</v>
      </c>
    </row>
    <row r="2743" spans="1:65">
      <c r="A2743" t="s">
        <v>8602</v>
      </c>
      <c r="B2743">
        <v>2742</v>
      </c>
      <c r="C2743" t="s">
        <v>57</v>
      </c>
      <c r="D2743" t="s">
        <v>55</v>
      </c>
      <c r="E2743">
        <v>23</v>
      </c>
      <c r="F2743">
        <v>2016031023</v>
      </c>
      <c r="G2743" t="s">
        <v>55</v>
      </c>
      <c r="H2743" t="s">
        <v>3131</v>
      </c>
      <c r="I2743" t="s">
        <v>55</v>
      </c>
      <c r="J2743" t="s">
        <v>55</v>
      </c>
      <c r="K2743" t="s">
        <v>55</v>
      </c>
      <c r="L2743" t="s">
        <v>55</v>
      </c>
      <c r="M2743" t="s">
        <v>55</v>
      </c>
      <c r="N2743" t="s">
        <v>57</v>
      </c>
      <c r="O2743" t="s">
        <v>57</v>
      </c>
      <c r="P2743" t="s">
        <v>57</v>
      </c>
      <c r="Q2743" t="s">
        <v>57</v>
      </c>
      <c r="R2743" t="s">
        <v>57</v>
      </c>
      <c r="S2743" t="s">
        <v>55</v>
      </c>
      <c r="T2743" t="s">
        <v>57</v>
      </c>
      <c r="U2743" t="s">
        <v>57</v>
      </c>
      <c r="V2743" t="s">
        <v>57</v>
      </c>
      <c r="W2743" t="s">
        <v>55</v>
      </c>
      <c r="X2743" t="s">
        <v>57</v>
      </c>
      <c r="Y2743" t="s">
        <v>57</v>
      </c>
      <c r="Z2743" t="s">
        <v>57</v>
      </c>
      <c r="AA2743" t="s">
        <v>57</v>
      </c>
      <c r="AB2743" t="s">
        <v>57</v>
      </c>
      <c r="AC2743" t="s">
        <v>57</v>
      </c>
      <c r="AD2743" t="s">
        <v>57</v>
      </c>
      <c r="AE2743">
        <v>0</v>
      </c>
      <c r="AF2743">
        <v>0</v>
      </c>
      <c r="AG2743">
        <v>0</v>
      </c>
      <c r="AH2743">
        <v>0</v>
      </c>
      <c r="AI2743" s="18" t="str">
        <f t="shared" si="169"/>
        <v>1</v>
      </c>
      <c r="AJ2743" s="18" t="str">
        <f t="shared" si="170"/>
        <v>1</v>
      </c>
      <c r="AK2743" s="18" t="str">
        <f t="shared" si="171"/>
        <v>1</v>
      </c>
      <c r="AL2743" s="18">
        <f t="shared" si="172"/>
        <v>0</v>
      </c>
      <c r="AM2743" t="s">
        <v>55</v>
      </c>
      <c r="AN2743" t="s">
        <v>55</v>
      </c>
      <c r="AO2743">
        <v>0</v>
      </c>
      <c r="AP2743">
        <v>1</v>
      </c>
      <c r="AQ2743">
        <v>0</v>
      </c>
      <c r="AR2743" t="s">
        <v>59</v>
      </c>
      <c r="AS2743" t="s">
        <v>80</v>
      </c>
      <c r="AT2743" t="s">
        <v>80</v>
      </c>
      <c r="AU2743" t="s">
        <v>80</v>
      </c>
      <c r="AV2743" t="s">
        <v>8602</v>
      </c>
      <c r="AW2743" t="s">
        <v>3131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  <c r="BJ2743">
        <v>0</v>
      </c>
      <c r="BK2743">
        <v>0</v>
      </c>
      <c r="BL2743">
        <v>2016031023</v>
      </c>
      <c r="BM2743">
        <v>23</v>
      </c>
    </row>
    <row r="2744" spans="1:65">
      <c r="A2744" t="s">
        <v>8603</v>
      </c>
      <c r="B2744">
        <v>2743</v>
      </c>
      <c r="C2744" t="s">
        <v>718</v>
      </c>
      <c r="D2744">
        <v>1</v>
      </c>
      <c r="E2744">
        <v>23</v>
      </c>
      <c r="F2744">
        <v>2016031023</v>
      </c>
      <c r="G2744">
        <v>20160310</v>
      </c>
      <c r="H2744" t="s">
        <v>3132</v>
      </c>
      <c r="I2744" t="s">
        <v>837</v>
      </c>
      <c r="J2744" t="s">
        <v>55</v>
      </c>
      <c r="K2744">
        <v>2</v>
      </c>
      <c r="L2744">
        <v>1</v>
      </c>
      <c r="M2744">
        <v>1</v>
      </c>
      <c r="N2744" t="s">
        <v>56</v>
      </c>
      <c r="O2744" t="s">
        <v>618</v>
      </c>
      <c r="P2744" t="s">
        <v>68</v>
      </c>
      <c r="Q2744" t="s">
        <v>3</v>
      </c>
      <c r="R2744" t="s">
        <v>297</v>
      </c>
      <c r="S2744" t="s">
        <v>55</v>
      </c>
      <c r="T2744" t="s">
        <v>56</v>
      </c>
      <c r="U2744" t="s">
        <v>56</v>
      </c>
      <c r="V2744" t="s">
        <v>56</v>
      </c>
      <c r="W2744" t="s">
        <v>55</v>
      </c>
      <c r="X2744" t="s">
        <v>56</v>
      </c>
      <c r="Y2744" t="s">
        <v>56</v>
      </c>
      <c r="Z2744" t="s">
        <v>68</v>
      </c>
      <c r="AA2744" t="s">
        <v>132</v>
      </c>
      <c r="AB2744" t="s">
        <v>56</v>
      </c>
      <c r="AC2744" t="s">
        <v>68</v>
      </c>
      <c r="AD2744" t="s">
        <v>3133</v>
      </c>
      <c r="AE2744">
        <v>0</v>
      </c>
      <c r="AF2744">
        <v>0</v>
      </c>
      <c r="AG2744">
        <v>0</v>
      </c>
      <c r="AH2744">
        <v>1</v>
      </c>
      <c r="AI2744" s="18" t="str">
        <f t="shared" si="169"/>
        <v>1</v>
      </c>
      <c r="AJ2744" s="18" t="str">
        <f t="shared" si="170"/>
        <v>1</v>
      </c>
      <c r="AK2744" s="18" t="str">
        <f t="shared" si="171"/>
        <v>1</v>
      </c>
      <c r="AL2744" s="18">
        <f t="shared" si="172"/>
        <v>1</v>
      </c>
      <c r="AM2744" t="s">
        <v>55</v>
      </c>
      <c r="AN2744" t="s">
        <v>55</v>
      </c>
      <c r="AO2744">
        <v>1</v>
      </c>
      <c r="AP2744">
        <v>0</v>
      </c>
      <c r="AQ2744">
        <v>0</v>
      </c>
      <c r="AR2744" t="s">
        <v>147</v>
      </c>
      <c r="AS2744" t="s">
        <v>141</v>
      </c>
      <c r="AT2744" t="s">
        <v>141</v>
      </c>
      <c r="AU2744" t="s">
        <v>1326</v>
      </c>
      <c r="AV2744" t="s">
        <v>8603</v>
      </c>
      <c r="AW2744" t="s">
        <v>3132</v>
      </c>
      <c r="AX2744">
        <v>0</v>
      </c>
      <c r="AY2744">
        <v>0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2016031023</v>
      </c>
      <c r="BM2744">
        <v>23</v>
      </c>
    </row>
    <row r="2745" spans="1:65">
      <c r="A2745" t="s">
        <v>8604</v>
      </c>
      <c r="B2745">
        <v>2744</v>
      </c>
      <c r="C2745" t="s">
        <v>718</v>
      </c>
      <c r="D2745">
        <v>1</v>
      </c>
      <c r="E2745">
        <v>23</v>
      </c>
      <c r="F2745">
        <v>2016031023</v>
      </c>
      <c r="G2745">
        <v>20160310</v>
      </c>
      <c r="H2745" t="s">
        <v>3134</v>
      </c>
      <c r="I2745" t="s">
        <v>837</v>
      </c>
      <c r="J2745" t="s">
        <v>55</v>
      </c>
      <c r="K2745">
        <v>2</v>
      </c>
      <c r="L2745">
        <v>2</v>
      </c>
      <c r="M2745">
        <v>0</v>
      </c>
      <c r="N2745" t="s">
        <v>56</v>
      </c>
      <c r="O2745" t="s">
        <v>76</v>
      </c>
      <c r="P2745" t="s">
        <v>68</v>
      </c>
      <c r="Q2745" t="s">
        <v>3</v>
      </c>
      <c r="R2745" t="s">
        <v>297</v>
      </c>
      <c r="S2745" t="s">
        <v>55</v>
      </c>
      <c r="T2745" t="s">
        <v>56</v>
      </c>
      <c r="U2745" t="s">
        <v>56</v>
      </c>
      <c r="V2745" t="s">
        <v>56</v>
      </c>
      <c r="W2745" t="s">
        <v>55</v>
      </c>
      <c r="X2745" t="s">
        <v>56</v>
      </c>
      <c r="Y2745" t="s">
        <v>56</v>
      </c>
      <c r="Z2745" t="s">
        <v>56</v>
      </c>
      <c r="AA2745" t="s">
        <v>57</v>
      </c>
      <c r="AB2745" t="s">
        <v>56</v>
      </c>
      <c r="AC2745" t="s">
        <v>68</v>
      </c>
      <c r="AD2745" t="s">
        <v>3135</v>
      </c>
      <c r="AE2745">
        <v>0</v>
      </c>
      <c r="AF2745">
        <v>0</v>
      </c>
      <c r="AG2745">
        <v>0</v>
      </c>
      <c r="AH2745">
        <v>1</v>
      </c>
      <c r="AI2745" s="18" t="str">
        <f t="shared" si="169"/>
        <v>1</v>
      </c>
      <c r="AJ2745" s="18" t="str">
        <f t="shared" si="170"/>
        <v>1</v>
      </c>
      <c r="AK2745" s="18" t="str">
        <f t="shared" si="171"/>
        <v>1</v>
      </c>
      <c r="AL2745" s="18">
        <f t="shared" si="172"/>
        <v>1</v>
      </c>
      <c r="AM2745" t="s">
        <v>55</v>
      </c>
      <c r="AN2745" t="s">
        <v>55</v>
      </c>
      <c r="AO2745">
        <v>0</v>
      </c>
      <c r="AP2745">
        <v>0</v>
      </c>
      <c r="AQ2745">
        <v>0</v>
      </c>
      <c r="AR2745" t="s">
        <v>147</v>
      </c>
      <c r="AS2745" t="s">
        <v>141</v>
      </c>
      <c r="AT2745" t="s">
        <v>141</v>
      </c>
      <c r="AU2745" t="s">
        <v>1326</v>
      </c>
      <c r="AV2745" t="s">
        <v>8604</v>
      </c>
      <c r="AW2745" t="s">
        <v>3134</v>
      </c>
      <c r="AX2745">
        <v>0</v>
      </c>
      <c r="AY2745">
        <v>0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2016031023</v>
      </c>
      <c r="BM2745">
        <v>23</v>
      </c>
    </row>
    <row r="2746" spans="1:65">
      <c r="A2746" t="s">
        <v>8605</v>
      </c>
      <c r="B2746">
        <v>2745</v>
      </c>
      <c r="C2746" t="s">
        <v>718</v>
      </c>
      <c r="D2746">
        <v>1</v>
      </c>
      <c r="E2746">
        <v>23</v>
      </c>
      <c r="F2746">
        <v>2016031023</v>
      </c>
      <c r="G2746">
        <v>20160310</v>
      </c>
      <c r="H2746" t="s">
        <v>3136</v>
      </c>
      <c r="I2746" t="s">
        <v>837</v>
      </c>
      <c r="J2746" t="s">
        <v>55</v>
      </c>
      <c r="K2746">
        <v>1</v>
      </c>
      <c r="L2746">
        <v>1</v>
      </c>
      <c r="M2746">
        <v>0</v>
      </c>
      <c r="N2746" t="s">
        <v>56</v>
      </c>
      <c r="O2746" t="s">
        <v>612</v>
      </c>
      <c r="P2746" t="s">
        <v>68</v>
      </c>
      <c r="Q2746" t="s">
        <v>3</v>
      </c>
      <c r="R2746" t="s">
        <v>297</v>
      </c>
      <c r="S2746" t="s">
        <v>55</v>
      </c>
      <c r="T2746" t="s">
        <v>56</v>
      </c>
      <c r="U2746" t="s">
        <v>56</v>
      </c>
      <c r="V2746" t="s">
        <v>56</v>
      </c>
      <c r="W2746" t="s">
        <v>55</v>
      </c>
      <c r="X2746" t="s">
        <v>56</v>
      </c>
      <c r="Y2746" t="s">
        <v>56</v>
      </c>
      <c r="Z2746" t="s">
        <v>56</v>
      </c>
      <c r="AA2746" t="s">
        <v>57</v>
      </c>
      <c r="AB2746" t="s">
        <v>56</v>
      </c>
      <c r="AC2746" t="s">
        <v>68</v>
      </c>
      <c r="AD2746" t="s">
        <v>3137</v>
      </c>
      <c r="AE2746">
        <v>0</v>
      </c>
      <c r="AF2746">
        <v>0</v>
      </c>
      <c r="AG2746">
        <v>0</v>
      </c>
      <c r="AH2746">
        <v>1</v>
      </c>
      <c r="AI2746" s="18" t="str">
        <f t="shared" si="169"/>
        <v>1</v>
      </c>
      <c r="AJ2746" s="18" t="str">
        <f t="shared" si="170"/>
        <v>1</v>
      </c>
      <c r="AK2746" s="18" t="str">
        <f t="shared" si="171"/>
        <v>1</v>
      </c>
      <c r="AL2746" s="18">
        <f t="shared" si="172"/>
        <v>1</v>
      </c>
      <c r="AM2746" t="s">
        <v>55</v>
      </c>
      <c r="AN2746" t="s">
        <v>55</v>
      </c>
      <c r="AO2746">
        <v>0</v>
      </c>
      <c r="AP2746">
        <v>0</v>
      </c>
      <c r="AQ2746">
        <v>0</v>
      </c>
      <c r="AR2746" t="s">
        <v>147</v>
      </c>
      <c r="AS2746" t="s">
        <v>141</v>
      </c>
      <c r="AT2746" t="s">
        <v>141</v>
      </c>
      <c r="AU2746" t="s">
        <v>1326</v>
      </c>
      <c r="AV2746" t="s">
        <v>8605</v>
      </c>
      <c r="AW2746" t="s">
        <v>3136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2016031023</v>
      </c>
      <c r="BM2746">
        <v>23</v>
      </c>
    </row>
    <row r="2747" spans="1:65">
      <c r="A2747" t="s">
        <v>8606</v>
      </c>
      <c r="B2747">
        <v>2746</v>
      </c>
      <c r="C2747" t="s">
        <v>718</v>
      </c>
      <c r="D2747">
        <v>1</v>
      </c>
      <c r="E2747">
        <v>23</v>
      </c>
      <c r="F2747">
        <v>2016031023</v>
      </c>
      <c r="G2747">
        <v>20160310</v>
      </c>
      <c r="H2747" t="s">
        <v>3138</v>
      </c>
      <c r="I2747" t="s">
        <v>837</v>
      </c>
      <c r="J2747" t="s">
        <v>55</v>
      </c>
      <c r="K2747">
        <v>2</v>
      </c>
      <c r="L2747">
        <v>1</v>
      </c>
      <c r="M2747">
        <v>1</v>
      </c>
      <c r="N2747" t="s">
        <v>56</v>
      </c>
      <c r="O2747" t="s">
        <v>371</v>
      </c>
      <c r="P2747" t="s">
        <v>68</v>
      </c>
      <c r="Q2747" t="s">
        <v>3</v>
      </c>
      <c r="R2747" t="s">
        <v>297</v>
      </c>
      <c r="S2747" t="s">
        <v>55</v>
      </c>
      <c r="T2747" t="s">
        <v>56</v>
      </c>
      <c r="U2747" t="s">
        <v>56</v>
      </c>
      <c r="V2747" t="s">
        <v>56</v>
      </c>
      <c r="W2747" t="s">
        <v>55</v>
      </c>
      <c r="X2747" t="s">
        <v>56</v>
      </c>
      <c r="Y2747" t="s">
        <v>56</v>
      </c>
      <c r="Z2747" t="s">
        <v>56</v>
      </c>
      <c r="AA2747" t="s">
        <v>57</v>
      </c>
      <c r="AB2747" t="s">
        <v>56</v>
      </c>
      <c r="AC2747" t="s">
        <v>56</v>
      </c>
      <c r="AD2747" t="s">
        <v>3139</v>
      </c>
      <c r="AE2747">
        <v>0</v>
      </c>
      <c r="AF2747">
        <v>0</v>
      </c>
      <c r="AG2747">
        <v>0</v>
      </c>
      <c r="AH2747">
        <v>1</v>
      </c>
      <c r="AI2747" s="18" t="str">
        <f t="shared" si="169"/>
        <v>1</v>
      </c>
      <c r="AJ2747" s="18" t="str">
        <f t="shared" si="170"/>
        <v>1</v>
      </c>
      <c r="AK2747" s="18" t="str">
        <f t="shared" si="171"/>
        <v>1</v>
      </c>
      <c r="AL2747" s="18">
        <f t="shared" si="172"/>
        <v>1</v>
      </c>
      <c r="AM2747" t="s">
        <v>55</v>
      </c>
      <c r="AN2747" t="s">
        <v>55</v>
      </c>
      <c r="AO2747">
        <v>0</v>
      </c>
      <c r="AP2747">
        <v>0</v>
      </c>
      <c r="AQ2747">
        <v>0</v>
      </c>
      <c r="AR2747" t="s">
        <v>147</v>
      </c>
      <c r="AS2747" t="s">
        <v>141</v>
      </c>
      <c r="AT2747" t="s">
        <v>141</v>
      </c>
      <c r="AU2747" t="s">
        <v>1326</v>
      </c>
      <c r="AV2747" t="s">
        <v>8606</v>
      </c>
      <c r="AW2747" t="s">
        <v>3138</v>
      </c>
      <c r="AX2747">
        <v>0</v>
      </c>
      <c r="AY2747">
        <v>0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2016031023</v>
      </c>
      <c r="BM2747">
        <v>23</v>
      </c>
    </row>
    <row r="2748" spans="1:65">
      <c r="A2748" t="s">
        <v>8607</v>
      </c>
      <c r="B2748">
        <v>2747</v>
      </c>
      <c r="C2748" t="s">
        <v>57</v>
      </c>
      <c r="D2748" t="s">
        <v>55</v>
      </c>
      <c r="E2748">
        <v>23</v>
      </c>
      <c r="F2748">
        <v>2016031023</v>
      </c>
      <c r="G2748" t="s">
        <v>55</v>
      </c>
      <c r="H2748" t="s">
        <v>2308</v>
      </c>
      <c r="I2748" t="s">
        <v>55</v>
      </c>
      <c r="J2748" t="s">
        <v>55</v>
      </c>
      <c r="K2748" t="s">
        <v>55</v>
      </c>
      <c r="L2748" t="s">
        <v>55</v>
      </c>
      <c r="M2748" t="s">
        <v>55</v>
      </c>
      <c r="N2748" t="s">
        <v>57</v>
      </c>
      <c r="O2748" t="s">
        <v>57</v>
      </c>
      <c r="P2748" t="s">
        <v>57</v>
      </c>
      <c r="Q2748" t="s">
        <v>57</v>
      </c>
      <c r="R2748" t="s">
        <v>57</v>
      </c>
      <c r="S2748" t="s">
        <v>55</v>
      </c>
      <c r="T2748" t="s">
        <v>57</v>
      </c>
      <c r="U2748" t="s">
        <v>57</v>
      </c>
      <c r="V2748" t="s">
        <v>57</v>
      </c>
      <c r="W2748" t="s">
        <v>55</v>
      </c>
      <c r="X2748" t="s">
        <v>57</v>
      </c>
      <c r="Y2748" t="s">
        <v>57</v>
      </c>
      <c r="Z2748" t="s">
        <v>57</v>
      </c>
      <c r="AA2748" t="s">
        <v>57</v>
      </c>
      <c r="AB2748" t="s">
        <v>57</v>
      </c>
      <c r="AC2748" t="s">
        <v>57</v>
      </c>
      <c r="AD2748" t="s">
        <v>57</v>
      </c>
      <c r="AE2748">
        <v>0</v>
      </c>
      <c r="AF2748">
        <v>0</v>
      </c>
      <c r="AG2748">
        <v>0</v>
      </c>
      <c r="AH2748">
        <v>0</v>
      </c>
      <c r="AI2748" s="18" t="str">
        <f t="shared" si="169"/>
        <v>1</v>
      </c>
      <c r="AJ2748" s="18" t="str">
        <f t="shared" si="170"/>
        <v>1</v>
      </c>
      <c r="AK2748" s="18" t="str">
        <f t="shared" si="171"/>
        <v>1</v>
      </c>
      <c r="AL2748" s="18">
        <f t="shared" si="172"/>
        <v>0</v>
      </c>
      <c r="AM2748" t="s">
        <v>55</v>
      </c>
      <c r="AN2748" t="s">
        <v>55</v>
      </c>
      <c r="AO2748">
        <v>1</v>
      </c>
      <c r="AP2748">
        <v>1</v>
      </c>
      <c r="AQ2748">
        <v>0</v>
      </c>
      <c r="AR2748" t="s">
        <v>59</v>
      </c>
      <c r="AS2748" t="s">
        <v>80</v>
      </c>
      <c r="AT2748" t="s">
        <v>80</v>
      </c>
      <c r="AU2748" t="s">
        <v>80</v>
      </c>
      <c r="AV2748" t="s">
        <v>8607</v>
      </c>
      <c r="AW2748" t="s">
        <v>2308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1</v>
      </c>
      <c r="BJ2748">
        <v>0</v>
      </c>
      <c r="BK2748">
        <v>0</v>
      </c>
      <c r="BL2748">
        <v>2016031023</v>
      </c>
      <c r="BM2748">
        <v>23</v>
      </c>
    </row>
    <row r="2749" spans="1:65">
      <c r="A2749" t="s">
        <v>8608</v>
      </c>
      <c r="B2749">
        <v>2748</v>
      </c>
      <c r="C2749" t="s">
        <v>57</v>
      </c>
      <c r="D2749" t="s">
        <v>55</v>
      </c>
      <c r="E2749">
        <v>23</v>
      </c>
      <c r="F2749">
        <v>2016031023</v>
      </c>
      <c r="G2749" t="s">
        <v>55</v>
      </c>
      <c r="H2749" t="s">
        <v>3140</v>
      </c>
      <c r="I2749" t="s">
        <v>55</v>
      </c>
      <c r="J2749" t="s">
        <v>55</v>
      </c>
      <c r="K2749" t="s">
        <v>55</v>
      </c>
      <c r="L2749" t="s">
        <v>55</v>
      </c>
      <c r="M2749" t="s">
        <v>55</v>
      </c>
      <c r="N2749" t="s">
        <v>57</v>
      </c>
      <c r="O2749" t="s">
        <v>57</v>
      </c>
      <c r="P2749" t="s">
        <v>57</v>
      </c>
      <c r="Q2749" t="s">
        <v>57</v>
      </c>
      <c r="R2749" t="s">
        <v>57</v>
      </c>
      <c r="S2749" t="s">
        <v>55</v>
      </c>
      <c r="T2749" t="s">
        <v>57</v>
      </c>
      <c r="U2749" t="s">
        <v>57</v>
      </c>
      <c r="V2749" t="s">
        <v>57</v>
      </c>
      <c r="W2749" t="s">
        <v>55</v>
      </c>
      <c r="X2749" t="s">
        <v>57</v>
      </c>
      <c r="Y2749" t="s">
        <v>57</v>
      </c>
      <c r="Z2749" t="s">
        <v>57</v>
      </c>
      <c r="AA2749" t="s">
        <v>57</v>
      </c>
      <c r="AB2749" t="s">
        <v>57</v>
      </c>
      <c r="AC2749" t="s">
        <v>57</v>
      </c>
      <c r="AD2749" t="s">
        <v>57</v>
      </c>
      <c r="AE2749">
        <v>0</v>
      </c>
      <c r="AF2749">
        <v>0</v>
      </c>
      <c r="AG2749">
        <v>0</v>
      </c>
      <c r="AH2749">
        <v>0</v>
      </c>
      <c r="AI2749" s="18" t="str">
        <f t="shared" si="169"/>
        <v>1</v>
      </c>
      <c r="AJ2749" s="18" t="str">
        <f t="shared" si="170"/>
        <v>1</v>
      </c>
      <c r="AK2749" s="18" t="str">
        <f t="shared" si="171"/>
        <v>1</v>
      </c>
      <c r="AL2749" s="18">
        <f t="shared" si="172"/>
        <v>0</v>
      </c>
      <c r="AM2749" t="s">
        <v>55</v>
      </c>
      <c r="AN2749" t="s">
        <v>55</v>
      </c>
      <c r="AO2749">
        <v>0</v>
      </c>
      <c r="AP2749">
        <v>1</v>
      </c>
      <c r="AQ2749">
        <v>0</v>
      </c>
      <c r="AR2749" t="s">
        <v>59</v>
      </c>
      <c r="AS2749" t="s">
        <v>80</v>
      </c>
      <c r="AT2749" t="s">
        <v>80</v>
      </c>
      <c r="AU2749" t="s">
        <v>80</v>
      </c>
      <c r="AV2749" t="s">
        <v>8608</v>
      </c>
      <c r="AW2749" t="s">
        <v>3140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0</v>
      </c>
      <c r="BK2749">
        <v>0</v>
      </c>
      <c r="BL2749">
        <v>2016031023</v>
      </c>
      <c r="BM2749">
        <v>23</v>
      </c>
    </row>
    <row r="2750" spans="1:65">
      <c r="A2750" t="s">
        <v>8609</v>
      </c>
      <c r="B2750">
        <v>2749</v>
      </c>
      <c r="C2750" t="s">
        <v>57</v>
      </c>
      <c r="D2750" t="s">
        <v>55</v>
      </c>
      <c r="E2750">
        <v>23</v>
      </c>
      <c r="F2750">
        <v>2016031023</v>
      </c>
      <c r="G2750" t="s">
        <v>55</v>
      </c>
      <c r="H2750" t="s">
        <v>2310</v>
      </c>
      <c r="I2750" t="s">
        <v>55</v>
      </c>
      <c r="J2750" t="s">
        <v>55</v>
      </c>
      <c r="K2750" t="s">
        <v>55</v>
      </c>
      <c r="L2750" t="s">
        <v>55</v>
      </c>
      <c r="M2750" t="s">
        <v>55</v>
      </c>
      <c r="N2750" t="s">
        <v>57</v>
      </c>
      <c r="O2750" t="s">
        <v>57</v>
      </c>
      <c r="P2750" t="s">
        <v>57</v>
      </c>
      <c r="Q2750" t="s">
        <v>57</v>
      </c>
      <c r="R2750" t="s">
        <v>57</v>
      </c>
      <c r="S2750" t="s">
        <v>55</v>
      </c>
      <c r="T2750" t="s">
        <v>57</v>
      </c>
      <c r="U2750" t="s">
        <v>57</v>
      </c>
      <c r="V2750" t="s">
        <v>57</v>
      </c>
      <c r="W2750" t="s">
        <v>55</v>
      </c>
      <c r="X2750" t="s">
        <v>57</v>
      </c>
      <c r="Y2750" t="s">
        <v>57</v>
      </c>
      <c r="Z2750" t="s">
        <v>57</v>
      </c>
      <c r="AA2750" t="s">
        <v>57</v>
      </c>
      <c r="AB2750" t="s">
        <v>57</v>
      </c>
      <c r="AC2750" t="s">
        <v>57</v>
      </c>
      <c r="AD2750" t="s">
        <v>57</v>
      </c>
      <c r="AE2750">
        <v>0</v>
      </c>
      <c r="AF2750">
        <v>0</v>
      </c>
      <c r="AG2750">
        <v>0</v>
      </c>
      <c r="AH2750">
        <v>0</v>
      </c>
      <c r="AI2750" s="18" t="str">
        <f t="shared" si="169"/>
        <v>1</v>
      </c>
      <c r="AJ2750" s="18" t="str">
        <f t="shared" si="170"/>
        <v>1</v>
      </c>
      <c r="AK2750" s="18" t="str">
        <f t="shared" si="171"/>
        <v>1</v>
      </c>
      <c r="AL2750" s="18">
        <f t="shared" si="172"/>
        <v>0</v>
      </c>
      <c r="AM2750" t="s">
        <v>55</v>
      </c>
      <c r="AN2750" t="s">
        <v>55</v>
      </c>
      <c r="AO2750">
        <v>0</v>
      </c>
      <c r="AP2750">
        <v>1</v>
      </c>
      <c r="AQ2750">
        <v>0</v>
      </c>
      <c r="AR2750" t="s">
        <v>59</v>
      </c>
      <c r="AS2750" t="s">
        <v>80</v>
      </c>
      <c r="AT2750" t="s">
        <v>80</v>
      </c>
      <c r="AU2750" t="s">
        <v>80</v>
      </c>
      <c r="AV2750" t="s">
        <v>8609</v>
      </c>
      <c r="AW2750" t="s">
        <v>2310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1</v>
      </c>
      <c r="BJ2750">
        <v>0</v>
      </c>
      <c r="BK2750">
        <v>0</v>
      </c>
      <c r="BL2750">
        <v>2016031023</v>
      </c>
      <c r="BM2750">
        <v>23</v>
      </c>
    </row>
    <row r="2751" spans="1:65">
      <c r="A2751" t="s">
        <v>8610</v>
      </c>
      <c r="B2751">
        <v>2750</v>
      </c>
      <c r="C2751" t="s">
        <v>57</v>
      </c>
      <c r="D2751" t="s">
        <v>55</v>
      </c>
      <c r="E2751">
        <v>23</v>
      </c>
      <c r="F2751">
        <v>2016031023</v>
      </c>
      <c r="G2751" t="s">
        <v>55</v>
      </c>
      <c r="H2751" t="s">
        <v>2312</v>
      </c>
      <c r="I2751" t="s">
        <v>55</v>
      </c>
      <c r="J2751" t="s">
        <v>55</v>
      </c>
      <c r="K2751" t="s">
        <v>55</v>
      </c>
      <c r="L2751" t="s">
        <v>55</v>
      </c>
      <c r="M2751" t="s">
        <v>55</v>
      </c>
      <c r="N2751" t="s">
        <v>57</v>
      </c>
      <c r="O2751" t="s">
        <v>57</v>
      </c>
      <c r="P2751" t="s">
        <v>57</v>
      </c>
      <c r="Q2751" t="s">
        <v>57</v>
      </c>
      <c r="R2751" t="s">
        <v>57</v>
      </c>
      <c r="S2751" t="s">
        <v>55</v>
      </c>
      <c r="T2751" t="s">
        <v>57</v>
      </c>
      <c r="U2751" t="s">
        <v>57</v>
      </c>
      <c r="V2751" t="s">
        <v>57</v>
      </c>
      <c r="W2751" t="s">
        <v>55</v>
      </c>
      <c r="X2751" t="s">
        <v>57</v>
      </c>
      <c r="Y2751" t="s">
        <v>57</v>
      </c>
      <c r="Z2751" t="s">
        <v>57</v>
      </c>
      <c r="AA2751" t="s">
        <v>57</v>
      </c>
      <c r="AB2751" t="s">
        <v>57</v>
      </c>
      <c r="AC2751" t="s">
        <v>57</v>
      </c>
      <c r="AD2751" t="s">
        <v>57</v>
      </c>
      <c r="AE2751">
        <v>0</v>
      </c>
      <c r="AF2751">
        <v>0</v>
      </c>
      <c r="AG2751">
        <v>0</v>
      </c>
      <c r="AH2751">
        <v>0</v>
      </c>
      <c r="AI2751" s="18" t="str">
        <f t="shared" si="169"/>
        <v>1</v>
      </c>
      <c r="AJ2751" s="18" t="str">
        <f t="shared" si="170"/>
        <v>1</v>
      </c>
      <c r="AK2751" s="18" t="str">
        <f t="shared" si="171"/>
        <v>1</v>
      </c>
      <c r="AL2751" s="18">
        <f t="shared" si="172"/>
        <v>0</v>
      </c>
      <c r="AM2751" t="s">
        <v>55</v>
      </c>
      <c r="AN2751" t="s">
        <v>55</v>
      </c>
      <c r="AO2751">
        <v>0</v>
      </c>
      <c r="AP2751">
        <v>1</v>
      </c>
      <c r="AQ2751">
        <v>0</v>
      </c>
      <c r="AR2751" t="s">
        <v>59</v>
      </c>
      <c r="AS2751" t="s">
        <v>80</v>
      </c>
      <c r="AT2751" t="s">
        <v>80</v>
      </c>
      <c r="AU2751" t="s">
        <v>80</v>
      </c>
      <c r="AV2751" t="s">
        <v>8610</v>
      </c>
      <c r="AW2751" t="s">
        <v>2312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1</v>
      </c>
      <c r="BJ2751">
        <v>0</v>
      </c>
      <c r="BK2751">
        <v>0</v>
      </c>
      <c r="BL2751">
        <v>2016031023</v>
      </c>
      <c r="BM2751">
        <v>23</v>
      </c>
    </row>
    <row r="2752" spans="1:65">
      <c r="A2752" t="s">
        <v>8611</v>
      </c>
      <c r="B2752">
        <v>2751</v>
      </c>
      <c r="C2752" t="s">
        <v>57</v>
      </c>
      <c r="D2752" t="s">
        <v>55</v>
      </c>
      <c r="E2752">
        <v>23</v>
      </c>
      <c r="F2752">
        <v>2016031023</v>
      </c>
      <c r="G2752" t="s">
        <v>55</v>
      </c>
      <c r="H2752" t="s">
        <v>2313</v>
      </c>
      <c r="I2752" t="s">
        <v>55</v>
      </c>
      <c r="J2752" t="s">
        <v>55</v>
      </c>
      <c r="K2752" t="s">
        <v>55</v>
      </c>
      <c r="L2752" t="s">
        <v>55</v>
      </c>
      <c r="M2752" t="s">
        <v>55</v>
      </c>
      <c r="N2752" t="s">
        <v>57</v>
      </c>
      <c r="O2752" t="s">
        <v>57</v>
      </c>
      <c r="P2752" t="s">
        <v>57</v>
      </c>
      <c r="Q2752" t="s">
        <v>57</v>
      </c>
      <c r="R2752" t="s">
        <v>57</v>
      </c>
      <c r="S2752" t="s">
        <v>55</v>
      </c>
      <c r="T2752" t="s">
        <v>57</v>
      </c>
      <c r="U2752" t="s">
        <v>57</v>
      </c>
      <c r="V2752" t="s">
        <v>57</v>
      </c>
      <c r="W2752" t="s">
        <v>55</v>
      </c>
      <c r="X2752" t="s">
        <v>57</v>
      </c>
      <c r="Y2752" t="s">
        <v>57</v>
      </c>
      <c r="Z2752" t="s">
        <v>57</v>
      </c>
      <c r="AA2752" t="s">
        <v>57</v>
      </c>
      <c r="AB2752" t="s">
        <v>57</v>
      </c>
      <c r="AC2752" t="s">
        <v>57</v>
      </c>
      <c r="AD2752" t="s">
        <v>57</v>
      </c>
      <c r="AE2752">
        <v>0</v>
      </c>
      <c r="AF2752">
        <v>0</v>
      </c>
      <c r="AG2752">
        <v>0</v>
      </c>
      <c r="AH2752">
        <v>0</v>
      </c>
      <c r="AI2752" s="18" t="str">
        <f t="shared" si="169"/>
        <v>1</v>
      </c>
      <c r="AJ2752" s="18" t="str">
        <f t="shared" si="170"/>
        <v>1</v>
      </c>
      <c r="AK2752" s="18" t="str">
        <f t="shared" si="171"/>
        <v>1</v>
      </c>
      <c r="AL2752" s="18">
        <f t="shared" si="172"/>
        <v>0</v>
      </c>
      <c r="AM2752" t="s">
        <v>55</v>
      </c>
      <c r="AN2752" t="s">
        <v>55</v>
      </c>
      <c r="AO2752">
        <v>1</v>
      </c>
      <c r="AP2752">
        <v>1</v>
      </c>
      <c r="AQ2752">
        <v>0</v>
      </c>
      <c r="AR2752" t="s">
        <v>59</v>
      </c>
      <c r="AS2752" t="s">
        <v>80</v>
      </c>
      <c r="AT2752" t="s">
        <v>80</v>
      </c>
      <c r="AU2752" t="s">
        <v>80</v>
      </c>
      <c r="AV2752" t="s">
        <v>8611</v>
      </c>
      <c r="AW2752" t="s">
        <v>2313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</v>
      </c>
      <c r="BJ2752">
        <v>0</v>
      </c>
      <c r="BK2752">
        <v>0</v>
      </c>
      <c r="BL2752">
        <v>2016031023</v>
      </c>
      <c r="BM2752">
        <v>23</v>
      </c>
    </row>
    <row r="2753" spans="1:65">
      <c r="A2753" t="s">
        <v>8612</v>
      </c>
      <c r="B2753">
        <v>2752</v>
      </c>
      <c r="C2753" t="s">
        <v>718</v>
      </c>
      <c r="D2753">
        <v>1</v>
      </c>
      <c r="E2753">
        <v>23</v>
      </c>
      <c r="F2753">
        <v>2016031023</v>
      </c>
      <c r="G2753">
        <v>20160310</v>
      </c>
      <c r="H2753" t="s">
        <v>2314</v>
      </c>
      <c r="I2753" t="s">
        <v>426</v>
      </c>
      <c r="J2753" t="s">
        <v>55</v>
      </c>
      <c r="K2753">
        <v>2</v>
      </c>
      <c r="L2753">
        <v>2</v>
      </c>
      <c r="M2753">
        <v>1</v>
      </c>
      <c r="N2753" t="s">
        <v>56</v>
      </c>
      <c r="O2753" t="s">
        <v>217</v>
      </c>
      <c r="P2753" t="s">
        <v>68</v>
      </c>
      <c r="Q2753" t="s">
        <v>3</v>
      </c>
      <c r="R2753" t="s">
        <v>297</v>
      </c>
      <c r="S2753" t="s">
        <v>55</v>
      </c>
      <c r="T2753" t="s">
        <v>68</v>
      </c>
      <c r="U2753" t="s">
        <v>56</v>
      </c>
      <c r="V2753" t="s">
        <v>68</v>
      </c>
      <c r="W2753" t="s">
        <v>55</v>
      </c>
      <c r="X2753" t="s">
        <v>56</v>
      </c>
      <c r="Y2753" t="s">
        <v>56</v>
      </c>
      <c r="Z2753" t="s">
        <v>56</v>
      </c>
      <c r="AA2753" t="s">
        <v>57</v>
      </c>
      <c r="AB2753" t="s">
        <v>56</v>
      </c>
      <c r="AC2753" t="s">
        <v>68</v>
      </c>
      <c r="AD2753" t="s">
        <v>3141</v>
      </c>
      <c r="AE2753">
        <v>0</v>
      </c>
      <c r="AF2753">
        <v>0</v>
      </c>
      <c r="AG2753">
        <v>0</v>
      </c>
      <c r="AH2753">
        <v>1</v>
      </c>
      <c r="AI2753" s="18" t="str">
        <f t="shared" si="169"/>
        <v>1</v>
      </c>
      <c r="AJ2753" s="18" t="str">
        <f t="shared" si="170"/>
        <v>1</v>
      </c>
      <c r="AK2753" s="18" t="str">
        <f t="shared" si="171"/>
        <v>1</v>
      </c>
      <c r="AL2753" s="18">
        <f t="shared" si="172"/>
        <v>1</v>
      </c>
      <c r="AM2753" t="s">
        <v>55</v>
      </c>
      <c r="AN2753" t="s">
        <v>55</v>
      </c>
      <c r="AO2753">
        <v>0</v>
      </c>
      <c r="AP2753">
        <v>0</v>
      </c>
      <c r="AQ2753">
        <v>0</v>
      </c>
      <c r="AR2753" t="s">
        <v>426</v>
      </c>
      <c r="AS2753" t="s">
        <v>141</v>
      </c>
      <c r="AT2753" t="s">
        <v>141</v>
      </c>
      <c r="AU2753" t="s">
        <v>1326</v>
      </c>
      <c r="AV2753" t="s">
        <v>8612</v>
      </c>
      <c r="AW2753" t="s">
        <v>2314</v>
      </c>
      <c r="AX2753">
        <v>0</v>
      </c>
      <c r="AY2753">
        <v>0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2016031023</v>
      </c>
      <c r="BM2753">
        <v>23</v>
      </c>
    </row>
    <row r="2754" spans="1:65">
      <c r="A2754" t="s">
        <v>8613</v>
      </c>
      <c r="B2754">
        <v>2753</v>
      </c>
      <c r="C2754" t="s">
        <v>57</v>
      </c>
      <c r="D2754" t="s">
        <v>55</v>
      </c>
      <c r="E2754">
        <v>23</v>
      </c>
      <c r="F2754">
        <v>2016031023</v>
      </c>
      <c r="G2754" t="s">
        <v>55</v>
      </c>
      <c r="H2754" t="s">
        <v>2315</v>
      </c>
      <c r="I2754" t="s">
        <v>55</v>
      </c>
      <c r="J2754" t="s">
        <v>55</v>
      </c>
      <c r="K2754" t="s">
        <v>55</v>
      </c>
      <c r="L2754" t="s">
        <v>55</v>
      </c>
      <c r="M2754" t="s">
        <v>55</v>
      </c>
      <c r="N2754" t="s">
        <v>57</v>
      </c>
      <c r="O2754" t="s">
        <v>57</v>
      </c>
      <c r="P2754" t="s">
        <v>57</v>
      </c>
      <c r="Q2754" t="s">
        <v>57</v>
      </c>
      <c r="R2754" t="s">
        <v>57</v>
      </c>
      <c r="S2754" t="s">
        <v>55</v>
      </c>
      <c r="T2754" t="s">
        <v>57</v>
      </c>
      <c r="U2754" t="s">
        <v>57</v>
      </c>
      <c r="V2754" t="s">
        <v>57</v>
      </c>
      <c r="W2754" t="s">
        <v>55</v>
      </c>
      <c r="X2754" t="s">
        <v>57</v>
      </c>
      <c r="Y2754" t="s">
        <v>57</v>
      </c>
      <c r="Z2754" t="s">
        <v>57</v>
      </c>
      <c r="AA2754" t="s">
        <v>57</v>
      </c>
      <c r="AB2754" t="s">
        <v>57</v>
      </c>
      <c r="AC2754" t="s">
        <v>57</v>
      </c>
      <c r="AD2754" t="s">
        <v>57</v>
      </c>
      <c r="AE2754">
        <v>0</v>
      </c>
      <c r="AF2754">
        <v>0</v>
      </c>
      <c r="AG2754">
        <v>0</v>
      </c>
      <c r="AH2754">
        <v>0</v>
      </c>
      <c r="AI2754" s="18" t="str">
        <f t="shared" si="169"/>
        <v>1</v>
      </c>
      <c r="AJ2754" s="18" t="str">
        <f t="shared" si="170"/>
        <v>1</v>
      </c>
      <c r="AK2754" s="18" t="str">
        <f t="shared" si="171"/>
        <v>1</v>
      </c>
      <c r="AL2754" s="18">
        <f t="shared" si="172"/>
        <v>0</v>
      </c>
      <c r="AM2754" t="s">
        <v>55</v>
      </c>
      <c r="AN2754" t="s">
        <v>55</v>
      </c>
      <c r="AO2754">
        <v>0</v>
      </c>
      <c r="AP2754">
        <v>1</v>
      </c>
      <c r="AQ2754">
        <v>0</v>
      </c>
      <c r="AR2754" t="s">
        <v>59</v>
      </c>
      <c r="AS2754" t="s">
        <v>80</v>
      </c>
      <c r="AT2754" t="s">
        <v>80</v>
      </c>
      <c r="AU2754" t="s">
        <v>80</v>
      </c>
      <c r="AV2754" t="s">
        <v>8613</v>
      </c>
      <c r="AW2754" t="s">
        <v>2315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1</v>
      </c>
      <c r="BJ2754">
        <v>0</v>
      </c>
      <c r="BK2754">
        <v>0</v>
      </c>
      <c r="BL2754">
        <v>2016031023</v>
      </c>
      <c r="BM2754">
        <v>23</v>
      </c>
    </row>
    <row r="2755" spans="1:65">
      <c r="A2755" t="s">
        <v>8614</v>
      </c>
      <c r="B2755">
        <v>2754</v>
      </c>
      <c r="C2755" t="s">
        <v>57</v>
      </c>
      <c r="D2755" t="s">
        <v>55</v>
      </c>
      <c r="E2755">
        <v>23</v>
      </c>
      <c r="F2755">
        <v>2016031023</v>
      </c>
      <c r="G2755" t="s">
        <v>55</v>
      </c>
      <c r="H2755" t="s">
        <v>3142</v>
      </c>
      <c r="I2755" t="s">
        <v>55</v>
      </c>
      <c r="J2755" t="s">
        <v>55</v>
      </c>
      <c r="K2755" t="s">
        <v>55</v>
      </c>
      <c r="L2755" t="s">
        <v>55</v>
      </c>
      <c r="M2755" t="s">
        <v>55</v>
      </c>
      <c r="N2755" t="s">
        <v>57</v>
      </c>
      <c r="O2755" t="s">
        <v>57</v>
      </c>
      <c r="P2755" t="s">
        <v>57</v>
      </c>
      <c r="Q2755" t="s">
        <v>57</v>
      </c>
      <c r="R2755" t="s">
        <v>57</v>
      </c>
      <c r="S2755" t="s">
        <v>55</v>
      </c>
      <c r="T2755" t="s">
        <v>57</v>
      </c>
      <c r="U2755" t="s">
        <v>57</v>
      </c>
      <c r="V2755" t="s">
        <v>57</v>
      </c>
      <c r="W2755" t="s">
        <v>55</v>
      </c>
      <c r="X2755" t="s">
        <v>57</v>
      </c>
      <c r="Y2755" t="s">
        <v>57</v>
      </c>
      <c r="Z2755" t="s">
        <v>57</v>
      </c>
      <c r="AA2755" t="s">
        <v>57</v>
      </c>
      <c r="AB2755" t="s">
        <v>57</v>
      </c>
      <c r="AC2755" t="s">
        <v>57</v>
      </c>
      <c r="AD2755" t="s">
        <v>57</v>
      </c>
      <c r="AE2755">
        <v>0</v>
      </c>
      <c r="AF2755">
        <v>0</v>
      </c>
      <c r="AG2755">
        <v>0</v>
      </c>
      <c r="AH2755">
        <v>0</v>
      </c>
      <c r="AI2755" s="18" t="str">
        <f t="shared" ref="AI2755:AI2818" si="173">IF(ISERROR(FIND("0",AE2755))=FALSE, "1", IF(ISERROR(FIND("1",AE2755))=FALSE, "0"))</f>
        <v>1</v>
      </c>
      <c r="AJ2755" s="18" t="str">
        <f t="shared" ref="AJ2755:AJ2818" si="174">IF(ISERROR(FIND("0",AF2755))=FALSE, "1", IF(ISERROR(FIND("1",AF2755))=FALSE, "0"))</f>
        <v>1</v>
      </c>
      <c r="AK2755" s="18" t="str">
        <f t="shared" ref="AK2755:AK2818" si="175">IF(ISERROR(FIND("0",AG2755))=FALSE, "1", IF(ISERROR(FIND("1",AG2755))=FALSE, "0"))</f>
        <v>1</v>
      </c>
      <c r="AL2755" s="18">
        <f t="shared" ref="AL2755:AL2818" si="176">AH2755</f>
        <v>0</v>
      </c>
      <c r="AM2755" t="s">
        <v>55</v>
      </c>
      <c r="AN2755" t="s">
        <v>55</v>
      </c>
      <c r="AO2755">
        <v>0</v>
      </c>
      <c r="AP2755">
        <v>1</v>
      </c>
      <c r="AQ2755">
        <v>0</v>
      </c>
      <c r="AR2755" t="s">
        <v>59</v>
      </c>
      <c r="AS2755" t="s">
        <v>80</v>
      </c>
      <c r="AT2755" t="s">
        <v>80</v>
      </c>
      <c r="AU2755" t="s">
        <v>80</v>
      </c>
      <c r="AV2755" t="s">
        <v>8614</v>
      </c>
      <c r="AW2755" t="s">
        <v>3142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2016031023</v>
      </c>
      <c r="BM2755">
        <v>23</v>
      </c>
    </row>
    <row r="2756" spans="1:65">
      <c r="A2756" t="s">
        <v>8615</v>
      </c>
      <c r="B2756">
        <v>2755</v>
      </c>
      <c r="C2756" t="s">
        <v>57</v>
      </c>
      <c r="D2756" t="s">
        <v>55</v>
      </c>
      <c r="E2756">
        <v>23</v>
      </c>
      <c r="F2756">
        <v>2016031023</v>
      </c>
      <c r="G2756" t="s">
        <v>55</v>
      </c>
      <c r="H2756" t="s">
        <v>3143</v>
      </c>
      <c r="I2756" t="s">
        <v>55</v>
      </c>
      <c r="J2756" t="s">
        <v>55</v>
      </c>
      <c r="K2756" t="s">
        <v>55</v>
      </c>
      <c r="L2756" t="s">
        <v>55</v>
      </c>
      <c r="M2756" t="s">
        <v>55</v>
      </c>
      <c r="N2756" t="s">
        <v>57</v>
      </c>
      <c r="O2756" t="s">
        <v>57</v>
      </c>
      <c r="P2756" t="s">
        <v>57</v>
      </c>
      <c r="Q2756" t="s">
        <v>57</v>
      </c>
      <c r="R2756" t="s">
        <v>57</v>
      </c>
      <c r="S2756" t="s">
        <v>55</v>
      </c>
      <c r="T2756" t="s">
        <v>57</v>
      </c>
      <c r="U2756" t="s">
        <v>57</v>
      </c>
      <c r="V2756" t="s">
        <v>57</v>
      </c>
      <c r="W2756" t="s">
        <v>55</v>
      </c>
      <c r="X2756" t="s">
        <v>57</v>
      </c>
      <c r="Y2756" t="s">
        <v>57</v>
      </c>
      <c r="Z2756" t="s">
        <v>57</v>
      </c>
      <c r="AA2756" t="s">
        <v>57</v>
      </c>
      <c r="AB2756" t="s">
        <v>57</v>
      </c>
      <c r="AC2756" t="s">
        <v>57</v>
      </c>
      <c r="AD2756" t="s">
        <v>57</v>
      </c>
      <c r="AE2756">
        <v>0</v>
      </c>
      <c r="AF2756">
        <v>0</v>
      </c>
      <c r="AG2756">
        <v>0</v>
      </c>
      <c r="AH2756">
        <v>0</v>
      </c>
      <c r="AI2756" s="18" t="str">
        <f t="shared" si="173"/>
        <v>1</v>
      </c>
      <c r="AJ2756" s="18" t="str">
        <f t="shared" si="174"/>
        <v>1</v>
      </c>
      <c r="AK2756" s="18" t="str">
        <f t="shared" si="175"/>
        <v>1</v>
      </c>
      <c r="AL2756" s="18">
        <f t="shared" si="176"/>
        <v>0</v>
      </c>
      <c r="AM2756" t="s">
        <v>55</v>
      </c>
      <c r="AN2756" t="s">
        <v>55</v>
      </c>
      <c r="AO2756">
        <v>0</v>
      </c>
      <c r="AP2756">
        <v>1</v>
      </c>
      <c r="AQ2756">
        <v>0</v>
      </c>
      <c r="AR2756" t="s">
        <v>59</v>
      </c>
      <c r="AS2756" t="s">
        <v>80</v>
      </c>
      <c r="AT2756" t="s">
        <v>80</v>
      </c>
      <c r="AU2756" t="s">
        <v>80</v>
      </c>
      <c r="AV2756" t="s">
        <v>8615</v>
      </c>
      <c r="AW2756" t="s">
        <v>3143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0</v>
      </c>
      <c r="BK2756">
        <v>0</v>
      </c>
      <c r="BL2756">
        <v>2016031023</v>
      </c>
      <c r="BM2756">
        <v>23</v>
      </c>
    </row>
    <row r="2757" spans="1:65">
      <c r="A2757" t="s">
        <v>8616</v>
      </c>
      <c r="B2757">
        <v>2756</v>
      </c>
      <c r="C2757" t="s">
        <v>57</v>
      </c>
      <c r="D2757" t="s">
        <v>55</v>
      </c>
      <c r="E2757">
        <v>23</v>
      </c>
      <c r="F2757">
        <v>2016031023</v>
      </c>
      <c r="G2757" t="s">
        <v>55</v>
      </c>
      <c r="H2757" t="s">
        <v>3144</v>
      </c>
      <c r="I2757" t="s">
        <v>55</v>
      </c>
      <c r="J2757" t="s">
        <v>55</v>
      </c>
      <c r="K2757" t="s">
        <v>55</v>
      </c>
      <c r="L2757" t="s">
        <v>55</v>
      </c>
      <c r="M2757" t="s">
        <v>55</v>
      </c>
      <c r="N2757" t="s">
        <v>57</v>
      </c>
      <c r="O2757" t="s">
        <v>57</v>
      </c>
      <c r="P2757" t="s">
        <v>57</v>
      </c>
      <c r="Q2757" t="s">
        <v>57</v>
      </c>
      <c r="R2757" t="s">
        <v>57</v>
      </c>
      <c r="S2757" t="s">
        <v>55</v>
      </c>
      <c r="T2757" t="s">
        <v>57</v>
      </c>
      <c r="U2757" t="s">
        <v>57</v>
      </c>
      <c r="V2757" t="s">
        <v>57</v>
      </c>
      <c r="W2757" t="s">
        <v>55</v>
      </c>
      <c r="X2757" t="s">
        <v>57</v>
      </c>
      <c r="Y2757" t="s">
        <v>57</v>
      </c>
      <c r="Z2757" t="s">
        <v>57</v>
      </c>
      <c r="AA2757" t="s">
        <v>57</v>
      </c>
      <c r="AB2757" t="s">
        <v>57</v>
      </c>
      <c r="AC2757" t="s">
        <v>57</v>
      </c>
      <c r="AD2757" t="s">
        <v>57</v>
      </c>
      <c r="AE2757">
        <v>0</v>
      </c>
      <c r="AF2757">
        <v>0</v>
      </c>
      <c r="AG2757">
        <v>0</v>
      </c>
      <c r="AH2757">
        <v>0</v>
      </c>
      <c r="AI2757" s="18" t="str">
        <f t="shared" si="173"/>
        <v>1</v>
      </c>
      <c r="AJ2757" s="18" t="str">
        <f t="shared" si="174"/>
        <v>1</v>
      </c>
      <c r="AK2757" s="18" t="str">
        <f t="shared" si="175"/>
        <v>1</v>
      </c>
      <c r="AL2757" s="18">
        <f t="shared" si="176"/>
        <v>0</v>
      </c>
      <c r="AM2757" t="s">
        <v>55</v>
      </c>
      <c r="AN2757" t="s">
        <v>55</v>
      </c>
      <c r="AO2757">
        <v>0</v>
      </c>
      <c r="AP2757">
        <v>1</v>
      </c>
      <c r="AQ2757">
        <v>0</v>
      </c>
      <c r="AR2757" t="s">
        <v>59</v>
      </c>
      <c r="AS2757" t="s">
        <v>80</v>
      </c>
      <c r="AT2757" t="s">
        <v>80</v>
      </c>
      <c r="AU2757" t="s">
        <v>80</v>
      </c>
      <c r="AV2757" t="s">
        <v>8616</v>
      </c>
      <c r="AW2757" t="s">
        <v>3144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J2757">
        <v>0</v>
      </c>
      <c r="BK2757">
        <v>0</v>
      </c>
      <c r="BL2757">
        <v>2016031023</v>
      </c>
      <c r="BM2757">
        <v>23</v>
      </c>
    </row>
    <row r="2758" spans="1:65">
      <c r="A2758" t="s">
        <v>8617</v>
      </c>
      <c r="B2758">
        <v>2757</v>
      </c>
      <c r="C2758" t="s">
        <v>57</v>
      </c>
      <c r="D2758" t="s">
        <v>55</v>
      </c>
      <c r="E2758">
        <v>23</v>
      </c>
      <c r="F2758">
        <v>2016031023</v>
      </c>
      <c r="G2758" t="s">
        <v>55</v>
      </c>
      <c r="H2758" t="s">
        <v>3145</v>
      </c>
      <c r="I2758" t="s">
        <v>55</v>
      </c>
      <c r="J2758" t="s">
        <v>55</v>
      </c>
      <c r="K2758" t="s">
        <v>55</v>
      </c>
      <c r="L2758" t="s">
        <v>55</v>
      </c>
      <c r="M2758" t="s">
        <v>55</v>
      </c>
      <c r="N2758" t="s">
        <v>57</v>
      </c>
      <c r="O2758" t="s">
        <v>57</v>
      </c>
      <c r="P2758" t="s">
        <v>57</v>
      </c>
      <c r="Q2758" t="s">
        <v>57</v>
      </c>
      <c r="R2758" t="s">
        <v>57</v>
      </c>
      <c r="S2758" t="s">
        <v>55</v>
      </c>
      <c r="T2758" t="s">
        <v>57</v>
      </c>
      <c r="U2758" t="s">
        <v>57</v>
      </c>
      <c r="V2758" t="s">
        <v>57</v>
      </c>
      <c r="W2758" t="s">
        <v>55</v>
      </c>
      <c r="X2758" t="s">
        <v>57</v>
      </c>
      <c r="Y2758" t="s">
        <v>57</v>
      </c>
      <c r="Z2758" t="s">
        <v>57</v>
      </c>
      <c r="AA2758" t="s">
        <v>57</v>
      </c>
      <c r="AB2758" t="s">
        <v>57</v>
      </c>
      <c r="AC2758" t="s">
        <v>57</v>
      </c>
      <c r="AD2758" t="s">
        <v>57</v>
      </c>
      <c r="AE2758">
        <v>0</v>
      </c>
      <c r="AF2758">
        <v>0</v>
      </c>
      <c r="AG2758">
        <v>0</v>
      </c>
      <c r="AH2758">
        <v>0</v>
      </c>
      <c r="AI2758" s="18" t="str">
        <f t="shared" si="173"/>
        <v>1</v>
      </c>
      <c r="AJ2758" s="18" t="str">
        <f t="shared" si="174"/>
        <v>1</v>
      </c>
      <c r="AK2758" s="18" t="str">
        <f t="shared" si="175"/>
        <v>1</v>
      </c>
      <c r="AL2758" s="18">
        <f t="shared" si="176"/>
        <v>0</v>
      </c>
      <c r="AM2758" t="s">
        <v>55</v>
      </c>
      <c r="AN2758" t="s">
        <v>55</v>
      </c>
      <c r="AO2758">
        <v>1</v>
      </c>
      <c r="AP2758">
        <v>1</v>
      </c>
      <c r="AQ2758">
        <v>0</v>
      </c>
      <c r="AR2758" t="s">
        <v>59</v>
      </c>
      <c r="AS2758" t="s">
        <v>80</v>
      </c>
      <c r="AT2758" t="s">
        <v>80</v>
      </c>
      <c r="AU2758" t="s">
        <v>80</v>
      </c>
      <c r="AV2758" t="s">
        <v>8617</v>
      </c>
      <c r="AW2758" t="s">
        <v>3145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2016031023</v>
      </c>
      <c r="BM2758">
        <v>23</v>
      </c>
    </row>
    <row r="2759" spans="1:65">
      <c r="A2759" t="s">
        <v>8618</v>
      </c>
      <c r="B2759">
        <v>2758</v>
      </c>
      <c r="C2759" t="s">
        <v>718</v>
      </c>
      <c r="D2759">
        <v>1</v>
      </c>
      <c r="E2759">
        <v>23</v>
      </c>
      <c r="F2759">
        <v>2016031023</v>
      </c>
      <c r="G2759">
        <v>20160310</v>
      </c>
      <c r="H2759" t="s">
        <v>3146</v>
      </c>
      <c r="I2759" t="s">
        <v>618</v>
      </c>
      <c r="J2759" t="s">
        <v>55</v>
      </c>
      <c r="K2759">
        <v>1</v>
      </c>
      <c r="L2759">
        <v>1</v>
      </c>
      <c r="M2759">
        <v>0</v>
      </c>
      <c r="N2759" t="s">
        <v>56</v>
      </c>
      <c r="O2759" t="s">
        <v>3092</v>
      </c>
      <c r="P2759" t="s">
        <v>68</v>
      </c>
      <c r="Q2759" t="s">
        <v>3</v>
      </c>
      <c r="R2759" t="s">
        <v>80</v>
      </c>
      <c r="S2759" t="s">
        <v>55</v>
      </c>
      <c r="T2759" t="s">
        <v>56</v>
      </c>
      <c r="U2759" t="s">
        <v>56</v>
      </c>
      <c r="V2759" t="s">
        <v>56</v>
      </c>
      <c r="W2759" t="s">
        <v>55</v>
      </c>
      <c r="X2759" t="s">
        <v>56</v>
      </c>
      <c r="Y2759" t="s">
        <v>56</v>
      </c>
      <c r="Z2759" t="s">
        <v>56</v>
      </c>
      <c r="AA2759" t="s">
        <v>57</v>
      </c>
      <c r="AB2759" t="s">
        <v>56</v>
      </c>
      <c r="AC2759" t="s">
        <v>68</v>
      </c>
      <c r="AD2759" t="s">
        <v>3147</v>
      </c>
      <c r="AE2759">
        <v>0</v>
      </c>
      <c r="AF2759">
        <v>0</v>
      </c>
      <c r="AG2759">
        <v>0</v>
      </c>
      <c r="AH2759">
        <v>1</v>
      </c>
      <c r="AI2759" s="18" t="str">
        <f t="shared" si="173"/>
        <v>1</v>
      </c>
      <c r="AJ2759" s="18" t="str">
        <f t="shared" si="174"/>
        <v>1</v>
      </c>
      <c r="AK2759" s="18" t="str">
        <f t="shared" si="175"/>
        <v>1</v>
      </c>
      <c r="AL2759" s="18">
        <f t="shared" si="176"/>
        <v>1</v>
      </c>
      <c r="AM2759" t="s">
        <v>55</v>
      </c>
      <c r="AN2759" t="s">
        <v>55</v>
      </c>
      <c r="AO2759">
        <v>0</v>
      </c>
      <c r="AP2759">
        <v>0</v>
      </c>
      <c r="AQ2759">
        <v>0</v>
      </c>
      <c r="AR2759" t="s">
        <v>379</v>
      </c>
      <c r="AS2759" t="s">
        <v>80</v>
      </c>
      <c r="AT2759" t="s">
        <v>80</v>
      </c>
      <c r="AU2759" t="s">
        <v>80</v>
      </c>
      <c r="AV2759" t="s">
        <v>8618</v>
      </c>
      <c r="AW2759" t="s">
        <v>3146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2016031023</v>
      </c>
      <c r="BM2759">
        <v>23</v>
      </c>
    </row>
    <row r="2760" spans="1:65">
      <c r="A2760" t="s">
        <v>8619</v>
      </c>
      <c r="B2760">
        <v>2759</v>
      </c>
      <c r="C2760" t="s">
        <v>718</v>
      </c>
      <c r="D2760">
        <v>1</v>
      </c>
      <c r="E2760">
        <v>23</v>
      </c>
      <c r="F2760">
        <v>2016031023</v>
      </c>
      <c r="G2760">
        <v>20160310</v>
      </c>
      <c r="H2760" t="s">
        <v>3148</v>
      </c>
      <c r="I2760" t="s">
        <v>80</v>
      </c>
      <c r="J2760" t="s">
        <v>55</v>
      </c>
      <c r="K2760">
        <v>0</v>
      </c>
      <c r="L2760">
        <v>0</v>
      </c>
      <c r="M2760">
        <v>0</v>
      </c>
      <c r="N2760" t="s">
        <v>56</v>
      </c>
      <c r="O2760" t="s">
        <v>57</v>
      </c>
      <c r="P2760" t="s">
        <v>57</v>
      </c>
      <c r="Q2760" t="s">
        <v>3</v>
      </c>
      <c r="R2760" t="s">
        <v>80</v>
      </c>
      <c r="S2760" t="s">
        <v>55</v>
      </c>
      <c r="T2760" t="s">
        <v>56</v>
      </c>
      <c r="U2760" t="s">
        <v>56</v>
      </c>
      <c r="V2760" t="s">
        <v>56</v>
      </c>
      <c r="W2760" t="s">
        <v>55</v>
      </c>
      <c r="X2760" t="s">
        <v>56</v>
      </c>
      <c r="Y2760" t="s">
        <v>56</v>
      </c>
      <c r="Z2760" t="s">
        <v>56</v>
      </c>
      <c r="AA2760" t="s">
        <v>57</v>
      </c>
      <c r="AB2760" t="s">
        <v>56</v>
      </c>
      <c r="AC2760" t="s">
        <v>56</v>
      </c>
      <c r="AD2760" t="s">
        <v>3149</v>
      </c>
      <c r="AE2760">
        <v>0</v>
      </c>
      <c r="AF2760">
        <v>0</v>
      </c>
      <c r="AG2760">
        <v>0</v>
      </c>
      <c r="AH2760">
        <v>1</v>
      </c>
      <c r="AI2760" s="18" t="str">
        <f t="shared" si="173"/>
        <v>1</v>
      </c>
      <c r="AJ2760" s="18" t="str">
        <f t="shared" si="174"/>
        <v>1</v>
      </c>
      <c r="AK2760" s="18" t="str">
        <f t="shared" si="175"/>
        <v>1</v>
      </c>
      <c r="AL2760" s="18">
        <f t="shared" si="176"/>
        <v>1</v>
      </c>
      <c r="AM2760" t="s">
        <v>55</v>
      </c>
      <c r="AN2760" t="s">
        <v>55</v>
      </c>
      <c r="AO2760">
        <v>0</v>
      </c>
      <c r="AP2760">
        <v>0</v>
      </c>
      <c r="AQ2760">
        <v>0</v>
      </c>
      <c r="AR2760" t="s">
        <v>59</v>
      </c>
      <c r="AS2760" t="s">
        <v>80</v>
      </c>
      <c r="AT2760" t="s">
        <v>80</v>
      </c>
      <c r="AU2760" t="s">
        <v>80</v>
      </c>
      <c r="AV2760" t="s">
        <v>8619</v>
      </c>
      <c r="AW2760" t="s">
        <v>3148</v>
      </c>
      <c r="AX2760">
        <v>0</v>
      </c>
      <c r="AY2760">
        <v>0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2016031023</v>
      </c>
      <c r="BM2760">
        <v>23</v>
      </c>
    </row>
    <row r="2761" spans="1:65">
      <c r="A2761" t="s">
        <v>8620</v>
      </c>
      <c r="B2761">
        <v>2760</v>
      </c>
      <c r="C2761" t="s">
        <v>718</v>
      </c>
      <c r="D2761">
        <v>1</v>
      </c>
      <c r="E2761">
        <v>23</v>
      </c>
      <c r="F2761">
        <v>2016031023</v>
      </c>
      <c r="G2761">
        <v>20160310</v>
      </c>
      <c r="H2761" t="s">
        <v>3150</v>
      </c>
      <c r="I2761" t="s">
        <v>618</v>
      </c>
      <c r="J2761" t="s">
        <v>55</v>
      </c>
      <c r="K2761">
        <v>3</v>
      </c>
      <c r="L2761">
        <v>2</v>
      </c>
      <c r="M2761">
        <v>1</v>
      </c>
      <c r="N2761" t="s">
        <v>56</v>
      </c>
      <c r="O2761" t="s">
        <v>618</v>
      </c>
      <c r="P2761" t="s">
        <v>68</v>
      </c>
      <c r="Q2761" t="s">
        <v>3</v>
      </c>
      <c r="R2761" t="s">
        <v>58</v>
      </c>
      <c r="S2761" t="s">
        <v>55</v>
      </c>
      <c r="T2761" t="s">
        <v>56</v>
      </c>
      <c r="U2761" t="s">
        <v>56</v>
      </c>
      <c r="V2761" t="s">
        <v>56</v>
      </c>
      <c r="W2761" t="s">
        <v>55</v>
      </c>
      <c r="X2761" t="s">
        <v>56</v>
      </c>
      <c r="Y2761" t="s">
        <v>56</v>
      </c>
      <c r="Z2761" t="s">
        <v>56</v>
      </c>
      <c r="AA2761" t="s">
        <v>57</v>
      </c>
      <c r="AB2761" t="s">
        <v>56</v>
      </c>
      <c r="AC2761" t="s">
        <v>56</v>
      </c>
      <c r="AD2761" t="s">
        <v>3151</v>
      </c>
      <c r="AE2761">
        <v>0</v>
      </c>
      <c r="AF2761">
        <v>0</v>
      </c>
      <c r="AG2761">
        <v>0</v>
      </c>
      <c r="AH2761">
        <v>1</v>
      </c>
      <c r="AI2761" s="18" t="str">
        <f t="shared" si="173"/>
        <v>1</v>
      </c>
      <c r="AJ2761" s="18" t="str">
        <f t="shared" si="174"/>
        <v>1</v>
      </c>
      <c r="AK2761" s="18" t="str">
        <f t="shared" si="175"/>
        <v>1</v>
      </c>
      <c r="AL2761" s="18">
        <f t="shared" si="176"/>
        <v>1</v>
      </c>
      <c r="AM2761" t="s">
        <v>55</v>
      </c>
      <c r="AN2761" t="s">
        <v>55</v>
      </c>
      <c r="AO2761">
        <v>0</v>
      </c>
      <c r="AP2761">
        <v>0</v>
      </c>
      <c r="AQ2761">
        <v>0</v>
      </c>
      <c r="AR2761" t="s">
        <v>379</v>
      </c>
      <c r="AS2761" t="s">
        <v>58</v>
      </c>
      <c r="AT2761" t="s">
        <v>58</v>
      </c>
      <c r="AU2761" t="s">
        <v>1326</v>
      </c>
      <c r="AV2761" t="s">
        <v>8620</v>
      </c>
      <c r="AW2761" t="s">
        <v>3150</v>
      </c>
      <c r="AX2761">
        <v>0</v>
      </c>
      <c r="AY2761">
        <v>0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2016031023</v>
      </c>
      <c r="BM2761">
        <v>23</v>
      </c>
    </row>
    <row r="2762" spans="1:65">
      <c r="A2762" t="s">
        <v>8621</v>
      </c>
      <c r="B2762">
        <v>2761</v>
      </c>
      <c r="C2762" t="s">
        <v>57</v>
      </c>
      <c r="D2762" t="s">
        <v>55</v>
      </c>
      <c r="E2762">
        <v>23</v>
      </c>
      <c r="F2762">
        <v>2016031023</v>
      </c>
      <c r="G2762" t="s">
        <v>55</v>
      </c>
      <c r="H2762" t="s">
        <v>3152</v>
      </c>
      <c r="I2762" t="s">
        <v>55</v>
      </c>
      <c r="J2762" t="s">
        <v>55</v>
      </c>
      <c r="K2762" t="s">
        <v>55</v>
      </c>
      <c r="L2762" t="s">
        <v>55</v>
      </c>
      <c r="M2762" t="s">
        <v>55</v>
      </c>
      <c r="N2762" t="s">
        <v>57</v>
      </c>
      <c r="O2762" t="s">
        <v>57</v>
      </c>
      <c r="P2762" t="s">
        <v>57</v>
      </c>
      <c r="Q2762" t="s">
        <v>57</v>
      </c>
      <c r="R2762" t="s">
        <v>57</v>
      </c>
      <c r="S2762" t="s">
        <v>55</v>
      </c>
      <c r="T2762" t="s">
        <v>57</v>
      </c>
      <c r="U2762" t="s">
        <v>57</v>
      </c>
      <c r="V2762" t="s">
        <v>57</v>
      </c>
      <c r="W2762" t="s">
        <v>55</v>
      </c>
      <c r="X2762" t="s">
        <v>57</v>
      </c>
      <c r="Y2762" t="s">
        <v>57</v>
      </c>
      <c r="Z2762" t="s">
        <v>57</v>
      </c>
      <c r="AA2762" t="s">
        <v>57</v>
      </c>
      <c r="AB2762" t="s">
        <v>57</v>
      </c>
      <c r="AC2762" t="s">
        <v>57</v>
      </c>
      <c r="AD2762" t="s">
        <v>57</v>
      </c>
      <c r="AE2762">
        <v>0</v>
      </c>
      <c r="AF2762">
        <v>0</v>
      </c>
      <c r="AG2762">
        <v>0</v>
      </c>
      <c r="AH2762">
        <v>0</v>
      </c>
      <c r="AI2762" s="18" t="str">
        <f t="shared" si="173"/>
        <v>1</v>
      </c>
      <c r="AJ2762" s="18" t="str">
        <f t="shared" si="174"/>
        <v>1</v>
      </c>
      <c r="AK2762" s="18" t="str">
        <f t="shared" si="175"/>
        <v>1</v>
      </c>
      <c r="AL2762" s="18">
        <f t="shared" si="176"/>
        <v>0</v>
      </c>
      <c r="AM2762" t="s">
        <v>55</v>
      </c>
      <c r="AN2762" t="s">
        <v>55</v>
      </c>
      <c r="AO2762">
        <v>1</v>
      </c>
      <c r="AP2762">
        <v>1</v>
      </c>
      <c r="AQ2762">
        <v>0</v>
      </c>
      <c r="AR2762" t="s">
        <v>59</v>
      </c>
      <c r="AS2762" t="s">
        <v>80</v>
      </c>
      <c r="AT2762" t="s">
        <v>80</v>
      </c>
      <c r="AU2762" t="s">
        <v>80</v>
      </c>
      <c r="AV2762" t="s">
        <v>8621</v>
      </c>
      <c r="AW2762" t="s">
        <v>3152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2016031023</v>
      </c>
      <c r="BM2762">
        <v>23</v>
      </c>
    </row>
    <row r="2763" spans="1:65">
      <c r="A2763" t="s">
        <v>8622</v>
      </c>
      <c r="B2763">
        <v>2762</v>
      </c>
      <c r="C2763" t="s">
        <v>57</v>
      </c>
      <c r="D2763" t="s">
        <v>55</v>
      </c>
      <c r="E2763">
        <v>23</v>
      </c>
      <c r="F2763">
        <v>2016031023</v>
      </c>
      <c r="G2763" t="s">
        <v>55</v>
      </c>
      <c r="H2763" t="s">
        <v>3153</v>
      </c>
      <c r="I2763" t="s">
        <v>55</v>
      </c>
      <c r="J2763" t="s">
        <v>55</v>
      </c>
      <c r="K2763" t="s">
        <v>55</v>
      </c>
      <c r="L2763" t="s">
        <v>55</v>
      </c>
      <c r="M2763" t="s">
        <v>55</v>
      </c>
      <c r="N2763" t="s">
        <v>57</v>
      </c>
      <c r="O2763" t="s">
        <v>57</v>
      </c>
      <c r="P2763" t="s">
        <v>57</v>
      </c>
      <c r="Q2763" t="s">
        <v>57</v>
      </c>
      <c r="R2763" t="s">
        <v>57</v>
      </c>
      <c r="S2763" t="s">
        <v>55</v>
      </c>
      <c r="T2763" t="s">
        <v>57</v>
      </c>
      <c r="U2763" t="s">
        <v>57</v>
      </c>
      <c r="V2763" t="s">
        <v>57</v>
      </c>
      <c r="W2763" t="s">
        <v>55</v>
      </c>
      <c r="X2763" t="s">
        <v>57</v>
      </c>
      <c r="Y2763" t="s">
        <v>57</v>
      </c>
      <c r="Z2763" t="s">
        <v>57</v>
      </c>
      <c r="AA2763" t="s">
        <v>57</v>
      </c>
      <c r="AB2763" t="s">
        <v>57</v>
      </c>
      <c r="AC2763" t="s">
        <v>57</v>
      </c>
      <c r="AD2763" t="s">
        <v>57</v>
      </c>
      <c r="AE2763">
        <v>0</v>
      </c>
      <c r="AF2763">
        <v>0</v>
      </c>
      <c r="AG2763">
        <v>0</v>
      </c>
      <c r="AH2763">
        <v>0</v>
      </c>
      <c r="AI2763" s="18" t="str">
        <f t="shared" si="173"/>
        <v>1</v>
      </c>
      <c r="AJ2763" s="18" t="str">
        <f t="shared" si="174"/>
        <v>1</v>
      </c>
      <c r="AK2763" s="18" t="str">
        <f t="shared" si="175"/>
        <v>1</v>
      </c>
      <c r="AL2763" s="18">
        <f t="shared" si="176"/>
        <v>0</v>
      </c>
      <c r="AM2763" t="s">
        <v>55</v>
      </c>
      <c r="AN2763" t="s">
        <v>55</v>
      </c>
      <c r="AO2763">
        <v>0</v>
      </c>
      <c r="AP2763">
        <v>1</v>
      </c>
      <c r="AQ2763">
        <v>0</v>
      </c>
      <c r="AR2763" t="s">
        <v>59</v>
      </c>
      <c r="AS2763" t="s">
        <v>80</v>
      </c>
      <c r="AT2763" t="s">
        <v>80</v>
      </c>
      <c r="AU2763" t="s">
        <v>80</v>
      </c>
      <c r="AV2763" t="s">
        <v>8622</v>
      </c>
      <c r="AW2763" t="s">
        <v>3153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</v>
      </c>
      <c r="BJ2763">
        <v>0</v>
      </c>
      <c r="BK2763">
        <v>0</v>
      </c>
      <c r="BL2763">
        <v>2016031023</v>
      </c>
      <c r="BM2763">
        <v>23</v>
      </c>
    </row>
    <row r="2764" spans="1:65">
      <c r="A2764" t="s">
        <v>8623</v>
      </c>
      <c r="B2764">
        <v>2763</v>
      </c>
      <c r="C2764" t="s">
        <v>57</v>
      </c>
      <c r="D2764" t="s">
        <v>55</v>
      </c>
      <c r="E2764">
        <v>23</v>
      </c>
      <c r="F2764">
        <v>2016031123</v>
      </c>
      <c r="G2764" t="s">
        <v>55</v>
      </c>
      <c r="H2764" t="s">
        <v>3154</v>
      </c>
      <c r="I2764" t="s">
        <v>55</v>
      </c>
      <c r="J2764" t="s">
        <v>55</v>
      </c>
      <c r="K2764" t="s">
        <v>55</v>
      </c>
      <c r="L2764" t="s">
        <v>55</v>
      </c>
      <c r="M2764" t="s">
        <v>55</v>
      </c>
      <c r="N2764" t="s">
        <v>57</v>
      </c>
      <c r="O2764" t="s">
        <v>57</v>
      </c>
      <c r="P2764" t="s">
        <v>57</v>
      </c>
      <c r="Q2764" t="s">
        <v>57</v>
      </c>
      <c r="R2764" t="s">
        <v>57</v>
      </c>
      <c r="S2764" t="s">
        <v>55</v>
      </c>
      <c r="T2764" t="s">
        <v>57</v>
      </c>
      <c r="U2764" t="s">
        <v>57</v>
      </c>
      <c r="V2764" t="s">
        <v>57</v>
      </c>
      <c r="W2764" t="s">
        <v>55</v>
      </c>
      <c r="X2764" t="s">
        <v>57</v>
      </c>
      <c r="Y2764" t="s">
        <v>57</v>
      </c>
      <c r="Z2764" t="s">
        <v>57</v>
      </c>
      <c r="AA2764" t="s">
        <v>57</v>
      </c>
      <c r="AB2764" t="s">
        <v>57</v>
      </c>
      <c r="AC2764" t="s">
        <v>57</v>
      </c>
      <c r="AD2764" t="s">
        <v>57</v>
      </c>
      <c r="AE2764">
        <v>0</v>
      </c>
      <c r="AF2764">
        <v>0</v>
      </c>
      <c r="AG2764">
        <v>0</v>
      </c>
      <c r="AH2764">
        <v>0</v>
      </c>
      <c r="AI2764" s="18" t="str">
        <f t="shared" si="173"/>
        <v>1</v>
      </c>
      <c r="AJ2764" s="18" t="str">
        <f t="shared" si="174"/>
        <v>1</v>
      </c>
      <c r="AK2764" s="18" t="str">
        <f t="shared" si="175"/>
        <v>1</v>
      </c>
      <c r="AL2764" s="18">
        <f t="shared" si="176"/>
        <v>0</v>
      </c>
      <c r="AM2764" t="s">
        <v>55</v>
      </c>
      <c r="AN2764" t="s">
        <v>55</v>
      </c>
      <c r="AO2764">
        <v>0</v>
      </c>
      <c r="AP2764">
        <v>1</v>
      </c>
      <c r="AQ2764">
        <v>0</v>
      </c>
      <c r="AR2764" t="s">
        <v>59</v>
      </c>
      <c r="AS2764" t="s">
        <v>80</v>
      </c>
      <c r="AT2764" t="s">
        <v>80</v>
      </c>
      <c r="AU2764" t="s">
        <v>80</v>
      </c>
      <c r="AV2764" t="s">
        <v>8623</v>
      </c>
      <c r="AW2764" t="s">
        <v>3154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  <c r="BJ2764">
        <v>0</v>
      </c>
      <c r="BK2764">
        <v>0</v>
      </c>
      <c r="BL2764">
        <v>2016031123</v>
      </c>
      <c r="BM2764">
        <v>23</v>
      </c>
    </row>
    <row r="2765" spans="1:65">
      <c r="A2765" t="s">
        <v>8624</v>
      </c>
      <c r="B2765">
        <v>2764</v>
      </c>
      <c r="C2765" t="s">
        <v>57</v>
      </c>
      <c r="D2765" t="s">
        <v>55</v>
      </c>
      <c r="E2765">
        <v>23</v>
      </c>
      <c r="F2765">
        <v>2016031123</v>
      </c>
      <c r="G2765" t="s">
        <v>55</v>
      </c>
      <c r="H2765" t="s">
        <v>3155</v>
      </c>
      <c r="I2765" t="s">
        <v>55</v>
      </c>
      <c r="J2765" t="s">
        <v>55</v>
      </c>
      <c r="K2765" t="s">
        <v>55</v>
      </c>
      <c r="L2765" t="s">
        <v>55</v>
      </c>
      <c r="M2765" t="s">
        <v>55</v>
      </c>
      <c r="N2765" t="s">
        <v>57</v>
      </c>
      <c r="O2765" t="s">
        <v>57</v>
      </c>
      <c r="P2765" t="s">
        <v>57</v>
      </c>
      <c r="Q2765" t="s">
        <v>57</v>
      </c>
      <c r="R2765" t="s">
        <v>57</v>
      </c>
      <c r="S2765" t="s">
        <v>55</v>
      </c>
      <c r="T2765" t="s">
        <v>57</v>
      </c>
      <c r="U2765" t="s">
        <v>57</v>
      </c>
      <c r="V2765" t="s">
        <v>57</v>
      </c>
      <c r="W2765" t="s">
        <v>55</v>
      </c>
      <c r="X2765" t="s">
        <v>57</v>
      </c>
      <c r="Y2765" t="s">
        <v>57</v>
      </c>
      <c r="Z2765" t="s">
        <v>57</v>
      </c>
      <c r="AA2765" t="s">
        <v>57</v>
      </c>
      <c r="AB2765" t="s">
        <v>57</v>
      </c>
      <c r="AC2765" t="s">
        <v>57</v>
      </c>
      <c r="AD2765" t="s">
        <v>57</v>
      </c>
      <c r="AE2765">
        <v>0</v>
      </c>
      <c r="AF2765">
        <v>0</v>
      </c>
      <c r="AG2765">
        <v>0</v>
      </c>
      <c r="AH2765">
        <v>0</v>
      </c>
      <c r="AI2765" s="18" t="str">
        <f t="shared" si="173"/>
        <v>1</v>
      </c>
      <c r="AJ2765" s="18" t="str">
        <f t="shared" si="174"/>
        <v>1</v>
      </c>
      <c r="AK2765" s="18" t="str">
        <f t="shared" si="175"/>
        <v>1</v>
      </c>
      <c r="AL2765" s="18">
        <f t="shared" si="176"/>
        <v>0</v>
      </c>
      <c r="AM2765" t="s">
        <v>55</v>
      </c>
      <c r="AN2765" t="s">
        <v>55</v>
      </c>
      <c r="AO2765">
        <v>1</v>
      </c>
      <c r="AP2765">
        <v>1</v>
      </c>
      <c r="AQ2765">
        <v>0</v>
      </c>
      <c r="AR2765" t="s">
        <v>59</v>
      </c>
      <c r="AS2765" t="s">
        <v>80</v>
      </c>
      <c r="AT2765" t="s">
        <v>80</v>
      </c>
      <c r="AU2765" t="s">
        <v>80</v>
      </c>
      <c r="AV2765" t="s">
        <v>8624</v>
      </c>
      <c r="AW2765" t="s">
        <v>3155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2016031123</v>
      </c>
      <c r="BM2765">
        <v>23</v>
      </c>
    </row>
    <row r="2766" spans="1:65">
      <c r="A2766" t="s">
        <v>8625</v>
      </c>
      <c r="B2766">
        <v>2765</v>
      </c>
      <c r="C2766" t="s">
        <v>57</v>
      </c>
      <c r="D2766" t="s">
        <v>55</v>
      </c>
      <c r="E2766">
        <v>23</v>
      </c>
      <c r="F2766">
        <v>2016031123</v>
      </c>
      <c r="G2766" t="s">
        <v>55</v>
      </c>
      <c r="H2766" t="s">
        <v>3156</v>
      </c>
      <c r="I2766" t="s">
        <v>55</v>
      </c>
      <c r="J2766" t="s">
        <v>55</v>
      </c>
      <c r="K2766" t="s">
        <v>55</v>
      </c>
      <c r="L2766" t="s">
        <v>55</v>
      </c>
      <c r="M2766" t="s">
        <v>55</v>
      </c>
      <c r="N2766" t="s">
        <v>57</v>
      </c>
      <c r="O2766" t="s">
        <v>57</v>
      </c>
      <c r="P2766" t="s">
        <v>57</v>
      </c>
      <c r="Q2766" t="s">
        <v>57</v>
      </c>
      <c r="R2766" t="s">
        <v>57</v>
      </c>
      <c r="S2766" t="s">
        <v>55</v>
      </c>
      <c r="T2766" t="s">
        <v>57</v>
      </c>
      <c r="U2766" t="s">
        <v>57</v>
      </c>
      <c r="V2766" t="s">
        <v>57</v>
      </c>
      <c r="W2766" t="s">
        <v>55</v>
      </c>
      <c r="X2766" t="s">
        <v>57</v>
      </c>
      <c r="Y2766" t="s">
        <v>57</v>
      </c>
      <c r="Z2766" t="s">
        <v>57</v>
      </c>
      <c r="AA2766" t="s">
        <v>57</v>
      </c>
      <c r="AB2766" t="s">
        <v>57</v>
      </c>
      <c r="AC2766" t="s">
        <v>57</v>
      </c>
      <c r="AD2766" t="s">
        <v>57</v>
      </c>
      <c r="AE2766">
        <v>0</v>
      </c>
      <c r="AF2766">
        <v>0</v>
      </c>
      <c r="AG2766">
        <v>0</v>
      </c>
      <c r="AH2766">
        <v>0</v>
      </c>
      <c r="AI2766" s="18" t="str">
        <f t="shared" si="173"/>
        <v>1</v>
      </c>
      <c r="AJ2766" s="18" t="str">
        <f t="shared" si="174"/>
        <v>1</v>
      </c>
      <c r="AK2766" s="18" t="str">
        <f t="shared" si="175"/>
        <v>1</v>
      </c>
      <c r="AL2766" s="18">
        <f t="shared" si="176"/>
        <v>0</v>
      </c>
      <c r="AM2766" t="s">
        <v>55</v>
      </c>
      <c r="AN2766" t="s">
        <v>55</v>
      </c>
      <c r="AO2766">
        <v>0</v>
      </c>
      <c r="AP2766">
        <v>1</v>
      </c>
      <c r="AQ2766">
        <v>0</v>
      </c>
      <c r="AR2766" t="s">
        <v>59</v>
      </c>
      <c r="AS2766" t="s">
        <v>80</v>
      </c>
      <c r="AT2766" t="s">
        <v>80</v>
      </c>
      <c r="AU2766" t="s">
        <v>80</v>
      </c>
      <c r="AV2766" t="s">
        <v>8625</v>
      </c>
      <c r="AW2766" t="s">
        <v>3156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</v>
      </c>
      <c r="BJ2766">
        <v>0</v>
      </c>
      <c r="BK2766">
        <v>0</v>
      </c>
      <c r="BL2766">
        <v>2016031123</v>
      </c>
      <c r="BM2766">
        <v>23</v>
      </c>
    </row>
    <row r="2767" spans="1:65">
      <c r="A2767" t="s">
        <v>8626</v>
      </c>
      <c r="B2767">
        <v>2766</v>
      </c>
      <c r="C2767" t="s">
        <v>57</v>
      </c>
      <c r="D2767" t="s">
        <v>55</v>
      </c>
      <c r="E2767">
        <v>23</v>
      </c>
      <c r="F2767">
        <v>2016031123</v>
      </c>
      <c r="G2767" t="s">
        <v>55</v>
      </c>
      <c r="H2767" t="s">
        <v>3157</v>
      </c>
      <c r="I2767" t="s">
        <v>55</v>
      </c>
      <c r="J2767" t="s">
        <v>55</v>
      </c>
      <c r="K2767" t="s">
        <v>55</v>
      </c>
      <c r="L2767" t="s">
        <v>55</v>
      </c>
      <c r="M2767" t="s">
        <v>55</v>
      </c>
      <c r="N2767" t="s">
        <v>57</v>
      </c>
      <c r="O2767" t="s">
        <v>57</v>
      </c>
      <c r="P2767" t="s">
        <v>57</v>
      </c>
      <c r="Q2767" t="s">
        <v>57</v>
      </c>
      <c r="R2767" t="s">
        <v>57</v>
      </c>
      <c r="S2767" t="s">
        <v>55</v>
      </c>
      <c r="T2767" t="s">
        <v>57</v>
      </c>
      <c r="U2767" t="s">
        <v>57</v>
      </c>
      <c r="V2767" t="s">
        <v>57</v>
      </c>
      <c r="W2767" t="s">
        <v>55</v>
      </c>
      <c r="X2767" t="s">
        <v>57</v>
      </c>
      <c r="Y2767" t="s">
        <v>57</v>
      </c>
      <c r="Z2767" t="s">
        <v>57</v>
      </c>
      <c r="AA2767" t="s">
        <v>57</v>
      </c>
      <c r="AB2767" t="s">
        <v>57</v>
      </c>
      <c r="AC2767" t="s">
        <v>57</v>
      </c>
      <c r="AD2767" t="s">
        <v>57</v>
      </c>
      <c r="AE2767">
        <v>0</v>
      </c>
      <c r="AF2767">
        <v>0</v>
      </c>
      <c r="AG2767">
        <v>0</v>
      </c>
      <c r="AH2767">
        <v>0</v>
      </c>
      <c r="AI2767" s="18" t="str">
        <f t="shared" si="173"/>
        <v>1</v>
      </c>
      <c r="AJ2767" s="18" t="str">
        <f t="shared" si="174"/>
        <v>1</v>
      </c>
      <c r="AK2767" s="18" t="str">
        <f t="shared" si="175"/>
        <v>1</v>
      </c>
      <c r="AL2767" s="18">
        <f t="shared" si="176"/>
        <v>0</v>
      </c>
      <c r="AM2767" t="s">
        <v>55</v>
      </c>
      <c r="AN2767" t="s">
        <v>55</v>
      </c>
      <c r="AO2767">
        <v>1</v>
      </c>
      <c r="AP2767">
        <v>1</v>
      </c>
      <c r="AQ2767">
        <v>0</v>
      </c>
      <c r="AR2767" t="s">
        <v>59</v>
      </c>
      <c r="AS2767" t="s">
        <v>80</v>
      </c>
      <c r="AT2767" t="s">
        <v>80</v>
      </c>
      <c r="AU2767" t="s">
        <v>80</v>
      </c>
      <c r="AV2767" t="s">
        <v>8626</v>
      </c>
      <c r="AW2767" t="s">
        <v>3157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J2767">
        <v>0</v>
      </c>
      <c r="BK2767">
        <v>0</v>
      </c>
      <c r="BL2767">
        <v>2016031123</v>
      </c>
      <c r="BM2767">
        <v>23</v>
      </c>
    </row>
    <row r="2768" spans="1:65">
      <c r="A2768" t="s">
        <v>8627</v>
      </c>
      <c r="B2768">
        <v>2767</v>
      </c>
      <c r="C2768" t="s">
        <v>57</v>
      </c>
      <c r="D2768" t="s">
        <v>55</v>
      </c>
      <c r="E2768">
        <v>23</v>
      </c>
      <c r="F2768">
        <v>2016031123</v>
      </c>
      <c r="G2768" t="s">
        <v>55</v>
      </c>
      <c r="H2768" t="s">
        <v>3158</v>
      </c>
      <c r="I2768" t="s">
        <v>55</v>
      </c>
      <c r="J2768" t="s">
        <v>55</v>
      </c>
      <c r="K2768" t="s">
        <v>55</v>
      </c>
      <c r="L2768" t="s">
        <v>55</v>
      </c>
      <c r="M2768" t="s">
        <v>55</v>
      </c>
      <c r="N2768" t="s">
        <v>57</v>
      </c>
      <c r="O2768" t="s">
        <v>57</v>
      </c>
      <c r="P2768" t="s">
        <v>57</v>
      </c>
      <c r="Q2768" t="s">
        <v>57</v>
      </c>
      <c r="R2768" t="s">
        <v>57</v>
      </c>
      <c r="S2768" t="s">
        <v>55</v>
      </c>
      <c r="T2768" t="s">
        <v>57</v>
      </c>
      <c r="U2768" t="s">
        <v>57</v>
      </c>
      <c r="V2768" t="s">
        <v>57</v>
      </c>
      <c r="W2768" t="s">
        <v>55</v>
      </c>
      <c r="X2768" t="s">
        <v>57</v>
      </c>
      <c r="Y2768" t="s">
        <v>57</v>
      </c>
      <c r="Z2768" t="s">
        <v>57</v>
      </c>
      <c r="AA2768" t="s">
        <v>57</v>
      </c>
      <c r="AB2768" t="s">
        <v>57</v>
      </c>
      <c r="AC2768" t="s">
        <v>57</v>
      </c>
      <c r="AD2768" t="s">
        <v>57</v>
      </c>
      <c r="AE2768">
        <v>0</v>
      </c>
      <c r="AF2768">
        <v>0</v>
      </c>
      <c r="AG2768">
        <v>0</v>
      </c>
      <c r="AH2768">
        <v>0</v>
      </c>
      <c r="AI2768" s="18" t="str">
        <f t="shared" si="173"/>
        <v>1</v>
      </c>
      <c r="AJ2768" s="18" t="str">
        <f t="shared" si="174"/>
        <v>1</v>
      </c>
      <c r="AK2768" s="18" t="str">
        <f t="shared" si="175"/>
        <v>1</v>
      </c>
      <c r="AL2768" s="18">
        <f t="shared" si="176"/>
        <v>0</v>
      </c>
      <c r="AM2768" t="s">
        <v>55</v>
      </c>
      <c r="AN2768" t="s">
        <v>55</v>
      </c>
      <c r="AO2768">
        <v>0</v>
      </c>
      <c r="AP2768">
        <v>1</v>
      </c>
      <c r="AQ2768">
        <v>0</v>
      </c>
      <c r="AR2768" t="s">
        <v>59</v>
      </c>
      <c r="AS2768" t="s">
        <v>80</v>
      </c>
      <c r="AT2768" t="s">
        <v>80</v>
      </c>
      <c r="AU2768" t="s">
        <v>80</v>
      </c>
      <c r="AV2768" t="s">
        <v>8627</v>
      </c>
      <c r="AW2768" t="s">
        <v>3158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1</v>
      </c>
      <c r="BJ2768">
        <v>0</v>
      </c>
      <c r="BK2768">
        <v>0</v>
      </c>
      <c r="BL2768">
        <v>2016031123</v>
      </c>
      <c r="BM2768">
        <v>23</v>
      </c>
    </row>
    <row r="2769" spans="1:65">
      <c r="A2769" t="s">
        <v>8628</v>
      </c>
      <c r="B2769">
        <v>2768</v>
      </c>
      <c r="C2769" t="s">
        <v>57</v>
      </c>
      <c r="D2769" t="s">
        <v>55</v>
      </c>
      <c r="E2769">
        <v>23</v>
      </c>
      <c r="F2769">
        <v>2016031123</v>
      </c>
      <c r="G2769" t="s">
        <v>55</v>
      </c>
      <c r="H2769" t="s">
        <v>3159</v>
      </c>
      <c r="I2769" t="s">
        <v>55</v>
      </c>
      <c r="J2769" t="s">
        <v>55</v>
      </c>
      <c r="K2769" t="s">
        <v>55</v>
      </c>
      <c r="L2769" t="s">
        <v>55</v>
      </c>
      <c r="M2769" t="s">
        <v>55</v>
      </c>
      <c r="N2769" t="s">
        <v>57</v>
      </c>
      <c r="O2769" t="s">
        <v>57</v>
      </c>
      <c r="P2769" t="s">
        <v>57</v>
      </c>
      <c r="Q2769" t="s">
        <v>57</v>
      </c>
      <c r="R2769" t="s">
        <v>57</v>
      </c>
      <c r="S2769" t="s">
        <v>55</v>
      </c>
      <c r="T2769" t="s">
        <v>57</v>
      </c>
      <c r="U2769" t="s">
        <v>57</v>
      </c>
      <c r="V2769" t="s">
        <v>57</v>
      </c>
      <c r="W2769" t="s">
        <v>55</v>
      </c>
      <c r="X2769" t="s">
        <v>57</v>
      </c>
      <c r="Y2769" t="s">
        <v>57</v>
      </c>
      <c r="Z2769" t="s">
        <v>57</v>
      </c>
      <c r="AA2769" t="s">
        <v>57</v>
      </c>
      <c r="AB2769" t="s">
        <v>57</v>
      </c>
      <c r="AC2769" t="s">
        <v>57</v>
      </c>
      <c r="AD2769" t="s">
        <v>57</v>
      </c>
      <c r="AE2769">
        <v>0</v>
      </c>
      <c r="AF2769">
        <v>0</v>
      </c>
      <c r="AG2769">
        <v>0</v>
      </c>
      <c r="AH2769">
        <v>0</v>
      </c>
      <c r="AI2769" s="18" t="str">
        <f t="shared" si="173"/>
        <v>1</v>
      </c>
      <c r="AJ2769" s="18" t="str">
        <f t="shared" si="174"/>
        <v>1</v>
      </c>
      <c r="AK2769" s="18" t="str">
        <f t="shared" si="175"/>
        <v>1</v>
      </c>
      <c r="AL2769" s="18">
        <f t="shared" si="176"/>
        <v>0</v>
      </c>
      <c r="AM2769" t="s">
        <v>55</v>
      </c>
      <c r="AN2769" t="s">
        <v>55</v>
      </c>
      <c r="AO2769">
        <v>1</v>
      </c>
      <c r="AP2769">
        <v>1</v>
      </c>
      <c r="AQ2769">
        <v>0</v>
      </c>
      <c r="AR2769" t="s">
        <v>59</v>
      </c>
      <c r="AS2769" t="s">
        <v>80</v>
      </c>
      <c r="AT2769" t="s">
        <v>80</v>
      </c>
      <c r="AU2769" t="s">
        <v>80</v>
      </c>
      <c r="AV2769" t="s">
        <v>8628</v>
      </c>
      <c r="AW2769" t="s">
        <v>3159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1</v>
      </c>
      <c r="BJ2769">
        <v>0</v>
      </c>
      <c r="BK2769">
        <v>0</v>
      </c>
      <c r="BL2769">
        <v>2016031123</v>
      </c>
      <c r="BM2769">
        <v>23</v>
      </c>
    </row>
    <row r="2770" spans="1:65">
      <c r="A2770" t="s">
        <v>8629</v>
      </c>
      <c r="B2770">
        <v>2769</v>
      </c>
      <c r="C2770" t="s">
        <v>57</v>
      </c>
      <c r="D2770" t="s">
        <v>55</v>
      </c>
      <c r="E2770">
        <v>23</v>
      </c>
      <c r="F2770">
        <v>2016031123</v>
      </c>
      <c r="G2770" t="s">
        <v>55</v>
      </c>
      <c r="H2770" t="s">
        <v>3160</v>
      </c>
      <c r="I2770" t="s">
        <v>55</v>
      </c>
      <c r="J2770" t="s">
        <v>55</v>
      </c>
      <c r="K2770" t="s">
        <v>55</v>
      </c>
      <c r="L2770" t="s">
        <v>55</v>
      </c>
      <c r="M2770" t="s">
        <v>55</v>
      </c>
      <c r="N2770" t="s">
        <v>57</v>
      </c>
      <c r="O2770" t="s">
        <v>57</v>
      </c>
      <c r="P2770" t="s">
        <v>57</v>
      </c>
      <c r="Q2770" t="s">
        <v>57</v>
      </c>
      <c r="R2770" t="s">
        <v>57</v>
      </c>
      <c r="S2770" t="s">
        <v>55</v>
      </c>
      <c r="T2770" t="s">
        <v>57</v>
      </c>
      <c r="U2770" t="s">
        <v>57</v>
      </c>
      <c r="V2770" t="s">
        <v>57</v>
      </c>
      <c r="W2770" t="s">
        <v>55</v>
      </c>
      <c r="X2770" t="s">
        <v>57</v>
      </c>
      <c r="Y2770" t="s">
        <v>57</v>
      </c>
      <c r="Z2770" t="s">
        <v>57</v>
      </c>
      <c r="AA2770" t="s">
        <v>57</v>
      </c>
      <c r="AB2770" t="s">
        <v>57</v>
      </c>
      <c r="AC2770" t="s">
        <v>57</v>
      </c>
      <c r="AD2770" t="s">
        <v>57</v>
      </c>
      <c r="AE2770">
        <v>0</v>
      </c>
      <c r="AF2770">
        <v>0</v>
      </c>
      <c r="AG2770">
        <v>0</v>
      </c>
      <c r="AH2770">
        <v>0</v>
      </c>
      <c r="AI2770" s="18" t="str">
        <f t="shared" si="173"/>
        <v>1</v>
      </c>
      <c r="AJ2770" s="18" t="str">
        <f t="shared" si="174"/>
        <v>1</v>
      </c>
      <c r="AK2770" s="18" t="str">
        <f t="shared" si="175"/>
        <v>1</v>
      </c>
      <c r="AL2770" s="18">
        <f t="shared" si="176"/>
        <v>0</v>
      </c>
      <c r="AM2770" t="s">
        <v>55</v>
      </c>
      <c r="AN2770" t="s">
        <v>55</v>
      </c>
      <c r="AO2770">
        <v>0</v>
      </c>
      <c r="AP2770">
        <v>1</v>
      </c>
      <c r="AQ2770">
        <v>0</v>
      </c>
      <c r="AR2770" t="s">
        <v>59</v>
      </c>
      <c r="AS2770" t="s">
        <v>80</v>
      </c>
      <c r="AT2770" t="s">
        <v>80</v>
      </c>
      <c r="AU2770" t="s">
        <v>80</v>
      </c>
      <c r="AV2770" t="s">
        <v>8629</v>
      </c>
      <c r="AW2770" t="s">
        <v>3160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1</v>
      </c>
      <c r="BJ2770">
        <v>0</v>
      </c>
      <c r="BK2770">
        <v>0</v>
      </c>
      <c r="BL2770">
        <v>2016031123</v>
      </c>
      <c r="BM2770">
        <v>23</v>
      </c>
    </row>
    <row r="2771" spans="1:65">
      <c r="A2771" t="s">
        <v>8630</v>
      </c>
      <c r="B2771">
        <v>2770</v>
      </c>
      <c r="C2771" t="s">
        <v>57</v>
      </c>
      <c r="D2771" t="s">
        <v>55</v>
      </c>
      <c r="E2771">
        <v>23</v>
      </c>
      <c r="F2771">
        <v>2016031123</v>
      </c>
      <c r="G2771" t="s">
        <v>55</v>
      </c>
      <c r="H2771" t="s">
        <v>3161</v>
      </c>
      <c r="I2771" t="s">
        <v>55</v>
      </c>
      <c r="J2771" t="s">
        <v>55</v>
      </c>
      <c r="K2771" t="s">
        <v>55</v>
      </c>
      <c r="L2771" t="s">
        <v>55</v>
      </c>
      <c r="M2771" t="s">
        <v>55</v>
      </c>
      <c r="N2771" t="s">
        <v>57</v>
      </c>
      <c r="O2771" t="s">
        <v>57</v>
      </c>
      <c r="P2771" t="s">
        <v>57</v>
      </c>
      <c r="Q2771" t="s">
        <v>57</v>
      </c>
      <c r="R2771" t="s">
        <v>57</v>
      </c>
      <c r="S2771" t="s">
        <v>55</v>
      </c>
      <c r="T2771" t="s">
        <v>57</v>
      </c>
      <c r="U2771" t="s">
        <v>57</v>
      </c>
      <c r="V2771" t="s">
        <v>57</v>
      </c>
      <c r="W2771" t="s">
        <v>55</v>
      </c>
      <c r="X2771" t="s">
        <v>57</v>
      </c>
      <c r="Y2771" t="s">
        <v>57</v>
      </c>
      <c r="Z2771" t="s">
        <v>57</v>
      </c>
      <c r="AA2771" t="s">
        <v>57</v>
      </c>
      <c r="AB2771" t="s">
        <v>57</v>
      </c>
      <c r="AC2771" t="s">
        <v>57</v>
      </c>
      <c r="AD2771" t="s">
        <v>57</v>
      </c>
      <c r="AE2771">
        <v>0</v>
      </c>
      <c r="AF2771">
        <v>0</v>
      </c>
      <c r="AG2771">
        <v>0</v>
      </c>
      <c r="AH2771">
        <v>0</v>
      </c>
      <c r="AI2771" s="18" t="str">
        <f t="shared" si="173"/>
        <v>1</v>
      </c>
      <c r="AJ2771" s="18" t="str">
        <f t="shared" si="174"/>
        <v>1</v>
      </c>
      <c r="AK2771" s="18" t="str">
        <f t="shared" si="175"/>
        <v>1</v>
      </c>
      <c r="AL2771" s="18">
        <f t="shared" si="176"/>
        <v>0</v>
      </c>
      <c r="AM2771" t="s">
        <v>55</v>
      </c>
      <c r="AN2771" t="s">
        <v>55</v>
      </c>
      <c r="AO2771">
        <v>0</v>
      </c>
      <c r="AP2771">
        <v>1</v>
      </c>
      <c r="AQ2771">
        <v>0</v>
      </c>
      <c r="AR2771" t="s">
        <v>59</v>
      </c>
      <c r="AS2771" t="s">
        <v>80</v>
      </c>
      <c r="AT2771" t="s">
        <v>80</v>
      </c>
      <c r="AU2771" t="s">
        <v>80</v>
      </c>
      <c r="AV2771" t="s">
        <v>8630</v>
      </c>
      <c r="AW2771" t="s">
        <v>3161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J2771">
        <v>0</v>
      </c>
      <c r="BK2771">
        <v>0</v>
      </c>
      <c r="BL2771">
        <v>2016031123</v>
      </c>
      <c r="BM2771">
        <v>23</v>
      </c>
    </row>
    <row r="2772" spans="1:65">
      <c r="A2772" t="s">
        <v>8631</v>
      </c>
      <c r="B2772">
        <v>2771</v>
      </c>
      <c r="C2772" t="s">
        <v>57</v>
      </c>
      <c r="D2772" t="s">
        <v>55</v>
      </c>
      <c r="E2772">
        <v>23</v>
      </c>
      <c r="F2772">
        <v>2016031123</v>
      </c>
      <c r="G2772" t="s">
        <v>55</v>
      </c>
      <c r="H2772" t="s">
        <v>3162</v>
      </c>
      <c r="I2772" t="s">
        <v>55</v>
      </c>
      <c r="J2772" t="s">
        <v>55</v>
      </c>
      <c r="K2772" t="s">
        <v>55</v>
      </c>
      <c r="L2772" t="s">
        <v>55</v>
      </c>
      <c r="M2772" t="s">
        <v>55</v>
      </c>
      <c r="N2772" t="s">
        <v>57</v>
      </c>
      <c r="O2772" t="s">
        <v>57</v>
      </c>
      <c r="P2772" t="s">
        <v>57</v>
      </c>
      <c r="Q2772" t="s">
        <v>57</v>
      </c>
      <c r="R2772" t="s">
        <v>57</v>
      </c>
      <c r="S2772" t="s">
        <v>55</v>
      </c>
      <c r="T2772" t="s">
        <v>57</v>
      </c>
      <c r="U2772" t="s">
        <v>57</v>
      </c>
      <c r="V2772" t="s">
        <v>57</v>
      </c>
      <c r="W2772" t="s">
        <v>55</v>
      </c>
      <c r="X2772" t="s">
        <v>57</v>
      </c>
      <c r="Y2772" t="s">
        <v>57</v>
      </c>
      <c r="Z2772" t="s">
        <v>57</v>
      </c>
      <c r="AA2772" t="s">
        <v>57</v>
      </c>
      <c r="AB2772" t="s">
        <v>57</v>
      </c>
      <c r="AC2772" t="s">
        <v>57</v>
      </c>
      <c r="AD2772" t="s">
        <v>57</v>
      </c>
      <c r="AE2772">
        <v>0</v>
      </c>
      <c r="AF2772">
        <v>0</v>
      </c>
      <c r="AG2772">
        <v>0</v>
      </c>
      <c r="AH2772">
        <v>0</v>
      </c>
      <c r="AI2772" s="18" t="str">
        <f t="shared" si="173"/>
        <v>1</v>
      </c>
      <c r="AJ2772" s="18" t="str">
        <f t="shared" si="174"/>
        <v>1</v>
      </c>
      <c r="AK2772" s="18" t="str">
        <f t="shared" si="175"/>
        <v>1</v>
      </c>
      <c r="AL2772" s="18">
        <f t="shared" si="176"/>
        <v>0</v>
      </c>
      <c r="AM2772" t="s">
        <v>55</v>
      </c>
      <c r="AN2772" t="s">
        <v>55</v>
      </c>
      <c r="AO2772">
        <v>0</v>
      </c>
      <c r="AP2772">
        <v>1</v>
      </c>
      <c r="AQ2772">
        <v>0</v>
      </c>
      <c r="AR2772" t="s">
        <v>59</v>
      </c>
      <c r="AS2772" t="s">
        <v>80</v>
      </c>
      <c r="AT2772" t="s">
        <v>80</v>
      </c>
      <c r="AU2772" t="s">
        <v>80</v>
      </c>
      <c r="AV2772" t="s">
        <v>8631</v>
      </c>
      <c r="AW2772" t="s">
        <v>3162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1</v>
      </c>
      <c r="BJ2772">
        <v>0</v>
      </c>
      <c r="BK2772">
        <v>0</v>
      </c>
      <c r="BL2772">
        <v>2016031123</v>
      </c>
      <c r="BM2772">
        <v>23</v>
      </c>
    </row>
    <row r="2773" spans="1:65">
      <c r="A2773" t="s">
        <v>8632</v>
      </c>
      <c r="B2773">
        <v>2772</v>
      </c>
      <c r="C2773" t="s">
        <v>57</v>
      </c>
      <c r="D2773" t="s">
        <v>55</v>
      </c>
      <c r="E2773">
        <v>23</v>
      </c>
      <c r="F2773">
        <v>2016031123</v>
      </c>
      <c r="G2773" t="s">
        <v>55</v>
      </c>
      <c r="H2773" t="s">
        <v>3163</v>
      </c>
      <c r="I2773" t="s">
        <v>55</v>
      </c>
      <c r="J2773" t="s">
        <v>55</v>
      </c>
      <c r="K2773" t="s">
        <v>55</v>
      </c>
      <c r="L2773" t="s">
        <v>55</v>
      </c>
      <c r="M2773" t="s">
        <v>55</v>
      </c>
      <c r="N2773" t="s">
        <v>57</v>
      </c>
      <c r="O2773" t="s">
        <v>57</v>
      </c>
      <c r="P2773" t="s">
        <v>57</v>
      </c>
      <c r="Q2773" t="s">
        <v>57</v>
      </c>
      <c r="R2773" t="s">
        <v>57</v>
      </c>
      <c r="S2773" t="s">
        <v>55</v>
      </c>
      <c r="T2773" t="s">
        <v>57</v>
      </c>
      <c r="U2773" t="s">
        <v>57</v>
      </c>
      <c r="V2773" t="s">
        <v>57</v>
      </c>
      <c r="W2773" t="s">
        <v>55</v>
      </c>
      <c r="X2773" t="s">
        <v>57</v>
      </c>
      <c r="Y2773" t="s">
        <v>57</v>
      </c>
      <c r="Z2773" t="s">
        <v>57</v>
      </c>
      <c r="AA2773" t="s">
        <v>57</v>
      </c>
      <c r="AB2773" t="s">
        <v>57</v>
      </c>
      <c r="AC2773" t="s">
        <v>57</v>
      </c>
      <c r="AD2773" t="s">
        <v>57</v>
      </c>
      <c r="AE2773">
        <v>0</v>
      </c>
      <c r="AF2773">
        <v>0</v>
      </c>
      <c r="AG2773">
        <v>0</v>
      </c>
      <c r="AH2773">
        <v>0</v>
      </c>
      <c r="AI2773" s="18" t="str">
        <f t="shared" si="173"/>
        <v>1</v>
      </c>
      <c r="AJ2773" s="18" t="str">
        <f t="shared" si="174"/>
        <v>1</v>
      </c>
      <c r="AK2773" s="18" t="str">
        <f t="shared" si="175"/>
        <v>1</v>
      </c>
      <c r="AL2773" s="18">
        <f t="shared" si="176"/>
        <v>0</v>
      </c>
      <c r="AM2773" t="s">
        <v>55</v>
      </c>
      <c r="AN2773" t="s">
        <v>55</v>
      </c>
      <c r="AO2773">
        <v>1</v>
      </c>
      <c r="AP2773">
        <v>1</v>
      </c>
      <c r="AQ2773">
        <v>0</v>
      </c>
      <c r="AR2773" t="s">
        <v>59</v>
      </c>
      <c r="AS2773" t="s">
        <v>80</v>
      </c>
      <c r="AT2773" t="s">
        <v>80</v>
      </c>
      <c r="AU2773" t="s">
        <v>80</v>
      </c>
      <c r="AV2773" t="s">
        <v>8632</v>
      </c>
      <c r="AW2773" t="s">
        <v>3163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  <c r="BJ2773">
        <v>0</v>
      </c>
      <c r="BK2773">
        <v>0</v>
      </c>
      <c r="BL2773">
        <v>2016031123</v>
      </c>
      <c r="BM2773">
        <v>23</v>
      </c>
    </row>
    <row r="2774" spans="1:65">
      <c r="A2774" t="s">
        <v>8633</v>
      </c>
      <c r="B2774">
        <v>2773</v>
      </c>
      <c r="C2774" t="s">
        <v>718</v>
      </c>
      <c r="D2774">
        <v>1</v>
      </c>
      <c r="E2774">
        <v>23</v>
      </c>
      <c r="F2774">
        <v>2016031123</v>
      </c>
      <c r="G2774">
        <v>20160311</v>
      </c>
      <c r="H2774" t="s">
        <v>3164</v>
      </c>
      <c r="I2774" t="s">
        <v>80</v>
      </c>
      <c r="J2774" t="s">
        <v>55</v>
      </c>
      <c r="K2774">
        <v>1</v>
      </c>
      <c r="L2774">
        <v>1</v>
      </c>
      <c r="M2774">
        <v>1</v>
      </c>
      <c r="N2774" t="s">
        <v>56</v>
      </c>
      <c r="O2774" t="s">
        <v>618</v>
      </c>
      <c r="P2774" t="s">
        <v>68</v>
      </c>
      <c r="Q2774" t="s">
        <v>3</v>
      </c>
      <c r="R2774" t="s">
        <v>80</v>
      </c>
      <c r="S2774" t="s">
        <v>55</v>
      </c>
      <c r="T2774" t="s">
        <v>56</v>
      </c>
      <c r="U2774" t="s">
        <v>56</v>
      </c>
      <c r="V2774" t="s">
        <v>56</v>
      </c>
      <c r="W2774" t="s">
        <v>55</v>
      </c>
      <c r="X2774" t="s">
        <v>68</v>
      </c>
      <c r="Y2774" t="s">
        <v>56</v>
      </c>
      <c r="Z2774" t="s">
        <v>56</v>
      </c>
      <c r="AA2774" t="s">
        <v>57</v>
      </c>
      <c r="AB2774" t="s">
        <v>56</v>
      </c>
      <c r="AC2774" t="s">
        <v>56</v>
      </c>
      <c r="AD2774" t="s">
        <v>3165</v>
      </c>
      <c r="AE2774">
        <v>0</v>
      </c>
      <c r="AF2774">
        <v>0</v>
      </c>
      <c r="AG2774">
        <v>0</v>
      </c>
      <c r="AH2774">
        <v>1</v>
      </c>
      <c r="AI2774" s="18" t="str">
        <f t="shared" si="173"/>
        <v>1</v>
      </c>
      <c r="AJ2774" s="18" t="str">
        <f t="shared" si="174"/>
        <v>1</v>
      </c>
      <c r="AK2774" s="18" t="str">
        <f t="shared" si="175"/>
        <v>1</v>
      </c>
      <c r="AL2774" s="18">
        <f t="shared" si="176"/>
        <v>1</v>
      </c>
      <c r="AM2774" t="s">
        <v>55</v>
      </c>
      <c r="AN2774" t="s">
        <v>55</v>
      </c>
      <c r="AO2774">
        <v>0</v>
      </c>
      <c r="AP2774">
        <v>0</v>
      </c>
      <c r="AQ2774">
        <v>0</v>
      </c>
      <c r="AR2774" t="s">
        <v>59</v>
      </c>
      <c r="AS2774" t="s">
        <v>80</v>
      </c>
      <c r="AT2774" t="s">
        <v>80</v>
      </c>
      <c r="AU2774" t="s">
        <v>80</v>
      </c>
      <c r="AV2774" t="s">
        <v>8633</v>
      </c>
      <c r="AW2774" t="s">
        <v>3164</v>
      </c>
      <c r="AX2774">
        <v>0</v>
      </c>
      <c r="AY2774">
        <v>0</v>
      </c>
      <c r="AZ2774">
        <v>0</v>
      </c>
      <c r="BA2774">
        <v>1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2016031123</v>
      </c>
      <c r="BM2774">
        <v>23</v>
      </c>
    </row>
    <row r="2775" spans="1:65">
      <c r="A2775" t="s">
        <v>8634</v>
      </c>
      <c r="B2775">
        <v>2774</v>
      </c>
      <c r="C2775" t="s">
        <v>57</v>
      </c>
      <c r="D2775" t="s">
        <v>55</v>
      </c>
      <c r="E2775">
        <v>23</v>
      </c>
      <c r="F2775">
        <v>2016031123</v>
      </c>
      <c r="G2775" t="s">
        <v>55</v>
      </c>
      <c r="H2775" t="s">
        <v>3166</v>
      </c>
      <c r="I2775" t="s">
        <v>55</v>
      </c>
      <c r="J2775" t="s">
        <v>55</v>
      </c>
      <c r="K2775" t="s">
        <v>55</v>
      </c>
      <c r="L2775" t="s">
        <v>55</v>
      </c>
      <c r="M2775" t="s">
        <v>55</v>
      </c>
      <c r="N2775" t="s">
        <v>57</v>
      </c>
      <c r="O2775" t="s">
        <v>57</v>
      </c>
      <c r="P2775" t="s">
        <v>57</v>
      </c>
      <c r="Q2775" t="s">
        <v>57</v>
      </c>
      <c r="R2775" t="s">
        <v>57</v>
      </c>
      <c r="S2775" t="s">
        <v>55</v>
      </c>
      <c r="T2775" t="s">
        <v>57</v>
      </c>
      <c r="U2775" t="s">
        <v>57</v>
      </c>
      <c r="V2775" t="s">
        <v>57</v>
      </c>
      <c r="W2775" t="s">
        <v>55</v>
      </c>
      <c r="X2775" t="s">
        <v>57</v>
      </c>
      <c r="Y2775" t="s">
        <v>57</v>
      </c>
      <c r="Z2775" t="s">
        <v>57</v>
      </c>
      <c r="AA2775" t="s">
        <v>57</v>
      </c>
      <c r="AB2775" t="s">
        <v>57</v>
      </c>
      <c r="AC2775" t="s">
        <v>57</v>
      </c>
      <c r="AD2775" t="s">
        <v>57</v>
      </c>
      <c r="AE2775">
        <v>0</v>
      </c>
      <c r="AF2775">
        <v>0</v>
      </c>
      <c r="AG2775">
        <v>0</v>
      </c>
      <c r="AH2775">
        <v>0</v>
      </c>
      <c r="AI2775" s="18" t="str">
        <f t="shared" si="173"/>
        <v>1</v>
      </c>
      <c r="AJ2775" s="18" t="str">
        <f t="shared" si="174"/>
        <v>1</v>
      </c>
      <c r="AK2775" s="18" t="str">
        <f t="shared" si="175"/>
        <v>1</v>
      </c>
      <c r="AL2775" s="18">
        <f t="shared" si="176"/>
        <v>0</v>
      </c>
      <c r="AM2775" t="s">
        <v>55</v>
      </c>
      <c r="AN2775" t="s">
        <v>55</v>
      </c>
      <c r="AO2775">
        <v>0</v>
      </c>
      <c r="AP2775">
        <v>1</v>
      </c>
      <c r="AQ2775">
        <v>0</v>
      </c>
      <c r="AR2775" t="s">
        <v>59</v>
      </c>
      <c r="AS2775" t="s">
        <v>80</v>
      </c>
      <c r="AT2775" t="s">
        <v>80</v>
      </c>
      <c r="AU2775" t="s">
        <v>80</v>
      </c>
      <c r="AV2775" t="s">
        <v>8634</v>
      </c>
      <c r="AW2775" t="s">
        <v>3166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0</v>
      </c>
      <c r="BK2775">
        <v>0</v>
      </c>
      <c r="BL2775">
        <v>2016031123</v>
      </c>
      <c r="BM2775">
        <v>23</v>
      </c>
    </row>
    <row r="2776" spans="1:65">
      <c r="A2776" t="s">
        <v>8635</v>
      </c>
      <c r="B2776">
        <v>2775</v>
      </c>
      <c r="C2776" t="s">
        <v>718</v>
      </c>
      <c r="D2776">
        <v>1</v>
      </c>
      <c r="E2776">
        <v>23</v>
      </c>
      <c r="F2776">
        <v>2016031123</v>
      </c>
      <c r="G2776">
        <v>20160311</v>
      </c>
      <c r="H2776" t="s">
        <v>3167</v>
      </c>
      <c r="I2776" t="s">
        <v>76</v>
      </c>
      <c r="J2776" t="s">
        <v>55</v>
      </c>
      <c r="K2776">
        <v>1</v>
      </c>
      <c r="L2776">
        <v>0</v>
      </c>
      <c r="M2776">
        <v>1</v>
      </c>
      <c r="N2776" t="s">
        <v>56</v>
      </c>
      <c r="O2776" t="s">
        <v>76</v>
      </c>
      <c r="P2776" t="s">
        <v>57</v>
      </c>
      <c r="Q2776" t="s">
        <v>3</v>
      </c>
      <c r="R2776" t="s">
        <v>3084</v>
      </c>
      <c r="S2776" t="s">
        <v>55</v>
      </c>
      <c r="T2776" t="s">
        <v>56</v>
      </c>
      <c r="U2776" t="s">
        <v>56</v>
      </c>
      <c r="V2776" t="s">
        <v>56</v>
      </c>
      <c r="W2776" t="s">
        <v>55</v>
      </c>
      <c r="X2776" t="s">
        <v>56</v>
      </c>
      <c r="Y2776" t="s">
        <v>56</v>
      </c>
      <c r="Z2776" t="s">
        <v>56</v>
      </c>
      <c r="AA2776" t="s">
        <v>57</v>
      </c>
      <c r="AB2776" t="s">
        <v>56</v>
      </c>
      <c r="AC2776" t="s">
        <v>56</v>
      </c>
      <c r="AD2776" t="s">
        <v>57</v>
      </c>
      <c r="AE2776">
        <v>0</v>
      </c>
      <c r="AF2776">
        <v>0</v>
      </c>
      <c r="AG2776">
        <v>0</v>
      </c>
      <c r="AH2776">
        <v>1</v>
      </c>
      <c r="AI2776" s="18" t="str">
        <f t="shared" si="173"/>
        <v>1</v>
      </c>
      <c r="AJ2776" s="18" t="str">
        <f t="shared" si="174"/>
        <v>1</v>
      </c>
      <c r="AK2776" s="18" t="str">
        <f t="shared" si="175"/>
        <v>1</v>
      </c>
      <c r="AL2776" s="18">
        <f t="shared" si="176"/>
        <v>1</v>
      </c>
      <c r="AM2776" t="s">
        <v>55</v>
      </c>
      <c r="AN2776" t="s">
        <v>55</v>
      </c>
      <c r="AO2776">
        <v>0</v>
      </c>
      <c r="AP2776">
        <v>0</v>
      </c>
      <c r="AQ2776">
        <v>0</v>
      </c>
      <c r="AR2776" t="s">
        <v>76</v>
      </c>
      <c r="AS2776" t="s">
        <v>82</v>
      </c>
      <c r="AT2776" t="s">
        <v>82</v>
      </c>
      <c r="AU2776" t="s">
        <v>4450</v>
      </c>
      <c r="AV2776" t="s">
        <v>8635</v>
      </c>
      <c r="AW2776" t="s">
        <v>3167</v>
      </c>
      <c r="AX2776">
        <v>0</v>
      </c>
      <c r="AY2776">
        <v>0</v>
      </c>
      <c r="AZ2776">
        <v>0</v>
      </c>
      <c r="BA2776">
        <v>1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2016031123</v>
      </c>
      <c r="BM2776">
        <v>23</v>
      </c>
    </row>
    <row r="2777" spans="1:65">
      <c r="A2777" t="s">
        <v>8636</v>
      </c>
      <c r="B2777">
        <v>2776</v>
      </c>
      <c r="C2777" t="s">
        <v>718</v>
      </c>
      <c r="D2777">
        <v>1</v>
      </c>
      <c r="E2777">
        <v>23</v>
      </c>
      <c r="F2777">
        <v>2016031123</v>
      </c>
      <c r="G2777">
        <v>20160311</v>
      </c>
      <c r="H2777" t="s">
        <v>3168</v>
      </c>
      <c r="I2777" t="s">
        <v>563</v>
      </c>
      <c r="J2777" t="s">
        <v>55</v>
      </c>
      <c r="K2777">
        <v>0</v>
      </c>
      <c r="L2777">
        <v>0</v>
      </c>
      <c r="M2777">
        <v>0</v>
      </c>
      <c r="N2777" t="s">
        <v>56</v>
      </c>
      <c r="O2777" t="s">
        <v>57</v>
      </c>
      <c r="P2777" t="s">
        <v>57</v>
      </c>
      <c r="Q2777" t="s">
        <v>3</v>
      </c>
      <c r="R2777" t="s">
        <v>80</v>
      </c>
      <c r="S2777" t="s">
        <v>55</v>
      </c>
      <c r="T2777" t="s">
        <v>68</v>
      </c>
      <c r="U2777" t="s">
        <v>68</v>
      </c>
      <c r="V2777" t="s">
        <v>56</v>
      </c>
      <c r="W2777" t="s">
        <v>55</v>
      </c>
      <c r="X2777" t="s">
        <v>56</v>
      </c>
      <c r="Y2777" t="s">
        <v>56</v>
      </c>
      <c r="Z2777" t="s">
        <v>56</v>
      </c>
      <c r="AA2777" t="s">
        <v>57</v>
      </c>
      <c r="AB2777" t="s">
        <v>56</v>
      </c>
      <c r="AC2777" t="s">
        <v>56</v>
      </c>
      <c r="AD2777" t="s">
        <v>3169</v>
      </c>
      <c r="AE2777">
        <v>0</v>
      </c>
      <c r="AF2777">
        <v>0</v>
      </c>
      <c r="AG2777">
        <v>0</v>
      </c>
      <c r="AH2777">
        <v>1</v>
      </c>
      <c r="AI2777" s="18" t="str">
        <f t="shared" si="173"/>
        <v>1</v>
      </c>
      <c r="AJ2777" s="18" t="str">
        <f t="shared" si="174"/>
        <v>1</v>
      </c>
      <c r="AK2777" s="18" t="str">
        <f t="shared" si="175"/>
        <v>1</v>
      </c>
      <c r="AL2777" s="18">
        <f t="shared" si="176"/>
        <v>1</v>
      </c>
      <c r="AM2777" t="s">
        <v>55</v>
      </c>
      <c r="AN2777" t="s">
        <v>55</v>
      </c>
      <c r="AO2777">
        <v>1</v>
      </c>
      <c r="AP2777">
        <v>0</v>
      </c>
      <c r="AQ2777">
        <v>0</v>
      </c>
      <c r="AR2777" t="s">
        <v>209</v>
      </c>
      <c r="AS2777" t="s">
        <v>80</v>
      </c>
      <c r="AT2777" t="s">
        <v>80</v>
      </c>
      <c r="AU2777" t="s">
        <v>80</v>
      </c>
      <c r="AV2777" t="s">
        <v>8636</v>
      </c>
      <c r="AW2777" t="s">
        <v>3168</v>
      </c>
      <c r="AX2777">
        <v>0</v>
      </c>
      <c r="AY2777">
        <v>0</v>
      </c>
      <c r="AZ2777">
        <v>0</v>
      </c>
      <c r="BA2777">
        <v>1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1</v>
      </c>
      <c r="BL2777">
        <v>2016031123</v>
      </c>
      <c r="BM2777">
        <v>23</v>
      </c>
    </row>
    <row r="2778" spans="1:65">
      <c r="A2778" t="s">
        <v>8637</v>
      </c>
      <c r="B2778">
        <v>2777</v>
      </c>
      <c r="C2778" t="s">
        <v>57</v>
      </c>
      <c r="D2778" t="s">
        <v>55</v>
      </c>
      <c r="E2778">
        <v>23</v>
      </c>
      <c r="F2778">
        <v>2016031123</v>
      </c>
      <c r="G2778" t="s">
        <v>55</v>
      </c>
      <c r="H2778" t="s">
        <v>3170</v>
      </c>
      <c r="I2778" t="s">
        <v>55</v>
      </c>
      <c r="J2778" t="s">
        <v>55</v>
      </c>
      <c r="K2778" t="s">
        <v>55</v>
      </c>
      <c r="L2778" t="s">
        <v>55</v>
      </c>
      <c r="M2778" t="s">
        <v>55</v>
      </c>
      <c r="N2778" t="s">
        <v>57</v>
      </c>
      <c r="O2778" t="s">
        <v>57</v>
      </c>
      <c r="P2778" t="s">
        <v>57</v>
      </c>
      <c r="Q2778" t="s">
        <v>57</v>
      </c>
      <c r="R2778" t="s">
        <v>57</v>
      </c>
      <c r="S2778" t="s">
        <v>55</v>
      </c>
      <c r="T2778" t="s">
        <v>57</v>
      </c>
      <c r="U2778" t="s">
        <v>57</v>
      </c>
      <c r="V2778" t="s">
        <v>57</v>
      </c>
      <c r="W2778" t="s">
        <v>55</v>
      </c>
      <c r="X2778" t="s">
        <v>57</v>
      </c>
      <c r="Y2778" t="s">
        <v>57</v>
      </c>
      <c r="Z2778" t="s">
        <v>57</v>
      </c>
      <c r="AA2778" t="s">
        <v>57</v>
      </c>
      <c r="AB2778" t="s">
        <v>57</v>
      </c>
      <c r="AC2778" t="s">
        <v>57</v>
      </c>
      <c r="AD2778" t="s">
        <v>57</v>
      </c>
      <c r="AE2778">
        <v>0</v>
      </c>
      <c r="AF2778">
        <v>0</v>
      </c>
      <c r="AG2778">
        <v>0</v>
      </c>
      <c r="AH2778">
        <v>0</v>
      </c>
      <c r="AI2778" s="18" t="str">
        <f t="shared" si="173"/>
        <v>1</v>
      </c>
      <c r="AJ2778" s="18" t="str">
        <f t="shared" si="174"/>
        <v>1</v>
      </c>
      <c r="AK2778" s="18" t="str">
        <f t="shared" si="175"/>
        <v>1</v>
      </c>
      <c r="AL2778" s="18">
        <f t="shared" si="176"/>
        <v>0</v>
      </c>
      <c r="AM2778" t="s">
        <v>55</v>
      </c>
      <c r="AN2778" t="s">
        <v>55</v>
      </c>
      <c r="AO2778">
        <v>0</v>
      </c>
      <c r="AP2778">
        <v>1</v>
      </c>
      <c r="AQ2778">
        <v>0</v>
      </c>
      <c r="AR2778" t="s">
        <v>59</v>
      </c>
      <c r="AS2778" t="s">
        <v>80</v>
      </c>
      <c r="AT2778" t="s">
        <v>80</v>
      </c>
      <c r="AU2778" t="s">
        <v>80</v>
      </c>
      <c r="AV2778" t="s">
        <v>8637</v>
      </c>
      <c r="AW2778" t="s">
        <v>3170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2016031123</v>
      </c>
      <c r="BM2778">
        <v>23</v>
      </c>
    </row>
    <row r="2779" spans="1:65">
      <c r="A2779" t="s">
        <v>8638</v>
      </c>
      <c r="B2779">
        <v>2778</v>
      </c>
      <c r="C2779" t="s">
        <v>718</v>
      </c>
      <c r="D2779">
        <v>1</v>
      </c>
      <c r="E2779">
        <v>23</v>
      </c>
      <c r="F2779">
        <v>2016031123</v>
      </c>
      <c r="G2779">
        <v>20160311</v>
      </c>
      <c r="H2779" t="s">
        <v>3171</v>
      </c>
      <c r="I2779" t="s">
        <v>563</v>
      </c>
      <c r="J2779" t="s">
        <v>55</v>
      </c>
      <c r="K2779">
        <v>0</v>
      </c>
      <c r="L2779">
        <v>0</v>
      </c>
      <c r="M2779">
        <v>0</v>
      </c>
      <c r="N2779" t="s">
        <v>56</v>
      </c>
      <c r="O2779" t="s">
        <v>57</v>
      </c>
      <c r="P2779" t="s">
        <v>57</v>
      </c>
      <c r="Q2779" t="s">
        <v>3</v>
      </c>
      <c r="R2779" t="s">
        <v>80</v>
      </c>
      <c r="S2779" t="s">
        <v>55</v>
      </c>
      <c r="T2779" t="s">
        <v>68</v>
      </c>
      <c r="U2779" t="s">
        <v>68</v>
      </c>
      <c r="V2779" t="s">
        <v>68</v>
      </c>
      <c r="W2779" t="s">
        <v>55</v>
      </c>
      <c r="X2779" t="s">
        <v>56</v>
      </c>
      <c r="Y2779" t="s">
        <v>56</v>
      </c>
      <c r="Z2779" t="s">
        <v>56</v>
      </c>
      <c r="AA2779" t="s">
        <v>57</v>
      </c>
      <c r="AB2779" t="s">
        <v>56</v>
      </c>
      <c r="AC2779" t="s">
        <v>56</v>
      </c>
      <c r="AD2779" t="s">
        <v>3172</v>
      </c>
      <c r="AE2779">
        <v>0</v>
      </c>
      <c r="AF2779">
        <v>0</v>
      </c>
      <c r="AG2779">
        <v>0</v>
      </c>
      <c r="AH2779">
        <v>1</v>
      </c>
      <c r="AI2779" s="18" t="str">
        <f t="shared" si="173"/>
        <v>1</v>
      </c>
      <c r="AJ2779" s="18" t="str">
        <f t="shared" si="174"/>
        <v>1</v>
      </c>
      <c r="AK2779" s="18" t="str">
        <f t="shared" si="175"/>
        <v>1</v>
      </c>
      <c r="AL2779" s="18">
        <f t="shared" si="176"/>
        <v>1</v>
      </c>
      <c r="AM2779" t="s">
        <v>55</v>
      </c>
      <c r="AN2779" t="s">
        <v>55</v>
      </c>
      <c r="AO2779">
        <v>0</v>
      </c>
      <c r="AP2779">
        <v>0</v>
      </c>
      <c r="AQ2779">
        <v>0</v>
      </c>
      <c r="AR2779" t="s">
        <v>209</v>
      </c>
      <c r="AS2779" t="s">
        <v>80</v>
      </c>
      <c r="AT2779" t="s">
        <v>80</v>
      </c>
      <c r="AU2779" t="s">
        <v>80</v>
      </c>
      <c r="AV2779" t="s">
        <v>8638</v>
      </c>
      <c r="AW2779" t="s">
        <v>3171</v>
      </c>
      <c r="AX2779">
        <v>0</v>
      </c>
      <c r="AY2779">
        <v>0</v>
      </c>
      <c r="AZ2779">
        <v>0</v>
      </c>
      <c r="BA2779">
        <v>1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1</v>
      </c>
      <c r="BL2779">
        <v>2016031123</v>
      </c>
      <c r="BM2779">
        <v>23</v>
      </c>
    </row>
    <row r="2780" spans="1:65">
      <c r="A2780" t="s">
        <v>8639</v>
      </c>
      <c r="B2780">
        <v>2779</v>
      </c>
      <c r="C2780" t="s">
        <v>57</v>
      </c>
      <c r="D2780" t="s">
        <v>55</v>
      </c>
      <c r="E2780">
        <v>23</v>
      </c>
      <c r="F2780">
        <v>2016031123</v>
      </c>
      <c r="G2780" t="s">
        <v>55</v>
      </c>
      <c r="H2780" t="s">
        <v>3173</v>
      </c>
      <c r="I2780" t="s">
        <v>55</v>
      </c>
      <c r="J2780" t="s">
        <v>55</v>
      </c>
      <c r="K2780" t="s">
        <v>55</v>
      </c>
      <c r="L2780" t="s">
        <v>55</v>
      </c>
      <c r="M2780" t="s">
        <v>55</v>
      </c>
      <c r="N2780" t="s">
        <v>57</v>
      </c>
      <c r="O2780" t="s">
        <v>57</v>
      </c>
      <c r="P2780" t="s">
        <v>57</v>
      </c>
      <c r="Q2780" t="s">
        <v>57</v>
      </c>
      <c r="R2780" t="s">
        <v>57</v>
      </c>
      <c r="S2780" t="s">
        <v>55</v>
      </c>
      <c r="T2780" t="s">
        <v>57</v>
      </c>
      <c r="U2780" t="s">
        <v>57</v>
      </c>
      <c r="V2780" t="s">
        <v>57</v>
      </c>
      <c r="W2780" t="s">
        <v>55</v>
      </c>
      <c r="X2780" t="s">
        <v>57</v>
      </c>
      <c r="Y2780" t="s">
        <v>57</v>
      </c>
      <c r="Z2780" t="s">
        <v>57</v>
      </c>
      <c r="AA2780" t="s">
        <v>57</v>
      </c>
      <c r="AB2780" t="s">
        <v>57</v>
      </c>
      <c r="AC2780" t="s">
        <v>57</v>
      </c>
      <c r="AD2780" t="s">
        <v>57</v>
      </c>
      <c r="AE2780">
        <v>0</v>
      </c>
      <c r="AF2780">
        <v>0</v>
      </c>
      <c r="AG2780">
        <v>0</v>
      </c>
      <c r="AH2780">
        <v>0</v>
      </c>
      <c r="AI2780" s="18" t="str">
        <f t="shared" si="173"/>
        <v>1</v>
      </c>
      <c r="AJ2780" s="18" t="str">
        <f t="shared" si="174"/>
        <v>1</v>
      </c>
      <c r="AK2780" s="18" t="str">
        <f t="shared" si="175"/>
        <v>1</v>
      </c>
      <c r="AL2780" s="18">
        <f t="shared" si="176"/>
        <v>0</v>
      </c>
      <c r="AM2780" t="s">
        <v>55</v>
      </c>
      <c r="AN2780" t="s">
        <v>55</v>
      </c>
      <c r="AO2780">
        <v>0</v>
      </c>
      <c r="AP2780">
        <v>1</v>
      </c>
      <c r="AQ2780">
        <v>0</v>
      </c>
      <c r="AR2780" t="s">
        <v>59</v>
      </c>
      <c r="AS2780" t="s">
        <v>80</v>
      </c>
      <c r="AT2780" t="s">
        <v>80</v>
      </c>
      <c r="AU2780" t="s">
        <v>80</v>
      </c>
      <c r="AV2780" t="s">
        <v>8639</v>
      </c>
      <c r="AW2780" t="s">
        <v>3173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1</v>
      </c>
      <c r="BJ2780">
        <v>0</v>
      </c>
      <c r="BK2780">
        <v>0</v>
      </c>
      <c r="BL2780">
        <v>2016031123</v>
      </c>
      <c r="BM2780">
        <v>23</v>
      </c>
    </row>
    <row r="2781" spans="1:65">
      <c r="A2781" t="s">
        <v>8640</v>
      </c>
      <c r="B2781">
        <v>2780</v>
      </c>
      <c r="C2781" t="s">
        <v>57</v>
      </c>
      <c r="D2781" t="s">
        <v>55</v>
      </c>
      <c r="E2781">
        <v>23</v>
      </c>
      <c r="F2781">
        <v>2016031123</v>
      </c>
      <c r="G2781" t="s">
        <v>55</v>
      </c>
      <c r="H2781" t="s">
        <v>3174</v>
      </c>
      <c r="I2781" t="s">
        <v>55</v>
      </c>
      <c r="J2781" t="s">
        <v>55</v>
      </c>
      <c r="K2781" t="s">
        <v>55</v>
      </c>
      <c r="L2781" t="s">
        <v>55</v>
      </c>
      <c r="M2781" t="s">
        <v>55</v>
      </c>
      <c r="N2781" t="s">
        <v>57</v>
      </c>
      <c r="O2781" t="s">
        <v>57</v>
      </c>
      <c r="P2781" t="s">
        <v>57</v>
      </c>
      <c r="Q2781" t="s">
        <v>57</v>
      </c>
      <c r="R2781" t="s">
        <v>57</v>
      </c>
      <c r="S2781" t="s">
        <v>55</v>
      </c>
      <c r="T2781" t="s">
        <v>57</v>
      </c>
      <c r="U2781" t="s">
        <v>57</v>
      </c>
      <c r="V2781" t="s">
        <v>57</v>
      </c>
      <c r="W2781" t="s">
        <v>55</v>
      </c>
      <c r="X2781" t="s">
        <v>57</v>
      </c>
      <c r="Y2781" t="s">
        <v>57</v>
      </c>
      <c r="Z2781" t="s">
        <v>57</v>
      </c>
      <c r="AA2781" t="s">
        <v>57</v>
      </c>
      <c r="AB2781" t="s">
        <v>57</v>
      </c>
      <c r="AC2781" t="s">
        <v>57</v>
      </c>
      <c r="AD2781" t="s">
        <v>57</v>
      </c>
      <c r="AE2781">
        <v>0</v>
      </c>
      <c r="AF2781">
        <v>0</v>
      </c>
      <c r="AG2781">
        <v>0</v>
      </c>
      <c r="AH2781">
        <v>0</v>
      </c>
      <c r="AI2781" s="18" t="str">
        <f t="shared" si="173"/>
        <v>1</v>
      </c>
      <c r="AJ2781" s="18" t="str">
        <f t="shared" si="174"/>
        <v>1</v>
      </c>
      <c r="AK2781" s="18" t="str">
        <f t="shared" si="175"/>
        <v>1</v>
      </c>
      <c r="AL2781" s="18">
        <f t="shared" si="176"/>
        <v>0</v>
      </c>
      <c r="AM2781" t="s">
        <v>55</v>
      </c>
      <c r="AN2781" t="s">
        <v>55</v>
      </c>
      <c r="AO2781">
        <v>1</v>
      </c>
      <c r="AP2781">
        <v>1</v>
      </c>
      <c r="AQ2781">
        <v>0</v>
      </c>
      <c r="AR2781" t="s">
        <v>59</v>
      </c>
      <c r="AS2781" t="s">
        <v>80</v>
      </c>
      <c r="AT2781" t="s">
        <v>80</v>
      </c>
      <c r="AU2781" t="s">
        <v>80</v>
      </c>
      <c r="AV2781" t="s">
        <v>8640</v>
      </c>
      <c r="AW2781" t="s">
        <v>3174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0</v>
      </c>
      <c r="BL2781">
        <v>2016031123</v>
      </c>
      <c r="BM2781">
        <v>23</v>
      </c>
    </row>
    <row r="2782" spans="1:65">
      <c r="A2782" t="s">
        <v>8641</v>
      </c>
      <c r="B2782">
        <v>2781</v>
      </c>
      <c r="C2782" t="s">
        <v>718</v>
      </c>
      <c r="D2782">
        <v>1</v>
      </c>
      <c r="E2782">
        <v>23</v>
      </c>
      <c r="F2782">
        <v>2016031123</v>
      </c>
      <c r="G2782">
        <v>20160311</v>
      </c>
      <c r="H2782" t="s">
        <v>3175</v>
      </c>
      <c r="I2782" t="s">
        <v>563</v>
      </c>
      <c r="J2782" t="s">
        <v>55</v>
      </c>
      <c r="K2782">
        <v>1</v>
      </c>
      <c r="L2782">
        <v>0</v>
      </c>
      <c r="M2782">
        <v>1</v>
      </c>
      <c r="N2782" t="s">
        <v>56</v>
      </c>
      <c r="O2782" t="s">
        <v>1243</v>
      </c>
      <c r="P2782" t="s">
        <v>57</v>
      </c>
      <c r="Q2782" t="s">
        <v>3</v>
      </c>
      <c r="R2782" t="s">
        <v>80</v>
      </c>
      <c r="S2782" t="s">
        <v>55</v>
      </c>
      <c r="T2782" t="s">
        <v>68</v>
      </c>
      <c r="U2782" t="s">
        <v>68</v>
      </c>
      <c r="V2782" t="s">
        <v>56</v>
      </c>
      <c r="W2782" t="s">
        <v>55</v>
      </c>
      <c r="X2782" t="s">
        <v>56</v>
      </c>
      <c r="Y2782" t="s">
        <v>56</v>
      </c>
      <c r="Z2782" t="s">
        <v>56</v>
      </c>
      <c r="AA2782" t="s">
        <v>57</v>
      </c>
      <c r="AB2782" t="s">
        <v>56</v>
      </c>
      <c r="AC2782" t="s">
        <v>56</v>
      </c>
      <c r="AD2782" t="s">
        <v>3176</v>
      </c>
      <c r="AE2782">
        <v>0</v>
      </c>
      <c r="AF2782">
        <v>0</v>
      </c>
      <c r="AG2782">
        <v>0</v>
      </c>
      <c r="AH2782">
        <v>1</v>
      </c>
      <c r="AI2782" s="18" t="str">
        <f t="shared" si="173"/>
        <v>1</v>
      </c>
      <c r="AJ2782" s="18" t="str">
        <f t="shared" si="174"/>
        <v>1</v>
      </c>
      <c r="AK2782" s="18" t="str">
        <f t="shared" si="175"/>
        <v>1</v>
      </c>
      <c r="AL2782" s="18">
        <f t="shared" si="176"/>
        <v>1</v>
      </c>
      <c r="AM2782" t="s">
        <v>55</v>
      </c>
      <c r="AN2782" t="s">
        <v>55</v>
      </c>
      <c r="AO2782">
        <v>0</v>
      </c>
      <c r="AP2782">
        <v>0</v>
      </c>
      <c r="AQ2782">
        <v>0</v>
      </c>
      <c r="AR2782" t="s">
        <v>209</v>
      </c>
      <c r="AS2782" t="s">
        <v>80</v>
      </c>
      <c r="AT2782" t="s">
        <v>80</v>
      </c>
      <c r="AU2782" t="s">
        <v>80</v>
      </c>
      <c r="AV2782" t="s">
        <v>8641</v>
      </c>
      <c r="AW2782" t="s">
        <v>3175</v>
      </c>
      <c r="AX2782">
        <v>0</v>
      </c>
      <c r="AY2782">
        <v>0</v>
      </c>
      <c r="AZ2782">
        <v>0</v>
      </c>
      <c r="BA2782">
        <v>1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1</v>
      </c>
      <c r="BL2782">
        <v>2016031123</v>
      </c>
      <c r="BM2782">
        <v>23</v>
      </c>
    </row>
    <row r="2783" spans="1:65">
      <c r="A2783" t="s">
        <v>8642</v>
      </c>
      <c r="B2783">
        <v>2782</v>
      </c>
      <c r="C2783" t="s">
        <v>57</v>
      </c>
      <c r="D2783" t="s">
        <v>55</v>
      </c>
      <c r="E2783">
        <v>23</v>
      </c>
      <c r="F2783">
        <v>2016031123</v>
      </c>
      <c r="G2783" t="s">
        <v>55</v>
      </c>
      <c r="H2783" t="s">
        <v>3177</v>
      </c>
      <c r="I2783" t="s">
        <v>55</v>
      </c>
      <c r="J2783" t="s">
        <v>55</v>
      </c>
      <c r="K2783" t="s">
        <v>55</v>
      </c>
      <c r="L2783" t="s">
        <v>55</v>
      </c>
      <c r="M2783" t="s">
        <v>55</v>
      </c>
      <c r="N2783" t="s">
        <v>57</v>
      </c>
      <c r="O2783" t="s">
        <v>57</v>
      </c>
      <c r="P2783" t="s">
        <v>57</v>
      </c>
      <c r="Q2783" t="s">
        <v>57</v>
      </c>
      <c r="R2783" t="s">
        <v>57</v>
      </c>
      <c r="S2783" t="s">
        <v>55</v>
      </c>
      <c r="T2783" t="s">
        <v>57</v>
      </c>
      <c r="U2783" t="s">
        <v>57</v>
      </c>
      <c r="V2783" t="s">
        <v>57</v>
      </c>
      <c r="W2783" t="s">
        <v>55</v>
      </c>
      <c r="X2783" t="s">
        <v>57</v>
      </c>
      <c r="Y2783" t="s">
        <v>57</v>
      </c>
      <c r="Z2783" t="s">
        <v>57</v>
      </c>
      <c r="AA2783" t="s">
        <v>57</v>
      </c>
      <c r="AB2783" t="s">
        <v>57</v>
      </c>
      <c r="AC2783" t="s">
        <v>57</v>
      </c>
      <c r="AD2783" t="s">
        <v>57</v>
      </c>
      <c r="AE2783">
        <v>0</v>
      </c>
      <c r="AF2783">
        <v>0</v>
      </c>
      <c r="AG2783">
        <v>0</v>
      </c>
      <c r="AH2783">
        <v>0</v>
      </c>
      <c r="AI2783" s="18" t="str">
        <f t="shared" si="173"/>
        <v>1</v>
      </c>
      <c r="AJ2783" s="18" t="str">
        <f t="shared" si="174"/>
        <v>1</v>
      </c>
      <c r="AK2783" s="18" t="str">
        <f t="shared" si="175"/>
        <v>1</v>
      </c>
      <c r="AL2783" s="18">
        <f t="shared" si="176"/>
        <v>0</v>
      </c>
      <c r="AM2783" t="s">
        <v>55</v>
      </c>
      <c r="AN2783" t="s">
        <v>55</v>
      </c>
      <c r="AO2783">
        <v>0</v>
      </c>
      <c r="AP2783">
        <v>1</v>
      </c>
      <c r="AQ2783">
        <v>0</v>
      </c>
      <c r="AR2783" t="s">
        <v>59</v>
      </c>
      <c r="AS2783" t="s">
        <v>80</v>
      </c>
      <c r="AT2783" t="s">
        <v>80</v>
      </c>
      <c r="AU2783" t="s">
        <v>80</v>
      </c>
      <c r="AV2783" t="s">
        <v>8642</v>
      </c>
      <c r="AW2783" t="s">
        <v>3177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1</v>
      </c>
      <c r="BJ2783">
        <v>0</v>
      </c>
      <c r="BK2783">
        <v>0</v>
      </c>
      <c r="BL2783">
        <v>2016031123</v>
      </c>
      <c r="BM2783">
        <v>23</v>
      </c>
    </row>
    <row r="2784" spans="1:65">
      <c r="A2784" t="s">
        <v>8643</v>
      </c>
      <c r="B2784">
        <v>2783</v>
      </c>
      <c r="C2784" t="s">
        <v>57</v>
      </c>
      <c r="D2784" t="s">
        <v>55</v>
      </c>
      <c r="E2784">
        <v>23</v>
      </c>
      <c r="F2784">
        <v>2016031123</v>
      </c>
      <c r="G2784" t="s">
        <v>55</v>
      </c>
      <c r="H2784" t="s">
        <v>3178</v>
      </c>
      <c r="I2784" t="s">
        <v>55</v>
      </c>
      <c r="J2784" t="s">
        <v>55</v>
      </c>
      <c r="K2784" t="s">
        <v>55</v>
      </c>
      <c r="L2784" t="s">
        <v>55</v>
      </c>
      <c r="M2784" t="s">
        <v>55</v>
      </c>
      <c r="N2784" t="s">
        <v>57</v>
      </c>
      <c r="O2784" t="s">
        <v>57</v>
      </c>
      <c r="P2784" t="s">
        <v>57</v>
      </c>
      <c r="Q2784" t="s">
        <v>57</v>
      </c>
      <c r="R2784" t="s">
        <v>57</v>
      </c>
      <c r="S2784" t="s">
        <v>55</v>
      </c>
      <c r="T2784" t="s">
        <v>57</v>
      </c>
      <c r="U2784" t="s">
        <v>57</v>
      </c>
      <c r="V2784" t="s">
        <v>57</v>
      </c>
      <c r="W2784" t="s">
        <v>55</v>
      </c>
      <c r="X2784" t="s">
        <v>57</v>
      </c>
      <c r="Y2784" t="s">
        <v>57</v>
      </c>
      <c r="Z2784" t="s">
        <v>57</v>
      </c>
      <c r="AA2784" t="s">
        <v>57</v>
      </c>
      <c r="AB2784" t="s">
        <v>57</v>
      </c>
      <c r="AC2784" t="s">
        <v>57</v>
      </c>
      <c r="AD2784" t="s">
        <v>57</v>
      </c>
      <c r="AE2784">
        <v>0</v>
      </c>
      <c r="AF2784">
        <v>0</v>
      </c>
      <c r="AG2784">
        <v>0</v>
      </c>
      <c r="AH2784">
        <v>0</v>
      </c>
      <c r="AI2784" s="18" t="str">
        <f t="shared" si="173"/>
        <v>1</v>
      </c>
      <c r="AJ2784" s="18" t="str">
        <f t="shared" si="174"/>
        <v>1</v>
      </c>
      <c r="AK2784" s="18" t="str">
        <f t="shared" si="175"/>
        <v>1</v>
      </c>
      <c r="AL2784" s="18">
        <f t="shared" si="176"/>
        <v>0</v>
      </c>
      <c r="AM2784" t="s">
        <v>55</v>
      </c>
      <c r="AN2784" t="s">
        <v>55</v>
      </c>
      <c r="AO2784">
        <v>0</v>
      </c>
      <c r="AP2784">
        <v>1</v>
      </c>
      <c r="AQ2784">
        <v>0</v>
      </c>
      <c r="AR2784" t="s">
        <v>59</v>
      </c>
      <c r="AS2784" t="s">
        <v>80</v>
      </c>
      <c r="AT2784" t="s">
        <v>80</v>
      </c>
      <c r="AU2784" t="s">
        <v>80</v>
      </c>
      <c r="AV2784" t="s">
        <v>8643</v>
      </c>
      <c r="AW2784" t="s">
        <v>3178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</v>
      </c>
      <c r="BJ2784">
        <v>0</v>
      </c>
      <c r="BK2784">
        <v>0</v>
      </c>
      <c r="BL2784">
        <v>2016031123</v>
      </c>
      <c r="BM2784">
        <v>23</v>
      </c>
    </row>
    <row r="2785" spans="1:65">
      <c r="A2785" t="s">
        <v>8644</v>
      </c>
      <c r="B2785">
        <v>2784</v>
      </c>
      <c r="C2785" t="s">
        <v>57</v>
      </c>
      <c r="D2785" t="s">
        <v>55</v>
      </c>
      <c r="E2785">
        <v>23</v>
      </c>
      <c r="F2785">
        <v>2016031123</v>
      </c>
      <c r="G2785" t="s">
        <v>55</v>
      </c>
      <c r="H2785" t="s">
        <v>3179</v>
      </c>
      <c r="I2785" t="s">
        <v>55</v>
      </c>
      <c r="J2785" t="s">
        <v>55</v>
      </c>
      <c r="K2785" t="s">
        <v>55</v>
      </c>
      <c r="L2785" t="s">
        <v>55</v>
      </c>
      <c r="M2785" t="s">
        <v>55</v>
      </c>
      <c r="N2785" t="s">
        <v>57</v>
      </c>
      <c r="O2785" t="s">
        <v>57</v>
      </c>
      <c r="P2785" t="s">
        <v>57</v>
      </c>
      <c r="Q2785" t="s">
        <v>57</v>
      </c>
      <c r="R2785" t="s">
        <v>57</v>
      </c>
      <c r="S2785" t="s">
        <v>55</v>
      </c>
      <c r="T2785" t="s">
        <v>57</v>
      </c>
      <c r="U2785" t="s">
        <v>57</v>
      </c>
      <c r="V2785" t="s">
        <v>57</v>
      </c>
      <c r="W2785" t="s">
        <v>55</v>
      </c>
      <c r="X2785" t="s">
        <v>57</v>
      </c>
      <c r="Y2785" t="s">
        <v>57</v>
      </c>
      <c r="Z2785" t="s">
        <v>57</v>
      </c>
      <c r="AA2785" t="s">
        <v>57</v>
      </c>
      <c r="AB2785" t="s">
        <v>57</v>
      </c>
      <c r="AC2785" t="s">
        <v>57</v>
      </c>
      <c r="AD2785" t="s">
        <v>57</v>
      </c>
      <c r="AE2785">
        <v>0</v>
      </c>
      <c r="AF2785">
        <v>0</v>
      </c>
      <c r="AG2785">
        <v>0</v>
      </c>
      <c r="AH2785">
        <v>0</v>
      </c>
      <c r="AI2785" s="18" t="str">
        <f t="shared" si="173"/>
        <v>1</v>
      </c>
      <c r="AJ2785" s="18" t="str">
        <f t="shared" si="174"/>
        <v>1</v>
      </c>
      <c r="AK2785" s="18" t="str">
        <f t="shared" si="175"/>
        <v>1</v>
      </c>
      <c r="AL2785" s="18">
        <f t="shared" si="176"/>
        <v>0</v>
      </c>
      <c r="AM2785" t="s">
        <v>55</v>
      </c>
      <c r="AN2785" t="s">
        <v>55</v>
      </c>
      <c r="AO2785">
        <v>1</v>
      </c>
      <c r="AP2785">
        <v>1</v>
      </c>
      <c r="AQ2785">
        <v>0</v>
      </c>
      <c r="AR2785" t="s">
        <v>59</v>
      </c>
      <c r="AS2785" t="s">
        <v>80</v>
      </c>
      <c r="AT2785" t="s">
        <v>80</v>
      </c>
      <c r="AU2785" t="s">
        <v>80</v>
      </c>
      <c r="AV2785" t="s">
        <v>8644</v>
      </c>
      <c r="AW2785" t="s">
        <v>3179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2016031123</v>
      </c>
      <c r="BM2785">
        <v>23</v>
      </c>
    </row>
    <row r="2786" spans="1:65">
      <c r="A2786" t="s">
        <v>8645</v>
      </c>
      <c r="B2786">
        <v>2785</v>
      </c>
      <c r="C2786" t="s">
        <v>718</v>
      </c>
      <c r="D2786">
        <v>1</v>
      </c>
      <c r="E2786">
        <v>23</v>
      </c>
      <c r="F2786">
        <v>2016031123</v>
      </c>
      <c r="G2786">
        <v>20160311</v>
      </c>
      <c r="H2786" t="s">
        <v>3180</v>
      </c>
      <c r="I2786" t="s">
        <v>76</v>
      </c>
      <c r="J2786" t="s">
        <v>55</v>
      </c>
      <c r="K2786">
        <v>0</v>
      </c>
      <c r="L2786">
        <v>0</v>
      </c>
      <c r="M2786">
        <v>0</v>
      </c>
      <c r="N2786" t="s">
        <v>56</v>
      </c>
      <c r="O2786" t="s">
        <v>57</v>
      </c>
      <c r="P2786" t="s">
        <v>57</v>
      </c>
      <c r="Q2786" t="s">
        <v>4</v>
      </c>
      <c r="R2786" t="s">
        <v>80</v>
      </c>
      <c r="S2786" t="s">
        <v>55</v>
      </c>
      <c r="T2786" t="s">
        <v>56</v>
      </c>
      <c r="U2786" t="s">
        <v>56</v>
      </c>
      <c r="V2786" t="s">
        <v>56</v>
      </c>
      <c r="W2786" t="s">
        <v>55</v>
      </c>
      <c r="X2786" t="s">
        <v>56</v>
      </c>
      <c r="Y2786" t="s">
        <v>56</v>
      </c>
      <c r="Z2786" t="s">
        <v>56</v>
      </c>
      <c r="AA2786" t="s">
        <v>57</v>
      </c>
      <c r="AB2786" t="s">
        <v>56</v>
      </c>
      <c r="AC2786" t="s">
        <v>56</v>
      </c>
      <c r="AD2786" t="s">
        <v>3058</v>
      </c>
      <c r="AE2786">
        <v>0</v>
      </c>
      <c r="AF2786">
        <v>0</v>
      </c>
      <c r="AG2786">
        <v>0</v>
      </c>
      <c r="AH2786">
        <v>1</v>
      </c>
      <c r="AI2786" s="18" t="str">
        <f t="shared" si="173"/>
        <v>1</v>
      </c>
      <c r="AJ2786" s="18" t="str">
        <f t="shared" si="174"/>
        <v>1</v>
      </c>
      <c r="AK2786" s="18" t="str">
        <f t="shared" si="175"/>
        <v>1</v>
      </c>
      <c r="AL2786" s="18">
        <f t="shared" si="176"/>
        <v>1</v>
      </c>
      <c r="AM2786" t="s">
        <v>55</v>
      </c>
      <c r="AN2786" t="s">
        <v>55</v>
      </c>
      <c r="AO2786">
        <v>0</v>
      </c>
      <c r="AP2786">
        <v>0</v>
      </c>
      <c r="AQ2786">
        <v>0</v>
      </c>
      <c r="AR2786" t="s">
        <v>76</v>
      </c>
      <c r="AS2786" t="s">
        <v>80</v>
      </c>
      <c r="AT2786" t="s">
        <v>80</v>
      </c>
      <c r="AU2786" t="s">
        <v>80</v>
      </c>
      <c r="AV2786" t="s">
        <v>8645</v>
      </c>
      <c r="AW2786" t="s">
        <v>3180</v>
      </c>
      <c r="AX2786">
        <v>0</v>
      </c>
      <c r="AY2786">
        <v>0</v>
      </c>
      <c r="AZ2786">
        <v>0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  <c r="BL2786">
        <v>2016031123</v>
      </c>
      <c r="BM2786">
        <v>23</v>
      </c>
    </row>
    <row r="2787" spans="1:65">
      <c r="A2787" t="s">
        <v>8646</v>
      </c>
      <c r="B2787">
        <v>2786</v>
      </c>
      <c r="C2787" t="s">
        <v>718</v>
      </c>
      <c r="D2787">
        <v>1</v>
      </c>
      <c r="E2787">
        <v>23</v>
      </c>
      <c r="F2787">
        <v>2016031123</v>
      </c>
      <c r="G2787">
        <v>20160311</v>
      </c>
      <c r="H2787" t="s">
        <v>3181</v>
      </c>
      <c r="I2787" t="s">
        <v>76</v>
      </c>
      <c r="J2787" t="s">
        <v>55</v>
      </c>
      <c r="K2787">
        <v>0</v>
      </c>
      <c r="L2787">
        <v>0</v>
      </c>
      <c r="M2787">
        <v>0</v>
      </c>
      <c r="N2787" t="s">
        <v>56</v>
      </c>
      <c r="O2787" t="s">
        <v>57</v>
      </c>
      <c r="P2787" t="s">
        <v>57</v>
      </c>
      <c r="Q2787" t="s">
        <v>4</v>
      </c>
      <c r="R2787" t="s">
        <v>80</v>
      </c>
      <c r="S2787" t="s">
        <v>55</v>
      </c>
      <c r="T2787" t="s">
        <v>56</v>
      </c>
      <c r="U2787" t="s">
        <v>56</v>
      </c>
      <c r="V2787" t="s">
        <v>56</v>
      </c>
      <c r="W2787" t="s">
        <v>55</v>
      </c>
      <c r="X2787" t="s">
        <v>56</v>
      </c>
      <c r="Y2787" t="s">
        <v>56</v>
      </c>
      <c r="Z2787" t="s">
        <v>56</v>
      </c>
      <c r="AA2787" t="s">
        <v>57</v>
      </c>
      <c r="AB2787" t="s">
        <v>56</v>
      </c>
      <c r="AC2787" t="s">
        <v>56</v>
      </c>
      <c r="AD2787" t="s">
        <v>3058</v>
      </c>
      <c r="AE2787">
        <v>0</v>
      </c>
      <c r="AF2787">
        <v>0</v>
      </c>
      <c r="AG2787">
        <v>0</v>
      </c>
      <c r="AH2787">
        <v>1</v>
      </c>
      <c r="AI2787" s="18" t="str">
        <f t="shared" si="173"/>
        <v>1</v>
      </c>
      <c r="AJ2787" s="18" t="str">
        <f t="shared" si="174"/>
        <v>1</v>
      </c>
      <c r="AK2787" s="18" t="str">
        <f t="shared" si="175"/>
        <v>1</v>
      </c>
      <c r="AL2787" s="18">
        <f t="shared" si="176"/>
        <v>1</v>
      </c>
      <c r="AM2787" t="s">
        <v>55</v>
      </c>
      <c r="AN2787" t="s">
        <v>55</v>
      </c>
      <c r="AO2787">
        <v>0</v>
      </c>
      <c r="AP2787">
        <v>0</v>
      </c>
      <c r="AQ2787">
        <v>0</v>
      </c>
      <c r="AR2787" t="s">
        <v>76</v>
      </c>
      <c r="AS2787" t="s">
        <v>80</v>
      </c>
      <c r="AT2787" t="s">
        <v>80</v>
      </c>
      <c r="AU2787" t="s">
        <v>80</v>
      </c>
      <c r="AV2787" t="s">
        <v>8646</v>
      </c>
      <c r="AW2787" t="s">
        <v>3181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2016031123</v>
      </c>
      <c r="BM2787">
        <v>23</v>
      </c>
    </row>
    <row r="2788" spans="1:65">
      <c r="A2788" t="s">
        <v>8647</v>
      </c>
      <c r="B2788">
        <v>2787</v>
      </c>
      <c r="C2788" t="s">
        <v>57</v>
      </c>
      <c r="D2788" t="s">
        <v>55</v>
      </c>
      <c r="E2788">
        <v>23</v>
      </c>
      <c r="F2788">
        <v>2016031123</v>
      </c>
      <c r="G2788" t="s">
        <v>55</v>
      </c>
      <c r="H2788" t="s">
        <v>3182</v>
      </c>
      <c r="I2788" t="s">
        <v>55</v>
      </c>
      <c r="J2788" t="s">
        <v>55</v>
      </c>
      <c r="K2788" t="s">
        <v>55</v>
      </c>
      <c r="L2788" t="s">
        <v>55</v>
      </c>
      <c r="M2788" t="s">
        <v>55</v>
      </c>
      <c r="N2788" t="s">
        <v>57</v>
      </c>
      <c r="O2788" t="s">
        <v>57</v>
      </c>
      <c r="P2788" t="s">
        <v>57</v>
      </c>
      <c r="Q2788" t="s">
        <v>57</v>
      </c>
      <c r="R2788" t="s">
        <v>57</v>
      </c>
      <c r="S2788" t="s">
        <v>55</v>
      </c>
      <c r="T2788" t="s">
        <v>57</v>
      </c>
      <c r="U2788" t="s">
        <v>57</v>
      </c>
      <c r="V2788" t="s">
        <v>57</v>
      </c>
      <c r="W2788" t="s">
        <v>55</v>
      </c>
      <c r="X2788" t="s">
        <v>57</v>
      </c>
      <c r="Y2788" t="s">
        <v>57</v>
      </c>
      <c r="Z2788" t="s">
        <v>57</v>
      </c>
      <c r="AA2788" t="s">
        <v>57</v>
      </c>
      <c r="AB2788" t="s">
        <v>57</v>
      </c>
      <c r="AC2788" t="s">
        <v>57</v>
      </c>
      <c r="AD2788" t="s">
        <v>57</v>
      </c>
      <c r="AE2788">
        <v>0</v>
      </c>
      <c r="AF2788">
        <v>0</v>
      </c>
      <c r="AG2788">
        <v>0</v>
      </c>
      <c r="AH2788">
        <v>0</v>
      </c>
      <c r="AI2788" s="18" t="str">
        <f t="shared" si="173"/>
        <v>1</v>
      </c>
      <c r="AJ2788" s="18" t="str">
        <f t="shared" si="174"/>
        <v>1</v>
      </c>
      <c r="AK2788" s="18" t="str">
        <f t="shared" si="175"/>
        <v>1</v>
      </c>
      <c r="AL2788" s="18">
        <f t="shared" si="176"/>
        <v>0</v>
      </c>
      <c r="AM2788" t="s">
        <v>55</v>
      </c>
      <c r="AN2788" t="s">
        <v>55</v>
      </c>
      <c r="AO2788">
        <v>0</v>
      </c>
      <c r="AP2788">
        <v>1</v>
      </c>
      <c r="AQ2788">
        <v>0</v>
      </c>
      <c r="AR2788" t="s">
        <v>59</v>
      </c>
      <c r="AS2788" t="s">
        <v>80</v>
      </c>
      <c r="AT2788" t="s">
        <v>80</v>
      </c>
      <c r="AU2788" t="s">
        <v>80</v>
      </c>
      <c r="AV2788" t="s">
        <v>8647</v>
      </c>
      <c r="AW2788" t="s">
        <v>3182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1</v>
      </c>
      <c r="BJ2788">
        <v>0</v>
      </c>
      <c r="BK2788">
        <v>0</v>
      </c>
      <c r="BL2788">
        <v>2016031123</v>
      </c>
      <c r="BM2788">
        <v>23</v>
      </c>
    </row>
    <row r="2789" spans="1:65">
      <c r="A2789" t="s">
        <v>8648</v>
      </c>
      <c r="B2789">
        <v>2788</v>
      </c>
      <c r="C2789" t="s">
        <v>57</v>
      </c>
      <c r="D2789" t="s">
        <v>55</v>
      </c>
      <c r="E2789">
        <v>23</v>
      </c>
      <c r="F2789">
        <v>2016031123</v>
      </c>
      <c r="G2789" t="s">
        <v>55</v>
      </c>
      <c r="H2789" t="s">
        <v>3183</v>
      </c>
      <c r="I2789" t="s">
        <v>55</v>
      </c>
      <c r="J2789" t="s">
        <v>55</v>
      </c>
      <c r="K2789" t="s">
        <v>55</v>
      </c>
      <c r="L2789" t="s">
        <v>55</v>
      </c>
      <c r="M2789" t="s">
        <v>55</v>
      </c>
      <c r="N2789" t="s">
        <v>57</v>
      </c>
      <c r="O2789" t="s">
        <v>57</v>
      </c>
      <c r="P2789" t="s">
        <v>57</v>
      </c>
      <c r="Q2789" t="s">
        <v>57</v>
      </c>
      <c r="R2789" t="s">
        <v>57</v>
      </c>
      <c r="S2789" t="s">
        <v>55</v>
      </c>
      <c r="T2789" t="s">
        <v>57</v>
      </c>
      <c r="U2789" t="s">
        <v>57</v>
      </c>
      <c r="V2789" t="s">
        <v>57</v>
      </c>
      <c r="W2789" t="s">
        <v>55</v>
      </c>
      <c r="X2789" t="s">
        <v>57</v>
      </c>
      <c r="Y2789" t="s">
        <v>57</v>
      </c>
      <c r="Z2789" t="s">
        <v>57</v>
      </c>
      <c r="AA2789" t="s">
        <v>57</v>
      </c>
      <c r="AB2789" t="s">
        <v>57</v>
      </c>
      <c r="AC2789" t="s">
        <v>57</v>
      </c>
      <c r="AD2789" t="s">
        <v>57</v>
      </c>
      <c r="AE2789">
        <v>0</v>
      </c>
      <c r="AF2789">
        <v>0</v>
      </c>
      <c r="AG2789">
        <v>0</v>
      </c>
      <c r="AH2789">
        <v>0</v>
      </c>
      <c r="AI2789" s="18" t="str">
        <f t="shared" si="173"/>
        <v>1</v>
      </c>
      <c r="AJ2789" s="18" t="str">
        <f t="shared" si="174"/>
        <v>1</v>
      </c>
      <c r="AK2789" s="18" t="str">
        <f t="shared" si="175"/>
        <v>1</v>
      </c>
      <c r="AL2789" s="18">
        <f t="shared" si="176"/>
        <v>0</v>
      </c>
      <c r="AM2789" t="s">
        <v>55</v>
      </c>
      <c r="AN2789" t="s">
        <v>55</v>
      </c>
      <c r="AO2789">
        <v>1</v>
      </c>
      <c r="AP2789">
        <v>1</v>
      </c>
      <c r="AQ2789">
        <v>0</v>
      </c>
      <c r="AR2789" t="s">
        <v>59</v>
      </c>
      <c r="AS2789" t="s">
        <v>80</v>
      </c>
      <c r="AT2789" t="s">
        <v>80</v>
      </c>
      <c r="AU2789" t="s">
        <v>80</v>
      </c>
      <c r="AV2789" t="s">
        <v>8648</v>
      </c>
      <c r="AW2789" t="s">
        <v>3183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1</v>
      </c>
      <c r="BJ2789">
        <v>0</v>
      </c>
      <c r="BK2789">
        <v>0</v>
      </c>
      <c r="BL2789">
        <v>2016031123</v>
      </c>
      <c r="BM2789">
        <v>23</v>
      </c>
    </row>
    <row r="2790" spans="1:65">
      <c r="A2790" t="s">
        <v>8649</v>
      </c>
      <c r="B2790">
        <v>2789</v>
      </c>
      <c r="C2790" t="s">
        <v>57</v>
      </c>
      <c r="D2790" t="s">
        <v>55</v>
      </c>
      <c r="E2790">
        <v>23</v>
      </c>
      <c r="F2790">
        <v>2016031123</v>
      </c>
      <c r="G2790" t="s">
        <v>55</v>
      </c>
      <c r="H2790" t="s">
        <v>3184</v>
      </c>
      <c r="I2790" t="s">
        <v>55</v>
      </c>
      <c r="J2790" t="s">
        <v>55</v>
      </c>
      <c r="K2790" t="s">
        <v>55</v>
      </c>
      <c r="L2790" t="s">
        <v>55</v>
      </c>
      <c r="M2790" t="s">
        <v>55</v>
      </c>
      <c r="N2790" t="s">
        <v>57</v>
      </c>
      <c r="O2790" t="s">
        <v>57</v>
      </c>
      <c r="P2790" t="s">
        <v>57</v>
      </c>
      <c r="Q2790" t="s">
        <v>57</v>
      </c>
      <c r="R2790" t="s">
        <v>57</v>
      </c>
      <c r="S2790" t="s">
        <v>55</v>
      </c>
      <c r="T2790" t="s">
        <v>57</v>
      </c>
      <c r="U2790" t="s">
        <v>57</v>
      </c>
      <c r="V2790" t="s">
        <v>57</v>
      </c>
      <c r="W2790" t="s">
        <v>55</v>
      </c>
      <c r="X2790" t="s">
        <v>57</v>
      </c>
      <c r="Y2790" t="s">
        <v>57</v>
      </c>
      <c r="Z2790" t="s">
        <v>57</v>
      </c>
      <c r="AA2790" t="s">
        <v>57</v>
      </c>
      <c r="AB2790" t="s">
        <v>57</v>
      </c>
      <c r="AC2790" t="s">
        <v>57</v>
      </c>
      <c r="AD2790" t="s">
        <v>57</v>
      </c>
      <c r="AE2790">
        <v>0</v>
      </c>
      <c r="AF2790">
        <v>0</v>
      </c>
      <c r="AG2790">
        <v>0</v>
      </c>
      <c r="AH2790">
        <v>0</v>
      </c>
      <c r="AI2790" s="18" t="str">
        <f t="shared" si="173"/>
        <v>1</v>
      </c>
      <c r="AJ2790" s="18" t="str">
        <f t="shared" si="174"/>
        <v>1</v>
      </c>
      <c r="AK2790" s="18" t="str">
        <f t="shared" si="175"/>
        <v>1</v>
      </c>
      <c r="AL2790" s="18">
        <f t="shared" si="176"/>
        <v>0</v>
      </c>
      <c r="AM2790" t="s">
        <v>55</v>
      </c>
      <c r="AN2790" t="s">
        <v>55</v>
      </c>
      <c r="AO2790">
        <v>0</v>
      </c>
      <c r="AP2790">
        <v>1</v>
      </c>
      <c r="AQ2790">
        <v>0</v>
      </c>
      <c r="AR2790" t="s">
        <v>59</v>
      </c>
      <c r="AS2790" t="s">
        <v>80</v>
      </c>
      <c r="AT2790" t="s">
        <v>80</v>
      </c>
      <c r="AU2790" t="s">
        <v>80</v>
      </c>
      <c r="AV2790" t="s">
        <v>8649</v>
      </c>
      <c r="AW2790" t="s">
        <v>3184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1</v>
      </c>
      <c r="BJ2790">
        <v>0</v>
      </c>
      <c r="BK2790">
        <v>0</v>
      </c>
      <c r="BL2790">
        <v>2016031123</v>
      </c>
      <c r="BM2790">
        <v>23</v>
      </c>
    </row>
    <row r="2791" spans="1:65">
      <c r="A2791" t="s">
        <v>8650</v>
      </c>
      <c r="B2791">
        <v>2790</v>
      </c>
      <c r="C2791" t="s">
        <v>57</v>
      </c>
      <c r="D2791" t="s">
        <v>55</v>
      </c>
      <c r="E2791">
        <v>23</v>
      </c>
      <c r="F2791">
        <v>2016031123</v>
      </c>
      <c r="G2791" t="s">
        <v>55</v>
      </c>
      <c r="H2791" t="s">
        <v>3185</v>
      </c>
      <c r="I2791" t="s">
        <v>55</v>
      </c>
      <c r="J2791" t="s">
        <v>55</v>
      </c>
      <c r="K2791" t="s">
        <v>55</v>
      </c>
      <c r="L2791" t="s">
        <v>55</v>
      </c>
      <c r="M2791" t="s">
        <v>55</v>
      </c>
      <c r="N2791" t="s">
        <v>57</v>
      </c>
      <c r="O2791" t="s">
        <v>57</v>
      </c>
      <c r="P2791" t="s">
        <v>57</v>
      </c>
      <c r="Q2791" t="s">
        <v>57</v>
      </c>
      <c r="R2791" t="s">
        <v>57</v>
      </c>
      <c r="S2791" t="s">
        <v>55</v>
      </c>
      <c r="T2791" t="s">
        <v>57</v>
      </c>
      <c r="U2791" t="s">
        <v>57</v>
      </c>
      <c r="V2791" t="s">
        <v>57</v>
      </c>
      <c r="W2791" t="s">
        <v>55</v>
      </c>
      <c r="X2791" t="s">
        <v>57</v>
      </c>
      <c r="Y2791" t="s">
        <v>57</v>
      </c>
      <c r="Z2791" t="s">
        <v>57</v>
      </c>
      <c r="AA2791" t="s">
        <v>57</v>
      </c>
      <c r="AB2791" t="s">
        <v>57</v>
      </c>
      <c r="AC2791" t="s">
        <v>57</v>
      </c>
      <c r="AD2791" t="s">
        <v>57</v>
      </c>
      <c r="AE2791">
        <v>0</v>
      </c>
      <c r="AF2791">
        <v>0</v>
      </c>
      <c r="AG2791">
        <v>0</v>
      </c>
      <c r="AH2791">
        <v>0</v>
      </c>
      <c r="AI2791" s="18" t="str">
        <f t="shared" si="173"/>
        <v>1</v>
      </c>
      <c r="AJ2791" s="18" t="str">
        <f t="shared" si="174"/>
        <v>1</v>
      </c>
      <c r="AK2791" s="18" t="str">
        <f t="shared" si="175"/>
        <v>1</v>
      </c>
      <c r="AL2791" s="18">
        <f t="shared" si="176"/>
        <v>0</v>
      </c>
      <c r="AM2791" t="s">
        <v>55</v>
      </c>
      <c r="AN2791" t="s">
        <v>55</v>
      </c>
      <c r="AO2791">
        <v>0</v>
      </c>
      <c r="AP2791">
        <v>1</v>
      </c>
      <c r="AQ2791">
        <v>0</v>
      </c>
      <c r="AR2791" t="s">
        <v>59</v>
      </c>
      <c r="AS2791" t="s">
        <v>80</v>
      </c>
      <c r="AT2791" t="s">
        <v>80</v>
      </c>
      <c r="AU2791" t="s">
        <v>80</v>
      </c>
      <c r="AV2791" t="s">
        <v>8650</v>
      </c>
      <c r="AW2791" t="s">
        <v>3185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1</v>
      </c>
      <c r="BJ2791">
        <v>0</v>
      </c>
      <c r="BK2791">
        <v>0</v>
      </c>
      <c r="BL2791">
        <v>2016031123</v>
      </c>
      <c r="BM2791">
        <v>23</v>
      </c>
    </row>
    <row r="2792" spans="1:65">
      <c r="A2792" t="s">
        <v>8651</v>
      </c>
      <c r="B2792">
        <v>2791</v>
      </c>
      <c r="C2792" t="s">
        <v>57</v>
      </c>
      <c r="D2792" t="s">
        <v>55</v>
      </c>
      <c r="E2792">
        <v>23</v>
      </c>
      <c r="F2792">
        <v>2016031123</v>
      </c>
      <c r="G2792" t="s">
        <v>55</v>
      </c>
      <c r="H2792" t="s">
        <v>3186</v>
      </c>
      <c r="I2792" t="s">
        <v>55</v>
      </c>
      <c r="J2792" t="s">
        <v>55</v>
      </c>
      <c r="K2792" t="s">
        <v>55</v>
      </c>
      <c r="L2792" t="s">
        <v>55</v>
      </c>
      <c r="M2792" t="s">
        <v>55</v>
      </c>
      <c r="N2792" t="s">
        <v>57</v>
      </c>
      <c r="O2792" t="s">
        <v>57</v>
      </c>
      <c r="P2792" t="s">
        <v>57</v>
      </c>
      <c r="Q2792" t="s">
        <v>57</v>
      </c>
      <c r="R2792" t="s">
        <v>57</v>
      </c>
      <c r="S2792" t="s">
        <v>55</v>
      </c>
      <c r="T2792" t="s">
        <v>57</v>
      </c>
      <c r="U2792" t="s">
        <v>57</v>
      </c>
      <c r="V2792" t="s">
        <v>57</v>
      </c>
      <c r="W2792" t="s">
        <v>55</v>
      </c>
      <c r="X2792" t="s">
        <v>57</v>
      </c>
      <c r="Y2792" t="s">
        <v>57</v>
      </c>
      <c r="Z2792" t="s">
        <v>57</v>
      </c>
      <c r="AA2792" t="s">
        <v>57</v>
      </c>
      <c r="AB2792" t="s">
        <v>57</v>
      </c>
      <c r="AC2792" t="s">
        <v>57</v>
      </c>
      <c r="AD2792" t="s">
        <v>57</v>
      </c>
      <c r="AE2792">
        <v>0</v>
      </c>
      <c r="AF2792">
        <v>0</v>
      </c>
      <c r="AG2792">
        <v>0</v>
      </c>
      <c r="AH2792">
        <v>0</v>
      </c>
      <c r="AI2792" s="18" t="str">
        <f t="shared" si="173"/>
        <v>1</v>
      </c>
      <c r="AJ2792" s="18" t="str">
        <f t="shared" si="174"/>
        <v>1</v>
      </c>
      <c r="AK2792" s="18" t="str">
        <f t="shared" si="175"/>
        <v>1</v>
      </c>
      <c r="AL2792" s="18">
        <f t="shared" si="176"/>
        <v>0</v>
      </c>
      <c r="AM2792" t="s">
        <v>55</v>
      </c>
      <c r="AN2792" t="s">
        <v>55</v>
      </c>
      <c r="AO2792">
        <v>0</v>
      </c>
      <c r="AP2792">
        <v>1</v>
      </c>
      <c r="AQ2792">
        <v>0</v>
      </c>
      <c r="AR2792" t="s">
        <v>59</v>
      </c>
      <c r="AS2792" t="s">
        <v>80</v>
      </c>
      <c r="AT2792" t="s">
        <v>80</v>
      </c>
      <c r="AU2792" t="s">
        <v>80</v>
      </c>
      <c r="AV2792" t="s">
        <v>8651</v>
      </c>
      <c r="AW2792" t="s">
        <v>3186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1</v>
      </c>
      <c r="BJ2792">
        <v>0</v>
      </c>
      <c r="BK2792">
        <v>0</v>
      </c>
      <c r="BL2792">
        <v>2016031123</v>
      </c>
      <c r="BM2792">
        <v>23</v>
      </c>
    </row>
    <row r="2793" spans="1:65">
      <c r="A2793" t="s">
        <v>8652</v>
      </c>
      <c r="B2793">
        <v>2792</v>
      </c>
      <c r="C2793" t="s">
        <v>57</v>
      </c>
      <c r="D2793" t="s">
        <v>55</v>
      </c>
      <c r="E2793">
        <v>23</v>
      </c>
      <c r="F2793">
        <v>2016031123</v>
      </c>
      <c r="G2793" t="s">
        <v>55</v>
      </c>
      <c r="H2793" t="s">
        <v>3187</v>
      </c>
      <c r="I2793" t="s">
        <v>55</v>
      </c>
      <c r="J2793" t="s">
        <v>55</v>
      </c>
      <c r="K2793" t="s">
        <v>55</v>
      </c>
      <c r="L2793" t="s">
        <v>55</v>
      </c>
      <c r="M2793" t="s">
        <v>55</v>
      </c>
      <c r="N2793" t="s">
        <v>57</v>
      </c>
      <c r="O2793" t="s">
        <v>57</v>
      </c>
      <c r="P2793" t="s">
        <v>57</v>
      </c>
      <c r="Q2793" t="s">
        <v>57</v>
      </c>
      <c r="R2793" t="s">
        <v>57</v>
      </c>
      <c r="S2793" t="s">
        <v>55</v>
      </c>
      <c r="T2793" t="s">
        <v>57</v>
      </c>
      <c r="U2793" t="s">
        <v>57</v>
      </c>
      <c r="V2793" t="s">
        <v>57</v>
      </c>
      <c r="W2793" t="s">
        <v>55</v>
      </c>
      <c r="X2793" t="s">
        <v>57</v>
      </c>
      <c r="Y2793" t="s">
        <v>57</v>
      </c>
      <c r="Z2793" t="s">
        <v>57</v>
      </c>
      <c r="AA2793" t="s">
        <v>57</v>
      </c>
      <c r="AB2793" t="s">
        <v>57</v>
      </c>
      <c r="AC2793" t="s">
        <v>57</v>
      </c>
      <c r="AD2793" t="s">
        <v>57</v>
      </c>
      <c r="AE2793">
        <v>0</v>
      </c>
      <c r="AF2793">
        <v>0</v>
      </c>
      <c r="AG2793">
        <v>0</v>
      </c>
      <c r="AH2793">
        <v>0</v>
      </c>
      <c r="AI2793" s="18" t="str">
        <f t="shared" si="173"/>
        <v>1</v>
      </c>
      <c r="AJ2793" s="18" t="str">
        <f t="shared" si="174"/>
        <v>1</v>
      </c>
      <c r="AK2793" s="18" t="str">
        <f t="shared" si="175"/>
        <v>1</v>
      </c>
      <c r="AL2793" s="18">
        <f t="shared" si="176"/>
        <v>0</v>
      </c>
      <c r="AM2793" t="s">
        <v>55</v>
      </c>
      <c r="AN2793" t="s">
        <v>55</v>
      </c>
      <c r="AO2793">
        <v>1</v>
      </c>
      <c r="AP2793">
        <v>1</v>
      </c>
      <c r="AQ2793">
        <v>0</v>
      </c>
      <c r="AR2793" t="s">
        <v>59</v>
      </c>
      <c r="AS2793" t="s">
        <v>80</v>
      </c>
      <c r="AT2793" t="s">
        <v>80</v>
      </c>
      <c r="AU2793" t="s">
        <v>80</v>
      </c>
      <c r="AV2793" t="s">
        <v>8652</v>
      </c>
      <c r="AW2793" t="s">
        <v>3187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1</v>
      </c>
      <c r="BJ2793">
        <v>0</v>
      </c>
      <c r="BK2793">
        <v>0</v>
      </c>
      <c r="BL2793">
        <v>2016031123</v>
      </c>
      <c r="BM2793">
        <v>23</v>
      </c>
    </row>
    <row r="2794" spans="1:65">
      <c r="A2794" t="s">
        <v>8653</v>
      </c>
      <c r="B2794">
        <v>2793</v>
      </c>
      <c r="C2794" t="s">
        <v>57</v>
      </c>
      <c r="D2794" t="s">
        <v>55</v>
      </c>
      <c r="E2794">
        <v>23</v>
      </c>
      <c r="F2794">
        <v>2016031123</v>
      </c>
      <c r="G2794" t="s">
        <v>55</v>
      </c>
      <c r="H2794" t="s">
        <v>3188</v>
      </c>
      <c r="I2794" t="s">
        <v>55</v>
      </c>
      <c r="J2794" t="s">
        <v>55</v>
      </c>
      <c r="K2794" t="s">
        <v>55</v>
      </c>
      <c r="L2794" t="s">
        <v>55</v>
      </c>
      <c r="M2794" t="s">
        <v>55</v>
      </c>
      <c r="N2794" t="s">
        <v>57</v>
      </c>
      <c r="O2794" t="s">
        <v>57</v>
      </c>
      <c r="P2794" t="s">
        <v>57</v>
      </c>
      <c r="Q2794" t="s">
        <v>57</v>
      </c>
      <c r="R2794" t="s">
        <v>57</v>
      </c>
      <c r="S2794" t="s">
        <v>55</v>
      </c>
      <c r="T2794" t="s">
        <v>57</v>
      </c>
      <c r="U2794" t="s">
        <v>57</v>
      </c>
      <c r="V2794" t="s">
        <v>57</v>
      </c>
      <c r="W2794" t="s">
        <v>55</v>
      </c>
      <c r="X2794" t="s">
        <v>57</v>
      </c>
      <c r="Y2794" t="s">
        <v>57</v>
      </c>
      <c r="Z2794" t="s">
        <v>57</v>
      </c>
      <c r="AA2794" t="s">
        <v>57</v>
      </c>
      <c r="AB2794" t="s">
        <v>57</v>
      </c>
      <c r="AC2794" t="s">
        <v>57</v>
      </c>
      <c r="AD2794" t="s">
        <v>57</v>
      </c>
      <c r="AE2794">
        <v>0</v>
      </c>
      <c r="AF2794">
        <v>0</v>
      </c>
      <c r="AG2794">
        <v>0</v>
      </c>
      <c r="AH2794">
        <v>0</v>
      </c>
      <c r="AI2794" s="18" t="str">
        <f t="shared" si="173"/>
        <v>1</v>
      </c>
      <c r="AJ2794" s="18" t="str">
        <f t="shared" si="174"/>
        <v>1</v>
      </c>
      <c r="AK2794" s="18" t="str">
        <f t="shared" si="175"/>
        <v>1</v>
      </c>
      <c r="AL2794" s="18">
        <f t="shared" si="176"/>
        <v>0</v>
      </c>
      <c r="AM2794" t="s">
        <v>55</v>
      </c>
      <c r="AN2794" t="s">
        <v>55</v>
      </c>
      <c r="AO2794">
        <v>0</v>
      </c>
      <c r="AP2794">
        <v>1</v>
      </c>
      <c r="AQ2794">
        <v>0</v>
      </c>
      <c r="AR2794" t="s">
        <v>59</v>
      </c>
      <c r="AS2794" t="s">
        <v>80</v>
      </c>
      <c r="AT2794" t="s">
        <v>80</v>
      </c>
      <c r="AU2794" t="s">
        <v>80</v>
      </c>
      <c r="AV2794" t="s">
        <v>8653</v>
      </c>
      <c r="AW2794" t="s">
        <v>3188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1</v>
      </c>
      <c r="BJ2794">
        <v>0</v>
      </c>
      <c r="BK2794">
        <v>0</v>
      </c>
      <c r="BL2794">
        <v>2016031123</v>
      </c>
      <c r="BM2794">
        <v>23</v>
      </c>
    </row>
    <row r="2795" spans="1:65">
      <c r="A2795" t="s">
        <v>8654</v>
      </c>
      <c r="B2795">
        <v>2794</v>
      </c>
      <c r="C2795" t="s">
        <v>57</v>
      </c>
      <c r="D2795" t="s">
        <v>55</v>
      </c>
      <c r="E2795">
        <v>23</v>
      </c>
      <c r="F2795">
        <v>2016031123</v>
      </c>
      <c r="G2795" t="s">
        <v>55</v>
      </c>
      <c r="H2795" t="s">
        <v>3189</v>
      </c>
      <c r="I2795" t="s">
        <v>55</v>
      </c>
      <c r="J2795" t="s">
        <v>55</v>
      </c>
      <c r="K2795" t="s">
        <v>55</v>
      </c>
      <c r="L2795" t="s">
        <v>55</v>
      </c>
      <c r="M2795" t="s">
        <v>55</v>
      </c>
      <c r="N2795" t="s">
        <v>57</v>
      </c>
      <c r="O2795" t="s">
        <v>57</v>
      </c>
      <c r="P2795" t="s">
        <v>57</v>
      </c>
      <c r="Q2795" t="s">
        <v>57</v>
      </c>
      <c r="R2795" t="s">
        <v>57</v>
      </c>
      <c r="S2795" t="s">
        <v>55</v>
      </c>
      <c r="T2795" t="s">
        <v>57</v>
      </c>
      <c r="U2795" t="s">
        <v>57</v>
      </c>
      <c r="V2795" t="s">
        <v>57</v>
      </c>
      <c r="W2795" t="s">
        <v>55</v>
      </c>
      <c r="X2795" t="s">
        <v>57</v>
      </c>
      <c r="Y2795" t="s">
        <v>57</v>
      </c>
      <c r="Z2795" t="s">
        <v>57</v>
      </c>
      <c r="AA2795" t="s">
        <v>57</v>
      </c>
      <c r="AB2795" t="s">
        <v>57</v>
      </c>
      <c r="AC2795" t="s">
        <v>57</v>
      </c>
      <c r="AD2795" t="s">
        <v>57</v>
      </c>
      <c r="AE2795">
        <v>0</v>
      </c>
      <c r="AF2795">
        <v>0</v>
      </c>
      <c r="AG2795">
        <v>0</v>
      </c>
      <c r="AH2795">
        <v>0</v>
      </c>
      <c r="AI2795" s="18" t="str">
        <f t="shared" si="173"/>
        <v>1</v>
      </c>
      <c r="AJ2795" s="18" t="str">
        <f t="shared" si="174"/>
        <v>1</v>
      </c>
      <c r="AK2795" s="18" t="str">
        <f t="shared" si="175"/>
        <v>1</v>
      </c>
      <c r="AL2795" s="18">
        <f t="shared" si="176"/>
        <v>0</v>
      </c>
      <c r="AM2795" t="s">
        <v>55</v>
      </c>
      <c r="AN2795" t="s">
        <v>55</v>
      </c>
      <c r="AO2795">
        <v>0</v>
      </c>
      <c r="AP2795">
        <v>1</v>
      </c>
      <c r="AQ2795">
        <v>0</v>
      </c>
      <c r="AR2795" t="s">
        <v>59</v>
      </c>
      <c r="AS2795" t="s">
        <v>80</v>
      </c>
      <c r="AT2795" t="s">
        <v>80</v>
      </c>
      <c r="AU2795" t="s">
        <v>80</v>
      </c>
      <c r="AV2795" t="s">
        <v>8654</v>
      </c>
      <c r="AW2795" t="s">
        <v>3189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1</v>
      </c>
      <c r="BJ2795">
        <v>0</v>
      </c>
      <c r="BK2795">
        <v>0</v>
      </c>
      <c r="BL2795">
        <v>2016031123</v>
      </c>
      <c r="BM2795">
        <v>23</v>
      </c>
    </row>
    <row r="2796" spans="1:65">
      <c r="A2796" t="s">
        <v>8655</v>
      </c>
      <c r="B2796">
        <v>2795</v>
      </c>
      <c r="C2796" t="s">
        <v>57</v>
      </c>
      <c r="D2796" t="s">
        <v>55</v>
      </c>
      <c r="E2796">
        <v>23</v>
      </c>
      <c r="F2796">
        <v>2016031123</v>
      </c>
      <c r="G2796" t="s">
        <v>55</v>
      </c>
      <c r="H2796" t="s">
        <v>3190</v>
      </c>
      <c r="I2796" t="s">
        <v>55</v>
      </c>
      <c r="J2796" t="s">
        <v>55</v>
      </c>
      <c r="K2796" t="s">
        <v>55</v>
      </c>
      <c r="L2796" t="s">
        <v>55</v>
      </c>
      <c r="M2796" t="s">
        <v>55</v>
      </c>
      <c r="N2796" t="s">
        <v>57</v>
      </c>
      <c r="O2796" t="s">
        <v>57</v>
      </c>
      <c r="P2796" t="s">
        <v>57</v>
      </c>
      <c r="Q2796" t="s">
        <v>57</v>
      </c>
      <c r="R2796" t="s">
        <v>57</v>
      </c>
      <c r="S2796" t="s">
        <v>55</v>
      </c>
      <c r="T2796" t="s">
        <v>57</v>
      </c>
      <c r="U2796" t="s">
        <v>57</v>
      </c>
      <c r="V2796" t="s">
        <v>57</v>
      </c>
      <c r="W2796" t="s">
        <v>55</v>
      </c>
      <c r="X2796" t="s">
        <v>57</v>
      </c>
      <c r="Y2796" t="s">
        <v>57</v>
      </c>
      <c r="Z2796" t="s">
        <v>57</v>
      </c>
      <c r="AA2796" t="s">
        <v>57</v>
      </c>
      <c r="AB2796" t="s">
        <v>57</v>
      </c>
      <c r="AC2796" t="s">
        <v>57</v>
      </c>
      <c r="AD2796" t="s">
        <v>57</v>
      </c>
      <c r="AE2796">
        <v>0</v>
      </c>
      <c r="AF2796">
        <v>0</v>
      </c>
      <c r="AG2796">
        <v>0</v>
      </c>
      <c r="AH2796">
        <v>0</v>
      </c>
      <c r="AI2796" s="18" t="str">
        <f t="shared" si="173"/>
        <v>1</v>
      </c>
      <c r="AJ2796" s="18" t="str">
        <f t="shared" si="174"/>
        <v>1</v>
      </c>
      <c r="AK2796" s="18" t="str">
        <f t="shared" si="175"/>
        <v>1</v>
      </c>
      <c r="AL2796" s="18">
        <f t="shared" si="176"/>
        <v>0</v>
      </c>
      <c r="AM2796" t="s">
        <v>55</v>
      </c>
      <c r="AN2796" t="s">
        <v>55</v>
      </c>
      <c r="AO2796">
        <v>0</v>
      </c>
      <c r="AP2796">
        <v>1</v>
      </c>
      <c r="AQ2796">
        <v>0</v>
      </c>
      <c r="AR2796" t="s">
        <v>59</v>
      </c>
      <c r="AS2796" t="s">
        <v>80</v>
      </c>
      <c r="AT2796" t="s">
        <v>80</v>
      </c>
      <c r="AU2796" t="s">
        <v>80</v>
      </c>
      <c r="AV2796" t="s">
        <v>8655</v>
      </c>
      <c r="AW2796" t="s">
        <v>3190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</v>
      </c>
      <c r="BJ2796">
        <v>0</v>
      </c>
      <c r="BK2796">
        <v>0</v>
      </c>
      <c r="BL2796">
        <v>2016031123</v>
      </c>
      <c r="BM2796">
        <v>23</v>
      </c>
    </row>
    <row r="2797" spans="1:65">
      <c r="A2797" t="s">
        <v>8656</v>
      </c>
      <c r="B2797">
        <v>2796</v>
      </c>
      <c r="C2797" t="s">
        <v>57</v>
      </c>
      <c r="D2797" t="s">
        <v>55</v>
      </c>
      <c r="E2797">
        <v>23</v>
      </c>
      <c r="F2797">
        <v>2016031123</v>
      </c>
      <c r="G2797" t="s">
        <v>55</v>
      </c>
      <c r="H2797" t="s">
        <v>3191</v>
      </c>
      <c r="I2797" t="s">
        <v>55</v>
      </c>
      <c r="J2797" t="s">
        <v>55</v>
      </c>
      <c r="K2797" t="s">
        <v>55</v>
      </c>
      <c r="L2797" t="s">
        <v>55</v>
      </c>
      <c r="M2797" t="s">
        <v>55</v>
      </c>
      <c r="N2797" t="s">
        <v>57</v>
      </c>
      <c r="O2797" t="s">
        <v>57</v>
      </c>
      <c r="P2797" t="s">
        <v>57</v>
      </c>
      <c r="Q2797" t="s">
        <v>57</v>
      </c>
      <c r="R2797" t="s">
        <v>57</v>
      </c>
      <c r="S2797" t="s">
        <v>55</v>
      </c>
      <c r="T2797" t="s">
        <v>57</v>
      </c>
      <c r="U2797" t="s">
        <v>57</v>
      </c>
      <c r="V2797" t="s">
        <v>57</v>
      </c>
      <c r="W2797" t="s">
        <v>55</v>
      </c>
      <c r="X2797" t="s">
        <v>57</v>
      </c>
      <c r="Y2797" t="s">
        <v>57</v>
      </c>
      <c r="Z2797" t="s">
        <v>57</v>
      </c>
      <c r="AA2797" t="s">
        <v>57</v>
      </c>
      <c r="AB2797" t="s">
        <v>57</v>
      </c>
      <c r="AC2797" t="s">
        <v>57</v>
      </c>
      <c r="AD2797" t="s">
        <v>57</v>
      </c>
      <c r="AE2797">
        <v>0</v>
      </c>
      <c r="AF2797">
        <v>0</v>
      </c>
      <c r="AG2797">
        <v>0</v>
      </c>
      <c r="AH2797">
        <v>0</v>
      </c>
      <c r="AI2797" s="18" t="str">
        <f t="shared" si="173"/>
        <v>1</v>
      </c>
      <c r="AJ2797" s="18" t="str">
        <f t="shared" si="174"/>
        <v>1</v>
      </c>
      <c r="AK2797" s="18" t="str">
        <f t="shared" si="175"/>
        <v>1</v>
      </c>
      <c r="AL2797" s="18">
        <f t="shared" si="176"/>
        <v>0</v>
      </c>
      <c r="AM2797" t="s">
        <v>55</v>
      </c>
      <c r="AN2797" t="s">
        <v>55</v>
      </c>
      <c r="AO2797">
        <v>1</v>
      </c>
      <c r="AP2797">
        <v>1</v>
      </c>
      <c r="AQ2797">
        <v>0</v>
      </c>
      <c r="AR2797" t="s">
        <v>59</v>
      </c>
      <c r="AS2797" t="s">
        <v>80</v>
      </c>
      <c r="AT2797" t="s">
        <v>80</v>
      </c>
      <c r="AU2797" t="s">
        <v>80</v>
      </c>
      <c r="AV2797" t="s">
        <v>8656</v>
      </c>
      <c r="AW2797" t="s">
        <v>3191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J2797">
        <v>0</v>
      </c>
      <c r="BK2797">
        <v>0</v>
      </c>
      <c r="BL2797">
        <v>2016031123</v>
      </c>
      <c r="BM2797">
        <v>23</v>
      </c>
    </row>
    <row r="2798" spans="1:65">
      <c r="A2798" t="s">
        <v>8657</v>
      </c>
      <c r="B2798">
        <v>2797</v>
      </c>
      <c r="C2798" t="s">
        <v>57</v>
      </c>
      <c r="D2798" t="s">
        <v>55</v>
      </c>
      <c r="E2798">
        <v>23</v>
      </c>
      <c r="F2798">
        <v>2016031123</v>
      </c>
      <c r="G2798" t="s">
        <v>55</v>
      </c>
      <c r="H2798" t="s">
        <v>3192</v>
      </c>
      <c r="I2798" t="s">
        <v>55</v>
      </c>
      <c r="J2798" t="s">
        <v>55</v>
      </c>
      <c r="K2798" t="s">
        <v>55</v>
      </c>
      <c r="L2798" t="s">
        <v>55</v>
      </c>
      <c r="M2798" t="s">
        <v>55</v>
      </c>
      <c r="N2798" t="s">
        <v>57</v>
      </c>
      <c r="O2798" t="s">
        <v>57</v>
      </c>
      <c r="P2798" t="s">
        <v>57</v>
      </c>
      <c r="Q2798" t="s">
        <v>57</v>
      </c>
      <c r="R2798" t="s">
        <v>57</v>
      </c>
      <c r="S2798" t="s">
        <v>55</v>
      </c>
      <c r="T2798" t="s">
        <v>57</v>
      </c>
      <c r="U2798" t="s">
        <v>57</v>
      </c>
      <c r="V2798" t="s">
        <v>57</v>
      </c>
      <c r="W2798" t="s">
        <v>55</v>
      </c>
      <c r="X2798" t="s">
        <v>57</v>
      </c>
      <c r="Y2798" t="s">
        <v>57</v>
      </c>
      <c r="Z2798" t="s">
        <v>57</v>
      </c>
      <c r="AA2798" t="s">
        <v>57</v>
      </c>
      <c r="AB2798" t="s">
        <v>57</v>
      </c>
      <c r="AC2798" t="s">
        <v>57</v>
      </c>
      <c r="AD2798" t="s">
        <v>57</v>
      </c>
      <c r="AE2798">
        <v>0</v>
      </c>
      <c r="AF2798">
        <v>0</v>
      </c>
      <c r="AG2798">
        <v>0</v>
      </c>
      <c r="AH2798">
        <v>0</v>
      </c>
      <c r="AI2798" s="18" t="str">
        <f t="shared" si="173"/>
        <v>1</v>
      </c>
      <c r="AJ2798" s="18" t="str">
        <f t="shared" si="174"/>
        <v>1</v>
      </c>
      <c r="AK2798" s="18" t="str">
        <f t="shared" si="175"/>
        <v>1</v>
      </c>
      <c r="AL2798" s="18">
        <f t="shared" si="176"/>
        <v>0</v>
      </c>
      <c r="AM2798" t="s">
        <v>55</v>
      </c>
      <c r="AN2798" t="s">
        <v>55</v>
      </c>
      <c r="AO2798">
        <v>0</v>
      </c>
      <c r="AP2798">
        <v>1</v>
      </c>
      <c r="AQ2798">
        <v>0</v>
      </c>
      <c r="AR2798" t="s">
        <v>59</v>
      </c>
      <c r="AS2798" t="s">
        <v>80</v>
      </c>
      <c r="AT2798" t="s">
        <v>80</v>
      </c>
      <c r="AU2798" t="s">
        <v>80</v>
      </c>
      <c r="AV2798" t="s">
        <v>8657</v>
      </c>
      <c r="AW2798" t="s">
        <v>3192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1</v>
      </c>
      <c r="BJ2798">
        <v>0</v>
      </c>
      <c r="BK2798">
        <v>0</v>
      </c>
      <c r="BL2798">
        <v>2016031123</v>
      </c>
      <c r="BM2798">
        <v>23</v>
      </c>
    </row>
    <row r="2799" spans="1:65">
      <c r="A2799" t="s">
        <v>8658</v>
      </c>
      <c r="B2799">
        <v>2798</v>
      </c>
      <c r="C2799" t="s">
        <v>57</v>
      </c>
      <c r="D2799" t="s">
        <v>55</v>
      </c>
      <c r="E2799">
        <v>23</v>
      </c>
      <c r="F2799">
        <v>2016031123</v>
      </c>
      <c r="G2799" t="s">
        <v>55</v>
      </c>
      <c r="H2799" t="s">
        <v>3193</v>
      </c>
      <c r="I2799" t="s">
        <v>55</v>
      </c>
      <c r="J2799" t="s">
        <v>55</v>
      </c>
      <c r="K2799" t="s">
        <v>55</v>
      </c>
      <c r="L2799" t="s">
        <v>55</v>
      </c>
      <c r="M2799" t="s">
        <v>55</v>
      </c>
      <c r="N2799" t="s">
        <v>57</v>
      </c>
      <c r="O2799" t="s">
        <v>57</v>
      </c>
      <c r="P2799" t="s">
        <v>57</v>
      </c>
      <c r="Q2799" t="s">
        <v>57</v>
      </c>
      <c r="R2799" t="s">
        <v>57</v>
      </c>
      <c r="S2799" t="s">
        <v>55</v>
      </c>
      <c r="T2799" t="s">
        <v>57</v>
      </c>
      <c r="U2799" t="s">
        <v>57</v>
      </c>
      <c r="V2799" t="s">
        <v>57</v>
      </c>
      <c r="W2799" t="s">
        <v>55</v>
      </c>
      <c r="X2799" t="s">
        <v>57</v>
      </c>
      <c r="Y2799" t="s">
        <v>57</v>
      </c>
      <c r="Z2799" t="s">
        <v>57</v>
      </c>
      <c r="AA2799" t="s">
        <v>57</v>
      </c>
      <c r="AB2799" t="s">
        <v>57</v>
      </c>
      <c r="AC2799" t="s">
        <v>57</v>
      </c>
      <c r="AD2799" t="s">
        <v>57</v>
      </c>
      <c r="AE2799">
        <v>0</v>
      </c>
      <c r="AF2799">
        <v>0</v>
      </c>
      <c r="AG2799">
        <v>0</v>
      </c>
      <c r="AH2799">
        <v>0</v>
      </c>
      <c r="AI2799" s="18" t="str">
        <f t="shared" si="173"/>
        <v>1</v>
      </c>
      <c r="AJ2799" s="18" t="str">
        <f t="shared" si="174"/>
        <v>1</v>
      </c>
      <c r="AK2799" s="18" t="str">
        <f t="shared" si="175"/>
        <v>1</v>
      </c>
      <c r="AL2799" s="18">
        <f t="shared" si="176"/>
        <v>0</v>
      </c>
      <c r="AM2799" t="s">
        <v>55</v>
      </c>
      <c r="AN2799" t="s">
        <v>55</v>
      </c>
      <c r="AO2799">
        <v>0</v>
      </c>
      <c r="AP2799">
        <v>1</v>
      </c>
      <c r="AQ2799">
        <v>0</v>
      </c>
      <c r="AR2799" t="s">
        <v>59</v>
      </c>
      <c r="AS2799" t="s">
        <v>80</v>
      </c>
      <c r="AT2799" t="s">
        <v>80</v>
      </c>
      <c r="AU2799" t="s">
        <v>80</v>
      </c>
      <c r="AV2799" t="s">
        <v>8658</v>
      </c>
      <c r="AW2799" t="s">
        <v>3193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1</v>
      </c>
      <c r="BJ2799">
        <v>0</v>
      </c>
      <c r="BK2799">
        <v>0</v>
      </c>
      <c r="BL2799">
        <v>2016031123</v>
      </c>
      <c r="BM2799">
        <v>23</v>
      </c>
    </row>
    <row r="2800" spans="1:65">
      <c r="A2800" t="s">
        <v>8659</v>
      </c>
      <c r="B2800">
        <v>2799</v>
      </c>
      <c r="C2800" t="s">
        <v>57</v>
      </c>
      <c r="D2800" t="s">
        <v>55</v>
      </c>
      <c r="E2800">
        <v>23</v>
      </c>
      <c r="F2800">
        <v>2016031123</v>
      </c>
      <c r="G2800" t="s">
        <v>55</v>
      </c>
      <c r="H2800" t="s">
        <v>3194</v>
      </c>
      <c r="I2800" t="s">
        <v>55</v>
      </c>
      <c r="J2800" t="s">
        <v>55</v>
      </c>
      <c r="K2800" t="s">
        <v>55</v>
      </c>
      <c r="L2800" t="s">
        <v>55</v>
      </c>
      <c r="M2800" t="s">
        <v>55</v>
      </c>
      <c r="N2800" t="s">
        <v>57</v>
      </c>
      <c r="O2800" t="s">
        <v>57</v>
      </c>
      <c r="P2800" t="s">
        <v>57</v>
      </c>
      <c r="Q2800" t="s">
        <v>57</v>
      </c>
      <c r="R2800" t="s">
        <v>57</v>
      </c>
      <c r="S2800" t="s">
        <v>55</v>
      </c>
      <c r="T2800" t="s">
        <v>57</v>
      </c>
      <c r="U2800" t="s">
        <v>57</v>
      </c>
      <c r="V2800" t="s">
        <v>57</v>
      </c>
      <c r="W2800" t="s">
        <v>55</v>
      </c>
      <c r="X2800" t="s">
        <v>57</v>
      </c>
      <c r="Y2800" t="s">
        <v>57</v>
      </c>
      <c r="Z2800" t="s">
        <v>57</v>
      </c>
      <c r="AA2800" t="s">
        <v>57</v>
      </c>
      <c r="AB2800" t="s">
        <v>57</v>
      </c>
      <c r="AC2800" t="s">
        <v>57</v>
      </c>
      <c r="AD2800" t="s">
        <v>57</v>
      </c>
      <c r="AE2800">
        <v>0</v>
      </c>
      <c r="AF2800">
        <v>0</v>
      </c>
      <c r="AG2800">
        <v>0</v>
      </c>
      <c r="AH2800">
        <v>0</v>
      </c>
      <c r="AI2800" s="18" t="str">
        <f t="shared" si="173"/>
        <v>1</v>
      </c>
      <c r="AJ2800" s="18" t="str">
        <f t="shared" si="174"/>
        <v>1</v>
      </c>
      <c r="AK2800" s="18" t="str">
        <f t="shared" si="175"/>
        <v>1</v>
      </c>
      <c r="AL2800" s="18">
        <f t="shared" si="176"/>
        <v>0</v>
      </c>
      <c r="AM2800" t="s">
        <v>55</v>
      </c>
      <c r="AN2800" t="s">
        <v>55</v>
      </c>
      <c r="AO2800">
        <v>0</v>
      </c>
      <c r="AP2800">
        <v>1</v>
      </c>
      <c r="AQ2800">
        <v>0</v>
      </c>
      <c r="AR2800" t="s">
        <v>59</v>
      </c>
      <c r="AS2800" t="s">
        <v>80</v>
      </c>
      <c r="AT2800" t="s">
        <v>80</v>
      </c>
      <c r="AU2800" t="s">
        <v>80</v>
      </c>
      <c r="AV2800" t="s">
        <v>8659</v>
      </c>
      <c r="AW2800" t="s">
        <v>3194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1</v>
      </c>
      <c r="BJ2800">
        <v>0</v>
      </c>
      <c r="BK2800">
        <v>0</v>
      </c>
      <c r="BL2800">
        <v>2016031123</v>
      </c>
      <c r="BM2800">
        <v>23</v>
      </c>
    </row>
    <row r="2801" spans="1:65">
      <c r="A2801" t="s">
        <v>8660</v>
      </c>
      <c r="B2801">
        <v>2800</v>
      </c>
      <c r="C2801" t="s">
        <v>57</v>
      </c>
      <c r="D2801" t="s">
        <v>55</v>
      </c>
      <c r="E2801">
        <v>23</v>
      </c>
      <c r="F2801">
        <v>2016031123</v>
      </c>
      <c r="G2801" t="s">
        <v>55</v>
      </c>
      <c r="H2801" t="s">
        <v>3195</v>
      </c>
      <c r="I2801" t="s">
        <v>55</v>
      </c>
      <c r="J2801" t="s">
        <v>55</v>
      </c>
      <c r="K2801" t="s">
        <v>55</v>
      </c>
      <c r="L2801" t="s">
        <v>55</v>
      </c>
      <c r="M2801" t="s">
        <v>55</v>
      </c>
      <c r="N2801" t="s">
        <v>57</v>
      </c>
      <c r="O2801" t="s">
        <v>57</v>
      </c>
      <c r="P2801" t="s">
        <v>57</v>
      </c>
      <c r="Q2801" t="s">
        <v>57</v>
      </c>
      <c r="R2801" t="s">
        <v>57</v>
      </c>
      <c r="S2801" t="s">
        <v>55</v>
      </c>
      <c r="T2801" t="s">
        <v>57</v>
      </c>
      <c r="U2801" t="s">
        <v>57</v>
      </c>
      <c r="V2801" t="s">
        <v>57</v>
      </c>
      <c r="W2801" t="s">
        <v>55</v>
      </c>
      <c r="X2801" t="s">
        <v>57</v>
      </c>
      <c r="Y2801" t="s">
        <v>57</v>
      </c>
      <c r="Z2801" t="s">
        <v>57</v>
      </c>
      <c r="AA2801" t="s">
        <v>57</v>
      </c>
      <c r="AB2801" t="s">
        <v>57</v>
      </c>
      <c r="AC2801" t="s">
        <v>57</v>
      </c>
      <c r="AD2801" t="s">
        <v>57</v>
      </c>
      <c r="AE2801">
        <v>0</v>
      </c>
      <c r="AF2801">
        <v>0</v>
      </c>
      <c r="AG2801">
        <v>0</v>
      </c>
      <c r="AH2801">
        <v>0</v>
      </c>
      <c r="AI2801" s="18" t="str">
        <f t="shared" si="173"/>
        <v>1</v>
      </c>
      <c r="AJ2801" s="18" t="str">
        <f t="shared" si="174"/>
        <v>1</v>
      </c>
      <c r="AK2801" s="18" t="str">
        <f t="shared" si="175"/>
        <v>1</v>
      </c>
      <c r="AL2801" s="18">
        <f t="shared" si="176"/>
        <v>0</v>
      </c>
      <c r="AM2801" t="s">
        <v>55</v>
      </c>
      <c r="AN2801" t="s">
        <v>55</v>
      </c>
      <c r="AO2801">
        <v>1</v>
      </c>
      <c r="AP2801">
        <v>1</v>
      </c>
      <c r="AQ2801">
        <v>0</v>
      </c>
      <c r="AR2801" t="s">
        <v>59</v>
      </c>
      <c r="AS2801" t="s">
        <v>80</v>
      </c>
      <c r="AT2801" t="s">
        <v>80</v>
      </c>
      <c r="AU2801" t="s">
        <v>80</v>
      </c>
      <c r="AV2801" t="s">
        <v>8660</v>
      </c>
      <c r="AW2801" t="s">
        <v>3195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1</v>
      </c>
      <c r="BJ2801">
        <v>0</v>
      </c>
      <c r="BK2801">
        <v>0</v>
      </c>
      <c r="BL2801">
        <v>2016031123</v>
      </c>
      <c r="BM2801">
        <v>23</v>
      </c>
    </row>
    <row r="2802" spans="1:65">
      <c r="A2802" t="s">
        <v>8661</v>
      </c>
      <c r="B2802">
        <v>2801</v>
      </c>
      <c r="C2802" t="s">
        <v>57</v>
      </c>
      <c r="D2802" t="s">
        <v>55</v>
      </c>
      <c r="E2802">
        <v>23</v>
      </c>
      <c r="F2802">
        <v>2016031123</v>
      </c>
      <c r="G2802" t="s">
        <v>55</v>
      </c>
      <c r="H2802" t="s">
        <v>3196</v>
      </c>
      <c r="I2802" t="s">
        <v>55</v>
      </c>
      <c r="J2802" t="s">
        <v>55</v>
      </c>
      <c r="K2802" t="s">
        <v>55</v>
      </c>
      <c r="L2802" t="s">
        <v>55</v>
      </c>
      <c r="M2802" t="s">
        <v>55</v>
      </c>
      <c r="N2802" t="s">
        <v>57</v>
      </c>
      <c r="O2802" t="s">
        <v>57</v>
      </c>
      <c r="P2802" t="s">
        <v>57</v>
      </c>
      <c r="Q2802" t="s">
        <v>57</v>
      </c>
      <c r="R2802" t="s">
        <v>57</v>
      </c>
      <c r="S2802" t="s">
        <v>55</v>
      </c>
      <c r="T2802" t="s">
        <v>57</v>
      </c>
      <c r="U2802" t="s">
        <v>57</v>
      </c>
      <c r="V2802" t="s">
        <v>57</v>
      </c>
      <c r="W2802" t="s">
        <v>55</v>
      </c>
      <c r="X2802" t="s">
        <v>57</v>
      </c>
      <c r="Y2802" t="s">
        <v>57</v>
      </c>
      <c r="Z2802" t="s">
        <v>57</v>
      </c>
      <c r="AA2802" t="s">
        <v>57</v>
      </c>
      <c r="AB2802" t="s">
        <v>57</v>
      </c>
      <c r="AC2802" t="s">
        <v>57</v>
      </c>
      <c r="AD2802" t="s">
        <v>57</v>
      </c>
      <c r="AE2802">
        <v>0</v>
      </c>
      <c r="AF2802">
        <v>0</v>
      </c>
      <c r="AG2802">
        <v>0</v>
      </c>
      <c r="AH2802">
        <v>0</v>
      </c>
      <c r="AI2802" s="18" t="str">
        <f t="shared" si="173"/>
        <v>1</v>
      </c>
      <c r="AJ2802" s="18" t="str">
        <f t="shared" si="174"/>
        <v>1</v>
      </c>
      <c r="AK2802" s="18" t="str">
        <f t="shared" si="175"/>
        <v>1</v>
      </c>
      <c r="AL2802" s="18">
        <f t="shared" si="176"/>
        <v>0</v>
      </c>
      <c r="AM2802" t="s">
        <v>55</v>
      </c>
      <c r="AN2802" t="s">
        <v>55</v>
      </c>
      <c r="AO2802">
        <v>0</v>
      </c>
      <c r="AP2802">
        <v>1</v>
      </c>
      <c r="AQ2802">
        <v>0</v>
      </c>
      <c r="AR2802" t="s">
        <v>59</v>
      </c>
      <c r="AS2802" t="s">
        <v>80</v>
      </c>
      <c r="AT2802" t="s">
        <v>80</v>
      </c>
      <c r="AU2802" t="s">
        <v>80</v>
      </c>
      <c r="AV2802" t="s">
        <v>8661</v>
      </c>
      <c r="AW2802" t="s">
        <v>3196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1</v>
      </c>
      <c r="BJ2802">
        <v>0</v>
      </c>
      <c r="BK2802">
        <v>0</v>
      </c>
      <c r="BL2802">
        <v>2016031123</v>
      </c>
      <c r="BM2802">
        <v>23</v>
      </c>
    </row>
    <row r="2803" spans="1:65">
      <c r="A2803" t="s">
        <v>8662</v>
      </c>
      <c r="B2803">
        <v>2802</v>
      </c>
      <c r="C2803" t="s">
        <v>57</v>
      </c>
      <c r="D2803" t="s">
        <v>55</v>
      </c>
      <c r="E2803">
        <v>23</v>
      </c>
      <c r="F2803">
        <v>2016031123</v>
      </c>
      <c r="G2803" t="s">
        <v>55</v>
      </c>
      <c r="H2803" t="s">
        <v>3197</v>
      </c>
      <c r="I2803" t="s">
        <v>55</v>
      </c>
      <c r="J2803" t="s">
        <v>55</v>
      </c>
      <c r="K2803" t="s">
        <v>55</v>
      </c>
      <c r="L2803" t="s">
        <v>55</v>
      </c>
      <c r="M2803" t="s">
        <v>55</v>
      </c>
      <c r="N2803" t="s">
        <v>57</v>
      </c>
      <c r="O2803" t="s">
        <v>57</v>
      </c>
      <c r="P2803" t="s">
        <v>57</v>
      </c>
      <c r="Q2803" t="s">
        <v>57</v>
      </c>
      <c r="R2803" t="s">
        <v>57</v>
      </c>
      <c r="S2803" t="s">
        <v>55</v>
      </c>
      <c r="T2803" t="s">
        <v>57</v>
      </c>
      <c r="U2803" t="s">
        <v>57</v>
      </c>
      <c r="V2803" t="s">
        <v>57</v>
      </c>
      <c r="W2803" t="s">
        <v>55</v>
      </c>
      <c r="X2803" t="s">
        <v>57</v>
      </c>
      <c r="Y2803" t="s">
        <v>57</v>
      </c>
      <c r="Z2803" t="s">
        <v>57</v>
      </c>
      <c r="AA2803" t="s">
        <v>57</v>
      </c>
      <c r="AB2803" t="s">
        <v>57</v>
      </c>
      <c r="AC2803" t="s">
        <v>57</v>
      </c>
      <c r="AD2803" t="s">
        <v>57</v>
      </c>
      <c r="AE2803">
        <v>0</v>
      </c>
      <c r="AF2803">
        <v>0</v>
      </c>
      <c r="AG2803">
        <v>0</v>
      </c>
      <c r="AH2803">
        <v>0</v>
      </c>
      <c r="AI2803" s="18" t="str">
        <f t="shared" si="173"/>
        <v>1</v>
      </c>
      <c r="AJ2803" s="18" t="str">
        <f t="shared" si="174"/>
        <v>1</v>
      </c>
      <c r="AK2803" s="18" t="str">
        <f t="shared" si="175"/>
        <v>1</v>
      </c>
      <c r="AL2803" s="18">
        <f t="shared" si="176"/>
        <v>0</v>
      </c>
      <c r="AM2803" t="s">
        <v>55</v>
      </c>
      <c r="AN2803" t="s">
        <v>55</v>
      </c>
      <c r="AO2803">
        <v>0</v>
      </c>
      <c r="AP2803">
        <v>1</v>
      </c>
      <c r="AQ2803">
        <v>0</v>
      </c>
      <c r="AR2803" t="s">
        <v>59</v>
      </c>
      <c r="AS2803" t="s">
        <v>80</v>
      </c>
      <c r="AT2803" t="s">
        <v>80</v>
      </c>
      <c r="AU2803" t="s">
        <v>80</v>
      </c>
      <c r="AV2803" t="s">
        <v>8662</v>
      </c>
      <c r="AW2803" t="s">
        <v>3197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1</v>
      </c>
      <c r="BJ2803">
        <v>0</v>
      </c>
      <c r="BK2803">
        <v>0</v>
      </c>
      <c r="BL2803">
        <v>2016031123</v>
      </c>
      <c r="BM2803">
        <v>23</v>
      </c>
    </row>
    <row r="2804" spans="1:65">
      <c r="A2804" t="s">
        <v>8663</v>
      </c>
      <c r="B2804">
        <v>2803</v>
      </c>
      <c r="C2804" t="s">
        <v>57</v>
      </c>
      <c r="D2804" t="s">
        <v>55</v>
      </c>
      <c r="E2804">
        <v>23</v>
      </c>
      <c r="F2804">
        <v>2016031123</v>
      </c>
      <c r="G2804" t="s">
        <v>55</v>
      </c>
      <c r="H2804" t="s">
        <v>3198</v>
      </c>
      <c r="I2804" t="s">
        <v>55</v>
      </c>
      <c r="J2804" t="s">
        <v>55</v>
      </c>
      <c r="K2804" t="s">
        <v>55</v>
      </c>
      <c r="L2804" t="s">
        <v>55</v>
      </c>
      <c r="M2804" t="s">
        <v>55</v>
      </c>
      <c r="N2804" t="s">
        <v>57</v>
      </c>
      <c r="O2804" t="s">
        <v>57</v>
      </c>
      <c r="P2804" t="s">
        <v>57</v>
      </c>
      <c r="Q2804" t="s">
        <v>57</v>
      </c>
      <c r="R2804" t="s">
        <v>57</v>
      </c>
      <c r="S2804" t="s">
        <v>55</v>
      </c>
      <c r="T2804" t="s">
        <v>57</v>
      </c>
      <c r="U2804" t="s">
        <v>57</v>
      </c>
      <c r="V2804" t="s">
        <v>57</v>
      </c>
      <c r="W2804" t="s">
        <v>55</v>
      </c>
      <c r="X2804" t="s">
        <v>57</v>
      </c>
      <c r="Y2804" t="s">
        <v>57</v>
      </c>
      <c r="Z2804" t="s">
        <v>57</v>
      </c>
      <c r="AA2804" t="s">
        <v>57</v>
      </c>
      <c r="AB2804" t="s">
        <v>57</v>
      </c>
      <c r="AC2804" t="s">
        <v>57</v>
      </c>
      <c r="AD2804" t="s">
        <v>57</v>
      </c>
      <c r="AE2804">
        <v>0</v>
      </c>
      <c r="AF2804">
        <v>0</v>
      </c>
      <c r="AG2804">
        <v>0</v>
      </c>
      <c r="AH2804">
        <v>0</v>
      </c>
      <c r="AI2804" s="18" t="str">
        <f t="shared" si="173"/>
        <v>1</v>
      </c>
      <c r="AJ2804" s="18" t="str">
        <f t="shared" si="174"/>
        <v>1</v>
      </c>
      <c r="AK2804" s="18" t="str">
        <f t="shared" si="175"/>
        <v>1</v>
      </c>
      <c r="AL2804" s="18">
        <f t="shared" si="176"/>
        <v>0</v>
      </c>
      <c r="AM2804" t="s">
        <v>55</v>
      </c>
      <c r="AN2804" t="s">
        <v>55</v>
      </c>
      <c r="AO2804">
        <v>0</v>
      </c>
      <c r="AP2804">
        <v>1</v>
      </c>
      <c r="AQ2804">
        <v>0</v>
      </c>
      <c r="AR2804" t="s">
        <v>59</v>
      </c>
      <c r="AS2804" t="s">
        <v>80</v>
      </c>
      <c r="AT2804" t="s">
        <v>80</v>
      </c>
      <c r="AU2804" t="s">
        <v>80</v>
      </c>
      <c r="AV2804" t="s">
        <v>8663</v>
      </c>
      <c r="AW2804" t="s">
        <v>3198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J2804">
        <v>0</v>
      </c>
      <c r="BK2804">
        <v>0</v>
      </c>
      <c r="BL2804">
        <v>2016031123</v>
      </c>
      <c r="BM2804">
        <v>23</v>
      </c>
    </row>
    <row r="2805" spans="1:65">
      <c r="A2805" t="s">
        <v>8664</v>
      </c>
      <c r="B2805">
        <v>2804</v>
      </c>
      <c r="C2805" t="s">
        <v>57</v>
      </c>
      <c r="D2805" t="s">
        <v>55</v>
      </c>
      <c r="E2805">
        <v>23</v>
      </c>
      <c r="F2805">
        <v>2016031123</v>
      </c>
      <c r="G2805" t="s">
        <v>55</v>
      </c>
      <c r="H2805" t="s">
        <v>3199</v>
      </c>
      <c r="I2805" t="s">
        <v>55</v>
      </c>
      <c r="J2805" t="s">
        <v>55</v>
      </c>
      <c r="K2805" t="s">
        <v>55</v>
      </c>
      <c r="L2805" t="s">
        <v>55</v>
      </c>
      <c r="M2805" t="s">
        <v>55</v>
      </c>
      <c r="N2805" t="s">
        <v>57</v>
      </c>
      <c r="O2805" t="s">
        <v>57</v>
      </c>
      <c r="P2805" t="s">
        <v>57</v>
      </c>
      <c r="Q2805" t="s">
        <v>57</v>
      </c>
      <c r="R2805" t="s">
        <v>57</v>
      </c>
      <c r="S2805" t="s">
        <v>55</v>
      </c>
      <c r="T2805" t="s">
        <v>57</v>
      </c>
      <c r="U2805" t="s">
        <v>57</v>
      </c>
      <c r="V2805" t="s">
        <v>57</v>
      </c>
      <c r="W2805" t="s">
        <v>55</v>
      </c>
      <c r="X2805" t="s">
        <v>57</v>
      </c>
      <c r="Y2805" t="s">
        <v>57</v>
      </c>
      <c r="Z2805" t="s">
        <v>57</v>
      </c>
      <c r="AA2805" t="s">
        <v>57</v>
      </c>
      <c r="AB2805" t="s">
        <v>57</v>
      </c>
      <c r="AC2805" t="s">
        <v>57</v>
      </c>
      <c r="AD2805" t="s">
        <v>57</v>
      </c>
      <c r="AE2805">
        <v>0</v>
      </c>
      <c r="AF2805">
        <v>0</v>
      </c>
      <c r="AG2805">
        <v>0</v>
      </c>
      <c r="AH2805">
        <v>0</v>
      </c>
      <c r="AI2805" s="18" t="str">
        <f t="shared" si="173"/>
        <v>1</v>
      </c>
      <c r="AJ2805" s="18" t="str">
        <f t="shared" si="174"/>
        <v>1</v>
      </c>
      <c r="AK2805" s="18" t="str">
        <f t="shared" si="175"/>
        <v>1</v>
      </c>
      <c r="AL2805" s="18">
        <f t="shared" si="176"/>
        <v>0</v>
      </c>
      <c r="AM2805" t="s">
        <v>55</v>
      </c>
      <c r="AN2805" t="s">
        <v>55</v>
      </c>
      <c r="AO2805">
        <v>1</v>
      </c>
      <c r="AP2805">
        <v>1</v>
      </c>
      <c r="AQ2805">
        <v>0</v>
      </c>
      <c r="AR2805" t="s">
        <v>59</v>
      </c>
      <c r="AS2805" t="s">
        <v>80</v>
      </c>
      <c r="AT2805" t="s">
        <v>80</v>
      </c>
      <c r="AU2805" t="s">
        <v>80</v>
      </c>
      <c r="AV2805" t="s">
        <v>8664</v>
      </c>
      <c r="AW2805" t="s">
        <v>3199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2016031123</v>
      </c>
      <c r="BM2805">
        <v>23</v>
      </c>
    </row>
    <row r="2806" spans="1:65">
      <c r="A2806" t="s">
        <v>8665</v>
      </c>
      <c r="B2806">
        <v>2805</v>
      </c>
      <c r="C2806" t="s">
        <v>57</v>
      </c>
      <c r="D2806" t="s">
        <v>55</v>
      </c>
      <c r="E2806">
        <v>23</v>
      </c>
      <c r="F2806">
        <v>2016031123</v>
      </c>
      <c r="G2806" t="s">
        <v>55</v>
      </c>
      <c r="H2806" t="s">
        <v>3200</v>
      </c>
      <c r="I2806" t="s">
        <v>55</v>
      </c>
      <c r="J2806" t="s">
        <v>55</v>
      </c>
      <c r="K2806" t="s">
        <v>55</v>
      </c>
      <c r="L2806" t="s">
        <v>55</v>
      </c>
      <c r="M2806" t="s">
        <v>55</v>
      </c>
      <c r="N2806" t="s">
        <v>57</v>
      </c>
      <c r="O2806" t="s">
        <v>57</v>
      </c>
      <c r="P2806" t="s">
        <v>57</v>
      </c>
      <c r="Q2806" t="s">
        <v>57</v>
      </c>
      <c r="R2806" t="s">
        <v>57</v>
      </c>
      <c r="S2806" t="s">
        <v>55</v>
      </c>
      <c r="T2806" t="s">
        <v>57</v>
      </c>
      <c r="U2806" t="s">
        <v>57</v>
      </c>
      <c r="V2806" t="s">
        <v>57</v>
      </c>
      <c r="W2806" t="s">
        <v>55</v>
      </c>
      <c r="X2806" t="s">
        <v>57</v>
      </c>
      <c r="Y2806" t="s">
        <v>57</v>
      </c>
      <c r="Z2806" t="s">
        <v>57</v>
      </c>
      <c r="AA2806" t="s">
        <v>57</v>
      </c>
      <c r="AB2806" t="s">
        <v>57</v>
      </c>
      <c r="AC2806" t="s">
        <v>57</v>
      </c>
      <c r="AD2806" t="s">
        <v>57</v>
      </c>
      <c r="AE2806">
        <v>0</v>
      </c>
      <c r="AF2806">
        <v>0</v>
      </c>
      <c r="AG2806">
        <v>0</v>
      </c>
      <c r="AH2806">
        <v>0</v>
      </c>
      <c r="AI2806" s="18" t="str">
        <f t="shared" si="173"/>
        <v>1</v>
      </c>
      <c r="AJ2806" s="18" t="str">
        <f t="shared" si="174"/>
        <v>1</v>
      </c>
      <c r="AK2806" s="18" t="str">
        <f t="shared" si="175"/>
        <v>1</v>
      </c>
      <c r="AL2806" s="18">
        <f t="shared" si="176"/>
        <v>0</v>
      </c>
      <c r="AM2806" t="s">
        <v>55</v>
      </c>
      <c r="AN2806" t="s">
        <v>55</v>
      </c>
      <c r="AO2806">
        <v>0</v>
      </c>
      <c r="AP2806">
        <v>1</v>
      </c>
      <c r="AQ2806">
        <v>0</v>
      </c>
      <c r="AR2806" t="s">
        <v>59</v>
      </c>
      <c r="AS2806" t="s">
        <v>80</v>
      </c>
      <c r="AT2806" t="s">
        <v>80</v>
      </c>
      <c r="AU2806" t="s">
        <v>80</v>
      </c>
      <c r="AV2806" t="s">
        <v>8665</v>
      </c>
      <c r="AW2806" t="s">
        <v>3200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1</v>
      </c>
      <c r="BJ2806">
        <v>0</v>
      </c>
      <c r="BK2806">
        <v>0</v>
      </c>
      <c r="BL2806">
        <v>2016031123</v>
      </c>
      <c r="BM2806">
        <v>23</v>
      </c>
    </row>
    <row r="2807" spans="1:65">
      <c r="A2807" t="s">
        <v>8666</v>
      </c>
      <c r="B2807">
        <v>2806</v>
      </c>
      <c r="C2807" t="s">
        <v>57</v>
      </c>
      <c r="D2807" t="s">
        <v>55</v>
      </c>
      <c r="E2807">
        <v>23</v>
      </c>
      <c r="F2807">
        <v>2016031123</v>
      </c>
      <c r="G2807" t="s">
        <v>55</v>
      </c>
      <c r="H2807" t="s">
        <v>3201</v>
      </c>
      <c r="I2807" t="s">
        <v>55</v>
      </c>
      <c r="J2807" t="s">
        <v>55</v>
      </c>
      <c r="K2807" t="s">
        <v>55</v>
      </c>
      <c r="L2807" t="s">
        <v>55</v>
      </c>
      <c r="M2807" t="s">
        <v>55</v>
      </c>
      <c r="N2807" t="s">
        <v>57</v>
      </c>
      <c r="O2807" t="s">
        <v>57</v>
      </c>
      <c r="P2807" t="s">
        <v>57</v>
      </c>
      <c r="Q2807" t="s">
        <v>57</v>
      </c>
      <c r="R2807" t="s">
        <v>57</v>
      </c>
      <c r="S2807" t="s">
        <v>55</v>
      </c>
      <c r="T2807" t="s">
        <v>57</v>
      </c>
      <c r="U2807" t="s">
        <v>57</v>
      </c>
      <c r="V2807" t="s">
        <v>57</v>
      </c>
      <c r="W2807" t="s">
        <v>55</v>
      </c>
      <c r="X2807" t="s">
        <v>57</v>
      </c>
      <c r="Y2807" t="s">
        <v>57</v>
      </c>
      <c r="Z2807" t="s">
        <v>57</v>
      </c>
      <c r="AA2807" t="s">
        <v>57</v>
      </c>
      <c r="AB2807" t="s">
        <v>57</v>
      </c>
      <c r="AC2807" t="s">
        <v>57</v>
      </c>
      <c r="AD2807" t="s">
        <v>57</v>
      </c>
      <c r="AE2807">
        <v>0</v>
      </c>
      <c r="AF2807">
        <v>0</v>
      </c>
      <c r="AG2807">
        <v>0</v>
      </c>
      <c r="AH2807">
        <v>0</v>
      </c>
      <c r="AI2807" s="18" t="str">
        <f t="shared" si="173"/>
        <v>1</v>
      </c>
      <c r="AJ2807" s="18" t="str">
        <f t="shared" si="174"/>
        <v>1</v>
      </c>
      <c r="AK2807" s="18" t="str">
        <f t="shared" si="175"/>
        <v>1</v>
      </c>
      <c r="AL2807" s="18">
        <f t="shared" si="176"/>
        <v>0</v>
      </c>
      <c r="AM2807" t="s">
        <v>55</v>
      </c>
      <c r="AN2807" t="s">
        <v>55</v>
      </c>
      <c r="AO2807">
        <v>0</v>
      </c>
      <c r="AP2807">
        <v>1</v>
      </c>
      <c r="AQ2807">
        <v>0</v>
      </c>
      <c r="AR2807" t="s">
        <v>59</v>
      </c>
      <c r="AS2807" t="s">
        <v>80</v>
      </c>
      <c r="AT2807" t="s">
        <v>80</v>
      </c>
      <c r="AU2807" t="s">
        <v>80</v>
      </c>
      <c r="AV2807" t="s">
        <v>8666</v>
      </c>
      <c r="AW2807" t="s">
        <v>3201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2016031123</v>
      </c>
      <c r="BM2807">
        <v>23</v>
      </c>
    </row>
    <row r="2808" spans="1:65">
      <c r="A2808" t="s">
        <v>8667</v>
      </c>
      <c r="B2808">
        <v>2807</v>
      </c>
      <c r="C2808" t="s">
        <v>57</v>
      </c>
      <c r="D2808" t="s">
        <v>55</v>
      </c>
      <c r="E2808">
        <v>23</v>
      </c>
      <c r="F2808">
        <v>2016031123</v>
      </c>
      <c r="G2808" t="s">
        <v>55</v>
      </c>
      <c r="H2808" t="s">
        <v>3202</v>
      </c>
      <c r="I2808" t="s">
        <v>55</v>
      </c>
      <c r="J2808" t="s">
        <v>55</v>
      </c>
      <c r="K2808" t="s">
        <v>55</v>
      </c>
      <c r="L2808" t="s">
        <v>55</v>
      </c>
      <c r="M2808" t="s">
        <v>55</v>
      </c>
      <c r="N2808" t="s">
        <v>57</v>
      </c>
      <c r="O2808" t="s">
        <v>57</v>
      </c>
      <c r="P2808" t="s">
        <v>57</v>
      </c>
      <c r="Q2808" t="s">
        <v>57</v>
      </c>
      <c r="R2808" t="s">
        <v>57</v>
      </c>
      <c r="S2808" t="s">
        <v>55</v>
      </c>
      <c r="T2808" t="s">
        <v>57</v>
      </c>
      <c r="U2808" t="s">
        <v>57</v>
      </c>
      <c r="V2808" t="s">
        <v>57</v>
      </c>
      <c r="W2808" t="s">
        <v>55</v>
      </c>
      <c r="X2808" t="s">
        <v>57</v>
      </c>
      <c r="Y2808" t="s">
        <v>57</v>
      </c>
      <c r="Z2808" t="s">
        <v>57</v>
      </c>
      <c r="AA2808" t="s">
        <v>57</v>
      </c>
      <c r="AB2808" t="s">
        <v>57</v>
      </c>
      <c r="AC2808" t="s">
        <v>57</v>
      </c>
      <c r="AD2808" t="s">
        <v>57</v>
      </c>
      <c r="AE2808">
        <v>0</v>
      </c>
      <c r="AF2808">
        <v>0</v>
      </c>
      <c r="AG2808">
        <v>0</v>
      </c>
      <c r="AH2808">
        <v>0</v>
      </c>
      <c r="AI2808" s="18" t="str">
        <f t="shared" si="173"/>
        <v>1</v>
      </c>
      <c r="AJ2808" s="18" t="str">
        <f t="shared" si="174"/>
        <v>1</v>
      </c>
      <c r="AK2808" s="18" t="str">
        <f t="shared" si="175"/>
        <v>1</v>
      </c>
      <c r="AL2808" s="18">
        <f t="shared" si="176"/>
        <v>0</v>
      </c>
      <c r="AM2808" t="s">
        <v>55</v>
      </c>
      <c r="AN2808" t="s">
        <v>55</v>
      </c>
      <c r="AO2808">
        <v>0</v>
      </c>
      <c r="AP2808">
        <v>1</v>
      </c>
      <c r="AQ2808">
        <v>0</v>
      </c>
      <c r="AR2808" t="s">
        <v>59</v>
      </c>
      <c r="AS2808" t="s">
        <v>80</v>
      </c>
      <c r="AT2808" t="s">
        <v>80</v>
      </c>
      <c r="AU2808" t="s">
        <v>80</v>
      </c>
      <c r="AV2808" t="s">
        <v>8667</v>
      </c>
      <c r="AW2808" t="s">
        <v>3202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2016031123</v>
      </c>
      <c r="BM2808">
        <v>23</v>
      </c>
    </row>
    <row r="2809" spans="1:65">
      <c r="A2809" t="s">
        <v>8668</v>
      </c>
      <c r="B2809">
        <v>2808</v>
      </c>
      <c r="C2809" t="s">
        <v>57</v>
      </c>
      <c r="D2809" t="s">
        <v>55</v>
      </c>
      <c r="E2809">
        <v>23</v>
      </c>
      <c r="F2809">
        <v>2016031123</v>
      </c>
      <c r="G2809" t="s">
        <v>55</v>
      </c>
      <c r="H2809" t="s">
        <v>3203</v>
      </c>
      <c r="I2809" t="s">
        <v>55</v>
      </c>
      <c r="J2809" t="s">
        <v>55</v>
      </c>
      <c r="K2809" t="s">
        <v>55</v>
      </c>
      <c r="L2809" t="s">
        <v>55</v>
      </c>
      <c r="M2809" t="s">
        <v>55</v>
      </c>
      <c r="N2809" t="s">
        <v>57</v>
      </c>
      <c r="O2809" t="s">
        <v>57</v>
      </c>
      <c r="P2809" t="s">
        <v>57</v>
      </c>
      <c r="Q2809" t="s">
        <v>57</v>
      </c>
      <c r="R2809" t="s">
        <v>57</v>
      </c>
      <c r="S2809" t="s">
        <v>55</v>
      </c>
      <c r="T2809" t="s">
        <v>57</v>
      </c>
      <c r="U2809" t="s">
        <v>57</v>
      </c>
      <c r="V2809" t="s">
        <v>57</v>
      </c>
      <c r="W2809" t="s">
        <v>55</v>
      </c>
      <c r="X2809" t="s">
        <v>57</v>
      </c>
      <c r="Y2809" t="s">
        <v>57</v>
      </c>
      <c r="Z2809" t="s">
        <v>57</v>
      </c>
      <c r="AA2809" t="s">
        <v>57</v>
      </c>
      <c r="AB2809" t="s">
        <v>57</v>
      </c>
      <c r="AC2809" t="s">
        <v>57</v>
      </c>
      <c r="AD2809" t="s">
        <v>57</v>
      </c>
      <c r="AE2809">
        <v>0</v>
      </c>
      <c r="AF2809">
        <v>0</v>
      </c>
      <c r="AG2809">
        <v>0</v>
      </c>
      <c r="AH2809">
        <v>0</v>
      </c>
      <c r="AI2809" s="18" t="str">
        <f t="shared" si="173"/>
        <v>1</v>
      </c>
      <c r="AJ2809" s="18" t="str">
        <f t="shared" si="174"/>
        <v>1</v>
      </c>
      <c r="AK2809" s="18" t="str">
        <f t="shared" si="175"/>
        <v>1</v>
      </c>
      <c r="AL2809" s="18">
        <f t="shared" si="176"/>
        <v>0</v>
      </c>
      <c r="AM2809" t="s">
        <v>55</v>
      </c>
      <c r="AN2809" t="s">
        <v>55</v>
      </c>
      <c r="AO2809">
        <v>0</v>
      </c>
      <c r="AP2809">
        <v>1</v>
      </c>
      <c r="AQ2809">
        <v>0</v>
      </c>
      <c r="AR2809" t="s">
        <v>59</v>
      </c>
      <c r="AS2809" t="s">
        <v>80</v>
      </c>
      <c r="AT2809" t="s">
        <v>80</v>
      </c>
      <c r="AU2809" t="s">
        <v>80</v>
      </c>
      <c r="AV2809" t="s">
        <v>8668</v>
      </c>
      <c r="AW2809" t="s">
        <v>3203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1</v>
      </c>
      <c r="BJ2809">
        <v>0</v>
      </c>
      <c r="BK2809">
        <v>0</v>
      </c>
      <c r="BL2809">
        <v>2016031123</v>
      </c>
      <c r="BM2809">
        <v>23</v>
      </c>
    </row>
    <row r="2810" spans="1:65">
      <c r="A2810" t="s">
        <v>8669</v>
      </c>
      <c r="B2810">
        <v>2809</v>
      </c>
      <c r="C2810" t="s">
        <v>718</v>
      </c>
      <c r="D2810">
        <v>1</v>
      </c>
      <c r="E2810">
        <v>23</v>
      </c>
      <c r="F2810">
        <v>2016031123</v>
      </c>
      <c r="G2810">
        <v>20160311</v>
      </c>
      <c r="H2810" t="s">
        <v>3204</v>
      </c>
      <c r="I2810" t="s">
        <v>618</v>
      </c>
      <c r="J2810" t="s">
        <v>55</v>
      </c>
      <c r="K2810">
        <v>1</v>
      </c>
      <c r="L2810">
        <v>1</v>
      </c>
      <c r="M2810">
        <v>0</v>
      </c>
      <c r="N2810" t="s">
        <v>56</v>
      </c>
      <c r="O2810" t="s">
        <v>217</v>
      </c>
      <c r="P2810" t="s">
        <v>68</v>
      </c>
      <c r="Q2810" t="s">
        <v>3</v>
      </c>
      <c r="R2810" t="s">
        <v>80</v>
      </c>
      <c r="S2810" t="s">
        <v>55</v>
      </c>
      <c r="T2810" t="s">
        <v>56</v>
      </c>
      <c r="U2810" t="s">
        <v>56</v>
      </c>
      <c r="V2810" t="s">
        <v>56</v>
      </c>
      <c r="W2810" t="s">
        <v>55</v>
      </c>
      <c r="X2810" t="s">
        <v>56</v>
      </c>
      <c r="Y2810" t="s">
        <v>56</v>
      </c>
      <c r="Z2810" t="s">
        <v>56</v>
      </c>
      <c r="AA2810" t="s">
        <v>57</v>
      </c>
      <c r="AB2810" t="s">
        <v>56</v>
      </c>
      <c r="AC2810" t="s">
        <v>56</v>
      </c>
      <c r="AD2810" t="s">
        <v>3205</v>
      </c>
      <c r="AE2810">
        <v>0</v>
      </c>
      <c r="AF2810">
        <v>0</v>
      </c>
      <c r="AG2810">
        <v>0</v>
      </c>
      <c r="AH2810">
        <v>1</v>
      </c>
      <c r="AI2810" s="18" t="str">
        <f t="shared" si="173"/>
        <v>1</v>
      </c>
      <c r="AJ2810" s="18" t="str">
        <f t="shared" si="174"/>
        <v>1</v>
      </c>
      <c r="AK2810" s="18" t="str">
        <f t="shared" si="175"/>
        <v>1</v>
      </c>
      <c r="AL2810" s="18">
        <f t="shared" si="176"/>
        <v>1</v>
      </c>
      <c r="AM2810" t="s">
        <v>55</v>
      </c>
      <c r="AN2810" t="s">
        <v>55</v>
      </c>
      <c r="AO2810">
        <v>0</v>
      </c>
      <c r="AP2810">
        <v>0</v>
      </c>
      <c r="AQ2810">
        <v>0</v>
      </c>
      <c r="AR2810" t="s">
        <v>379</v>
      </c>
      <c r="AS2810" t="s">
        <v>80</v>
      </c>
      <c r="AT2810" t="s">
        <v>80</v>
      </c>
      <c r="AU2810" t="s">
        <v>80</v>
      </c>
      <c r="AV2810" t="s">
        <v>8669</v>
      </c>
      <c r="AW2810" t="s">
        <v>3204</v>
      </c>
      <c r="AX2810">
        <v>0</v>
      </c>
      <c r="AY2810">
        <v>0</v>
      </c>
      <c r="AZ2810">
        <v>0</v>
      </c>
      <c r="BA2810">
        <v>1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1</v>
      </c>
      <c r="BL2810">
        <v>2016031123</v>
      </c>
      <c r="BM2810">
        <v>23</v>
      </c>
    </row>
    <row r="2811" spans="1:65">
      <c r="A2811" t="s">
        <v>8670</v>
      </c>
      <c r="B2811">
        <v>2810</v>
      </c>
      <c r="C2811" t="s">
        <v>718</v>
      </c>
      <c r="D2811">
        <v>1</v>
      </c>
      <c r="E2811">
        <v>23</v>
      </c>
      <c r="F2811">
        <v>2016031123</v>
      </c>
      <c r="G2811">
        <v>20160311</v>
      </c>
      <c r="H2811" t="s">
        <v>3206</v>
      </c>
      <c r="I2811" t="s">
        <v>618</v>
      </c>
      <c r="J2811" t="s">
        <v>55</v>
      </c>
      <c r="K2811">
        <v>1</v>
      </c>
      <c r="L2811">
        <v>1</v>
      </c>
      <c r="M2811">
        <v>0</v>
      </c>
      <c r="N2811" t="s">
        <v>56</v>
      </c>
      <c r="O2811" t="s">
        <v>217</v>
      </c>
      <c r="P2811" t="s">
        <v>68</v>
      </c>
      <c r="Q2811" t="s">
        <v>3</v>
      </c>
      <c r="R2811" t="s">
        <v>58</v>
      </c>
      <c r="S2811" t="s">
        <v>55</v>
      </c>
      <c r="T2811" t="s">
        <v>56</v>
      </c>
      <c r="U2811" t="s">
        <v>56</v>
      </c>
      <c r="V2811" t="s">
        <v>56</v>
      </c>
      <c r="W2811" t="s">
        <v>55</v>
      </c>
      <c r="X2811" t="s">
        <v>56</v>
      </c>
      <c r="Y2811" t="s">
        <v>56</v>
      </c>
      <c r="Z2811" t="s">
        <v>56</v>
      </c>
      <c r="AA2811" t="s">
        <v>57</v>
      </c>
      <c r="AB2811" t="s">
        <v>56</v>
      </c>
      <c r="AC2811" t="s">
        <v>56</v>
      </c>
      <c r="AD2811" t="s">
        <v>57</v>
      </c>
      <c r="AE2811">
        <v>0</v>
      </c>
      <c r="AF2811">
        <v>0</v>
      </c>
      <c r="AG2811">
        <v>0</v>
      </c>
      <c r="AH2811">
        <v>1</v>
      </c>
      <c r="AI2811" s="18" t="str">
        <f t="shared" si="173"/>
        <v>1</v>
      </c>
      <c r="AJ2811" s="18" t="str">
        <f t="shared" si="174"/>
        <v>1</v>
      </c>
      <c r="AK2811" s="18" t="str">
        <f t="shared" si="175"/>
        <v>1</v>
      </c>
      <c r="AL2811" s="18">
        <f t="shared" si="176"/>
        <v>1</v>
      </c>
      <c r="AM2811" t="s">
        <v>55</v>
      </c>
      <c r="AN2811" t="s">
        <v>55</v>
      </c>
      <c r="AO2811">
        <v>0</v>
      </c>
      <c r="AP2811">
        <v>0</v>
      </c>
      <c r="AQ2811">
        <v>0</v>
      </c>
      <c r="AR2811" t="s">
        <v>379</v>
      </c>
      <c r="AS2811" t="s">
        <v>58</v>
      </c>
      <c r="AT2811" t="s">
        <v>58</v>
      </c>
      <c r="AU2811" t="s">
        <v>1326</v>
      </c>
      <c r="AV2811" t="s">
        <v>8670</v>
      </c>
      <c r="AW2811" t="s">
        <v>3206</v>
      </c>
      <c r="AX2811">
        <v>0</v>
      </c>
      <c r="AY2811">
        <v>0</v>
      </c>
      <c r="AZ2811">
        <v>0</v>
      </c>
      <c r="BA2811">
        <v>1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1</v>
      </c>
      <c r="BL2811">
        <v>2016031123</v>
      </c>
      <c r="BM2811">
        <v>23</v>
      </c>
    </row>
    <row r="2812" spans="1:65">
      <c r="A2812" t="s">
        <v>8671</v>
      </c>
      <c r="B2812">
        <v>2811</v>
      </c>
      <c r="C2812" t="s">
        <v>57</v>
      </c>
      <c r="D2812" t="s">
        <v>55</v>
      </c>
      <c r="E2812">
        <v>23</v>
      </c>
      <c r="F2812">
        <v>2016031123</v>
      </c>
      <c r="G2812" t="s">
        <v>55</v>
      </c>
      <c r="H2812" t="s">
        <v>3207</v>
      </c>
      <c r="I2812" t="s">
        <v>55</v>
      </c>
      <c r="J2812" t="s">
        <v>55</v>
      </c>
      <c r="K2812" t="s">
        <v>55</v>
      </c>
      <c r="L2812" t="s">
        <v>55</v>
      </c>
      <c r="M2812" t="s">
        <v>55</v>
      </c>
      <c r="N2812" t="s">
        <v>57</v>
      </c>
      <c r="O2812" t="s">
        <v>57</v>
      </c>
      <c r="P2812" t="s">
        <v>57</v>
      </c>
      <c r="Q2812" t="s">
        <v>57</v>
      </c>
      <c r="R2812" t="s">
        <v>57</v>
      </c>
      <c r="S2812" t="s">
        <v>55</v>
      </c>
      <c r="T2812" t="s">
        <v>57</v>
      </c>
      <c r="U2812" t="s">
        <v>57</v>
      </c>
      <c r="V2812" t="s">
        <v>57</v>
      </c>
      <c r="W2812" t="s">
        <v>55</v>
      </c>
      <c r="X2812" t="s">
        <v>57</v>
      </c>
      <c r="Y2812" t="s">
        <v>57</v>
      </c>
      <c r="Z2812" t="s">
        <v>57</v>
      </c>
      <c r="AA2812" t="s">
        <v>57</v>
      </c>
      <c r="AB2812" t="s">
        <v>57</v>
      </c>
      <c r="AC2812" t="s">
        <v>57</v>
      </c>
      <c r="AD2812" t="s">
        <v>57</v>
      </c>
      <c r="AE2812">
        <v>0</v>
      </c>
      <c r="AF2812">
        <v>0</v>
      </c>
      <c r="AG2812">
        <v>0</v>
      </c>
      <c r="AH2812">
        <v>0</v>
      </c>
      <c r="AI2812" s="18" t="str">
        <f t="shared" si="173"/>
        <v>1</v>
      </c>
      <c r="AJ2812" s="18" t="str">
        <f t="shared" si="174"/>
        <v>1</v>
      </c>
      <c r="AK2812" s="18" t="str">
        <f t="shared" si="175"/>
        <v>1</v>
      </c>
      <c r="AL2812" s="18">
        <f t="shared" si="176"/>
        <v>0</v>
      </c>
      <c r="AM2812" t="s">
        <v>55</v>
      </c>
      <c r="AN2812" t="s">
        <v>55</v>
      </c>
      <c r="AO2812">
        <v>0</v>
      </c>
      <c r="AP2812">
        <v>1</v>
      </c>
      <c r="AQ2812">
        <v>0</v>
      </c>
      <c r="AR2812" t="s">
        <v>59</v>
      </c>
      <c r="AS2812" t="s">
        <v>80</v>
      </c>
      <c r="AT2812" t="s">
        <v>80</v>
      </c>
      <c r="AU2812" t="s">
        <v>80</v>
      </c>
      <c r="AV2812" t="s">
        <v>8671</v>
      </c>
      <c r="AW2812" t="s">
        <v>3207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2016031123</v>
      </c>
      <c r="BM2812">
        <v>23</v>
      </c>
    </row>
    <row r="2813" spans="1:65">
      <c r="A2813" t="s">
        <v>8672</v>
      </c>
      <c r="B2813">
        <v>2812</v>
      </c>
      <c r="C2813" t="s">
        <v>57</v>
      </c>
      <c r="D2813" t="s">
        <v>55</v>
      </c>
      <c r="E2813">
        <v>23</v>
      </c>
      <c r="F2813">
        <v>2016031123</v>
      </c>
      <c r="G2813" t="s">
        <v>55</v>
      </c>
      <c r="H2813" t="s">
        <v>3208</v>
      </c>
      <c r="I2813" t="s">
        <v>55</v>
      </c>
      <c r="J2813" t="s">
        <v>55</v>
      </c>
      <c r="K2813" t="s">
        <v>55</v>
      </c>
      <c r="L2813" t="s">
        <v>55</v>
      </c>
      <c r="M2813" t="s">
        <v>55</v>
      </c>
      <c r="N2813" t="s">
        <v>57</v>
      </c>
      <c r="O2813" t="s">
        <v>57</v>
      </c>
      <c r="P2813" t="s">
        <v>57</v>
      </c>
      <c r="Q2813" t="s">
        <v>57</v>
      </c>
      <c r="R2813" t="s">
        <v>57</v>
      </c>
      <c r="S2813" t="s">
        <v>55</v>
      </c>
      <c r="T2813" t="s">
        <v>57</v>
      </c>
      <c r="U2813" t="s">
        <v>57</v>
      </c>
      <c r="V2813" t="s">
        <v>57</v>
      </c>
      <c r="W2813" t="s">
        <v>55</v>
      </c>
      <c r="X2813" t="s">
        <v>57</v>
      </c>
      <c r="Y2813" t="s">
        <v>57</v>
      </c>
      <c r="Z2813" t="s">
        <v>57</v>
      </c>
      <c r="AA2813" t="s">
        <v>57</v>
      </c>
      <c r="AB2813" t="s">
        <v>57</v>
      </c>
      <c r="AC2813" t="s">
        <v>57</v>
      </c>
      <c r="AD2813" t="s">
        <v>57</v>
      </c>
      <c r="AE2813">
        <v>0</v>
      </c>
      <c r="AF2813">
        <v>0</v>
      </c>
      <c r="AG2813">
        <v>0</v>
      </c>
      <c r="AH2813">
        <v>0</v>
      </c>
      <c r="AI2813" s="18" t="str">
        <f t="shared" si="173"/>
        <v>1</v>
      </c>
      <c r="AJ2813" s="18" t="str">
        <f t="shared" si="174"/>
        <v>1</v>
      </c>
      <c r="AK2813" s="18" t="str">
        <f t="shared" si="175"/>
        <v>1</v>
      </c>
      <c r="AL2813" s="18">
        <f t="shared" si="176"/>
        <v>0</v>
      </c>
      <c r="AM2813" t="s">
        <v>55</v>
      </c>
      <c r="AN2813" t="s">
        <v>55</v>
      </c>
      <c r="AO2813">
        <v>0</v>
      </c>
      <c r="AP2813">
        <v>1</v>
      </c>
      <c r="AQ2813">
        <v>0</v>
      </c>
      <c r="AR2813" t="s">
        <v>59</v>
      </c>
      <c r="AS2813" t="s">
        <v>80</v>
      </c>
      <c r="AT2813" t="s">
        <v>80</v>
      </c>
      <c r="AU2813" t="s">
        <v>80</v>
      </c>
      <c r="AV2813" t="s">
        <v>8672</v>
      </c>
      <c r="AW2813" t="s">
        <v>3208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1</v>
      </c>
      <c r="BJ2813">
        <v>0</v>
      </c>
      <c r="BK2813">
        <v>0</v>
      </c>
      <c r="BL2813">
        <v>2016031123</v>
      </c>
      <c r="BM2813">
        <v>23</v>
      </c>
    </row>
    <row r="2814" spans="1:65">
      <c r="A2814" t="s">
        <v>8673</v>
      </c>
      <c r="B2814">
        <v>2813</v>
      </c>
      <c r="C2814" t="s">
        <v>57</v>
      </c>
      <c r="D2814" t="s">
        <v>55</v>
      </c>
      <c r="E2814">
        <v>23</v>
      </c>
      <c r="F2814">
        <v>2016031123</v>
      </c>
      <c r="G2814" t="s">
        <v>55</v>
      </c>
      <c r="H2814" t="s">
        <v>3209</v>
      </c>
      <c r="I2814" t="s">
        <v>55</v>
      </c>
      <c r="J2814" t="s">
        <v>55</v>
      </c>
      <c r="K2814" t="s">
        <v>55</v>
      </c>
      <c r="L2814" t="s">
        <v>55</v>
      </c>
      <c r="M2814" t="s">
        <v>55</v>
      </c>
      <c r="N2814" t="s">
        <v>57</v>
      </c>
      <c r="O2814" t="s">
        <v>57</v>
      </c>
      <c r="P2814" t="s">
        <v>57</v>
      </c>
      <c r="Q2814" t="s">
        <v>57</v>
      </c>
      <c r="R2814" t="s">
        <v>57</v>
      </c>
      <c r="S2814" t="s">
        <v>55</v>
      </c>
      <c r="T2814" t="s">
        <v>57</v>
      </c>
      <c r="U2814" t="s">
        <v>57</v>
      </c>
      <c r="V2814" t="s">
        <v>57</v>
      </c>
      <c r="W2814" t="s">
        <v>55</v>
      </c>
      <c r="X2814" t="s">
        <v>57</v>
      </c>
      <c r="Y2814" t="s">
        <v>57</v>
      </c>
      <c r="Z2814" t="s">
        <v>57</v>
      </c>
      <c r="AA2814" t="s">
        <v>57</v>
      </c>
      <c r="AB2814" t="s">
        <v>57</v>
      </c>
      <c r="AC2814" t="s">
        <v>57</v>
      </c>
      <c r="AD2814" t="s">
        <v>57</v>
      </c>
      <c r="AE2814">
        <v>0</v>
      </c>
      <c r="AF2814">
        <v>0</v>
      </c>
      <c r="AG2814">
        <v>0</v>
      </c>
      <c r="AH2814">
        <v>0</v>
      </c>
      <c r="AI2814" s="18" t="str">
        <f t="shared" si="173"/>
        <v>1</v>
      </c>
      <c r="AJ2814" s="18" t="str">
        <f t="shared" si="174"/>
        <v>1</v>
      </c>
      <c r="AK2814" s="18" t="str">
        <f t="shared" si="175"/>
        <v>1</v>
      </c>
      <c r="AL2814" s="18">
        <f t="shared" si="176"/>
        <v>0</v>
      </c>
      <c r="AM2814" t="s">
        <v>55</v>
      </c>
      <c r="AN2814" t="s">
        <v>55</v>
      </c>
      <c r="AO2814">
        <v>0</v>
      </c>
      <c r="AP2814">
        <v>1</v>
      </c>
      <c r="AQ2814">
        <v>0</v>
      </c>
      <c r="AR2814" t="s">
        <v>59</v>
      </c>
      <c r="AS2814" t="s">
        <v>80</v>
      </c>
      <c r="AT2814" t="s">
        <v>80</v>
      </c>
      <c r="AU2814" t="s">
        <v>80</v>
      </c>
      <c r="AV2814" t="s">
        <v>8673</v>
      </c>
      <c r="AW2814" t="s">
        <v>3209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2016031123</v>
      </c>
      <c r="BM2814">
        <v>23</v>
      </c>
    </row>
    <row r="2815" spans="1:65">
      <c r="A2815" t="s">
        <v>8674</v>
      </c>
      <c r="B2815">
        <v>2814</v>
      </c>
      <c r="C2815" t="s">
        <v>57</v>
      </c>
      <c r="D2815" t="s">
        <v>55</v>
      </c>
      <c r="E2815">
        <v>23</v>
      </c>
      <c r="F2815">
        <v>2016031123</v>
      </c>
      <c r="G2815" t="s">
        <v>55</v>
      </c>
      <c r="H2815" t="s">
        <v>3210</v>
      </c>
      <c r="I2815" t="s">
        <v>55</v>
      </c>
      <c r="J2815" t="s">
        <v>55</v>
      </c>
      <c r="K2815" t="s">
        <v>55</v>
      </c>
      <c r="L2815" t="s">
        <v>55</v>
      </c>
      <c r="M2815" t="s">
        <v>55</v>
      </c>
      <c r="N2815" t="s">
        <v>57</v>
      </c>
      <c r="O2815" t="s">
        <v>57</v>
      </c>
      <c r="P2815" t="s">
        <v>57</v>
      </c>
      <c r="Q2815" t="s">
        <v>57</v>
      </c>
      <c r="R2815" t="s">
        <v>57</v>
      </c>
      <c r="S2815" t="s">
        <v>55</v>
      </c>
      <c r="T2815" t="s">
        <v>57</v>
      </c>
      <c r="U2815" t="s">
        <v>57</v>
      </c>
      <c r="V2815" t="s">
        <v>57</v>
      </c>
      <c r="W2815" t="s">
        <v>55</v>
      </c>
      <c r="X2815" t="s">
        <v>57</v>
      </c>
      <c r="Y2815" t="s">
        <v>57</v>
      </c>
      <c r="Z2815" t="s">
        <v>57</v>
      </c>
      <c r="AA2815" t="s">
        <v>57</v>
      </c>
      <c r="AB2815" t="s">
        <v>57</v>
      </c>
      <c r="AC2815" t="s">
        <v>57</v>
      </c>
      <c r="AD2815" t="s">
        <v>57</v>
      </c>
      <c r="AE2815">
        <v>0</v>
      </c>
      <c r="AF2815">
        <v>0</v>
      </c>
      <c r="AG2815">
        <v>0</v>
      </c>
      <c r="AH2815">
        <v>0</v>
      </c>
      <c r="AI2815" s="18" t="str">
        <f t="shared" si="173"/>
        <v>1</v>
      </c>
      <c r="AJ2815" s="18" t="str">
        <f t="shared" si="174"/>
        <v>1</v>
      </c>
      <c r="AK2815" s="18" t="str">
        <f t="shared" si="175"/>
        <v>1</v>
      </c>
      <c r="AL2815" s="18">
        <f t="shared" si="176"/>
        <v>0</v>
      </c>
      <c r="AM2815" t="s">
        <v>55</v>
      </c>
      <c r="AN2815" t="s">
        <v>55</v>
      </c>
      <c r="AO2815">
        <v>1</v>
      </c>
      <c r="AP2815">
        <v>1</v>
      </c>
      <c r="AQ2815">
        <v>0</v>
      </c>
      <c r="AR2815" t="s">
        <v>59</v>
      </c>
      <c r="AS2815" t="s">
        <v>80</v>
      </c>
      <c r="AT2815" t="s">
        <v>80</v>
      </c>
      <c r="AU2815" t="s">
        <v>80</v>
      </c>
      <c r="AV2815" t="s">
        <v>8674</v>
      </c>
      <c r="AW2815" t="s">
        <v>3210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1</v>
      </c>
      <c r="BJ2815">
        <v>0</v>
      </c>
      <c r="BK2815">
        <v>0</v>
      </c>
      <c r="BL2815">
        <v>2016031123</v>
      </c>
      <c r="BM2815">
        <v>23</v>
      </c>
    </row>
    <row r="2816" spans="1:65">
      <c r="A2816" t="s">
        <v>8675</v>
      </c>
      <c r="B2816">
        <v>2815</v>
      </c>
      <c r="C2816" t="s">
        <v>57</v>
      </c>
      <c r="D2816" t="s">
        <v>55</v>
      </c>
      <c r="E2816">
        <v>23</v>
      </c>
      <c r="F2816">
        <v>2016031123</v>
      </c>
      <c r="G2816" t="s">
        <v>55</v>
      </c>
      <c r="H2816" t="s">
        <v>3211</v>
      </c>
      <c r="I2816" t="s">
        <v>55</v>
      </c>
      <c r="J2816" t="s">
        <v>55</v>
      </c>
      <c r="K2816" t="s">
        <v>55</v>
      </c>
      <c r="L2816" t="s">
        <v>55</v>
      </c>
      <c r="M2816" t="s">
        <v>55</v>
      </c>
      <c r="N2816" t="s">
        <v>57</v>
      </c>
      <c r="O2816" t="s">
        <v>57</v>
      </c>
      <c r="P2816" t="s">
        <v>57</v>
      </c>
      <c r="Q2816" t="s">
        <v>57</v>
      </c>
      <c r="R2816" t="s">
        <v>57</v>
      </c>
      <c r="S2816" t="s">
        <v>55</v>
      </c>
      <c r="T2816" t="s">
        <v>57</v>
      </c>
      <c r="U2816" t="s">
        <v>57</v>
      </c>
      <c r="V2816" t="s">
        <v>57</v>
      </c>
      <c r="W2816" t="s">
        <v>55</v>
      </c>
      <c r="X2816" t="s">
        <v>57</v>
      </c>
      <c r="Y2816" t="s">
        <v>57</v>
      </c>
      <c r="Z2816" t="s">
        <v>57</v>
      </c>
      <c r="AA2816" t="s">
        <v>57</v>
      </c>
      <c r="AB2816" t="s">
        <v>57</v>
      </c>
      <c r="AC2816" t="s">
        <v>57</v>
      </c>
      <c r="AD2816" t="s">
        <v>57</v>
      </c>
      <c r="AE2816">
        <v>0</v>
      </c>
      <c r="AF2816">
        <v>0</v>
      </c>
      <c r="AG2816">
        <v>0</v>
      </c>
      <c r="AH2816">
        <v>0</v>
      </c>
      <c r="AI2816" s="18" t="str">
        <f t="shared" si="173"/>
        <v>1</v>
      </c>
      <c r="AJ2816" s="18" t="str">
        <f t="shared" si="174"/>
        <v>1</v>
      </c>
      <c r="AK2816" s="18" t="str">
        <f t="shared" si="175"/>
        <v>1</v>
      </c>
      <c r="AL2816" s="18">
        <f t="shared" si="176"/>
        <v>0</v>
      </c>
      <c r="AM2816" t="s">
        <v>55</v>
      </c>
      <c r="AN2816" t="s">
        <v>55</v>
      </c>
      <c r="AO2816">
        <v>0</v>
      </c>
      <c r="AP2816">
        <v>1</v>
      </c>
      <c r="AQ2816">
        <v>0</v>
      </c>
      <c r="AR2816" t="s">
        <v>59</v>
      </c>
      <c r="AS2816" t="s">
        <v>80</v>
      </c>
      <c r="AT2816" t="s">
        <v>80</v>
      </c>
      <c r="AU2816" t="s">
        <v>80</v>
      </c>
      <c r="AV2816" t="s">
        <v>8675</v>
      </c>
      <c r="AW2816" t="s">
        <v>3211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2016031123</v>
      </c>
      <c r="BM2816">
        <v>23</v>
      </c>
    </row>
    <row r="2817" spans="1:65">
      <c r="A2817" t="s">
        <v>8676</v>
      </c>
      <c r="B2817">
        <v>2816</v>
      </c>
      <c r="C2817" t="s">
        <v>718</v>
      </c>
      <c r="D2817">
        <v>1</v>
      </c>
      <c r="E2817">
        <v>23</v>
      </c>
      <c r="F2817">
        <v>2016031123</v>
      </c>
      <c r="G2817">
        <v>20160311</v>
      </c>
      <c r="H2817" t="s">
        <v>3212</v>
      </c>
      <c r="I2817" t="s">
        <v>217</v>
      </c>
      <c r="J2817" t="s">
        <v>55</v>
      </c>
      <c r="K2817">
        <v>2</v>
      </c>
      <c r="L2817">
        <v>2</v>
      </c>
      <c r="M2817">
        <v>0</v>
      </c>
      <c r="N2817" t="s">
        <v>56</v>
      </c>
      <c r="O2817" t="s">
        <v>217</v>
      </c>
      <c r="P2817" t="s">
        <v>68</v>
      </c>
      <c r="Q2817" t="s">
        <v>3</v>
      </c>
      <c r="R2817" t="s">
        <v>58</v>
      </c>
      <c r="S2817" t="s">
        <v>55</v>
      </c>
      <c r="T2817" t="s">
        <v>56</v>
      </c>
      <c r="U2817" t="s">
        <v>56</v>
      </c>
      <c r="V2817" t="s">
        <v>56</v>
      </c>
      <c r="W2817" t="s">
        <v>55</v>
      </c>
      <c r="X2817" t="s">
        <v>56</v>
      </c>
      <c r="Y2817" t="s">
        <v>56</v>
      </c>
      <c r="Z2817" t="s">
        <v>56</v>
      </c>
      <c r="AA2817" t="s">
        <v>57</v>
      </c>
      <c r="AB2817" t="s">
        <v>56</v>
      </c>
      <c r="AC2817" t="s">
        <v>56</v>
      </c>
      <c r="AD2817" t="s">
        <v>3213</v>
      </c>
      <c r="AE2817">
        <v>0</v>
      </c>
      <c r="AF2817">
        <v>0</v>
      </c>
      <c r="AG2817">
        <v>0</v>
      </c>
      <c r="AH2817">
        <v>1</v>
      </c>
      <c r="AI2817" s="18" t="str">
        <f t="shared" si="173"/>
        <v>1</v>
      </c>
      <c r="AJ2817" s="18" t="str">
        <f t="shared" si="174"/>
        <v>1</v>
      </c>
      <c r="AK2817" s="18" t="str">
        <f t="shared" si="175"/>
        <v>1</v>
      </c>
      <c r="AL2817" s="18">
        <f t="shared" si="176"/>
        <v>1</v>
      </c>
      <c r="AM2817" t="s">
        <v>55</v>
      </c>
      <c r="AN2817" t="s">
        <v>55</v>
      </c>
      <c r="AO2817">
        <v>0</v>
      </c>
      <c r="AP2817">
        <v>0</v>
      </c>
      <c r="AQ2817">
        <v>0</v>
      </c>
      <c r="AR2817" t="s">
        <v>147</v>
      </c>
      <c r="AS2817" t="s">
        <v>58</v>
      </c>
      <c r="AT2817" t="s">
        <v>58</v>
      </c>
      <c r="AU2817" t="s">
        <v>1326</v>
      </c>
      <c r="AV2817" t="s">
        <v>8676</v>
      </c>
      <c r="AW2817" t="s">
        <v>3212</v>
      </c>
      <c r="AX2817">
        <v>0</v>
      </c>
      <c r="AY2817">
        <v>0</v>
      </c>
      <c r="AZ2817">
        <v>0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2016031123</v>
      </c>
      <c r="BM2817">
        <v>23</v>
      </c>
    </row>
    <row r="2818" spans="1:65">
      <c r="A2818" t="s">
        <v>8677</v>
      </c>
      <c r="B2818">
        <v>2817</v>
      </c>
      <c r="C2818" t="s">
        <v>57</v>
      </c>
      <c r="D2818" t="s">
        <v>55</v>
      </c>
      <c r="E2818">
        <v>23</v>
      </c>
      <c r="F2818">
        <v>2016031123</v>
      </c>
      <c r="G2818" t="s">
        <v>55</v>
      </c>
      <c r="H2818" t="s">
        <v>3214</v>
      </c>
      <c r="I2818" t="s">
        <v>55</v>
      </c>
      <c r="J2818" t="s">
        <v>55</v>
      </c>
      <c r="K2818" t="s">
        <v>55</v>
      </c>
      <c r="L2818" t="s">
        <v>55</v>
      </c>
      <c r="M2818" t="s">
        <v>55</v>
      </c>
      <c r="N2818" t="s">
        <v>57</v>
      </c>
      <c r="O2818" t="s">
        <v>57</v>
      </c>
      <c r="P2818" t="s">
        <v>57</v>
      </c>
      <c r="Q2818" t="s">
        <v>57</v>
      </c>
      <c r="R2818" t="s">
        <v>57</v>
      </c>
      <c r="S2818" t="s">
        <v>55</v>
      </c>
      <c r="T2818" t="s">
        <v>57</v>
      </c>
      <c r="U2818" t="s">
        <v>57</v>
      </c>
      <c r="V2818" t="s">
        <v>57</v>
      </c>
      <c r="W2818" t="s">
        <v>55</v>
      </c>
      <c r="X2818" t="s">
        <v>57</v>
      </c>
      <c r="Y2818" t="s">
        <v>57</v>
      </c>
      <c r="Z2818" t="s">
        <v>57</v>
      </c>
      <c r="AA2818" t="s">
        <v>57</v>
      </c>
      <c r="AB2818" t="s">
        <v>57</v>
      </c>
      <c r="AC2818" t="s">
        <v>57</v>
      </c>
      <c r="AD2818" t="s">
        <v>57</v>
      </c>
      <c r="AE2818">
        <v>0</v>
      </c>
      <c r="AF2818">
        <v>0</v>
      </c>
      <c r="AG2818">
        <v>0</v>
      </c>
      <c r="AH2818">
        <v>0</v>
      </c>
      <c r="AI2818" s="18" t="str">
        <f t="shared" si="173"/>
        <v>1</v>
      </c>
      <c r="AJ2818" s="18" t="str">
        <f t="shared" si="174"/>
        <v>1</v>
      </c>
      <c r="AK2818" s="18" t="str">
        <f t="shared" si="175"/>
        <v>1</v>
      </c>
      <c r="AL2818" s="18">
        <f t="shared" si="176"/>
        <v>0</v>
      </c>
      <c r="AM2818" t="s">
        <v>55</v>
      </c>
      <c r="AN2818" t="s">
        <v>55</v>
      </c>
      <c r="AO2818">
        <v>0</v>
      </c>
      <c r="AP2818">
        <v>1</v>
      </c>
      <c r="AQ2818">
        <v>0</v>
      </c>
      <c r="AR2818" t="s">
        <v>59</v>
      </c>
      <c r="AS2818" t="s">
        <v>80</v>
      </c>
      <c r="AT2818" t="s">
        <v>80</v>
      </c>
      <c r="AU2818" t="s">
        <v>80</v>
      </c>
      <c r="AV2818" t="s">
        <v>8677</v>
      </c>
      <c r="AW2818" t="s">
        <v>3214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1</v>
      </c>
      <c r="BJ2818">
        <v>0</v>
      </c>
      <c r="BK2818">
        <v>0</v>
      </c>
      <c r="BL2818">
        <v>2016031123</v>
      </c>
      <c r="BM2818">
        <v>23</v>
      </c>
    </row>
    <row r="2819" spans="1:65">
      <c r="A2819" t="s">
        <v>8678</v>
      </c>
      <c r="B2819">
        <v>2818</v>
      </c>
      <c r="C2819" t="s">
        <v>57</v>
      </c>
      <c r="D2819" t="s">
        <v>55</v>
      </c>
      <c r="E2819">
        <v>23</v>
      </c>
      <c r="F2819">
        <v>2016031123</v>
      </c>
      <c r="G2819" t="s">
        <v>55</v>
      </c>
      <c r="H2819" t="s">
        <v>3215</v>
      </c>
      <c r="I2819" t="s">
        <v>55</v>
      </c>
      <c r="J2819" t="s">
        <v>55</v>
      </c>
      <c r="K2819" t="s">
        <v>55</v>
      </c>
      <c r="L2819" t="s">
        <v>55</v>
      </c>
      <c r="M2819" t="s">
        <v>55</v>
      </c>
      <c r="N2819" t="s">
        <v>57</v>
      </c>
      <c r="O2819" t="s">
        <v>57</v>
      </c>
      <c r="P2819" t="s">
        <v>57</v>
      </c>
      <c r="Q2819" t="s">
        <v>57</v>
      </c>
      <c r="R2819" t="s">
        <v>57</v>
      </c>
      <c r="S2819" t="s">
        <v>55</v>
      </c>
      <c r="T2819" t="s">
        <v>57</v>
      </c>
      <c r="U2819" t="s">
        <v>57</v>
      </c>
      <c r="V2819" t="s">
        <v>57</v>
      </c>
      <c r="W2819" t="s">
        <v>55</v>
      </c>
      <c r="X2819" t="s">
        <v>57</v>
      </c>
      <c r="Y2819" t="s">
        <v>57</v>
      </c>
      <c r="Z2819" t="s">
        <v>57</v>
      </c>
      <c r="AA2819" t="s">
        <v>57</v>
      </c>
      <c r="AB2819" t="s">
        <v>57</v>
      </c>
      <c r="AC2819" t="s">
        <v>57</v>
      </c>
      <c r="AD2819" t="s">
        <v>57</v>
      </c>
      <c r="AE2819">
        <v>0</v>
      </c>
      <c r="AF2819">
        <v>0</v>
      </c>
      <c r="AG2819">
        <v>0</v>
      </c>
      <c r="AH2819">
        <v>0</v>
      </c>
      <c r="AI2819" s="18" t="str">
        <f t="shared" ref="AI2819:AI2882" si="177">IF(ISERROR(FIND("0",AE2819))=FALSE, "1", IF(ISERROR(FIND("1",AE2819))=FALSE, "0"))</f>
        <v>1</v>
      </c>
      <c r="AJ2819" s="18" t="str">
        <f t="shared" ref="AJ2819:AJ2882" si="178">IF(ISERROR(FIND("0",AF2819))=FALSE, "1", IF(ISERROR(FIND("1",AF2819))=FALSE, "0"))</f>
        <v>1</v>
      </c>
      <c r="AK2819" s="18" t="str">
        <f t="shared" ref="AK2819:AK2882" si="179">IF(ISERROR(FIND("0",AG2819))=FALSE, "1", IF(ISERROR(FIND("1",AG2819))=FALSE, "0"))</f>
        <v>1</v>
      </c>
      <c r="AL2819" s="18">
        <f t="shared" ref="AL2819:AL2882" si="180">AH2819</f>
        <v>0</v>
      </c>
      <c r="AM2819" t="s">
        <v>55</v>
      </c>
      <c r="AN2819" t="s">
        <v>55</v>
      </c>
      <c r="AO2819">
        <v>0</v>
      </c>
      <c r="AP2819">
        <v>1</v>
      </c>
      <c r="AQ2819">
        <v>0</v>
      </c>
      <c r="AR2819" t="s">
        <v>59</v>
      </c>
      <c r="AS2819" t="s">
        <v>80</v>
      </c>
      <c r="AT2819" t="s">
        <v>80</v>
      </c>
      <c r="AU2819" t="s">
        <v>80</v>
      </c>
      <c r="AV2819" t="s">
        <v>8678</v>
      </c>
      <c r="AW2819" t="s">
        <v>3215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1</v>
      </c>
      <c r="BJ2819">
        <v>0</v>
      </c>
      <c r="BK2819">
        <v>0</v>
      </c>
      <c r="BL2819">
        <v>2016031123</v>
      </c>
      <c r="BM2819">
        <v>23</v>
      </c>
    </row>
    <row r="2820" spans="1:65">
      <c r="A2820" t="s">
        <v>8679</v>
      </c>
      <c r="B2820">
        <v>2819</v>
      </c>
      <c r="C2820" t="s">
        <v>57</v>
      </c>
      <c r="D2820" t="s">
        <v>55</v>
      </c>
      <c r="E2820">
        <v>23</v>
      </c>
      <c r="F2820">
        <v>2016031123</v>
      </c>
      <c r="G2820" t="s">
        <v>55</v>
      </c>
      <c r="H2820" t="s">
        <v>3216</v>
      </c>
      <c r="I2820" t="s">
        <v>55</v>
      </c>
      <c r="J2820" t="s">
        <v>55</v>
      </c>
      <c r="K2820" t="s">
        <v>55</v>
      </c>
      <c r="L2820" t="s">
        <v>55</v>
      </c>
      <c r="M2820" t="s">
        <v>55</v>
      </c>
      <c r="N2820" t="s">
        <v>57</v>
      </c>
      <c r="O2820" t="s">
        <v>57</v>
      </c>
      <c r="P2820" t="s">
        <v>57</v>
      </c>
      <c r="Q2820" t="s">
        <v>57</v>
      </c>
      <c r="R2820" t="s">
        <v>57</v>
      </c>
      <c r="S2820" t="s">
        <v>55</v>
      </c>
      <c r="T2820" t="s">
        <v>57</v>
      </c>
      <c r="U2820" t="s">
        <v>57</v>
      </c>
      <c r="V2820" t="s">
        <v>57</v>
      </c>
      <c r="W2820" t="s">
        <v>55</v>
      </c>
      <c r="X2820" t="s">
        <v>57</v>
      </c>
      <c r="Y2820" t="s">
        <v>57</v>
      </c>
      <c r="Z2820" t="s">
        <v>57</v>
      </c>
      <c r="AA2820" t="s">
        <v>57</v>
      </c>
      <c r="AB2820" t="s">
        <v>57</v>
      </c>
      <c r="AC2820" t="s">
        <v>57</v>
      </c>
      <c r="AD2820" t="s">
        <v>57</v>
      </c>
      <c r="AE2820">
        <v>0</v>
      </c>
      <c r="AF2820">
        <v>0</v>
      </c>
      <c r="AG2820">
        <v>0</v>
      </c>
      <c r="AH2820">
        <v>0</v>
      </c>
      <c r="AI2820" s="18" t="str">
        <f t="shared" si="177"/>
        <v>1</v>
      </c>
      <c r="AJ2820" s="18" t="str">
        <f t="shared" si="178"/>
        <v>1</v>
      </c>
      <c r="AK2820" s="18" t="str">
        <f t="shared" si="179"/>
        <v>1</v>
      </c>
      <c r="AL2820" s="18">
        <f t="shared" si="180"/>
        <v>0</v>
      </c>
      <c r="AM2820" t="s">
        <v>55</v>
      </c>
      <c r="AN2820" t="s">
        <v>55</v>
      </c>
      <c r="AO2820">
        <v>1</v>
      </c>
      <c r="AP2820">
        <v>1</v>
      </c>
      <c r="AQ2820">
        <v>0</v>
      </c>
      <c r="AR2820" t="s">
        <v>59</v>
      </c>
      <c r="AS2820" t="s">
        <v>80</v>
      </c>
      <c r="AT2820" t="s">
        <v>80</v>
      </c>
      <c r="AU2820" t="s">
        <v>80</v>
      </c>
      <c r="AV2820" t="s">
        <v>8679</v>
      </c>
      <c r="AW2820" t="s">
        <v>3216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1</v>
      </c>
      <c r="BJ2820">
        <v>0</v>
      </c>
      <c r="BK2820">
        <v>0</v>
      </c>
      <c r="BL2820">
        <v>2016031123</v>
      </c>
      <c r="BM2820">
        <v>23</v>
      </c>
    </row>
    <row r="2821" spans="1:65">
      <c r="A2821" t="s">
        <v>8680</v>
      </c>
      <c r="B2821">
        <v>2820</v>
      </c>
      <c r="C2821" t="s">
        <v>57</v>
      </c>
      <c r="D2821" t="s">
        <v>55</v>
      </c>
      <c r="E2821">
        <v>23</v>
      </c>
      <c r="F2821">
        <v>2016031123</v>
      </c>
      <c r="G2821" t="s">
        <v>55</v>
      </c>
      <c r="H2821" t="s">
        <v>3217</v>
      </c>
      <c r="I2821" t="s">
        <v>55</v>
      </c>
      <c r="J2821" t="s">
        <v>55</v>
      </c>
      <c r="K2821" t="s">
        <v>55</v>
      </c>
      <c r="L2821" t="s">
        <v>55</v>
      </c>
      <c r="M2821" t="s">
        <v>55</v>
      </c>
      <c r="N2821" t="s">
        <v>57</v>
      </c>
      <c r="O2821" t="s">
        <v>57</v>
      </c>
      <c r="P2821" t="s">
        <v>57</v>
      </c>
      <c r="Q2821" t="s">
        <v>57</v>
      </c>
      <c r="R2821" t="s">
        <v>57</v>
      </c>
      <c r="S2821" t="s">
        <v>55</v>
      </c>
      <c r="T2821" t="s">
        <v>57</v>
      </c>
      <c r="U2821" t="s">
        <v>57</v>
      </c>
      <c r="V2821" t="s">
        <v>57</v>
      </c>
      <c r="W2821" t="s">
        <v>55</v>
      </c>
      <c r="X2821" t="s">
        <v>57</v>
      </c>
      <c r="Y2821" t="s">
        <v>57</v>
      </c>
      <c r="Z2821" t="s">
        <v>57</v>
      </c>
      <c r="AA2821" t="s">
        <v>57</v>
      </c>
      <c r="AB2821" t="s">
        <v>57</v>
      </c>
      <c r="AC2821" t="s">
        <v>57</v>
      </c>
      <c r="AD2821" t="s">
        <v>57</v>
      </c>
      <c r="AE2821">
        <v>0</v>
      </c>
      <c r="AF2821">
        <v>0</v>
      </c>
      <c r="AG2821">
        <v>0</v>
      </c>
      <c r="AH2821">
        <v>0</v>
      </c>
      <c r="AI2821" s="18" t="str">
        <f t="shared" si="177"/>
        <v>1</v>
      </c>
      <c r="AJ2821" s="18" t="str">
        <f t="shared" si="178"/>
        <v>1</v>
      </c>
      <c r="AK2821" s="18" t="str">
        <f t="shared" si="179"/>
        <v>1</v>
      </c>
      <c r="AL2821" s="18">
        <f t="shared" si="180"/>
        <v>0</v>
      </c>
      <c r="AM2821" t="s">
        <v>55</v>
      </c>
      <c r="AN2821" t="s">
        <v>55</v>
      </c>
      <c r="AO2821">
        <v>0</v>
      </c>
      <c r="AP2821">
        <v>1</v>
      </c>
      <c r="AQ2821">
        <v>0</v>
      </c>
      <c r="AR2821" t="s">
        <v>59</v>
      </c>
      <c r="AS2821" t="s">
        <v>80</v>
      </c>
      <c r="AT2821" t="s">
        <v>80</v>
      </c>
      <c r="AU2821" t="s">
        <v>80</v>
      </c>
      <c r="AV2821" t="s">
        <v>8680</v>
      </c>
      <c r="AW2821" t="s">
        <v>3217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0</v>
      </c>
      <c r="BK2821">
        <v>0</v>
      </c>
      <c r="BL2821">
        <v>2016031123</v>
      </c>
      <c r="BM2821">
        <v>23</v>
      </c>
    </row>
    <row r="2822" spans="1:65">
      <c r="A2822" t="s">
        <v>8681</v>
      </c>
      <c r="B2822">
        <v>2821</v>
      </c>
      <c r="C2822" t="s">
        <v>57</v>
      </c>
      <c r="D2822" t="s">
        <v>55</v>
      </c>
      <c r="E2822">
        <v>23</v>
      </c>
      <c r="F2822">
        <v>2016031123</v>
      </c>
      <c r="G2822" t="s">
        <v>55</v>
      </c>
      <c r="H2822" t="s">
        <v>3218</v>
      </c>
      <c r="I2822" t="s">
        <v>55</v>
      </c>
      <c r="J2822" t="s">
        <v>55</v>
      </c>
      <c r="K2822" t="s">
        <v>55</v>
      </c>
      <c r="L2822" t="s">
        <v>55</v>
      </c>
      <c r="M2822" t="s">
        <v>55</v>
      </c>
      <c r="N2822" t="s">
        <v>57</v>
      </c>
      <c r="O2822" t="s">
        <v>57</v>
      </c>
      <c r="P2822" t="s">
        <v>57</v>
      </c>
      <c r="Q2822" t="s">
        <v>57</v>
      </c>
      <c r="R2822" t="s">
        <v>57</v>
      </c>
      <c r="S2822" t="s">
        <v>55</v>
      </c>
      <c r="T2822" t="s">
        <v>57</v>
      </c>
      <c r="U2822" t="s">
        <v>57</v>
      </c>
      <c r="V2822" t="s">
        <v>57</v>
      </c>
      <c r="W2822" t="s">
        <v>55</v>
      </c>
      <c r="X2822" t="s">
        <v>57</v>
      </c>
      <c r="Y2822" t="s">
        <v>57</v>
      </c>
      <c r="Z2822" t="s">
        <v>57</v>
      </c>
      <c r="AA2822" t="s">
        <v>57</v>
      </c>
      <c r="AB2822" t="s">
        <v>57</v>
      </c>
      <c r="AC2822" t="s">
        <v>57</v>
      </c>
      <c r="AD2822" t="s">
        <v>57</v>
      </c>
      <c r="AE2822">
        <v>0</v>
      </c>
      <c r="AF2822">
        <v>0</v>
      </c>
      <c r="AG2822">
        <v>0</v>
      </c>
      <c r="AH2822">
        <v>0</v>
      </c>
      <c r="AI2822" s="18" t="str">
        <f t="shared" si="177"/>
        <v>1</v>
      </c>
      <c r="AJ2822" s="18" t="str">
        <f t="shared" si="178"/>
        <v>1</v>
      </c>
      <c r="AK2822" s="18" t="str">
        <f t="shared" si="179"/>
        <v>1</v>
      </c>
      <c r="AL2822" s="18">
        <f t="shared" si="180"/>
        <v>0</v>
      </c>
      <c r="AM2822" t="s">
        <v>55</v>
      </c>
      <c r="AN2822" t="s">
        <v>55</v>
      </c>
      <c r="AO2822">
        <v>0</v>
      </c>
      <c r="AP2822">
        <v>1</v>
      </c>
      <c r="AQ2822">
        <v>0</v>
      </c>
      <c r="AR2822" t="s">
        <v>59</v>
      </c>
      <c r="AS2822" t="s">
        <v>80</v>
      </c>
      <c r="AT2822" t="s">
        <v>80</v>
      </c>
      <c r="AU2822" t="s">
        <v>80</v>
      </c>
      <c r="AV2822" t="s">
        <v>8681</v>
      </c>
      <c r="AW2822" t="s">
        <v>3218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1</v>
      </c>
      <c r="BJ2822">
        <v>0</v>
      </c>
      <c r="BK2822">
        <v>0</v>
      </c>
      <c r="BL2822">
        <v>2016031123</v>
      </c>
      <c r="BM2822">
        <v>23</v>
      </c>
    </row>
    <row r="2823" spans="1:65">
      <c r="A2823" t="s">
        <v>8682</v>
      </c>
      <c r="B2823">
        <v>2822</v>
      </c>
      <c r="C2823" t="s">
        <v>57</v>
      </c>
      <c r="D2823" t="s">
        <v>55</v>
      </c>
      <c r="E2823">
        <v>23</v>
      </c>
      <c r="F2823">
        <v>2016031123</v>
      </c>
      <c r="G2823" t="s">
        <v>55</v>
      </c>
      <c r="H2823" t="s">
        <v>3219</v>
      </c>
      <c r="I2823" t="s">
        <v>55</v>
      </c>
      <c r="J2823" t="s">
        <v>55</v>
      </c>
      <c r="K2823" t="s">
        <v>55</v>
      </c>
      <c r="L2823" t="s">
        <v>55</v>
      </c>
      <c r="M2823" t="s">
        <v>55</v>
      </c>
      <c r="N2823" t="s">
        <v>57</v>
      </c>
      <c r="O2823" t="s">
        <v>57</v>
      </c>
      <c r="P2823" t="s">
        <v>57</v>
      </c>
      <c r="Q2823" t="s">
        <v>57</v>
      </c>
      <c r="R2823" t="s">
        <v>57</v>
      </c>
      <c r="S2823" t="s">
        <v>55</v>
      </c>
      <c r="T2823" t="s">
        <v>57</v>
      </c>
      <c r="U2823" t="s">
        <v>57</v>
      </c>
      <c r="V2823" t="s">
        <v>57</v>
      </c>
      <c r="W2823" t="s">
        <v>55</v>
      </c>
      <c r="X2823" t="s">
        <v>57</v>
      </c>
      <c r="Y2823" t="s">
        <v>57</v>
      </c>
      <c r="Z2823" t="s">
        <v>57</v>
      </c>
      <c r="AA2823" t="s">
        <v>57</v>
      </c>
      <c r="AB2823" t="s">
        <v>57</v>
      </c>
      <c r="AC2823" t="s">
        <v>57</v>
      </c>
      <c r="AD2823" t="s">
        <v>57</v>
      </c>
      <c r="AE2823">
        <v>0</v>
      </c>
      <c r="AF2823">
        <v>0</v>
      </c>
      <c r="AG2823">
        <v>0</v>
      </c>
      <c r="AH2823">
        <v>0</v>
      </c>
      <c r="AI2823" s="18" t="str">
        <f t="shared" si="177"/>
        <v>1</v>
      </c>
      <c r="AJ2823" s="18" t="str">
        <f t="shared" si="178"/>
        <v>1</v>
      </c>
      <c r="AK2823" s="18" t="str">
        <f t="shared" si="179"/>
        <v>1</v>
      </c>
      <c r="AL2823" s="18">
        <f t="shared" si="180"/>
        <v>0</v>
      </c>
      <c r="AM2823" t="s">
        <v>55</v>
      </c>
      <c r="AN2823" t="s">
        <v>55</v>
      </c>
      <c r="AO2823">
        <v>0</v>
      </c>
      <c r="AP2823">
        <v>1</v>
      </c>
      <c r="AQ2823">
        <v>0</v>
      </c>
      <c r="AR2823" t="s">
        <v>59</v>
      </c>
      <c r="AS2823" t="s">
        <v>80</v>
      </c>
      <c r="AT2823" t="s">
        <v>80</v>
      </c>
      <c r="AU2823" t="s">
        <v>80</v>
      </c>
      <c r="AV2823" t="s">
        <v>8682</v>
      </c>
      <c r="AW2823" t="s">
        <v>3219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</v>
      </c>
      <c r="BJ2823">
        <v>0</v>
      </c>
      <c r="BK2823">
        <v>0</v>
      </c>
      <c r="BL2823">
        <v>2016031123</v>
      </c>
      <c r="BM2823">
        <v>23</v>
      </c>
    </row>
    <row r="2824" spans="1:65">
      <c r="A2824" t="s">
        <v>8683</v>
      </c>
      <c r="B2824">
        <v>2823</v>
      </c>
      <c r="C2824" t="s">
        <v>57</v>
      </c>
      <c r="D2824" t="s">
        <v>55</v>
      </c>
      <c r="E2824">
        <v>23</v>
      </c>
      <c r="F2824">
        <v>2016031123</v>
      </c>
      <c r="G2824" t="s">
        <v>55</v>
      </c>
      <c r="H2824" t="s">
        <v>3220</v>
      </c>
      <c r="I2824" t="s">
        <v>55</v>
      </c>
      <c r="J2824" t="s">
        <v>55</v>
      </c>
      <c r="K2824" t="s">
        <v>55</v>
      </c>
      <c r="L2824" t="s">
        <v>55</v>
      </c>
      <c r="M2824" t="s">
        <v>55</v>
      </c>
      <c r="N2824" t="s">
        <v>57</v>
      </c>
      <c r="O2824" t="s">
        <v>57</v>
      </c>
      <c r="P2824" t="s">
        <v>57</v>
      </c>
      <c r="Q2824" t="s">
        <v>57</v>
      </c>
      <c r="R2824" t="s">
        <v>57</v>
      </c>
      <c r="S2824" t="s">
        <v>55</v>
      </c>
      <c r="T2824" t="s">
        <v>57</v>
      </c>
      <c r="U2824" t="s">
        <v>57</v>
      </c>
      <c r="V2824" t="s">
        <v>57</v>
      </c>
      <c r="W2824" t="s">
        <v>55</v>
      </c>
      <c r="X2824" t="s">
        <v>57</v>
      </c>
      <c r="Y2824" t="s">
        <v>57</v>
      </c>
      <c r="Z2824" t="s">
        <v>57</v>
      </c>
      <c r="AA2824" t="s">
        <v>57</v>
      </c>
      <c r="AB2824" t="s">
        <v>57</v>
      </c>
      <c r="AC2824" t="s">
        <v>57</v>
      </c>
      <c r="AD2824" t="s">
        <v>57</v>
      </c>
      <c r="AE2824">
        <v>0</v>
      </c>
      <c r="AF2824">
        <v>0</v>
      </c>
      <c r="AG2824">
        <v>0</v>
      </c>
      <c r="AH2824">
        <v>0</v>
      </c>
      <c r="AI2824" s="18" t="str">
        <f t="shared" si="177"/>
        <v>1</v>
      </c>
      <c r="AJ2824" s="18" t="str">
        <f t="shared" si="178"/>
        <v>1</v>
      </c>
      <c r="AK2824" s="18" t="str">
        <f t="shared" si="179"/>
        <v>1</v>
      </c>
      <c r="AL2824" s="18">
        <f t="shared" si="180"/>
        <v>0</v>
      </c>
      <c r="AM2824" t="s">
        <v>55</v>
      </c>
      <c r="AN2824" t="s">
        <v>55</v>
      </c>
      <c r="AO2824">
        <v>0</v>
      </c>
      <c r="AP2824">
        <v>1</v>
      </c>
      <c r="AQ2824">
        <v>0</v>
      </c>
      <c r="AR2824" t="s">
        <v>59</v>
      </c>
      <c r="AS2824" t="s">
        <v>80</v>
      </c>
      <c r="AT2824" t="s">
        <v>80</v>
      </c>
      <c r="AU2824" t="s">
        <v>80</v>
      </c>
      <c r="AV2824" t="s">
        <v>8683</v>
      </c>
      <c r="AW2824" t="s">
        <v>3220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1</v>
      </c>
      <c r="BJ2824">
        <v>0</v>
      </c>
      <c r="BK2824">
        <v>0</v>
      </c>
      <c r="BL2824">
        <v>2016031123</v>
      </c>
      <c r="BM2824">
        <v>23</v>
      </c>
    </row>
    <row r="2825" spans="1:65">
      <c r="A2825" t="s">
        <v>8684</v>
      </c>
      <c r="B2825">
        <v>2824</v>
      </c>
      <c r="C2825" t="s">
        <v>57</v>
      </c>
      <c r="D2825" t="s">
        <v>55</v>
      </c>
      <c r="E2825">
        <v>23</v>
      </c>
      <c r="F2825">
        <v>2016031123</v>
      </c>
      <c r="G2825" t="s">
        <v>55</v>
      </c>
      <c r="H2825" t="s">
        <v>3221</v>
      </c>
      <c r="I2825" t="s">
        <v>55</v>
      </c>
      <c r="J2825" t="s">
        <v>55</v>
      </c>
      <c r="K2825" t="s">
        <v>55</v>
      </c>
      <c r="L2825" t="s">
        <v>55</v>
      </c>
      <c r="M2825" t="s">
        <v>55</v>
      </c>
      <c r="N2825" t="s">
        <v>57</v>
      </c>
      <c r="O2825" t="s">
        <v>57</v>
      </c>
      <c r="P2825" t="s">
        <v>57</v>
      </c>
      <c r="Q2825" t="s">
        <v>57</v>
      </c>
      <c r="R2825" t="s">
        <v>57</v>
      </c>
      <c r="S2825" t="s">
        <v>55</v>
      </c>
      <c r="T2825" t="s">
        <v>57</v>
      </c>
      <c r="U2825" t="s">
        <v>57</v>
      </c>
      <c r="V2825" t="s">
        <v>57</v>
      </c>
      <c r="W2825" t="s">
        <v>55</v>
      </c>
      <c r="X2825" t="s">
        <v>57</v>
      </c>
      <c r="Y2825" t="s">
        <v>57</v>
      </c>
      <c r="Z2825" t="s">
        <v>57</v>
      </c>
      <c r="AA2825" t="s">
        <v>57</v>
      </c>
      <c r="AB2825" t="s">
        <v>57</v>
      </c>
      <c r="AC2825" t="s">
        <v>57</v>
      </c>
      <c r="AD2825" t="s">
        <v>57</v>
      </c>
      <c r="AE2825">
        <v>0</v>
      </c>
      <c r="AF2825">
        <v>0</v>
      </c>
      <c r="AG2825">
        <v>0</v>
      </c>
      <c r="AH2825">
        <v>0</v>
      </c>
      <c r="AI2825" s="18" t="str">
        <f t="shared" si="177"/>
        <v>1</v>
      </c>
      <c r="AJ2825" s="18" t="str">
        <f t="shared" si="178"/>
        <v>1</v>
      </c>
      <c r="AK2825" s="18" t="str">
        <f t="shared" si="179"/>
        <v>1</v>
      </c>
      <c r="AL2825" s="18">
        <f t="shared" si="180"/>
        <v>0</v>
      </c>
      <c r="AM2825" t="s">
        <v>55</v>
      </c>
      <c r="AN2825" t="s">
        <v>55</v>
      </c>
      <c r="AO2825">
        <v>1</v>
      </c>
      <c r="AP2825">
        <v>1</v>
      </c>
      <c r="AQ2825">
        <v>0</v>
      </c>
      <c r="AR2825" t="s">
        <v>59</v>
      </c>
      <c r="AS2825" t="s">
        <v>80</v>
      </c>
      <c r="AT2825" t="s">
        <v>80</v>
      </c>
      <c r="AU2825" t="s">
        <v>80</v>
      </c>
      <c r="AV2825" t="s">
        <v>8684</v>
      </c>
      <c r="AW2825" t="s">
        <v>3221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1</v>
      </c>
      <c r="BJ2825">
        <v>0</v>
      </c>
      <c r="BK2825">
        <v>0</v>
      </c>
      <c r="BL2825">
        <v>2016031123</v>
      </c>
      <c r="BM2825">
        <v>23</v>
      </c>
    </row>
    <row r="2826" spans="1:65">
      <c r="A2826" t="s">
        <v>8685</v>
      </c>
      <c r="B2826">
        <v>2825</v>
      </c>
      <c r="C2826" t="s">
        <v>57</v>
      </c>
      <c r="D2826" t="s">
        <v>55</v>
      </c>
      <c r="E2826">
        <v>23</v>
      </c>
      <c r="F2826">
        <v>2016031123</v>
      </c>
      <c r="G2826" t="s">
        <v>55</v>
      </c>
      <c r="H2826" t="s">
        <v>3222</v>
      </c>
      <c r="I2826" t="s">
        <v>55</v>
      </c>
      <c r="J2826" t="s">
        <v>55</v>
      </c>
      <c r="K2826" t="s">
        <v>55</v>
      </c>
      <c r="L2826" t="s">
        <v>55</v>
      </c>
      <c r="M2826" t="s">
        <v>55</v>
      </c>
      <c r="N2826" t="s">
        <v>57</v>
      </c>
      <c r="O2826" t="s">
        <v>57</v>
      </c>
      <c r="P2826" t="s">
        <v>57</v>
      </c>
      <c r="Q2826" t="s">
        <v>57</v>
      </c>
      <c r="R2826" t="s">
        <v>57</v>
      </c>
      <c r="S2826" t="s">
        <v>55</v>
      </c>
      <c r="T2826" t="s">
        <v>57</v>
      </c>
      <c r="U2826" t="s">
        <v>57</v>
      </c>
      <c r="V2826" t="s">
        <v>57</v>
      </c>
      <c r="W2826" t="s">
        <v>55</v>
      </c>
      <c r="X2826" t="s">
        <v>57</v>
      </c>
      <c r="Y2826" t="s">
        <v>57</v>
      </c>
      <c r="Z2826" t="s">
        <v>57</v>
      </c>
      <c r="AA2826" t="s">
        <v>57</v>
      </c>
      <c r="AB2826" t="s">
        <v>57</v>
      </c>
      <c r="AC2826" t="s">
        <v>57</v>
      </c>
      <c r="AD2826" t="s">
        <v>57</v>
      </c>
      <c r="AE2826">
        <v>0</v>
      </c>
      <c r="AF2826">
        <v>0</v>
      </c>
      <c r="AG2826">
        <v>0</v>
      </c>
      <c r="AH2826">
        <v>0</v>
      </c>
      <c r="AI2826" s="18" t="str">
        <f t="shared" si="177"/>
        <v>1</v>
      </c>
      <c r="AJ2826" s="18" t="str">
        <f t="shared" si="178"/>
        <v>1</v>
      </c>
      <c r="AK2826" s="18" t="str">
        <f t="shared" si="179"/>
        <v>1</v>
      </c>
      <c r="AL2826" s="18">
        <f t="shared" si="180"/>
        <v>0</v>
      </c>
      <c r="AM2826" t="s">
        <v>55</v>
      </c>
      <c r="AN2826" t="s">
        <v>55</v>
      </c>
      <c r="AO2826">
        <v>0</v>
      </c>
      <c r="AP2826">
        <v>1</v>
      </c>
      <c r="AQ2826">
        <v>0</v>
      </c>
      <c r="AR2826" t="s">
        <v>59</v>
      </c>
      <c r="AS2826" t="s">
        <v>80</v>
      </c>
      <c r="AT2826" t="s">
        <v>80</v>
      </c>
      <c r="AU2826" t="s">
        <v>80</v>
      </c>
      <c r="AV2826" t="s">
        <v>8685</v>
      </c>
      <c r="AW2826" t="s">
        <v>3222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1</v>
      </c>
      <c r="BJ2826">
        <v>0</v>
      </c>
      <c r="BK2826">
        <v>0</v>
      </c>
      <c r="BL2826">
        <v>2016031123</v>
      </c>
      <c r="BM2826">
        <v>23</v>
      </c>
    </row>
    <row r="2827" spans="1:65">
      <c r="A2827" t="s">
        <v>8686</v>
      </c>
      <c r="B2827">
        <v>2826</v>
      </c>
      <c r="C2827" t="s">
        <v>57</v>
      </c>
      <c r="D2827" t="s">
        <v>55</v>
      </c>
      <c r="E2827">
        <v>23</v>
      </c>
      <c r="F2827">
        <v>2016031123</v>
      </c>
      <c r="G2827" t="s">
        <v>55</v>
      </c>
      <c r="H2827" t="s">
        <v>3223</v>
      </c>
      <c r="I2827" t="s">
        <v>55</v>
      </c>
      <c r="J2827" t="s">
        <v>55</v>
      </c>
      <c r="K2827" t="s">
        <v>55</v>
      </c>
      <c r="L2827" t="s">
        <v>55</v>
      </c>
      <c r="M2827" t="s">
        <v>55</v>
      </c>
      <c r="N2827" t="s">
        <v>57</v>
      </c>
      <c r="O2827" t="s">
        <v>57</v>
      </c>
      <c r="P2827" t="s">
        <v>57</v>
      </c>
      <c r="Q2827" t="s">
        <v>57</v>
      </c>
      <c r="R2827" t="s">
        <v>57</v>
      </c>
      <c r="S2827" t="s">
        <v>55</v>
      </c>
      <c r="T2827" t="s">
        <v>57</v>
      </c>
      <c r="U2827" t="s">
        <v>57</v>
      </c>
      <c r="V2827" t="s">
        <v>57</v>
      </c>
      <c r="W2827" t="s">
        <v>55</v>
      </c>
      <c r="X2827" t="s">
        <v>57</v>
      </c>
      <c r="Y2827" t="s">
        <v>57</v>
      </c>
      <c r="Z2827" t="s">
        <v>57</v>
      </c>
      <c r="AA2827" t="s">
        <v>57</v>
      </c>
      <c r="AB2827" t="s">
        <v>57</v>
      </c>
      <c r="AC2827" t="s">
        <v>57</v>
      </c>
      <c r="AD2827" t="s">
        <v>57</v>
      </c>
      <c r="AE2827">
        <v>0</v>
      </c>
      <c r="AF2827">
        <v>0</v>
      </c>
      <c r="AG2827">
        <v>0</v>
      </c>
      <c r="AH2827">
        <v>0</v>
      </c>
      <c r="AI2827" s="18" t="str">
        <f t="shared" si="177"/>
        <v>1</v>
      </c>
      <c r="AJ2827" s="18" t="str">
        <f t="shared" si="178"/>
        <v>1</v>
      </c>
      <c r="AK2827" s="18" t="str">
        <f t="shared" si="179"/>
        <v>1</v>
      </c>
      <c r="AL2827" s="18">
        <f t="shared" si="180"/>
        <v>0</v>
      </c>
      <c r="AM2827" t="s">
        <v>55</v>
      </c>
      <c r="AN2827" t="s">
        <v>55</v>
      </c>
      <c r="AO2827">
        <v>0</v>
      </c>
      <c r="AP2827">
        <v>1</v>
      </c>
      <c r="AQ2827">
        <v>0</v>
      </c>
      <c r="AR2827" t="s">
        <v>59</v>
      </c>
      <c r="AS2827" t="s">
        <v>80</v>
      </c>
      <c r="AT2827" t="s">
        <v>80</v>
      </c>
      <c r="AU2827" t="s">
        <v>80</v>
      </c>
      <c r="AV2827" t="s">
        <v>8686</v>
      </c>
      <c r="AW2827" t="s">
        <v>3223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2016031123</v>
      </c>
      <c r="BM2827">
        <v>23</v>
      </c>
    </row>
    <row r="2828" spans="1:65">
      <c r="A2828" t="s">
        <v>8687</v>
      </c>
      <c r="B2828">
        <v>2827</v>
      </c>
      <c r="C2828" t="s">
        <v>57</v>
      </c>
      <c r="D2828" t="s">
        <v>55</v>
      </c>
      <c r="E2828">
        <v>23</v>
      </c>
      <c r="F2828">
        <v>2016031123</v>
      </c>
      <c r="G2828" t="s">
        <v>55</v>
      </c>
      <c r="H2828" t="s">
        <v>3224</v>
      </c>
      <c r="I2828" t="s">
        <v>55</v>
      </c>
      <c r="J2828" t="s">
        <v>55</v>
      </c>
      <c r="K2828" t="s">
        <v>55</v>
      </c>
      <c r="L2828" t="s">
        <v>55</v>
      </c>
      <c r="M2828" t="s">
        <v>55</v>
      </c>
      <c r="N2828" t="s">
        <v>57</v>
      </c>
      <c r="O2828" t="s">
        <v>57</v>
      </c>
      <c r="P2828" t="s">
        <v>57</v>
      </c>
      <c r="Q2828" t="s">
        <v>57</v>
      </c>
      <c r="R2828" t="s">
        <v>57</v>
      </c>
      <c r="S2828" t="s">
        <v>55</v>
      </c>
      <c r="T2828" t="s">
        <v>57</v>
      </c>
      <c r="U2828" t="s">
        <v>57</v>
      </c>
      <c r="V2828" t="s">
        <v>57</v>
      </c>
      <c r="W2828" t="s">
        <v>55</v>
      </c>
      <c r="X2828" t="s">
        <v>57</v>
      </c>
      <c r="Y2828" t="s">
        <v>57</v>
      </c>
      <c r="Z2828" t="s">
        <v>57</v>
      </c>
      <c r="AA2828" t="s">
        <v>57</v>
      </c>
      <c r="AB2828" t="s">
        <v>57</v>
      </c>
      <c r="AC2828" t="s">
        <v>57</v>
      </c>
      <c r="AD2828" t="s">
        <v>57</v>
      </c>
      <c r="AE2828">
        <v>0</v>
      </c>
      <c r="AF2828">
        <v>0</v>
      </c>
      <c r="AG2828">
        <v>0</v>
      </c>
      <c r="AH2828">
        <v>0</v>
      </c>
      <c r="AI2828" s="18" t="str">
        <f t="shared" si="177"/>
        <v>1</v>
      </c>
      <c r="AJ2828" s="18" t="str">
        <f t="shared" si="178"/>
        <v>1</v>
      </c>
      <c r="AK2828" s="18" t="str">
        <f t="shared" si="179"/>
        <v>1</v>
      </c>
      <c r="AL2828" s="18">
        <f t="shared" si="180"/>
        <v>0</v>
      </c>
      <c r="AM2828" t="s">
        <v>55</v>
      </c>
      <c r="AN2828" t="s">
        <v>55</v>
      </c>
      <c r="AO2828">
        <v>0</v>
      </c>
      <c r="AP2828">
        <v>1</v>
      </c>
      <c r="AQ2828">
        <v>0</v>
      </c>
      <c r="AR2828" t="s">
        <v>59</v>
      </c>
      <c r="AS2828" t="s">
        <v>80</v>
      </c>
      <c r="AT2828" t="s">
        <v>80</v>
      </c>
      <c r="AU2828" t="s">
        <v>80</v>
      </c>
      <c r="AV2828" t="s">
        <v>8687</v>
      </c>
      <c r="AW2828" t="s">
        <v>3224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1</v>
      </c>
      <c r="BJ2828">
        <v>0</v>
      </c>
      <c r="BK2828">
        <v>0</v>
      </c>
      <c r="BL2828">
        <v>2016031123</v>
      </c>
      <c r="BM2828">
        <v>23</v>
      </c>
    </row>
    <row r="2829" spans="1:65">
      <c r="A2829" t="s">
        <v>8688</v>
      </c>
      <c r="B2829">
        <v>2828</v>
      </c>
      <c r="C2829" t="s">
        <v>718</v>
      </c>
      <c r="D2829">
        <v>1</v>
      </c>
      <c r="E2829">
        <v>23</v>
      </c>
      <c r="F2829">
        <v>2016031123</v>
      </c>
      <c r="G2829">
        <v>20160311</v>
      </c>
      <c r="H2829" t="s">
        <v>3225</v>
      </c>
      <c r="I2829" t="s">
        <v>217</v>
      </c>
      <c r="J2829" t="s">
        <v>55</v>
      </c>
      <c r="K2829">
        <v>2</v>
      </c>
      <c r="L2829">
        <v>1</v>
      </c>
      <c r="M2829">
        <v>1</v>
      </c>
      <c r="N2829" t="s">
        <v>56</v>
      </c>
      <c r="O2829" t="s">
        <v>217</v>
      </c>
      <c r="P2829" t="s">
        <v>68</v>
      </c>
      <c r="Q2829" t="s">
        <v>3</v>
      </c>
      <c r="R2829" t="s">
        <v>58</v>
      </c>
      <c r="S2829" t="s">
        <v>55</v>
      </c>
      <c r="T2829" t="s">
        <v>56</v>
      </c>
      <c r="U2829" t="s">
        <v>56</v>
      </c>
      <c r="V2829" t="s">
        <v>56</v>
      </c>
      <c r="W2829" t="s">
        <v>55</v>
      </c>
      <c r="X2829" t="s">
        <v>56</v>
      </c>
      <c r="Y2829" t="s">
        <v>56</v>
      </c>
      <c r="Z2829" t="s">
        <v>56</v>
      </c>
      <c r="AA2829" t="s">
        <v>57</v>
      </c>
      <c r="AB2829" t="s">
        <v>56</v>
      </c>
      <c r="AC2829" t="s">
        <v>56</v>
      </c>
      <c r="AD2829" t="s">
        <v>3226</v>
      </c>
      <c r="AE2829">
        <v>0</v>
      </c>
      <c r="AF2829">
        <v>0</v>
      </c>
      <c r="AG2829">
        <v>0</v>
      </c>
      <c r="AH2829">
        <v>1</v>
      </c>
      <c r="AI2829" s="18" t="str">
        <f t="shared" si="177"/>
        <v>1</v>
      </c>
      <c r="AJ2829" s="18" t="str">
        <f t="shared" si="178"/>
        <v>1</v>
      </c>
      <c r="AK2829" s="18" t="str">
        <f t="shared" si="179"/>
        <v>1</v>
      </c>
      <c r="AL2829" s="18">
        <f t="shared" si="180"/>
        <v>1</v>
      </c>
      <c r="AM2829" t="s">
        <v>55</v>
      </c>
      <c r="AN2829" t="s">
        <v>55</v>
      </c>
      <c r="AO2829">
        <v>0</v>
      </c>
      <c r="AP2829">
        <v>0</v>
      </c>
      <c r="AQ2829">
        <v>0</v>
      </c>
      <c r="AR2829" t="s">
        <v>147</v>
      </c>
      <c r="AS2829" t="s">
        <v>58</v>
      </c>
      <c r="AT2829" t="s">
        <v>58</v>
      </c>
      <c r="AU2829" t="s">
        <v>1326</v>
      </c>
      <c r="AV2829" t="s">
        <v>8688</v>
      </c>
      <c r="AW2829" t="s">
        <v>3225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1</v>
      </c>
      <c r="BL2829">
        <v>2016031123</v>
      </c>
      <c r="BM2829">
        <v>23</v>
      </c>
    </row>
    <row r="2830" spans="1:65">
      <c r="A2830" t="s">
        <v>8689</v>
      </c>
      <c r="B2830">
        <v>2829</v>
      </c>
      <c r="C2830" t="s">
        <v>718</v>
      </c>
      <c r="D2830">
        <v>1</v>
      </c>
      <c r="E2830">
        <v>23</v>
      </c>
      <c r="F2830">
        <v>2016031123</v>
      </c>
      <c r="G2830">
        <v>20160311</v>
      </c>
      <c r="H2830" t="s">
        <v>3227</v>
      </c>
      <c r="I2830" t="s">
        <v>612</v>
      </c>
      <c r="J2830" t="s">
        <v>55</v>
      </c>
      <c r="K2830">
        <v>2</v>
      </c>
      <c r="L2830">
        <v>1</v>
      </c>
      <c r="M2830">
        <v>1</v>
      </c>
      <c r="N2830" t="s">
        <v>56</v>
      </c>
      <c r="O2830" t="s">
        <v>612</v>
      </c>
      <c r="P2830" t="s">
        <v>68</v>
      </c>
      <c r="Q2830" t="s">
        <v>3</v>
      </c>
      <c r="R2830" t="s">
        <v>297</v>
      </c>
      <c r="S2830" t="s">
        <v>55</v>
      </c>
      <c r="T2830" t="s">
        <v>56</v>
      </c>
      <c r="U2830" t="s">
        <v>56</v>
      </c>
      <c r="V2830" t="s">
        <v>56</v>
      </c>
      <c r="W2830" t="s">
        <v>55</v>
      </c>
      <c r="X2830" t="s">
        <v>56</v>
      </c>
      <c r="Y2830" t="s">
        <v>56</v>
      </c>
      <c r="Z2830" t="s">
        <v>56</v>
      </c>
      <c r="AA2830" t="s">
        <v>57</v>
      </c>
      <c r="AB2830" t="s">
        <v>56</v>
      </c>
      <c r="AC2830" t="s">
        <v>68</v>
      </c>
      <c r="AD2830" t="s">
        <v>3228</v>
      </c>
      <c r="AE2830">
        <v>0</v>
      </c>
      <c r="AF2830">
        <v>0</v>
      </c>
      <c r="AG2830">
        <v>0</v>
      </c>
      <c r="AH2830">
        <v>1</v>
      </c>
      <c r="AI2830" s="18" t="str">
        <f t="shared" si="177"/>
        <v>1</v>
      </c>
      <c r="AJ2830" s="18" t="str">
        <f t="shared" si="178"/>
        <v>1</v>
      </c>
      <c r="AK2830" s="18" t="str">
        <f t="shared" si="179"/>
        <v>1</v>
      </c>
      <c r="AL2830" s="18">
        <f t="shared" si="180"/>
        <v>1</v>
      </c>
      <c r="AM2830" t="s">
        <v>55</v>
      </c>
      <c r="AN2830" t="s">
        <v>55</v>
      </c>
      <c r="AO2830">
        <v>1</v>
      </c>
      <c r="AP2830">
        <v>0</v>
      </c>
      <c r="AQ2830">
        <v>0</v>
      </c>
      <c r="AR2830" t="s">
        <v>298</v>
      </c>
      <c r="AS2830" t="s">
        <v>141</v>
      </c>
      <c r="AT2830" t="s">
        <v>141</v>
      </c>
      <c r="AU2830" t="s">
        <v>1326</v>
      </c>
      <c r="AV2830" t="s">
        <v>8689</v>
      </c>
      <c r="AW2830" t="s">
        <v>3227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2016031123</v>
      </c>
      <c r="BM2830">
        <v>23</v>
      </c>
    </row>
    <row r="2831" spans="1:65">
      <c r="A2831" t="s">
        <v>8690</v>
      </c>
      <c r="B2831">
        <v>2830</v>
      </c>
      <c r="C2831" t="s">
        <v>718</v>
      </c>
      <c r="D2831">
        <v>1</v>
      </c>
      <c r="E2831">
        <v>23</v>
      </c>
      <c r="F2831">
        <v>2016031123</v>
      </c>
      <c r="G2831">
        <v>20160311</v>
      </c>
      <c r="H2831" t="s">
        <v>3229</v>
      </c>
      <c r="I2831" t="s">
        <v>612</v>
      </c>
      <c r="J2831" t="s">
        <v>55</v>
      </c>
      <c r="K2831">
        <v>2</v>
      </c>
      <c r="L2831">
        <v>1</v>
      </c>
      <c r="M2831">
        <v>1</v>
      </c>
      <c r="N2831" t="s">
        <v>56</v>
      </c>
      <c r="O2831" t="s">
        <v>612</v>
      </c>
      <c r="P2831" t="s">
        <v>68</v>
      </c>
      <c r="Q2831" t="s">
        <v>3</v>
      </c>
      <c r="R2831" t="s">
        <v>297</v>
      </c>
      <c r="S2831" t="s">
        <v>55</v>
      </c>
      <c r="T2831" t="s">
        <v>56</v>
      </c>
      <c r="U2831" t="s">
        <v>56</v>
      </c>
      <c r="V2831" t="s">
        <v>56</v>
      </c>
      <c r="W2831" t="s">
        <v>55</v>
      </c>
      <c r="X2831" t="s">
        <v>56</v>
      </c>
      <c r="Y2831" t="s">
        <v>56</v>
      </c>
      <c r="Z2831" t="s">
        <v>56</v>
      </c>
      <c r="AA2831" t="s">
        <v>57</v>
      </c>
      <c r="AB2831" t="s">
        <v>56</v>
      </c>
      <c r="AC2831" t="s">
        <v>56</v>
      </c>
      <c r="AD2831" t="s">
        <v>3230</v>
      </c>
      <c r="AE2831">
        <v>0</v>
      </c>
      <c r="AF2831">
        <v>0</v>
      </c>
      <c r="AG2831">
        <v>0</v>
      </c>
      <c r="AH2831">
        <v>1</v>
      </c>
      <c r="AI2831" s="18" t="str">
        <f t="shared" si="177"/>
        <v>1</v>
      </c>
      <c r="AJ2831" s="18" t="str">
        <f t="shared" si="178"/>
        <v>1</v>
      </c>
      <c r="AK2831" s="18" t="str">
        <f t="shared" si="179"/>
        <v>1</v>
      </c>
      <c r="AL2831" s="18">
        <f t="shared" si="180"/>
        <v>1</v>
      </c>
      <c r="AM2831" t="s">
        <v>55</v>
      </c>
      <c r="AN2831" t="s">
        <v>55</v>
      </c>
      <c r="AO2831">
        <v>0</v>
      </c>
      <c r="AP2831">
        <v>0</v>
      </c>
      <c r="AQ2831">
        <v>0</v>
      </c>
      <c r="AR2831" t="s">
        <v>298</v>
      </c>
      <c r="AS2831" t="s">
        <v>141</v>
      </c>
      <c r="AT2831" t="s">
        <v>141</v>
      </c>
      <c r="AU2831" t="s">
        <v>1326</v>
      </c>
      <c r="AV2831" t="s">
        <v>8690</v>
      </c>
      <c r="AW2831" t="s">
        <v>3229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2016031123</v>
      </c>
      <c r="BM2831">
        <v>23</v>
      </c>
    </row>
    <row r="2832" spans="1:65">
      <c r="A2832" t="s">
        <v>8691</v>
      </c>
      <c r="B2832">
        <v>2831</v>
      </c>
      <c r="C2832" t="s">
        <v>57</v>
      </c>
      <c r="D2832" t="s">
        <v>55</v>
      </c>
      <c r="E2832">
        <v>23</v>
      </c>
      <c r="F2832">
        <v>2016031123</v>
      </c>
      <c r="G2832" t="s">
        <v>55</v>
      </c>
      <c r="H2832" t="s">
        <v>3231</v>
      </c>
      <c r="I2832" t="s">
        <v>55</v>
      </c>
      <c r="J2832" t="s">
        <v>55</v>
      </c>
      <c r="K2832" t="s">
        <v>55</v>
      </c>
      <c r="L2832" t="s">
        <v>55</v>
      </c>
      <c r="M2832" t="s">
        <v>55</v>
      </c>
      <c r="N2832" t="s">
        <v>57</v>
      </c>
      <c r="O2832" t="s">
        <v>57</v>
      </c>
      <c r="P2832" t="s">
        <v>57</v>
      </c>
      <c r="Q2832" t="s">
        <v>57</v>
      </c>
      <c r="R2832" t="s">
        <v>57</v>
      </c>
      <c r="S2832" t="s">
        <v>55</v>
      </c>
      <c r="T2832" t="s">
        <v>57</v>
      </c>
      <c r="U2832" t="s">
        <v>57</v>
      </c>
      <c r="V2832" t="s">
        <v>57</v>
      </c>
      <c r="W2832" t="s">
        <v>55</v>
      </c>
      <c r="X2832" t="s">
        <v>57</v>
      </c>
      <c r="Y2832" t="s">
        <v>57</v>
      </c>
      <c r="Z2832" t="s">
        <v>57</v>
      </c>
      <c r="AA2832" t="s">
        <v>57</v>
      </c>
      <c r="AB2832" t="s">
        <v>57</v>
      </c>
      <c r="AC2832" t="s">
        <v>57</v>
      </c>
      <c r="AD2832" t="s">
        <v>57</v>
      </c>
      <c r="AE2832">
        <v>0</v>
      </c>
      <c r="AF2832">
        <v>0</v>
      </c>
      <c r="AG2832">
        <v>0</v>
      </c>
      <c r="AH2832">
        <v>0</v>
      </c>
      <c r="AI2832" s="18" t="str">
        <f t="shared" si="177"/>
        <v>1</v>
      </c>
      <c r="AJ2832" s="18" t="str">
        <f t="shared" si="178"/>
        <v>1</v>
      </c>
      <c r="AK2832" s="18" t="str">
        <f t="shared" si="179"/>
        <v>1</v>
      </c>
      <c r="AL2832" s="18">
        <f t="shared" si="180"/>
        <v>0</v>
      </c>
      <c r="AM2832" t="s">
        <v>55</v>
      </c>
      <c r="AN2832" t="s">
        <v>55</v>
      </c>
      <c r="AO2832">
        <v>0</v>
      </c>
      <c r="AP2832">
        <v>1</v>
      </c>
      <c r="AQ2832">
        <v>0</v>
      </c>
      <c r="AR2832" t="s">
        <v>59</v>
      </c>
      <c r="AS2832" t="s">
        <v>80</v>
      </c>
      <c r="AT2832" t="s">
        <v>80</v>
      </c>
      <c r="AU2832" t="s">
        <v>80</v>
      </c>
      <c r="AV2832" t="s">
        <v>8691</v>
      </c>
      <c r="AW2832" t="s">
        <v>3231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0</v>
      </c>
      <c r="BL2832">
        <v>2016031123</v>
      </c>
      <c r="BM2832">
        <v>23</v>
      </c>
    </row>
    <row r="2833" spans="1:65">
      <c r="A2833" t="s">
        <v>8692</v>
      </c>
      <c r="B2833">
        <v>2832</v>
      </c>
      <c r="C2833" t="s">
        <v>57</v>
      </c>
      <c r="D2833" t="s">
        <v>55</v>
      </c>
      <c r="E2833">
        <v>23</v>
      </c>
      <c r="F2833">
        <v>2016031123</v>
      </c>
      <c r="G2833" t="s">
        <v>55</v>
      </c>
      <c r="H2833" t="s">
        <v>3232</v>
      </c>
      <c r="I2833" t="s">
        <v>55</v>
      </c>
      <c r="J2833" t="s">
        <v>55</v>
      </c>
      <c r="K2833" t="s">
        <v>55</v>
      </c>
      <c r="L2833" t="s">
        <v>55</v>
      </c>
      <c r="M2833" t="s">
        <v>55</v>
      </c>
      <c r="N2833" t="s">
        <v>57</v>
      </c>
      <c r="O2833" t="s">
        <v>57</v>
      </c>
      <c r="P2833" t="s">
        <v>57</v>
      </c>
      <c r="Q2833" t="s">
        <v>57</v>
      </c>
      <c r="R2833" t="s">
        <v>57</v>
      </c>
      <c r="S2833" t="s">
        <v>55</v>
      </c>
      <c r="T2833" t="s">
        <v>57</v>
      </c>
      <c r="U2833" t="s">
        <v>57</v>
      </c>
      <c r="V2833" t="s">
        <v>57</v>
      </c>
      <c r="W2833" t="s">
        <v>55</v>
      </c>
      <c r="X2833" t="s">
        <v>57</v>
      </c>
      <c r="Y2833" t="s">
        <v>57</v>
      </c>
      <c r="Z2833" t="s">
        <v>57</v>
      </c>
      <c r="AA2833" t="s">
        <v>57</v>
      </c>
      <c r="AB2833" t="s">
        <v>57</v>
      </c>
      <c r="AC2833" t="s">
        <v>57</v>
      </c>
      <c r="AD2833" t="s">
        <v>57</v>
      </c>
      <c r="AE2833">
        <v>0</v>
      </c>
      <c r="AF2833">
        <v>0</v>
      </c>
      <c r="AG2833">
        <v>0</v>
      </c>
      <c r="AH2833">
        <v>0</v>
      </c>
      <c r="AI2833" s="18" t="str">
        <f t="shared" si="177"/>
        <v>1</v>
      </c>
      <c r="AJ2833" s="18" t="str">
        <f t="shared" si="178"/>
        <v>1</v>
      </c>
      <c r="AK2833" s="18" t="str">
        <f t="shared" si="179"/>
        <v>1</v>
      </c>
      <c r="AL2833" s="18">
        <f t="shared" si="180"/>
        <v>0</v>
      </c>
      <c r="AM2833" t="s">
        <v>55</v>
      </c>
      <c r="AN2833" t="s">
        <v>55</v>
      </c>
      <c r="AO2833">
        <v>0</v>
      </c>
      <c r="AP2833">
        <v>1</v>
      </c>
      <c r="AQ2833">
        <v>0</v>
      </c>
      <c r="AR2833" t="s">
        <v>59</v>
      </c>
      <c r="AS2833" t="s">
        <v>80</v>
      </c>
      <c r="AT2833" t="s">
        <v>80</v>
      </c>
      <c r="AU2833" t="s">
        <v>80</v>
      </c>
      <c r="AV2833" t="s">
        <v>8692</v>
      </c>
      <c r="AW2833" t="s">
        <v>3232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1</v>
      </c>
      <c r="BJ2833">
        <v>0</v>
      </c>
      <c r="BK2833">
        <v>0</v>
      </c>
      <c r="BL2833">
        <v>2016031123</v>
      </c>
      <c r="BM2833">
        <v>23</v>
      </c>
    </row>
    <row r="2834" spans="1:65">
      <c r="A2834" t="s">
        <v>8693</v>
      </c>
      <c r="B2834">
        <v>2833</v>
      </c>
      <c r="C2834" t="s">
        <v>718</v>
      </c>
      <c r="D2834">
        <v>1</v>
      </c>
      <c r="E2834">
        <v>23</v>
      </c>
      <c r="F2834">
        <v>2016031123</v>
      </c>
      <c r="G2834">
        <v>20160311</v>
      </c>
      <c r="H2834" t="s">
        <v>3233</v>
      </c>
      <c r="I2834" t="s">
        <v>3234</v>
      </c>
      <c r="J2834" t="s">
        <v>55</v>
      </c>
      <c r="K2834">
        <v>2</v>
      </c>
      <c r="L2834">
        <v>1</v>
      </c>
      <c r="M2834">
        <v>1</v>
      </c>
      <c r="N2834" t="s">
        <v>56</v>
      </c>
      <c r="O2834" t="s">
        <v>618</v>
      </c>
      <c r="P2834" t="s">
        <v>68</v>
      </c>
      <c r="Q2834" t="s">
        <v>3</v>
      </c>
      <c r="R2834" t="s">
        <v>297</v>
      </c>
      <c r="S2834" t="s">
        <v>55</v>
      </c>
      <c r="T2834" t="s">
        <v>56</v>
      </c>
      <c r="U2834" t="s">
        <v>56</v>
      </c>
      <c r="V2834" t="s">
        <v>56</v>
      </c>
      <c r="W2834" t="s">
        <v>55</v>
      </c>
      <c r="X2834" t="s">
        <v>56</v>
      </c>
      <c r="Y2834" t="s">
        <v>56</v>
      </c>
      <c r="Z2834" t="s">
        <v>56</v>
      </c>
      <c r="AA2834" t="s">
        <v>57</v>
      </c>
      <c r="AB2834" t="s">
        <v>68</v>
      </c>
      <c r="AC2834" t="s">
        <v>56</v>
      </c>
      <c r="AD2834" t="s">
        <v>3235</v>
      </c>
      <c r="AE2834">
        <v>0</v>
      </c>
      <c r="AF2834">
        <v>0</v>
      </c>
      <c r="AG2834">
        <v>0</v>
      </c>
      <c r="AH2834">
        <v>1</v>
      </c>
      <c r="AI2834" s="18" t="str">
        <f t="shared" si="177"/>
        <v>1</v>
      </c>
      <c r="AJ2834" s="18" t="str">
        <f t="shared" si="178"/>
        <v>1</v>
      </c>
      <c r="AK2834" s="18" t="str">
        <f t="shared" si="179"/>
        <v>1</v>
      </c>
      <c r="AL2834" s="18">
        <f t="shared" si="180"/>
        <v>1</v>
      </c>
      <c r="AM2834" t="s">
        <v>55</v>
      </c>
      <c r="AN2834" t="s">
        <v>55</v>
      </c>
      <c r="AO2834">
        <v>0</v>
      </c>
      <c r="AP2834">
        <v>0</v>
      </c>
      <c r="AQ2834">
        <v>0</v>
      </c>
      <c r="AR2834" t="s">
        <v>3234</v>
      </c>
      <c r="AS2834" t="s">
        <v>141</v>
      </c>
      <c r="AT2834" t="s">
        <v>141</v>
      </c>
      <c r="AU2834" t="s">
        <v>1326</v>
      </c>
      <c r="AV2834" t="s">
        <v>8693</v>
      </c>
      <c r="AW2834" t="s">
        <v>3233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2016031123</v>
      </c>
      <c r="BM2834">
        <v>23</v>
      </c>
    </row>
    <row r="2835" spans="1:65">
      <c r="A2835" t="s">
        <v>8694</v>
      </c>
      <c r="B2835">
        <v>2834</v>
      </c>
      <c r="C2835" t="s">
        <v>57</v>
      </c>
      <c r="D2835" t="s">
        <v>55</v>
      </c>
      <c r="E2835">
        <v>23</v>
      </c>
      <c r="F2835">
        <v>2016031123</v>
      </c>
      <c r="G2835" t="s">
        <v>55</v>
      </c>
      <c r="H2835" t="s">
        <v>3236</v>
      </c>
      <c r="I2835" t="s">
        <v>55</v>
      </c>
      <c r="J2835" t="s">
        <v>55</v>
      </c>
      <c r="K2835" t="s">
        <v>55</v>
      </c>
      <c r="L2835" t="s">
        <v>55</v>
      </c>
      <c r="M2835" t="s">
        <v>55</v>
      </c>
      <c r="N2835" t="s">
        <v>57</v>
      </c>
      <c r="O2835" t="s">
        <v>57</v>
      </c>
      <c r="P2835" t="s">
        <v>57</v>
      </c>
      <c r="Q2835" t="s">
        <v>57</v>
      </c>
      <c r="R2835" t="s">
        <v>57</v>
      </c>
      <c r="S2835" t="s">
        <v>55</v>
      </c>
      <c r="T2835" t="s">
        <v>57</v>
      </c>
      <c r="U2835" t="s">
        <v>57</v>
      </c>
      <c r="V2835" t="s">
        <v>57</v>
      </c>
      <c r="W2835" t="s">
        <v>55</v>
      </c>
      <c r="X2835" t="s">
        <v>57</v>
      </c>
      <c r="Y2835" t="s">
        <v>57</v>
      </c>
      <c r="Z2835" t="s">
        <v>57</v>
      </c>
      <c r="AA2835" t="s">
        <v>57</v>
      </c>
      <c r="AB2835" t="s">
        <v>57</v>
      </c>
      <c r="AC2835" t="s">
        <v>57</v>
      </c>
      <c r="AD2835" t="s">
        <v>57</v>
      </c>
      <c r="AE2835">
        <v>0</v>
      </c>
      <c r="AF2835">
        <v>0</v>
      </c>
      <c r="AG2835">
        <v>0</v>
      </c>
      <c r="AH2835">
        <v>0</v>
      </c>
      <c r="AI2835" s="18" t="str">
        <f t="shared" si="177"/>
        <v>1</v>
      </c>
      <c r="AJ2835" s="18" t="str">
        <f t="shared" si="178"/>
        <v>1</v>
      </c>
      <c r="AK2835" s="18" t="str">
        <f t="shared" si="179"/>
        <v>1</v>
      </c>
      <c r="AL2835" s="18">
        <f t="shared" si="180"/>
        <v>0</v>
      </c>
      <c r="AM2835" t="s">
        <v>55</v>
      </c>
      <c r="AN2835" t="s">
        <v>55</v>
      </c>
      <c r="AO2835">
        <v>1</v>
      </c>
      <c r="AP2835">
        <v>1</v>
      </c>
      <c r="AQ2835">
        <v>0</v>
      </c>
      <c r="AR2835" t="s">
        <v>59</v>
      </c>
      <c r="AS2835" t="s">
        <v>80</v>
      </c>
      <c r="AT2835" t="s">
        <v>80</v>
      </c>
      <c r="AU2835" t="s">
        <v>80</v>
      </c>
      <c r="AV2835" t="s">
        <v>8694</v>
      </c>
      <c r="AW2835" t="s">
        <v>3236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1</v>
      </c>
      <c r="BJ2835">
        <v>0</v>
      </c>
      <c r="BK2835">
        <v>0</v>
      </c>
      <c r="BL2835">
        <v>2016031123</v>
      </c>
      <c r="BM2835">
        <v>23</v>
      </c>
    </row>
    <row r="2836" spans="1:65">
      <c r="A2836" t="s">
        <v>8695</v>
      </c>
      <c r="B2836">
        <v>2835</v>
      </c>
      <c r="C2836" t="s">
        <v>57</v>
      </c>
      <c r="D2836" t="s">
        <v>55</v>
      </c>
      <c r="E2836">
        <v>23</v>
      </c>
      <c r="F2836">
        <v>2016031123</v>
      </c>
      <c r="G2836" t="s">
        <v>55</v>
      </c>
      <c r="H2836" t="s">
        <v>3237</v>
      </c>
      <c r="I2836" t="s">
        <v>55</v>
      </c>
      <c r="J2836" t="s">
        <v>55</v>
      </c>
      <c r="K2836" t="s">
        <v>55</v>
      </c>
      <c r="L2836" t="s">
        <v>55</v>
      </c>
      <c r="M2836" t="s">
        <v>55</v>
      </c>
      <c r="N2836" t="s">
        <v>57</v>
      </c>
      <c r="O2836" t="s">
        <v>57</v>
      </c>
      <c r="P2836" t="s">
        <v>57</v>
      </c>
      <c r="Q2836" t="s">
        <v>57</v>
      </c>
      <c r="R2836" t="s">
        <v>57</v>
      </c>
      <c r="S2836" t="s">
        <v>55</v>
      </c>
      <c r="T2836" t="s">
        <v>57</v>
      </c>
      <c r="U2836" t="s">
        <v>57</v>
      </c>
      <c r="V2836" t="s">
        <v>57</v>
      </c>
      <c r="W2836" t="s">
        <v>55</v>
      </c>
      <c r="X2836" t="s">
        <v>57</v>
      </c>
      <c r="Y2836" t="s">
        <v>57</v>
      </c>
      <c r="Z2836" t="s">
        <v>57</v>
      </c>
      <c r="AA2836" t="s">
        <v>57</v>
      </c>
      <c r="AB2836" t="s">
        <v>57</v>
      </c>
      <c r="AC2836" t="s">
        <v>57</v>
      </c>
      <c r="AD2836" t="s">
        <v>57</v>
      </c>
      <c r="AE2836">
        <v>0</v>
      </c>
      <c r="AF2836">
        <v>0</v>
      </c>
      <c r="AG2836">
        <v>0</v>
      </c>
      <c r="AH2836">
        <v>0</v>
      </c>
      <c r="AI2836" s="18" t="str">
        <f t="shared" si="177"/>
        <v>1</v>
      </c>
      <c r="AJ2836" s="18" t="str">
        <f t="shared" si="178"/>
        <v>1</v>
      </c>
      <c r="AK2836" s="18" t="str">
        <f t="shared" si="179"/>
        <v>1</v>
      </c>
      <c r="AL2836" s="18">
        <f t="shared" si="180"/>
        <v>0</v>
      </c>
      <c r="AM2836" t="s">
        <v>55</v>
      </c>
      <c r="AN2836" t="s">
        <v>55</v>
      </c>
      <c r="AO2836">
        <v>0</v>
      </c>
      <c r="AP2836">
        <v>1</v>
      </c>
      <c r="AQ2836">
        <v>0</v>
      </c>
      <c r="AR2836" t="s">
        <v>59</v>
      </c>
      <c r="AS2836" t="s">
        <v>80</v>
      </c>
      <c r="AT2836" t="s">
        <v>80</v>
      </c>
      <c r="AU2836" t="s">
        <v>80</v>
      </c>
      <c r="AV2836" t="s">
        <v>8695</v>
      </c>
      <c r="AW2836" t="s">
        <v>3237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1</v>
      </c>
      <c r="BJ2836">
        <v>0</v>
      </c>
      <c r="BK2836">
        <v>0</v>
      </c>
      <c r="BL2836">
        <v>2016031123</v>
      </c>
      <c r="BM2836">
        <v>23</v>
      </c>
    </row>
    <row r="2837" spans="1:65">
      <c r="A2837" t="s">
        <v>8696</v>
      </c>
      <c r="B2837">
        <v>2836</v>
      </c>
      <c r="C2837" t="s">
        <v>718</v>
      </c>
      <c r="D2837">
        <v>1</v>
      </c>
      <c r="E2837">
        <v>23</v>
      </c>
      <c r="F2837">
        <v>2016031123</v>
      </c>
      <c r="G2837">
        <v>20160311</v>
      </c>
      <c r="H2837" t="s">
        <v>3238</v>
      </c>
      <c r="I2837" t="s">
        <v>618</v>
      </c>
      <c r="J2837" t="s">
        <v>55</v>
      </c>
      <c r="K2837">
        <v>1</v>
      </c>
      <c r="L2837">
        <v>1</v>
      </c>
      <c r="M2837">
        <v>0</v>
      </c>
      <c r="N2837" t="s">
        <v>56</v>
      </c>
      <c r="O2837" t="s">
        <v>977</v>
      </c>
      <c r="P2837" t="s">
        <v>68</v>
      </c>
      <c r="Q2837" t="s">
        <v>3</v>
      </c>
      <c r="R2837" t="s">
        <v>80</v>
      </c>
      <c r="S2837" t="s">
        <v>55</v>
      </c>
      <c r="T2837" t="s">
        <v>56</v>
      </c>
      <c r="U2837" t="s">
        <v>56</v>
      </c>
      <c r="V2837" t="s">
        <v>56</v>
      </c>
      <c r="W2837" t="s">
        <v>55</v>
      </c>
      <c r="X2837" t="s">
        <v>56</v>
      </c>
      <c r="Y2837" t="s">
        <v>56</v>
      </c>
      <c r="Z2837" t="s">
        <v>56</v>
      </c>
      <c r="AA2837" t="s">
        <v>57</v>
      </c>
      <c r="AB2837" t="s">
        <v>68</v>
      </c>
      <c r="AC2837" t="s">
        <v>68</v>
      </c>
      <c r="AD2837" t="s">
        <v>3239</v>
      </c>
      <c r="AE2837">
        <v>0</v>
      </c>
      <c r="AF2837">
        <v>0</v>
      </c>
      <c r="AG2837">
        <v>0</v>
      </c>
      <c r="AH2837">
        <v>1</v>
      </c>
      <c r="AI2837" s="18" t="str">
        <f t="shared" si="177"/>
        <v>1</v>
      </c>
      <c r="AJ2837" s="18" t="str">
        <f t="shared" si="178"/>
        <v>1</v>
      </c>
      <c r="AK2837" s="18" t="str">
        <f t="shared" si="179"/>
        <v>1</v>
      </c>
      <c r="AL2837" s="18">
        <f t="shared" si="180"/>
        <v>1</v>
      </c>
      <c r="AM2837" t="s">
        <v>55</v>
      </c>
      <c r="AN2837" t="s">
        <v>55</v>
      </c>
      <c r="AO2837">
        <v>0</v>
      </c>
      <c r="AP2837">
        <v>0</v>
      </c>
      <c r="AQ2837">
        <v>0</v>
      </c>
      <c r="AR2837" t="s">
        <v>379</v>
      </c>
      <c r="AS2837" t="s">
        <v>80</v>
      </c>
      <c r="AT2837" t="s">
        <v>80</v>
      </c>
      <c r="AU2837" t="s">
        <v>80</v>
      </c>
      <c r="AV2837" t="s">
        <v>8696</v>
      </c>
      <c r="AW2837" t="s">
        <v>3238</v>
      </c>
      <c r="AX2837">
        <v>0</v>
      </c>
      <c r="AY2837">
        <v>0</v>
      </c>
      <c r="AZ2837">
        <v>0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2016031123</v>
      </c>
      <c r="BM2837">
        <v>23</v>
      </c>
    </row>
    <row r="2838" spans="1:65">
      <c r="A2838" t="s">
        <v>8697</v>
      </c>
      <c r="B2838">
        <v>2837</v>
      </c>
      <c r="C2838" t="s">
        <v>57</v>
      </c>
      <c r="D2838" t="s">
        <v>55</v>
      </c>
      <c r="E2838">
        <v>23</v>
      </c>
      <c r="F2838">
        <v>2016031123</v>
      </c>
      <c r="G2838" t="s">
        <v>55</v>
      </c>
      <c r="H2838" t="s">
        <v>3240</v>
      </c>
      <c r="I2838" t="s">
        <v>55</v>
      </c>
      <c r="J2838" t="s">
        <v>55</v>
      </c>
      <c r="K2838" t="s">
        <v>55</v>
      </c>
      <c r="L2838" t="s">
        <v>55</v>
      </c>
      <c r="M2838" t="s">
        <v>55</v>
      </c>
      <c r="N2838" t="s">
        <v>57</v>
      </c>
      <c r="O2838" t="s">
        <v>57</v>
      </c>
      <c r="P2838" t="s">
        <v>57</v>
      </c>
      <c r="Q2838" t="s">
        <v>57</v>
      </c>
      <c r="R2838" t="s">
        <v>57</v>
      </c>
      <c r="S2838" t="s">
        <v>55</v>
      </c>
      <c r="T2838" t="s">
        <v>57</v>
      </c>
      <c r="U2838" t="s">
        <v>57</v>
      </c>
      <c r="V2838" t="s">
        <v>57</v>
      </c>
      <c r="W2838" t="s">
        <v>55</v>
      </c>
      <c r="X2838" t="s">
        <v>57</v>
      </c>
      <c r="Y2838" t="s">
        <v>57</v>
      </c>
      <c r="Z2838" t="s">
        <v>57</v>
      </c>
      <c r="AA2838" t="s">
        <v>57</v>
      </c>
      <c r="AB2838" t="s">
        <v>57</v>
      </c>
      <c r="AC2838" t="s">
        <v>57</v>
      </c>
      <c r="AD2838" t="s">
        <v>57</v>
      </c>
      <c r="AE2838">
        <v>0</v>
      </c>
      <c r="AF2838">
        <v>0</v>
      </c>
      <c r="AG2838">
        <v>0</v>
      </c>
      <c r="AH2838">
        <v>0</v>
      </c>
      <c r="AI2838" s="18" t="str">
        <f t="shared" si="177"/>
        <v>1</v>
      </c>
      <c r="AJ2838" s="18" t="str">
        <f t="shared" si="178"/>
        <v>1</v>
      </c>
      <c r="AK2838" s="18" t="str">
        <f t="shared" si="179"/>
        <v>1</v>
      </c>
      <c r="AL2838" s="18">
        <f t="shared" si="180"/>
        <v>0</v>
      </c>
      <c r="AM2838" t="s">
        <v>55</v>
      </c>
      <c r="AN2838" t="s">
        <v>55</v>
      </c>
      <c r="AO2838">
        <v>0</v>
      </c>
      <c r="AP2838">
        <v>1</v>
      </c>
      <c r="AQ2838">
        <v>0</v>
      </c>
      <c r="AR2838" t="s">
        <v>59</v>
      </c>
      <c r="AS2838" t="s">
        <v>80</v>
      </c>
      <c r="AT2838" t="s">
        <v>80</v>
      </c>
      <c r="AU2838" t="s">
        <v>80</v>
      </c>
      <c r="AV2838" t="s">
        <v>8697</v>
      </c>
      <c r="AW2838" t="s">
        <v>3240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>
        <v>0</v>
      </c>
      <c r="BK2838">
        <v>0</v>
      </c>
      <c r="BL2838">
        <v>2016031123</v>
      </c>
      <c r="BM2838">
        <v>23</v>
      </c>
    </row>
    <row r="2839" spans="1:65">
      <c r="A2839" t="s">
        <v>8698</v>
      </c>
      <c r="B2839">
        <v>2838</v>
      </c>
      <c r="C2839" t="s">
        <v>57</v>
      </c>
      <c r="D2839" t="s">
        <v>55</v>
      </c>
      <c r="E2839">
        <v>23</v>
      </c>
      <c r="F2839">
        <v>2016031123</v>
      </c>
      <c r="G2839" t="s">
        <v>55</v>
      </c>
      <c r="H2839" t="s">
        <v>3241</v>
      </c>
      <c r="I2839" t="s">
        <v>55</v>
      </c>
      <c r="J2839" t="s">
        <v>55</v>
      </c>
      <c r="K2839" t="s">
        <v>55</v>
      </c>
      <c r="L2839" t="s">
        <v>55</v>
      </c>
      <c r="M2839" t="s">
        <v>55</v>
      </c>
      <c r="N2839" t="s">
        <v>57</v>
      </c>
      <c r="O2839" t="s">
        <v>57</v>
      </c>
      <c r="P2839" t="s">
        <v>57</v>
      </c>
      <c r="Q2839" t="s">
        <v>57</v>
      </c>
      <c r="R2839" t="s">
        <v>57</v>
      </c>
      <c r="S2839" t="s">
        <v>55</v>
      </c>
      <c r="T2839" t="s">
        <v>57</v>
      </c>
      <c r="U2839" t="s">
        <v>57</v>
      </c>
      <c r="V2839" t="s">
        <v>57</v>
      </c>
      <c r="W2839" t="s">
        <v>55</v>
      </c>
      <c r="X2839" t="s">
        <v>57</v>
      </c>
      <c r="Y2839" t="s">
        <v>57</v>
      </c>
      <c r="Z2839" t="s">
        <v>57</v>
      </c>
      <c r="AA2839" t="s">
        <v>57</v>
      </c>
      <c r="AB2839" t="s">
        <v>57</v>
      </c>
      <c r="AC2839" t="s">
        <v>57</v>
      </c>
      <c r="AD2839" t="s">
        <v>57</v>
      </c>
      <c r="AE2839">
        <v>0</v>
      </c>
      <c r="AF2839">
        <v>0</v>
      </c>
      <c r="AG2839">
        <v>0</v>
      </c>
      <c r="AH2839">
        <v>0</v>
      </c>
      <c r="AI2839" s="18" t="str">
        <f t="shared" si="177"/>
        <v>1</v>
      </c>
      <c r="AJ2839" s="18" t="str">
        <f t="shared" si="178"/>
        <v>1</v>
      </c>
      <c r="AK2839" s="18" t="str">
        <f t="shared" si="179"/>
        <v>1</v>
      </c>
      <c r="AL2839" s="18">
        <f t="shared" si="180"/>
        <v>0</v>
      </c>
      <c r="AM2839" t="s">
        <v>55</v>
      </c>
      <c r="AN2839" t="s">
        <v>55</v>
      </c>
      <c r="AO2839">
        <v>0</v>
      </c>
      <c r="AP2839">
        <v>1</v>
      </c>
      <c r="AQ2839">
        <v>0</v>
      </c>
      <c r="AR2839" t="s">
        <v>59</v>
      </c>
      <c r="AS2839" t="s">
        <v>80</v>
      </c>
      <c r="AT2839" t="s">
        <v>80</v>
      </c>
      <c r="AU2839" t="s">
        <v>80</v>
      </c>
      <c r="AV2839" t="s">
        <v>8698</v>
      </c>
      <c r="AW2839" t="s">
        <v>3241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1</v>
      </c>
      <c r="BJ2839">
        <v>0</v>
      </c>
      <c r="BK2839">
        <v>0</v>
      </c>
      <c r="BL2839">
        <v>2016031123</v>
      </c>
      <c r="BM2839">
        <v>23</v>
      </c>
    </row>
    <row r="2840" spans="1:65">
      <c r="A2840" t="s">
        <v>8699</v>
      </c>
      <c r="B2840">
        <v>2839</v>
      </c>
      <c r="C2840" t="s">
        <v>57</v>
      </c>
      <c r="D2840" t="s">
        <v>55</v>
      </c>
      <c r="E2840">
        <v>23</v>
      </c>
      <c r="F2840">
        <v>2016031123</v>
      </c>
      <c r="G2840" t="s">
        <v>55</v>
      </c>
      <c r="H2840" t="s">
        <v>3242</v>
      </c>
      <c r="I2840" t="s">
        <v>55</v>
      </c>
      <c r="J2840" t="s">
        <v>55</v>
      </c>
      <c r="K2840" t="s">
        <v>55</v>
      </c>
      <c r="L2840" t="s">
        <v>55</v>
      </c>
      <c r="M2840" t="s">
        <v>55</v>
      </c>
      <c r="N2840" t="s">
        <v>57</v>
      </c>
      <c r="O2840" t="s">
        <v>57</v>
      </c>
      <c r="P2840" t="s">
        <v>57</v>
      </c>
      <c r="Q2840" t="s">
        <v>57</v>
      </c>
      <c r="R2840" t="s">
        <v>57</v>
      </c>
      <c r="S2840" t="s">
        <v>55</v>
      </c>
      <c r="T2840" t="s">
        <v>57</v>
      </c>
      <c r="U2840" t="s">
        <v>57</v>
      </c>
      <c r="V2840" t="s">
        <v>57</v>
      </c>
      <c r="W2840" t="s">
        <v>55</v>
      </c>
      <c r="X2840" t="s">
        <v>57</v>
      </c>
      <c r="Y2840" t="s">
        <v>57</v>
      </c>
      <c r="Z2840" t="s">
        <v>57</v>
      </c>
      <c r="AA2840" t="s">
        <v>57</v>
      </c>
      <c r="AB2840" t="s">
        <v>57</v>
      </c>
      <c r="AC2840" t="s">
        <v>57</v>
      </c>
      <c r="AD2840" t="s">
        <v>57</v>
      </c>
      <c r="AE2840">
        <v>0</v>
      </c>
      <c r="AF2840">
        <v>0</v>
      </c>
      <c r="AG2840">
        <v>0</v>
      </c>
      <c r="AH2840">
        <v>0</v>
      </c>
      <c r="AI2840" s="18" t="str">
        <f t="shared" si="177"/>
        <v>1</v>
      </c>
      <c r="AJ2840" s="18" t="str">
        <f t="shared" si="178"/>
        <v>1</v>
      </c>
      <c r="AK2840" s="18" t="str">
        <f t="shared" si="179"/>
        <v>1</v>
      </c>
      <c r="AL2840" s="18">
        <f t="shared" si="180"/>
        <v>0</v>
      </c>
      <c r="AM2840" t="s">
        <v>55</v>
      </c>
      <c r="AN2840" t="s">
        <v>55</v>
      </c>
      <c r="AO2840">
        <v>1</v>
      </c>
      <c r="AP2840">
        <v>1</v>
      </c>
      <c r="AQ2840">
        <v>0</v>
      </c>
      <c r="AR2840" t="s">
        <v>59</v>
      </c>
      <c r="AS2840" t="s">
        <v>80</v>
      </c>
      <c r="AT2840" t="s">
        <v>80</v>
      </c>
      <c r="AU2840" t="s">
        <v>80</v>
      </c>
      <c r="AV2840" t="s">
        <v>8699</v>
      </c>
      <c r="AW2840" t="s">
        <v>3242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</v>
      </c>
      <c r="BJ2840">
        <v>0</v>
      </c>
      <c r="BK2840">
        <v>0</v>
      </c>
      <c r="BL2840">
        <v>2016031123</v>
      </c>
      <c r="BM2840">
        <v>23</v>
      </c>
    </row>
    <row r="2841" spans="1:65">
      <c r="A2841" t="s">
        <v>8700</v>
      </c>
      <c r="B2841">
        <v>2840</v>
      </c>
      <c r="C2841" t="s">
        <v>57</v>
      </c>
      <c r="D2841" t="s">
        <v>55</v>
      </c>
      <c r="E2841">
        <v>23</v>
      </c>
      <c r="F2841">
        <v>2016031123</v>
      </c>
      <c r="G2841" t="s">
        <v>55</v>
      </c>
      <c r="H2841" t="s">
        <v>3243</v>
      </c>
      <c r="I2841" t="s">
        <v>55</v>
      </c>
      <c r="J2841" t="s">
        <v>55</v>
      </c>
      <c r="K2841" t="s">
        <v>55</v>
      </c>
      <c r="L2841" t="s">
        <v>55</v>
      </c>
      <c r="M2841" t="s">
        <v>55</v>
      </c>
      <c r="N2841" t="s">
        <v>57</v>
      </c>
      <c r="O2841" t="s">
        <v>57</v>
      </c>
      <c r="P2841" t="s">
        <v>57</v>
      </c>
      <c r="Q2841" t="s">
        <v>57</v>
      </c>
      <c r="R2841" t="s">
        <v>57</v>
      </c>
      <c r="S2841" t="s">
        <v>55</v>
      </c>
      <c r="T2841" t="s">
        <v>57</v>
      </c>
      <c r="U2841" t="s">
        <v>57</v>
      </c>
      <c r="V2841" t="s">
        <v>57</v>
      </c>
      <c r="W2841" t="s">
        <v>55</v>
      </c>
      <c r="X2841" t="s">
        <v>57</v>
      </c>
      <c r="Y2841" t="s">
        <v>57</v>
      </c>
      <c r="Z2841" t="s">
        <v>57</v>
      </c>
      <c r="AA2841" t="s">
        <v>57</v>
      </c>
      <c r="AB2841" t="s">
        <v>57</v>
      </c>
      <c r="AC2841" t="s">
        <v>57</v>
      </c>
      <c r="AD2841" t="s">
        <v>57</v>
      </c>
      <c r="AE2841">
        <v>0</v>
      </c>
      <c r="AF2841">
        <v>0</v>
      </c>
      <c r="AG2841">
        <v>0</v>
      </c>
      <c r="AH2841">
        <v>0</v>
      </c>
      <c r="AI2841" s="18" t="str">
        <f t="shared" si="177"/>
        <v>1</v>
      </c>
      <c r="AJ2841" s="18" t="str">
        <f t="shared" si="178"/>
        <v>1</v>
      </c>
      <c r="AK2841" s="18" t="str">
        <f t="shared" si="179"/>
        <v>1</v>
      </c>
      <c r="AL2841" s="18">
        <f t="shared" si="180"/>
        <v>0</v>
      </c>
      <c r="AM2841" t="s">
        <v>55</v>
      </c>
      <c r="AN2841" t="s">
        <v>55</v>
      </c>
      <c r="AO2841">
        <v>0</v>
      </c>
      <c r="AP2841">
        <v>1</v>
      </c>
      <c r="AQ2841">
        <v>0</v>
      </c>
      <c r="AR2841" t="s">
        <v>59</v>
      </c>
      <c r="AS2841" t="s">
        <v>80</v>
      </c>
      <c r="AT2841" t="s">
        <v>80</v>
      </c>
      <c r="AU2841" t="s">
        <v>80</v>
      </c>
      <c r="AV2841" t="s">
        <v>8700</v>
      </c>
      <c r="AW2841" t="s">
        <v>3243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1</v>
      </c>
      <c r="BJ2841">
        <v>0</v>
      </c>
      <c r="BK2841">
        <v>0</v>
      </c>
      <c r="BL2841">
        <v>2016031123</v>
      </c>
      <c r="BM2841">
        <v>23</v>
      </c>
    </row>
    <row r="2842" spans="1:65">
      <c r="A2842" t="s">
        <v>8701</v>
      </c>
      <c r="B2842">
        <v>2841</v>
      </c>
      <c r="C2842" t="s">
        <v>57</v>
      </c>
      <c r="D2842" t="s">
        <v>55</v>
      </c>
      <c r="E2842">
        <v>23</v>
      </c>
      <c r="F2842">
        <v>2016031123</v>
      </c>
      <c r="G2842" t="s">
        <v>55</v>
      </c>
      <c r="H2842" t="s">
        <v>3244</v>
      </c>
      <c r="I2842" t="s">
        <v>55</v>
      </c>
      <c r="J2842" t="s">
        <v>55</v>
      </c>
      <c r="K2842" t="s">
        <v>55</v>
      </c>
      <c r="L2842" t="s">
        <v>55</v>
      </c>
      <c r="M2842" t="s">
        <v>55</v>
      </c>
      <c r="N2842" t="s">
        <v>57</v>
      </c>
      <c r="O2842" t="s">
        <v>57</v>
      </c>
      <c r="P2842" t="s">
        <v>57</v>
      </c>
      <c r="Q2842" t="s">
        <v>57</v>
      </c>
      <c r="R2842" t="s">
        <v>57</v>
      </c>
      <c r="S2842" t="s">
        <v>55</v>
      </c>
      <c r="T2842" t="s">
        <v>57</v>
      </c>
      <c r="U2842" t="s">
        <v>57</v>
      </c>
      <c r="V2842" t="s">
        <v>57</v>
      </c>
      <c r="W2842" t="s">
        <v>55</v>
      </c>
      <c r="X2842" t="s">
        <v>57</v>
      </c>
      <c r="Y2842" t="s">
        <v>57</v>
      </c>
      <c r="Z2842" t="s">
        <v>57</v>
      </c>
      <c r="AA2842" t="s">
        <v>57</v>
      </c>
      <c r="AB2842" t="s">
        <v>57</v>
      </c>
      <c r="AC2842" t="s">
        <v>57</v>
      </c>
      <c r="AD2842" t="s">
        <v>57</v>
      </c>
      <c r="AE2842">
        <v>0</v>
      </c>
      <c r="AF2842">
        <v>0</v>
      </c>
      <c r="AG2842">
        <v>0</v>
      </c>
      <c r="AH2842">
        <v>0</v>
      </c>
      <c r="AI2842" s="18" t="str">
        <f t="shared" si="177"/>
        <v>1</v>
      </c>
      <c r="AJ2842" s="18" t="str">
        <f t="shared" si="178"/>
        <v>1</v>
      </c>
      <c r="AK2842" s="18" t="str">
        <f t="shared" si="179"/>
        <v>1</v>
      </c>
      <c r="AL2842" s="18">
        <f t="shared" si="180"/>
        <v>0</v>
      </c>
      <c r="AM2842" t="s">
        <v>55</v>
      </c>
      <c r="AN2842" t="s">
        <v>55</v>
      </c>
      <c r="AO2842">
        <v>0</v>
      </c>
      <c r="AP2842">
        <v>1</v>
      </c>
      <c r="AQ2842">
        <v>0</v>
      </c>
      <c r="AR2842" t="s">
        <v>59</v>
      </c>
      <c r="AS2842" t="s">
        <v>80</v>
      </c>
      <c r="AT2842" t="s">
        <v>80</v>
      </c>
      <c r="AU2842" t="s">
        <v>80</v>
      </c>
      <c r="AV2842" t="s">
        <v>8701</v>
      </c>
      <c r="AW2842" t="s">
        <v>3244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1</v>
      </c>
      <c r="BJ2842">
        <v>0</v>
      </c>
      <c r="BK2842">
        <v>0</v>
      </c>
      <c r="BL2842">
        <v>2016031123</v>
      </c>
      <c r="BM2842">
        <v>23</v>
      </c>
    </row>
    <row r="2843" spans="1:65">
      <c r="A2843" t="s">
        <v>8702</v>
      </c>
      <c r="B2843">
        <v>2842</v>
      </c>
      <c r="C2843" t="s">
        <v>57</v>
      </c>
      <c r="D2843" t="s">
        <v>55</v>
      </c>
      <c r="E2843">
        <v>23</v>
      </c>
      <c r="F2843">
        <v>2016031123</v>
      </c>
      <c r="G2843" t="s">
        <v>55</v>
      </c>
      <c r="H2843" t="s">
        <v>3245</v>
      </c>
      <c r="I2843" t="s">
        <v>55</v>
      </c>
      <c r="J2843" t="s">
        <v>55</v>
      </c>
      <c r="K2843" t="s">
        <v>55</v>
      </c>
      <c r="L2843" t="s">
        <v>55</v>
      </c>
      <c r="M2843" t="s">
        <v>55</v>
      </c>
      <c r="N2843" t="s">
        <v>57</v>
      </c>
      <c r="O2843" t="s">
        <v>57</v>
      </c>
      <c r="P2843" t="s">
        <v>57</v>
      </c>
      <c r="Q2843" t="s">
        <v>57</v>
      </c>
      <c r="R2843" t="s">
        <v>57</v>
      </c>
      <c r="S2843" t="s">
        <v>55</v>
      </c>
      <c r="T2843" t="s">
        <v>57</v>
      </c>
      <c r="U2843" t="s">
        <v>57</v>
      </c>
      <c r="V2843" t="s">
        <v>57</v>
      </c>
      <c r="W2843" t="s">
        <v>55</v>
      </c>
      <c r="X2843" t="s">
        <v>57</v>
      </c>
      <c r="Y2843" t="s">
        <v>57</v>
      </c>
      <c r="Z2843" t="s">
        <v>57</v>
      </c>
      <c r="AA2843" t="s">
        <v>57</v>
      </c>
      <c r="AB2843" t="s">
        <v>57</v>
      </c>
      <c r="AC2843" t="s">
        <v>57</v>
      </c>
      <c r="AD2843" t="s">
        <v>57</v>
      </c>
      <c r="AE2843">
        <v>0</v>
      </c>
      <c r="AF2843">
        <v>0</v>
      </c>
      <c r="AG2843">
        <v>0</v>
      </c>
      <c r="AH2843">
        <v>0</v>
      </c>
      <c r="AI2843" s="18" t="str">
        <f t="shared" si="177"/>
        <v>1</v>
      </c>
      <c r="AJ2843" s="18" t="str">
        <f t="shared" si="178"/>
        <v>1</v>
      </c>
      <c r="AK2843" s="18" t="str">
        <f t="shared" si="179"/>
        <v>1</v>
      </c>
      <c r="AL2843" s="18">
        <f t="shared" si="180"/>
        <v>0</v>
      </c>
      <c r="AM2843" t="s">
        <v>55</v>
      </c>
      <c r="AN2843" t="s">
        <v>55</v>
      </c>
      <c r="AO2843">
        <v>0</v>
      </c>
      <c r="AP2843">
        <v>1</v>
      </c>
      <c r="AQ2843">
        <v>0</v>
      </c>
      <c r="AR2843" t="s">
        <v>59</v>
      </c>
      <c r="AS2843" t="s">
        <v>80</v>
      </c>
      <c r="AT2843" t="s">
        <v>80</v>
      </c>
      <c r="AU2843" t="s">
        <v>80</v>
      </c>
      <c r="AV2843" t="s">
        <v>8702</v>
      </c>
      <c r="AW2843" t="s">
        <v>3245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J2843">
        <v>0</v>
      </c>
      <c r="BK2843">
        <v>0</v>
      </c>
      <c r="BL2843">
        <v>2016031123</v>
      </c>
      <c r="BM2843">
        <v>23</v>
      </c>
    </row>
    <row r="2844" spans="1:65">
      <c r="A2844" t="s">
        <v>8703</v>
      </c>
      <c r="B2844">
        <v>2843</v>
      </c>
      <c r="C2844" t="s">
        <v>718</v>
      </c>
      <c r="D2844">
        <v>1</v>
      </c>
      <c r="E2844">
        <v>23</v>
      </c>
      <c r="F2844">
        <v>2016031123</v>
      </c>
      <c r="G2844">
        <v>20160311</v>
      </c>
      <c r="H2844" t="s">
        <v>3246</v>
      </c>
      <c r="I2844" t="s">
        <v>563</v>
      </c>
      <c r="J2844" t="s">
        <v>55</v>
      </c>
      <c r="K2844">
        <v>0</v>
      </c>
      <c r="L2844">
        <v>0</v>
      </c>
      <c r="M2844">
        <v>0</v>
      </c>
      <c r="N2844" t="s">
        <v>56</v>
      </c>
      <c r="O2844" t="s">
        <v>57</v>
      </c>
      <c r="P2844" t="s">
        <v>57</v>
      </c>
      <c r="Q2844" t="s">
        <v>3</v>
      </c>
      <c r="R2844" t="s">
        <v>58</v>
      </c>
      <c r="S2844" t="s">
        <v>55</v>
      </c>
      <c r="T2844" t="s">
        <v>68</v>
      </c>
      <c r="U2844" t="s">
        <v>68</v>
      </c>
      <c r="V2844" t="s">
        <v>56</v>
      </c>
      <c r="W2844" t="s">
        <v>55</v>
      </c>
      <c r="X2844" t="s">
        <v>56</v>
      </c>
      <c r="Y2844" t="s">
        <v>56</v>
      </c>
      <c r="Z2844" t="s">
        <v>56</v>
      </c>
      <c r="AA2844" t="s">
        <v>57</v>
      </c>
      <c r="AB2844" t="s">
        <v>56</v>
      </c>
      <c r="AC2844" t="s">
        <v>56</v>
      </c>
      <c r="AD2844" t="s">
        <v>3247</v>
      </c>
      <c r="AE2844">
        <v>0</v>
      </c>
      <c r="AF2844">
        <v>0</v>
      </c>
      <c r="AG2844">
        <v>0</v>
      </c>
      <c r="AH2844">
        <v>1</v>
      </c>
      <c r="AI2844" s="18" t="str">
        <f t="shared" si="177"/>
        <v>1</v>
      </c>
      <c r="AJ2844" s="18" t="str">
        <f t="shared" si="178"/>
        <v>1</v>
      </c>
      <c r="AK2844" s="18" t="str">
        <f t="shared" si="179"/>
        <v>1</v>
      </c>
      <c r="AL2844" s="18">
        <f t="shared" si="180"/>
        <v>1</v>
      </c>
      <c r="AM2844" t="s">
        <v>55</v>
      </c>
      <c r="AN2844" t="s">
        <v>55</v>
      </c>
      <c r="AO2844">
        <v>0</v>
      </c>
      <c r="AP2844">
        <v>0</v>
      </c>
      <c r="AQ2844">
        <v>0</v>
      </c>
      <c r="AR2844" t="s">
        <v>209</v>
      </c>
      <c r="AS2844" t="s">
        <v>58</v>
      </c>
      <c r="AT2844" t="s">
        <v>58</v>
      </c>
      <c r="AU2844" t="s">
        <v>1326</v>
      </c>
      <c r="AV2844" t="s">
        <v>8703</v>
      </c>
      <c r="AW2844" t="s">
        <v>3246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1</v>
      </c>
      <c r="BL2844">
        <v>2016031123</v>
      </c>
      <c r="BM2844">
        <v>23</v>
      </c>
    </row>
    <row r="2845" spans="1:65">
      <c r="A2845" t="s">
        <v>8704</v>
      </c>
      <c r="B2845">
        <v>2844</v>
      </c>
      <c r="C2845" t="s">
        <v>57</v>
      </c>
      <c r="D2845" t="s">
        <v>55</v>
      </c>
      <c r="E2845">
        <v>23</v>
      </c>
      <c r="F2845">
        <v>2016031123</v>
      </c>
      <c r="G2845" t="s">
        <v>55</v>
      </c>
      <c r="H2845" t="s">
        <v>3248</v>
      </c>
      <c r="I2845" t="s">
        <v>55</v>
      </c>
      <c r="J2845" t="s">
        <v>55</v>
      </c>
      <c r="K2845" t="s">
        <v>55</v>
      </c>
      <c r="L2845" t="s">
        <v>55</v>
      </c>
      <c r="M2845" t="s">
        <v>55</v>
      </c>
      <c r="N2845" t="s">
        <v>57</v>
      </c>
      <c r="O2845" t="s">
        <v>57</v>
      </c>
      <c r="P2845" t="s">
        <v>57</v>
      </c>
      <c r="Q2845" t="s">
        <v>57</v>
      </c>
      <c r="R2845" t="s">
        <v>57</v>
      </c>
      <c r="S2845" t="s">
        <v>55</v>
      </c>
      <c r="T2845" t="s">
        <v>57</v>
      </c>
      <c r="U2845" t="s">
        <v>57</v>
      </c>
      <c r="V2845" t="s">
        <v>57</v>
      </c>
      <c r="W2845" t="s">
        <v>55</v>
      </c>
      <c r="X2845" t="s">
        <v>57</v>
      </c>
      <c r="Y2845" t="s">
        <v>57</v>
      </c>
      <c r="Z2845" t="s">
        <v>57</v>
      </c>
      <c r="AA2845" t="s">
        <v>57</v>
      </c>
      <c r="AB2845" t="s">
        <v>57</v>
      </c>
      <c r="AC2845" t="s">
        <v>57</v>
      </c>
      <c r="AD2845" t="s">
        <v>57</v>
      </c>
      <c r="AE2845">
        <v>0</v>
      </c>
      <c r="AF2845">
        <v>0</v>
      </c>
      <c r="AG2845">
        <v>0</v>
      </c>
      <c r="AH2845">
        <v>0</v>
      </c>
      <c r="AI2845" s="18" t="str">
        <f t="shared" si="177"/>
        <v>1</v>
      </c>
      <c r="AJ2845" s="18" t="str">
        <f t="shared" si="178"/>
        <v>1</v>
      </c>
      <c r="AK2845" s="18" t="str">
        <f t="shared" si="179"/>
        <v>1</v>
      </c>
      <c r="AL2845" s="18">
        <f t="shared" si="180"/>
        <v>0</v>
      </c>
      <c r="AM2845" t="s">
        <v>55</v>
      </c>
      <c r="AN2845" t="s">
        <v>55</v>
      </c>
      <c r="AO2845">
        <v>1</v>
      </c>
      <c r="AP2845">
        <v>1</v>
      </c>
      <c r="AQ2845">
        <v>0</v>
      </c>
      <c r="AR2845" t="s">
        <v>59</v>
      </c>
      <c r="AS2845" t="s">
        <v>80</v>
      </c>
      <c r="AT2845" t="s">
        <v>80</v>
      </c>
      <c r="AU2845" t="s">
        <v>80</v>
      </c>
      <c r="AV2845" t="s">
        <v>8704</v>
      </c>
      <c r="AW2845" t="s">
        <v>3248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2016031123</v>
      </c>
      <c r="BM2845">
        <v>23</v>
      </c>
    </row>
    <row r="2846" spans="1:65">
      <c r="A2846" t="s">
        <v>8705</v>
      </c>
      <c r="B2846">
        <v>2845</v>
      </c>
      <c r="C2846" t="s">
        <v>57</v>
      </c>
      <c r="D2846" t="s">
        <v>55</v>
      </c>
      <c r="E2846">
        <v>23</v>
      </c>
      <c r="F2846">
        <v>2016031123</v>
      </c>
      <c r="G2846" t="s">
        <v>55</v>
      </c>
      <c r="H2846" t="s">
        <v>3249</v>
      </c>
      <c r="I2846" t="s">
        <v>55</v>
      </c>
      <c r="J2846" t="s">
        <v>55</v>
      </c>
      <c r="K2846" t="s">
        <v>55</v>
      </c>
      <c r="L2846" t="s">
        <v>55</v>
      </c>
      <c r="M2846" t="s">
        <v>55</v>
      </c>
      <c r="N2846" t="s">
        <v>57</v>
      </c>
      <c r="O2846" t="s">
        <v>57</v>
      </c>
      <c r="P2846" t="s">
        <v>57</v>
      </c>
      <c r="Q2846" t="s">
        <v>57</v>
      </c>
      <c r="R2846" t="s">
        <v>57</v>
      </c>
      <c r="S2846" t="s">
        <v>55</v>
      </c>
      <c r="T2846" t="s">
        <v>57</v>
      </c>
      <c r="U2846" t="s">
        <v>57</v>
      </c>
      <c r="V2846" t="s">
        <v>57</v>
      </c>
      <c r="W2846" t="s">
        <v>55</v>
      </c>
      <c r="X2846" t="s">
        <v>57</v>
      </c>
      <c r="Y2846" t="s">
        <v>57</v>
      </c>
      <c r="Z2846" t="s">
        <v>57</v>
      </c>
      <c r="AA2846" t="s">
        <v>57</v>
      </c>
      <c r="AB2846" t="s">
        <v>57</v>
      </c>
      <c r="AC2846" t="s">
        <v>57</v>
      </c>
      <c r="AD2846" t="s">
        <v>57</v>
      </c>
      <c r="AE2846">
        <v>0</v>
      </c>
      <c r="AF2846">
        <v>0</v>
      </c>
      <c r="AG2846">
        <v>0</v>
      </c>
      <c r="AH2846">
        <v>0</v>
      </c>
      <c r="AI2846" s="18" t="str">
        <f t="shared" si="177"/>
        <v>1</v>
      </c>
      <c r="AJ2846" s="18" t="str">
        <f t="shared" si="178"/>
        <v>1</v>
      </c>
      <c r="AK2846" s="18" t="str">
        <f t="shared" si="179"/>
        <v>1</v>
      </c>
      <c r="AL2846" s="18">
        <f t="shared" si="180"/>
        <v>0</v>
      </c>
      <c r="AM2846" t="s">
        <v>55</v>
      </c>
      <c r="AN2846" t="s">
        <v>55</v>
      </c>
      <c r="AO2846">
        <v>0</v>
      </c>
      <c r="AP2846">
        <v>1</v>
      </c>
      <c r="AQ2846">
        <v>0</v>
      </c>
      <c r="AR2846" t="s">
        <v>59</v>
      </c>
      <c r="AS2846" t="s">
        <v>80</v>
      </c>
      <c r="AT2846" t="s">
        <v>80</v>
      </c>
      <c r="AU2846" t="s">
        <v>80</v>
      </c>
      <c r="AV2846" t="s">
        <v>8705</v>
      </c>
      <c r="AW2846" t="s">
        <v>3249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1</v>
      </c>
      <c r="BJ2846">
        <v>0</v>
      </c>
      <c r="BK2846">
        <v>0</v>
      </c>
      <c r="BL2846">
        <v>2016031123</v>
      </c>
      <c r="BM2846">
        <v>23</v>
      </c>
    </row>
    <row r="2847" spans="1:65">
      <c r="A2847" t="s">
        <v>8706</v>
      </c>
      <c r="B2847">
        <v>2846</v>
      </c>
      <c r="C2847" t="s">
        <v>57</v>
      </c>
      <c r="D2847" t="s">
        <v>55</v>
      </c>
      <c r="E2847">
        <v>23</v>
      </c>
      <c r="F2847">
        <v>2016031123</v>
      </c>
      <c r="G2847" t="s">
        <v>55</v>
      </c>
      <c r="H2847" t="s">
        <v>3250</v>
      </c>
      <c r="I2847" t="s">
        <v>55</v>
      </c>
      <c r="J2847" t="s">
        <v>55</v>
      </c>
      <c r="K2847" t="s">
        <v>55</v>
      </c>
      <c r="L2847" t="s">
        <v>55</v>
      </c>
      <c r="M2847" t="s">
        <v>55</v>
      </c>
      <c r="N2847" t="s">
        <v>57</v>
      </c>
      <c r="O2847" t="s">
        <v>57</v>
      </c>
      <c r="P2847" t="s">
        <v>57</v>
      </c>
      <c r="Q2847" t="s">
        <v>57</v>
      </c>
      <c r="R2847" t="s">
        <v>57</v>
      </c>
      <c r="S2847" t="s">
        <v>55</v>
      </c>
      <c r="T2847" t="s">
        <v>57</v>
      </c>
      <c r="U2847" t="s">
        <v>57</v>
      </c>
      <c r="V2847" t="s">
        <v>57</v>
      </c>
      <c r="W2847" t="s">
        <v>55</v>
      </c>
      <c r="X2847" t="s">
        <v>57</v>
      </c>
      <c r="Y2847" t="s">
        <v>57</v>
      </c>
      <c r="Z2847" t="s">
        <v>57</v>
      </c>
      <c r="AA2847" t="s">
        <v>57</v>
      </c>
      <c r="AB2847" t="s">
        <v>57</v>
      </c>
      <c r="AC2847" t="s">
        <v>57</v>
      </c>
      <c r="AD2847" t="s">
        <v>57</v>
      </c>
      <c r="AE2847">
        <v>0</v>
      </c>
      <c r="AF2847">
        <v>0</v>
      </c>
      <c r="AG2847">
        <v>0</v>
      </c>
      <c r="AH2847">
        <v>0</v>
      </c>
      <c r="AI2847" s="18" t="str">
        <f t="shared" si="177"/>
        <v>1</v>
      </c>
      <c r="AJ2847" s="18" t="str">
        <f t="shared" si="178"/>
        <v>1</v>
      </c>
      <c r="AK2847" s="18" t="str">
        <f t="shared" si="179"/>
        <v>1</v>
      </c>
      <c r="AL2847" s="18">
        <f t="shared" si="180"/>
        <v>0</v>
      </c>
      <c r="AM2847" t="s">
        <v>55</v>
      </c>
      <c r="AN2847" t="s">
        <v>55</v>
      </c>
      <c r="AO2847">
        <v>0</v>
      </c>
      <c r="AP2847">
        <v>1</v>
      </c>
      <c r="AQ2847">
        <v>0</v>
      </c>
      <c r="AR2847" t="s">
        <v>59</v>
      </c>
      <c r="AS2847" t="s">
        <v>80</v>
      </c>
      <c r="AT2847" t="s">
        <v>80</v>
      </c>
      <c r="AU2847" t="s">
        <v>80</v>
      </c>
      <c r="AV2847" t="s">
        <v>8706</v>
      </c>
      <c r="AW2847" t="s">
        <v>3250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1</v>
      </c>
      <c r="BJ2847">
        <v>0</v>
      </c>
      <c r="BK2847">
        <v>0</v>
      </c>
      <c r="BL2847">
        <v>2016031123</v>
      </c>
      <c r="BM2847">
        <v>23</v>
      </c>
    </row>
    <row r="2848" spans="1:65">
      <c r="A2848" t="s">
        <v>8707</v>
      </c>
      <c r="B2848">
        <v>2847</v>
      </c>
      <c r="C2848" t="s">
        <v>57</v>
      </c>
      <c r="D2848" t="s">
        <v>55</v>
      </c>
      <c r="E2848">
        <v>23</v>
      </c>
      <c r="F2848">
        <v>2016031123</v>
      </c>
      <c r="G2848" t="s">
        <v>55</v>
      </c>
      <c r="H2848" t="s">
        <v>3251</v>
      </c>
      <c r="I2848" t="s">
        <v>55</v>
      </c>
      <c r="J2848" t="s">
        <v>55</v>
      </c>
      <c r="K2848" t="s">
        <v>55</v>
      </c>
      <c r="L2848" t="s">
        <v>55</v>
      </c>
      <c r="M2848" t="s">
        <v>55</v>
      </c>
      <c r="N2848" t="s">
        <v>57</v>
      </c>
      <c r="O2848" t="s">
        <v>57</v>
      </c>
      <c r="P2848" t="s">
        <v>57</v>
      </c>
      <c r="Q2848" t="s">
        <v>57</v>
      </c>
      <c r="R2848" t="s">
        <v>57</v>
      </c>
      <c r="S2848" t="s">
        <v>55</v>
      </c>
      <c r="T2848" t="s">
        <v>57</v>
      </c>
      <c r="U2848" t="s">
        <v>57</v>
      </c>
      <c r="V2848" t="s">
        <v>57</v>
      </c>
      <c r="W2848" t="s">
        <v>55</v>
      </c>
      <c r="X2848" t="s">
        <v>57</v>
      </c>
      <c r="Y2848" t="s">
        <v>57</v>
      </c>
      <c r="Z2848" t="s">
        <v>57</v>
      </c>
      <c r="AA2848" t="s">
        <v>57</v>
      </c>
      <c r="AB2848" t="s">
        <v>57</v>
      </c>
      <c r="AC2848" t="s">
        <v>57</v>
      </c>
      <c r="AD2848" t="s">
        <v>57</v>
      </c>
      <c r="AE2848">
        <v>0</v>
      </c>
      <c r="AF2848">
        <v>0</v>
      </c>
      <c r="AG2848">
        <v>0</v>
      </c>
      <c r="AH2848">
        <v>0</v>
      </c>
      <c r="AI2848" s="18" t="str">
        <f t="shared" si="177"/>
        <v>1</v>
      </c>
      <c r="AJ2848" s="18" t="str">
        <f t="shared" si="178"/>
        <v>1</v>
      </c>
      <c r="AK2848" s="18" t="str">
        <f t="shared" si="179"/>
        <v>1</v>
      </c>
      <c r="AL2848" s="18">
        <f t="shared" si="180"/>
        <v>0</v>
      </c>
      <c r="AM2848" t="s">
        <v>55</v>
      </c>
      <c r="AN2848" t="s">
        <v>55</v>
      </c>
      <c r="AO2848">
        <v>0</v>
      </c>
      <c r="AP2848">
        <v>1</v>
      </c>
      <c r="AQ2848">
        <v>0</v>
      </c>
      <c r="AR2848" t="s">
        <v>59</v>
      </c>
      <c r="AS2848" t="s">
        <v>80</v>
      </c>
      <c r="AT2848" t="s">
        <v>80</v>
      </c>
      <c r="AU2848" t="s">
        <v>80</v>
      </c>
      <c r="AV2848" t="s">
        <v>8707</v>
      </c>
      <c r="AW2848" t="s">
        <v>3251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1</v>
      </c>
      <c r="BJ2848">
        <v>0</v>
      </c>
      <c r="BK2848">
        <v>0</v>
      </c>
      <c r="BL2848">
        <v>2016031123</v>
      </c>
      <c r="BM2848">
        <v>23</v>
      </c>
    </row>
    <row r="2849" spans="1:65">
      <c r="A2849" t="s">
        <v>8708</v>
      </c>
      <c r="B2849">
        <v>2848</v>
      </c>
      <c r="C2849" t="s">
        <v>57</v>
      </c>
      <c r="D2849" t="s">
        <v>55</v>
      </c>
      <c r="E2849">
        <v>23</v>
      </c>
      <c r="F2849">
        <v>2016031123</v>
      </c>
      <c r="G2849" t="s">
        <v>55</v>
      </c>
      <c r="H2849" t="s">
        <v>3252</v>
      </c>
      <c r="I2849" t="s">
        <v>55</v>
      </c>
      <c r="J2849" t="s">
        <v>55</v>
      </c>
      <c r="K2849" t="s">
        <v>55</v>
      </c>
      <c r="L2849" t="s">
        <v>55</v>
      </c>
      <c r="M2849" t="s">
        <v>55</v>
      </c>
      <c r="N2849" t="s">
        <v>57</v>
      </c>
      <c r="O2849" t="s">
        <v>57</v>
      </c>
      <c r="P2849" t="s">
        <v>57</v>
      </c>
      <c r="Q2849" t="s">
        <v>57</v>
      </c>
      <c r="R2849" t="s">
        <v>57</v>
      </c>
      <c r="S2849" t="s">
        <v>55</v>
      </c>
      <c r="T2849" t="s">
        <v>57</v>
      </c>
      <c r="U2849" t="s">
        <v>57</v>
      </c>
      <c r="V2849" t="s">
        <v>57</v>
      </c>
      <c r="W2849" t="s">
        <v>55</v>
      </c>
      <c r="X2849" t="s">
        <v>57</v>
      </c>
      <c r="Y2849" t="s">
        <v>57</v>
      </c>
      <c r="Z2849" t="s">
        <v>57</v>
      </c>
      <c r="AA2849" t="s">
        <v>57</v>
      </c>
      <c r="AB2849" t="s">
        <v>57</v>
      </c>
      <c r="AC2849" t="s">
        <v>57</v>
      </c>
      <c r="AD2849" t="s">
        <v>57</v>
      </c>
      <c r="AE2849">
        <v>0</v>
      </c>
      <c r="AF2849">
        <v>0</v>
      </c>
      <c r="AG2849">
        <v>0</v>
      </c>
      <c r="AH2849">
        <v>0</v>
      </c>
      <c r="AI2849" s="18" t="str">
        <f t="shared" si="177"/>
        <v>1</v>
      </c>
      <c r="AJ2849" s="18" t="str">
        <f t="shared" si="178"/>
        <v>1</v>
      </c>
      <c r="AK2849" s="18" t="str">
        <f t="shared" si="179"/>
        <v>1</v>
      </c>
      <c r="AL2849" s="18">
        <f t="shared" si="180"/>
        <v>0</v>
      </c>
      <c r="AM2849" t="s">
        <v>55</v>
      </c>
      <c r="AN2849" t="s">
        <v>55</v>
      </c>
      <c r="AO2849">
        <v>0</v>
      </c>
      <c r="AP2849">
        <v>1</v>
      </c>
      <c r="AQ2849">
        <v>0</v>
      </c>
      <c r="AR2849" t="s">
        <v>59</v>
      </c>
      <c r="AS2849" t="s">
        <v>80</v>
      </c>
      <c r="AT2849" t="s">
        <v>80</v>
      </c>
      <c r="AU2849" t="s">
        <v>80</v>
      </c>
      <c r="AV2849" t="s">
        <v>8708</v>
      </c>
      <c r="AW2849" t="s">
        <v>3252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1</v>
      </c>
      <c r="BJ2849">
        <v>0</v>
      </c>
      <c r="BK2849">
        <v>0</v>
      </c>
      <c r="BL2849">
        <v>2016031123</v>
      </c>
      <c r="BM2849">
        <v>23</v>
      </c>
    </row>
    <row r="2850" spans="1:65">
      <c r="A2850" t="s">
        <v>8709</v>
      </c>
      <c r="B2850">
        <v>2849</v>
      </c>
      <c r="C2850" t="s">
        <v>57</v>
      </c>
      <c r="D2850" t="s">
        <v>55</v>
      </c>
      <c r="E2850">
        <v>23</v>
      </c>
      <c r="F2850">
        <v>2016031123</v>
      </c>
      <c r="G2850" t="s">
        <v>55</v>
      </c>
      <c r="H2850" t="s">
        <v>3253</v>
      </c>
      <c r="I2850" t="s">
        <v>55</v>
      </c>
      <c r="J2850" t="s">
        <v>55</v>
      </c>
      <c r="K2850" t="s">
        <v>55</v>
      </c>
      <c r="L2850" t="s">
        <v>55</v>
      </c>
      <c r="M2850" t="s">
        <v>55</v>
      </c>
      <c r="N2850" t="s">
        <v>57</v>
      </c>
      <c r="O2850" t="s">
        <v>57</v>
      </c>
      <c r="P2850" t="s">
        <v>57</v>
      </c>
      <c r="Q2850" t="s">
        <v>57</v>
      </c>
      <c r="R2850" t="s">
        <v>57</v>
      </c>
      <c r="S2850" t="s">
        <v>55</v>
      </c>
      <c r="T2850" t="s">
        <v>57</v>
      </c>
      <c r="U2850" t="s">
        <v>57</v>
      </c>
      <c r="V2850" t="s">
        <v>57</v>
      </c>
      <c r="W2850" t="s">
        <v>55</v>
      </c>
      <c r="X2850" t="s">
        <v>57</v>
      </c>
      <c r="Y2850" t="s">
        <v>57</v>
      </c>
      <c r="Z2850" t="s">
        <v>57</v>
      </c>
      <c r="AA2850" t="s">
        <v>57</v>
      </c>
      <c r="AB2850" t="s">
        <v>57</v>
      </c>
      <c r="AC2850" t="s">
        <v>57</v>
      </c>
      <c r="AD2850" t="s">
        <v>57</v>
      </c>
      <c r="AE2850">
        <v>0</v>
      </c>
      <c r="AF2850">
        <v>0</v>
      </c>
      <c r="AG2850">
        <v>0</v>
      </c>
      <c r="AH2850">
        <v>0</v>
      </c>
      <c r="AI2850" s="18" t="str">
        <f t="shared" si="177"/>
        <v>1</v>
      </c>
      <c r="AJ2850" s="18" t="str">
        <f t="shared" si="178"/>
        <v>1</v>
      </c>
      <c r="AK2850" s="18" t="str">
        <f t="shared" si="179"/>
        <v>1</v>
      </c>
      <c r="AL2850" s="18">
        <f t="shared" si="180"/>
        <v>0</v>
      </c>
      <c r="AM2850" t="s">
        <v>55</v>
      </c>
      <c r="AN2850" t="s">
        <v>55</v>
      </c>
      <c r="AO2850">
        <v>1</v>
      </c>
      <c r="AP2850">
        <v>1</v>
      </c>
      <c r="AQ2850">
        <v>0</v>
      </c>
      <c r="AR2850" t="s">
        <v>59</v>
      </c>
      <c r="AS2850" t="s">
        <v>80</v>
      </c>
      <c r="AT2850" t="s">
        <v>80</v>
      </c>
      <c r="AU2850" t="s">
        <v>80</v>
      </c>
      <c r="AV2850" t="s">
        <v>8709</v>
      </c>
      <c r="AW2850" t="s">
        <v>3253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2016031123</v>
      </c>
      <c r="BM2850">
        <v>23</v>
      </c>
    </row>
    <row r="2851" spans="1:65">
      <c r="A2851" t="s">
        <v>8710</v>
      </c>
      <c r="B2851">
        <v>2850</v>
      </c>
      <c r="C2851" t="s">
        <v>57</v>
      </c>
      <c r="D2851" t="s">
        <v>55</v>
      </c>
      <c r="E2851">
        <v>23</v>
      </c>
      <c r="F2851">
        <v>2016031223</v>
      </c>
      <c r="G2851" t="s">
        <v>55</v>
      </c>
      <c r="H2851" t="s">
        <v>3254</v>
      </c>
      <c r="I2851" t="s">
        <v>55</v>
      </c>
      <c r="J2851" t="s">
        <v>55</v>
      </c>
      <c r="K2851" t="s">
        <v>55</v>
      </c>
      <c r="L2851" t="s">
        <v>55</v>
      </c>
      <c r="M2851" t="s">
        <v>55</v>
      </c>
      <c r="N2851" t="s">
        <v>57</v>
      </c>
      <c r="O2851" t="s">
        <v>57</v>
      </c>
      <c r="P2851" t="s">
        <v>57</v>
      </c>
      <c r="Q2851" t="s">
        <v>57</v>
      </c>
      <c r="R2851" t="s">
        <v>57</v>
      </c>
      <c r="S2851" t="s">
        <v>55</v>
      </c>
      <c r="T2851" t="s">
        <v>57</v>
      </c>
      <c r="U2851" t="s">
        <v>57</v>
      </c>
      <c r="V2851" t="s">
        <v>57</v>
      </c>
      <c r="W2851" t="s">
        <v>55</v>
      </c>
      <c r="X2851" t="s">
        <v>57</v>
      </c>
      <c r="Y2851" t="s">
        <v>57</v>
      </c>
      <c r="Z2851" t="s">
        <v>57</v>
      </c>
      <c r="AA2851" t="s">
        <v>57</v>
      </c>
      <c r="AB2851" t="s">
        <v>57</v>
      </c>
      <c r="AC2851" t="s">
        <v>57</v>
      </c>
      <c r="AD2851" t="s">
        <v>57</v>
      </c>
      <c r="AE2851">
        <v>0</v>
      </c>
      <c r="AF2851">
        <v>0</v>
      </c>
      <c r="AG2851">
        <v>0</v>
      </c>
      <c r="AH2851">
        <v>0</v>
      </c>
      <c r="AI2851" s="18" t="str">
        <f t="shared" si="177"/>
        <v>1</v>
      </c>
      <c r="AJ2851" s="18" t="str">
        <f t="shared" si="178"/>
        <v>1</v>
      </c>
      <c r="AK2851" s="18" t="str">
        <f t="shared" si="179"/>
        <v>1</v>
      </c>
      <c r="AL2851" s="18">
        <f t="shared" si="180"/>
        <v>0</v>
      </c>
      <c r="AM2851" t="s">
        <v>55</v>
      </c>
      <c r="AN2851" t="s">
        <v>55</v>
      </c>
      <c r="AO2851">
        <v>0</v>
      </c>
      <c r="AP2851">
        <v>1</v>
      </c>
      <c r="AQ2851">
        <v>0</v>
      </c>
      <c r="AR2851" t="s">
        <v>59</v>
      </c>
      <c r="AS2851" t="s">
        <v>80</v>
      </c>
      <c r="AT2851" t="s">
        <v>80</v>
      </c>
      <c r="AU2851" t="s">
        <v>80</v>
      </c>
      <c r="AV2851" t="s">
        <v>8710</v>
      </c>
      <c r="AW2851" t="s">
        <v>3254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  <c r="BJ2851">
        <v>0</v>
      </c>
      <c r="BK2851">
        <v>0</v>
      </c>
      <c r="BL2851">
        <v>2016031223</v>
      </c>
      <c r="BM2851">
        <v>23</v>
      </c>
    </row>
    <row r="2852" spans="1:65">
      <c r="A2852" t="s">
        <v>8711</v>
      </c>
      <c r="B2852">
        <v>2851</v>
      </c>
      <c r="C2852" t="s">
        <v>57</v>
      </c>
      <c r="D2852" t="s">
        <v>55</v>
      </c>
      <c r="E2852">
        <v>23</v>
      </c>
      <c r="F2852">
        <v>2016031223</v>
      </c>
      <c r="G2852" t="s">
        <v>55</v>
      </c>
      <c r="H2852" t="s">
        <v>3255</v>
      </c>
      <c r="I2852" t="s">
        <v>55</v>
      </c>
      <c r="J2852" t="s">
        <v>55</v>
      </c>
      <c r="K2852" t="s">
        <v>55</v>
      </c>
      <c r="L2852" t="s">
        <v>55</v>
      </c>
      <c r="M2852" t="s">
        <v>55</v>
      </c>
      <c r="N2852" t="s">
        <v>57</v>
      </c>
      <c r="O2852" t="s">
        <v>57</v>
      </c>
      <c r="P2852" t="s">
        <v>57</v>
      </c>
      <c r="Q2852" t="s">
        <v>57</v>
      </c>
      <c r="R2852" t="s">
        <v>57</v>
      </c>
      <c r="S2852" t="s">
        <v>55</v>
      </c>
      <c r="T2852" t="s">
        <v>57</v>
      </c>
      <c r="U2852" t="s">
        <v>57</v>
      </c>
      <c r="V2852" t="s">
        <v>57</v>
      </c>
      <c r="W2852" t="s">
        <v>55</v>
      </c>
      <c r="X2852" t="s">
        <v>57</v>
      </c>
      <c r="Y2852" t="s">
        <v>57</v>
      </c>
      <c r="Z2852" t="s">
        <v>57</v>
      </c>
      <c r="AA2852" t="s">
        <v>57</v>
      </c>
      <c r="AB2852" t="s">
        <v>57</v>
      </c>
      <c r="AC2852" t="s">
        <v>57</v>
      </c>
      <c r="AD2852" t="s">
        <v>57</v>
      </c>
      <c r="AE2852">
        <v>0</v>
      </c>
      <c r="AF2852">
        <v>0</v>
      </c>
      <c r="AG2852">
        <v>0</v>
      </c>
      <c r="AH2852">
        <v>0</v>
      </c>
      <c r="AI2852" s="18" t="str">
        <f t="shared" si="177"/>
        <v>1</v>
      </c>
      <c r="AJ2852" s="18" t="str">
        <f t="shared" si="178"/>
        <v>1</v>
      </c>
      <c r="AK2852" s="18" t="str">
        <f t="shared" si="179"/>
        <v>1</v>
      </c>
      <c r="AL2852" s="18">
        <f t="shared" si="180"/>
        <v>0</v>
      </c>
      <c r="AM2852" t="s">
        <v>55</v>
      </c>
      <c r="AN2852" t="s">
        <v>55</v>
      </c>
      <c r="AO2852">
        <v>1</v>
      </c>
      <c r="AP2852">
        <v>1</v>
      </c>
      <c r="AQ2852">
        <v>0</v>
      </c>
      <c r="AR2852" t="s">
        <v>59</v>
      </c>
      <c r="AS2852" t="s">
        <v>80</v>
      </c>
      <c r="AT2852" t="s">
        <v>80</v>
      </c>
      <c r="AU2852" t="s">
        <v>80</v>
      </c>
      <c r="AV2852" t="s">
        <v>8711</v>
      </c>
      <c r="AW2852" t="s">
        <v>3255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1</v>
      </c>
      <c r="BJ2852">
        <v>0</v>
      </c>
      <c r="BK2852">
        <v>0</v>
      </c>
      <c r="BL2852">
        <v>2016031223</v>
      </c>
      <c r="BM2852">
        <v>23</v>
      </c>
    </row>
    <row r="2853" spans="1:65">
      <c r="A2853" t="s">
        <v>8712</v>
      </c>
      <c r="B2853">
        <v>2852</v>
      </c>
      <c r="C2853" t="s">
        <v>57</v>
      </c>
      <c r="D2853" t="s">
        <v>55</v>
      </c>
      <c r="E2853">
        <v>23</v>
      </c>
      <c r="F2853">
        <v>2016031223</v>
      </c>
      <c r="G2853" t="s">
        <v>55</v>
      </c>
      <c r="H2853" t="s">
        <v>3256</v>
      </c>
      <c r="I2853" t="s">
        <v>55</v>
      </c>
      <c r="J2853" t="s">
        <v>55</v>
      </c>
      <c r="K2853" t="s">
        <v>55</v>
      </c>
      <c r="L2853" t="s">
        <v>55</v>
      </c>
      <c r="M2853" t="s">
        <v>55</v>
      </c>
      <c r="N2853" t="s">
        <v>57</v>
      </c>
      <c r="O2853" t="s">
        <v>57</v>
      </c>
      <c r="P2853" t="s">
        <v>57</v>
      </c>
      <c r="Q2853" t="s">
        <v>57</v>
      </c>
      <c r="R2853" t="s">
        <v>57</v>
      </c>
      <c r="S2853" t="s">
        <v>55</v>
      </c>
      <c r="T2853" t="s">
        <v>57</v>
      </c>
      <c r="U2853" t="s">
        <v>57</v>
      </c>
      <c r="V2853" t="s">
        <v>57</v>
      </c>
      <c r="W2853" t="s">
        <v>55</v>
      </c>
      <c r="X2853" t="s">
        <v>57</v>
      </c>
      <c r="Y2853" t="s">
        <v>57</v>
      </c>
      <c r="Z2853" t="s">
        <v>57</v>
      </c>
      <c r="AA2853" t="s">
        <v>57</v>
      </c>
      <c r="AB2853" t="s">
        <v>57</v>
      </c>
      <c r="AC2853" t="s">
        <v>57</v>
      </c>
      <c r="AD2853" t="s">
        <v>57</v>
      </c>
      <c r="AE2853">
        <v>0</v>
      </c>
      <c r="AF2853">
        <v>0</v>
      </c>
      <c r="AG2853">
        <v>0</v>
      </c>
      <c r="AH2853">
        <v>0</v>
      </c>
      <c r="AI2853" s="18" t="str">
        <f t="shared" si="177"/>
        <v>1</v>
      </c>
      <c r="AJ2853" s="18" t="str">
        <f t="shared" si="178"/>
        <v>1</v>
      </c>
      <c r="AK2853" s="18" t="str">
        <f t="shared" si="179"/>
        <v>1</v>
      </c>
      <c r="AL2853" s="18">
        <f t="shared" si="180"/>
        <v>0</v>
      </c>
      <c r="AM2853" t="s">
        <v>55</v>
      </c>
      <c r="AN2853" t="s">
        <v>55</v>
      </c>
      <c r="AO2853">
        <v>0</v>
      </c>
      <c r="AP2853">
        <v>1</v>
      </c>
      <c r="AQ2853">
        <v>0</v>
      </c>
      <c r="AR2853" t="s">
        <v>59</v>
      </c>
      <c r="AS2853" t="s">
        <v>80</v>
      </c>
      <c r="AT2853" t="s">
        <v>80</v>
      </c>
      <c r="AU2853" t="s">
        <v>80</v>
      </c>
      <c r="AV2853" t="s">
        <v>8712</v>
      </c>
      <c r="AW2853" t="s">
        <v>3256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1</v>
      </c>
      <c r="BJ2853">
        <v>0</v>
      </c>
      <c r="BK2853">
        <v>0</v>
      </c>
      <c r="BL2853">
        <v>2016031223</v>
      </c>
      <c r="BM2853">
        <v>23</v>
      </c>
    </row>
    <row r="2854" spans="1:65">
      <c r="A2854" t="s">
        <v>8713</v>
      </c>
      <c r="B2854">
        <v>2853</v>
      </c>
      <c r="C2854" t="s">
        <v>57</v>
      </c>
      <c r="D2854" t="s">
        <v>55</v>
      </c>
      <c r="E2854">
        <v>23</v>
      </c>
      <c r="F2854">
        <v>2016031223</v>
      </c>
      <c r="G2854" t="s">
        <v>55</v>
      </c>
      <c r="H2854" t="s">
        <v>3257</v>
      </c>
      <c r="I2854" t="s">
        <v>55</v>
      </c>
      <c r="J2854" t="s">
        <v>55</v>
      </c>
      <c r="K2854" t="s">
        <v>55</v>
      </c>
      <c r="L2854" t="s">
        <v>55</v>
      </c>
      <c r="M2854" t="s">
        <v>55</v>
      </c>
      <c r="N2854" t="s">
        <v>57</v>
      </c>
      <c r="O2854" t="s">
        <v>57</v>
      </c>
      <c r="P2854" t="s">
        <v>57</v>
      </c>
      <c r="Q2854" t="s">
        <v>57</v>
      </c>
      <c r="R2854" t="s">
        <v>57</v>
      </c>
      <c r="S2854" t="s">
        <v>55</v>
      </c>
      <c r="T2854" t="s">
        <v>57</v>
      </c>
      <c r="U2854" t="s">
        <v>57</v>
      </c>
      <c r="V2854" t="s">
        <v>57</v>
      </c>
      <c r="W2854" t="s">
        <v>55</v>
      </c>
      <c r="X2854" t="s">
        <v>57</v>
      </c>
      <c r="Y2854" t="s">
        <v>57</v>
      </c>
      <c r="Z2854" t="s">
        <v>57</v>
      </c>
      <c r="AA2854" t="s">
        <v>57</v>
      </c>
      <c r="AB2854" t="s">
        <v>57</v>
      </c>
      <c r="AC2854" t="s">
        <v>57</v>
      </c>
      <c r="AD2854" t="s">
        <v>57</v>
      </c>
      <c r="AE2854">
        <v>0</v>
      </c>
      <c r="AF2854">
        <v>0</v>
      </c>
      <c r="AG2854">
        <v>0</v>
      </c>
      <c r="AH2854">
        <v>0</v>
      </c>
      <c r="AI2854" s="18" t="str">
        <f t="shared" si="177"/>
        <v>1</v>
      </c>
      <c r="AJ2854" s="18" t="str">
        <f t="shared" si="178"/>
        <v>1</v>
      </c>
      <c r="AK2854" s="18" t="str">
        <f t="shared" si="179"/>
        <v>1</v>
      </c>
      <c r="AL2854" s="18">
        <f t="shared" si="180"/>
        <v>0</v>
      </c>
      <c r="AM2854" t="s">
        <v>55</v>
      </c>
      <c r="AN2854" t="s">
        <v>55</v>
      </c>
      <c r="AO2854">
        <v>0</v>
      </c>
      <c r="AP2854">
        <v>1</v>
      </c>
      <c r="AQ2854">
        <v>0</v>
      </c>
      <c r="AR2854" t="s">
        <v>59</v>
      </c>
      <c r="AS2854" t="s">
        <v>80</v>
      </c>
      <c r="AT2854" t="s">
        <v>80</v>
      </c>
      <c r="AU2854" t="s">
        <v>80</v>
      </c>
      <c r="AV2854" t="s">
        <v>8713</v>
      </c>
      <c r="AW2854" t="s">
        <v>3257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1</v>
      </c>
      <c r="BJ2854">
        <v>0</v>
      </c>
      <c r="BK2854">
        <v>0</v>
      </c>
      <c r="BL2854">
        <v>2016031223</v>
      </c>
      <c r="BM2854">
        <v>23</v>
      </c>
    </row>
    <row r="2855" spans="1:65">
      <c r="A2855" t="s">
        <v>8714</v>
      </c>
      <c r="B2855">
        <v>2854</v>
      </c>
      <c r="C2855" t="s">
        <v>718</v>
      </c>
      <c r="D2855">
        <v>1</v>
      </c>
      <c r="E2855">
        <v>23</v>
      </c>
      <c r="F2855">
        <v>2016031223</v>
      </c>
      <c r="G2855">
        <v>20160312</v>
      </c>
      <c r="H2855" t="s">
        <v>3258</v>
      </c>
      <c r="I2855" t="s">
        <v>786</v>
      </c>
      <c r="J2855" t="s">
        <v>55</v>
      </c>
      <c r="K2855">
        <v>2</v>
      </c>
      <c r="L2855">
        <v>2</v>
      </c>
      <c r="M2855">
        <v>0</v>
      </c>
      <c r="N2855" t="s">
        <v>56</v>
      </c>
      <c r="O2855" t="s">
        <v>217</v>
      </c>
      <c r="P2855" t="s">
        <v>68</v>
      </c>
      <c r="Q2855" t="s">
        <v>3</v>
      </c>
      <c r="R2855" t="s">
        <v>80</v>
      </c>
      <c r="S2855" t="s">
        <v>55</v>
      </c>
      <c r="T2855" t="s">
        <v>68</v>
      </c>
      <c r="U2855" t="s">
        <v>56</v>
      </c>
      <c r="V2855" t="s">
        <v>68</v>
      </c>
      <c r="W2855" t="s">
        <v>55</v>
      </c>
      <c r="X2855" t="s">
        <v>56</v>
      </c>
      <c r="Y2855" t="s">
        <v>56</v>
      </c>
      <c r="Z2855" t="s">
        <v>56</v>
      </c>
      <c r="AA2855" t="s">
        <v>57</v>
      </c>
      <c r="AB2855" t="s">
        <v>56</v>
      </c>
      <c r="AC2855" t="s">
        <v>56</v>
      </c>
      <c r="AD2855" t="s">
        <v>57</v>
      </c>
      <c r="AE2855">
        <v>0</v>
      </c>
      <c r="AF2855">
        <v>0</v>
      </c>
      <c r="AG2855">
        <v>0</v>
      </c>
      <c r="AH2855">
        <v>1</v>
      </c>
      <c r="AI2855" s="18" t="str">
        <f t="shared" si="177"/>
        <v>1</v>
      </c>
      <c r="AJ2855" s="18" t="str">
        <f t="shared" si="178"/>
        <v>1</v>
      </c>
      <c r="AK2855" s="18" t="str">
        <f t="shared" si="179"/>
        <v>1</v>
      </c>
      <c r="AL2855" s="18">
        <f t="shared" si="180"/>
        <v>1</v>
      </c>
      <c r="AM2855" t="s">
        <v>55</v>
      </c>
      <c r="AN2855" t="s">
        <v>55</v>
      </c>
      <c r="AO2855">
        <v>1</v>
      </c>
      <c r="AP2855">
        <v>0</v>
      </c>
      <c r="AQ2855">
        <v>0</v>
      </c>
      <c r="AR2855" t="s">
        <v>426</v>
      </c>
      <c r="AS2855" t="s">
        <v>80</v>
      </c>
      <c r="AT2855" t="s">
        <v>80</v>
      </c>
      <c r="AU2855" t="s">
        <v>80</v>
      </c>
      <c r="AV2855" t="s">
        <v>8714</v>
      </c>
      <c r="AW2855" t="s">
        <v>3258</v>
      </c>
      <c r="AX2855">
        <v>0</v>
      </c>
      <c r="AY2855">
        <v>0</v>
      </c>
      <c r="AZ2855">
        <v>0</v>
      </c>
      <c r="BA2855">
        <v>1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1</v>
      </c>
      <c r="BL2855">
        <v>2016031223</v>
      </c>
      <c r="BM2855">
        <v>23</v>
      </c>
    </row>
    <row r="2856" spans="1:65">
      <c r="A2856" t="s">
        <v>8715</v>
      </c>
      <c r="B2856">
        <v>2855</v>
      </c>
      <c r="C2856" t="s">
        <v>57</v>
      </c>
      <c r="D2856" t="s">
        <v>55</v>
      </c>
      <c r="E2856">
        <v>23</v>
      </c>
      <c r="F2856">
        <v>2016031223</v>
      </c>
      <c r="G2856" t="s">
        <v>55</v>
      </c>
      <c r="H2856" t="s">
        <v>3259</v>
      </c>
      <c r="I2856" t="s">
        <v>55</v>
      </c>
      <c r="J2856" t="s">
        <v>55</v>
      </c>
      <c r="K2856" t="s">
        <v>55</v>
      </c>
      <c r="L2856" t="s">
        <v>55</v>
      </c>
      <c r="M2856" t="s">
        <v>55</v>
      </c>
      <c r="N2856" t="s">
        <v>57</v>
      </c>
      <c r="O2856" t="s">
        <v>57</v>
      </c>
      <c r="P2856" t="s">
        <v>57</v>
      </c>
      <c r="Q2856" t="s">
        <v>57</v>
      </c>
      <c r="R2856" t="s">
        <v>57</v>
      </c>
      <c r="S2856" t="s">
        <v>55</v>
      </c>
      <c r="T2856" t="s">
        <v>57</v>
      </c>
      <c r="U2856" t="s">
        <v>57</v>
      </c>
      <c r="V2856" t="s">
        <v>57</v>
      </c>
      <c r="W2856" t="s">
        <v>55</v>
      </c>
      <c r="X2856" t="s">
        <v>57</v>
      </c>
      <c r="Y2856" t="s">
        <v>57</v>
      </c>
      <c r="Z2856" t="s">
        <v>57</v>
      </c>
      <c r="AA2856" t="s">
        <v>57</v>
      </c>
      <c r="AB2856" t="s">
        <v>57</v>
      </c>
      <c r="AC2856" t="s">
        <v>57</v>
      </c>
      <c r="AD2856" t="s">
        <v>57</v>
      </c>
      <c r="AE2856">
        <v>0</v>
      </c>
      <c r="AF2856">
        <v>0</v>
      </c>
      <c r="AG2856">
        <v>0</v>
      </c>
      <c r="AH2856">
        <v>0</v>
      </c>
      <c r="AI2856" s="18" t="str">
        <f t="shared" si="177"/>
        <v>1</v>
      </c>
      <c r="AJ2856" s="18" t="str">
        <f t="shared" si="178"/>
        <v>1</v>
      </c>
      <c r="AK2856" s="18" t="str">
        <f t="shared" si="179"/>
        <v>1</v>
      </c>
      <c r="AL2856" s="18">
        <f t="shared" si="180"/>
        <v>0</v>
      </c>
      <c r="AM2856" t="s">
        <v>55</v>
      </c>
      <c r="AN2856" t="s">
        <v>55</v>
      </c>
      <c r="AO2856">
        <v>0</v>
      </c>
      <c r="AP2856">
        <v>1</v>
      </c>
      <c r="AQ2856">
        <v>0</v>
      </c>
      <c r="AR2856" t="s">
        <v>59</v>
      </c>
      <c r="AS2856" t="s">
        <v>80</v>
      </c>
      <c r="AT2856" t="s">
        <v>80</v>
      </c>
      <c r="AU2856" t="s">
        <v>80</v>
      </c>
      <c r="AV2856" t="s">
        <v>8715</v>
      </c>
      <c r="AW2856" t="s">
        <v>3259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1</v>
      </c>
      <c r="BJ2856">
        <v>0</v>
      </c>
      <c r="BK2856">
        <v>0</v>
      </c>
      <c r="BL2856">
        <v>2016031223</v>
      </c>
      <c r="BM2856">
        <v>23</v>
      </c>
    </row>
    <row r="2857" spans="1:65">
      <c r="A2857" t="s">
        <v>8716</v>
      </c>
      <c r="B2857">
        <v>2856</v>
      </c>
      <c r="C2857" t="s">
        <v>57</v>
      </c>
      <c r="D2857" t="s">
        <v>55</v>
      </c>
      <c r="E2857">
        <v>23</v>
      </c>
      <c r="F2857">
        <v>2016031223</v>
      </c>
      <c r="G2857" t="s">
        <v>55</v>
      </c>
      <c r="H2857" t="s">
        <v>3260</v>
      </c>
      <c r="I2857" t="s">
        <v>55</v>
      </c>
      <c r="J2857" t="s">
        <v>55</v>
      </c>
      <c r="K2857" t="s">
        <v>55</v>
      </c>
      <c r="L2857" t="s">
        <v>55</v>
      </c>
      <c r="M2857" t="s">
        <v>55</v>
      </c>
      <c r="N2857" t="s">
        <v>57</v>
      </c>
      <c r="O2857" t="s">
        <v>57</v>
      </c>
      <c r="P2857" t="s">
        <v>57</v>
      </c>
      <c r="Q2857" t="s">
        <v>57</v>
      </c>
      <c r="R2857" t="s">
        <v>57</v>
      </c>
      <c r="S2857" t="s">
        <v>55</v>
      </c>
      <c r="T2857" t="s">
        <v>57</v>
      </c>
      <c r="U2857" t="s">
        <v>57</v>
      </c>
      <c r="V2857" t="s">
        <v>57</v>
      </c>
      <c r="W2857" t="s">
        <v>55</v>
      </c>
      <c r="X2857" t="s">
        <v>57</v>
      </c>
      <c r="Y2857" t="s">
        <v>57</v>
      </c>
      <c r="Z2857" t="s">
        <v>57</v>
      </c>
      <c r="AA2857" t="s">
        <v>57</v>
      </c>
      <c r="AB2857" t="s">
        <v>57</v>
      </c>
      <c r="AC2857" t="s">
        <v>57</v>
      </c>
      <c r="AD2857" t="s">
        <v>57</v>
      </c>
      <c r="AE2857">
        <v>0</v>
      </c>
      <c r="AF2857">
        <v>0</v>
      </c>
      <c r="AG2857">
        <v>0</v>
      </c>
      <c r="AH2857">
        <v>0</v>
      </c>
      <c r="AI2857" s="18" t="str">
        <f t="shared" si="177"/>
        <v>1</v>
      </c>
      <c r="AJ2857" s="18" t="str">
        <f t="shared" si="178"/>
        <v>1</v>
      </c>
      <c r="AK2857" s="18" t="str">
        <f t="shared" si="179"/>
        <v>1</v>
      </c>
      <c r="AL2857" s="18">
        <f t="shared" si="180"/>
        <v>0</v>
      </c>
      <c r="AM2857" t="s">
        <v>55</v>
      </c>
      <c r="AN2857" t="s">
        <v>55</v>
      </c>
      <c r="AO2857">
        <v>1</v>
      </c>
      <c r="AP2857">
        <v>1</v>
      </c>
      <c r="AQ2857">
        <v>0</v>
      </c>
      <c r="AR2857" t="s">
        <v>59</v>
      </c>
      <c r="AS2857" t="s">
        <v>80</v>
      </c>
      <c r="AT2857" t="s">
        <v>80</v>
      </c>
      <c r="AU2857" t="s">
        <v>80</v>
      </c>
      <c r="AV2857" t="s">
        <v>8716</v>
      </c>
      <c r="AW2857" t="s">
        <v>3260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2016031223</v>
      </c>
      <c r="BM2857">
        <v>23</v>
      </c>
    </row>
    <row r="2858" spans="1:65">
      <c r="A2858" t="s">
        <v>8717</v>
      </c>
      <c r="B2858">
        <v>2857</v>
      </c>
      <c r="C2858" t="s">
        <v>718</v>
      </c>
      <c r="D2858">
        <v>1</v>
      </c>
      <c r="E2858">
        <v>23</v>
      </c>
      <c r="F2858">
        <v>2016031223</v>
      </c>
      <c r="G2858">
        <v>20160312</v>
      </c>
      <c r="H2858" t="s">
        <v>3261</v>
      </c>
      <c r="I2858" t="s">
        <v>217</v>
      </c>
      <c r="J2858" t="s">
        <v>55</v>
      </c>
      <c r="K2858">
        <v>3</v>
      </c>
      <c r="L2858">
        <v>1</v>
      </c>
      <c r="M2858">
        <v>2</v>
      </c>
      <c r="N2858" t="s">
        <v>56</v>
      </c>
      <c r="O2858" t="s">
        <v>217</v>
      </c>
      <c r="P2858" t="s">
        <v>68</v>
      </c>
      <c r="Q2858" t="s">
        <v>3</v>
      </c>
      <c r="R2858" t="s">
        <v>80</v>
      </c>
      <c r="S2858" t="s">
        <v>55</v>
      </c>
      <c r="T2858" t="s">
        <v>68</v>
      </c>
      <c r="U2858" t="s">
        <v>56</v>
      </c>
      <c r="V2858" t="s">
        <v>68</v>
      </c>
      <c r="W2858" t="s">
        <v>55</v>
      </c>
      <c r="X2858" t="s">
        <v>56</v>
      </c>
      <c r="Y2858" t="s">
        <v>56</v>
      </c>
      <c r="Z2858" t="s">
        <v>56</v>
      </c>
      <c r="AA2858" t="s">
        <v>57</v>
      </c>
      <c r="AB2858" t="s">
        <v>56</v>
      </c>
      <c r="AC2858" t="s">
        <v>68</v>
      </c>
      <c r="AD2858" t="s">
        <v>3262</v>
      </c>
      <c r="AE2858">
        <v>0</v>
      </c>
      <c r="AF2858">
        <v>0</v>
      </c>
      <c r="AG2858">
        <v>0</v>
      </c>
      <c r="AH2858">
        <v>1</v>
      </c>
      <c r="AI2858" s="18" t="str">
        <f t="shared" si="177"/>
        <v>1</v>
      </c>
      <c r="AJ2858" s="18" t="str">
        <f t="shared" si="178"/>
        <v>1</v>
      </c>
      <c r="AK2858" s="18" t="str">
        <f t="shared" si="179"/>
        <v>1</v>
      </c>
      <c r="AL2858" s="18">
        <f t="shared" si="180"/>
        <v>1</v>
      </c>
      <c r="AM2858" t="s">
        <v>55</v>
      </c>
      <c r="AN2858" t="s">
        <v>55</v>
      </c>
      <c r="AO2858">
        <v>0</v>
      </c>
      <c r="AP2858">
        <v>0</v>
      </c>
      <c r="AQ2858">
        <v>0</v>
      </c>
      <c r="AR2858" t="s">
        <v>147</v>
      </c>
      <c r="AS2858" t="s">
        <v>80</v>
      </c>
      <c r="AT2858" t="s">
        <v>80</v>
      </c>
      <c r="AU2858" t="s">
        <v>80</v>
      </c>
      <c r="AV2858" t="s">
        <v>8717</v>
      </c>
      <c r="AW2858" t="s">
        <v>3261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1</v>
      </c>
      <c r="BL2858">
        <v>2016031223</v>
      </c>
      <c r="BM2858">
        <v>23</v>
      </c>
    </row>
    <row r="2859" spans="1:65">
      <c r="A2859" t="s">
        <v>8718</v>
      </c>
      <c r="B2859">
        <v>2858</v>
      </c>
      <c r="C2859" t="s">
        <v>718</v>
      </c>
      <c r="D2859">
        <v>1</v>
      </c>
      <c r="E2859">
        <v>23</v>
      </c>
      <c r="F2859">
        <v>2016031223</v>
      </c>
      <c r="G2859">
        <v>20160312</v>
      </c>
      <c r="H2859" t="s">
        <v>3263</v>
      </c>
      <c r="I2859" t="s">
        <v>217</v>
      </c>
      <c r="J2859" t="s">
        <v>55</v>
      </c>
      <c r="K2859">
        <v>2</v>
      </c>
      <c r="L2859">
        <v>2</v>
      </c>
      <c r="M2859">
        <v>0</v>
      </c>
      <c r="N2859" t="s">
        <v>56</v>
      </c>
      <c r="O2859" t="s">
        <v>217</v>
      </c>
      <c r="P2859" t="s">
        <v>68</v>
      </c>
      <c r="Q2859" t="s">
        <v>3</v>
      </c>
      <c r="R2859" t="s">
        <v>80</v>
      </c>
      <c r="S2859" t="s">
        <v>55</v>
      </c>
      <c r="T2859" t="s">
        <v>56</v>
      </c>
      <c r="U2859" t="s">
        <v>56</v>
      </c>
      <c r="V2859" t="s">
        <v>56</v>
      </c>
      <c r="W2859" t="s">
        <v>55</v>
      </c>
      <c r="X2859" t="s">
        <v>56</v>
      </c>
      <c r="Y2859" t="s">
        <v>56</v>
      </c>
      <c r="Z2859" t="s">
        <v>56</v>
      </c>
      <c r="AA2859" t="s">
        <v>57</v>
      </c>
      <c r="AB2859" t="s">
        <v>56</v>
      </c>
      <c r="AC2859" t="s">
        <v>56</v>
      </c>
      <c r="AD2859" t="s">
        <v>3264</v>
      </c>
      <c r="AE2859">
        <v>0</v>
      </c>
      <c r="AF2859">
        <v>0</v>
      </c>
      <c r="AG2859">
        <v>0</v>
      </c>
      <c r="AH2859">
        <v>1</v>
      </c>
      <c r="AI2859" s="18" t="str">
        <f t="shared" si="177"/>
        <v>1</v>
      </c>
      <c r="AJ2859" s="18" t="str">
        <f t="shared" si="178"/>
        <v>1</v>
      </c>
      <c r="AK2859" s="18" t="str">
        <f t="shared" si="179"/>
        <v>1</v>
      </c>
      <c r="AL2859" s="18">
        <f t="shared" si="180"/>
        <v>1</v>
      </c>
      <c r="AM2859" t="s">
        <v>55</v>
      </c>
      <c r="AN2859" t="s">
        <v>55</v>
      </c>
      <c r="AO2859">
        <v>0</v>
      </c>
      <c r="AP2859">
        <v>0</v>
      </c>
      <c r="AQ2859">
        <v>0</v>
      </c>
      <c r="AR2859" t="s">
        <v>147</v>
      </c>
      <c r="AS2859" t="s">
        <v>80</v>
      </c>
      <c r="AT2859" t="s">
        <v>80</v>
      </c>
      <c r="AU2859" t="s">
        <v>80</v>
      </c>
      <c r="AV2859" t="s">
        <v>8718</v>
      </c>
      <c r="AW2859" t="s">
        <v>3263</v>
      </c>
      <c r="AX2859">
        <v>0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</v>
      </c>
      <c r="BL2859">
        <v>2016031223</v>
      </c>
      <c r="BM2859">
        <v>23</v>
      </c>
    </row>
    <row r="2860" spans="1:65">
      <c r="A2860" t="s">
        <v>8719</v>
      </c>
      <c r="B2860">
        <v>2859</v>
      </c>
      <c r="C2860" t="s">
        <v>718</v>
      </c>
      <c r="D2860">
        <v>1</v>
      </c>
      <c r="E2860">
        <v>23</v>
      </c>
      <c r="F2860">
        <v>2016031223</v>
      </c>
      <c r="G2860">
        <v>20160312</v>
      </c>
      <c r="H2860" t="s">
        <v>3265</v>
      </c>
      <c r="I2860" t="s">
        <v>217</v>
      </c>
      <c r="J2860" t="s">
        <v>55</v>
      </c>
      <c r="K2860">
        <v>2</v>
      </c>
      <c r="L2860">
        <v>2</v>
      </c>
      <c r="M2860">
        <v>0</v>
      </c>
      <c r="N2860" t="s">
        <v>56</v>
      </c>
      <c r="O2860" t="s">
        <v>612</v>
      </c>
      <c r="P2860" t="s">
        <v>68</v>
      </c>
      <c r="Q2860" t="s">
        <v>3</v>
      </c>
      <c r="R2860" t="s">
        <v>80</v>
      </c>
      <c r="S2860" t="s">
        <v>55</v>
      </c>
      <c r="T2860" t="s">
        <v>56</v>
      </c>
      <c r="U2860" t="s">
        <v>56</v>
      </c>
      <c r="V2860" t="s">
        <v>56</v>
      </c>
      <c r="W2860" t="s">
        <v>55</v>
      </c>
      <c r="X2860" t="s">
        <v>56</v>
      </c>
      <c r="Y2860" t="s">
        <v>56</v>
      </c>
      <c r="Z2860" t="s">
        <v>56</v>
      </c>
      <c r="AA2860" t="s">
        <v>57</v>
      </c>
      <c r="AB2860" t="s">
        <v>56</v>
      </c>
      <c r="AC2860" t="s">
        <v>68</v>
      </c>
      <c r="AD2860" t="s">
        <v>3266</v>
      </c>
      <c r="AE2860">
        <v>0</v>
      </c>
      <c r="AF2860">
        <v>0</v>
      </c>
      <c r="AG2860">
        <v>0</v>
      </c>
      <c r="AH2860">
        <v>1</v>
      </c>
      <c r="AI2860" s="18" t="str">
        <f t="shared" si="177"/>
        <v>1</v>
      </c>
      <c r="AJ2860" s="18" t="str">
        <f t="shared" si="178"/>
        <v>1</v>
      </c>
      <c r="AK2860" s="18" t="str">
        <f t="shared" si="179"/>
        <v>1</v>
      </c>
      <c r="AL2860" s="18">
        <f t="shared" si="180"/>
        <v>1</v>
      </c>
      <c r="AM2860" t="s">
        <v>55</v>
      </c>
      <c r="AN2860" t="s">
        <v>55</v>
      </c>
      <c r="AO2860">
        <v>0</v>
      </c>
      <c r="AP2860">
        <v>0</v>
      </c>
      <c r="AQ2860">
        <v>0</v>
      </c>
      <c r="AR2860" t="s">
        <v>147</v>
      </c>
      <c r="AS2860" t="s">
        <v>80</v>
      </c>
      <c r="AT2860" t="s">
        <v>80</v>
      </c>
      <c r="AU2860" t="s">
        <v>80</v>
      </c>
      <c r="AV2860" t="s">
        <v>8719</v>
      </c>
      <c r="AW2860" t="s">
        <v>3265</v>
      </c>
      <c r="AX2860">
        <v>0</v>
      </c>
      <c r="AY2860">
        <v>0</v>
      </c>
      <c r="AZ2860">
        <v>0</v>
      </c>
      <c r="BA2860">
        <v>1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</v>
      </c>
      <c r="BL2860">
        <v>2016031223</v>
      </c>
      <c r="BM2860">
        <v>23</v>
      </c>
    </row>
    <row r="2861" spans="1:65">
      <c r="A2861" t="s">
        <v>8720</v>
      </c>
      <c r="B2861">
        <v>2860</v>
      </c>
      <c r="C2861" t="s">
        <v>57</v>
      </c>
      <c r="D2861" t="s">
        <v>55</v>
      </c>
      <c r="E2861">
        <v>23</v>
      </c>
      <c r="F2861">
        <v>2016031223</v>
      </c>
      <c r="G2861" t="s">
        <v>55</v>
      </c>
      <c r="H2861" t="s">
        <v>3267</v>
      </c>
      <c r="I2861" t="s">
        <v>55</v>
      </c>
      <c r="J2861" t="s">
        <v>55</v>
      </c>
      <c r="K2861" t="s">
        <v>55</v>
      </c>
      <c r="L2861" t="s">
        <v>55</v>
      </c>
      <c r="M2861" t="s">
        <v>55</v>
      </c>
      <c r="N2861" t="s">
        <v>57</v>
      </c>
      <c r="O2861" t="s">
        <v>57</v>
      </c>
      <c r="P2861" t="s">
        <v>57</v>
      </c>
      <c r="Q2861" t="s">
        <v>57</v>
      </c>
      <c r="R2861" t="s">
        <v>57</v>
      </c>
      <c r="S2861" t="s">
        <v>55</v>
      </c>
      <c r="T2861" t="s">
        <v>57</v>
      </c>
      <c r="U2861" t="s">
        <v>57</v>
      </c>
      <c r="V2861" t="s">
        <v>57</v>
      </c>
      <c r="W2861" t="s">
        <v>55</v>
      </c>
      <c r="X2861" t="s">
        <v>57</v>
      </c>
      <c r="Y2861" t="s">
        <v>57</v>
      </c>
      <c r="Z2861" t="s">
        <v>57</v>
      </c>
      <c r="AA2861" t="s">
        <v>57</v>
      </c>
      <c r="AB2861" t="s">
        <v>57</v>
      </c>
      <c r="AC2861" t="s">
        <v>57</v>
      </c>
      <c r="AD2861" t="s">
        <v>57</v>
      </c>
      <c r="AE2861">
        <v>0</v>
      </c>
      <c r="AF2861">
        <v>0</v>
      </c>
      <c r="AG2861">
        <v>0</v>
      </c>
      <c r="AH2861">
        <v>0</v>
      </c>
      <c r="AI2861" s="18" t="str">
        <f t="shared" si="177"/>
        <v>1</v>
      </c>
      <c r="AJ2861" s="18" t="str">
        <f t="shared" si="178"/>
        <v>1</v>
      </c>
      <c r="AK2861" s="18" t="str">
        <f t="shared" si="179"/>
        <v>1</v>
      </c>
      <c r="AL2861" s="18">
        <f t="shared" si="180"/>
        <v>0</v>
      </c>
      <c r="AM2861" t="s">
        <v>55</v>
      </c>
      <c r="AN2861" t="s">
        <v>55</v>
      </c>
      <c r="AO2861">
        <v>0</v>
      </c>
      <c r="AP2861">
        <v>1</v>
      </c>
      <c r="AQ2861">
        <v>0</v>
      </c>
      <c r="AR2861" t="s">
        <v>59</v>
      </c>
      <c r="AS2861" t="s">
        <v>80</v>
      </c>
      <c r="AT2861" t="s">
        <v>80</v>
      </c>
      <c r="AU2861" t="s">
        <v>80</v>
      </c>
      <c r="AV2861" t="s">
        <v>8720</v>
      </c>
      <c r="AW2861" t="s">
        <v>3267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1</v>
      </c>
      <c r="BJ2861">
        <v>0</v>
      </c>
      <c r="BK2861">
        <v>0</v>
      </c>
      <c r="BL2861">
        <v>2016031223</v>
      </c>
      <c r="BM2861">
        <v>23</v>
      </c>
    </row>
    <row r="2862" spans="1:65">
      <c r="A2862" t="s">
        <v>8721</v>
      </c>
      <c r="B2862">
        <v>2861</v>
      </c>
      <c r="C2862" t="s">
        <v>57</v>
      </c>
      <c r="D2862" t="s">
        <v>55</v>
      </c>
      <c r="E2862">
        <v>23</v>
      </c>
      <c r="F2862">
        <v>2016031223</v>
      </c>
      <c r="G2862" t="s">
        <v>55</v>
      </c>
      <c r="H2862" t="s">
        <v>3268</v>
      </c>
      <c r="I2862" t="s">
        <v>55</v>
      </c>
      <c r="J2862" t="s">
        <v>55</v>
      </c>
      <c r="K2862" t="s">
        <v>55</v>
      </c>
      <c r="L2862" t="s">
        <v>55</v>
      </c>
      <c r="M2862" t="s">
        <v>55</v>
      </c>
      <c r="N2862" t="s">
        <v>57</v>
      </c>
      <c r="O2862" t="s">
        <v>57</v>
      </c>
      <c r="P2862" t="s">
        <v>57</v>
      </c>
      <c r="Q2862" t="s">
        <v>57</v>
      </c>
      <c r="R2862" t="s">
        <v>57</v>
      </c>
      <c r="S2862" t="s">
        <v>55</v>
      </c>
      <c r="T2862" t="s">
        <v>57</v>
      </c>
      <c r="U2862" t="s">
        <v>57</v>
      </c>
      <c r="V2862" t="s">
        <v>57</v>
      </c>
      <c r="W2862" t="s">
        <v>55</v>
      </c>
      <c r="X2862" t="s">
        <v>57</v>
      </c>
      <c r="Y2862" t="s">
        <v>57</v>
      </c>
      <c r="Z2862" t="s">
        <v>57</v>
      </c>
      <c r="AA2862" t="s">
        <v>57</v>
      </c>
      <c r="AB2862" t="s">
        <v>57</v>
      </c>
      <c r="AC2862" t="s">
        <v>57</v>
      </c>
      <c r="AD2862" t="s">
        <v>57</v>
      </c>
      <c r="AE2862">
        <v>0</v>
      </c>
      <c r="AF2862">
        <v>0</v>
      </c>
      <c r="AG2862">
        <v>0</v>
      </c>
      <c r="AH2862">
        <v>0</v>
      </c>
      <c r="AI2862" s="18" t="str">
        <f t="shared" si="177"/>
        <v>1</v>
      </c>
      <c r="AJ2862" s="18" t="str">
        <f t="shared" si="178"/>
        <v>1</v>
      </c>
      <c r="AK2862" s="18" t="str">
        <f t="shared" si="179"/>
        <v>1</v>
      </c>
      <c r="AL2862" s="18">
        <f t="shared" si="180"/>
        <v>0</v>
      </c>
      <c r="AM2862" t="s">
        <v>55</v>
      </c>
      <c r="AN2862" t="s">
        <v>55</v>
      </c>
      <c r="AO2862">
        <v>1</v>
      </c>
      <c r="AP2862">
        <v>1</v>
      </c>
      <c r="AQ2862">
        <v>0</v>
      </c>
      <c r="AR2862" t="s">
        <v>59</v>
      </c>
      <c r="AS2862" t="s">
        <v>80</v>
      </c>
      <c r="AT2862" t="s">
        <v>80</v>
      </c>
      <c r="AU2862" t="s">
        <v>80</v>
      </c>
      <c r="AV2862" t="s">
        <v>8721</v>
      </c>
      <c r="AW2862" t="s">
        <v>3268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2016031223</v>
      </c>
      <c r="BM2862">
        <v>23</v>
      </c>
    </row>
    <row r="2863" spans="1:65">
      <c r="A2863" t="s">
        <v>8722</v>
      </c>
      <c r="B2863">
        <v>2862</v>
      </c>
      <c r="C2863" t="s">
        <v>57</v>
      </c>
      <c r="D2863" t="s">
        <v>55</v>
      </c>
      <c r="E2863">
        <v>23</v>
      </c>
      <c r="F2863">
        <v>2016031223</v>
      </c>
      <c r="G2863" t="s">
        <v>55</v>
      </c>
      <c r="H2863" t="s">
        <v>3269</v>
      </c>
      <c r="I2863" t="s">
        <v>55</v>
      </c>
      <c r="J2863" t="s">
        <v>55</v>
      </c>
      <c r="K2863" t="s">
        <v>55</v>
      </c>
      <c r="L2863" t="s">
        <v>55</v>
      </c>
      <c r="M2863" t="s">
        <v>55</v>
      </c>
      <c r="N2863" t="s">
        <v>57</v>
      </c>
      <c r="O2863" t="s">
        <v>57</v>
      </c>
      <c r="P2863" t="s">
        <v>57</v>
      </c>
      <c r="Q2863" t="s">
        <v>57</v>
      </c>
      <c r="R2863" t="s">
        <v>57</v>
      </c>
      <c r="S2863" t="s">
        <v>55</v>
      </c>
      <c r="T2863" t="s">
        <v>57</v>
      </c>
      <c r="U2863" t="s">
        <v>57</v>
      </c>
      <c r="V2863" t="s">
        <v>57</v>
      </c>
      <c r="W2863" t="s">
        <v>55</v>
      </c>
      <c r="X2863" t="s">
        <v>57</v>
      </c>
      <c r="Y2863" t="s">
        <v>57</v>
      </c>
      <c r="Z2863" t="s">
        <v>57</v>
      </c>
      <c r="AA2863" t="s">
        <v>57</v>
      </c>
      <c r="AB2863" t="s">
        <v>57</v>
      </c>
      <c r="AC2863" t="s">
        <v>57</v>
      </c>
      <c r="AD2863" t="s">
        <v>57</v>
      </c>
      <c r="AE2863">
        <v>0</v>
      </c>
      <c r="AF2863">
        <v>0</v>
      </c>
      <c r="AG2863">
        <v>0</v>
      </c>
      <c r="AH2863">
        <v>0</v>
      </c>
      <c r="AI2863" s="18" t="str">
        <f t="shared" si="177"/>
        <v>1</v>
      </c>
      <c r="AJ2863" s="18" t="str">
        <f t="shared" si="178"/>
        <v>1</v>
      </c>
      <c r="AK2863" s="18" t="str">
        <f t="shared" si="179"/>
        <v>1</v>
      </c>
      <c r="AL2863" s="18">
        <f t="shared" si="180"/>
        <v>0</v>
      </c>
      <c r="AM2863" t="s">
        <v>55</v>
      </c>
      <c r="AN2863" t="s">
        <v>55</v>
      </c>
      <c r="AO2863">
        <v>0</v>
      </c>
      <c r="AP2863">
        <v>1</v>
      </c>
      <c r="AQ2863">
        <v>0</v>
      </c>
      <c r="AR2863" t="s">
        <v>59</v>
      </c>
      <c r="AS2863" t="s">
        <v>80</v>
      </c>
      <c r="AT2863" t="s">
        <v>80</v>
      </c>
      <c r="AU2863" t="s">
        <v>80</v>
      </c>
      <c r="AV2863" t="s">
        <v>8722</v>
      </c>
      <c r="AW2863" t="s">
        <v>3269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1</v>
      </c>
      <c r="BJ2863">
        <v>0</v>
      </c>
      <c r="BK2863">
        <v>0</v>
      </c>
      <c r="BL2863">
        <v>2016031223</v>
      </c>
      <c r="BM2863">
        <v>23</v>
      </c>
    </row>
    <row r="2864" spans="1:65">
      <c r="A2864" t="s">
        <v>8723</v>
      </c>
      <c r="B2864">
        <v>2863</v>
      </c>
      <c r="C2864" t="s">
        <v>57</v>
      </c>
      <c r="D2864" t="s">
        <v>55</v>
      </c>
      <c r="E2864">
        <v>23</v>
      </c>
      <c r="F2864">
        <v>2016031223</v>
      </c>
      <c r="G2864" t="s">
        <v>55</v>
      </c>
      <c r="H2864" t="s">
        <v>3270</v>
      </c>
      <c r="I2864" t="s">
        <v>55</v>
      </c>
      <c r="J2864" t="s">
        <v>55</v>
      </c>
      <c r="K2864" t="s">
        <v>55</v>
      </c>
      <c r="L2864" t="s">
        <v>55</v>
      </c>
      <c r="M2864" t="s">
        <v>55</v>
      </c>
      <c r="N2864" t="s">
        <v>57</v>
      </c>
      <c r="O2864" t="s">
        <v>57</v>
      </c>
      <c r="P2864" t="s">
        <v>57</v>
      </c>
      <c r="Q2864" t="s">
        <v>57</v>
      </c>
      <c r="R2864" t="s">
        <v>57</v>
      </c>
      <c r="S2864" t="s">
        <v>55</v>
      </c>
      <c r="T2864" t="s">
        <v>57</v>
      </c>
      <c r="U2864" t="s">
        <v>57</v>
      </c>
      <c r="V2864" t="s">
        <v>57</v>
      </c>
      <c r="W2864" t="s">
        <v>55</v>
      </c>
      <c r="X2864" t="s">
        <v>57</v>
      </c>
      <c r="Y2864" t="s">
        <v>57</v>
      </c>
      <c r="Z2864" t="s">
        <v>57</v>
      </c>
      <c r="AA2864" t="s">
        <v>57</v>
      </c>
      <c r="AB2864" t="s">
        <v>57</v>
      </c>
      <c r="AC2864" t="s">
        <v>57</v>
      </c>
      <c r="AD2864" t="s">
        <v>57</v>
      </c>
      <c r="AE2864">
        <v>0</v>
      </c>
      <c r="AF2864">
        <v>0</v>
      </c>
      <c r="AG2864">
        <v>0</v>
      </c>
      <c r="AH2864">
        <v>0</v>
      </c>
      <c r="AI2864" s="18" t="str">
        <f t="shared" si="177"/>
        <v>1</v>
      </c>
      <c r="AJ2864" s="18" t="str">
        <f t="shared" si="178"/>
        <v>1</v>
      </c>
      <c r="AK2864" s="18" t="str">
        <f t="shared" si="179"/>
        <v>1</v>
      </c>
      <c r="AL2864" s="18">
        <f t="shared" si="180"/>
        <v>0</v>
      </c>
      <c r="AM2864" t="s">
        <v>55</v>
      </c>
      <c r="AN2864" t="s">
        <v>55</v>
      </c>
      <c r="AO2864">
        <v>0</v>
      </c>
      <c r="AP2864">
        <v>1</v>
      </c>
      <c r="AQ2864">
        <v>0</v>
      </c>
      <c r="AR2864" t="s">
        <v>59</v>
      </c>
      <c r="AS2864" t="s">
        <v>80</v>
      </c>
      <c r="AT2864" t="s">
        <v>80</v>
      </c>
      <c r="AU2864" t="s">
        <v>80</v>
      </c>
      <c r="AV2864" t="s">
        <v>8723</v>
      </c>
      <c r="AW2864" t="s">
        <v>3270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1</v>
      </c>
      <c r="BJ2864">
        <v>0</v>
      </c>
      <c r="BK2864">
        <v>0</v>
      </c>
      <c r="BL2864">
        <v>2016031223</v>
      </c>
      <c r="BM2864">
        <v>23</v>
      </c>
    </row>
    <row r="2865" spans="1:65">
      <c r="A2865" t="s">
        <v>8724</v>
      </c>
      <c r="B2865">
        <v>2864</v>
      </c>
      <c r="C2865" t="s">
        <v>57</v>
      </c>
      <c r="D2865" t="s">
        <v>55</v>
      </c>
      <c r="E2865">
        <v>23</v>
      </c>
      <c r="F2865">
        <v>2016031223</v>
      </c>
      <c r="G2865" t="s">
        <v>55</v>
      </c>
      <c r="H2865" t="s">
        <v>3271</v>
      </c>
      <c r="I2865" t="s">
        <v>55</v>
      </c>
      <c r="J2865" t="s">
        <v>55</v>
      </c>
      <c r="K2865" t="s">
        <v>55</v>
      </c>
      <c r="L2865" t="s">
        <v>55</v>
      </c>
      <c r="M2865" t="s">
        <v>55</v>
      </c>
      <c r="N2865" t="s">
        <v>57</v>
      </c>
      <c r="O2865" t="s">
        <v>57</v>
      </c>
      <c r="P2865" t="s">
        <v>57</v>
      </c>
      <c r="Q2865" t="s">
        <v>57</v>
      </c>
      <c r="R2865" t="s">
        <v>57</v>
      </c>
      <c r="S2865" t="s">
        <v>55</v>
      </c>
      <c r="T2865" t="s">
        <v>57</v>
      </c>
      <c r="U2865" t="s">
        <v>57</v>
      </c>
      <c r="V2865" t="s">
        <v>57</v>
      </c>
      <c r="W2865" t="s">
        <v>55</v>
      </c>
      <c r="X2865" t="s">
        <v>57</v>
      </c>
      <c r="Y2865" t="s">
        <v>57</v>
      </c>
      <c r="Z2865" t="s">
        <v>57</v>
      </c>
      <c r="AA2865" t="s">
        <v>57</v>
      </c>
      <c r="AB2865" t="s">
        <v>57</v>
      </c>
      <c r="AC2865" t="s">
        <v>57</v>
      </c>
      <c r="AD2865" t="s">
        <v>57</v>
      </c>
      <c r="AE2865">
        <v>0</v>
      </c>
      <c r="AF2865">
        <v>0</v>
      </c>
      <c r="AG2865">
        <v>0</v>
      </c>
      <c r="AH2865">
        <v>0</v>
      </c>
      <c r="AI2865" s="18" t="str">
        <f t="shared" si="177"/>
        <v>1</v>
      </c>
      <c r="AJ2865" s="18" t="str">
        <f t="shared" si="178"/>
        <v>1</v>
      </c>
      <c r="AK2865" s="18" t="str">
        <f t="shared" si="179"/>
        <v>1</v>
      </c>
      <c r="AL2865" s="18">
        <f t="shared" si="180"/>
        <v>0</v>
      </c>
      <c r="AM2865" t="s">
        <v>55</v>
      </c>
      <c r="AN2865" t="s">
        <v>55</v>
      </c>
      <c r="AO2865">
        <v>0</v>
      </c>
      <c r="AP2865">
        <v>1</v>
      </c>
      <c r="AQ2865">
        <v>0</v>
      </c>
      <c r="AR2865" t="s">
        <v>59</v>
      </c>
      <c r="AS2865" t="s">
        <v>80</v>
      </c>
      <c r="AT2865" t="s">
        <v>80</v>
      </c>
      <c r="AU2865" t="s">
        <v>80</v>
      </c>
      <c r="AV2865" t="s">
        <v>8724</v>
      </c>
      <c r="AW2865" t="s">
        <v>3271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1</v>
      </c>
      <c r="BJ2865">
        <v>0</v>
      </c>
      <c r="BK2865">
        <v>0</v>
      </c>
      <c r="BL2865">
        <v>2016031223</v>
      </c>
      <c r="BM2865">
        <v>23</v>
      </c>
    </row>
    <row r="2866" spans="1:65">
      <c r="A2866" t="s">
        <v>8725</v>
      </c>
      <c r="B2866">
        <v>2865</v>
      </c>
      <c r="C2866" t="s">
        <v>57</v>
      </c>
      <c r="D2866" t="s">
        <v>55</v>
      </c>
      <c r="E2866">
        <v>23</v>
      </c>
      <c r="F2866">
        <v>2016031223</v>
      </c>
      <c r="G2866" t="s">
        <v>55</v>
      </c>
      <c r="H2866" t="s">
        <v>3272</v>
      </c>
      <c r="I2866" t="s">
        <v>55</v>
      </c>
      <c r="J2866" t="s">
        <v>55</v>
      </c>
      <c r="K2866" t="s">
        <v>55</v>
      </c>
      <c r="L2866" t="s">
        <v>55</v>
      </c>
      <c r="M2866" t="s">
        <v>55</v>
      </c>
      <c r="N2866" t="s">
        <v>57</v>
      </c>
      <c r="O2866" t="s">
        <v>57</v>
      </c>
      <c r="P2866" t="s">
        <v>57</v>
      </c>
      <c r="Q2866" t="s">
        <v>57</v>
      </c>
      <c r="R2866" t="s">
        <v>57</v>
      </c>
      <c r="S2866" t="s">
        <v>55</v>
      </c>
      <c r="T2866" t="s">
        <v>57</v>
      </c>
      <c r="U2866" t="s">
        <v>57</v>
      </c>
      <c r="V2866" t="s">
        <v>57</v>
      </c>
      <c r="W2866" t="s">
        <v>55</v>
      </c>
      <c r="X2866" t="s">
        <v>57</v>
      </c>
      <c r="Y2866" t="s">
        <v>57</v>
      </c>
      <c r="Z2866" t="s">
        <v>57</v>
      </c>
      <c r="AA2866" t="s">
        <v>57</v>
      </c>
      <c r="AB2866" t="s">
        <v>57</v>
      </c>
      <c r="AC2866" t="s">
        <v>57</v>
      </c>
      <c r="AD2866" t="s">
        <v>57</v>
      </c>
      <c r="AE2866">
        <v>0</v>
      </c>
      <c r="AF2866">
        <v>0</v>
      </c>
      <c r="AG2866">
        <v>0</v>
      </c>
      <c r="AH2866">
        <v>0</v>
      </c>
      <c r="AI2866" s="18" t="str">
        <f t="shared" si="177"/>
        <v>1</v>
      </c>
      <c r="AJ2866" s="18" t="str">
        <f t="shared" si="178"/>
        <v>1</v>
      </c>
      <c r="AK2866" s="18" t="str">
        <f t="shared" si="179"/>
        <v>1</v>
      </c>
      <c r="AL2866" s="18">
        <f t="shared" si="180"/>
        <v>0</v>
      </c>
      <c r="AM2866" t="s">
        <v>55</v>
      </c>
      <c r="AN2866" t="s">
        <v>55</v>
      </c>
      <c r="AO2866">
        <v>1</v>
      </c>
      <c r="AP2866">
        <v>1</v>
      </c>
      <c r="AQ2866">
        <v>0</v>
      </c>
      <c r="AR2866" t="s">
        <v>59</v>
      </c>
      <c r="AS2866" t="s">
        <v>80</v>
      </c>
      <c r="AT2866" t="s">
        <v>80</v>
      </c>
      <c r="AU2866" t="s">
        <v>80</v>
      </c>
      <c r="AV2866" t="s">
        <v>8725</v>
      </c>
      <c r="AW2866" t="s">
        <v>3272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2016031223</v>
      </c>
      <c r="BM2866">
        <v>23</v>
      </c>
    </row>
    <row r="2867" spans="1:65">
      <c r="A2867" t="s">
        <v>8726</v>
      </c>
      <c r="B2867">
        <v>2866</v>
      </c>
      <c r="C2867" t="s">
        <v>57</v>
      </c>
      <c r="D2867" t="s">
        <v>55</v>
      </c>
      <c r="E2867">
        <v>23</v>
      </c>
      <c r="F2867">
        <v>2016031223</v>
      </c>
      <c r="G2867" t="s">
        <v>55</v>
      </c>
      <c r="H2867" t="s">
        <v>3273</v>
      </c>
      <c r="I2867" t="s">
        <v>55</v>
      </c>
      <c r="J2867" t="s">
        <v>55</v>
      </c>
      <c r="K2867" t="s">
        <v>55</v>
      </c>
      <c r="L2867" t="s">
        <v>55</v>
      </c>
      <c r="M2867" t="s">
        <v>55</v>
      </c>
      <c r="N2867" t="s">
        <v>57</v>
      </c>
      <c r="O2867" t="s">
        <v>57</v>
      </c>
      <c r="P2867" t="s">
        <v>57</v>
      </c>
      <c r="Q2867" t="s">
        <v>57</v>
      </c>
      <c r="R2867" t="s">
        <v>57</v>
      </c>
      <c r="S2867" t="s">
        <v>55</v>
      </c>
      <c r="T2867" t="s">
        <v>57</v>
      </c>
      <c r="U2867" t="s">
        <v>57</v>
      </c>
      <c r="V2867" t="s">
        <v>57</v>
      </c>
      <c r="W2867" t="s">
        <v>55</v>
      </c>
      <c r="X2867" t="s">
        <v>57</v>
      </c>
      <c r="Y2867" t="s">
        <v>57</v>
      </c>
      <c r="Z2867" t="s">
        <v>57</v>
      </c>
      <c r="AA2867" t="s">
        <v>57</v>
      </c>
      <c r="AB2867" t="s">
        <v>57</v>
      </c>
      <c r="AC2867" t="s">
        <v>57</v>
      </c>
      <c r="AD2867" t="s">
        <v>57</v>
      </c>
      <c r="AE2867">
        <v>0</v>
      </c>
      <c r="AF2867">
        <v>0</v>
      </c>
      <c r="AG2867">
        <v>0</v>
      </c>
      <c r="AH2867">
        <v>0</v>
      </c>
      <c r="AI2867" s="18" t="str">
        <f t="shared" si="177"/>
        <v>1</v>
      </c>
      <c r="AJ2867" s="18" t="str">
        <f t="shared" si="178"/>
        <v>1</v>
      </c>
      <c r="AK2867" s="18" t="str">
        <f t="shared" si="179"/>
        <v>1</v>
      </c>
      <c r="AL2867" s="18">
        <f t="shared" si="180"/>
        <v>0</v>
      </c>
      <c r="AM2867" t="s">
        <v>55</v>
      </c>
      <c r="AN2867" t="s">
        <v>55</v>
      </c>
      <c r="AO2867">
        <v>0</v>
      </c>
      <c r="AP2867">
        <v>1</v>
      </c>
      <c r="AQ2867">
        <v>0</v>
      </c>
      <c r="AR2867" t="s">
        <v>59</v>
      </c>
      <c r="AS2867" t="s">
        <v>80</v>
      </c>
      <c r="AT2867" t="s">
        <v>80</v>
      </c>
      <c r="AU2867" t="s">
        <v>80</v>
      </c>
      <c r="AV2867" t="s">
        <v>8726</v>
      </c>
      <c r="AW2867" t="s">
        <v>3273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1</v>
      </c>
      <c r="BJ2867">
        <v>0</v>
      </c>
      <c r="BK2867">
        <v>0</v>
      </c>
      <c r="BL2867">
        <v>2016031223</v>
      </c>
      <c r="BM2867">
        <v>23</v>
      </c>
    </row>
    <row r="2868" spans="1:65">
      <c r="A2868" t="s">
        <v>8727</v>
      </c>
      <c r="B2868">
        <v>2867</v>
      </c>
      <c r="C2868" t="s">
        <v>57</v>
      </c>
      <c r="D2868" t="s">
        <v>55</v>
      </c>
      <c r="E2868">
        <v>23</v>
      </c>
      <c r="F2868">
        <v>2016031323</v>
      </c>
      <c r="G2868" t="s">
        <v>55</v>
      </c>
      <c r="H2868" t="s">
        <v>3274</v>
      </c>
      <c r="I2868" t="s">
        <v>55</v>
      </c>
      <c r="J2868" t="s">
        <v>55</v>
      </c>
      <c r="K2868" t="s">
        <v>55</v>
      </c>
      <c r="L2868" t="s">
        <v>55</v>
      </c>
      <c r="M2868" t="s">
        <v>55</v>
      </c>
      <c r="N2868" t="s">
        <v>57</v>
      </c>
      <c r="O2868" t="s">
        <v>57</v>
      </c>
      <c r="P2868" t="s">
        <v>57</v>
      </c>
      <c r="Q2868" t="s">
        <v>57</v>
      </c>
      <c r="R2868" t="s">
        <v>57</v>
      </c>
      <c r="S2868" t="s">
        <v>55</v>
      </c>
      <c r="T2868" t="s">
        <v>57</v>
      </c>
      <c r="U2868" t="s">
        <v>57</v>
      </c>
      <c r="V2868" t="s">
        <v>57</v>
      </c>
      <c r="W2868" t="s">
        <v>55</v>
      </c>
      <c r="X2868" t="s">
        <v>57</v>
      </c>
      <c r="Y2868" t="s">
        <v>57</v>
      </c>
      <c r="Z2868" t="s">
        <v>57</v>
      </c>
      <c r="AA2868" t="s">
        <v>57</v>
      </c>
      <c r="AB2868" t="s">
        <v>57</v>
      </c>
      <c r="AC2868" t="s">
        <v>57</v>
      </c>
      <c r="AD2868" t="s">
        <v>57</v>
      </c>
      <c r="AE2868">
        <v>0</v>
      </c>
      <c r="AF2868">
        <v>0</v>
      </c>
      <c r="AG2868">
        <v>0</v>
      </c>
      <c r="AH2868">
        <v>0</v>
      </c>
      <c r="AI2868" s="18" t="str">
        <f t="shared" si="177"/>
        <v>1</v>
      </c>
      <c r="AJ2868" s="18" t="str">
        <f t="shared" si="178"/>
        <v>1</v>
      </c>
      <c r="AK2868" s="18" t="str">
        <f t="shared" si="179"/>
        <v>1</v>
      </c>
      <c r="AL2868" s="18">
        <f t="shared" si="180"/>
        <v>0</v>
      </c>
      <c r="AM2868" t="s">
        <v>55</v>
      </c>
      <c r="AN2868" t="s">
        <v>55</v>
      </c>
      <c r="AO2868">
        <v>0</v>
      </c>
      <c r="AP2868">
        <v>1</v>
      </c>
      <c r="AQ2868">
        <v>0</v>
      </c>
      <c r="AR2868" t="s">
        <v>59</v>
      </c>
      <c r="AS2868" t="s">
        <v>80</v>
      </c>
      <c r="AT2868" t="s">
        <v>80</v>
      </c>
      <c r="AU2868" t="s">
        <v>80</v>
      </c>
      <c r="AV2868" t="s">
        <v>8727</v>
      </c>
      <c r="AW2868" t="s">
        <v>3274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0</v>
      </c>
      <c r="BL2868">
        <v>2016031323</v>
      </c>
      <c r="BM2868">
        <v>23</v>
      </c>
    </row>
    <row r="2869" spans="1:65">
      <c r="A2869" t="s">
        <v>8728</v>
      </c>
      <c r="B2869">
        <v>2868</v>
      </c>
      <c r="C2869" t="s">
        <v>57</v>
      </c>
      <c r="D2869" t="s">
        <v>55</v>
      </c>
      <c r="E2869">
        <v>23</v>
      </c>
      <c r="F2869">
        <v>2016031323</v>
      </c>
      <c r="G2869" t="s">
        <v>55</v>
      </c>
      <c r="H2869" t="s">
        <v>3275</v>
      </c>
      <c r="I2869" t="s">
        <v>55</v>
      </c>
      <c r="J2869" t="s">
        <v>55</v>
      </c>
      <c r="K2869" t="s">
        <v>55</v>
      </c>
      <c r="L2869" t="s">
        <v>55</v>
      </c>
      <c r="M2869" t="s">
        <v>55</v>
      </c>
      <c r="N2869" t="s">
        <v>57</v>
      </c>
      <c r="O2869" t="s">
        <v>57</v>
      </c>
      <c r="P2869" t="s">
        <v>57</v>
      </c>
      <c r="Q2869" t="s">
        <v>57</v>
      </c>
      <c r="R2869" t="s">
        <v>57</v>
      </c>
      <c r="S2869" t="s">
        <v>55</v>
      </c>
      <c r="T2869" t="s">
        <v>57</v>
      </c>
      <c r="U2869" t="s">
        <v>57</v>
      </c>
      <c r="V2869" t="s">
        <v>57</v>
      </c>
      <c r="W2869" t="s">
        <v>55</v>
      </c>
      <c r="X2869" t="s">
        <v>57</v>
      </c>
      <c r="Y2869" t="s">
        <v>57</v>
      </c>
      <c r="Z2869" t="s">
        <v>57</v>
      </c>
      <c r="AA2869" t="s">
        <v>57</v>
      </c>
      <c r="AB2869" t="s">
        <v>57</v>
      </c>
      <c r="AC2869" t="s">
        <v>57</v>
      </c>
      <c r="AD2869" t="s">
        <v>57</v>
      </c>
      <c r="AE2869">
        <v>0</v>
      </c>
      <c r="AF2869">
        <v>0</v>
      </c>
      <c r="AG2869">
        <v>0</v>
      </c>
      <c r="AH2869">
        <v>0</v>
      </c>
      <c r="AI2869" s="18" t="str">
        <f t="shared" si="177"/>
        <v>1</v>
      </c>
      <c r="AJ2869" s="18" t="str">
        <f t="shared" si="178"/>
        <v>1</v>
      </c>
      <c r="AK2869" s="18" t="str">
        <f t="shared" si="179"/>
        <v>1</v>
      </c>
      <c r="AL2869" s="18">
        <f t="shared" si="180"/>
        <v>0</v>
      </c>
      <c r="AM2869" t="s">
        <v>55</v>
      </c>
      <c r="AN2869" t="s">
        <v>55</v>
      </c>
      <c r="AO2869">
        <v>1</v>
      </c>
      <c r="AP2869">
        <v>1</v>
      </c>
      <c r="AQ2869">
        <v>0</v>
      </c>
      <c r="AR2869" t="s">
        <v>59</v>
      </c>
      <c r="AS2869" t="s">
        <v>80</v>
      </c>
      <c r="AT2869" t="s">
        <v>80</v>
      </c>
      <c r="AU2869" t="s">
        <v>80</v>
      </c>
      <c r="AV2869" t="s">
        <v>8728</v>
      </c>
      <c r="AW2869" t="s">
        <v>3275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0</v>
      </c>
      <c r="BK2869">
        <v>0</v>
      </c>
      <c r="BL2869">
        <v>2016031323</v>
      </c>
      <c r="BM2869">
        <v>23</v>
      </c>
    </row>
    <row r="2870" spans="1:65">
      <c r="A2870" t="s">
        <v>8729</v>
      </c>
      <c r="B2870">
        <v>2869</v>
      </c>
      <c r="C2870" t="s">
        <v>57</v>
      </c>
      <c r="D2870" t="s">
        <v>55</v>
      </c>
      <c r="E2870">
        <v>23</v>
      </c>
      <c r="F2870">
        <v>2016031323</v>
      </c>
      <c r="G2870" t="s">
        <v>55</v>
      </c>
      <c r="H2870" t="s">
        <v>3276</v>
      </c>
      <c r="I2870" t="s">
        <v>55</v>
      </c>
      <c r="J2870" t="s">
        <v>55</v>
      </c>
      <c r="K2870" t="s">
        <v>55</v>
      </c>
      <c r="L2870" t="s">
        <v>55</v>
      </c>
      <c r="M2870" t="s">
        <v>55</v>
      </c>
      <c r="N2870" t="s">
        <v>57</v>
      </c>
      <c r="O2870" t="s">
        <v>57</v>
      </c>
      <c r="P2870" t="s">
        <v>57</v>
      </c>
      <c r="Q2870" t="s">
        <v>57</v>
      </c>
      <c r="R2870" t="s">
        <v>57</v>
      </c>
      <c r="S2870" t="s">
        <v>55</v>
      </c>
      <c r="T2870" t="s">
        <v>57</v>
      </c>
      <c r="U2870" t="s">
        <v>57</v>
      </c>
      <c r="V2870" t="s">
        <v>57</v>
      </c>
      <c r="W2870" t="s">
        <v>55</v>
      </c>
      <c r="X2870" t="s">
        <v>57</v>
      </c>
      <c r="Y2870" t="s">
        <v>57</v>
      </c>
      <c r="Z2870" t="s">
        <v>57</v>
      </c>
      <c r="AA2870" t="s">
        <v>57</v>
      </c>
      <c r="AB2870" t="s">
        <v>57</v>
      </c>
      <c r="AC2870" t="s">
        <v>57</v>
      </c>
      <c r="AD2870" t="s">
        <v>57</v>
      </c>
      <c r="AE2870">
        <v>0</v>
      </c>
      <c r="AF2870">
        <v>0</v>
      </c>
      <c r="AG2870">
        <v>0</v>
      </c>
      <c r="AH2870">
        <v>0</v>
      </c>
      <c r="AI2870" s="18" t="str">
        <f t="shared" si="177"/>
        <v>1</v>
      </c>
      <c r="AJ2870" s="18" t="str">
        <f t="shared" si="178"/>
        <v>1</v>
      </c>
      <c r="AK2870" s="18" t="str">
        <f t="shared" si="179"/>
        <v>1</v>
      </c>
      <c r="AL2870" s="18">
        <f t="shared" si="180"/>
        <v>0</v>
      </c>
      <c r="AM2870" t="s">
        <v>55</v>
      </c>
      <c r="AN2870" t="s">
        <v>55</v>
      </c>
      <c r="AO2870">
        <v>0</v>
      </c>
      <c r="AP2870">
        <v>1</v>
      </c>
      <c r="AQ2870">
        <v>0</v>
      </c>
      <c r="AR2870" t="s">
        <v>59</v>
      </c>
      <c r="AS2870" t="s">
        <v>80</v>
      </c>
      <c r="AT2870" t="s">
        <v>80</v>
      </c>
      <c r="AU2870" t="s">
        <v>80</v>
      </c>
      <c r="AV2870" t="s">
        <v>8729</v>
      </c>
      <c r="AW2870" t="s">
        <v>3276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1</v>
      </c>
      <c r="BJ2870">
        <v>0</v>
      </c>
      <c r="BK2870">
        <v>0</v>
      </c>
      <c r="BL2870">
        <v>2016031323</v>
      </c>
      <c r="BM2870">
        <v>23</v>
      </c>
    </row>
    <row r="2871" spans="1:65">
      <c r="A2871" t="s">
        <v>8730</v>
      </c>
      <c r="B2871">
        <v>2870</v>
      </c>
      <c r="C2871" t="s">
        <v>57</v>
      </c>
      <c r="D2871" t="s">
        <v>55</v>
      </c>
      <c r="E2871">
        <v>23</v>
      </c>
      <c r="F2871">
        <v>2016031323</v>
      </c>
      <c r="G2871" t="s">
        <v>55</v>
      </c>
      <c r="H2871" t="s">
        <v>3277</v>
      </c>
      <c r="I2871" t="s">
        <v>55</v>
      </c>
      <c r="J2871" t="s">
        <v>55</v>
      </c>
      <c r="K2871" t="s">
        <v>55</v>
      </c>
      <c r="L2871" t="s">
        <v>55</v>
      </c>
      <c r="M2871" t="s">
        <v>55</v>
      </c>
      <c r="N2871" t="s">
        <v>57</v>
      </c>
      <c r="O2871" t="s">
        <v>57</v>
      </c>
      <c r="P2871" t="s">
        <v>57</v>
      </c>
      <c r="Q2871" t="s">
        <v>57</v>
      </c>
      <c r="R2871" t="s">
        <v>57</v>
      </c>
      <c r="S2871" t="s">
        <v>55</v>
      </c>
      <c r="T2871" t="s">
        <v>57</v>
      </c>
      <c r="U2871" t="s">
        <v>57</v>
      </c>
      <c r="V2871" t="s">
        <v>57</v>
      </c>
      <c r="W2871" t="s">
        <v>55</v>
      </c>
      <c r="X2871" t="s">
        <v>57</v>
      </c>
      <c r="Y2871" t="s">
        <v>57</v>
      </c>
      <c r="Z2871" t="s">
        <v>57</v>
      </c>
      <c r="AA2871" t="s">
        <v>57</v>
      </c>
      <c r="AB2871" t="s">
        <v>57</v>
      </c>
      <c r="AC2871" t="s">
        <v>57</v>
      </c>
      <c r="AD2871" t="s">
        <v>57</v>
      </c>
      <c r="AE2871">
        <v>0</v>
      </c>
      <c r="AF2871">
        <v>0</v>
      </c>
      <c r="AG2871">
        <v>0</v>
      </c>
      <c r="AH2871">
        <v>0</v>
      </c>
      <c r="AI2871" s="18" t="str">
        <f t="shared" si="177"/>
        <v>1</v>
      </c>
      <c r="AJ2871" s="18" t="str">
        <f t="shared" si="178"/>
        <v>1</v>
      </c>
      <c r="AK2871" s="18" t="str">
        <f t="shared" si="179"/>
        <v>1</v>
      </c>
      <c r="AL2871" s="18">
        <f t="shared" si="180"/>
        <v>0</v>
      </c>
      <c r="AM2871" t="s">
        <v>55</v>
      </c>
      <c r="AN2871" t="s">
        <v>55</v>
      </c>
      <c r="AO2871">
        <v>0</v>
      </c>
      <c r="AP2871">
        <v>1</v>
      </c>
      <c r="AQ2871">
        <v>0</v>
      </c>
      <c r="AR2871" t="s">
        <v>59</v>
      </c>
      <c r="AS2871" t="s">
        <v>80</v>
      </c>
      <c r="AT2871" t="s">
        <v>80</v>
      </c>
      <c r="AU2871" t="s">
        <v>80</v>
      </c>
      <c r="AV2871" t="s">
        <v>8730</v>
      </c>
      <c r="AW2871" t="s">
        <v>3277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0</v>
      </c>
      <c r="BL2871">
        <v>2016031323</v>
      </c>
      <c r="BM2871">
        <v>23</v>
      </c>
    </row>
    <row r="2872" spans="1:65">
      <c r="A2872" t="s">
        <v>8731</v>
      </c>
      <c r="B2872">
        <v>2871</v>
      </c>
      <c r="C2872" t="s">
        <v>57</v>
      </c>
      <c r="D2872" t="s">
        <v>55</v>
      </c>
      <c r="E2872">
        <v>23</v>
      </c>
      <c r="F2872">
        <v>2016031323</v>
      </c>
      <c r="G2872" t="s">
        <v>55</v>
      </c>
      <c r="H2872" t="s">
        <v>3278</v>
      </c>
      <c r="I2872" t="s">
        <v>55</v>
      </c>
      <c r="J2872" t="s">
        <v>55</v>
      </c>
      <c r="K2872" t="s">
        <v>55</v>
      </c>
      <c r="L2872" t="s">
        <v>55</v>
      </c>
      <c r="M2872" t="s">
        <v>55</v>
      </c>
      <c r="N2872" t="s">
        <v>57</v>
      </c>
      <c r="O2872" t="s">
        <v>57</v>
      </c>
      <c r="P2872" t="s">
        <v>57</v>
      </c>
      <c r="Q2872" t="s">
        <v>57</v>
      </c>
      <c r="R2872" t="s">
        <v>57</v>
      </c>
      <c r="S2872" t="s">
        <v>55</v>
      </c>
      <c r="T2872" t="s">
        <v>57</v>
      </c>
      <c r="U2872" t="s">
        <v>57</v>
      </c>
      <c r="V2872" t="s">
        <v>57</v>
      </c>
      <c r="W2872" t="s">
        <v>55</v>
      </c>
      <c r="X2872" t="s">
        <v>57</v>
      </c>
      <c r="Y2872" t="s">
        <v>57</v>
      </c>
      <c r="Z2872" t="s">
        <v>57</v>
      </c>
      <c r="AA2872" t="s">
        <v>57</v>
      </c>
      <c r="AB2872" t="s">
        <v>57</v>
      </c>
      <c r="AC2872" t="s">
        <v>57</v>
      </c>
      <c r="AD2872" t="s">
        <v>57</v>
      </c>
      <c r="AE2872">
        <v>0</v>
      </c>
      <c r="AF2872">
        <v>0</v>
      </c>
      <c r="AG2872">
        <v>0</v>
      </c>
      <c r="AH2872">
        <v>0</v>
      </c>
      <c r="AI2872" s="18" t="str">
        <f t="shared" si="177"/>
        <v>1</v>
      </c>
      <c r="AJ2872" s="18" t="str">
        <f t="shared" si="178"/>
        <v>1</v>
      </c>
      <c r="AK2872" s="18" t="str">
        <f t="shared" si="179"/>
        <v>1</v>
      </c>
      <c r="AL2872" s="18">
        <f t="shared" si="180"/>
        <v>0</v>
      </c>
      <c r="AM2872" t="s">
        <v>55</v>
      </c>
      <c r="AN2872" t="s">
        <v>55</v>
      </c>
      <c r="AO2872">
        <v>1</v>
      </c>
      <c r="AP2872">
        <v>1</v>
      </c>
      <c r="AQ2872">
        <v>0</v>
      </c>
      <c r="AR2872" t="s">
        <v>59</v>
      </c>
      <c r="AS2872" t="s">
        <v>80</v>
      </c>
      <c r="AT2872" t="s">
        <v>80</v>
      </c>
      <c r="AU2872" t="s">
        <v>80</v>
      </c>
      <c r="AV2872" t="s">
        <v>8731</v>
      </c>
      <c r="AW2872" t="s">
        <v>3278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1</v>
      </c>
      <c r="BJ2872">
        <v>0</v>
      </c>
      <c r="BK2872">
        <v>0</v>
      </c>
      <c r="BL2872">
        <v>2016031323</v>
      </c>
      <c r="BM2872">
        <v>23</v>
      </c>
    </row>
    <row r="2873" spans="1:65">
      <c r="A2873" t="s">
        <v>8732</v>
      </c>
      <c r="B2873">
        <v>2872</v>
      </c>
      <c r="C2873" t="s">
        <v>718</v>
      </c>
      <c r="D2873">
        <v>1</v>
      </c>
      <c r="E2873">
        <v>23</v>
      </c>
      <c r="F2873">
        <v>2016031323</v>
      </c>
      <c r="G2873">
        <v>20160313</v>
      </c>
      <c r="H2873" t="s">
        <v>3279</v>
      </c>
      <c r="I2873" t="s">
        <v>3280</v>
      </c>
      <c r="J2873" t="s">
        <v>55</v>
      </c>
      <c r="K2873">
        <v>0</v>
      </c>
      <c r="L2873">
        <v>0</v>
      </c>
      <c r="M2873">
        <v>0</v>
      </c>
      <c r="N2873" t="s">
        <v>56</v>
      </c>
      <c r="O2873" t="s">
        <v>57</v>
      </c>
      <c r="P2873" t="s">
        <v>57</v>
      </c>
      <c r="Q2873" t="s">
        <v>4</v>
      </c>
      <c r="R2873" t="s">
        <v>80</v>
      </c>
      <c r="S2873" t="s">
        <v>55</v>
      </c>
      <c r="T2873" t="s">
        <v>56</v>
      </c>
      <c r="U2873" t="s">
        <v>56</v>
      </c>
      <c r="V2873" t="s">
        <v>56</v>
      </c>
      <c r="W2873" t="s">
        <v>55</v>
      </c>
      <c r="X2873" t="s">
        <v>56</v>
      </c>
      <c r="Y2873" t="s">
        <v>56</v>
      </c>
      <c r="Z2873" t="s">
        <v>56</v>
      </c>
      <c r="AA2873" t="s">
        <v>57</v>
      </c>
      <c r="AB2873" t="s">
        <v>56</v>
      </c>
      <c r="AC2873" t="s">
        <v>56</v>
      </c>
      <c r="AD2873" t="s">
        <v>3058</v>
      </c>
      <c r="AE2873">
        <v>0</v>
      </c>
      <c r="AF2873">
        <v>0</v>
      </c>
      <c r="AG2873">
        <v>0</v>
      </c>
      <c r="AH2873">
        <v>1</v>
      </c>
      <c r="AI2873" s="18" t="str">
        <f t="shared" si="177"/>
        <v>1</v>
      </c>
      <c r="AJ2873" s="18" t="str">
        <f t="shared" si="178"/>
        <v>1</v>
      </c>
      <c r="AK2873" s="18" t="str">
        <f t="shared" si="179"/>
        <v>1</v>
      </c>
      <c r="AL2873" s="18">
        <f t="shared" si="180"/>
        <v>1</v>
      </c>
      <c r="AM2873" t="s">
        <v>55</v>
      </c>
      <c r="AN2873" t="s">
        <v>55</v>
      </c>
      <c r="AO2873">
        <v>0</v>
      </c>
      <c r="AP2873">
        <v>0</v>
      </c>
      <c r="AQ2873">
        <v>0</v>
      </c>
      <c r="AR2873" t="s">
        <v>3280</v>
      </c>
      <c r="AS2873" t="s">
        <v>80</v>
      </c>
      <c r="AT2873" t="s">
        <v>80</v>
      </c>
      <c r="AU2873" t="s">
        <v>80</v>
      </c>
      <c r="AV2873" t="s">
        <v>8732</v>
      </c>
      <c r="AW2873" t="s">
        <v>3279</v>
      </c>
      <c r="AX2873">
        <v>0</v>
      </c>
      <c r="AY2873">
        <v>0</v>
      </c>
      <c r="AZ2873">
        <v>0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2016031323</v>
      </c>
      <c r="BM2873">
        <v>23</v>
      </c>
    </row>
    <row r="2874" spans="1:65">
      <c r="A2874" t="s">
        <v>8733</v>
      </c>
      <c r="B2874">
        <v>2873</v>
      </c>
      <c r="C2874" t="s">
        <v>718</v>
      </c>
      <c r="D2874">
        <v>1</v>
      </c>
      <c r="E2874">
        <v>23</v>
      </c>
      <c r="F2874">
        <v>2016031323</v>
      </c>
      <c r="G2874">
        <v>20160313</v>
      </c>
      <c r="H2874" t="s">
        <v>3281</v>
      </c>
      <c r="I2874" t="s">
        <v>76</v>
      </c>
      <c r="J2874" t="s">
        <v>55</v>
      </c>
      <c r="K2874">
        <v>0</v>
      </c>
      <c r="L2874">
        <v>0</v>
      </c>
      <c r="M2874">
        <v>0</v>
      </c>
      <c r="N2874" t="s">
        <v>56</v>
      </c>
      <c r="O2874" t="s">
        <v>57</v>
      </c>
      <c r="P2874" t="s">
        <v>57</v>
      </c>
      <c r="Q2874" t="s">
        <v>4</v>
      </c>
      <c r="R2874" t="s">
        <v>80</v>
      </c>
      <c r="S2874" t="s">
        <v>55</v>
      </c>
      <c r="T2874" t="s">
        <v>56</v>
      </c>
      <c r="U2874" t="s">
        <v>56</v>
      </c>
      <c r="V2874" t="s">
        <v>56</v>
      </c>
      <c r="W2874" t="s">
        <v>55</v>
      </c>
      <c r="X2874" t="s">
        <v>56</v>
      </c>
      <c r="Y2874" t="s">
        <v>56</v>
      </c>
      <c r="Z2874" t="s">
        <v>56</v>
      </c>
      <c r="AA2874" t="s">
        <v>57</v>
      </c>
      <c r="AB2874" t="s">
        <v>56</v>
      </c>
      <c r="AC2874" t="s">
        <v>56</v>
      </c>
      <c r="AD2874" t="s">
        <v>3058</v>
      </c>
      <c r="AE2874">
        <v>0</v>
      </c>
      <c r="AF2874">
        <v>0</v>
      </c>
      <c r="AG2874">
        <v>0</v>
      </c>
      <c r="AH2874">
        <v>1</v>
      </c>
      <c r="AI2874" s="18" t="str">
        <f t="shared" si="177"/>
        <v>1</v>
      </c>
      <c r="AJ2874" s="18" t="str">
        <f t="shared" si="178"/>
        <v>1</v>
      </c>
      <c r="AK2874" s="18" t="str">
        <f t="shared" si="179"/>
        <v>1</v>
      </c>
      <c r="AL2874" s="18">
        <f t="shared" si="180"/>
        <v>1</v>
      </c>
      <c r="AM2874" t="s">
        <v>55</v>
      </c>
      <c r="AN2874" t="s">
        <v>55</v>
      </c>
      <c r="AO2874">
        <v>0</v>
      </c>
      <c r="AP2874">
        <v>0</v>
      </c>
      <c r="AQ2874">
        <v>0</v>
      </c>
      <c r="AR2874" t="s">
        <v>76</v>
      </c>
      <c r="AS2874" t="s">
        <v>80</v>
      </c>
      <c r="AT2874" t="s">
        <v>80</v>
      </c>
      <c r="AU2874" t="s">
        <v>80</v>
      </c>
      <c r="AV2874" t="s">
        <v>8733</v>
      </c>
      <c r="AW2874" t="s">
        <v>3281</v>
      </c>
      <c r="AX2874">
        <v>0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2016031323</v>
      </c>
      <c r="BM2874">
        <v>23</v>
      </c>
    </row>
    <row r="2875" spans="1:65">
      <c r="A2875" t="s">
        <v>8734</v>
      </c>
      <c r="B2875">
        <v>2874</v>
      </c>
      <c r="C2875" t="s">
        <v>57</v>
      </c>
      <c r="D2875" t="s">
        <v>55</v>
      </c>
      <c r="E2875">
        <v>23</v>
      </c>
      <c r="F2875">
        <v>2016031323</v>
      </c>
      <c r="G2875" t="s">
        <v>55</v>
      </c>
      <c r="H2875" t="s">
        <v>3282</v>
      </c>
      <c r="I2875" t="s">
        <v>55</v>
      </c>
      <c r="J2875" t="s">
        <v>55</v>
      </c>
      <c r="K2875" t="s">
        <v>55</v>
      </c>
      <c r="L2875" t="s">
        <v>55</v>
      </c>
      <c r="M2875" t="s">
        <v>55</v>
      </c>
      <c r="N2875" t="s">
        <v>57</v>
      </c>
      <c r="O2875" t="s">
        <v>57</v>
      </c>
      <c r="P2875" t="s">
        <v>57</v>
      </c>
      <c r="Q2875" t="s">
        <v>57</v>
      </c>
      <c r="R2875" t="s">
        <v>57</v>
      </c>
      <c r="S2875" t="s">
        <v>55</v>
      </c>
      <c r="T2875" t="s">
        <v>57</v>
      </c>
      <c r="U2875" t="s">
        <v>57</v>
      </c>
      <c r="V2875" t="s">
        <v>57</v>
      </c>
      <c r="W2875" t="s">
        <v>55</v>
      </c>
      <c r="X2875" t="s">
        <v>57</v>
      </c>
      <c r="Y2875" t="s">
        <v>57</v>
      </c>
      <c r="Z2875" t="s">
        <v>57</v>
      </c>
      <c r="AA2875" t="s">
        <v>57</v>
      </c>
      <c r="AB2875" t="s">
        <v>57</v>
      </c>
      <c r="AC2875" t="s">
        <v>57</v>
      </c>
      <c r="AD2875" t="s">
        <v>57</v>
      </c>
      <c r="AE2875">
        <v>0</v>
      </c>
      <c r="AF2875">
        <v>0</v>
      </c>
      <c r="AG2875">
        <v>0</v>
      </c>
      <c r="AH2875">
        <v>0</v>
      </c>
      <c r="AI2875" s="18" t="str">
        <f t="shared" si="177"/>
        <v>1</v>
      </c>
      <c r="AJ2875" s="18" t="str">
        <f t="shared" si="178"/>
        <v>1</v>
      </c>
      <c r="AK2875" s="18" t="str">
        <f t="shared" si="179"/>
        <v>1</v>
      </c>
      <c r="AL2875" s="18">
        <f t="shared" si="180"/>
        <v>0</v>
      </c>
      <c r="AM2875" t="s">
        <v>55</v>
      </c>
      <c r="AN2875" t="s">
        <v>55</v>
      </c>
      <c r="AO2875">
        <v>0</v>
      </c>
      <c r="AP2875">
        <v>1</v>
      </c>
      <c r="AQ2875">
        <v>0</v>
      </c>
      <c r="AR2875" t="s">
        <v>59</v>
      </c>
      <c r="AS2875" t="s">
        <v>80</v>
      </c>
      <c r="AT2875" t="s">
        <v>80</v>
      </c>
      <c r="AU2875" t="s">
        <v>80</v>
      </c>
      <c r="AV2875" t="s">
        <v>8734</v>
      </c>
      <c r="AW2875" t="s">
        <v>3282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1</v>
      </c>
      <c r="BJ2875">
        <v>0</v>
      </c>
      <c r="BK2875">
        <v>0</v>
      </c>
      <c r="BL2875">
        <v>2016031323</v>
      </c>
      <c r="BM2875">
        <v>23</v>
      </c>
    </row>
    <row r="2876" spans="1:65">
      <c r="A2876" t="s">
        <v>8735</v>
      </c>
      <c r="B2876">
        <v>2875</v>
      </c>
      <c r="C2876" t="s">
        <v>57</v>
      </c>
      <c r="D2876" t="s">
        <v>55</v>
      </c>
      <c r="E2876">
        <v>23</v>
      </c>
      <c r="F2876">
        <v>2016031323</v>
      </c>
      <c r="G2876" t="s">
        <v>55</v>
      </c>
      <c r="H2876" t="s">
        <v>3283</v>
      </c>
      <c r="I2876" t="s">
        <v>55</v>
      </c>
      <c r="J2876" t="s">
        <v>55</v>
      </c>
      <c r="K2876" t="s">
        <v>55</v>
      </c>
      <c r="L2876" t="s">
        <v>55</v>
      </c>
      <c r="M2876" t="s">
        <v>55</v>
      </c>
      <c r="N2876" t="s">
        <v>57</v>
      </c>
      <c r="O2876" t="s">
        <v>57</v>
      </c>
      <c r="P2876" t="s">
        <v>57</v>
      </c>
      <c r="Q2876" t="s">
        <v>57</v>
      </c>
      <c r="R2876" t="s">
        <v>57</v>
      </c>
      <c r="S2876" t="s">
        <v>55</v>
      </c>
      <c r="T2876" t="s">
        <v>57</v>
      </c>
      <c r="U2876" t="s">
        <v>57</v>
      </c>
      <c r="V2876" t="s">
        <v>57</v>
      </c>
      <c r="W2876" t="s">
        <v>55</v>
      </c>
      <c r="X2876" t="s">
        <v>57</v>
      </c>
      <c r="Y2876" t="s">
        <v>57</v>
      </c>
      <c r="Z2876" t="s">
        <v>57</v>
      </c>
      <c r="AA2876" t="s">
        <v>57</v>
      </c>
      <c r="AB2876" t="s">
        <v>57</v>
      </c>
      <c r="AC2876" t="s">
        <v>57</v>
      </c>
      <c r="AD2876" t="s">
        <v>57</v>
      </c>
      <c r="AE2876">
        <v>0</v>
      </c>
      <c r="AF2876">
        <v>0</v>
      </c>
      <c r="AG2876">
        <v>0</v>
      </c>
      <c r="AH2876">
        <v>0</v>
      </c>
      <c r="AI2876" s="18" t="str">
        <f t="shared" si="177"/>
        <v>1</v>
      </c>
      <c r="AJ2876" s="18" t="str">
        <f t="shared" si="178"/>
        <v>1</v>
      </c>
      <c r="AK2876" s="18" t="str">
        <f t="shared" si="179"/>
        <v>1</v>
      </c>
      <c r="AL2876" s="18">
        <f t="shared" si="180"/>
        <v>0</v>
      </c>
      <c r="AM2876" t="s">
        <v>55</v>
      </c>
      <c r="AN2876" t="s">
        <v>55</v>
      </c>
      <c r="AO2876">
        <v>0</v>
      </c>
      <c r="AP2876">
        <v>1</v>
      </c>
      <c r="AQ2876">
        <v>0</v>
      </c>
      <c r="AR2876" t="s">
        <v>59</v>
      </c>
      <c r="AS2876" t="s">
        <v>80</v>
      </c>
      <c r="AT2876" t="s">
        <v>80</v>
      </c>
      <c r="AU2876" t="s">
        <v>80</v>
      </c>
      <c r="AV2876" t="s">
        <v>8735</v>
      </c>
      <c r="AW2876" t="s">
        <v>3283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1</v>
      </c>
      <c r="BJ2876">
        <v>0</v>
      </c>
      <c r="BK2876">
        <v>0</v>
      </c>
      <c r="BL2876">
        <v>2016031323</v>
      </c>
      <c r="BM2876">
        <v>23</v>
      </c>
    </row>
    <row r="2877" spans="1:65">
      <c r="A2877" t="s">
        <v>8736</v>
      </c>
      <c r="B2877">
        <v>2876</v>
      </c>
      <c r="C2877" t="s">
        <v>57</v>
      </c>
      <c r="D2877" t="s">
        <v>55</v>
      </c>
      <c r="E2877">
        <v>23</v>
      </c>
      <c r="F2877">
        <v>2016031323</v>
      </c>
      <c r="G2877" t="s">
        <v>55</v>
      </c>
      <c r="H2877" t="s">
        <v>3284</v>
      </c>
      <c r="I2877" t="s">
        <v>55</v>
      </c>
      <c r="J2877" t="s">
        <v>55</v>
      </c>
      <c r="K2877" t="s">
        <v>55</v>
      </c>
      <c r="L2877" t="s">
        <v>55</v>
      </c>
      <c r="M2877" t="s">
        <v>55</v>
      </c>
      <c r="N2877" t="s">
        <v>57</v>
      </c>
      <c r="O2877" t="s">
        <v>57</v>
      </c>
      <c r="P2877" t="s">
        <v>57</v>
      </c>
      <c r="Q2877" t="s">
        <v>57</v>
      </c>
      <c r="R2877" t="s">
        <v>57</v>
      </c>
      <c r="S2877" t="s">
        <v>55</v>
      </c>
      <c r="T2877" t="s">
        <v>57</v>
      </c>
      <c r="U2877" t="s">
        <v>57</v>
      </c>
      <c r="V2877" t="s">
        <v>57</v>
      </c>
      <c r="W2877" t="s">
        <v>55</v>
      </c>
      <c r="X2877" t="s">
        <v>57</v>
      </c>
      <c r="Y2877" t="s">
        <v>57</v>
      </c>
      <c r="Z2877" t="s">
        <v>57</v>
      </c>
      <c r="AA2877" t="s">
        <v>57</v>
      </c>
      <c r="AB2877" t="s">
        <v>57</v>
      </c>
      <c r="AC2877" t="s">
        <v>57</v>
      </c>
      <c r="AD2877" t="s">
        <v>57</v>
      </c>
      <c r="AE2877">
        <v>0</v>
      </c>
      <c r="AF2877">
        <v>0</v>
      </c>
      <c r="AG2877">
        <v>0</v>
      </c>
      <c r="AH2877">
        <v>0</v>
      </c>
      <c r="AI2877" s="18" t="str">
        <f t="shared" si="177"/>
        <v>1</v>
      </c>
      <c r="AJ2877" s="18" t="str">
        <f t="shared" si="178"/>
        <v>1</v>
      </c>
      <c r="AK2877" s="18" t="str">
        <f t="shared" si="179"/>
        <v>1</v>
      </c>
      <c r="AL2877" s="18">
        <f t="shared" si="180"/>
        <v>0</v>
      </c>
      <c r="AM2877" t="s">
        <v>55</v>
      </c>
      <c r="AN2877" t="s">
        <v>55</v>
      </c>
      <c r="AO2877">
        <v>1</v>
      </c>
      <c r="AP2877">
        <v>1</v>
      </c>
      <c r="AQ2877">
        <v>0</v>
      </c>
      <c r="AR2877" t="s">
        <v>59</v>
      </c>
      <c r="AS2877" t="s">
        <v>80</v>
      </c>
      <c r="AT2877" t="s">
        <v>80</v>
      </c>
      <c r="AU2877" t="s">
        <v>80</v>
      </c>
      <c r="AV2877" t="s">
        <v>8736</v>
      </c>
      <c r="AW2877" t="s">
        <v>3284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1</v>
      </c>
      <c r="BJ2877">
        <v>0</v>
      </c>
      <c r="BK2877">
        <v>0</v>
      </c>
      <c r="BL2877">
        <v>2016031323</v>
      </c>
      <c r="BM2877">
        <v>23</v>
      </c>
    </row>
    <row r="2878" spans="1:65">
      <c r="A2878" t="s">
        <v>8737</v>
      </c>
      <c r="B2878">
        <v>2877</v>
      </c>
      <c r="C2878" t="s">
        <v>57</v>
      </c>
      <c r="D2878" t="s">
        <v>55</v>
      </c>
      <c r="E2878">
        <v>23</v>
      </c>
      <c r="F2878">
        <v>2016031323</v>
      </c>
      <c r="G2878" t="s">
        <v>55</v>
      </c>
      <c r="H2878" t="s">
        <v>3285</v>
      </c>
      <c r="I2878" t="s">
        <v>55</v>
      </c>
      <c r="J2878" t="s">
        <v>55</v>
      </c>
      <c r="K2878" t="s">
        <v>55</v>
      </c>
      <c r="L2878" t="s">
        <v>55</v>
      </c>
      <c r="M2878" t="s">
        <v>55</v>
      </c>
      <c r="N2878" t="s">
        <v>57</v>
      </c>
      <c r="O2878" t="s">
        <v>57</v>
      </c>
      <c r="P2878" t="s">
        <v>57</v>
      </c>
      <c r="Q2878" t="s">
        <v>57</v>
      </c>
      <c r="R2878" t="s">
        <v>57</v>
      </c>
      <c r="S2878" t="s">
        <v>55</v>
      </c>
      <c r="T2878" t="s">
        <v>57</v>
      </c>
      <c r="U2878" t="s">
        <v>57</v>
      </c>
      <c r="V2878" t="s">
        <v>57</v>
      </c>
      <c r="W2878" t="s">
        <v>55</v>
      </c>
      <c r="X2878" t="s">
        <v>57</v>
      </c>
      <c r="Y2878" t="s">
        <v>57</v>
      </c>
      <c r="Z2878" t="s">
        <v>57</v>
      </c>
      <c r="AA2878" t="s">
        <v>57</v>
      </c>
      <c r="AB2878" t="s">
        <v>57</v>
      </c>
      <c r="AC2878" t="s">
        <v>57</v>
      </c>
      <c r="AD2878" t="s">
        <v>57</v>
      </c>
      <c r="AE2878">
        <v>0</v>
      </c>
      <c r="AF2878">
        <v>0</v>
      </c>
      <c r="AG2878">
        <v>0</v>
      </c>
      <c r="AH2878">
        <v>0</v>
      </c>
      <c r="AI2878" s="18" t="str">
        <f t="shared" si="177"/>
        <v>1</v>
      </c>
      <c r="AJ2878" s="18" t="str">
        <f t="shared" si="178"/>
        <v>1</v>
      </c>
      <c r="AK2878" s="18" t="str">
        <f t="shared" si="179"/>
        <v>1</v>
      </c>
      <c r="AL2878" s="18">
        <f t="shared" si="180"/>
        <v>0</v>
      </c>
      <c r="AM2878" t="s">
        <v>55</v>
      </c>
      <c r="AN2878" t="s">
        <v>55</v>
      </c>
      <c r="AO2878">
        <v>0</v>
      </c>
      <c r="AP2878">
        <v>1</v>
      </c>
      <c r="AQ2878">
        <v>0</v>
      </c>
      <c r="AR2878" t="s">
        <v>59</v>
      </c>
      <c r="AS2878" t="s">
        <v>80</v>
      </c>
      <c r="AT2878" t="s">
        <v>80</v>
      </c>
      <c r="AU2878" t="s">
        <v>80</v>
      </c>
      <c r="AV2878" t="s">
        <v>8737</v>
      </c>
      <c r="AW2878" t="s">
        <v>3285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1</v>
      </c>
      <c r="BJ2878">
        <v>0</v>
      </c>
      <c r="BK2878">
        <v>0</v>
      </c>
      <c r="BL2878">
        <v>2016031323</v>
      </c>
      <c r="BM2878">
        <v>23</v>
      </c>
    </row>
    <row r="2879" spans="1:65">
      <c r="A2879" t="s">
        <v>8738</v>
      </c>
      <c r="B2879">
        <v>2878</v>
      </c>
      <c r="C2879" t="s">
        <v>57</v>
      </c>
      <c r="D2879" t="s">
        <v>55</v>
      </c>
      <c r="E2879">
        <v>23</v>
      </c>
      <c r="F2879">
        <v>2016031323</v>
      </c>
      <c r="G2879" t="s">
        <v>55</v>
      </c>
      <c r="H2879" t="s">
        <v>3286</v>
      </c>
      <c r="I2879" t="s">
        <v>55</v>
      </c>
      <c r="J2879" t="s">
        <v>55</v>
      </c>
      <c r="K2879" t="s">
        <v>55</v>
      </c>
      <c r="L2879" t="s">
        <v>55</v>
      </c>
      <c r="M2879" t="s">
        <v>55</v>
      </c>
      <c r="N2879" t="s">
        <v>57</v>
      </c>
      <c r="O2879" t="s">
        <v>57</v>
      </c>
      <c r="P2879" t="s">
        <v>57</v>
      </c>
      <c r="Q2879" t="s">
        <v>57</v>
      </c>
      <c r="R2879" t="s">
        <v>57</v>
      </c>
      <c r="S2879" t="s">
        <v>55</v>
      </c>
      <c r="T2879" t="s">
        <v>57</v>
      </c>
      <c r="U2879" t="s">
        <v>57</v>
      </c>
      <c r="V2879" t="s">
        <v>57</v>
      </c>
      <c r="W2879" t="s">
        <v>55</v>
      </c>
      <c r="X2879" t="s">
        <v>57</v>
      </c>
      <c r="Y2879" t="s">
        <v>57</v>
      </c>
      <c r="Z2879" t="s">
        <v>57</v>
      </c>
      <c r="AA2879" t="s">
        <v>57</v>
      </c>
      <c r="AB2879" t="s">
        <v>57</v>
      </c>
      <c r="AC2879" t="s">
        <v>57</v>
      </c>
      <c r="AD2879" t="s">
        <v>57</v>
      </c>
      <c r="AE2879">
        <v>0</v>
      </c>
      <c r="AF2879">
        <v>0</v>
      </c>
      <c r="AG2879">
        <v>0</v>
      </c>
      <c r="AH2879">
        <v>0</v>
      </c>
      <c r="AI2879" s="18" t="str">
        <f t="shared" si="177"/>
        <v>1</v>
      </c>
      <c r="AJ2879" s="18" t="str">
        <f t="shared" si="178"/>
        <v>1</v>
      </c>
      <c r="AK2879" s="18" t="str">
        <f t="shared" si="179"/>
        <v>1</v>
      </c>
      <c r="AL2879" s="18">
        <f t="shared" si="180"/>
        <v>0</v>
      </c>
      <c r="AM2879" t="s">
        <v>55</v>
      </c>
      <c r="AN2879" t="s">
        <v>55</v>
      </c>
      <c r="AO2879">
        <v>0</v>
      </c>
      <c r="AP2879">
        <v>1</v>
      </c>
      <c r="AQ2879">
        <v>0</v>
      </c>
      <c r="AR2879" t="s">
        <v>59</v>
      </c>
      <c r="AS2879" t="s">
        <v>80</v>
      </c>
      <c r="AT2879" t="s">
        <v>80</v>
      </c>
      <c r="AU2879" t="s">
        <v>80</v>
      </c>
      <c r="AV2879" t="s">
        <v>8738</v>
      </c>
      <c r="AW2879" t="s">
        <v>3286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1</v>
      </c>
      <c r="BJ2879">
        <v>0</v>
      </c>
      <c r="BK2879">
        <v>0</v>
      </c>
      <c r="BL2879">
        <v>2016031323</v>
      </c>
      <c r="BM2879">
        <v>23</v>
      </c>
    </row>
    <row r="2880" spans="1:65">
      <c r="A2880" t="s">
        <v>8739</v>
      </c>
      <c r="B2880">
        <v>2879</v>
      </c>
      <c r="C2880" t="s">
        <v>718</v>
      </c>
      <c r="D2880">
        <v>1</v>
      </c>
      <c r="E2880">
        <v>23</v>
      </c>
      <c r="F2880">
        <v>2016031323</v>
      </c>
      <c r="G2880">
        <v>20160313</v>
      </c>
      <c r="H2880" t="s">
        <v>3287</v>
      </c>
      <c r="I2880" t="s">
        <v>3288</v>
      </c>
      <c r="J2880" t="s">
        <v>55</v>
      </c>
      <c r="K2880">
        <v>0</v>
      </c>
      <c r="L2880">
        <v>0</v>
      </c>
      <c r="M2880">
        <v>0</v>
      </c>
      <c r="N2880" t="s">
        <v>56</v>
      </c>
      <c r="O2880" t="s">
        <v>57</v>
      </c>
      <c r="P2880" t="s">
        <v>57</v>
      </c>
      <c r="Q2880" t="s">
        <v>4</v>
      </c>
      <c r="R2880" t="s">
        <v>860</v>
      </c>
      <c r="S2880" t="s">
        <v>55</v>
      </c>
      <c r="T2880" t="s">
        <v>56</v>
      </c>
      <c r="U2880" t="s">
        <v>56</v>
      </c>
      <c r="V2880" t="s">
        <v>56</v>
      </c>
      <c r="W2880" t="s">
        <v>55</v>
      </c>
      <c r="X2880" t="s">
        <v>56</v>
      </c>
      <c r="Y2880" t="s">
        <v>56</v>
      </c>
      <c r="Z2880" t="s">
        <v>56</v>
      </c>
      <c r="AA2880" t="s">
        <v>57</v>
      </c>
      <c r="AB2880" t="s">
        <v>56</v>
      </c>
      <c r="AC2880" t="s">
        <v>56</v>
      </c>
      <c r="AD2880" t="s">
        <v>3289</v>
      </c>
      <c r="AE2880">
        <v>0</v>
      </c>
      <c r="AF2880">
        <v>0</v>
      </c>
      <c r="AG2880">
        <v>0</v>
      </c>
      <c r="AH2880">
        <v>1</v>
      </c>
      <c r="AI2880" s="18" t="str">
        <f t="shared" si="177"/>
        <v>1</v>
      </c>
      <c r="AJ2880" s="18" t="str">
        <f t="shared" si="178"/>
        <v>1</v>
      </c>
      <c r="AK2880" s="18" t="str">
        <f t="shared" si="179"/>
        <v>1</v>
      </c>
      <c r="AL2880" s="18">
        <f t="shared" si="180"/>
        <v>1</v>
      </c>
      <c r="AM2880" t="s">
        <v>55</v>
      </c>
      <c r="AN2880" t="s">
        <v>55</v>
      </c>
      <c r="AO2880">
        <v>0</v>
      </c>
      <c r="AP2880">
        <v>0</v>
      </c>
      <c r="AQ2880">
        <v>0</v>
      </c>
      <c r="AR2880" t="s">
        <v>76</v>
      </c>
      <c r="AS2880" t="s">
        <v>861</v>
      </c>
      <c r="AT2880" t="s">
        <v>861</v>
      </c>
      <c r="AU2880" t="s">
        <v>4449</v>
      </c>
      <c r="AV2880" t="s">
        <v>8739</v>
      </c>
      <c r="AW2880" t="s">
        <v>3287</v>
      </c>
      <c r="AX2880">
        <v>0</v>
      </c>
      <c r="AY2880">
        <v>0</v>
      </c>
      <c r="AZ2880">
        <v>0</v>
      </c>
      <c r="BA2880">
        <v>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1</v>
      </c>
      <c r="BL2880">
        <v>2016031323</v>
      </c>
      <c r="BM2880">
        <v>23</v>
      </c>
    </row>
    <row r="2881" spans="1:65">
      <c r="A2881" t="s">
        <v>8740</v>
      </c>
      <c r="B2881">
        <v>2880</v>
      </c>
      <c r="C2881" t="s">
        <v>57</v>
      </c>
      <c r="D2881" t="s">
        <v>55</v>
      </c>
      <c r="E2881">
        <v>23</v>
      </c>
      <c r="F2881">
        <v>2016031323</v>
      </c>
      <c r="G2881" t="s">
        <v>55</v>
      </c>
      <c r="H2881" t="s">
        <v>3290</v>
      </c>
      <c r="I2881" t="s">
        <v>55</v>
      </c>
      <c r="J2881" t="s">
        <v>55</v>
      </c>
      <c r="K2881" t="s">
        <v>55</v>
      </c>
      <c r="L2881" t="s">
        <v>55</v>
      </c>
      <c r="M2881" t="s">
        <v>55</v>
      </c>
      <c r="N2881" t="s">
        <v>57</v>
      </c>
      <c r="O2881" t="s">
        <v>57</v>
      </c>
      <c r="P2881" t="s">
        <v>57</v>
      </c>
      <c r="Q2881" t="s">
        <v>57</v>
      </c>
      <c r="R2881" t="s">
        <v>57</v>
      </c>
      <c r="S2881" t="s">
        <v>55</v>
      </c>
      <c r="T2881" t="s">
        <v>57</v>
      </c>
      <c r="U2881" t="s">
        <v>57</v>
      </c>
      <c r="V2881" t="s">
        <v>57</v>
      </c>
      <c r="W2881" t="s">
        <v>55</v>
      </c>
      <c r="X2881" t="s">
        <v>57</v>
      </c>
      <c r="Y2881" t="s">
        <v>57</v>
      </c>
      <c r="Z2881" t="s">
        <v>57</v>
      </c>
      <c r="AA2881" t="s">
        <v>57</v>
      </c>
      <c r="AB2881" t="s">
        <v>57</v>
      </c>
      <c r="AC2881" t="s">
        <v>57</v>
      </c>
      <c r="AD2881" t="s">
        <v>57</v>
      </c>
      <c r="AE2881">
        <v>0</v>
      </c>
      <c r="AF2881">
        <v>0</v>
      </c>
      <c r="AG2881">
        <v>0</v>
      </c>
      <c r="AH2881">
        <v>0</v>
      </c>
      <c r="AI2881" s="18" t="str">
        <f t="shared" si="177"/>
        <v>1</v>
      </c>
      <c r="AJ2881" s="18" t="str">
        <f t="shared" si="178"/>
        <v>1</v>
      </c>
      <c r="AK2881" s="18" t="str">
        <f t="shared" si="179"/>
        <v>1</v>
      </c>
      <c r="AL2881" s="18">
        <f t="shared" si="180"/>
        <v>0</v>
      </c>
      <c r="AM2881" t="s">
        <v>55</v>
      </c>
      <c r="AN2881" t="s">
        <v>55</v>
      </c>
      <c r="AO2881">
        <v>1</v>
      </c>
      <c r="AP2881">
        <v>1</v>
      </c>
      <c r="AQ2881">
        <v>0</v>
      </c>
      <c r="AR2881" t="s">
        <v>59</v>
      </c>
      <c r="AS2881" t="s">
        <v>80</v>
      </c>
      <c r="AT2881" t="s">
        <v>80</v>
      </c>
      <c r="AU2881" t="s">
        <v>80</v>
      </c>
      <c r="AV2881" t="s">
        <v>8740</v>
      </c>
      <c r="AW2881" t="s">
        <v>3290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1</v>
      </c>
      <c r="BJ2881">
        <v>0</v>
      </c>
      <c r="BK2881">
        <v>0</v>
      </c>
      <c r="BL2881">
        <v>2016031323</v>
      </c>
      <c r="BM2881">
        <v>23</v>
      </c>
    </row>
    <row r="2882" spans="1:65">
      <c r="A2882" t="s">
        <v>8741</v>
      </c>
      <c r="B2882">
        <v>2881</v>
      </c>
      <c r="C2882" t="s">
        <v>718</v>
      </c>
      <c r="D2882">
        <v>1</v>
      </c>
      <c r="E2882">
        <v>23</v>
      </c>
      <c r="F2882">
        <v>2016031323</v>
      </c>
      <c r="G2882">
        <v>20160313</v>
      </c>
      <c r="H2882" t="s">
        <v>3291</v>
      </c>
      <c r="I2882" t="s">
        <v>76</v>
      </c>
      <c r="J2882" t="s">
        <v>55</v>
      </c>
      <c r="K2882">
        <v>0</v>
      </c>
      <c r="L2882">
        <v>0</v>
      </c>
      <c r="M2882">
        <v>0</v>
      </c>
      <c r="N2882" t="s">
        <v>56</v>
      </c>
      <c r="O2882" t="s">
        <v>57</v>
      </c>
      <c r="P2882" t="s">
        <v>57</v>
      </c>
      <c r="Q2882" t="s">
        <v>4</v>
      </c>
      <c r="R2882" t="s">
        <v>860</v>
      </c>
      <c r="S2882" t="s">
        <v>55</v>
      </c>
      <c r="T2882" t="s">
        <v>56</v>
      </c>
      <c r="U2882" t="s">
        <v>56</v>
      </c>
      <c r="V2882" t="s">
        <v>56</v>
      </c>
      <c r="W2882" t="s">
        <v>55</v>
      </c>
      <c r="X2882" t="s">
        <v>56</v>
      </c>
      <c r="Y2882" t="s">
        <v>56</v>
      </c>
      <c r="Z2882" t="s">
        <v>56</v>
      </c>
      <c r="AA2882" t="s">
        <v>57</v>
      </c>
      <c r="AB2882" t="s">
        <v>56</v>
      </c>
      <c r="AC2882" t="s">
        <v>56</v>
      </c>
      <c r="AD2882" t="s">
        <v>57</v>
      </c>
      <c r="AE2882">
        <v>0</v>
      </c>
      <c r="AF2882">
        <v>0</v>
      </c>
      <c r="AG2882">
        <v>0</v>
      </c>
      <c r="AH2882">
        <v>1</v>
      </c>
      <c r="AI2882" s="18" t="str">
        <f t="shared" si="177"/>
        <v>1</v>
      </c>
      <c r="AJ2882" s="18" t="str">
        <f t="shared" si="178"/>
        <v>1</v>
      </c>
      <c r="AK2882" s="18" t="str">
        <f t="shared" si="179"/>
        <v>1</v>
      </c>
      <c r="AL2882" s="18">
        <f t="shared" si="180"/>
        <v>1</v>
      </c>
      <c r="AM2882" t="s">
        <v>55</v>
      </c>
      <c r="AN2882" t="s">
        <v>55</v>
      </c>
      <c r="AO2882">
        <v>0</v>
      </c>
      <c r="AP2882">
        <v>0</v>
      </c>
      <c r="AQ2882">
        <v>0</v>
      </c>
      <c r="AR2882" t="s">
        <v>76</v>
      </c>
      <c r="AS2882" t="s">
        <v>861</v>
      </c>
      <c r="AT2882" t="s">
        <v>861</v>
      </c>
      <c r="AU2882" t="s">
        <v>4449</v>
      </c>
      <c r="AV2882" t="s">
        <v>8741</v>
      </c>
      <c r="AW2882" t="s">
        <v>3291</v>
      </c>
      <c r="AX2882">
        <v>0</v>
      </c>
      <c r="AY2882">
        <v>0</v>
      </c>
      <c r="AZ2882">
        <v>0</v>
      </c>
      <c r="BA2882">
        <v>1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1</v>
      </c>
      <c r="BL2882">
        <v>2016031323</v>
      </c>
      <c r="BM2882">
        <v>23</v>
      </c>
    </row>
    <row r="2883" spans="1:65">
      <c r="A2883" t="s">
        <v>8742</v>
      </c>
      <c r="B2883">
        <v>2882</v>
      </c>
      <c r="C2883" t="s">
        <v>57</v>
      </c>
      <c r="D2883" t="s">
        <v>55</v>
      </c>
      <c r="E2883">
        <v>23</v>
      </c>
      <c r="F2883">
        <v>2016031323</v>
      </c>
      <c r="G2883" t="s">
        <v>55</v>
      </c>
      <c r="H2883" t="s">
        <v>3292</v>
      </c>
      <c r="I2883" t="s">
        <v>55</v>
      </c>
      <c r="J2883" t="s">
        <v>55</v>
      </c>
      <c r="K2883" t="s">
        <v>55</v>
      </c>
      <c r="L2883" t="s">
        <v>55</v>
      </c>
      <c r="M2883" t="s">
        <v>55</v>
      </c>
      <c r="N2883" t="s">
        <v>57</v>
      </c>
      <c r="O2883" t="s">
        <v>57</v>
      </c>
      <c r="P2883" t="s">
        <v>57</v>
      </c>
      <c r="Q2883" t="s">
        <v>57</v>
      </c>
      <c r="R2883" t="s">
        <v>57</v>
      </c>
      <c r="S2883" t="s">
        <v>55</v>
      </c>
      <c r="T2883" t="s">
        <v>57</v>
      </c>
      <c r="U2883" t="s">
        <v>57</v>
      </c>
      <c r="V2883" t="s">
        <v>57</v>
      </c>
      <c r="W2883" t="s">
        <v>55</v>
      </c>
      <c r="X2883" t="s">
        <v>57</v>
      </c>
      <c r="Y2883" t="s">
        <v>57</v>
      </c>
      <c r="Z2883" t="s">
        <v>57</v>
      </c>
      <c r="AA2883" t="s">
        <v>57</v>
      </c>
      <c r="AB2883" t="s">
        <v>57</v>
      </c>
      <c r="AC2883" t="s">
        <v>57</v>
      </c>
      <c r="AD2883" t="s">
        <v>57</v>
      </c>
      <c r="AE2883">
        <v>0</v>
      </c>
      <c r="AF2883">
        <v>0</v>
      </c>
      <c r="AG2883">
        <v>0</v>
      </c>
      <c r="AH2883">
        <v>0</v>
      </c>
      <c r="AI2883" s="18" t="str">
        <f t="shared" ref="AI2883:AI2946" si="181">IF(ISERROR(FIND("0",AE2883))=FALSE, "1", IF(ISERROR(FIND("1",AE2883))=FALSE, "0"))</f>
        <v>1</v>
      </c>
      <c r="AJ2883" s="18" t="str">
        <f t="shared" ref="AJ2883:AJ2946" si="182">IF(ISERROR(FIND("0",AF2883))=FALSE, "1", IF(ISERROR(FIND("1",AF2883))=FALSE, "0"))</f>
        <v>1</v>
      </c>
      <c r="AK2883" s="18" t="str">
        <f t="shared" ref="AK2883:AK2946" si="183">IF(ISERROR(FIND("0",AG2883))=FALSE, "1", IF(ISERROR(FIND("1",AG2883))=FALSE, "0"))</f>
        <v>1</v>
      </c>
      <c r="AL2883" s="18">
        <f t="shared" ref="AL2883:AL2946" si="184">AH2883</f>
        <v>0</v>
      </c>
      <c r="AM2883" t="s">
        <v>55</v>
      </c>
      <c r="AN2883" t="s">
        <v>55</v>
      </c>
      <c r="AO2883">
        <v>0</v>
      </c>
      <c r="AP2883">
        <v>1</v>
      </c>
      <c r="AQ2883">
        <v>0</v>
      </c>
      <c r="AR2883" t="s">
        <v>59</v>
      </c>
      <c r="AS2883" t="s">
        <v>80</v>
      </c>
      <c r="AT2883" t="s">
        <v>80</v>
      </c>
      <c r="AU2883" t="s">
        <v>80</v>
      </c>
      <c r="AV2883" t="s">
        <v>8742</v>
      </c>
      <c r="AW2883" t="s">
        <v>3292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1</v>
      </c>
      <c r="BJ2883">
        <v>0</v>
      </c>
      <c r="BK2883">
        <v>0</v>
      </c>
      <c r="BL2883">
        <v>2016031323</v>
      </c>
      <c r="BM2883">
        <v>23</v>
      </c>
    </row>
    <row r="2884" spans="1:65">
      <c r="A2884" t="s">
        <v>8743</v>
      </c>
      <c r="B2884">
        <v>2883</v>
      </c>
      <c r="C2884" t="s">
        <v>57</v>
      </c>
      <c r="D2884" t="s">
        <v>55</v>
      </c>
      <c r="E2884">
        <v>23</v>
      </c>
      <c r="F2884">
        <v>2016031323</v>
      </c>
      <c r="G2884" t="s">
        <v>55</v>
      </c>
      <c r="H2884" t="s">
        <v>3293</v>
      </c>
      <c r="I2884" t="s">
        <v>55</v>
      </c>
      <c r="J2884" t="s">
        <v>55</v>
      </c>
      <c r="K2884" t="s">
        <v>55</v>
      </c>
      <c r="L2884" t="s">
        <v>55</v>
      </c>
      <c r="M2884" t="s">
        <v>55</v>
      </c>
      <c r="N2884" t="s">
        <v>57</v>
      </c>
      <c r="O2884" t="s">
        <v>57</v>
      </c>
      <c r="P2884" t="s">
        <v>57</v>
      </c>
      <c r="Q2884" t="s">
        <v>57</v>
      </c>
      <c r="R2884" t="s">
        <v>57</v>
      </c>
      <c r="S2884" t="s">
        <v>55</v>
      </c>
      <c r="T2884" t="s">
        <v>57</v>
      </c>
      <c r="U2884" t="s">
        <v>57</v>
      </c>
      <c r="V2884" t="s">
        <v>57</v>
      </c>
      <c r="W2884" t="s">
        <v>55</v>
      </c>
      <c r="X2884" t="s">
        <v>57</v>
      </c>
      <c r="Y2884" t="s">
        <v>57</v>
      </c>
      <c r="Z2884" t="s">
        <v>57</v>
      </c>
      <c r="AA2884" t="s">
        <v>57</v>
      </c>
      <c r="AB2884" t="s">
        <v>57</v>
      </c>
      <c r="AC2884" t="s">
        <v>57</v>
      </c>
      <c r="AD2884" t="s">
        <v>57</v>
      </c>
      <c r="AE2884">
        <v>0</v>
      </c>
      <c r="AF2884">
        <v>0</v>
      </c>
      <c r="AG2884">
        <v>0</v>
      </c>
      <c r="AH2884">
        <v>0</v>
      </c>
      <c r="AI2884" s="18" t="str">
        <f t="shared" si="181"/>
        <v>1</v>
      </c>
      <c r="AJ2884" s="18" t="str">
        <f t="shared" si="182"/>
        <v>1</v>
      </c>
      <c r="AK2884" s="18" t="str">
        <f t="shared" si="183"/>
        <v>1</v>
      </c>
      <c r="AL2884" s="18">
        <f t="shared" si="184"/>
        <v>0</v>
      </c>
      <c r="AM2884" t="s">
        <v>55</v>
      </c>
      <c r="AN2884" t="s">
        <v>55</v>
      </c>
      <c r="AO2884">
        <v>0</v>
      </c>
      <c r="AP2884">
        <v>1</v>
      </c>
      <c r="AQ2884">
        <v>0</v>
      </c>
      <c r="AR2884" t="s">
        <v>59</v>
      </c>
      <c r="AS2884" t="s">
        <v>80</v>
      </c>
      <c r="AT2884" t="s">
        <v>80</v>
      </c>
      <c r="AU2884" t="s">
        <v>80</v>
      </c>
      <c r="AV2884" t="s">
        <v>8743</v>
      </c>
      <c r="AW2884" t="s">
        <v>3293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2016031323</v>
      </c>
      <c r="BM2884">
        <v>23</v>
      </c>
    </row>
    <row r="2885" spans="1:65">
      <c r="A2885" t="s">
        <v>8744</v>
      </c>
      <c r="B2885">
        <v>2884</v>
      </c>
      <c r="C2885" t="s">
        <v>57</v>
      </c>
      <c r="D2885" t="s">
        <v>55</v>
      </c>
      <c r="E2885">
        <v>23</v>
      </c>
      <c r="F2885">
        <v>2016031323</v>
      </c>
      <c r="G2885" t="s">
        <v>55</v>
      </c>
      <c r="H2885" t="s">
        <v>3294</v>
      </c>
      <c r="I2885" t="s">
        <v>55</v>
      </c>
      <c r="J2885" t="s">
        <v>55</v>
      </c>
      <c r="K2885" t="s">
        <v>55</v>
      </c>
      <c r="L2885" t="s">
        <v>55</v>
      </c>
      <c r="M2885" t="s">
        <v>55</v>
      </c>
      <c r="N2885" t="s">
        <v>57</v>
      </c>
      <c r="O2885" t="s">
        <v>57</v>
      </c>
      <c r="P2885" t="s">
        <v>57</v>
      </c>
      <c r="Q2885" t="s">
        <v>57</v>
      </c>
      <c r="R2885" t="s">
        <v>57</v>
      </c>
      <c r="S2885" t="s">
        <v>55</v>
      </c>
      <c r="T2885" t="s">
        <v>57</v>
      </c>
      <c r="U2885" t="s">
        <v>57</v>
      </c>
      <c r="V2885" t="s">
        <v>57</v>
      </c>
      <c r="W2885" t="s">
        <v>55</v>
      </c>
      <c r="X2885" t="s">
        <v>57</v>
      </c>
      <c r="Y2885" t="s">
        <v>57</v>
      </c>
      <c r="Z2885" t="s">
        <v>57</v>
      </c>
      <c r="AA2885" t="s">
        <v>57</v>
      </c>
      <c r="AB2885" t="s">
        <v>57</v>
      </c>
      <c r="AC2885" t="s">
        <v>57</v>
      </c>
      <c r="AD2885" t="s">
        <v>57</v>
      </c>
      <c r="AE2885">
        <v>0</v>
      </c>
      <c r="AF2885">
        <v>0</v>
      </c>
      <c r="AG2885">
        <v>0</v>
      </c>
      <c r="AH2885">
        <v>0</v>
      </c>
      <c r="AI2885" s="18" t="str">
        <f t="shared" si="181"/>
        <v>1</v>
      </c>
      <c r="AJ2885" s="18" t="str">
        <f t="shared" si="182"/>
        <v>1</v>
      </c>
      <c r="AK2885" s="18" t="str">
        <f t="shared" si="183"/>
        <v>1</v>
      </c>
      <c r="AL2885" s="18">
        <f t="shared" si="184"/>
        <v>0</v>
      </c>
      <c r="AM2885" t="s">
        <v>55</v>
      </c>
      <c r="AN2885" t="s">
        <v>55</v>
      </c>
      <c r="AO2885">
        <v>0</v>
      </c>
      <c r="AP2885">
        <v>1</v>
      </c>
      <c r="AQ2885">
        <v>0</v>
      </c>
      <c r="AR2885" t="s">
        <v>59</v>
      </c>
      <c r="AS2885" t="s">
        <v>80</v>
      </c>
      <c r="AT2885" t="s">
        <v>80</v>
      </c>
      <c r="AU2885" t="s">
        <v>80</v>
      </c>
      <c r="AV2885" t="s">
        <v>8744</v>
      </c>
      <c r="AW2885" t="s">
        <v>3294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>
        <v>0</v>
      </c>
      <c r="BK2885">
        <v>0</v>
      </c>
      <c r="BL2885">
        <v>2016031323</v>
      </c>
      <c r="BM2885">
        <v>23</v>
      </c>
    </row>
    <row r="2886" spans="1:65">
      <c r="A2886" t="s">
        <v>8745</v>
      </c>
      <c r="B2886">
        <v>2885</v>
      </c>
      <c r="C2886" t="s">
        <v>57</v>
      </c>
      <c r="D2886" t="s">
        <v>55</v>
      </c>
      <c r="E2886">
        <v>23</v>
      </c>
      <c r="F2886">
        <v>2016031323</v>
      </c>
      <c r="G2886" t="s">
        <v>55</v>
      </c>
      <c r="H2886" t="s">
        <v>3295</v>
      </c>
      <c r="I2886" t="s">
        <v>55</v>
      </c>
      <c r="J2886" t="s">
        <v>55</v>
      </c>
      <c r="K2886" t="s">
        <v>55</v>
      </c>
      <c r="L2886" t="s">
        <v>55</v>
      </c>
      <c r="M2886" t="s">
        <v>55</v>
      </c>
      <c r="N2886" t="s">
        <v>57</v>
      </c>
      <c r="O2886" t="s">
        <v>57</v>
      </c>
      <c r="P2886" t="s">
        <v>57</v>
      </c>
      <c r="Q2886" t="s">
        <v>57</v>
      </c>
      <c r="R2886" t="s">
        <v>57</v>
      </c>
      <c r="S2886" t="s">
        <v>55</v>
      </c>
      <c r="T2886" t="s">
        <v>57</v>
      </c>
      <c r="U2886" t="s">
        <v>57</v>
      </c>
      <c r="V2886" t="s">
        <v>57</v>
      </c>
      <c r="W2886" t="s">
        <v>55</v>
      </c>
      <c r="X2886" t="s">
        <v>57</v>
      </c>
      <c r="Y2886" t="s">
        <v>57</v>
      </c>
      <c r="Z2886" t="s">
        <v>57</v>
      </c>
      <c r="AA2886" t="s">
        <v>57</v>
      </c>
      <c r="AB2886" t="s">
        <v>57</v>
      </c>
      <c r="AC2886" t="s">
        <v>57</v>
      </c>
      <c r="AD2886" t="s">
        <v>57</v>
      </c>
      <c r="AE2886">
        <v>0</v>
      </c>
      <c r="AF2886">
        <v>0</v>
      </c>
      <c r="AG2886">
        <v>0</v>
      </c>
      <c r="AH2886">
        <v>0</v>
      </c>
      <c r="AI2886" s="18" t="str">
        <f t="shared" si="181"/>
        <v>1</v>
      </c>
      <c r="AJ2886" s="18" t="str">
        <f t="shared" si="182"/>
        <v>1</v>
      </c>
      <c r="AK2886" s="18" t="str">
        <f t="shared" si="183"/>
        <v>1</v>
      </c>
      <c r="AL2886" s="18">
        <f t="shared" si="184"/>
        <v>0</v>
      </c>
      <c r="AM2886" t="s">
        <v>55</v>
      </c>
      <c r="AN2886" t="s">
        <v>55</v>
      </c>
      <c r="AO2886">
        <v>1</v>
      </c>
      <c r="AP2886">
        <v>1</v>
      </c>
      <c r="AQ2886">
        <v>0</v>
      </c>
      <c r="AR2886" t="s">
        <v>59</v>
      </c>
      <c r="AS2886" t="s">
        <v>80</v>
      </c>
      <c r="AT2886" t="s">
        <v>80</v>
      </c>
      <c r="AU2886" t="s">
        <v>80</v>
      </c>
      <c r="AV2886" t="s">
        <v>8745</v>
      </c>
      <c r="AW2886" t="s">
        <v>3295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  <c r="BJ2886">
        <v>0</v>
      </c>
      <c r="BK2886">
        <v>0</v>
      </c>
      <c r="BL2886">
        <v>2016031323</v>
      </c>
      <c r="BM2886">
        <v>23</v>
      </c>
    </row>
    <row r="2887" spans="1:65">
      <c r="A2887" t="s">
        <v>8746</v>
      </c>
      <c r="B2887">
        <v>2886</v>
      </c>
      <c r="C2887" t="s">
        <v>718</v>
      </c>
      <c r="D2887">
        <v>1</v>
      </c>
      <c r="E2887">
        <v>23</v>
      </c>
      <c r="F2887">
        <v>2016031323</v>
      </c>
      <c r="G2887">
        <v>20160313</v>
      </c>
      <c r="H2887" t="s">
        <v>3296</v>
      </c>
      <c r="I2887" t="s">
        <v>89</v>
      </c>
      <c r="J2887" t="s">
        <v>55</v>
      </c>
      <c r="K2887">
        <v>5</v>
      </c>
      <c r="L2887">
        <v>0</v>
      </c>
      <c r="M2887">
        <v>5</v>
      </c>
      <c r="N2887" t="s">
        <v>56</v>
      </c>
      <c r="O2887" t="s">
        <v>89</v>
      </c>
      <c r="P2887" t="s">
        <v>68</v>
      </c>
      <c r="Q2887" t="s">
        <v>4</v>
      </c>
      <c r="R2887" t="s">
        <v>860</v>
      </c>
      <c r="S2887" t="s">
        <v>55</v>
      </c>
      <c r="T2887" t="s">
        <v>56</v>
      </c>
      <c r="U2887" t="s">
        <v>56</v>
      </c>
      <c r="V2887" t="s">
        <v>56</v>
      </c>
      <c r="W2887" t="s">
        <v>55</v>
      </c>
      <c r="X2887" t="s">
        <v>56</v>
      </c>
      <c r="Y2887" t="s">
        <v>56</v>
      </c>
      <c r="Z2887" t="s">
        <v>56</v>
      </c>
      <c r="AA2887" t="s">
        <v>57</v>
      </c>
      <c r="AB2887" t="s">
        <v>56</v>
      </c>
      <c r="AC2887" t="s">
        <v>56</v>
      </c>
      <c r="AD2887" t="s">
        <v>3297</v>
      </c>
      <c r="AE2887">
        <v>0</v>
      </c>
      <c r="AF2887">
        <v>0</v>
      </c>
      <c r="AG2887">
        <v>0</v>
      </c>
      <c r="AH2887">
        <v>1</v>
      </c>
      <c r="AI2887" s="18" t="str">
        <f t="shared" si="181"/>
        <v>1</v>
      </c>
      <c r="AJ2887" s="18" t="str">
        <f t="shared" si="182"/>
        <v>1</v>
      </c>
      <c r="AK2887" s="18" t="str">
        <f t="shared" si="183"/>
        <v>1</v>
      </c>
      <c r="AL2887" s="18">
        <f t="shared" si="184"/>
        <v>1</v>
      </c>
      <c r="AM2887" t="s">
        <v>55</v>
      </c>
      <c r="AN2887" t="s">
        <v>55</v>
      </c>
      <c r="AO2887">
        <v>0</v>
      </c>
      <c r="AP2887">
        <v>0</v>
      </c>
      <c r="AQ2887">
        <v>0</v>
      </c>
      <c r="AR2887" t="s">
        <v>89</v>
      </c>
      <c r="AS2887" t="s">
        <v>861</v>
      </c>
      <c r="AT2887" t="s">
        <v>861</v>
      </c>
      <c r="AU2887" t="s">
        <v>4449</v>
      </c>
      <c r="AV2887" t="s">
        <v>8746</v>
      </c>
      <c r="AW2887" t="s">
        <v>3296</v>
      </c>
      <c r="AX2887">
        <v>0</v>
      </c>
      <c r="AY2887">
        <v>0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</v>
      </c>
      <c r="BL2887">
        <v>2016031323</v>
      </c>
      <c r="BM2887">
        <v>23</v>
      </c>
    </row>
    <row r="2888" spans="1:65">
      <c r="A2888" t="s">
        <v>8747</v>
      </c>
      <c r="B2888">
        <v>2887</v>
      </c>
      <c r="C2888" t="s">
        <v>57</v>
      </c>
      <c r="D2888" t="s">
        <v>55</v>
      </c>
      <c r="E2888">
        <v>23</v>
      </c>
      <c r="F2888">
        <v>2016031323</v>
      </c>
      <c r="G2888" t="s">
        <v>55</v>
      </c>
      <c r="H2888" t="s">
        <v>3298</v>
      </c>
      <c r="I2888" t="s">
        <v>55</v>
      </c>
      <c r="J2888" t="s">
        <v>55</v>
      </c>
      <c r="K2888" t="s">
        <v>55</v>
      </c>
      <c r="L2888" t="s">
        <v>55</v>
      </c>
      <c r="M2888" t="s">
        <v>55</v>
      </c>
      <c r="N2888" t="s">
        <v>57</v>
      </c>
      <c r="O2888" t="s">
        <v>57</v>
      </c>
      <c r="P2888" t="s">
        <v>57</v>
      </c>
      <c r="Q2888" t="s">
        <v>57</v>
      </c>
      <c r="R2888" t="s">
        <v>57</v>
      </c>
      <c r="S2888" t="s">
        <v>55</v>
      </c>
      <c r="T2888" t="s">
        <v>57</v>
      </c>
      <c r="U2888" t="s">
        <v>57</v>
      </c>
      <c r="V2888" t="s">
        <v>57</v>
      </c>
      <c r="W2888" t="s">
        <v>55</v>
      </c>
      <c r="X2888" t="s">
        <v>57</v>
      </c>
      <c r="Y2888" t="s">
        <v>57</v>
      </c>
      <c r="Z2888" t="s">
        <v>57</v>
      </c>
      <c r="AA2888" t="s">
        <v>57</v>
      </c>
      <c r="AB2888" t="s">
        <v>57</v>
      </c>
      <c r="AC2888" t="s">
        <v>57</v>
      </c>
      <c r="AD2888" t="s">
        <v>57</v>
      </c>
      <c r="AE2888">
        <v>0</v>
      </c>
      <c r="AF2888">
        <v>0</v>
      </c>
      <c r="AG2888">
        <v>0</v>
      </c>
      <c r="AH2888">
        <v>0</v>
      </c>
      <c r="AI2888" s="18" t="str">
        <f t="shared" si="181"/>
        <v>1</v>
      </c>
      <c r="AJ2888" s="18" t="str">
        <f t="shared" si="182"/>
        <v>1</v>
      </c>
      <c r="AK2888" s="18" t="str">
        <f t="shared" si="183"/>
        <v>1</v>
      </c>
      <c r="AL2888" s="18">
        <f t="shared" si="184"/>
        <v>0</v>
      </c>
      <c r="AM2888" t="s">
        <v>55</v>
      </c>
      <c r="AN2888" t="s">
        <v>55</v>
      </c>
      <c r="AO2888">
        <v>0</v>
      </c>
      <c r="AP2888">
        <v>1</v>
      </c>
      <c r="AQ2888">
        <v>0</v>
      </c>
      <c r="AR2888" t="s">
        <v>59</v>
      </c>
      <c r="AS2888" t="s">
        <v>80</v>
      </c>
      <c r="AT2888" t="s">
        <v>80</v>
      </c>
      <c r="AU2888" t="s">
        <v>80</v>
      </c>
      <c r="AV2888" t="s">
        <v>8747</v>
      </c>
      <c r="AW2888" t="s">
        <v>3298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>
        <v>0</v>
      </c>
      <c r="BK2888">
        <v>0</v>
      </c>
      <c r="BL2888">
        <v>2016031323</v>
      </c>
      <c r="BM2888">
        <v>23</v>
      </c>
    </row>
    <row r="2889" spans="1:65">
      <c r="A2889" t="s">
        <v>8748</v>
      </c>
      <c r="B2889">
        <v>2888</v>
      </c>
      <c r="C2889" t="s">
        <v>57</v>
      </c>
      <c r="D2889" t="s">
        <v>55</v>
      </c>
      <c r="E2889">
        <v>23</v>
      </c>
      <c r="F2889">
        <v>2016031323</v>
      </c>
      <c r="G2889" t="s">
        <v>55</v>
      </c>
      <c r="H2889" t="s">
        <v>3299</v>
      </c>
      <c r="I2889" t="s">
        <v>55</v>
      </c>
      <c r="J2889" t="s">
        <v>55</v>
      </c>
      <c r="K2889" t="s">
        <v>55</v>
      </c>
      <c r="L2889" t="s">
        <v>55</v>
      </c>
      <c r="M2889" t="s">
        <v>55</v>
      </c>
      <c r="N2889" t="s">
        <v>57</v>
      </c>
      <c r="O2889" t="s">
        <v>57</v>
      </c>
      <c r="P2889" t="s">
        <v>57</v>
      </c>
      <c r="Q2889" t="s">
        <v>57</v>
      </c>
      <c r="R2889" t="s">
        <v>57</v>
      </c>
      <c r="S2889" t="s">
        <v>55</v>
      </c>
      <c r="T2889" t="s">
        <v>57</v>
      </c>
      <c r="U2889" t="s">
        <v>57</v>
      </c>
      <c r="V2889" t="s">
        <v>57</v>
      </c>
      <c r="W2889" t="s">
        <v>55</v>
      </c>
      <c r="X2889" t="s">
        <v>57</v>
      </c>
      <c r="Y2889" t="s">
        <v>57</v>
      </c>
      <c r="Z2889" t="s">
        <v>57</v>
      </c>
      <c r="AA2889" t="s">
        <v>57</v>
      </c>
      <c r="AB2889" t="s">
        <v>57</v>
      </c>
      <c r="AC2889" t="s">
        <v>57</v>
      </c>
      <c r="AD2889" t="s">
        <v>57</v>
      </c>
      <c r="AE2889">
        <v>0</v>
      </c>
      <c r="AF2889">
        <v>0</v>
      </c>
      <c r="AG2889">
        <v>0</v>
      </c>
      <c r="AH2889">
        <v>0</v>
      </c>
      <c r="AI2889" s="18" t="str">
        <f t="shared" si="181"/>
        <v>1</v>
      </c>
      <c r="AJ2889" s="18" t="str">
        <f t="shared" si="182"/>
        <v>1</v>
      </c>
      <c r="AK2889" s="18" t="str">
        <f t="shared" si="183"/>
        <v>1</v>
      </c>
      <c r="AL2889" s="18">
        <f t="shared" si="184"/>
        <v>0</v>
      </c>
      <c r="AM2889" t="s">
        <v>55</v>
      </c>
      <c r="AN2889" t="s">
        <v>55</v>
      </c>
      <c r="AO2889">
        <v>0</v>
      </c>
      <c r="AP2889">
        <v>1</v>
      </c>
      <c r="AQ2889">
        <v>0</v>
      </c>
      <c r="AR2889" t="s">
        <v>59</v>
      </c>
      <c r="AS2889" t="s">
        <v>80</v>
      </c>
      <c r="AT2889" t="s">
        <v>80</v>
      </c>
      <c r="AU2889" t="s">
        <v>80</v>
      </c>
      <c r="AV2889" t="s">
        <v>8748</v>
      </c>
      <c r="AW2889" t="s">
        <v>3299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</v>
      </c>
      <c r="BJ2889">
        <v>0</v>
      </c>
      <c r="BK2889">
        <v>0</v>
      </c>
      <c r="BL2889">
        <v>2016031323</v>
      </c>
      <c r="BM2889">
        <v>23</v>
      </c>
    </row>
    <row r="2890" spans="1:65">
      <c r="A2890" t="s">
        <v>8749</v>
      </c>
      <c r="B2890">
        <v>2889</v>
      </c>
      <c r="C2890" t="s">
        <v>57</v>
      </c>
      <c r="D2890" t="s">
        <v>55</v>
      </c>
      <c r="E2890">
        <v>23</v>
      </c>
      <c r="F2890">
        <v>2016031323</v>
      </c>
      <c r="G2890" t="s">
        <v>55</v>
      </c>
      <c r="H2890" t="s">
        <v>3300</v>
      </c>
      <c r="I2890" t="s">
        <v>55</v>
      </c>
      <c r="J2890" t="s">
        <v>55</v>
      </c>
      <c r="K2890" t="s">
        <v>55</v>
      </c>
      <c r="L2890" t="s">
        <v>55</v>
      </c>
      <c r="M2890" t="s">
        <v>55</v>
      </c>
      <c r="N2890" t="s">
        <v>57</v>
      </c>
      <c r="O2890" t="s">
        <v>57</v>
      </c>
      <c r="P2890" t="s">
        <v>57</v>
      </c>
      <c r="Q2890" t="s">
        <v>57</v>
      </c>
      <c r="R2890" t="s">
        <v>57</v>
      </c>
      <c r="S2890" t="s">
        <v>55</v>
      </c>
      <c r="T2890" t="s">
        <v>57</v>
      </c>
      <c r="U2890" t="s">
        <v>57</v>
      </c>
      <c r="V2890" t="s">
        <v>57</v>
      </c>
      <c r="W2890" t="s">
        <v>55</v>
      </c>
      <c r="X2890" t="s">
        <v>57</v>
      </c>
      <c r="Y2890" t="s">
        <v>57</v>
      </c>
      <c r="Z2890" t="s">
        <v>57</v>
      </c>
      <c r="AA2890" t="s">
        <v>57</v>
      </c>
      <c r="AB2890" t="s">
        <v>57</v>
      </c>
      <c r="AC2890" t="s">
        <v>57</v>
      </c>
      <c r="AD2890" t="s">
        <v>57</v>
      </c>
      <c r="AE2890">
        <v>0</v>
      </c>
      <c r="AF2890">
        <v>0</v>
      </c>
      <c r="AG2890">
        <v>0</v>
      </c>
      <c r="AH2890">
        <v>0</v>
      </c>
      <c r="AI2890" s="18" t="str">
        <f t="shared" si="181"/>
        <v>1</v>
      </c>
      <c r="AJ2890" s="18" t="str">
        <f t="shared" si="182"/>
        <v>1</v>
      </c>
      <c r="AK2890" s="18" t="str">
        <f t="shared" si="183"/>
        <v>1</v>
      </c>
      <c r="AL2890" s="18">
        <f t="shared" si="184"/>
        <v>0</v>
      </c>
      <c r="AM2890" t="s">
        <v>55</v>
      </c>
      <c r="AN2890" t="s">
        <v>55</v>
      </c>
      <c r="AO2890">
        <v>0</v>
      </c>
      <c r="AP2890">
        <v>1</v>
      </c>
      <c r="AQ2890">
        <v>0</v>
      </c>
      <c r="AR2890" t="s">
        <v>59</v>
      </c>
      <c r="AS2890" t="s">
        <v>80</v>
      </c>
      <c r="AT2890" t="s">
        <v>80</v>
      </c>
      <c r="AU2890" t="s">
        <v>80</v>
      </c>
      <c r="AV2890" t="s">
        <v>8749</v>
      </c>
      <c r="AW2890" t="s">
        <v>3300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2016031323</v>
      </c>
      <c r="BM2890">
        <v>23</v>
      </c>
    </row>
    <row r="2891" spans="1:65">
      <c r="A2891" t="s">
        <v>8750</v>
      </c>
      <c r="B2891">
        <v>2890</v>
      </c>
      <c r="C2891" t="s">
        <v>57</v>
      </c>
      <c r="D2891" t="s">
        <v>55</v>
      </c>
      <c r="E2891">
        <v>23</v>
      </c>
      <c r="F2891">
        <v>2016031323</v>
      </c>
      <c r="G2891" t="s">
        <v>55</v>
      </c>
      <c r="H2891" t="s">
        <v>3301</v>
      </c>
      <c r="I2891" t="s">
        <v>55</v>
      </c>
      <c r="J2891" t="s">
        <v>55</v>
      </c>
      <c r="K2891" t="s">
        <v>55</v>
      </c>
      <c r="L2891" t="s">
        <v>55</v>
      </c>
      <c r="M2891" t="s">
        <v>55</v>
      </c>
      <c r="N2891" t="s">
        <v>57</v>
      </c>
      <c r="O2891" t="s">
        <v>57</v>
      </c>
      <c r="P2891" t="s">
        <v>57</v>
      </c>
      <c r="Q2891" t="s">
        <v>57</v>
      </c>
      <c r="R2891" t="s">
        <v>57</v>
      </c>
      <c r="S2891" t="s">
        <v>55</v>
      </c>
      <c r="T2891" t="s">
        <v>57</v>
      </c>
      <c r="U2891" t="s">
        <v>57</v>
      </c>
      <c r="V2891" t="s">
        <v>57</v>
      </c>
      <c r="W2891" t="s">
        <v>55</v>
      </c>
      <c r="X2891" t="s">
        <v>57</v>
      </c>
      <c r="Y2891" t="s">
        <v>57</v>
      </c>
      <c r="Z2891" t="s">
        <v>57</v>
      </c>
      <c r="AA2891" t="s">
        <v>57</v>
      </c>
      <c r="AB2891" t="s">
        <v>57</v>
      </c>
      <c r="AC2891" t="s">
        <v>57</v>
      </c>
      <c r="AD2891" t="s">
        <v>57</v>
      </c>
      <c r="AE2891">
        <v>0</v>
      </c>
      <c r="AF2891">
        <v>0</v>
      </c>
      <c r="AG2891">
        <v>0</v>
      </c>
      <c r="AH2891">
        <v>0</v>
      </c>
      <c r="AI2891" s="18" t="str">
        <f t="shared" si="181"/>
        <v>1</v>
      </c>
      <c r="AJ2891" s="18" t="str">
        <f t="shared" si="182"/>
        <v>1</v>
      </c>
      <c r="AK2891" s="18" t="str">
        <f t="shared" si="183"/>
        <v>1</v>
      </c>
      <c r="AL2891" s="18">
        <f t="shared" si="184"/>
        <v>0</v>
      </c>
      <c r="AM2891" t="s">
        <v>55</v>
      </c>
      <c r="AN2891" t="s">
        <v>55</v>
      </c>
      <c r="AO2891">
        <v>1</v>
      </c>
      <c r="AP2891">
        <v>1</v>
      </c>
      <c r="AQ2891">
        <v>0</v>
      </c>
      <c r="AR2891" t="s">
        <v>59</v>
      </c>
      <c r="AS2891" t="s">
        <v>80</v>
      </c>
      <c r="AT2891" t="s">
        <v>80</v>
      </c>
      <c r="AU2891" t="s">
        <v>80</v>
      </c>
      <c r="AV2891" t="s">
        <v>8750</v>
      </c>
      <c r="AW2891" t="s">
        <v>3301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1</v>
      </c>
      <c r="BJ2891">
        <v>0</v>
      </c>
      <c r="BK2891">
        <v>0</v>
      </c>
      <c r="BL2891">
        <v>2016031323</v>
      </c>
      <c r="BM2891">
        <v>23</v>
      </c>
    </row>
    <row r="2892" spans="1:65">
      <c r="A2892" t="s">
        <v>8751</v>
      </c>
      <c r="B2892">
        <v>2891</v>
      </c>
      <c r="C2892" t="s">
        <v>718</v>
      </c>
      <c r="D2892">
        <v>1</v>
      </c>
      <c r="E2892">
        <v>23</v>
      </c>
      <c r="F2892">
        <v>2016031323</v>
      </c>
      <c r="G2892">
        <v>20160313</v>
      </c>
      <c r="H2892" t="s">
        <v>3302</v>
      </c>
      <c r="I2892" t="s">
        <v>76</v>
      </c>
      <c r="J2892" t="s">
        <v>55</v>
      </c>
      <c r="K2892">
        <v>1</v>
      </c>
      <c r="L2892">
        <v>0</v>
      </c>
      <c r="M2892">
        <v>1</v>
      </c>
      <c r="N2892" t="s">
        <v>56</v>
      </c>
      <c r="O2892" t="s">
        <v>76</v>
      </c>
      <c r="P2892" t="s">
        <v>57</v>
      </c>
      <c r="Q2892" t="s">
        <v>4</v>
      </c>
      <c r="R2892" t="s">
        <v>860</v>
      </c>
      <c r="S2892" t="s">
        <v>55</v>
      </c>
      <c r="T2892" t="s">
        <v>56</v>
      </c>
      <c r="U2892" t="s">
        <v>56</v>
      </c>
      <c r="V2892" t="s">
        <v>56</v>
      </c>
      <c r="W2892" t="s">
        <v>55</v>
      </c>
      <c r="X2892" t="s">
        <v>56</v>
      </c>
      <c r="Y2892" t="s">
        <v>56</v>
      </c>
      <c r="Z2892" t="s">
        <v>56</v>
      </c>
      <c r="AA2892" t="s">
        <v>57</v>
      </c>
      <c r="AB2892" t="s">
        <v>56</v>
      </c>
      <c r="AC2892" t="s">
        <v>56</v>
      </c>
      <c r="AD2892" t="s">
        <v>57</v>
      </c>
      <c r="AE2892">
        <v>0</v>
      </c>
      <c r="AF2892">
        <v>0</v>
      </c>
      <c r="AG2892">
        <v>0</v>
      </c>
      <c r="AH2892">
        <v>1</v>
      </c>
      <c r="AI2892" s="18" t="str">
        <f t="shared" si="181"/>
        <v>1</v>
      </c>
      <c r="AJ2892" s="18" t="str">
        <f t="shared" si="182"/>
        <v>1</v>
      </c>
      <c r="AK2892" s="18" t="str">
        <f t="shared" si="183"/>
        <v>1</v>
      </c>
      <c r="AL2892" s="18">
        <f t="shared" si="184"/>
        <v>1</v>
      </c>
      <c r="AM2892" t="s">
        <v>55</v>
      </c>
      <c r="AN2892" t="s">
        <v>55</v>
      </c>
      <c r="AO2892">
        <v>0</v>
      </c>
      <c r="AP2892">
        <v>0</v>
      </c>
      <c r="AQ2892">
        <v>0</v>
      </c>
      <c r="AR2892" t="s">
        <v>76</v>
      </c>
      <c r="AS2892" t="s">
        <v>861</v>
      </c>
      <c r="AT2892" t="s">
        <v>861</v>
      </c>
      <c r="AU2892" t="s">
        <v>4449</v>
      </c>
      <c r="AV2892" t="s">
        <v>8751</v>
      </c>
      <c r="AW2892" t="s">
        <v>3302</v>
      </c>
      <c r="AX2892">
        <v>0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1</v>
      </c>
      <c r="BL2892">
        <v>2016031323</v>
      </c>
      <c r="BM2892">
        <v>23</v>
      </c>
    </row>
    <row r="2893" spans="1:65">
      <c r="A2893" t="s">
        <v>8752</v>
      </c>
      <c r="B2893">
        <v>2892</v>
      </c>
      <c r="C2893" t="s">
        <v>57</v>
      </c>
      <c r="D2893" t="s">
        <v>55</v>
      </c>
      <c r="E2893">
        <v>23</v>
      </c>
      <c r="F2893">
        <v>2016031323</v>
      </c>
      <c r="G2893" t="s">
        <v>55</v>
      </c>
      <c r="H2893" t="s">
        <v>3303</v>
      </c>
      <c r="I2893" t="s">
        <v>55</v>
      </c>
      <c r="J2893" t="s">
        <v>55</v>
      </c>
      <c r="K2893" t="s">
        <v>55</v>
      </c>
      <c r="L2893" t="s">
        <v>55</v>
      </c>
      <c r="M2893" t="s">
        <v>55</v>
      </c>
      <c r="N2893" t="s">
        <v>57</v>
      </c>
      <c r="O2893" t="s">
        <v>57</v>
      </c>
      <c r="P2893" t="s">
        <v>57</v>
      </c>
      <c r="Q2893" t="s">
        <v>57</v>
      </c>
      <c r="R2893" t="s">
        <v>57</v>
      </c>
      <c r="S2893" t="s">
        <v>55</v>
      </c>
      <c r="T2893" t="s">
        <v>57</v>
      </c>
      <c r="U2893" t="s">
        <v>57</v>
      </c>
      <c r="V2893" t="s">
        <v>57</v>
      </c>
      <c r="W2893" t="s">
        <v>55</v>
      </c>
      <c r="X2893" t="s">
        <v>57</v>
      </c>
      <c r="Y2893" t="s">
        <v>57</v>
      </c>
      <c r="Z2893" t="s">
        <v>57</v>
      </c>
      <c r="AA2893" t="s">
        <v>57</v>
      </c>
      <c r="AB2893" t="s">
        <v>57</v>
      </c>
      <c r="AC2893" t="s">
        <v>57</v>
      </c>
      <c r="AD2893" t="s">
        <v>57</v>
      </c>
      <c r="AE2893">
        <v>0</v>
      </c>
      <c r="AF2893">
        <v>0</v>
      </c>
      <c r="AG2893">
        <v>0</v>
      </c>
      <c r="AH2893">
        <v>0</v>
      </c>
      <c r="AI2893" s="18" t="str">
        <f t="shared" si="181"/>
        <v>1</v>
      </c>
      <c r="AJ2893" s="18" t="str">
        <f t="shared" si="182"/>
        <v>1</v>
      </c>
      <c r="AK2893" s="18" t="str">
        <f t="shared" si="183"/>
        <v>1</v>
      </c>
      <c r="AL2893" s="18">
        <f t="shared" si="184"/>
        <v>0</v>
      </c>
      <c r="AM2893" t="s">
        <v>55</v>
      </c>
      <c r="AN2893" t="s">
        <v>55</v>
      </c>
      <c r="AO2893">
        <v>0</v>
      </c>
      <c r="AP2893">
        <v>1</v>
      </c>
      <c r="AQ2893">
        <v>0</v>
      </c>
      <c r="AR2893" t="s">
        <v>59</v>
      </c>
      <c r="AS2893" t="s">
        <v>80</v>
      </c>
      <c r="AT2893" t="s">
        <v>80</v>
      </c>
      <c r="AU2893" t="s">
        <v>80</v>
      </c>
      <c r="AV2893" t="s">
        <v>8752</v>
      </c>
      <c r="AW2893" t="s">
        <v>3303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1</v>
      </c>
      <c r="BJ2893">
        <v>0</v>
      </c>
      <c r="BK2893">
        <v>0</v>
      </c>
      <c r="BL2893">
        <v>2016031323</v>
      </c>
      <c r="BM2893">
        <v>23</v>
      </c>
    </row>
    <row r="2894" spans="1:65">
      <c r="A2894" t="s">
        <v>8753</v>
      </c>
      <c r="B2894">
        <v>2893</v>
      </c>
      <c r="C2894" t="s">
        <v>57</v>
      </c>
      <c r="D2894" t="s">
        <v>55</v>
      </c>
      <c r="E2894">
        <v>23</v>
      </c>
      <c r="F2894">
        <v>2016031323</v>
      </c>
      <c r="G2894" t="s">
        <v>55</v>
      </c>
      <c r="H2894" t="s">
        <v>3304</v>
      </c>
      <c r="I2894" t="s">
        <v>55</v>
      </c>
      <c r="J2894" t="s">
        <v>55</v>
      </c>
      <c r="K2894" t="s">
        <v>55</v>
      </c>
      <c r="L2894" t="s">
        <v>55</v>
      </c>
      <c r="M2894" t="s">
        <v>55</v>
      </c>
      <c r="N2894" t="s">
        <v>57</v>
      </c>
      <c r="O2894" t="s">
        <v>57</v>
      </c>
      <c r="P2894" t="s">
        <v>57</v>
      </c>
      <c r="Q2894" t="s">
        <v>57</v>
      </c>
      <c r="R2894" t="s">
        <v>57</v>
      </c>
      <c r="S2894" t="s">
        <v>55</v>
      </c>
      <c r="T2894" t="s">
        <v>57</v>
      </c>
      <c r="U2894" t="s">
        <v>57</v>
      </c>
      <c r="V2894" t="s">
        <v>57</v>
      </c>
      <c r="W2894" t="s">
        <v>55</v>
      </c>
      <c r="X2894" t="s">
        <v>57</v>
      </c>
      <c r="Y2894" t="s">
        <v>57</v>
      </c>
      <c r="Z2894" t="s">
        <v>57</v>
      </c>
      <c r="AA2894" t="s">
        <v>57</v>
      </c>
      <c r="AB2894" t="s">
        <v>57</v>
      </c>
      <c r="AC2894" t="s">
        <v>57</v>
      </c>
      <c r="AD2894" t="s">
        <v>57</v>
      </c>
      <c r="AE2894">
        <v>0</v>
      </c>
      <c r="AF2894">
        <v>0</v>
      </c>
      <c r="AG2894">
        <v>0</v>
      </c>
      <c r="AH2894">
        <v>0</v>
      </c>
      <c r="AI2894" s="18" t="str">
        <f t="shared" si="181"/>
        <v>1</v>
      </c>
      <c r="AJ2894" s="18" t="str">
        <f t="shared" si="182"/>
        <v>1</v>
      </c>
      <c r="AK2894" s="18" t="str">
        <f t="shared" si="183"/>
        <v>1</v>
      </c>
      <c r="AL2894" s="18">
        <f t="shared" si="184"/>
        <v>0</v>
      </c>
      <c r="AM2894" t="s">
        <v>55</v>
      </c>
      <c r="AN2894" t="s">
        <v>55</v>
      </c>
      <c r="AO2894">
        <v>0</v>
      </c>
      <c r="AP2894">
        <v>1</v>
      </c>
      <c r="AQ2894">
        <v>0</v>
      </c>
      <c r="AR2894" t="s">
        <v>59</v>
      </c>
      <c r="AS2894" t="s">
        <v>80</v>
      </c>
      <c r="AT2894" t="s">
        <v>80</v>
      </c>
      <c r="AU2894" t="s">
        <v>80</v>
      </c>
      <c r="AV2894" t="s">
        <v>8753</v>
      </c>
      <c r="AW2894" t="s">
        <v>3304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1</v>
      </c>
      <c r="BJ2894">
        <v>0</v>
      </c>
      <c r="BK2894">
        <v>0</v>
      </c>
      <c r="BL2894">
        <v>2016031323</v>
      </c>
      <c r="BM2894">
        <v>23</v>
      </c>
    </row>
    <row r="2895" spans="1:65">
      <c r="A2895" t="s">
        <v>8754</v>
      </c>
      <c r="B2895">
        <v>2894</v>
      </c>
      <c r="C2895" t="s">
        <v>57</v>
      </c>
      <c r="D2895" t="s">
        <v>55</v>
      </c>
      <c r="E2895">
        <v>23</v>
      </c>
      <c r="F2895">
        <v>2016031323</v>
      </c>
      <c r="G2895" t="s">
        <v>55</v>
      </c>
      <c r="H2895" t="s">
        <v>3305</v>
      </c>
      <c r="I2895" t="s">
        <v>55</v>
      </c>
      <c r="J2895" t="s">
        <v>55</v>
      </c>
      <c r="K2895" t="s">
        <v>55</v>
      </c>
      <c r="L2895" t="s">
        <v>55</v>
      </c>
      <c r="M2895" t="s">
        <v>55</v>
      </c>
      <c r="N2895" t="s">
        <v>57</v>
      </c>
      <c r="O2895" t="s">
        <v>57</v>
      </c>
      <c r="P2895" t="s">
        <v>57</v>
      </c>
      <c r="Q2895" t="s">
        <v>57</v>
      </c>
      <c r="R2895" t="s">
        <v>57</v>
      </c>
      <c r="S2895" t="s">
        <v>55</v>
      </c>
      <c r="T2895" t="s">
        <v>57</v>
      </c>
      <c r="U2895" t="s">
        <v>57</v>
      </c>
      <c r="V2895" t="s">
        <v>57</v>
      </c>
      <c r="W2895" t="s">
        <v>55</v>
      </c>
      <c r="X2895" t="s">
        <v>57</v>
      </c>
      <c r="Y2895" t="s">
        <v>57</v>
      </c>
      <c r="Z2895" t="s">
        <v>57</v>
      </c>
      <c r="AA2895" t="s">
        <v>57</v>
      </c>
      <c r="AB2895" t="s">
        <v>57</v>
      </c>
      <c r="AC2895" t="s">
        <v>57</v>
      </c>
      <c r="AD2895" t="s">
        <v>57</v>
      </c>
      <c r="AE2895">
        <v>0</v>
      </c>
      <c r="AF2895">
        <v>0</v>
      </c>
      <c r="AG2895">
        <v>0</v>
      </c>
      <c r="AH2895">
        <v>0</v>
      </c>
      <c r="AI2895" s="18" t="str">
        <f t="shared" si="181"/>
        <v>1</v>
      </c>
      <c r="AJ2895" s="18" t="str">
        <f t="shared" si="182"/>
        <v>1</v>
      </c>
      <c r="AK2895" s="18" t="str">
        <f t="shared" si="183"/>
        <v>1</v>
      </c>
      <c r="AL2895" s="18">
        <f t="shared" si="184"/>
        <v>0</v>
      </c>
      <c r="AM2895" t="s">
        <v>55</v>
      </c>
      <c r="AN2895" t="s">
        <v>55</v>
      </c>
      <c r="AO2895">
        <v>0</v>
      </c>
      <c r="AP2895">
        <v>1</v>
      </c>
      <c r="AQ2895">
        <v>0</v>
      </c>
      <c r="AR2895" t="s">
        <v>59</v>
      </c>
      <c r="AS2895" t="s">
        <v>80</v>
      </c>
      <c r="AT2895" t="s">
        <v>80</v>
      </c>
      <c r="AU2895" t="s">
        <v>80</v>
      </c>
      <c r="AV2895" t="s">
        <v>8754</v>
      </c>
      <c r="AW2895" t="s">
        <v>3305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1</v>
      </c>
      <c r="BJ2895">
        <v>0</v>
      </c>
      <c r="BK2895">
        <v>0</v>
      </c>
      <c r="BL2895">
        <v>2016031323</v>
      </c>
      <c r="BM2895">
        <v>23</v>
      </c>
    </row>
    <row r="2896" spans="1:65">
      <c r="A2896" t="s">
        <v>8755</v>
      </c>
      <c r="B2896">
        <v>2895</v>
      </c>
      <c r="C2896" t="s">
        <v>57</v>
      </c>
      <c r="D2896" t="s">
        <v>55</v>
      </c>
      <c r="E2896">
        <v>23</v>
      </c>
      <c r="F2896">
        <v>2016031323</v>
      </c>
      <c r="G2896" t="s">
        <v>55</v>
      </c>
      <c r="H2896" t="s">
        <v>3306</v>
      </c>
      <c r="I2896" t="s">
        <v>55</v>
      </c>
      <c r="J2896" t="s">
        <v>55</v>
      </c>
      <c r="K2896" t="s">
        <v>55</v>
      </c>
      <c r="L2896" t="s">
        <v>55</v>
      </c>
      <c r="M2896" t="s">
        <v>55</v>
      </c>
      <c r="N2896" t="s">
        <v>57</v>
      </c>
      <c r="O2896" t="s">
        <v>57</v>
      </c>
      <c r="P2896" t="s">
        <v>57</v>
      </c>
      <c r="Q2896" t="s">
        <v>57</v>
      </c>
      <c r="R2896" t="s">
        <v>57</v>
      </c>
      <c r="S2896" t="s">
        <v>55</v>
      </c>
      <c r="T2896" t="s">
        <v>57</v>
      </c>
      <c r="U2896" t="s">
        <v>57</v>
      </c>
      <c r="V2896" t="s">
        <v>57</v>
      </c>
      <c r="W2896" t="s">
        <v>55</v>
      </c>
      <c r="X2896" t="s">
        <v>57</v>
      </c>
      <c r="Y2896" t="s">
        <v>57</v>
      </c>
      <c r="Z2896" t="s">
        <v>57</v>
      </c>
      <c r="AA2896" t="s">
        <v>57</v>
      </c>
      <c r="AB2896" t="s">
        <v>57</v>
      </c>
      <c r="AC2896" t="s">
        <v>57</v>
      </c>
      <c r="AD2896" t="s">
        <v>57</v>
      </c>
      <c r="AE2896">
        <v>0</v>
      </c>
      <c r="AF2896">
        <v>0</v>
      </c>
      <c r="AG2896">
        <v>0</v>
      </c>
      <c r="AH2896">
        <v>0</v>
      </c>
      <c r="AI2896" s="18" t="str">
        <f t="shared" si="181"/>
        <v>1</v>
      </c>
      <c r="AJ2896" s="18" t="str">
        <f t="shared" si="182"/>
        <v>1</v>
      </c>
      <c r="AK2896" s="18" t="str">
        <f t="shared" si="183"/>
        <v>1</v>
      </c>
      <c r="AL2896" s="18">
        <f t="shared" si="184"/>
        <v>0</v>
      </c>
      <c r="AM2896" t="s">
        <v>55</v>
      </c>
      <c r="AN2896" t="s">
        <v>55</v>
      </c>
      <c r="AO2896">
        <v>1</v>
      </c>
      <c r="AP2896">
        <v>1</v>
      </c>
      <c r="AQ2896">
        <v>0</v>
      </c>
      <c r="AR2896" t="s">
        <v>59</v>
      </c>
      <c r="AS2896" t="s">
        <v>80</v>
      </c>
      <c r="AT2896" t="s">
        <v>80</v>
      </c>
      <c r="AU2896" t="s">
        <v>80</v>
      </c>
      <c r="AV2896" t="s">
        <v>8755</v>
      </c>
      <c r="AW2896" t="s">
        <v>3306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2016031323</v>
      </c>
      <c r="BM2896">
        <v>23</v>
      </c>
    </row>
    <row r="2897" spans="1:65">
      <c r="A2897" t="s">
        <v>8756</v>
      </c>
      <c r="B2897">
        <v>2896</v>
      </c>
      <c r="C2897" t="s">
        <v>718</v>
      </c>
      <c r="D2897">
        <v>1</v>
      </c>
      <c r="E2897">
        <v>23</v>
      </c>
      <c r="F2897">
        <v>2016031323</v>
      </c>
      <c r="G2897">
        <v>20160313</v>
      </c>
      <c r="H2897" t="s">
        <v>1877</v>
      </c>
      <c r="I2897" t="s">
        <v>618</v>
      </c>
      <c r="J2897" t="s">
        <v>55</v>
      </c>
      <c r="K2897">
        <v>3</v>
      </c>
      <c r="L2897">
        <v>2</v>
      </c>
      <c r="M2897">
        <v>1</v>
      </c>
      <c r="N2897" t="s">
        <v>56</v>
      </c>
      <c r="O2897" t="s">
        <v>618</v>
      </c>
      <c r="P2897" t="s">
        <v>68</v>
      </c>
      <c r="Q2897" t="s">
        <v>3</v>
      </c>
      <c r="R2897" t="s">
        <v>297</v>
      </c>
      <c r="S2897" t="s">
        <v>55</v>
      </c>
      <c r="T2897" t="s">
        <v>56</v>
      </c>
      <c r="U2897" t="s">
        <v>56</v>
      </c>
      <c r="V2897" t="s">
        <v>56</v>
      </c>
      <c r="W2897" t="s">
        <v>55</v>
      </c>
      <c r="X2897" t="s">
        <v>56</v>
      </c>
      <c r="Y2897" t="s">
        <v>56</v>
      </c>
      <c r="Z2897" t="s">
        <v>56</v>
      </c>
      <c r="AA2897" t="s">
        <v>57</v>
      </c>
      <c r="AB2897" t="s">
        <v>56</v>
      </c>
      <c r="AC2897" t="s">
        <v>56</v>
      </c>
      <c r="AD2897" t="s">
        <v>3307</v>
      </c>
      <c r="AE2897">
        <v>0</v>
      </c>
      <c r="AF2897">
        <v>0</v>
      </c>
      <c r="AG2897">
        <v>0</v>
      </c>
      <c r="AH2897">
        <v>1</v>
      </c>
      <c r="AI2897" s="18" t="str">
        <f t="shared" si="181"/>
        <v>1</v>
      </c>
      <c r="AJ2897" s="18" t="str">
        <f t="shared" si="182"/>
        <v>1</v>
      </c>
      <c r="AK2897" s="18" t="str">
        <f t="shared" si="183"/>
        <v>1</v>
      </c>
      <c r="AL2897" s="18">
        <f t="shared" si="184"/>
        <v>1</v>
      </c>
      <c r="AM2897" t="s">
        <v>55</v>
      </c>
      <c r="AN2897" t="s">
        <v>55</v>
      </c>
      <c r="AO2897">
        <v>0</v>
      </c>
      <c r="AP2897">
        <v>0</v>
      </c>
      <c r="AQ2897">
        <v>0</v>
      </c>
      <c r="AR2897" t="s">
        <v>379</v>
      </c>
      <c r="AS2897" t="s">
        <v>141</v>
      </c>
      <c r="AT2897" t="s">
        <v>141</v>
      </c>
      <c r="AU2897" t="s">
        <v>1326</v>
      </c>
      <c r="AV2897" t="s">
        <v>8756</v>
      </c>
      <c r="AW2897" t="s">
        <v>1877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2016031323</v>
      </c>
      <c r="BM2897">
        <v>23</v>
      </c>
    </row>
    <row r="2898" spans="1:65">
      <c r="A2898" t="s">
        <v>8757</v>
      </c>
      <c r="B2898">
        <v>2897</v>
      </c>
      <c r="C2898" t="s">
        <v>718</v>
      </c>
      <c r="D2898">
        <v>1</v>
      </c>
      <c r="E2898">
        <v>23</v>
      </c>
      <c r="F2898">
        <v>2016031323</v>
      </c>
      <c r="G2898">
        <v>20160313</v>
      </c>
      <c r="H2898" t="s">
        <v>1878</v>
      </c>
      <c r="I2898" t="s">
        <v>618</v>
      </c>
      <c r="J2898" t="s">
        <v>55</v>
      </c>
      <c r="K2898">
        <v>2</v>
      </c>
      <c r="L2898">
        <v>0</v>
      </c>
      <c r="M2898">
        <v>2</v>
      </c>
      <c r="N2898" t="s">
        <v>56</v>
      </c>
      <c r="O2898" t="s">
        <v>618</v>
      </c>
      <c r="P2898" t="s">
        <v>68</v>
      </c>
      <c r="Q2898" t="s">
        <v>3</v>
      </c>
      <c r="R2898" t="s">
        <v>297</v>
      </c>
      <c r="S2898" t="s">
        <v>55</v>
      </c>
      <c r="T2898" t="s">
        <v>56</v>
      </c>
      <c r="U2898" t="s">
        <v>56</v>
      </c>
      <c r="V2898" t="s">
        <v>56</v>
      </c>
      <c r="W2898" t="s">
        <v>55</v>
      </c>
      <c r="X2898" t="s">
        <v>56</v>
      </c>
      <c r="Y2898" t="s">
        <v>56</v>
      </c>
      <c r="Z2898" t="s">
        <v>56</v>
      </c>
      <c r="AA2898" t="s">
        <v>57</v>
      </c>
      <c r="AB2898" t="s">
        <v>56</v>
      </c>
      <c r="AC2898" t="s">
        <v>56</v>
      </c>
      <c r="AD2898" t="s">
        <v>3308</v>
      </c>
      <c r="AE2898">
        <v>0</v>
      </c>
      <c r="AF2898">
        <v>0</v>
      </c>
      <c r="AG2898">
        <v>0</v>
      </c>
      <c r="AH2898">
        <v>1</v>
      </c>
      <c r="AI2898" s="18" t="str">
        <f t="shared" si="181"/>
        <v>1</v>
      </c>
      <c r="AJ2898" s="18" t="str">
        <f t="shared" si="182"/>
        <v>1</v>
      </c>
      <c r="AK2898" s="18" t="str">
        <f t="shared" si="183"/>
        <v>1</v>
      </c>
      <c r="AL2898" s="18">
        <f t="shared" si="184"/>
        <v>1</v>
      </c>
      <c r="AM2898" t="s">
        <v>55</v>
      </c>
      <c r="AN2898" t="s">
        <v>55</v>
      </c>
      <c r="AO2898">
        <v>0</v>
      </c>
      <c r="AP2898">
        <v>0</v>
      </c>
      <c r="AQ2898">
        <v>0</v>
      </c>
      <c r="AR2898" t="s">
        <v>379</v>
      </c>
      <c r="AS2898" t="s">
        <v>141</v>
      </c>
      <c r="AT2898" t="s">
        <v>141</v>
      </c>
      <c r="AU2898" t="s">
        <v>1326</v>
      </c>
      <c r="AV2898" t="s">
        <v>8757</v>
      </c>
      <c r="AW2898" t="s">
        <v>1878</v>
      </c>
      <c r="AX2898">
        <v>0</v>
      </c>
      <c r="AY2898">
        <v>0</v>
      </c>
      <c r="AZ2898">
        <v>0</v>
      </c>
      <c r="BA2898">
        <v>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2016031323</v>
      </c>
      <c r="BM2898">
        <v>23</v>
      </c>
    </row>
    <row r="2899" spans="1:65">
      <c r="A2899" t="s">
        <v>8758</v>
      </c>
      <c r="B2899">
        <v>2898</v>
      </c>
      <c r="C2899" t="s">
        <v>57</v>
      </c>
      <c r="D2899" t="s">
        <v>55</v>
      </c>
      <c r="E2899">
        <v>23</v>
      </c>
      <c r="F2899">
        <v>2016031323</v>
      </c>
      <c r="G2899" t="s">
        <v>55</v>
      </c>
      <c r="H2899" t="s">
        <v>1879</v>
      </c>
      <c r="I2899" t="s">
        <v>55</v>
      </c>
      <c r="J2899" t="s">
        <v>55</v>
      </c>
      <c r="K2899" t="s">
        <v>55</v>
      </c>
      <c r="L2899" t="s">
        <v>55</v>
      </c>
      <c r="M2899" t="s">
        <v>55</v>
      </c>
      <c r="N2899" t="s">
        <v>57</v>
      </c>
      <c r="O2899" t="s">
        <v>57</v>
      </c>
      <c r="P2899" t="s">
        <v>57</v>
      </c>
      <c r="Q2899" t="s">
        <v>57</v>
      </c>
      <c r="R2899" t="s">
        <v>57</v>
      </c>
      <c r="S2899" t="s">
        <v>55</v>
      </c>
      <c r="T2899" t="s">
        <v>57</v>
      </c>
      <c r="U2899" t="s">
        <v>57</v>
      </c>
      <c r="V2899" t="s">
        <v>57</v>
      </c>
      <c r="W2899" t="s">
        <v>55</v>
      </c>
      <c r="X2899" t="s">
        <v>57</v>
      </c>
      <c r="Y2899" t="s">
        <v>57</v>
      </c>
      <c r="Z2899" t="s">
        <v>57</v>
      </c>
      <c r="AA2899" t="s">
        <v>57</v>
      </c>
      <c r="AB2899" t="s">
        <v>57</v>
      </c>
      <c r="AC2899" t="s">
        <v>57</v>
      </c>
      <c r="AD2899" t="s">
        <v>57</v>
      </c>
      <c r="AE2899">
        <v>0</v>
      </c>
      <c r="AF2899">
        <v>0</v>
      </c>
      <c r="AG2899">
        <v>0</v>
      </c>
      <c r="AH2899">
        <v>0</v>
      </c>
      <c r="AI2899" s="18" t="str">
        <f t="shared" si="181"/>
        <v>1</v>
      </c>
      <c r="AJ2899" s="18" t="str">
        <f t="shared" si="182"/>
        <v>1</v>
      </c>
      <c r="AK2899" s="18" t="str">
        <f t="shared" si="183"/>
        <v>1</v>
      </c>
      <c r="AL2899" s="18">
        <f t="shared" si="184"/>
        <v>0</v>
      </c>
      <c r="AM2899" t="s">
        <v>55</v>
      </c>
      <c r="AN2899" t="s">
        <v>55</v>
      </c>
      <c r="AO2899">
        <v>0</v>
      </c>
      <c r="AP2899">
        <v>1</v>
      </c>
      <c r="AQ2899">
        <v>0</v>
      </c>
      <c r="AR2899" t="s">
        <v>59</v>
      </c>
      <c r="AS2899" t="s">
        <v>80</v>
      </c>
      <c r="AT2899" t="s">
        <v>80</v>
      </c>
      <c r="AU2899" t="s">
        <v>80</v>
      </c>
      <c r="AV2899" t="s">
        <v>8758</v>
      </c>
      <c r="AW2899" t="s">
        <v>1879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>
        <v>0</v>
      </c>
      <c r="BK2899">
        <v>0</v>
      </c>
      <c r="BL2899">
        <v>2016031323</v>
      </c>
      <c r="BM2899">
        <v>23</v>
      </c>
    </row>
    <row r="2900" spans="1:65">
      <c r="A2900" t="s">
        <v>8759</v>
      </c>
      <c r="B2900">
        <v>2899</v>
      </c>
      <c r="C2900" t="s">
        <v>57</v>
      </c>
      <c r="D2900" t="s">
        <v>55</v>
      </c>
      <c r="E2900">
        <v>23</v>
      </c>
      <c r="F2900">
        <v>2016031323</v>
      </c>
      <c r="G2900" t="s">
        <v>55</v>
      </c>
      <c r="H2900" t="s">
        <v>1880</v>
      </c>
      <c r="I2900" t="s">
        <v>55</v>
      </c>
      <c r="J2900" t="s">
        <v>55</v>
      </c>
      <c r="K2900" t="s">
        <v>55</v>
      </c>
      <c r="L2900" t="s">
        <v>55</v>
      </c>
      <c r="M2900" t="s">
        <v>55</v>
      </c>
      <c r="N2900" t="s">
        <v>57</v>
      </c>
      <c r="O2900" t="s">
        <v>57</v>
      </c>
      <c r="P2900" t="s">
        <v>57</v>
      </c>
      <c r="Q2900" t="s">
        <v>57</v>
      </c>
      <c r="R2900" t="s">
        <v>57</v>
      </c>
      <c r="S2900" t="s">
        <v>55</v>
      </c>
      <c r="T2900" t="s">
        <v>57</v>
      </c>
      <c r="U2900" t="s">
        <v>57</v>
      </c>
      <c r="V2900" t="s">
        <v>57</v>
      </c>
      <c r="W2900" t="s">
        <v>55</v>
      </c>
      <c r="X2900" t="s">
        <v>57</v>
      </c>
      <c r="Y2900" t="s">
        <v>57</v>
      </c>
      <c r="Z2900" t="s">
        <v>57</v>
      </c>
      <c r="AA2900" t="s">
        <v>57</v>
      </c>
      <c r="AB2900" t="s">
        <v>57</v>
      </c>
      <c r="AC2900" t="s">
        <v>57</v>
      </c>
      <c r="AD2900" t="s">
        <v>57</v>
      </c>
      <c r="AE2900">
        <v>0</v>
      </c>
      <c r="AF2900">
        <v>0</v>
      </c>
      <c r="AG2900">
        <v>0</v>
      </c>
      <c r="AH2900">
        <v>0</v>
      </c>
      <c r="AI2900" s="18" t="str">
        <f t="shared" si="181"/>
        <v>1</v>
      </c>
      <c r="AJ2900" s="18" t="str">
        <f t="shared" si="182"/>
        <v>1</v>
      </c>
      <c r="AK2900" s="18" t="str">
        <f t="shared" si="183"/>
        <v>1</v>
      </c>
      <c r="AL2900" s="18">
        <f t="shared" si="184"/>
        <v>0</v>
      </c>
      <c r="AM2900" t="s">
        <v>55</v>
      </c>
      <c r="AN2900" t="s">
        <v>55</v>
      </c>
      <c r="AO2900">
        <v>0</v>
      </c>
      <c r="AP2900">
        <v>1</v>
      </c>
      <c r="AQ2900">
        <v>0</v>
      </c>
      <c r="AR2900" t="s">
        <v>59</v>
      </c>
      <c r="AS2900" t="s">
        <v>80</v>
      </c>
      <c r="AT2900" t="s">
        <v>80</v>
      </c>
      <c r="AU2900" t="s">
        <v>80</v>
      </c>
      <c r="AV2900" t="s">
        <v>8759</v>
      </c>
      <c r="AW2900" t="s">
        <v>1880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1</v>
      </c>
      <c r="BJ2900">
        <v>0</v>
      </c>
      <c r="BK2900">
        <v>0</v>
      </c>
      <c r="BL2900">
        <v>2016031323</v>
      </c>
      <c r="BM2900">
        <v>23</v>
      </c>
    </row>
    <row r="2901" spans="1:65">
      <c r="A2901" t="s">
        <v>8760</v>
      </c>
      <c r="B2901">
        <v>2900</v>
      </c>
      <c r="C2901" t="s">
        <v>57</v>
      </c>
      <c r="D2901" t="s">
        <v>55</v>
      </c>
      <c r="E2901">
        <v>23</v>
      </c>
      <c r="F2901">
        <v>2016031323</v>
      </c>
      <c r="G2901" t="s">
        <v>55</v>
      </c>
      <c r="H2901" t="s">
        <v>3309</v>
      </c>
      <c r="I2901" t="s">
        <v>55</v>
      </c>
      <c r="J2901" t="s">
        <v>55</v>
      </c>
      <c r="K2901" t="s">
        <v>55</v>
      </c>
      <c r="L2901" t="s">
        <v>55</v>
      </c>
      <c r="M2901" t="s">
        <v>55</v>
      </c>
      <c r="N2901" t="s">
        <v>57</v>
      </c>
      <c r="O2901" t="s">
        <v>57</v>
      </c>
      <c r="P2901" t="s">
        <v>57</v>
      </c>
      <c r="Q2901" t="s">
        <v>57</v>
      </c>
      <c r="R2901" t="s">
        <v>57</v>
      </c>
      <c r="S2901" t="s">
        <v>55</v>
      </c>
      <c r="T2901" t="s">
        <v>57</v>
      </c>
      <c r="U2901" t="s">
        <v>57</v>
      </c>
      <c r="V2901" t="s">
        <v>57</v>
      </c>
      <c r="W2901" t="s">
        <v>55</v>
      </c>
      <c r="X2901" t="s">
        <v>57</v>
      </c>
      <c r="Y2901" t="s">
        <v>57</v>
      </c>
      <c r="Z2901" t="s">
        <v>57</v>
      </c>
      <c r="AA2901" t="s">
        <v>57</v>
      </c>
      <c r="AB2901" t="s">
        <v>57</v>
      </c>
      <c r="AC2901" t="s">
        <v>57</v>
      </c>
      <c r="AD2901" t="s">
        <v>57</v>
      </c>
      <c r="AE2901">
        <v>0</v>
      </c>
      <c r="AF2901">
        <v>0</v>
      </c>
      <c r="AG2901">
        <v>0</v>
      </c>
      <c r="AH2901">
        <v>0</v>
      </c>
      <c r="AI2901" s="18" t="str">
        <f t="shared" si="181"/>
        <v>1</v>
      </c>
      <c r="AJ2901" s="18" t="str">
        <f t="shared" si="182"/>
        <v>1</v>
      </c>
      <c r="AK2901" s="18" t="str">
        <f t="shared" si="183"/>
        <v>1</v>
      </c>
      <c r="AL2901" s="18">
        <f t="shared" si="184"/>
        <v>0</v>
      </c>
      <c r="AM2901" t="s">
        <v>55</v>
      </c>
      <c r="AN2901" t="s">
        <v>55</v>
      </c>
      <c r="AO2901">
        <v>1</v>
      </c>
      <c r="AP2901">
        <v>1</v>
      </c>
      <c r="AQ2901">
        <v>0</v>
      </c>
      <c r="AR2901" t="s">
        <v>59</v>
      </c>
      <c r="AS2901" t="s">
        <v>80</v>
      </c>
      <c r="AT2901" t="s">
        <v>80</v>
      </c>
      <c r="AU2901" t="s">
        <v>80</v>
      </c>
      <c r="AV2901" t="s">
        <v>8760</v>
      </c>
      <c r="AW2901" t="s">
        <v>3309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1</v>
      </c>
      <c r="BJ2901">
        <v>0</v>
      </c>
      <c r="BK2901">
        <v>0</v>
      </c>
      <c r="BL2901">
        <v>2016031323</v>
      </c>
      <c r="BM2901">
        <v>23</v>
      </c>
    </row>
    <row r="2902" spans="1:65">
      <c r="A2902" t="s">
        <v>8761</v>
      </c>
      <c r="B2902">
        <v>2901</v>
      </c>
      <c r="C2902" t="s">
        <v>718</v>
      </c>
      <c r="D2902">
        <v>1</v>
      </c>
      <c r="E2902">
        <v>23</v>
      </c>
      <c r="F2902">
        <v>2016031323</v>
      </c>
      <c r="G2902">
        <v>20160313</v>
      </c>
      <c r="H2902" t="s">
        <v>3310</v>
      </c>
      <c r="I2902" t="s">
        <v>837</v>
      </c>
      <c r="J2902" t="s">
        <v>55</v>
      </c>
      <c r="K2902">
        <v>2</v>
      </c>
      <c r="L2902">
        <v>2</v>
      </c>
      <c r="M2902">
        <v>0</v>
      </c>
      <c r="N2902" t="s">
        <v>56</v>
      </c>
      <c r="O2902" t="s">
        <v>612</v>
      </c>
      <c r="P2902" t="s">
        <v>68</v>
      </c>
      <c r="Q2902" t="s">
        <v>3</v>
      </c>
      <c r="R2902" t="s">
        <v>297</v>
      </c>
      <c r="S2902" t="s">
        <v>55</v>
      </c>
      <c r="T2902" t="s">
        <v>56</v>
      </c>
      <c r="U2902" t="s">
        <v>56</v>
      </c>
      <c r="V2902" t="s">
        <v>56</v>
      </c>
      <c r="W2902" t="s">
        <v>55</v>
      </c>
      <c r="X2902" t="s">
        <v>56</v>
      </c>
      <c r="Y2902" t="s">
        <v>56</v>
      </c>
      <c r="Z2902" t="s">
        <v>56</v>
      </c>
      <c r="AA2902" t="s">
        <v>57</v>
      </c>
      <c r="AB2902" t="s">
        <v>56</v>
      </c>
      <c r="AC2902" t="s">
        <v>68</v>
      </c>
      <c r="AD2902" t="s">
        <v>3311</v>
      </c>
      <c r="AE2902">
        <v>0</v>
      </c>
      <c r="AF2902">
        <v>0</v>
      </c>
      <c r="AG2902">
        <v>0</v>
      </c>
      <c r="AH2902">
        <v>1</v>
      </c>
      <c r="AI2902" s="18" t="str">
        <f t="shared" si="181"/>
        <v>1</v>
      </c>
      <c r="AJ2902" s="18" t="str">
        <f t="shared" si="182"/>
        <v>1</v>
      </c>
      <c r="AK2902" s="18" t="str">
        <f t="shared" si="183"/>
        <v>1</v>
      </c>
      <c r="AL2902" s="18">
        <f t="shared" si="184"/>
        <v>1</v>
      </c>
      <c r="AM2902" t="s">
        <v>55</v>
      </c>
      <c r="AN2902" t="s">
        <v>55</v>
      </c>
      <c r="AO2902">
        <v>0</v>
      </c>
      <c r="AP2902">
        <v>0</v>
      </c>
      <c r="AQ2902">
        <v>0</v>
      </c>
      <c r="AR2902" t="s">
        <v>147</v>
      </c>
      <c r="AS2902" t="s">
        <v>141</v>
      </c>
      <c r="AT2902" t="s">
        <v>141</v>
      </c>
      <c r="AU2902" t="s">
        <v>1326</v>
      </c>
      <c r="AV2902" t="s">
        <v>8761</v>
      </c>
      <c r="AW2902" t="s">
        <v>3310</v>
      </c>
      <c r="AX2902">
        <v>0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2016031323</v>
      </c>
      <c r="BM2902">
        <v>23</v>
      </c>
    </row>
    <row r="2903" spans="1:65">
      <c r="A2903" t="s">
        <v>8762</v>
      </c>
      <c r="B2903">
        <v>2902</v>
      </c>
      <c r="C2903" t="s">
        <v>718</v>
      </c>
      <c r="D2903">
        <v>1</v>
      </c>
      <c r="E2903">
        <v>23</v>
      </c>
      <c r="F2903">
        <v>2016031323</v>
      </c>
      <c r="G2903">
        <v>20160313</v>
      </c>
      <c r="H2903" t="s">
        <v>1883</v>
      </c>
      <c r="I2903" t="s">
        <v>3312</v>
      </c>
      <c r="J2903" t="s">
        <v>55</v>
      </c>
      <c r="K2903">
        <v>2</v>
      </c>
      <c r="L2903">
        <v>1</v>
      </c>
      <c r="M2903">
        <v>1</v>
      </c>
      <c r="N2903" t="s">
        <v>56</v>
      </c>
      <c r="O2903" t="s">
        <v>3312</v>
      </c>
      <c r="P2903" t="s">
        <v>68</v>
      </c>
      <c r="Q2903" t="s">
        <v>3</v>
      </c>
      <c r="R2903" t="s">
        <v>297</v>
      </c>
      <c r="S2903" t="s">
        <v>55</v>
      </c>
      <c r="T2903" t="s">
        <v>68</v>
      </c>
      <c r="U2903" t="s">
        <v>56</v>
      </c>
      <c r="V2903" t="s">
        <v>56</v>
      </c>
      <c r="W2903" t="s">
        <v>55</v>
      </c>
      <c r="X2903" t="s">
        <v>56</v>
      </c>
      <c r="Y2903" t="s">
        <v>56</v>
      </c>
      <c r="Z2903" t="s">
        <v>56</v>
      </c>
      <c r="AA2903" t="s">
        <v>57</v>
      </c>
      <c r="AB2903" t="s">
        <v>56</v>
      </c>
      <c r="AC2903" t="s">
        <v>68</v>
      </c>
      <c r="AD2903" t="s">
        <v>3313</v>
      </c>
      <c r="AE2903">
        <v>0</v>
      </c>
      <c r="AF2903">
        <v>0</v>
      </c>
      <c r="AG2903">
        <v>0</v>
      </c>
      <c r="AH2903">
        <v>1</v>
      </c>
      <c r="AI2903" s="18" t="str">
        <f t="shared" si="181"/>
        <v>1</v>
      </c>
      <c r="AJ2903" s="18" t="str">
        <f t="shared" si="182"/>
        <v>1</v>
      </c>
      <c r="AK2903" s="18" t="str">
        <f t="shared" si="183"/>
        <v>1</v>
      </c>
      <c r="AL2903" s="18">
        <f t="shared" si="184"/>
        <v>1</v>
      </c>
      <c r="AM2903" t="s">
        <v>55</v>
      </c>
      <c r="AN2903" t="s">
        <v>55</v>
      </c>
      <c r="AO2903">
        <v>0</v>
      </c>
      <c r="AP2903">
        <v>0</v>
      </c>
      <c r="AQ2903">
        <v>0</v>
      </c>
      <c r="AR2903" t="s">
        <v>426</v>
      </c>
      <c r="AS2903" t="s">
        <v>141</v>
      </c>
      <c r="AT2903" t="s">
        <v>141</v>
      </c>
      <c r="AU2903" t="s">
        <v>1326</v>
      </c>
      <c r="AV2903" t="s">
        <v>8762</v>
      </c>
      <c r="AW2903" t="s">
        <v>1883</v>
      </c>
      <c r="AX2903">
        <v>0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1</v>
      </c>
      <c r="BL2903">
        <v>2016031323</v>
      </c>
      <c r="BM2903">
        <v>23</v>
      </c>
    </row>
    <row r="2904" spans="1:65">
      <c r="A2904" t="s">
        <v>8763</v>
      </c>
      <c r="B2904">
        <v>2903</v>
      </c>
      <c r="C2904" t="s">
        <v>718</v>
      </c>
      <c r="D2904">
        <v>1</v>
      </c>
      <c r="E2904">
        <v>23</v>
      </c>
      <c r="F2904">
        <v>2016031323</v>
      </c>
      <c r="G2904">
        <v>20160313</v>
      </c>
      <c r="H2904" t="s">
        <v>3314</v>
      </c>
      <c r="I2904" t="s">
        <v>837</v>
      </c>
      <c r="J2904" t="s">
        <v>55</v>
      </c>
      <c r="K2904">
        <v>3</v>
      </c>
      <c r="L2904">
        <v>2</v>
      </c>
      <c r="M2904">
        <v>1</v>
      </c>
      <c r="N2904" t="s">
        <v>56</v>
      </c>
      <c r="O2904" t="s">
        <v>3315</v>
      </c>
      <c r="P2904" t="s">
        <v>68</v>
      </c>
      <c r="Q2904" t="s">
        <v>3</v>
      </c>
      <c r="R2904" t="s">
        <v>297</v>
      </c>
      <c r="S2904" t="s">
        <v>55</v>
      </c>
      <c r="T2904" t="s">
        <v>56</v>
      </c>
      <c r="U2904" t="s">
        <v>56</v>
      </c>
      <c r="V2904" t="s">
        <v>56</v>
      </c>
      <c r="W2904" t="s">
        <v>55</v>
      </c>
      <c r="X2904" t="s">
        <v>56</v>
      </c>
      <c r="Y2904" t="s">
        <v>56</v>
      </c>
      <c r="Z2904" t="s">
        <v>56</v>
      </c>
      <c r="AA2904" t="s">
        <v>57</v>
      </c>
      <c r="AB2904" t="s">
        <v>56</v>
      </c>
      <c r="AC2904" t="s">
        <v>68</v>
      </c>
      <c r="AD2904" t="s">
        <v>3316</v>
      </c>
      <c r="AE2904">
        <v>0</v>
      </c>
      <c r="AF2904">
        <v>0</v>
      </c>
      <c r="AG2904">
        <v>0</v>
      </c>
      <c r="AH2904">
        <v>1</v>
      </c>
      <c r="AI2904" s="18" t="str">
        <f t="shared" si="181"/>
        <v>1</v>
      </c>
      <c r="AJ2904" s="18" t="str">
        <f t="shared" si="182"/>
        <v>1</v>
      </c>
      <c r="AK2904" s="18" t="str">
        <f t="shared" si="183"/>
        <v>1</v>
      </c>
      <c r="AL2904" s="18">
        <f t="shared" si="184"/>
        <v>1</v>
      </c>
      <c r="AM2904" t="s">
        <v>55</v>
      </c>
      <c r="AN2904" t="s">
        <v>55</v>
      </c>
      <c r="AO2904">
        <v>0</v>
      </c>
      <c r="AP2904">
        <v>0</v>
      </c>
      <c r="AQ2904">
        <v>0</v>
      </c>
      <c r="AR2904" t="s">
        <v>147</v>
      </c>
      <c r="AS2904" t="s">
        <v>141</v>
      </c>
      <c r="AT2904" t="s">
        <v>141</v>
      </c>
      <c r="AU2904" t="s">
        <v>1326</v>
      </c>
      <c r="AV2904" t="s">
        <v>8763</v>
      </c>
      <c r="AW2904" t="s">
        <v>3314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1</v>
      </c>
      <c r="BL2904">
        <v>2016031323</v>
      </c>
      <c r="BM2904">
        <v>23</v>
      </c>
    </row>
    <row r="2905" spans="1:65">
      <c r="A2905" t="s">
        <v>8764</v>
      </c>
      <c r="B2905">
        <v>2904</v>
      </c>
      <c r="C2905" t="s">
        <v>718</v>
      </c>
      <c r="D2905">
        <v>1</v>
      </c>
      <c r="E2905">
        <v>23</v>
      </c>
      <c r="F2905">
        <v>2016031323</v>
      </c>
      <c r="G2905">
        <v>20160313</v>
      </c>
      <c r="H2905" t="s">
        <v>3317</v>
      </c>
      <c r="I2905" t="s">
        <v>2784</v>
      </c>
      <c r="J2905" t="s">
        <v>55</v>
      </c>
      <c r="K2905">
        <v>0</v>
      </c>
      <c r="L2905">
        <v>0</v>
      </c>
      <c r="M2905">
        <v>0</v>
      </c>
      <c r="N2905" t="s">
        <v>56</v>
      </c>
      <c r="O2905" t="s">
        <v>57</v>
      </c>
      <c r="P2905" t="s">
        <v>57</v>
      </c>
      <c r="Q2905" t="s">
        <v>3</v>
      </c>
      <c r="R2905" t="s">
        <v>80</v>
      </c>
      <c r="S2905" t="s">
        <v>55</v>
      </c>
      <c r="T2905" t="s">
        <v>56</v>
      </c>
      <c r="U2905" t="s">
        <v>56</v>
      </c>
      <c r="V2905" t="s">
        <v>56</v>
      </c>
      <c r="W2905" t="s">
        <v>55</v>
      </c>
      <c r="X2905" t="s">
        <v>56</v>
      </c>
      <c r="Y2905" t="s">
        <v>56</v>
      </c>
      <c r="Z2905" t="s">
        <v>56</v>
      </c>
      <c r="AA2905" t="s">
        <v>57</v>
      </c>
      <c r="AB2905" t="s">
        <v>56</v>
      </c>
      <c r="AC2905" t="s">
        <v>56</v>
      </c>
      <c r="AD2905" t="s">
        <v>57</v>
      </c>
      <c r="AE2905">
        <v>0</v>
      </c>
      <c r="AF2905">
        <v>0</v>
      </c>
      <c r="AG2905">
        <v>0</v>
      </c>
      <c r="AH2905">
        <v>1</v>
      </c>
      <c r="AI2905" s="18" t="str">
        <f t="shared" si="181"/>
        <v>1</v>
      </c>
      <c r="AJ2905" s="18" t="str">
        <f t="shared" si="182"/>
        <v>1</v>
      </c>
      <c r="AK2905" s="18" t="str">
        <f t="shared" si="183"/>
        <v>1</v>
      </c>
      <c r="AL2905" s="18">
        <f t="shared" si="184"/>
        <v>1</v>
      </c>
      <c r="AM2905" t="s">
        <v>55</v>
      </c>
      <c r="AN2905" t="s">
        <v>55</v>
      </c>
      <c r="AO2905">
        <v>0</v>
      </c>
      <c r="AP2905">
        <v>0</v>
      </c>
      <c r="AQ2905">
        <v>0</v>
      </c>
      <c r="AR2905" t="s">
        <v>89</v>
      </c>
      <c r="AS2905" t="s">
        <v>80</v>
      </c>
      <c r="AT2905" t="s">
        <v>80</v>
      </c>
      <c r="AU2905" t="s">
        <v>80</v>
      </c>
      <c r="AV2905" t="s">
        <v>8764</v>
      </c>
      <c r="AW2905" t="s">
        <v>3317</v>
      </c>
      <c r="AX2905">
        <v>0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</v>
      </c>
      <c r="BL2905">
        <v>2016031323</v>
      </c>
      <c r="BM2905">
        <v>23</v>
      </c>
    </row>
    <row r="2906" spans="1:65">
      <c r="A2906" t="s">
        <v>8765</v>
      </c>
      <c r="B2906">
        <v>2905</v>
      </c>
      <c r="C2906" t="s">
        <v>57</v>
      </c>
      <c r="D2906" t="s">
        <v>55</v>
      </c>
      <c r="E2906">
        <v>23</v>
      </c>
      <c r="F2906">
        <v>2016031323</v>
      </c>
      <c r="G2906" t="s">
        <v>55</v>
      </c>
      <c r="H2906" t="s">
        <v>3318</v>
      </c>
      <c r="I2906" t="s">
        <v>55</v>
      </c>
      <c r="J2906" t="s">
        <v>55</v>
      </c>
      <c r="K2906" t="s">
        <v>55</v>
      </c>
      <c r="L2906" t="s">
        <v>55</v>
      </c>
      <c r="M2906" t="s">
        <v>55</v>
      </c>
      <c r="N2906" t="s">
        <v>57</v>
      </c>
      <c r="O2906" t="s">
        <v>57</v>
      </c>
      <c r="P2906" t="s">
        <v>57</v>
      </c>
      <c r="Q2906" t="s">
        <v>57</v>
      </c>
      <c r="R2906" t="s">
        <v>57</v>
      </c>
      <c r="S2906" t="s">
        <v>55</v>
      </c>
      <c r="T2906" t="s">
        <v>57</v>
      </c>
      <c r="U2906" t="s">
        <v>57</v>
      </c>
      <c r="V2906" t="s">
        <v>57</v>
      </c>
      <c r="W2906" t="s">
        <v>55</v>
      </c>
      <c r="X2906" t="s">
        <v>57</v>
      </c>
      <c r="Y2906" t="s">
        <v>57</v>
      </c>
      <c r="Z2906" t="s">
        <v>57</v>
      </c>
      <c r="AA2906" t="s">
        <v>57</v>
      </c>
      <c r="AB2906" t="s">
        <v>57</v>
      </c>
      <c r="AC2906" t="s">
        <v>57</v>
      </c>
      <c r="AD2906" t="s">
        <v>57</v>
      </c>
      <c r="AE2906">
        <v>0</v>
      </c>
      <c r="AF2906">
        <v>0</v>
      </c>
      <c r="AG2906">
        <v>0</v>
      </c>
      <c r="AH2906">
        <v>0</v>
      </c>
      <c r="AI2906" s="18" t="str">
        <f t="shared" si="181"/>
        <v>1</v>
      </c>
      <c r="AJ2906" s="18" t="str">
        <f t="shared" si="182"/>
        <v>1</v>
      </c>
      <c r="AK2906" s="18" t="str">
        <f t="shared" si="183"/>
        <v>1</v>
      </c>
      <c r="AL2906" s="18">
        <f t="shared" si="184"/>
        <v>0</v>
      </c>
      <c r="AM2906" t="s">
        <v>55</v>
      </c>
      <c r="AN2906" t="s">
        <v>55</v>
      </c>
      <c r="AO2906">
        <v>1</v>
      </c>
      <c r="AP2906">
        <v>1</v>
      </c>
      <c r="AQ2906">
        <v>0</v>
      </c>
      <c r="AR2906" t="s">
        <v>59</v>
      </c>
      <c r="AS2906" t="s">
        <v>80</v>
      </c>
      <c r="AT2906" t="s">
        <v>80</v>
      </c>
      <c r="AU2906" t="s">
        <v>80</v>
      </c>
      <c r="AV2906" t="s">
        <v>8765</v>
      </c>
      <c r="AW2906" t="s">
        <v>3318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>
        <v>0</v>
      </c>
      <c r="BK2906">
        <v>0</v>
      </c>
      <c r="BL2906">
        <v>2016031323</v>
      </c>
      <c r="BM2906">
        <v>23</v>
      </c>
    </row>
    <row r="2907" spans="1:65">
      <c r="A2907" t="s">
        <v>8766</v>
      </c>
      <c r="B2907">
        <v>2906</v>
      </c>
      <c r="C2907" t="s">
        <v>57</v>
      </c>
      <c r="D2907" t="s">
        <v>55</v>
      </c>
      <c r="E2907">
        <v>23</v>
      </c>
      <c r="F2907">
        <v>2016031323</v>
      </c>
      <c r="G2907" t="s">
        <v>55</v>
      </c>
      <c r="H2907" t="s">
        <v>3319</v>
      </c>
      <c r="I2907" t="s">
        <v>55</v>
      </c>
      <c r="J2907" t="s">
        <v>55</v>
      </c>
      <c r="K2907" t="s">
        <v>55</v>
      </c>
      <c r="L2907" t="s">
        <v>55</v>
      </c>
      <c r="M2907" t="s">
        <v>55</v>
      </c>
      <c r="N2907" t="s">
        <v>57</v>
      </c>
      <c r="O2907" t="s">
        <v>57</v>
      </c>
      <c r="P2907" t="s">
        <v>57</v>
      </c>
      <c r="Q2907" t="s">
        <v>57</v>
      </c>
      <c r="R2907" t="s">
        <v>57</v>
      </c>
      <c r="S2907" t="s">
        <v>55</v>
      </c>
      <c r="T2907" t="s">
        <v>57</v>
      </c>
      <c r="U2907" t="s">
        <v>57</v>
      </c>
      <c r="V2907" t="s">
        <v>57</v>
      </c>
      <c r="W2907" t="s">
        <v>55</v>
      </c>
      <c r="X2907" t="s">
        <v>57</v>
      </c>
      <c r="Y2907" t="s">
        <v>57</v>
      </c>
      <c r="Z2907" t="s">
        <v>57</v>
      </c>
      <c r="AA2907" t="s">
        <v>57</v>
      </c>
      <c r="AB2907" t="s">
        <v>57</v>
      </c>
      <c r="AC2907" t="s">
        <v>57</v>
      </c>
      <c r="AD2907" t="s">
        <v>57</v>
      </c>
      <c r="AE2907">
        <v>0</v>
      </c>
      <c r="AF2907">
        <v>0</v>
      </c>
      <c r="AG2907">
        <v>0</v>
      </c>
      <c r="AH2907">
        <v>0</v>
      </c>
      <c r="AI2907" s="18" t="str">
        <f t="shared" si="181"/>
        <v>1</v>
      </c>
      <c r="AJ2907" s="18" t="str">
        <f t="shared" si="182"/>
        <v>1</v>
      </c>
      <c r="AK2907" s="18" t="str">
        <f t="shared" si="183"/>
        <v>1</v>
      </c>
      <c r="AL2907" s="18">
        <f t="shared" si="184"/>
        <v>0</v>
      </c>
      <c r="AM2907" t="s">
        <v>55</v>
      </c>
      <c r="AN2907" t="s">
        <v>55</v>
      </c>
      <c r="AO2907">
        <v>0</v>
      </c>
      <c r="AP2907">
        <v>1</v>
      </c>
      <c r="AQ2907">
        <v>0</v>
      </c>
      <c r="AR2907" t="s">
        <v>59</v>
      </c>
      <c r="AS2907" t="s">
        <v>80</v>
      </c>
      <c r="AT2907" t="s">
        <v>80</v>
      </c>
      <c r="AU2907" t="s">
        <v>80</v>
      </c>
      <c r="AV2907" t="s">
        <v>8766</v>
      </c>
      <c r="AW2907" t="s">
        <v>3319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1</v>
      </c>
      <c r="BJ2907">
        <v>0</v>
      </c>
      <c r="BK2907">
        <v>0</v>
      </c>
      <c r="BL2907">
        <v>2016031323</v>
      </c>
      <c r="BM2907">
        <v>23</v>
      </c>
    </row>
    <row r="2908" spans="1:65">
      <c r="A2908" t="s">
        <v>8767</v>
      </c>
      <c r="B2908">
        <v>2907</v>
      </c>
      <c r="C2908" t="s">
        <v>57</v>
      </c>
      <c r="D2908" t="s">
        <v>55</v>
      </c>
      <c r="E2908">
        <v>23</v>
      </c>
      <c r="F2908">
        <v>2016031323</v>
      </c>
      <c r="G2908" t="s">
        <v>55</v>
      </c>
      <c r="H2908" t="s">
        <v>3320</v>
      </c>
      <c r="I2908" t="s">
        <v>55</v>
      </c>
      <c r="J2908" t="s">
        <v>55</v>
      </c>
      <c r="K2908" t="s">
        <v>55</v>
      </c>
      <c r="L2908" t="s">
        <v>55</v>
      </c>
      <c r="M2908" t="s">
        <v>55</v>
      </c>
      <c r="N2908" t="s">
        <v>57</v>
      </c>
      <c r="O2908" t="s">
        <v>57</v>
      </c>
      <c r="P2908" t="s">
        <v>57</v>
      </c>
      <c r="Q2908" t="s">
        <v>57</v>
      </c>
      <c r="R2908" t="s">
        <v>57</v>
      </c>
      <c r="S2908" t="s">
        <v>55</v>
      </c>
      <c r="T2908" t="s">
        <v>57</v>
      </c>
      <c r="U2908" t="s">
        <v>57</v>
      </c>
      <c r="V2908" t="s">
        <v>57</v>
      </c>
      <c r="W2908" t="s">
        <v>55</v>
      </c>
      <c r="X2908" t="s">
        <v>57</v>
      </c>
      <c r="Y2908" t="s">
        <v>57</v>
      </c>
      <c r="Z2908" t="s">
        <v>57</v>
      </c>
      <c r="AA2908" t="s">
        <v>57</v>
      </c>
      <c r="AB2908" t="s">
        <v>57</v>
      </c>
      <c r="AC2908" t="s">
        <v>57</v>
      </c>
      <c r="AD2908" t="s">
        <v>57</v>
      </c>
      <c r="AE2908">
        <v>0</v>
      </c>
      <c r="AF2908">
        <v>0</v>
      </c>
      <c r="AG2908">
        <v>0</v>
      </c>
      <c r="AH2908">
        <v>0</v>
      </c>
      <c r="AI2908" s="18" t="str">
        <f t="shared" si="181"/>
        <v>1</v>
      </c>
      <c r="AJ2908" s="18" t="str">
        <f t="shared" si="182"/>
        <v>1</v>
      </c>
      <c r="AK2908" s="18" t="str">
        <f t="shared" si="183"/>
        <v>1</v>
      </c>
      <c r="AL2908" s="18">
        <f t="shared" si="184"/>
        <v>0</v>
      </c>
      <c r="AM2908" t="s">
        <v>55</v>
      </c>
      <c r="AN2908" t="s">
        <v>55</v>
      </c>
      <c r="AO2908">
        <v>0</v>
      </c>
      <c r="AP2908">
        <v>1</v>
      </c>
      <c r="AQ2908">
        <v>0</v>
      </c>
      <c r="AR2908" t="s">
        <v>59</v>
      </c>
      <c r="AS2908" t="s">
        <v>80</v>
      </c>
      <c r="AT2908" t="s">
        <v>80</v>
      </c>
      <c r="AU2908" t="s">
        <v>80</v>
      </c>
      <c r="AV2908" t="s">
        <v>8767</v>
      </c>
      <c r="AW2908" t="s">
        <v>3320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>
        <v>0</v>
      </c>
      <c r="BK2908">
        <v>0</v>
      </c>
      <c r="BL2908">
        <v>2016031323</v>
      </c>
      <c r="BM2908">
        <v>23</v>
      </c>
    </row>
    <row r="2909" spans="1:65">
      <c r="A2909" t="s">
        <v>8768</v>
      </c>
      <c r="B2909">
        <v>2908</v>
      </c>
      <c r="C2909" t="s">
        <v>57</v>
      </c>
      <c r="D2909" t="s">
        <v>55</v>
      </c>
      <c r="E2909">
        <v>23</v>
      </c>
      <c r="F2909">
        <v>2016031323</v>
      </c>
      <c r="G2909" t="s">
        <v>55</v>
      </c>
      <c r="H2909" t="s">
        <v>3321</v>
      </c>
      <c r="I2909" t="s">
        <v>55</v>
      </c>
      <c r="J2909" t="s">
        <v>55</v>
      </c>
      <c r="K2909" t="s">
        <v>55</v>
      </c>
      <c r="L2909" t="s">
        <v>55</v>
      </c>
      <c r="M2909" t="s">
        <v>55</v>
      </c>
      <c r="N2909" t="s">
        <v>57</v>
      </c>
      <c r="O2909" t="s">
        <v>57</v>
      </c>
      <c r="P2909" t="s">
        <v>57</v>
      </c>
      <c r="Q2909" t="s">
        <v>57</v>
      </c>
      <c r="R2909" t="s">
        <v>57</v>
      </c>
      <c r="S2909" t="s">
        <v>55</v>
      </c>
      <c r="T2909" t="s">
        <v>57</v>
      </c>
      <c r="U2909" t="s">
        <v>57</v>
      </c>
      <c r="V2909" t="s">
        <v>57</v>
      </c>
      <c r="W2909" t="s">
        <v>55</v>
      </c>
      <c r="X2909" t="s">
        <v>57</v>
      </c>
      <c r="Y2909" t="s">
        <v>57</v>
      </c>
      <c r="Z2909" t="s">
        <v>57</v>
      </c>
      <c r="AA2909" t="s">
        <v>57</v>
      </c>
      <c r="AB2909" t="s">
        <v>57</v>
      </c>
      <c r="AC2909" t="s">
        <v>57</v>
      </c>
      <c r="AD2909" t="s">
        <v>57</v>
      </c>
      <c r="AE2909">
        <v>0</v>
      </c>
      <c r="AF2909">
        <v>0</v>
      </c>
      <c r="AG2909">
        <v>0</v>
      </c>
      <c r="AH2909">
        <v>0</v>
      </c>
      <c r="AI2909" s="18" t="str">
        <f t="shared" si="181"/>
        <v>1</v>
      </c>
      <c r="AJ2909" s="18" t="str">
        <f t="shared" si="182"/>
        <v>1</v>
      </c>
      <c r="AK2909" s="18" t="str">
        <f t="shared" si="183"/>
        <v>1</v>
      </c>
      <c r="AL2909" s="18">
        <f t="shared" si="184"/>
        <v>0</v>
      </c>
      <c r="AM2909" t="s">
        <v>55</v>
      </c>
      <c r="AN2909" t="s">
        <v>55</v>
      </c>
      <c r="AO2909">
        <v>0</v>
      </c>
      <c r="AP2909">
        <v>1</v>
      </c>
      <c r="AQ2909">
        <v>0</v>
      </c>
      <c r="AR2909" t="s">
        <v>59</v>
      </c>
      <c r="AS2909" t="s">
        <v>80</v>
      </c>
      <c r="AT2909" t="s">
        <v>80</v>
      </c>
      <c r="AU2909" t="s">
        <v>80</v>
      </c>
      <c r="AV2909" t="s">
        <v>8768</v>
      </c>
      <c r="AW2909" t="s">
        <v>3321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</v>
      </c>
      <c r="BJ2909">
        <v>0</v>
      </c>
      <c r="BK2909">
        <v>0</v>
      </c>
      <c r="BL2909">
        <v>2016031323</v>
      </c>
      <c r="BM2909">
        <v>23</v>
      </c>
    </row>
    <row r="2910" spans="1:65">
      <c r="A2910" t="s">
        <v>8769</v>
      </c>
      <c r="B2910">
        <v>2909</v>
      </c>
      <c r="C2910" t="s">
        <v>57</v>
      </c>
      <c r="D2910" t="s">
        <v>55</v>
      </c>
      <c r="E2910">
        <v>23</v>
      </c>
      <c r="F2910">
        <v>2016031323</v>
      </c>
      <c r="G2910" t="s">
        <v>55</v>
      </c>
      <c r="H2910" t="s">
        <v>3322</v>
      </c>
      <c r="I2910" t="s">
        <v>55</v>
      </c>
      <c r="J2910" t="s">
        <v>55</v>
      </c>
      <c r="K2910" t="s">
        <v>55</v>
      </c>
      <c r="L2910" t="s">
        <v>55</v>
      </c>
      <c r="M2910" t="s">
        <v>55</v>
      </c>
      <c r="N2910" t="s">
        <v>57</v>
      </c>
      <c r="O2910" t="s">
        <v>57</v>
      </c>
      <c r="P2910" t="s">
        <v>57</v>
      </c>
      <c r="Q2910" t="s">
        <v>57</v>
      </c>
      <c r="R2910" t="s">
        <v>57</v>
      </c>
      <c r="S2910" t="s">
        <v>55</v>
      </c>
      <c r="T2910" t="s">
        <v>57</v>
      </c>
      <c r="U2910" t="s">
        <v>57</v>
      </c>
      <c r="V2910" t="s">
        <v>57</v>
      </c>
      <c r="W2910" t="s">
        <v>55</v>
      </c>
      <c r="X2910" t="s">
        <v>57</v>
      </c>
      <c r="Y2910" t="s">
        <v>57</v>
      </c>
      <c r="Z2910" t="s">
        <v>57</v>
      </c>
      <c r="AA2910" t="s">
        <v>57</v>
      </c>
      <c r="AB2910" t="s">
        <v>57</v>
      </c>
      <c r="AC2910" t="s">
        <v>57</v>
      </c>
      <c r="AD2910" t="s">
        <v>57</v>
      </c>
      <c r="AE2910">
        <v>0</v>
      </c>
      <c r="AF2910">
        <v>0</v>
      </c>
      <c r="AG2910">
        <v>0</v>
      </c>
      <c r="AH2910">
        <v>0</v>
      </c>
      <c r="AI2910" s="18" t="str">
        <f t="shared" si="181"/>
        <v>1</v>
      </c>
      <c r="AJ2910" s="18" t="str">
        <f t="shared" si="182"/>
        <v>1</v>
      </c>
      <c r="AK2910" s="18" t="str">
        <f t="shared" si="183"/>
        <v>1</v>
      </c>
      <c r="AL2910" s="18">
        <f t="shared" si="184"/>
        <v>0</v>
      </c>
      <c r="AM2910" t="s">
        <v>55</v>
      </c>
      <c r="AN2910" t="s">
        <v>55</v>
      </c>
      <c r="AO2910">
        <v>1</v>
      </c>
      <c r="AP2910">
        <v>1</v>
      </c>
      <c r="AQ2910">
        <v>0</v>
      </c>
      <c r="AR2910" t="s">
        <v>59</v>
      </c>
      <c r="AS2910" t="s">
        <v>80</v>
      </c>
      <c r="AT2910" t="s">
        <v>80</v>
      </c>
      <c r="AU2910" t="s">
        <v>80</v>
      </c>
      <c r="AV2910" t="s">
        <v>8769</v>
      </c>
      <c r="AW2910" t="s">
        <v>3322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1</v>
      </c>
      <c r="BJ2910">
        <v>0</v>
      </c>
      <c r="BK2910">
        <v>0</v>
      </c>
      <c r="BL2910">
        <v>2016031323</v>
      </c>
      <c r="BM2910">
        <v>23</v>
      </c>
    </row>
    <row r="2911" spans="1:65">
      <c r="A2911" t="s">
        <v>8770</v>
      </c>
      <c r="B2911">
        <v>2910</v>
      </c>
      <c r="C2911" t="s">
        <v>718</v>
      </c>
      <c r="D2911">
        <v>1</v>
      </c>
      <c r="E2911">
        <v>23</v>
      </c>
      <c r="F2911">
        <v>2016031323</v>
      </c>
      <c r="G2911">
        <v>20160313</v>
      </c>
      <c r="H2911" t="s">
        <v>3323</v>
      </c>
      <c r="I2911" t="s">
        <v>618</v>
      </c>
      <c r="J2911" t="s">
        <v>55</v>
      </c>
      <c r="K2911">
        <v>1</v>
      </c>
      <c r="L2911">
        <v>1</v>
      </c>
      <c r="M2911">
        <v>0</v>
      </c>
      <c r="N2911" t="s">
        <v>56</v>
      </c>
      <c r="O2911" t="s">
        <v>612</v>
      </c>
      <c r="P2911" t="s">
        <v>68</v>
      </c>
      <c r="Q2911" t="s">
        <v>3</v>
      </c>
      <c r="R2911" t="s">
        <v>3324</v>
      </c>
      <c r="S2911" t="s">
        <v>55</v>
      </c>
      <c r="T2911" t="s">
        <v>56</v>
      </c>
      <c r="U2911" t="s">
        <v>56</v>
      </c>
      <c r="V2911" t="s">
        <v>56</v>
      </c>
      <c r="W2911" t="s">
        <v>55</v>
      </c>
      <c r="X2911" t="s">
        <v>56</v>
      </c>
      <c r="Y2911" t="s">
        <v>56</v>
      </c>
      <c r="Z2911" t="s">
        <v>56</v>
      </c>
      <c r="AA2911" t="s">
        <v>57</v>
      </c>
      <c r="AB2911" t="s">
        <v>56</v>
      </c>
      <c r="AC2911" t="s">
        <v>68</v>
      </c>
      <c r="AD2911" t="s">
        <v>3325</v>
      </c>
      <c r="AE2911">
        <v>0</v>
      </c>
      <c r="AF2911">
        <v>0</v>
      </c>
      <c r="AG2911">
        <v>0</v>
      </c>
      <c r="AH2911">
        <v>1</v>
      </c>
      <c r="AI2911" s="18" t="str">
        <f t="shared" si="181"/>
        <v>1</v>
      </c>
      <c r="AJ2911" s="18" t="str">
        <f t="shared" si="182"/>
        <v>1</v>
      </c>
      <c r="AK2911" s="18" t="str">
        <f t="shared" si="183"/>
        <v>1</v>
      </c>
      <c r="AL2911" s="18">
        <f t="shared" si="184"/>
        <v>1</v>
      </c>
      <c r="AM2911" t="s">
        <v>55</v>
      </c>
      <c r="AN2911" t="s">
        <v>55</v>
      </c>
      <c r="AO2911">
        <v>0</v>
      </c>
      <c r="AP2911">
        <v>0</v>
      </c>
      <c r="AQ2911">
        <v>0</v>
      </c>
      <c r="AR2911" t="s">
        <v>379</v>
      </c>
      <c r="AS2911" t="s">
        <v>141</v>
      </c>
      <c r="AT2911" t="s">
        <v>141</v>
      </c>
      <c r="AU2911" t="s">
        <v>1326</v>
      </c>
      <c r="AV2911" t="s">
        <v>8770</v>
      </c>
      <c r="AW2911" t="s">
        <v>3323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1</v>
      </c>
      <c r="BL2911">
        <v>2016031323</v>
      </c>
      <c r="BM2911">
        <v>23</v>
      </c>
    </row>
    <row r="2912" spans="1:65">
      <c r="A2912" t="s">
        <v>8771</v>
      </c>
      <c r="B2912">
        <v>2911</v>
      </c>
      <c r="C2912" t="s">
        <v>57</v>
      </c>
      <c r="D2912" t="s">
        <v>55</v>
      </c>
      <c r="E2912">
        <v>23</v>
      </c>
      <c r="F2912">
        <v>2016031323</v>
      </c>
      <c r="G2912" t="s">
        <v>55</v>
      </c>
      <c r="H2912" t="s">
        <v>3326</v>
      </c>
      <c r="I2912" t="s">
        <v>55</v>
      </c>
      <c r="J2912" t="s">
        <v>55</v>
      </c>
      <c r="K2912" t="s">
        <v>55</v>
      </c>
      <c r="L2912" t="s">
        <v>55</v>
      </c>
      <c r="M2912" t="s">
        <v>55</v>
      </c>
      <c r="N2912" t="s">
        <v>57</v>
      </c>
      <c r="O2912" t="s">
        <v>57</v>
      </c>
      <c r="P2912" t="s">
        <v>57</v>
      </c>
      <c r="Q2912" t="s">
        <v>57</v>
      </c>
      <c r="R2912" t="s">
        <v>57</v>
      </c>
      <c r="S2912" t="s">
        <v>55</v>
      </c>
      <c r="T2912" t="s">
        <v>57</v>
      </c>
      <c r="U2912" t="s">
        <v>57</v>
      </c>
      <c r="V2912" t="s">
        <v>57</v>
      </c>
      <c r="W2912" t="s">
        <v>55</v>
      </c>
      <c r="X2912" t="s">
        <v>57</v>
      </c>
      <c r="Y2912" t="s">
        <v>57</v>
      </c>
      <c r="Z2912" t="s">
        <v>57</v>
      </c>
      <c r="AA2912" t="s">
        <v>57</v>
      </c>
      <c r="AB2912" t="s">
        <v>57</v>
      </c>
      <c r="AC2912" t="s">
        <v>57</v>
      </c>
      <c r="AD2912" t="s">
        <v>57</v>
      </c>
      <c r="AE2912">
        <v>0</v>
      </c>
      <c r="AF2912">
        <v>0</v>
      </c>
      <c r="AG2912">
        <v>0</v>
      </c>
      <c r="AH2912">
        <v>0</v>
      </c>
      <c r="AI2912" s="18" t="str">
        <f t="shared" si="181"/>
        <v>1</v>
      </c>
      <c r="AJ2912" s="18" t="str">
        <f t="shared" si="182"/>
        <v>1</v>
      </c>
      <c r="AK2912" s="18" t="str">
        <f t="shared" si="183"/>
        <v>1</v>
      </c>
      <c r="AL2912" s="18">
        <f t="shared" si="184"/>
        <v>0</v>
      </c>
      <c r="AM2912" t="s">
        <v>55</v>
      </c>
      <c r="AN2912" t="s">
        <v>55</v>
      </c>
      <c r="AO2912">
        <v>0</v>
      </c>
      <c r="AP2912">
        <v>1</v>
      </c>
      <c r="AQ2912">
        <v>0</v>
      </c>
      <c r="AR2912" t="s">
        <v>59</v>
      </c>
      <c r="AS2912" t="s">
        <v>80</v>
      </c>
      <c r="AT2912" t="s">
        <v>80</v>
      </c>
      <c r="AU2912" t="s">
        <v>80</v>
      </c>
      <c r="AV2912" t="s">
        <v>8771</v>
      </c>
      <c r="AW2912" t="s">
        <v>3326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1</v>
      </c>
      <c r="BJ2912">
        <v>0</v>
      </c>
      <c r="BK2912">
        <v>0</v>
      </c>
      <c r="BL2912">
        <v>2016031323</v>
      </c>
      <c r="BM2912">
        <v>23</v>
      </c>
    </row>
    <row r="2913" spans="1:65">
      <c r="A2913" t="s">
        <v>8772</v>
      </c>
      <c r="B2913">
        <v>2912</v>
      </c>
      <c r="C2913" t="s">
        <v>57</v>
      </c>
      <c r="D2913" t="s">
        <v>55</v>
      </c>
      <c r="E2913">
        <v>23</v>
      </c>
      <c r="F2913">
        <v>2016031323</v>
      </c>
      <c r="G2913" t="s">
        <v>55</v>
      </c>
      <c r="H2913" t="s">
        <v>3327</v>
      </c>
      <c r="I2913" t="s">
        <v>55</v>
      </c>
      <c r="J2913" t="s">
        <v>55</v>
      </c>
      <c r="K2913" t="s">
        <v>55</v>
      </c>
      <c r="L2913" t="s">
        <v>55</v>
      </c>
      <c r="M2913" t="s">
        <v>55</v>
      </c>
      <c r="N2913" t="s">
        <v>57</v>
      </c>
      <c r="O2913" t="s">
        <v>57</v>
      </c>
      <c r="P2913" t="s">
        <v>57</v>
      </c>
      <c r="Q2913" t="s">
        <v>57</v>
      </c>
      <c r="R2913" t="s">
        <v>57</v>
      </c>
      <c r="S2913" t="s">
        <v>55</v>
      </c>
      <c r="T2913" t="s">
        <v>57</v>
      </c>
      <c r="U2913" t="s">
        <v>57</v>
      </c>
      <c r="V2913" t="s">
        <v>57</v>
      </c>
      <c r="W2913" t="s">
        <v>55</v>
      </c>
      <c r="X2913" t="s">
        <v>57</v>
      </c>
      <c r="Y2913" t="s">
        <v>57</v>
      </c>
      <c r="Z2913" t="s">
        <v>57</v>
      </c>
      <c r="AA2913" t="s">
        <v>57</v>
      </c>
      <c r="AB2913" t="s">
        <v>57</v>
      </c>
      <c r="AC2913" t="s">
        <v>57</v>
      </c>
      <c r="AD2913" t="s">
        <v>57</v>
      </c>
      <c r="AE2913">
        <v>0</v>
      </c>
      <c r="AF2913">
        <v>0</v>
      </c>
      <c r="AG2913">
        <v>0</v>
      </c>
      <c r="AH2913">
        <v>0</v>
      </c>
      <c r="AI2913" s="18" t="str">
        <f t="shared" si="181"/>
        <v>1</v>
      </c>
      <c r="AJ2913" s="18" t="str">
        <f t="shared" si="182"/>
        <v>1</v>
      </c>
      <c r="AK2913" s="18" t="str">
        <f t="shared" si="183"/>
        <v>1</v>
      </c>
      <c r="AL2913" s="18">
        <f t="shared" si="184"/>
        <v>0</v>
      </c>
      <c r="AM2913" t="s">
        <v>55</v>
      </c>
      <c r="AN2913" t="s">
        <v>55</v>
      </c>
      <c r="AO2913">
        <v>0</v>
      </c>
      <c r="AP2913">
        <v>1</v>
      </c>
      <c r="AQ2913">
        <v>0</v>
      </c>
      <c r="AR2913" t="s">
        <v>59</v>
      </c>
      <c r="AS2913" t="s">
        <v>80</v>
      </c>
      <c r="AT2913" t="s">
        <v>80</v>
      </c>
      <c r="AU2913" t="s">
        <v>80</v>
      </c>
      <c r="AV2913" t="s">
        <v>8772</v>
      </c>
      <c r="AW2913" t="s">
        <v>3327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0</v>
      </c>
      <c r="BL2913">
        <v>2016031323</v>
      </c>
      <c r="BM2913">
        <v>23</v>
      </c>
    </row>
    <row r="2914" spans="1:65">
      <c r="A2914" t="s">
        <v>8773</v>
      </c>
      <c r="B2914">
        <v>2913</v>
      </c>
      <c r="C2914" t="s">
        <v>57</v>
      </c>
      <c r="D2914" t="s">
        <v>55</v>
      </c>
      <c r="E2914">
        <v>23</v>
      </c>
      <c r="F2914">
        <v>2016031323</v>
      </c>
      <c r="G2914" t="s">
        <v>55</v>
      </c>
      <c r="H2914" t="s">
        <v>3328</v>
      </c>
      <c r="I2914" t="s">
        <v>55</v>
      </c>
      <c r="J2914" t="s">
        <v>55</v>
      </c>
      <c r="K2914" t="s">
        <v>55</v>
      </c>
      <c r="L2914" t="s">
        <v>55</v>
      </c>
      <c r="M2914" t="s">
        <v>55</v>
      </c>
      <c r="N2914" t="s">
        <v>57</v>
      </c>
      <c r="O2914" t="s">
        <v>57</v>
      </c>
      <c r="P2914" t="s">
        <v>57</v>
      </c>
      <c r="Q2914" t="s">
        <v>57</v>
      </c>
      <c r="R2914" t="s">
        <v>57</v>
      </c>
      <c r="S2914" t="s">
        <v>55</v>
      </c>
      <c r="T2914" t="s">
        <v>57</v>
      </c>
      <c r="U2914" t="s">
        <v>57</v>
      </c>
      <c r="V2914" t="s">
        <v>57</v>
      </c>
      <c r="W2914" t="s">
        <v>55</v>
      </c>
      <c r="X2914" t="s">
        <v>57</v>
      </c>
      <c r="Y2914" t="s">
        <v>57</v>
      </c>
      <c r="Z2914" t="s">
        <v>57</v>
      </c>
      <c r="AA2914" t="s">
        <v>57</v>
      </c>
      <c r="AB2914" t="s">
        <v>57</v>
      </c>
      <c r="AC2914" t="s">
        <v>57</v>
      </c>
      <c r="AD2914" t="s">
        <v>57</v>
      </c>
      <c r="AE2914">
        <v>0</v>
      </c>
      <c r="AF2914">
        <v>0</v>
      </c>
      <c r="AG2914">
        <v>0</v>
      </c>
      <c r="AH2914">
        <v>0</v>
      </c>
      <c r="AI2914" s="18" t="str">
        <f t="shared" si="181"/>
        <v>1</v>
      </c>
      <c r="AJ2914" s="18" t="str">
        <f t="shared" si="182"/>
        <v>1</v>
      </c>
      <c r="AK2914" s="18" t="str">
        <f t="shared" si="183"/>
        <v>1</v>
      </c>
      <c r="AL2914" s="18">
        <f t="shared" si="184"/>
        <v>0</v>
      </c>
      <c r="AM2914" t="s">
        <v>55</v>
      </c>
      <c r="AN2914" t="s">
        <v>55</v>
      </c>
      <c r="AO2914">
        <v>1</v>
      </c>
      <c r="AP2914">
        <v>1</v>
      </c>
      <c r="AQ2914">
        <v>0</v>
      </c>
      <c r="AR2914" t="s">
        <v>59</v>
      </c>
      <c r="AS2914" t="s">
        <v>80</v>
      </c>
      <c r="AT2914" t="s">
        <v>80</v>
      </c>
      <c r="AU2914" t="s">
        <v>80</v>
      </c>
      <c r="AV2914" t="s">
        <v>8773</v>
      </c>
      <c r="AW2914" t="s">
        <v>3328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0</v>
      </c>
      <c r="BL2914">
        <v>2016031323</v>
      </c>
      <c r="BM2914">
        <v>23</v>
      </c>
    </row>
    <row r="2915" spans="1:65">
      <c r="A2915" t="s">
        <v>8774</v>
      </c>
      <c r="B2915">
        <v>2914</v>
      </c>
      <c r="C2915" t="s">
        <v>57</v>
      </c>
      <c r="D2915" t="s">
        <v>55</v>
      </c>
      <c r="E2915">
        <v>23</v>
      </c>
      <c r="F2915">
        <v>2016031323</v>
      </c>
      <c r="G2915" t="s">
        <v>55</v>
      </c>
      <c r="H2915" t="s">
        <v>3329</v>
      </c>
      <c r="I2915" t="s">
        <v>55</v>
      </c>
      <c r="J2915" t="s">
        <v>55</v>
      </c>
      <c r="K2915" t="s">
        <v>55</v>
      </c>
      <c r="L2915" t="s">
        <v>55</v>
      </c>
      <c r="M2915" t="s">
        <v>55</v>
      </c>
      <c r="N2915" t="s">
        <v>57</v>
      </c>
      <c r="O2915" t="s">
        <v>57</v>
      </c>
      <c r="P2915" t="s">
        <v>57</v>
      </c>
      <c r="Q2915" t="s">
        <v>57</v>
      </c>
      <c r="R2915" t="s">
        <v>57</v>
      </c>
      <c r="S2915" t="s">
        <v>55</v>
      </c>
      <c r="T2915" t="s">
        <v>57</v>
      </c>
      <c r="U2915" t="s">
        <v>57</v>
      </c>
      <c r="V2915" t="s">
        <v>57</v>
      </c>
      <c r="W2915" t="s">
        <v>55</v>
      </c>
      <c r="X2915" t="s">
        <v>57</v>
      </c>
      <c r="Y2915" t="s">
        <v>57</v>
      </c>
      <c r="Z2915" t="s">
        <v>57</v>
      </c>
      <c r="AA2915" t="s">
        <v>57</v>
      </c>
      <c r="AB2915" t="s">
        <v>57</v>
      </c>
      <c r="AC2915" t="s">
        <v>57</v>
      </c>
      <c r="AD2915" t="s">
        <v>57</v>
      </c>
      <c r="AE2915">
        <v>0</v>
      </c>
      <c r="AF2915">
        <v>0</v>
      </c>
      <c r="AG2915">
        <v>0</v>
      </c>
      <c r="AH2915">
        <v>0</v>
      </c>
      <c r="AI2915" s="18" t="str">
        <f t="shared" si="181"/>
        <v>1</v>
      </c>
      <c r="AJ2915" s="18" t="str">
        <f t="shared" si="182"/>
        <v>1</v>
      </c>
      <c r="AK2915" s="18" t="str">
        <f t="shared" si="183"/>
        <v>1</v>
      </c>
      <c r="AL2915" s="18">
        <f t="shared" si="184"/>
        <v>0</v>
      </c>
      <c r="AM2915" t="s">
        <v>55</v>
      </c>
      <c r="AN2915" t="s">
        <v>55</v>
      </c>
      <c r="AO2915">
        <v>0</v>
      </c>
      <c r="AP2915">
        <v>1</v>
      </c>
      <c r="AQ2915">
        <v>0</v>
      </c>
      <c r="AR2915" t="s">
        <v>59</v>
      </c>
      <c r="AS2915" t="s">
        <v>80</v>
      </c>
      <c r="AT2915" t="s">
        <v>80</v>
      </c>
      <c r="AU2915" t="s">
        <v>80</v>
      </c>
      <c r="AV2915" t="s">
        <v>8774</v>
      </c>
      <c r="AW2915" t="s">
        <v>3329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1</v>
      </c>
      <c r="BJ2915">
        <v>0</v>
      </c>
      <c r="BK2915">
        <v>0</v>
      </c>
      <c r="BL2915">
        <v>2016031323</v>
      </c>
      <c r="BM2915">
        <v>23</v>
      </c>
    </row>
    <row r="2916" spans="1:65">
      <c r="A2916" t="s">
        <v>8775</v>
      </c>
      <c r="B2916">
        <v>2915</v>
      </c>
      <c r="C2916" t="s">
        <v>57</v>
      </c>
      <c r="D2916" t="s">
        <v>55</v>
      </c>
      <c r="E2916">
        <v>23</v>
      </c>
      <c r="F2916">
        <v>2016031323</v>
      </c>
      <c r="G2916" t="s">
        <v>55</v>
      </c>
      <c r="H2916" t="s">
        <v>3330</v>
      </c>
      <c r="I2916" t="s">
        <v>55</v>
      </c>
      <c r="J2916" t="s">
        <v>55</v>
      </c>
      <c r="K2916" t="s">
        <v>55</v>
      </c>
      <c r="L2916" t="s">
        <v>55</v>
      </c>
      <c r="M2916" t="s">
        <v>55</v>
      </c>
      <c r="N2916" t="s">
        <v>57</v>
      </c>
      <c r="O2916" t="s">
        <v>57</v>
      </c>
      <c r="P2916" t="s">
        <v>57</v>
      </c>
      <c r="Q2916" t="s">
        <v>57</v>
      </c>
      <c r="R2916" t="s">
        <v>57</v>
      </c>
      <c r="S2916" t="s">
        <v>55</v>
      </c>
      <c r="T2916" t="s">
        <v>57</v>
      </c>
      <c r="U2916" t="s">
        <v>57</v>
      </c>
      <c r="V2916" t="s">
        <v>57</v>
      </c>
      <c r="W2916" t="s">
        <v>55</v>
      </c>
      <c r="X2916" t="s">
        <v>57</v>
      </c>
      <c r="Y2916" t="s">
        <v>57</v>
      </c>
      <c r="Z2916" t="s">
        <v>57</v>
      </c>
      <c r="AA2916" t="s">
        <v>57</v>
      </c>
      <c r="AB2916" t="s">
        <v>57</v>
      </c>
      <c r="AC2916" t="s">
        <v>57</v>
      </c>
      <c r="AD2916" t="s">
        <v>57</v>
      </c>
      <c r="AE2916">
        <v>0</v>
      </c>
      <c r="AF2916">
        <v>0</v>
      </c>
      <c r="AG2916">
        <v>0</v>
      </c>
      <c r="AH2916">
        <v>0</v>
      </c>
      <c r="AI2916" s="18" t="str">
        <f t="shared" si="181"/>
        <v>1</v>
      </c>
      <c r="AJ2916" s="18" t="str">
        <f t="shared" si="182"/>
        <v>1</v>
      </c>
      <c r="AK2916" s="18" t="str">
        <f t="shared" si="183"/>
        <v>1</v>
      </c>
      <c r="AL2916" s="18">
        <f t="shared" si="184"/>
        <v>0</v>
      </c>
      <c r="AM2916" t="s">
        <v>55</v>
      </c>
      <c r="AN2916" t="s">
        <v>55</v>
      </c>
      <c r="AO2916">
        <v>0</v>
      </c>
      <c r="AP2916">
        <v>1</v>
      </c>
      <c r="AQ2916">
        <v>0</v>
      </c>
      <c r="AR2916" t="s">
        <v>59</v>
      </c>
      <c r="AS2916" t="s">
        <v>80</v>
      </c>
      <c r="AT2916" t="s">
        <v>80</v>
      </c>
      <c r="AU2916" t="s">
        <v>80</v>
      </c>
      <c r="AV2916" t="s">
        <v>8775</v>
      </c>
      <c r="AW2916" t="s">
        <v>3330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2016031323</v>
      </c>
      <c r="BM2916">
        <v>23</v>
      </c>
    </row>
    <row r="2917" spans="1:65">
      <c r="A2917" t="s">
        <v>8776</v>
      </c>
      <c r="B2917">
        <v>2916</v>
      </c>
      <c r="C2917" t="s">
        <v>718</v>
      </c>
      <c r="D2917">
        <v>1</v>
      </c>
      <c r="E2917">
        <v>23</v>
      </c>
      <c r="F2917">
        <v>2016031323</v>
      </c>
      <c r="G2917">
        <v>20160313</v>
      </c>
      <c r="H2917" t="s">
        <v>3331</v>
      </c>
      <c r="I2917" t="s">
        <v>217</v>
      </c>
      <c r="J2917" t="s">
        <v>55</v>
      </c>
      <c r="K2917">
        <v>1</v>
      </c>
      <c r="L2917">
        <v>1</v>
      </c>
      <c r="M2917">
        <v>0</v>
      </c>
      <c r="N2917" t="s">
        <v>56</v>
      </c>
      <c r="O2917" t="s">
        <v>3312</v>
      </c>
      <c r="P2917" t="s">
        <v>68</v>
      </c>
      <c r="Q2917" t="s">
        <v>3</v>
      </c>
      <c r="R2917" t="s">
        <v>3324</v>
      </c>
      <c r="S2917" t="s">
        <v>55</v>
      </c>
      <c r="T2917" t="s">
        <v>56</v>
      </c>
      <c r="U2917" t="s">
        <v>56</v>
      </c>
      <c r="V2917" t="s">
        <v>56</v>
      </c>
      <c r="W2917" t="s">
        <v>55</v>
      </c>
      <c r="X2917" t="s">
        <v>56</v>
      </c>
      <c r="Y2917" t="s">
        <v>56</v>
      </c>
      <c r="Z2917" t="s">
        <v>56</v>
      </c>
      <c r="AA2917" t="s">
        <v>57</v>
      </c>
      <c r="AB2917" t="s">
        <v>56</v>
      </c>
      <c r="AC2917" t="s">
        <v>68</v>
      </c>
      <c r="AD2917" t="s">
        <v>3332</v>
      </c>
      <c r="AE2917">
        <v>0</v>
      </c>
      <c r="AF2917">
        <v>0</v>
      </c>
      <c r="AG2917">
        <v>0</v>
      </c>
      <c r="AH2917">
        <v>1</v>
      </c>
      <c r="AI2917" s="18" t="str">
        <f t="shared" si="181"/>
        <v>1</v>
      </c>
      <c r="AJ2917" s="18" t="str">
        <f t="shared" si="182"/>
        <v>1</v>
      </c>
      <c r="AK2917" s="18" t="str">
        <f t="shared" si="183"/>
        <v>1</v>
      </c>
      <c r="AL2917" s="18">
        <f t="shared" si="184"/>
        <v>1</v>
      </c>
      <c r="AM2917" t="s">
        <v>55</v>
      </c>
      <c r="AN2917" t="s">
        <v>55</v>
      </c>
      <c r="AO2917">
        <v>0</v>
      </c>
      <c r="AP2917">
        <v>0</v>
      </c>
      <c r="AQ2917">
        <v>0</v>
      </c>
      <c r="AR2917" t="s">
        <v>147</v>
      </c>
      <c r="AS2917" t="s">
        <v>141</v>
      </c>
      <c r="AT2917" t="s">
        <v>141</v>
      </c>
      <c r="AU2917" t="s">
        <v>1326</v>
      </c>
      <c r="AV2917" t="s">
        <v>8776</v>
      </c>
      <c r="AW2917" t="s">
        <v>3331</v>
      </c>
      <c r="AX2917">
        <v>0</v>
      </c>
      <c r="AY2917">
        <v>0</v>
      </c>
      <c r="AZ2917">
        <v>0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1</v>
      </c>
      <c r="BL2917">
        <v>2016031323</v>
      </c>
      <c r="BM2917">
        <v>23</v>
      </c>
    </row>
    <row r="2918" spans="1:65">
      <c r="A2918" t="s">
        <v>8777</v>
      </c>
      <c r="B2918">
        <v>2917</v>
      </c>
      <c r="C2918" t="s">
        <v>57</v>
      </c>
      <c r="D2918" t="s">
        <v>55</v>
      </c>
      <c r="E2918">
        <v>23</v>
      </c>
      <c r="F2918">
        <v>2016031323</v>
      </c>
      <c r="G2918" t="s">
        <v>55</v>
      </c>
      <c r="H2918" t="s">
        <v>3333</v>
      </c>
      <c r="I2918" t="s">
        <v>55</v>
      </c>
      <c r="J2918" t="s">
        <v>55</v>
      </c>
      <c r="K2918" t="s">
        <v>55</v>
      </c>
      <c r="L2918" t="s">
        <v>55</v>
      </c>
      <c r="M2918" t="s">
        <v>55</v>
      </c>
      <c r="N2918" t="s">
        <v>57</v>
      </c>
      <c r="O2918" t="s">
        <v>57</v>
      </c>
      <c r="P2918" t="s">
        <v>57</v>
      </c>
      <c r="Q2918" t="s">
        <v>57</v>
      </c>
      <c r="R2918" t="s">
        <v>57</v>
      </c>
      <c r="S2918" t="s">
        <v>55</v>
      </c>
      <c r="T2918" t="s">
        <v>57</v>
      </c>
      <c r="U2918" t="s">
        <v>57</v>
      </c>
      <c r="V2918" t="s">
        <v>57</v>
      </c>
      <c r="W2918" t="s">
        <v>55</v>
      </c>
      <c r="X2918" t="s">
        <v>57</v>
      </c>
      <c r="Y2918" t="s">
        <v>57</v>
      </c>
      <c r="Z2918" t="s">
        <v>57</v>
      </c>
      <c r="AA2918" t="s">
        <v>57</v>
      </c>
      <c r="AB2918" t="s">
        <v>57</v>
      </c>
      <c r="AC2918" t="s">
        <v>57</v>
      </c>
      <c r="AD2918" t="s">
        <v>57</v>
      </c>
      <c r="AE2918">
        <v>0</v>
      </c>
      <c r="AF2918">
        <v>0</v>
      </c>
      <c r="AG2918">
        <v>0</v>
      </c>
      <c r="AH2918">
        <v>0</v>
      </c>
      <c r="AI2918" s="18" t="str">
        <f t="shared" si="181"/>
        <v>1</v>
      </c>
      <c r="AJ2918" s="18" t="str">
        <f t="shared" si="182"/>
        <v>1</v>
      </c>
      <c r="AK2918" s="18" t="str">
        <f t="shared" si="183"/>
        <v>1</v>
      </c>
      <c r="AL2918" s="18">
        <f t="shared" si="184"/>
        <v>0</v>
      </c>
      <c r="AM2918" t="s">
        <v>55</v>
      </c>
      <c r="AN2918" t="s">
        <v>55</v>
      </c>
      <c r="AO2918">
        <v>0</v>
      </c>
      <c r="AP2918">
        <v>1</v>
      </c>
      <c r="AQ2918">
        <v>0</v>
      </c>
      <c r="AR2918" t="s">
        <v>59</v>
      </c>
      <c r="AS2918" t="s">
        <v>80</v>
      </c>
      <c r="AT2918" t="s">
        <v>80</v>
      </c>
      <c r="AU2918" t="s">
        <v>80</v>
      </c>
      <c r="AV2918" t="s">
        <v>8777</v>
      </c>
      <c r="AW2918" t="s">
        <v>3333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1</v>
      </c>
      <c r="BJ2918">
        <v>0</v>
      </c>
      <c r="BK2918">
        <v>0</v>
      </c>
      <c r="BL2918">
        <v>2016031323</v>
      </c>
      <c r="BM2918">
        <v>23</v>
      </c>
    </row>
    <row r="2919" spans="1:65">
      <c r="A2919" t="s">
        <v>8778</v>
      </c>
      <c r="B2919">
        <v>2918</v>
      </c>
      <c r="C2919" t="s">
        <v>57</v>
      </c>
      <c r="D2919" t="s">
        <v>55</v>
      </c>
      <c r="E2919">
        <v>23</v>
      </c>
      <c r="F2919">
        <v>2016031323</v>
      </c>
      <c r="G2919" t="s">
        <v>55</v>
      </c>
      <c r="H2919" t="s">
        <v>3334</v>
      </c>
      <c r="I2919" t="s">
        <v>55</v>
      </c>
      <c r="J2919" t="s">
        <v>55</v>
      </c>
      <c r="K2919" t="s">
        <v>55</v>
      </c>
      <c r="L2919" t="s">
        <v>55</v>
      </c>
      <c r="M2919" t="s">
        <v>55</v>
      </c>
      <c r="N2919" t="s">
        <v>57</v>
      </c>
      <c r="O2919" t="s">
        <v>57</v>
      </c>
      <c r="P2919" t="s">
        <v>57</v>
      </c>
      <c r="Q2919" t="s">
        <v>57</v>
      </c>
      <c r="R2919" t="s">
        <v>57</v>
      </c>
      <c r="S2919" t="s">
        <v>55</v>
      </c>
      <c r="T2919" t="s">
        <v>57</v>
      </c>
      <c r="U2919" t="s">
        <v>57</v>
      </c>
      <c r="V2919" t="s">
        <v>57</v>
      </c>
      <c r="W2919" t="s">
        <v>55</v>
      </c>
      <c r="X2919" t="s">
        <v>57</v>
      </c>
      <c r="Y2919" t="s">
        <v>57</v>
      </c>
      <c r="Z2919" t="s">
        <v>57</v>
      </c>
      <c r="AA2919" t="s">
        <v>57</v>
      </c>
      <c r="AB2919" t="s">
        <v>57</v>
      </c>
      <c r="AC2919" t="s">
        <v>57</v>
      </c>
      <c r="AD2919" t="s">
        <v>57</v>
      </c>
      <c r="AE2919">
        <v>0</v>
      </c>
      <c r="AF2919">
        <v>0</v>
      </c>
      <c r="AG2919">
        <v>0</v>
      </c>
      <c r="AH2919">
        <v>0</v>
      </c>
      <c r="AI2919" s="18" t="str">
        <f t="shared" si="181"/>
        <v>1</v>
      </c>
      <c r="AJ2919" s="18" t="str">
        <f t="shared" si="182"/>
        <v>1</v>
      </c>
      <c r="AK2919" s="18" t="str">
        <f t="shared" si="183"/>
        <v>1</v>
      </c>
      <c r="AL2919" s="18">
        <f t="shared" si="184"/>
        <v>0</v>
      </c>
      <c r="AM2919" t="s">
        <v>55</v>
      </c>
      <c r="AN2919" t="s">
        <v>55</v>
      </c>
      <c r="AO2919">
        <v>1</v>
      </c>
      <c r="AP2919">
        <v>1</v>
      </c>
      <c r="AQ2919">
        <v>0</v>
      </c>
      <c r="AR2919" t="s">
        <v>59</v>
      </c>
      <c r="AS2919" t="s">
        <v>80</v>
      </c>
      <c r="AT2919" t="s">
        <v>80</v>
      </c>
      <c r="AU2919" t="s">
        <v>80</v>
      </c>
      <c r="AV2919" t="s">
        <v>8778</v>
      </c>
      <c r="AW2919" t="s">
        <v>3334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  <c r="BJ2919">
        <v>0</v>
      </c>
      <c r="BK2919">
        <v>0</v>
      </c>
      <c r="BL2919">
        <v>2016031323</v>
      </c>
      <c r="BM2919">
        <v>23</v>
      </c>
    </row>
    <row r="2920" spans="1:65">
      <c r="A2920" t="s">
        <v>8779</v>
      </c>
      <c r="B2920">
        <v>2919</v>
      </c>
      <c r="C2920" t="s">
        <v>57</v>
      </c>
      <c r="D2920" t="s">
        <v>55</v>
      </c>
      <c r="E2920">
        <v>23</v>
      </c>
      <c r="F2920">
        <v>2016031323</v>
      </c>
      <c r="G2920" t="s">
        <v>55</v>
      </c>
      <c r="H2920" t="s">
        <v>3335</v>
      </c>
      <c r="I2920" t="s">
        <v>55</v>
      </c>
      <c r="J2920" t="s">
        <v>55</v>
      </c>
      <c r="K2920" t="s">
        <v>55</v>
      </c>
      <c r="L2920" t="s">
        <v>55</v>
      </c>
      <c r="M2920" t="s">
        <v>55</v>
      </c>
      <c r="N2920" t="s">
        <v>57</v>
      </c>
      <c r="O2920" t="s">
        <v>57</v>
      </c>
      <c r="P2920" t="s">
        <v>57</v>
      </c>
      <c r="Q2920" t="s">
        <v>57</v>
      </c>
      <c r="R2920" t="s">
        <v>57</v>
      </c>
      <c r="S2920" t="s">
        <v>55</v>
      </c>
      <c r="T2920" t="s">
        <v>57</v>
      </c>
      <c r="U2920" t="s">
        <v>57</v>
      </c>
      <c r="V2920" t="s">
        <v>57</v>
      </c>
      <c r="W2920" t="s">
        <v>55</v>
      </c>
      <c r="X2920" t="s">
        <v>57</v>
      </c>
      <c r="Y2920" t="s">
        <v>57</v>
      </c>
      <c r="Z2920" t="s">
        <v>57</v>
      </c>
      <c r="AA2920" t="s">
        <v>57</v>
      </c>
      <c r="AB2920" t="s">
        <v>57</v>
      </c>
      <c r="AC2920" t="s">
        <v>57</v>
      </c>
      <c r="AD2920" t="s">
        <v>57</v>
      </c>
      <c r="AE2920">
        <v>0</v>
      </c>
      <c r="AF2920">
        <v>0</v>
      </c>
      <c r="AG2920">
        <v>0</v>
      </c>
      <c r="AH2920">
        <v>0</v>
      </c>
      <c r="AI2920" s="18" t="str">
        <f t="shared" si="181"/>
        <v>1</v>
      </c>
      <c r="AJ2920" s="18" t="str">
        <f t="shared" si="182"/>
        <v>1</v>
      </c>
      <c r="AK2920" s="18" t="str">
        <f t="shared" si="183"/>
        <v>1</v>
      </c>
      <c r="AL2920" s="18">
        <f t="shared" si="184"/>
        <v>0</v>
      </c>
      <c r="AM2920" t="s">
        <v>55</v>
      </c>
      <c r="AN2920" t="s">
        <v>55</v>
      </c>
      <c r="AO2920">
        <v>0</v>
      </c>
      <c r="AP2920">
        <v>1</v>
      </c>
      <c r="AQ2920">
        <v>0</v>
      </c>
      <c r="AR2920" t="s">
        <v>59</v>
      </c>
      <c r="AS2920" t="s">
        <v>80</v>
      </c>
      <c r="AT2920" t="s">
        <v>80</v>
      </c>
      <c r="AU2920" t="s">
        <v>80</v>
      </c>
      <c r="AV2920" t="s">
        <v>8779</v>
      </c>
      <c r="AW2920" t="s">
        <v>3335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>
        <v>0</v>
      </c>
      <c r="BK2920">
        <v>0</v>
      </c>
      <c r="BL2920">
        <v>2016031323</v>
      </c>
      <c r="BM2920">
        <v>23</v>
      </c>
    </row>
    <row r="2921" spans="1:65">
      <c r="A2921" t="s">
        <v>8780</v>
      </c>
      <c r="B2921">
        <v>2920</v>
      </c>
      <c r="C2921" t="s">
        <v>57</v>
      </c>
      <c r="D2921" t="s">
        <v>55</v>
      </c>
      <c r="E2921">
        <v>23</v>
      </c>
      <c r="F2921">
        <v>2016031323</v>
      </c>
      <c r="G2921" t="s">
        <v>55</v>
      </c>
      <c r="H2921" t="s">
        <v>3336</v>
      </c>
      <c r="I2921" t="s">
        <v>55</v>
      </c>
      <c r="J2921" t="s">
        <v>55</v>
      </c>
      <c r="K2921" t="s">
        <v>55</v>
      </c>
      <c r="L2921" t="s">
        <v>55</v>
      </c>
      <c r="M2921" t="s">
        <v>55</v>
      </c>
      <c r="N2921" t="s">
        <v>57</v>
      </c>
      <c r="O2921" t="s">
        <v>57</v>
      </c>
      <c r="P2921" t="s">
        <v>57</v>
      </c>
      <c r="Q2921" t="s">
        <v>57</v>
      </c>
      <c r="R2921" t="s">
        <v>57</v>
      </c>
      <c r="S2921" t="s">
        <v>55</v>
      </c>
      <c r="T2921" t="s">
        <v>57</v>
      </c>
      <c r="U2921" t="s">
        <v>57</v>
      </c>
      <c r="V2921" t="s">
        <v>57</v>
      </c>
      <c r="W2921" t="s">
        <v>55</v>
      </c>
      <c r="X2921" t="s">
        <v>57</v>
      </c>
      <c r="Y2921" t="s">
        <v>57</v>
      </c>
      <c r="Z2921" t="s">
        <v>57</v>
      </c>
      <c r="AA2921" t="s">
        <v>57</v>
      </c>
      <c r="AB2921" t="s">
        <v>57</v>
      </c>
      <c r="AC2921" t="s">
        <v>57</v>
      </c>
      <c r="AD2921" t="s">
        <v>57</v>
      </c>
      <c r="AE2921">
        <v>0</v>
      </c>
      <c r="AF2921">
        <v>0</v>
      </c>
      <c r="AG2921">
        <v>0</v>
      </c>
      <c r="AH2921">
        <v>0</v>
      </c>
      <c r="AI2921" s="18" t="str">
        <f t="shared" si="181"/>
        <v>1</v>
      </c>
      <c r="AJ2921" s="18" t="str">
        <f t="shared" si="182"/>
        <v>1</v>
      </c>
      <c r="AK2921" s="18" t="str">
        <f t="shared" si="183"/>
        <v>1</v>
      </c>
      <c r="AL2921" s="18">
        <f t="shared" si="184"/>
        <v>0</v>
      </c>
      <c r="AM2921" t="s">
        <v>55</v>
      </c>
      <c r="AN2921" t="s">
        <v>55</v>
      </c>
      <c r="AO2921">
        <v>0</v>
      </c>
      <c r="AP2921">
        <v>1</v>
      </c>
      <c r="AQ2921">
        <v>0</v>
      </c>
      <c r="AR2921" t="s">
        <v>59</v>
      </c>
      <c r="AS2921" t="s">
        <v>80</v>
      </c>
      <c r="AT2921" t="s">
        <v>80</v>
      </c>
      <c r="AU2921" t="s">
        <v>80</v>
      </c>
      <c r="AV2921" t="s">
        <v>8780</v>
      </c>
      <c r="AW2921" t="s">
        <v>3336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1</v>
      </c>
      <c r="BJ2921">
        <v>0</v>
      </c>
      <c r="BK2921">
        <v>0</v>
      </c>
      <c r="BL2921">
        <v>2016031323</v>
      </c>
      <c r="BM2921">
        <v>23</v>
      </c>
    </row>
    <row r="2922" spans="1:65">
      <c r="A2922" t="s">
        <v>8781</v>
      </c>
      <c r="B2922">
        <v>2921</v>
      </c>
      <c r="C2922" t="s">
        <v>718</v>
      </c>
      <c r="D2922">
        <v>1</v>
      </c>
      <c r="E2922">
        <v>23</v>
      </c>
      <c r="F2922">
        <v>2016031323</v>
      </c>
      <c r="G2922">
        <v>20160313</v>
      </c>
      <c r="H2922" t="s">
        <v>3337</v>
      </c>
      <c r="I2922" t="s">
        <v>618</v>
      </c>
      <c r="J2922" t="s">
        <v>55</v>
      </c>
      <c r="K2922">
        <v>1</v>
      </c>
      <c r="L2922">
        <v>1</v>
      </c>
      <c r="M2922">
        <v>0</v>
      </c>
      <c r="N2922" t="s">
        <v>56</v>
      </c>
      <c r="O2922" t="s">
        <v>618</v>
      </c>
      <c r="P2922" t="s">
        <v>68</v>
      </c>
      <c r="Q2922" t="s">
        <v>3</v>
      </c>
      <c r="R2922" t="s">
        <v>3084</v>
      </c>
      <c r="S2922" t="s">
        <v>55</v>
      </c>
      <c r="T2922" t="s">
        <v>56</v>
      </c>
      <c r="U2922" t="s">
        <v>56</v>
      </c>
      <c r="V2922" t="s">
        <v>56</v>
      </c>
      <c r="W2922" t="s">
        <v>55</v>
      </c>
      <c r="X2922" t="s">
        <v>56</v>
      </c>
      <c r="Y2922" t="s">
        <v>56</v>
      </c>
      <c r="Z2922" t="s">
        <v>56</v>
      </c>
      <c r="AA2922" t="s">
        <v>57</v>
      </c>
      <c r="AB2922" t="s">
        <v>56</v>
      </c>
      <c r="AC2922" t="s">
        <v>56</v>
      </c>
      <c r="AD2922" t="s">
        <v>57</v>
      </c>
      <c r="AE2922">
        <v>0</v>
      </c>
      <c r="AF2922">
        <v>0</v>
      </c>
      <c r="AG2922">
        <v>0</v>
      </c>
      <c r="AH2922">
        <v>1</v>
      </c>
      <c r="AI2922" s="18" t="str">
        <f t="shared" si="181"/>
        <v>1</v>
      </c>
      <c r="AJ2922" s="18" t="str">
        <f t="shared" si="182"/>
        <v>1</v>
      </c>
      <c r="AK2922" s="18" t="str">
        <f t="shared" si="183"/>
        <v>1</v>
      </c>
      <c r="AL2922" s="18">
        <f t="shared" si="184"/>
        <v>1</v>
      </c>
      <c r="AM2922" t="s">
        <v>55</v>
      </c>
      <c r="AN2922" t="s">
        <v>55</v>
      </c>
      <c r="AO2922">
        <v>1</v>
      </c>
      <c r="AP2922">
        <v>0</v>
      </c>
      <c r="AQ2922">
        <v>0</v>
      </c>
      <c r="AR2922" t="s">
        <v>379</v>
      </c>
      <c r="AS2922" t="s">
        <v>82</v>
      </c>
      <c r="AT2922" t="s">
        <v>82</v>
      </c>
      <c r="AU2922" t="s">
        <v>4450</v>
      </c>
      <c r="AV2922" t="s">
        <v>8781</v>
      </c>
      <c r="AW2922" t="s">
        <v>3337</v>
      </c>
      <c r="AX2922">
        <v>0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2016031323</v>
      </c>
      <c r="BM2922">
        <v>23</v>
      </c>
    </row>
    <row r="2923" spans="1:65">
      <c r="A2923" t="s">
        <v>8782</v>
      </c>
      <c r="B2923">
        <v>2922</v>
      </c>
      <c r="C2923" t="s">
        <v>57</v>
      </c>
      <c r="D2923" t="s">
        <v>55</v>
      </c>
      <c r="E2923">
        <v>23</v>
      </c>
      <c r="F2923">
        <v>2016031323</v>
      </c>
      <c r="G2923" t="s">
        <v>55</v>
      </c>
      <c r="H2923" t="s">
        <v>3338</v>
      </c>
      <c r="I2923" t="s">
        <v>55</v>
      </c>
      <c r="J2923" t="s">
        <v>55</v>
      </c>
      <c r="K2923" t="s">
        <v>55</v>
      </c>
      <c r="L2923" t="s">
        <v>55</v>
      </c>
      <c r="M2923" t="s">
        <v>55</v>
      </c>
      <c r="N2923" t="s">
        <v>57</v>
      </c>
      <c r="O2923" t="s">
        <v>57</v>
      </c>
      <c r="P2923" t="s">
        <v>57</v>
      </c>
      <c r="Q2923" t="s">
        <v>57</v>
      </c>
      <c r="R2923" t="s">
        <v>57</v>
      </c>
      <c r="S2923" t="s">
        <v>55</v>
      </c>
      <c r="T2923" t="s">
        <v>57</v>
      </c>
      <c r="U2923" t="s">
        <v>57</v>
      </c>
      <c r="V2923" t="s">
        <v>57</v>
      </c>
      <c r="W2923" t="s">
        <v>55</v>
      </c>
      <c r="X2923" t="s">
        <v>57</v>
      </c>
      <c r="Y2923" t="s">
        <v>57</v>
      </c>
      <c r="Z2923" t="s">
        <v>57</v>
      </c>
      <c r="AA2923" t="s">
        <v>57</v>
      </c>
      <c r="AB2923" t="s">
        <v>57</v>
      </c>
      <c r="AC2923" t="s">
        <v>57</v>
      </c>
      <c r="AD2923" t="s">
        <v>57</v>
      </c>
      <c r="AE2923">
        <v>0</v>
      </c>
      <c r="AF2923">
        <v>0</v>
      </c>
      <c r="AG2923">
        <v>0</v>
      </c>
      <c r="AH2923">
        <v>0</v>
      </c>
      <c r="AI2923" s="18" t="str">
        <f t="shared" si="181"/>
        <v>1</v>
      </c>
      <c r="AJ2923" s="18" t="str">
        <f t="shared" si="182"/>
        <v>1</v>
      </c>
      <c r="AK2923" s="18" t="str">
        <f t="shared" si="183"/>
        <v>1</v>
      </c>
      <c r="AL2923" s="18">
        <f t="shared" si="184"/>
        <v>0</v>
      </c>
      <c r="AM2923" t="s">
        <v>55</v>
      </c>
      <c r="AN2923" t="s">
        <v>55</v>
      </c>
      <c r="AO2923">
        <v>0</v>
      </c>
      <c r="AP2923">
        <v>1</v>
      </c>
      <c r="AQ2923">
        <v>0</v>
      </c>
      <c r="AR2923" t="s">
        <v>59</v>
      </c>
      <c r="AS2923" t="s">
        <v>80</v>
      </c>
      <c r="AT2923" t="s">
        <v>80</v>
      </c>
      <c r="AU2923" t="s">
        <v>80</v>
      </c>
      <c r="AV2923" t="s">
        <v>8782</v>
      </c>
      <c r="AW2923" t="s">
        <v>3338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1</v>
      </c>
      <c r="BJ2923">
        <v>0</v>
      </c>
      <c r="BK2923">
        <v>0</v>
      </c>
      <c r="BL2923">
        <v>2016031323</v>
      </c>
      <c r="BM2923">
        <v>23</v>
      </c>
    </row>
    <row r="2924" spans="1:65">
      <c r="A2924" t="s">
        <v>8783</v>
      </c>
      <c r="B2924">
        <v>2923</v>
      </c>
      <c r="C2924" t="s">
        <v>57</v>
      </c>
      <c r="D2924" t="s">
        <v>55</v>
      </c>
      <c r="E2924">
        <v>23</v>
      </c>
      <c r="F2924">
        <v>2016031323</v>
      </c>
      <c r="G2924" t="s">
        <v>55</v>
      </c>
      <c r="H2924" t="s">
        <v>3339</v>
      </c>
      <c r="I2924" t="s">
        <v>55</v>
      </c>
      <c r="J2924" t="s">
        <v>55</v>
      </c>
      <c r="K2924" t="s">
        <v>55</v>
      </c>
      <c r="L2924" t="s">
        <v>55</v>
      </c>
      <c r="M2924" t="s">
        <v>55</v>
      </c>
      <c r="N2924" t="s">
        <v>57</v>
      </c>
      <c r="O2924" t="s">
        <v>57</v>
      </c>
      <c r="P2924" t="s">
        <v>57</v>
      </c>
      <c r="Q2924" t="s">
        <v>57</v>
      </c>
      <c r="R2924" t="s">
        <v>57</v>
      </c>
      <c r="S2924" t="s">
        <v>55</v>
      </c>
      <c r="T2924" t="s">
        <v>57</v>
      </c>
      <c r="U2924" t="s">
        <v>57</v>
      </c>
      <c r="V2924" t="s">
        <v>57</v>
      </c>
      <c r="W2924" t="s">
        <v>55</v>
      </c>
      <c r="X2924" t="s">
        <v>57</v>
      </c>
      <c r="Y2924" t="s">
        <v>57</v>
      </c>
      <c r="Z2924" t="s">
        <v>57</v>
      </c>
      <c r="AA2924" t="s">
        <v>57</v>
      </c>
      <c r="AB2924" t="s">
        <v>57</v>
      </c>
      <c r="AC2924" t="s">
        <v>57</v>
      </c>
      <c r="AD2924" t="s">
        <v>57</v>
      </c>
      <c r="AE2924">
        <v>0</v>
      </c>
      <c r="AF2924">
        <v>0</v>
      </c>
      <c r="AG2924">
        <v>0</v>
      </c>
      <c r="AH2924">
        <v>0</v>
      </c>
      <c r="AI2924" s="18" t="str">
        <f t="shared" si="181"/>
        <v>1</v>
      </c>
      <c r="AJ2924" s="18" t="str">
        <f t="shared" si="182"/>
        <v>1</v>
      </c>
      <c r="AK2924" s="18" t="str">
        <f t="shared" si="183"/>
        <v>1</v>
      </c>
      <c r="AL2924" s="18">
        <f t="shared" si="184"/>
        <v>0</v>
      </c>
      <c r="AM2924" t="s">
        <v>55</v>
      </c>
      <c r="AN2924" t="s">
        <v>55</v>
      </c>
      <c r="AO2924">
        <v>0</v>
      </c>
      <c r="AP2924">
        <v>1</v>
      </c>
      <c r="AQ2924">
        <v>0</v>
      </c>
      <c r="AR2924" t="s">
        <v>59</v>
      </c>
      <c r="AS2924" t="s">
        <v>80</v>
      </c>
      <c r="AT2924" t="s">
        <v>80</v>
      </c>
      <c r="AU2924" t="s">
        <v>80</v>
      </c>
      <c r="AV2924" t="s">
        <v>8783</v>
      </c>
      <c r="AW2924" t="s">
        <v>3339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0</v>
      </c>
      <c r="BL2924">
        <v>2016031323</v>
      </c>
      <c r="BM2924">
        <v>23</v>
      </c>
    </row>
    <row r="2925" spans="1:65">
      <c r="A2925" t="s">
        <v>8784</v>
      </c>
      <c r="B2925">
        <v>2924</v>
      </c>
      <c r="C2925" t="s">
        <v>57</v>
      </c>
      <c r="D2925" t="s">
        <v>55</v>
      </c>
      <c r="E2925">
        <v>23</v>
      </c>
      <c r="F2925">
        <v>2016031323</v>
      </c>
      <c r="G2925" t="s">
        <v>55</v>
      </c>
      <c r="H2925" t="s">
        <v>3340</v>
      </c>
      <c r="I2925" t="s">
        <v>55</v>
      </c>
      <c r="J2925" t="s">
        <v>55</v>
      </c>
      <c r="K2925" t="s">
        <v>55</v>
      </c>
      <c r="L2925" t="s">
        <v>55</v>
      </c>
      <c r="M2925" t="s">
        <v>55</v>
      </c>
      <c r="N2925" t="s">
        <v>57</v>
      </c>
      <c r="O2925" t="s">
        <v>57</v>
      </c>
      <c r="P2925" t="s">
        <v>57</v>
      </c>
      <c r="Q2925" t="s">
        <v>57</v>
      </c>
      <c r="R2925" t="s">
        <v>57</v>
      </c>
      <c r="S2925" t="s">
        <v>55</v>
      </c>
      <c r="T2925" t="s">
        <v>57</v>
      </c>
      <c r="U2925" t="s">
        <v>57</v>
      </c>
      <c r="V2925" t="s">
        <v>57</v>
      </c>
      <c r="W2925" t="s">
        <v>55</v>
      </c>
      <c r="X2925" t="s">
        <v>57</v>
      </c>
      <c r="Y2925" t="s">
        <v>57</v>
      </c>
      <c r="Z2925" t="s">
        <v>57</v>
      </c>
      <c r="AA2925" t="s">
        <v>57</v>
      </c>
      <c r="AB2925" t="s">
        <v>57</v>
      </c>
      <c r="AC2925" t="s">
        <v>57</v>
      </c>
      <c r="AD2925" t="s">
        <v>57</v>
      </c>
      <c r="AE2925">
        <v>0</v>
      </c>
      <c r="AF2925">
        <v>0</v>
      </c>
      <c r="AG2925">
        <v>0</v>
      </c>
      <c r="AH2925">
        <v>0</v>
      </c>
      <c r="AI2925" s="18" t="str">
        <f t="shared" si="181"/>
        <v>1</v>
      </c>
      <c r="AJ2925" s="18" t="str">
        <f t="shared" si="182"/>
        <v>1</v>
      </c>
      <c r="AK2925" s="18" t="str">
        <f t="shared" si="183"/>
        <v>1</v>
      </c>
      <c r="AL2925" s="18">
        <f t="shared" si="184"/>
        <v>0</v>
      </c>
      <c r="AM2925" t="s">
        <v>55</v>
      </c>
      <c r="AN2925" t="s">
        <v>55</v>
      </c>
      <c r="AO2925">
        <v>0</v>
      </c>
      <c r="AP2925">
        <v>1</v>
      </c>
      <c r="AQ2925">
        <v>0</v>
      </c>
      <c r="AR2925" t="s">
        <v>59</v>
      </c>
      <c r="AS2925" t="s">
        <v>80</v>
      </c>
      <c r="AT2925" t="s">
        <v>80</v>
      </c>
      <c r="AU2925" t="s">
        <v>80</v>
      </c>
      <c r="AV2925" t="s">
        <v>8784</v>
      </c>
      <c r="AW2925" t="s">
        <v>3340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1</v>
      </c>
      <c r="BJ2925">
        <v>0</v>
      </c>
      <c r="BK2925">
        <v>0</v>
      </c>
      <c r="BL2925">
        <v>2016031323</v>
      </c>
      <c r="BM2925">
        <v>23</v>
      </c>
    </row>
    <row r="2926" spans="1:65">
      <c r="A2926" t="s">
        <v>8785</v>
      </c>
      <c r="B2926">
        <v>2925</v>
      </c>
      <c r="C2926" t="s">
        <v>57</v>
      </c>
      <c r="D2926" t="s">
        <v>55</v>
      </c>
      <c r="E2926">
        <v>23</v>
      </c>
      <c r="F2926">
        <v>2016031323</v>
      </c>
      <c r="G2926" t="s">
        <v>55</v>
      </c>
      <c r="H2926" t="s">
        <v>3341</v>
      </c>
      <c r="I2926" t="s">
        <v>55</v>
      </c>
      <c r="J2926" t="s">
        <v>55</v>
      </c>
      <c r="K2926" t="s">
        <v>55</v>
      </c>
      <c r="L2926" t="s">
        <v>55</v>
      </c>
      <c r="M2926" t="s">
        <v>55</v>
      </c>
      <c r="N2926" t="s">
        <v>57</v>
      </c>
      <c r="O2926" t="s">
        <v>57</v>
      </c>
      <c r="P2926" t="s">
        <v>57</v>
      </c>
      <c r="Q2926" t="s">
        <v>57</v>
      </c>
      <c r="R2926" t="s">
        <v>57</v>
      </c>
      <c r="S2926" t="s">
        <v>55</v>
      </c>
      <c r="T2926" t="s">
        <v>57</v>
      </c>
      <c r="U2926" t="s">
        <v>57</v>
      </c>
      <c r="V2926" t="s">
        <v>57</v>
      </c>
      <c r="W2926" t="s">
        <v>55</v>
      </c>
      <c r="X2926" t="s">
        <v>57</v>
      </c>
      <c r="Y2926" t="s">
        <v>57</v>
      </c>
      <c r="Z2926" t="s">
        <v>57</v>
      </c>
      <c r="AA2926" t="s">
        <v>57</v>
      </c>
      <c r="AB2926" t="s">
        <v>57</v>
      </c>
      <c r="AC2926" t="s">
        <v>57</v>
      </c>
      <c r="AD2926" t="s">
        <v>57</v>
      </c>
      <c r="AE2926">
        <v>0</v>
      </c>
      <c r="AF2926">
        <v>0</v>
      </c>
      <c r="AG2926">
        <v>0</v>
      </c>
      <c r="AH2926">
        <v>0</v>
      </c>
      <c r="AI2926" s="18" t="str">
        <f t="shared" si="181"/>
        <v>1</v>
      </c>
      <c r="AJ2926" s="18" t="str">
        <f t="shared" si="182"/>
        <v>1</v>
      </c>
      <c r="AK2926" s="18" t="str">
        <f t="shared" si="183"/>
        <v>1</v>
      </c>
      <c r="AL2926" s="18">
        <f t="shared" si="184"/>
        <v>0</v>
      </c>
      <c r="AM2926" t="s">
        <v>55</v>
      </c>
      <c r="AN2926" t="s">
        <v>55</v>
      </c>
      <c r="AO2926">
        <v>0</v>
      </c>
      <c r="AP2926">
        <v>1</v>
      </c>
      <c r="AQ2926">
        <v>0</v>
      </c>
      <c r="AR2926" t="s">
        <v>59</v>
      </c>
      <c r="AS2926" t="s">
        <v>80</v>
      </c>
      <c r="AT2926" t="s">
        <v>80</v>
      </c>
      <c r="AU2926" t="s">
        <v>80</v>
      </c>
      <c r="AV2926" t="s">
        <v>8785</v>
      </c>
      <c r="AW2926" t="s">
        <v>3341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1</v>
      </c>
      <c r="BJ2926">
        <v>0</v>
      </c>
      <c r="BK2926">
        <v>0</v>
      </c>
      <c r="BL2926">
        <v>2016031323</v>
      </c>
      <c r="BM2926">
        <v>23</v>
      </c>
    </row>
    <row r="2927" spans="1:65">
      <c r="A2927" t="s">
        <v>8786</v>
      </c>
      <c r="B2927">
        <v>2926</v>
      </c>
      <c r="C2927" t="s">
        <v>57</v>
      </c>
      <c r="D2927" t="s">
        <v>55</v>
      </c>
      <c r="E2927">
        <v>23</v>
      </c>
      <c r="F2927">
        <v>2016031323</v>
      </c>
      <c r="G2927" t="s">
        <v>55</v>
      </c>
      <c r="H2927" t="s">
        <v>3342</v>
      </c>
      <c r="I2927" t="s">
        <v>55</v>
      </c>
      <c r="J2927" t="s">
        <v>55</v>
      </c>
      <c r="K2927" t="s">
        <v>55</v>
      </c>
      <c r="L2927" t="s">
        <v>55</v>
      </c>
      <c r="M2927" t="s">
        <v>55</v>
      </c>
      <c r="N2927" t="s">
        <v>57</v>
      </c>
      <c r="O2927" t="s">
        <v>57</v>
      </c>
      <c r="P2927" t="s">
        <v>57</v>
      </c>
      <c r="Q2927" t="s">
        <v>57</v>
      </c>
      <c r="R2927" t="s">
        <v>57</v>
      </c>
      <c r="S2927" t="s">
        <v>55</v>
      </c>
      <c r="T2927" t="s">
        <v>57</v>
      </c>
      <c r="U2927" t="s">
        <v>57</v>
      </c>
      <c r="V2927" t="s">
        <v>57</v>
      </c>
      <c r="W2927" t="s">
        <v>55</v>
      </c>
      <c r="X2927" t="s">
        <v>57</v>
      </c>
      <c r="Y2927" t="s">
        <v>57</v>
      </c>
      <c r="Z2927" t="s">
        <v>57</v>
      </c>
      <c r="AA2927" t="s">
        <v>57</v>
      </c>
      <c r="AB2927" t="s">
        <v>57</v>
      </c>
      <c r="AC2927" t="s">
        <v>57</v>
      </c>
      <c r="AD2927" t="s">
        <v>57</v>
      </c>
      <c r="AE2927">
        <v>0</v>
      </c>
      <c r="AF2927">
        <v>0</v>
      </c>
      <c r="AG2927">
        <v>0</v>
      </c>
      <c r="AH2927">
        <v>0</v>
      </c>
      <c r="AI2927" s="18" t="str">
        <f t="shared" si="181"/>
        <v>1</v>
      </c>
      <c r="AJ2927" s="18" t="str">
        <f t="shared" si="182"/>
        <v>1</v>
      </c>
      <c r="AK2927" s="18" t="str">
        <f t="shared" si="183"/>
        <v>1</v>
      </c>
      <c r="AL2927" s="18">
        <f t="shared" si="184"/>
        <v>0</v>
      </c>
      <c r="AM2927" t="s">
        <v>55</v>
      </c>
      <c r="AN2927" t="s">
        <v>55</v>
      </c>
      <c r="AO2927">
        <v>0</v>
      </c>
      <c r="AP2927">
        <v>1</v>
      </c>
      <c r="AQ2927">
        <v>0</v>
      </c>
      <c r="AR2927" t="s">
        <v>59</v>
      </c>
      <c r="AS2927" t="s">
        <v>80</v>
      </c>
      <c r="AT2927" t="s">
        <v>80</v>
      </c>
      <c r="AU2927" t="s">
        <v>80</v>
      </c>
      <c r="AV2927" t="s">
        <v>8786</v>
      </c>
      <c r="AW2927" t="s">
        <v>3342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0</v>
      </c>
      <c r="BK2927">
        <v>0</v>
      </c>
      <c r="BL2927">
        <v>2016031323</v>
      </c>
      <c r="BM2927">
        <v>23</v>
      </c>
    </row>
    <row r="2928" spans="1:65">
      <c r="A2928" t="s">
        <v>8787</v>
      </c>
      <c r="B2928">
        <v>2927</v>
      </c>
      <c r="C2928" t="s">
        <v>57</v>
      </c>
      <c r="D2928" t="s">
        <v>55</v>
      </c>
      <c r="E2928">
        <v>23</v>
      </c>
      <c r="F2928">
        <v>2016031323</v>
      </c>
      <c r="G2928" t="s">
        <v>55</v>
      </c>
      <c r="H2928" t="s">
        <v>3343</v>
      </c>
      <c r="I2928" t="s">
        <v>55</v>
      </c>
      <c r="J2928" t="s">
        <v>55</v>
      </c>
      <c r="K2928" t="s">
        <v>55</v>
      </c>
      <c r="L2928" t="s">
        <v>55</v>
      </c>
      <c r="M2928" t="s">
        <v>55</v>
      </c>
      <c r="N2928" t="s">
        <v>57</v>
      </c>
      <c r="O2928" t="s">
        <v>57</v>
      </c>
      <c r="P2928" t="s">
        <v>57</v>
      </c>
      <c r="Q2928" t="s">
        <v>57</v>
      </c>
      <c r="R2928" t="s">
        <v>57</v>
      </c>
      <c r="S2928" t="s">
        <v>55</v>
      </c>
      <c r="T2928" t="s">
        <v>57</v>
      </c>
      <c r="U2928" t="s">
        <v>57</v>
      </c>
      <c r="V2928" t="s">
        <v>57</v>
      </c>
      <c r="W2928" t="s">
        <v>55</v>
      </c>
      <c r="X2928" t="s">
        <v>57</v>
      </c>
      <c r="Y2928" t="s">
        <v>57</v>
      </c>
      <c r="Z2928" t="s">
        <v>57</v>
      </c>
      <c r="AA2928" t="s">
        <v>57</v>
      </c>
      <c r="AB2928" t="s">
        <v>57</v>
      </c>
      <c r="AC2928" t="s">
        <v>57</v>
      </c>
      <c r="AD2928" t="s">
        <v>57</v>
      </c>
      <c r="AE2928">
        <v>0</v>
      </c>
      <c r="AF2928">
        <v>0</v>
      </c>
      <c r="AG2928">
        <v>0</v>
      </c>
      <c r="AH2928">
        <v>0</v>
      </c>
      <c r="AI2928" s="18" t="str">
        <f t="shared" si="181"/>
        <v>1</v>
      </c>
      <c r="AJ2928" s="18" t="str">
        <f t="shared" si="182"/>
        <v>1</v>
      </c>
      <c r="AK2928" s="18" t="str">
        <f t="shared" si="183"/>
        <v>1</v>
      </c>
      <c r="AL2928" s="18">
        <f t="shared" si="184"/>
        <v>0</v>
      </c>
      <c r="AM2928" t="s">
        <v>55</v>
      </c>
      <c r="AN2928" t="s">
        <v>55</v>
      </c>
      <c r="AO2928">
        <v>1</v>
      </c>
      <c r="AP2928">
        <v>1</v>
      </c>
      <c r="AQ2928">
        <v>0</v>
      </c>
      <c r="AR2928" t="s">
        <v>59</v>
      </c>
      <c r="AS2928" t="s">
        <v>80</v>
      </c>
      <c r="AT2928" t="s">
        <v>80</v>
      </c>
      <c r="AU2928" t="s">
        <v>80</v>
      </c>
      <c r="AV2928" t="s">
        <v>8787</v>
      </c>
      <c r="AW2928" t="s">
        <v>3343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0</v>
      </c>
      <c r="BL2928">
        <v>2016031323</v>
      </c>
      <c r="BM2928">
        <v>23</v>
      </c>
    </row>
    <row r="2929" spans="1:65">
      <c r="A2929" t="s">
        <v>8788</v>
      </c>
      <c r="B2929">
        <v>2928</v>
      </c>
      <c r="C2929" t="s">
        <v>57</v>
      </c>
      <c r="D2929" t="s">
        <v>55</v>
      </c>
      <c r="E2929">
        <v>23</v>
      </c>
      <c r="F2929">
        <v>2016031323</v>
      </c>
      <c r="G2929" t="s">
        <v>55</v>
      </c>
      <c r="H2929" t="s">
        <v>3344</v>
      </c>
      <c r="I2929" t="s">
        <v>55</v>
      </c>
      <c r="J2929" t="s">
        <v>55</v>
      </c>
      <c r="K2929" t="s">
        <v>55</v>
      </c>
      <c r="L2929" t="s">
        <v>55</v>
      </c>
      <c r="M2929" t="s">
        <v>55</v>
      </c>
      <c r="N2929" t="s">
        <v>57</v>
      </c>
      <c r="O2929" t="s">
        <v>57</v>
      </c>
      <c r="P2929" t="s">
        <v>57</v>
      </c>
      <c r="Q2929" t="s">
        <v>57</v>
      </c>
      <c r="R2929" t="s">
        <v>57</v>
      </c>
      <c r="S2929" t="s">
        <v>55</v>
      </c>
      <c r="T2929" t="s">
        <v>57</v>
      </c>
      <c r="U2929" t="s">
        <v>57</v>
      </c>
      <c r="V2929" t="s">
        <v>57</v>
      </c>
      <c r="W2929" t="s">
        <v>55</v>
      </c>
      <c r="X2929" t="s">
        <v>57</v>
      </c>
      <c r="Y2929" t="s">
        <v>57</v>
      </c>
      <c r="Z2929" t="s">
        <v>57</v>
      </c>
      <c r="AA2929" t="s">
        <v>57</v>
      </c>
      <c r="AB2929" t="s">
        <v>57</v>
      </c>
      <c r="AC2929" t="s">
        <v>57</v>
      </c>
      <c r="AD2929" t="s">
        <v>57</v>
      </c>
      <c r="AE2929">
        <v>0</v>
      </c>
      <c r="AF2929">
        <v>0</v>
      </c>
      <c r="AG2929">
        <v>0</v>
      </c>
      <c r="AH2929">
        <v>0</v>
      </c>
      <c r="AI2929" s="18" t="str">
        <f t="shared" si="181"/>
        <v>1</v>
      </c>
      <c r="AJ2929" s="18" t="str">
        <f t="shared" si="182"/>
        <v>1</v>
      </c>
      <c r="AK2929" s="18" t="str">
        <f t="shared" si="183"/>
        <v>1</v>
      </c>
      <c r="AL2929" s="18">
        <f t="shared" si="184"/>
        <v>0</v>
      </c>
      <c r="AM2929" t="s">
        <v>55</v>
      </c>
      <c r="AN2929" t="s">
        <v>55</v>
      </c>
      <c r="AO2929">
        <v>0</v>
      </c>
      <c r="AP2929">
        <v>1</v>
      </c>
      <c r="AQ2929">
        <v>0</v>
      </c>
      <c r="AR2929" t="s">
        <v>59</v>
      </c>
      <c r="AS2929" t="s">
        <v>80</v>
      </c>
      <c r="AT2929" t="s">
        <v>80</v>
      </c>
      <c r="AU2929" t="s">
        <v>80</v>
      </c>
      <c r="AV2929" t="s">
        <v>8788</v>
      </c>
      <c r="AW2929" t="s">
        <v>3344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1</v>
      </c>
      <c r="BJ2929">
        <v>0</v>
      </c>
      <c r="BK2929">
        <v>0</v>
      </c>
      <c r="BL2929">
        <v>2016031323</v>
      </c>
      <c r="BM2929">
        <v>23</v>
      </c>
    </row>
    <row r="2930" spans="1:65">
      <c r="A2930" t="s">
        <v>8789</v>
      </c>
      <c r="B2930">
        <v>2929</v>
      </c>
      <c r="C2930" t="s">
        <v>57</v>
      </c>
      <c r="D2930" t="s">
        <v>55</v>
      </c>
      <c r="E2930">
        <v>23</v>
      </c>
      <c r="F2930">
        <v>2016031323</v>
      </c>
      <c r="G2930" t="s">
        <v>55</v>
      </c>
      <c r="H2930" t="s">
        <v>3345</v>
      </c>
      <c r="I2930" t="s">
        <v>55</v>
      </c>
      <c r="J2930" t="s">
        <v>55</v>
      </c>
      <c r="K2930" t="s">
        <v>55</v>
      </c>
      <c r="L2930" t="s">
        <v>55</v>
      </c>
      <c r="M2930" t="s">
        <v>55</v>
      </c>
      <c r="N2930" t="s">
        <v>57</v>
      </c>
      <c r="O2930" t="s">
        <v>57</v>
      </c>
      <c r="P2930" t="s">
        <v>57</v>
      </c>
      <c r="Q2930" t="s">
        <v>57</v>
      </c>
      <c r="R2930" t="s">
        <v>57</v>
      </c>
      <c r="S2930" t="s">
        <v>55</v>
      </c>
      <c r="T2930" t="s">
        <v>57</v>
      </c>
      <c r="U2930" t="s">
        <v>57</v>
      </c>
      <c r="V2930" t="s">
        <v>57</v>
      </c>
      <c r="W2930" t="s">
        <v>55</v>
      </c>
      <c r="X2930" t="s">
        <v>57</v>
      </c>
      <c r="Y2930" t="s">
        <v>57</v>
      </c>
      <c r="Z2930" t="s">
        <v>57</v>
      </c>
      <c r="AA2930" t="s">
        <v>57</v>
      </c>
      <c r="AB2930" t="s">
        <v>57</v>
      </c>
      <c r="AC2930" t="s">
        <v>57</v>
      </c>
      <c r="AD2930" t="s">
        <v>57</v>
      </c>
      <c r="AE2930">
        <v>0</v>
      </c>
      <c r="AF2930">
        <v>0</v>
      </c>
      <c r="AG2930">
        <v>0</v>
      </c>
      <c r="AH2930">
        <v>0</v>
      </c>
      <c r="AI2930" s="18" t="str">
        <f t="shared" si="181"/>
        <v>1</v>
      </c>
      <c r="AJ2930" s="18" t="str">
        <f t="shared" si="182"/>
        <v>1</v>
      </c>
      <c r="AK2930" s="18" t="str">
        <f t="shared" si="183"/>
        <v>1</v>
      </c>
      <c r="AL2930" s="18">
        <f t="shared" si="184"/>
        <v>0</v>
      </c>
      <c r="AM2930" t="s">
        <v>55</v>
      </c>
      <c r="AN2930" t="s">
        <v>55</v>
      </c>
      <c r="AO2930">
        <v>0</v>
      </c>
      <c r="AP2930">
        <v>1</v>
      </c>
      <c r="AQ2930">
        <v>0</v>
      </c>
      <c r="AR2930" t="s">
        <v>59</v>
      </c>
      <c r="AS2930" t="s">
        <v>80</v>
      </c>
      <c r="AT2930" t="s">
        <v>80</v>
      </c>
      <c r="AU2930" t="s">
        <v>80</v>
      </c>
      <c r="AV2930" t="s">
        <v>8789</v>
      </c>
      <c r="AW2930" t="s">
        <v>3345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1</v>
      </c>
      <c r="BJ2930">
        <v>0</v>
      </c>
      <c r="BK2930">
        <v>0</v>
      </c>
      <c r="BL2930">
        <v>2016031323</v>
      </c>
      <c r="BM2930">
        <v>23</v>
      </c>
    </row>
    <row r="2931" spans="1:65">
      <c r="A2931" t="s">
        <v>8790</v>
      </c>
      <c r="B2931">
        <v>2930</v>
      </c>
      <c r="C2931" t="s">
        <v>57</v>
      </c>
      <c r="D2931" t="s">
        <v>55</v>
      </c>
      <c r="E2931">
        <v>23</v>
      </c>
      <c r="F2931">
        <v>2016031323</v>
      </c>
      <c r="G2931" t="s">
        <v>55</v>
      </c>
      <c r="H2931" t="s">
        <v>3346</v>
      </c>
      <c r="I2931" t="s">
        <v>55</v>
      </c>
      <c r="J2931" t="s">
        <v>55</v>
      </c>
      <c r="K2931" t="s">
        <v>55</v>
      </c>
      <c r="L2931" t="s">
        <v>55</v>
      </c>
      <c r="M2931" t="s">
        <v>55</v>
      </c>
      <c r="N2931" t="s">
        <v>57</v>
      </c>
      <c r="O2931" t="s">
        <v>57</v>
      </c>
      <c r="P2931" t="s">
        <v>57</v>
      </c>
      <c r="Q2931" t="s">
        <v>57</v>
      </c>
      <c r="R2931" t="s">
        <v>57</v>
      </c>
      <c r="S2931" t="s">
        <v>55</v>
      </c>
      <c r="T2931" t="s">
        <v>57</v>
      </c>
      <c r="U2931" t="s">
        <v>57</v>
      </c>
      <c r="V2931" t="s">
        <v>57</v>
      </c>
      <c r="W2931" t="s">
        <v>55</v>
      </c>
      <c r="X2931" t="s">
        <v>57</v>
      </c>
      <c r="Y2931" t="s">
        <v>57</v>
      </c>
      <c r="Z2931" t="s">
        <v>57</v>
      </c>
      <c r="AA2931" t="s">
        <v>57</v>
      </c>
      <c r="AB2931" t="s">
        <v>57</v>
      </c>
      <c r="AC2931" t="s">
        <v>57</v>
      </c>
      <c r="AD2931" t="s">
        <v>57</v>
      </c>
      <c r="AE2931">
        <v>0</v>
      </c>
      <c r="AF2931">
        <v>0</v>
      </c>
      <c r="AG2931">
        <v>0</v>
      </c>
      <c r="AH2931">
        <v>0</v>
      </c>
      <c r="AI2931" s="18" t="str">
        <f t="shared" si="181"/>
        <v>1</v>
      </c>
      <c r="AJ2931" s="18" t="str">
        <f t="shared" si="182"/>
        <v>1</v>
      </c>
      <c r="AK2931" s="18" t="str">
        <f t="shared" si="183"/>
        <v>1</v>
      </c>
      <c r="AL2931" s="18">
        <f t="shared" si="184"/>
        <v>0</v>
      </c>
      <c r="AM2931" t="s">
        <v>55</v>
      </c>
      <c r="AN2931" t="s">
        <v>55</v>
      </c>
      <c r="AO2931">
        <v>0</v>
      </c>
      <c r="AP2931">
        <v>1</v>
      </c>
      <c r="AQ2931">
        <v>0</v>
      </c>
      <c r="AR2931" t="s">
        <v>59</v>
      </c>
      <c r="AS2931" t="s">
        <v>80</v>
      </c>
      <c r="AT2931" t="s">
        <v>80</v>
      </c>
      <c r="AU2931" t="s">
        <v>80</v>
      </c>
      <c r="AV2931" t="s">
        <v>8790</v>
      </c>
      <c r="AW2931" t="s">
        <v>3346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1</v>
      </c>
      <c r="BJ2931">
        <v>0</v>
      </c>
      <c r="BK2931">
        <v>0</v>
      </c>
      <c r="BL2931">
        <v>2016031323</v>
      </c>
      <c r="BM2931">
        <v>23</v>
      </c>
    </row>
    <row r="2932" spans="1:65">
      <c r="A2932" t="s">
        <v>8791</v>
      </c>
      <c r="B2932">
        <v>2931</v>
      </c>
      <c r="C2932" t="s">
        <v>57</v>
      </c>
      <c r="D2932" t="s">
        <v>55</v>
      </c>
      <c r="E2932">
        <v>23</v>
      </c>
      <c r="F2932">
        <v>2016031323</v>
      </c>
      <c r="G2932" t="s">
        <v>55</v>
      </c>
      <c r="H2932" t="s">
        <v>3347</v>
      </c>
      <c r="I2932" t="s">
        <v>55</v>
      </c>
      <c r="J2932" t="s">
        <v>55</v>
      </c>
      <c r="K2932" t="s">
        <v>55</v>
      </c>
      <c r="L2932" t="s">
        <v>55</v>
      </c>
      <c r="M2932" t="s">
        <v>55</v>
      </c>
      <c r="N2932" t="s">
        <v>57</v>
      </c>
      <c r="O2932" t="s">
        <v>57</v>
      </c>
      <c r="P2932" t="s">
        <v>57</v>
      </c>
      <c r="Q2932" t="s">
        <v>57</v>
      </c>
      <c r="R2932" t="s">
        <v>57</v>
      </c>
      <c r="S2932" t="s">
        <v>55</v>
      </c>
      <c r="T2932" t="s">
        <v>57</v>
      </c>
      <c r="U2932" t="s">
        <v>57</v>
      </c>
      <c r="V2932" t="s">
        <v>57</v>
      </c>
      <c r="W2932" t="s">
        <v>55</v>
      </c>
      <c r="X2932" t="s">
        <v>57</v>
      </c>
      <c r="Y2932" t="s">
        <v>57</v>
      </c>
      <c r="Z2932" t="s">
        <v>57</v>
      </c>
      <c r="AA2932" t="s">
        <v>57</v>
      </c>
      <c r="AB2932" t="s">
        <v>57</v>
      </c>
      <c r="AC2932" t="s">
        <v>57</v>
      </c>
      <c r="AD2932" t="s">
        <v>57</v>
      </c>
      <c r="AE2932">
        <v>0</v>
      </c>
      <c r="AF2932">
        <v>0</v>
      </c>
      <c r="AG2932">
        <v>0</v>
      </c>
      <c r="AH2932">
        <v>0</v>
      </c>
      <c r="AI2932" s="18" t="str">
        <f t="shared" si="181"/>
        <v>1</v>
      </c>
      <c r="AJ2932" s="18" t="str">
        <f t="shared" si="182"/>
        <v>1</v>
      </c>
      <c r="AK2932" s="18" t="str">
        <f t="shared" si="183"/>
        <v>1</v>
      </c>
      <c r="AL2932" s="18">
        <f t="shared" si="184"/>
        <v>0</v>
      </c>
      <c r="AM2932" t="s">
        <v>55</v>
      </c>
      <c r="AN2932" t="s">
        <v>55</v>
      </c>
      <c r="AO2932">
        <v>1</v>
      </c>
      <c r="AP2932">
        <v>1</v>
      </c>
      <c r="AQ2932">
        <v>0</v>
      </c>
      <c r="AR2932" t="s">
        <v>59</v>
      </c>
      <c r="AS2932" t="s">
        <v>80</v>
      </c>
      <c r="AT2932" t="s">
        <v>80</v>
      </c>
      <c r="AU2932" t="s">
        <v>80</v>
      </c>
      <c r="AV2932" t="s">
        <v>8791</v>
      </c>
      <c r="AW2932" t="s">
        <v>3347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0</v>
      </c>
      <c r="BL2932">
        <v>2016031323</v>
      </c>
      <c r="BM2932">
        <v>23</v>
      </c>
    </row>
    <row r="2933" spans="1:65">
      <c r="A2933" t="s">
        <v>8792</v>
      </c>
      <c r="B2933">
        <v>2932</v>
      </c>
      <c r="C2933" t="s">
        <v>57</v>
      </c>
      <c r="D2933" t="s">
        <v>55</v>
      </c>
      <c r="E2933">
        <v>23</v>
      </c>
      <c r="F2933">
        <v>2016031323</v>
      </c>
      <c r="G2933" t="s">
        <v>55</v>
      </c>
      <c r="H2933" t="s">
        <v>3348</v>
      </c>
      <c r="I2933" t="s">
        <v>55</v>
      </c>
      <c r="J2933" t="s">
        <v>55</v>
      </c>
      <c r="K2933" t="s">
        <v>55</v>
      </c>
      <c r="L2933" t="s">
        <v>55</v>
      </c>
      <c r="M2933" t="s">
        <v>55</v>
      </c>
      <c r="N2933" t="s">
        <v>57</v>
      </c>
      <c r="O2933" t="s">
        <v>57</v>
      </c>
      <c r="P2933" t="s">
        <v>57</v>
      </c>
      <c r="Q2933" t="s">
        <v>57</v>
      </c>
      <c r="R2933" t="s">
        <v>57</v>
      </c>
      <c r="S2933" t="s">
        <v>55</v>
      </c>
      <c r="T2933" t="s">
        <v>57</v>
      </c>
      <c r="U2933" t="s">
        <v>57</v>
      </c>
      <c r="V2933" t="s">
        <v>57</v>
      </c>
      <c r="W2933" t="s">
        <v>55</v>
      </c>
      <c r="X2933" t="s">
        <v>57</v>
      </c>
      <c r="Y2933" t="s">
        <v>57</v>
      </c>
      <c r="Z2933" t="s">
        <v>57</v>
      </c>
      <c r="AA2933" t="s">
        <v>57</v>
      </c>
      <c r="AB2933" t="s">
        <v>57</v>
      </c>
      <c r="AC2933" t="s">
        <v>57</v>
      </c>
      <c r="AD2933" t="s">
        <v>57</v>
      </c>
      <c r="AE2933">
        <v>0</v>
      </c>
      <c r="AF2933">
        <v>0</v>
      </c>
      <c r="AG2933">
        <v>0</v>
      </c>
      <c r="AH2933">
        <v>0</v>
      </c>
      <c r="AI2933" s="18" t="str">
        <f t="shared" si="181"/>
        <v>1</v>
      </c>
      <c r="AJ2933" s="18" t="str">
        <f t="shared" si="182"/>
        <v>1</v>
      </c>
      <c r="AK2933" s="18" t="str">
        <f t="shared" si="183"/>
        <v>1</v>
      </c>
      <c r="AL2933" s="18">
        <f t="shared" si="184"/>
        <v>0</v>
      </c>
      <c r="AM2933" t="s">
        <v>55</v>
      </c>
      <c r="AN2933" t="s">
        <v>55</v>
      </c>
      <c r="AO2933">
        <v>0</v>
      </c>
      <c r="AP2933">
        <v>1</v>
      </c>
      <c r="AQ2933">
        <v>0</v>
      </c>
      <c r="AR2933" t="s">
        <v>59</v>
      </c>
      <c r="AS2933" t="s">
        <v>80</v>
      </c>
      <c r="AT2933" t="s">
        <v>80</v>
      </c>
      <c r="AU2933" t="s">
        <v>80</v>
      </c>
      <c r="AV2933" t="s">
        <v>8792</v>
      </c>
      <c r="AW2933" t="s">
        <v>3348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0</v>
      </c>
      <c r="BL2933">
        <v>2016031323</v>
      </c>
      <c r="BM2933">
        <v>23</v>
      </c>
    </row>
    <row r="2934" spans="1:65">
      <c r="A2934" t="s">
        <v>8793</v>
      </c>
      <c r="B2934">
        <v>2933</v>
      </c>
      <c r="C2934" t="s">
        <v>57</v>
      </c>
      <c r="D2934" t="s">
        <v>55</v>
      </c>
      <c r="E2934">
        <v>23</v>
      </c>
      <c r="F2934">
        <v>2016031323</v>
      </c>
      <c r="G2934" t="s">
        <v>55</v>
      </c>
      <c r="H2934" t="s">
        <v>3349</v>
      </c>
      <c r="I2934" t="s">
        <v>55</v>
      </c>
      <c r="J2934" t="s">
        <v>55</v>
      </c>
      <c r="K2934" t="s">
        <v>55</v>
      </c>
      <c r="L2934" t="s">
        <v>55</v>
      </c>
      <c r="M2934" t="s">
        <v>55</v>
      </c>
      <c r="N2934" t="s">
        <v>57</v>
      </c>
      <c r="O2934" t="s">
        <v>57</v>
      </c>
      <c r="P2934" t="s">
        <v>57</v>
      </c>
      <c r="Q2934" t="s">
        <v>57</v>
      </c>
      <c r="R2934" t="s">
        <v>57</v>
      </c>
      <c r="S2934" t="s">
        <v>55</v>
      </c>
      <c r="T2934" t="s">
        <v>57</v>
      </c>
      <c r="U2934" t="s">
        <v>57</v>
      </c>
      <c r="V2934" t="s">
        <v>57</v>
      </c>
      <c r="W2934" t="s">
        <v>55</v>
      </c>
      <c r="X2934" t="s">
        <v>57</v>
      </c>
      <c r="Y2934" t="s">
        <v>57</v>
      </c>
      <c r="Z2934" t="s">
        <v>57</v>
      </c>
      <c r="AA2934" t="s">
        <v>57</v>
      </c>
      <c r="AB2934" t="s">
        <v>57</v>
      </c>
      <c r="AC2934" t="s">
        <v>57</v>
      </c>
      <c r="AD2934" t="s">
        <v>57</v>
      </c>
      <c r="AE2934">
        <v>0</v>
      </c>
      <c r="AF2934">
        <v>0</v>
      </c>
      <c r="AG2934">
        <v>0</v>
      </c>
      <c r="AH2934">
        <v>0</v>
      </c>
      <c r="AI2934" s="18" t="str">
        <f t="shared" si="181"/>
        <v>1</v>
      </c>
      <c r="AJ2934" s="18" t="str">
        <f t="shared" si="182"/>
        <v>1</v>
      </c>
      <c r="AK2934" s="18" t="str">
        <f t="shared" si="183"/>
        <v>1</v>
      </c>
      <c r="AL2934" s="18">
        <f t="shared" si="184"/>
        <v>0</v>
      </c>
      <c r="AM2934" t="s">
        <v>55</v>
      </c>
      <c r="AN2934" t="s">
        <v>55</v>
      </c>
      <c r="AO2934">
        <v>0</v>
      </c>
      <c r="AP2934">
        <v>1</v>
      </c>
      <c r="AQ2934">
        <v>0</v>
      </c>
      <c r="AR2934" t="s">
        <v>59</v>
      </c>
      <c r="AS2934" t="s">
        <v>80</v>
      </c>
      <c r="AT2934" t="s">
        <v>80</v>
      </c>
      <c r="AU2934" t="s">
        <v>80</v>
      </c>
      <c r="AV2934" t="s">
        <v>8793</v>
      </c>
      <c r="AW2934" t="s">
        <v>3349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>
        <v>0</v>
      </c>
      <c r="BK2934">
        <v>0</v>
      </c>
      <c r="BL2934">
        <v>2016031323</v>
      </c>
      <c r="BM2934">
        <v>23</v>
      </c>
    </row>
    <row r="2935" spans="1:65">
      <c r="A2935" t="s">
        <v>8794</v>
      </c>
      <c r="B2935">
        <v>2934</v>
      </c>
      <c r="C2935" t="s">
        <v>57</v>
      </c>
      <c r="D2935" t="s">
        <v>55</v>
      </c>
      <c r="E2935">
        <v>23</v>
      </c>
      <c r="F2935">
        <v>2016031323</v>
      </c>
      <c r="G2935" t="s">
        <v>55</v>
      </c>
      <c r="H2935" t="s">
        <v>3350</v>
      </c>
      <c r="I2935" t="s">
        <v>55</v>
      </c>
      <c r="J2935" t="s">
        <v>55</v>
      </c>
      <c r="K2935" t="s">
        <v>55</v>
      </c>
      <c r="L2935" t="s">
        <v>55</v>
      </c>
      <c r="M2935" t="s">
        <v>55</v>
      </c>
      <c r="N2935" t="s">
        <v>57</v>
      </c>
      <c r="O2935" t="s">
        <v>57</v>
      </c>
      <c r="P2935" t="s">
        <v>57</v>
      </c>
      <c r="Q2935" t="s">
        <v>57</v>
      </c>
      <c r="R2935" t="s">
        <v>57</v>
      </c>
      <c r="S2935" t="s">
        <v>55</v>
      </c>
      <c r="T2935" t="s">
        <v>57</v>
      </c>
      <c r="U2935" t="s">
        <v>57</v>
      </c>
      <c r="V2935" t="s">
        <v>57</v>
      </c>
      <c r="W2935" t="s">
        <v>55</v>
      </c>
      <c r="X2935" t="s">
        <v>57</v>
      </c>
      <c r="Y2935" t="s">
        <v>57</v>
      </c>
      <c r="Z2935" t="s">
        <v>57</v>
      </c>
      <c r="AA2935" t="s">
        <v>57</v>
      </c>
      <c r="AB2935" t="s">
        <v>57</v>
      </c>
      <c r="AC2935" t="s">
        <v>57</v>
      </c>
      <c r="AD2935" t="s">
        <v>57</v>
      </c>
      <c r="AE2935">
        <v>0</v>
      </c>
      <c r="AF2935">
        <v>0</v>
      </c>
      <c r="AG2935">
        <v>0</v>
      </c>
      <c r="AH2935">
        <v>0</v>
      </c>
      <c r="AI2935" s="18" t="str">
        <f t="shared" si="181"/>
        <v>1</v>
      </c>
      <c r="AJ2935" s="18" t="str">
        <f t="shared" si="182"/>
        <v>1</v>
      </c>
      <c r="AK2935" s="18" t="str">
        <f t="shared" si="183"/>
        <v>1</v>
      </c>
      <c r="AL2935" s="18">
        <f t="shared" si="184"/>
        <v>0</v>
      </c>
      <c r="AM2935" t="s">
        <v>55</v>
      </c>
      <c r="AN2935" t="s">
        <v>55</v>
      </c>
      <c r="AO2935">
        <v>0</v>
      </c>
      <c r="AP2935">
        <v>1</v>
      </c>
      <c r="AQ2935">
        <v>0</v>
      </c>
      <c r="AR2935" t="s">
        <v>59</v>
      </c>
      <c r="AS2935" t="s">
        <v>80</v>
      </c>
      <c r="AT2935" t="s">
        <v>80</v>
      </c>
      <c r="AU2935" t="s">
        <v>80</v>
      </c>
      <c r="AV2935" t="s">
        <v>8794</v>
      </c>
      <c r="AW2935" t="s">
        <v>3350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1</v>
      </c>
      <c r="BJ2935">
        <v>0</v>
      </c>
      <c r="BK2935">
        <v>0</v>
      </c>
      <c r="BL2935">
        <v>2016031323</v>
      </c>
      <c r="BM2935">
        <v>23</v>
      </c>
    </row>
    <row r="2936" spans="1:65">
      <c r="A2936" t="s">
        <v>8795</v>
      </c>
      <c r="B2936">
        <v>2935</v>
      </c>
      <c r="C2936" t="s">
        <v>57</v>
      </c>
      <c r="D2936" t="s">
        <v>55</v>
      </c>
      <c r="E2936">
        <v>23</v>
      </c>
      <c r="F2936">
        <v>2016031323</v>
      </c>
      <c r="G2936" t="s">
        <v>55</v>
      </c>
      <c r="H2936" t="s">
        <v>3351</v>
      </c>
      <c r="I2936" t="s">
        <v>55</v>
      </c>
      <c r="J2936" t="s">
        <v>55</v>
      </c>
      <c r="K2936" t="s">
        <v>55</v>
      </c>
      <c r="L2936" t="s">
        <v>55</v>
      </c>
      <c r="M2936" t="s">
        <v>55</v>
      </c>
      <c r="N2936" t="s">
        <v>57</v>
      </c>
      <c r="O2936" t="s">
        <v>57</v>
      </c>
      <c r="P2936" t="s">
        <v>57</v>
      </c>
      <c r="Q2936" t="s">
        <v>57</v>
      </c>
      <c r="R2936" t="s">
        <v>57</v>
      </c>
      <c r="S2936" t="s">
        <v>55</v>
      </c>
      <c r="T2936" t="s">
        <v>57</v>
      </c>
      <c r="U2936" t="s">
        <v>57</v>
      </c>
      <c r="V2936" t="s">
        <v>57</v>
      </c>
      <c r="W2936" t="s">
        <v>55</v>
      </c>
      <c r="X2936" t="s">
        <v>57</v>
      </c>
      <c r="Y2936" t="s">
        <v>57</v>
      </c>
      <c r="Z2936" t="s">
        <v>57</v>
      </c>
      <c r="AA2936" t="s">
        <v>57</v>
      </c>
      <c r="AB2936" t="s">
        <v>57</v>
      </c>
      <c r="AC2936" t="s">
        <v>57</v>
      </c>
      <c r="AD2936" t="s">
        <v>57</v>
      </c>
      <c r="AE2936">
        <v>0</v>
      </c>
      <c r="AF2936">
        <v>0</v>
      </c>
      <c r="AG2936">
        <v>0</v>
      </c>
      <c r="AH2936">
        <v>0</v>
      </c>
      <c r="AI2936" s="18" t="str">
        <f t="shared" si="181"/>
        <v>1</v>
      </c>
      <c r="AJ2936" s="18" t="str">
        <f t="shared" si="182"/>
        <v>1</v>
      </c>
      <c r="AK2936" s="18" t="str">
        <f t="shared" si="183"/>
        <v>1</v>
      </c>
      <c r="AL2936" s="18">
        <f t="shared" si="184"/>
        <v>0</v>
      </c>
      <c r="AM2936" t="s">
        <v>55</v>
      </c>
      <c r="AN2936" t="s">
        <v>55</v>
      </c>
      <c r="AO2936">
        <v>1</v>
      </c>
      <c r="AP2936">
        <v>1</v>
      </c>
      <c r="AQ2936">
        <v>0</v>
      </c>
      <c r="AR2936" t="s">
        <v>59</v>
      </c>
      <c r="AS2936" t="s">
        <v>80</v>
      </c>
      <c r="AT2936" t="s">
        <v>80</v>
      </c>
      <c r="AU2936" t="s">
        <v>80</v>
      </c>
      <c r="AV2936" t="s">
        <v>8795</v>
      </c>
      <c r="AW2936" t="s">
        <v>3351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1</v>
      </c>
      <c r="BJ2936">
        <v>0</v>
      </c>
      <c r="BK2936">
        <v>0</v>
      </c>
      <c r="BL2936">
        <v>2016031323</v>
      </c>
      <c r="BM2936">
        <v>23</v>
      </c>
    </row>
    <row r="2937" spans="1:65">
      <c r="A2937" t="s">
        <v>8796</v>
      </c>
      <c r="B2937">
        <v>2936</v>
      </c>
      <c r="C2937" t="s">
        <v>57</v>
      </c>
      <c r="D2937" t="s">
        <v>55</v>
      </c>
      <c r="E2937">
        <v>23</v>
      </c>
      <c r="F2937">
        <v>2016031323</v>
      </c>
      <c r="G2937" t="s">
        <v>55</v>
      </c>
      <c r="H2937" t="s">
        <v>3352</v>
      </c>
      <c r="I2937" t="s">
        <v>55</v>
      </c>
      <c r="J2937" t="s">
        <v>55</v>
      </c>
      <c r="K2937" t="s">
        <v>55</v>
      </c>
      <c r="L2937" t="s">
        <v>55</v>
      </c>
      <c r="M2937" t="s">
        <v>55</v>
      </c>
      <c r="N2937" t="s">
        <v>57</v>
      </c>
      <c r="O2937" t="s">
        <v>57</v>
      </c>
      <c r="P2937" t="s">
        <v>57</v>
      </c>
      <c r="Q2937" t="s">
        <v>57</v>
      </c>
      <c r="R2937" t="s">
        <v>57</v>
      </c>
      <c r="S2937" t="s">
        <v>55</v>
      </c>
      <c r="T2937" t="s">
        <v>57</v>
      </c>
      <c r="U2937" t="s">
        <v>57</v>
      </c>
      <c r="V2937" t="s">
        <v>57</v>
      </c>
      <c r="W2937" t="s">
        <v>55</v>
      </c>
      <c r="X2937" t="s">
        <v>57</v>
      </c>
      <c r="Y2937" t="s">
        <v>57</v>
      </c>
      <c r="Z2937" t="s">
        <v>57</v>
      </c>
      <c r="AA2937" t="s">
        <v>57</v>
      </c>
      <c r="AB2937" t="s">
        <v>57</v>
      </c>
      <c r="AC2937" t="s">
        <v>57</v>
      </c>
      <c r="AD2937" t="s">
        <v>57</v>
      </c>
      <c r="AE2937">
        <v>0</v>
      </c>
      <c r="AF2937">
        <v>0</v>
      </c>
      <c r="AG2937">
        <v>0</v>
      </c>
      <c r="AH2937">
        <v>0</v>
      </c>
      <c r="AI2937" s="18" t="str">
        <f t="shared" si="181"/>
        <v>1</v>
      </c>
      <c r="AJ2937" s="18" t="str">
        <f t="shared" si="182"/>
        <v>1</v>
      </c>
      <c r="AK2937" s="18" t="str">
        <f t="shared" si="183"/>
        <v>1</v>
      </c>
      <c r="AL2937" s="18">
        <f t="shared" si="184"/>
        <v>0</v>
      </c>
      <c r="AM2937" t="s">
        <v>55</v>
      </c>
      <c r="AN2937" t="s">
        <v>55</v>
      </c>
      <c r="AO2937">
        <v>0</v>
      </c>
      <c r="AP2937">
        <v>1</v>
      </c>
      <c r="AQ2937">
        <v>0</v>
      </c>
      <c r="AR2937" t="s">
        <v>59</v>
      </c>
      <c r="AS2937" t="s">
        <v>80</v>
      </c>
      <c r="AT2937" t="s">
        <v>80</v>
      </c>
      <c r="AU2937" t="s">
        <v>80</v>
      </c>
      <c r="AV2937" t="s">
        <v>8796</v>
      </c>
      <c r="AW2937" t="s">
        <v>3352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0</v>
      </c>
      <c r="BL2937">
        <v>2016031323</v>
      </c>
      <c r="BM2937">
        <v>23</v>
      </c>
    </row>
    <row r="2938" spans="1:65">
      <c r="A2938" t="s">
        <v>8797</v>
      </c>
      <c r="B2938">
        <v>2937</v>
      </c>
      <c r="C2938" t="s">
        <v>718</v>
      </c>
      <c r="D2938">
        <v>1</v>
      </c>
      <c r="E2938">
        <v>23</v>
      </c>
      <c r="F2938">
        <v>2016031323</v>
      </c>
      <c r="G2938">
        <v>20160313</v>
      </c>
      <c r="H2938" t="s">
        <v>3353</v>
      </c>
      <c r="I2938" t="s">
        <v>618</v>
      </c>
      <c r="J2938" t="s">
        <v>55</v>
      </c>
      <c r="K2938">
        <v>3</v>
      </c>
      <c r="L2938">
        <v>1</v>
      </c>
      <c r="M2938">
        <v>2</v>
      </c>
      <c r="N2938" t="s">
        <v>56</v>
      </c>
      <c r="O2938" t="s">
        <v>618</v>
      </c>
      <c r="P2938" t="s">
        <v>68</v>
      </c>
      <c r="Q2938" t="s">
        <v>3</v>
      </c>
      <c r="R2938" t="s">
        <v>3354</v>
      </c>
      <c r="S2938" t="s">
        <v>55</v>
      </c>
      <c r="T2938" t="s">
        <v>56</v>
      </c>
      <c r="U2938" t="s">
        <v>56</v>
      </c>
      <c r="V2938" t="s">
        <v>56</v>
      </c>
      <c r="W2938" t="s">
        <v>55</v>
      </c>
      <c r="X2938" t="s">
        <v>68</v>
      </c>
      <c r="Y2938" t="s">
        <v>56</v>
      </c>
      <c r="Z2938" t="s">
        <v>56</v>
      </c>
      <c r="AA2938" t="s">
        <v>57</v>
      </c>
      <c r="AB2938" t="s">
        <v>56</v>
      </c>
      <c r="AC2938" t="s">
        <v>56</v>
      </c>
      <c r="AD2938" t="s">
        <v>3355</v>
      </c>
      <c r="AE2938">
        <v>0</v>
      </c>
      <c r="AF2938">
        <v>0</v>
      </c>
      <c r="AG2938">
        <v>0</v>
      </c>
      <c r="AH2938">
        <v>1</v>
      </c>
      <c r="AI2938" s="18" t="str">
        <f t="shared" si="181"/>
        <v>1</v>
      </c>
      <c r="AJ2938" s="18" t="str">
        <f t="shared" si="182"/>
        <v>1</v>
      </c>
      <c r="AK2938" s="18" t="str">
        <f t="shared" si="183"/>
        <v>1</v>
      </c>
      <c r="AL2938" s="18">
        <f t="shared" si="184"/>
        <v>1</v>
      </c>
      <c r="AM2938" t="s">
        <v>55</v>
      </c>
      <c r="AN2938" t="s">
        <v>55</v>
      </c>
      <c r="AO2938">
        <v>0</v>
      </c>
      <c r="AP2938">
        <v>0</v>
      </c>
      <c r="AQ2938">
        <v>0</v>
      </c>
      <c r="AR2938" t="s">
        <v>379</v>
      </c>
      <c r="AS2938" t="s">
        <v>539</v>
      </c>
      <c r="AT2938" t="s">
        <v>539</v>
      </c>
      <c r="AU2938" t="s">
        <v>4450</v>
      </c>
      <c r="AV2938" t="s">
        <v>8797</v>
      </c>
      <c r="AW2938" t="s">
        <v>3353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2016031323</v>
      </c>
      <c r="BM2938">
        <v>23</v>
      </c>
    </row>
    <row r="2939" spans="1:65">
      <c r="A2939" t="s">
        <v>8798</v>
      </c>
      <c r="B2939">
        <v>2938</v>
      </c>
      <c r="C2939" t="s">
        <v>57</v>
      </c>
      <c r="D2939" t="s">
        <v>55</v>
      </c>
      <c r="E2939">
        <v>23</v>
      </c>
      <c r="F2939">
        <v>2016031323</v>
      </c>
      <c r="G2939" t="s">
        <v>55</v>
      </c>
      <c r="H2939" t="s">
        <v>3356</v>
      </c>
      <c r="I2939" t="s">
        <v>55</v>
      </c>
      <c r="J2939" t="s">
        <v>55</v>
      </c>
      <c r="K2939" t="s">
        <v>55</v>
      </c>
      <c r="L2939" t="s">
        <v>55</v>
      </c>
      <c r="M2939" t="s">
        <v>55</v>
      </c>
      <c r="N2939" t="s">
        <v>57</v>
      </c>
      <c r="O2939" t="s">
        <v>57</v>
      </c>
      <c r="P2939" t="s">
        <v>57</v>
      </c>
      <c r="Q2939" t="s">
        <v>57</v>
      </c>
      <c r="R2939" t="s">
        <v>57</v>
      </c>
      <c r="S2939" t="s">
        <v>55</v>
      </c>
      <c r="T2939" t="s">
        <v>57</v>
      </c>
      <c r="U2939" t="s">
        <v>57</v>
      </c>
      <c r="V2939" t="s">
        <v>57</v>
      </c>
      <c r="W2939" t="s">
        <v>55</v>
      </c>
      <c r="X2939" t="s">
        <v>57</v>
      </c>
      <c r="Y2939" t="s">
        <v>57</v>
      </c>
      <c r="Z2939" t="s">
        <v>57</v>
      </c>
      <c r="AA2939" t="s">
        <v>57</v>
      </c>
      <c r="AB2939" t="s">
        <v>57</v>
      </c>
      <c r="AC2939" t="s">
        <v>57</v>
      </c>
      <c r="AD2939" t="s">
        <v>57</v>
      </c>
      <c r="AE2939">
        <v>0</v>
      </c>
      <c r="AF2939">
        <v>0</v>
      </c>
      <c r="AG2939">
        <v>0</v>
      </c>
      <c r="AH2939">
        <v>0</v>
      </c>
      <c r="AI2939" s="18" t="str">
        <f t="shared" si="181"/>
        <v>1</v>
      </c>
      <c r="AJ2939" s="18" t="str">
        <f t="shared" si="182"/>
        <v>1</v>
      </c>
      <c r="AK2939" s="18" t="str">
        <f t="shared" si="183"/>
        <v>1</v>
      </c>
      <c r="AL2939" s="18">
        <f t="shared" si="184"/>
        <v>0</v>
      </c>
      <c r="AM2939" t="s">
        <v>55</v>
      </c>
      <c r="AN2939" t="s">
        <v>55</v>
      </c>
      <c r="AO2939">
        <v>0</v>
      </c>
      <c r="AP2939">
        <v>1</v>
      </c>
      <c r="AQ2939">
        <v>0</v>
      </c>
      <c r="AR2939" t="s">
        <v>59</v>
      </c>
      <c r="AS2939" t="s">
        <v>80</v>
      </c>
      <c r="AT2939" t="s">
        <v>80</v>
      </c>
      <c r="AU2939" t="s">
        <v>80</v>
      </c>
      <c r="AV2939" t="s">
        <v>8798</v>
      </c>
      <c r="AW2939" t="s">
        <v>3356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0</v>
      </c>
      <c r="BL2939">
        <v>2016031323</v>
      </c>
      <c r="BM2939">
        <v>23</v>
      </c>
    </row>
    <row r="2940" spans="1:65">
      <c r="A2940" t="s">
        <v>8799</v>
      </c>
      <c r="B2940">
        <v>2939</v>
      </c>
      <c r="C2940" t="s">
        <v>57</v>
      </c>
      <c r="D2940" t="s">
        <v>55</v>
      </c>
      <c r="E2940">
        <v>23</v>
      </c>
      <c r="F2940">
        <v>2016031323</v>
      </c>
      <c r="G2940" t="s">
        <v>55</v>
      </c>
      <c r="H2940" t="s">
        <v>3357</v>
      </c>
      <c r="I2940" t="s">
        <v>55</v>
      </c>
      <c r="J2940" t="s">
        <v>55</v>
      </c>
      <c r="K2940" t="s">
        <v>55</v>
      </c>
      <c r="L2940" t="s">
        <v>55</v>
      </c>
      <c r="M2940" t="s">
        <v>55</v>
      </c>
      <c r="N2940" t="s">
        <v>57</v>
      </c>
      <c r="O2940" t="s">
        <v>57</v>
      </c>
      <c r="P2940" t="s">
        <v>57</v>
      </c>
      <c r="Q2940" t="s">
        <v>57</v>
      </c>
      <c r="R2940" t="s">
        <v>57</v>
      </c>
      <c r="S2940" t="s">
        <v>55</v>
      </c>
      <c r="T2940" t="s">
        <v>57</v>
      </c>
      <c r="U2940" t="s">
        <v>57</v>
      </c>
      <c r="V2940" t="s">
        <v>57</v>
      </c>
      <c r="W2940" t="s">
        <v>55</v>
      </c>
      <c r="X2940" t="s">
        <v>57</v>
      </c>
      <c r="Y2940" t="s">
        <v>57</v>
      </c>
      <c r="Z2940" t="s">
        <v>57</v>
      </c>
      <c r="AA2940" t="s">
        <v>57</v>
      </c>
      <c r="AB2940" t="s">
        <v>57</v>
      </c>
      <c r="AC2940" t="s">
        <v>57</v>
      </c>
      <c r="AD2940" t="s">
        <v>57</v>
      </c>
      <c r="AE2940">
        <v>0</v>
      </c>
      <c r="AF2940">
        <v>0</v>
      </c>
      <c r="AG2940">
        <v>0</v>
      </c>
      <c r="AH2940">
        <v>0</v>
      </c>
      <c r="AI2940" s="18" t="str">
        <f t="shared" si="181"/>
        <v>1</v>
      </c>
      <c r="AJ2940" s="18" t="str">
        <f t="shared" si="182"/>
        <v>1</v>
      </c>
      <c r="AK2940" s="18" t="str">
        <f t="shared" si="183"/>
        <v>1</v>
      </c>
      <c r="AL2940" s="18">
        <f t="shared" si="184"/>
        <v>0</v>
      </c>
      <c r="AM2940" t="s">
        <v>55</v>
      </c>
      <c r="AN2940" t="s">
        <v>55</v>
      </c>
      <c r="AO2940">
        <v>1</v>
      </c>
      <c r="AP2940">
        <v>1</v>
      </c>
      <c r="AQ2940">
        <v>0</v>
      </c>
      <c r="AR2940" t="s">
        <v>59</v>
      </c>
      <c r="AS2940" t="s">
        <v>80</v>
      </c>
      <c r="AT2940" t="s">
        <v>80</v>
      </c>
      <c r="AU2940" t="s">
        <v>80</v>
      </c>
      <c r="AV2940" t="s">
        <v>8799</v>
      </c>
      <c r="AW2940" t="s">
        <v>3357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2016031323</v>
      </c>
      <c r="BM2940">
        <v>23</v>
      </c>
    </row>
    <row r="2941" spans="1:65">
      <c r="A2941" t="s">
        <v>8800</v>
      </c>
      <c r="B2941">
        <v>2940</v>
      </c>
      <c r="C2941" t="s">
        <v>57</v>
      </c>
      <c r="D2941" t="s">
        <v>55</v>
      </c>
      <c r="E2941">
        <v>23</v>
      </c>
      <c r="F2941">
        <v>2016031323</v>
      </c>
      <c r="G2941" t="s">
        <v>55</v>
      </c>
      <c r="H2941" t="s">
        <v>3358</v>
      </c>
      <c r="I2941" t="s">
        <v>55</v>
      </c>
      <c r="J2941" t="s">
        <v>55</v>
      </c>
      <c r="K2941" t="s">
        <v>55</v>
      </c>
      <c r="L2941" t="s">
        <v>55</v>
      </c>
      <c r="M2941" t="s">
        <v>55</v>
      </c>
      <c r="N2941" t="s">
        <v>57</v>
      </c>
      <c r="O2941" t="s">
        <v>57</v>
      </c>
      <c r="P2941" t="s">
        <v>57</v>
      </c>
      <c r="Q2941" t="s">
        <v>57</v>
      </c>
      <c r="R2941" t="s">
        <v>57</v>
      </c>
      <c r="S2941" t="s">
        <v>55</v>
      </c>
      <c r="T2941" t="s">
        <v>57</v>
      </c>
      <c r="U2941" t="s">
        <v>57</v>
      </c>
      <c r="V2941" t="s">
        <v>57</v>
      </c>
      <c r="W2941" t="s">
        <v>55</v>
      </c>
      <c r="X2941" t="s">
        <v>57</v>
      </c>
      <c r="Y2941" t="s">
        <v>57</v>
      </c>
      <c r="Z2941" t="s">
        <v>57</v>
      </c>
      <c r="AA2941" t="s">
        <v>57</v>
      </c>
      <c r="AB2941" t="s">
        <v>57</v>
      </c>
      <c r="AC2941" t="s">
        <v>57</v>
      </c>
      <c r="AD2941" t="s">
        <v>57</v>
      </c>
      <c r="AE2941">
        <v>0</v>
      </c>
      <c r="AF2941">
        <v>0</v>
      </c>
      <c r="AG2941">
        <v>0</v>
      </c>
      <c r="AH2941">
        <v>0</v>
      </c>
      <c r="AI2941" s="18" t="str">
        <f t="shared" si="181"/>
        <v>1</v>
      </c>
      <c r="AJ2941" s="18" t="str">
        <f t="shared" si="182"/>
        <v>1</v>
      </c>
      <c r="AK2941" s="18" t="str">
        <f t="shared" si="183"/>
        <v>1</v>
      </c>
      <c r="AL2941" s="18">
        <f t="shared" si="184"/>
        <v>0</v>
      </c>
      <c r="AM2941" t="s">
        <v>55</v>
      </c>
      <c r="AN2941" t="s">
        <v>55</v>
      </c>
      <c r="AO2941">
        <v>0</v>
      </c>
      <c r="AP2941">
        <v>1</v>
      </c>
      <c r="AQ2941">
        <v>0</v>
      </c>
      <c r="AR2941" t="s">
        <v>59</v>
      </c>
      <c r="AS2941" t="s">
        <v>80</v>
      </c>
      <c r="AT2941" t="s">
        <v>80</v>
      </c>
      <c r="AU2941" t="s">
        <v>80</v>
      </c>
      <c r="AV2941" t="s">
        <v>8800</v>
      </c>
      <c r="AW2941" t="s">
        <v>3358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2016031323</v>
      </c>
      <c r="BM2941">
        <v>23</v>
      </c>
    </row>
    <row r="2942" spans="1:65">
      <c r="A2942" t="s">
        <v>8801</v>
      </c>
      <c r="B2942">
        <v>2941</v>
      </c>
      <c r="C2942" t="s">
        <v>718</v>
      </c>
      <c r="D2942">
        <v>1</v>
      </c>
      <c r="E2942">
        <v>23</v>
      </c>
      <c r="F2942">
        <v>2016031323</v>
      </c>
      <c r="G2942">
        <v>20160313</v>
      </c>
      <c r="H2942" t="s">
        <v>3359</v>
      </c>
      <c r="I2942" t="s">
        <v>618</v>
      </c>
      <c r="J2942" t="s">
        <v>55</v>
      </c>
      <c r="K2942">
        <v>1</v>
      </c>
      <c r="L2942">
        <v>1</v>
      </c>
      <c r="M2942">
        <v>0</v>
      </c>
      <c r="N2942" t="s">
        <v>56</v>
      </c>
      <c r="O2942" t="s">
        <v>618</v>
      </c>
      <c r="P2942" t="s">
        <v>68</v>
      </c>
      <c r="Q2942" t="s">
        <v>3</v>
      </c>
      <c r="R2942" t="s">
        <v>3354</v>
      </c>
      <c r="S2942" t="s">
        <v>55</v>
      </c>
      <c r="T2942" t="s">
        <v>56</v>
      </c>
      <c r="U2942" t="s">
        <v>56</v>
      </c>
      <c r="V2942" t="s">
        <v>56</v>
      </c>
      <c r="W2942" t="s">
        <v>55</v>
      </c>
      <c r="X2942" t="s">
        <v>68</v>
      </c>
      <c r="Y2942" t="s">
        <v>56</v>
      </c>
      <c r="Z2942" t="s">
        <v>56</v>
      </c>
      <c r="AA2942" t="s">
        <v>57</v>
      </c>
      <c r="AB2942" t="s">
        <v>56</v>
      </c>
      <c r="AC2942" t="s">
        <v>56</v>
      </c>
      <c r="AD2942" t="s">
        <v>3360</v>
      </c>
      <c r="AE2942">
        <v>0</v>
      </c>
      <c r="AF2942">
        <v>0</v>
      </c>
      <c r="AG2942">
        <v>0</v>
      </c>
      <c r="AH2942">
        <v>1</v>
      </c>
      <c r="AI2942" s="18" t="str">
        <f t="shared" si="181"/>
        <v>1</v>
      </c>
      <c r="AJ2942" s="18" t="str">
        <f t="shared" si="182"/>
        <v>1</v>
      </c>
      <c r="AK2942" s="18" t="str">
        <f t="shared" si="183"/>
        <v>1</v>
      </c>
      <c r="AL2942" s="18">
        <f t="shared" si="184"/>
        <v>1</v>
      </c>
      <c r="AM2942" t="s">
        <v>55</v>
      </c>
      <c r="AN2942" t="s">
        <v>55</v>
      </c>
      <c r="AO2942">
        <v>0</v>
      </c>
      <c r="AP2942">
        <v>0</v>
      </c>
      <c r="AQ2942">
        <v>0</v>
      </c>
      <c r="AR2942" t="s">
        <v>379</v>
      </c>
      <c r="AS2942" t="s">
        <v>539</v>
      </c>
      <c r="AT2942" t="s">
        <v>539</v>
      </c>
      <c r="AU2942" t="s">
        <v>4450</v>
      </c>
      <c r="AV2942" t="s">
        <v>8801</v>
      </c>
      <c r="AW2942" t="s">
        <v>3359</v>
      </c>
      <c r="AX2942">
        <v>0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</v>
      </c>
      <c r="BL2942">
        <v>2016031323</v>
      </c>
      <c r="BM2942">
        <v>23</v>
      </c>
    </row>
    <row r="2943" spans="1:65">
      <c r="A2943" t="s">
        <v>8802</v>
      </c>
      <c r="B2943">
        <v>2942</v>
      </c>
      <c r="C2943" t="s">
        <v>57</v>
      </c>
      <c r="D2943" t="s">
        <v>55</v>
      </c>
      <c r="E2943">
        <v>23</v>
      </c>
      <c r="F2943">
        <v>2016031323</v>
      </c>
      <c r="G2943" t="s">
        <v>55</v>
      </c>
      <c r="H2943" t="s">
        <v>3361</v>
      </c>
      <c r="I2943" t="s">
        <v>55</v>
      </c>
      <c r="J2943" t="s">
        <v>55</v>
      </c>
      <c r="K2943" t="s">
        <v>55</v>
      </c>
      <c r="L2943" t="s">
        <v>55</v>
      </c>
      <c r="M2943" t="s">
        <v>55</v>
      </c>
      <c r="N2943" t="s">
        <v>57</v>
      </c>
      <c r="O2943" t="s">
        <v>57</v>
      </c>
      <c r="P2943" t="s">
        <v>57</v>
      </c>
      <c r="Q2943" t="s">
        <v>57</v>
      </c>
      <c r="R2943" t="s">
        <v>57</v>
      </c>
      <c r="S2943" t="s">
        <v>55</v>
      </c>
      <c r="T2943" t="s">
        <v>57</v>
      </c>
      <c r="U2943" t="s">
        <v>57</v>
      </c>
      <c r="V2943" t="s">
        <v>57</v>
      </c>
      <c r="W2943" t="s">
        <v>55</v>
      </c>
      <c r="X2943" t="s">
        <v>57</v>
      </c>
      <c r="Y2943" t="s">
        <v>57</v>
      </c>
      <c r="Z2943" t="s">
        <v>57</v>
      </c>
      <c r="AA2943" t="s">
        <v>57</v>
      </c>
      <c r="AB2943" t="s">
        <v>57</v>
      </c>
      <c r="AC2943" t="s">
        <v>57</v>
      </c>
      <c r="AD2943" t="s">
        <v>57</v>
      </c>
      <c r="AE2943">
        <v>0</v>
      </c>
      <c r="AF2943">
        <v>0</v>
      </c>
      <c r="AG2943">
        <v>0</v>
      </c>
      <c r="AH2943">
        <v>0</v>
      </c>
      <c r="AI2943" s="18" t="str">
        <f t="shared" si="181"/>
        <v>1</v>
      </c>
      <c r="AJ2943" s="18" t="str">
        <f t="shared" si="182"/>
        <v>1</v>
      </c>
      <c r="AK2943" s="18" t="str">
        <f t="shared" si="183"/>
        <v>1</v>
      </c>
      <c r="AL2943" s="18">
        <f t="shared" si="184"/>
        <v>0</v>
      </c>
      <c r="AM2943" t="s">
        <v>55</v>
      </c>
      <c r="AN2943" t="s">
        <v>55</v>
      </c>
      <c r="AO2943">
        <v>0</v>
      </c>
      <c r="AP2943">
        <v>1</v>
      </c>
      <c r="AQ2943">
        <v>0</v>
      </c>
      <c r="AR2943" t="s">
        <v>59</v>
      </c>
      <c r="AS2943" t="s">
        <v>80</v>
      </c>
      <c r="AT2943" t="s">
        <v>80</v>
      </c>
      <c r="AU2943" t="s">
        <v>80</v>
      </c>
      <c r="AV2943" t="s">
        <v>8802</v>
      </c>
      <c r="AW2943" t="s">
        <v>3361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0</v>
      </c>
      <c r="BL2943">
        <v>2016031323</v>
      </c>
      <c r="BM2943">
        <v>23</v>
      </c>
    </row>
    <row r="2944" spans="1:65">
      <c r="A2944" t="s">
        <v>8803</v>
      </c>
      <c r="B2944">
        <v>2943</v>
      </c>
      <c r="C2944" t="s">
        <v>718</v>
      </c>
      <c r="D2944">
        <v>1</v>
      </c>
      <c r="E2944">
        <v>23</v>
      </c>
      <c r="F2944">
        <v>2016031323</v>
      </c>
      <c r="G2944">
        <v>20160313</v>
      </c>
      <c r="H2944" t="s">
        <v>3362</v>
      </c>
      <c r="I2944" t="s">
        <v>618</v>
      </c>
      <c r="J2944" t="s">
        <v>55</v>
      </c>
      <c r="K2944">
        <v>2</v>
      </c>
      <c r="L2944">
        <v>2</v>
      </c>
      <c r="M2944">
        <v>0</v>
      </c>
      <c r="N2944" t="s">
        <v>56</v>
      </c>
      <c r="O2944" t="s">
        <v>618</v>
      </c>
      <c r="P2944" t="s">
        <v>68</v>
      </c>
      <c r="Q2944" t="s">
        <v>3</v>
      </c>
      <c r="R2944" t="s">
        <v>3354</v>
      </c>
      <c r="S2944" t="s">
        <v>55</v>
      </c>
      <c r="T2944" t="s">
        <v>56</v>
      </c>
      <c r="U2944" t="s">
        <v>56</v>
      </c>
      <c r="V2944" t="s">
        <v>56</v>
      </c>
      <c r="W2944" t="s">
        <v>55</v>
      </c>
      <c r="X2944" t="s">
        <v>68</v>
      </c>
      <c r="Y2944" t="s">
        <v>56</v>
      </c>
      <c r="Z2944" t="s">
        <v>56</v>
      </c>
      <c r="AA2944" t="s">
        <v>57</v>
      </c>
      <c r="AB2944" t="s">
        <v>68</v>
      </c>
      <c r="AC2944" t="s">
        <v>56</v>
      </c>
      <c r="AD2944" t="s">
        <v>57</v>
      </c>
      <c r="AE2944">
        <v>0</v>
      </c>
      <c r="AF2944">
        <v>0</v>
      </c>
      <c r="AG2944">
        <v>0</v>
      </c>
      <c r="AH2944">
        <v>1</v>
      </c>
      <c r="AI2944" s="18" t="str">
        <f t="shared" si="181"/>
        <v>1</v>
      </c>
      <c r="AJ2944" s="18" t="str">
        <f t="shared" si="182"/>
        <v>1</v>
      </c>
      <c r="AK2944" s="18" t="str">
        <f t="shared" si="183"/>
        <v>1</v>
      </c>
      <c r="AL2944" s="18">
        <f t="shared" si="184"/>
        <v>1</v>
      </c>
      <c r="AM2944" t="s">
        <v>55</v>
      </c>
      <c r="AN2944" t="s">
        <v>55</v>
      </c>
      <c r="AO2944">
        <v>1</v>
      </c>
      <c r="AP2944">
        <v>0</v>
      </c>
      <c r="AQ2944">
        <v>0</v>
      </c>
      <c r="AR2944" t="s">
        <v>379</v>
      </c>
      <c r="AS2944" t="s">
        <v>539</v>
      </c>
      <c r="AT2944" t="s">
        <v>539</v>
      </c>
      <c r="AU2944" t="s">
        <v>4450</v>
      </c>
      <c r="AV2944" t="s">
        <v>8803</v>
      </c>
      <c r="AW2944" t="s">
        <v>3362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1</v>
      </c>
      <c r="BL2944">
        <v>2016031323</v>
      </c>
      <c r="BM2944">
        <v>23</v>
      </c>
    </row>
    <row r="2945" spans="1:65">
      <c r="A2945" t="s">
        <v>8804</v>
      </c>
      <c r="B2945">
        <v>2944</v>
      </c>
      <c r="C2945" t="s">
        <v>57</v>
      </c>
      <c r="D2945" t="s">
        <v>55</v>
      </c>
      <c r="E2945">
        <v>23</v>
      </c>
      <c r="F2945">
        <v>2016031323</v>
      </c>
      <c r="G2945" t="s">
        <v>55</v>
      </c>
      <c r="H2945" t="s">
        <v>3363</v>
      </c>
      <c r="I2945" t="s">
        <v>55</v>
      </c>
      <c r="J2945" t="s">
        <v>55</v>
      </c>
      <c r="K2945" t="s">
        <v>55</v>
      </c>
      <c r="L2945" t="s">
        <v>55</v>
      </c>
      <c r="M2945" t="s">
        <v>55</v>
      </c>
      <c r="N2945" t="s">
        <v>57</v>
      </c>
      <c r="O2945" t="s">
        <v>57</v>
      </c>
      <c r="P2945" t="s">
        <v>57</v>
      </c>
      <c r="Q2945" t="s">
        <v>57</v>
      </c>
      <c r="R2945" t="s">
        <v>57</v>
      </c>
      <c r="S2945" t="s">
        <v>55</v>
      </c>
      <c r="T2945" t="s">
        <v>57</v>
      </c>
      <c r="U2945" t="s">
        <v>57</v>
      </c>
      <c r="V2945" t="s">
        <v>57</v>
      </c>
      <c r="W2945" t="s">
        <v>55</v>
      </c>
      <c r="X2945" t="s">
        <v>57</v>
      </c>
      <c r="Y2945" t="s">
        <v>57</v>
      </c>
      <c r="Z2945" t="s">
        <v>57</v>
      </c>
      <c r="AA2945" t="s">
        <v>57</v>
      </c>
      <c r="AB2945" t="s">
        <v>57</v>
      </c>
      <c r="AC2945" t="s">
        <v>57</v>
      </c>
      <c r="AD2945" t="s">
        <v>57</v>
      </c>
      <c r="AE2945">
        <v>0</v>
      </c>
      <c r="AF2945">
        <v>0</v>
      </c>
      <c r="AG2945">
        <v>0</v>
      </c>
      <c r="AH2945">
        <v>0</v>
      </c>
      <c r="AI2945" s="18" t="str">
        <f t="shared" si="181"/>
        <v>1</v>
      </c>
      <c r="AJ2945" s="18" t="str">
        <f t="shared" si="182"/>
        <v>1</v>
      </c>
      <c r="AK2945" s="18" t="str">
        <f t="shared" si="183"/>
        <v>1</v>
      </c>
      <c r="AL2945" s="18">
        <f t="shared" si="184"/>
        <v>0</v>
      </c>
      <c r="AM2945" t="s">
        <v>55</v>
      </c>
      <c r="AN2945" t="s">
        <v>55</v>
      </c>
      <c r="AO2945">
        <v>0</v>
      </c>
      <c r="AP2945">
        <v>1</v>
      </c>
      <c r="AQ2945">
        <v>0</v>
      </c>
      <c r="AR2945" t="s">
        <v>59</v>
      </c>
      <c r="AS2945" t="s">
        <v>80</v>
      </c>
      <c r="AT2945" t="s">
        <v>80</v>
      </c>
      <c r="AU2945" t="s">
        <v>80</v>
      </c>
      <c r="AV2945" t="s">
        <v>8804</v>
      </c>
      <c r="AW2945" t="s">
        <v>3363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0</v>
      </c>
      <c r="BL2945">
        <v>2016031323</v>
      </c>
      <c r="BM2945">
        <v>23</v>
      </c>
    </row>
    <row r="2946" spans="1:65">
      <c r="A2946" t="s">
        <v>8805</v>
      </c>
      <c r="B2946">
        <v>2945</v>
      </c>
      <c r="C2946" t="s">
        <v>57</v>
      </c>
      <c r="D2946" t="s">
        <v>55</v>
      </c>
      <c r="E2946">
        <v>23</v>
      </c>
      <c r="F2946">
        <v>2016031323</v>
      </c>
      <c r="G2946" t="s">
        <v>55</v>
      </c>
      <c r="H2946" t="s">
        <v>3364</v>
      </c>
      <c r="I2946" t="s">
        <v>55</v>
      </c>
      <c r="J2946" t="s">
        <v>55</v>
      </c>
      <c r="K2946" t="s">
        <v>55</v>
      </c>
      <c r="L2946" t="s">
        <v>55</v>
      </c>
      <c r="M2946" t="s">
        <v>55</v>
      </c>
      <c r="N2946" t="s">
        <v>57</v>
      </c>
      <c r="O2946" t="s">
        <v>57</v>
      </c>
      <c r="P2946" t="s">
        <v>57</v>
      </c>
      <c r="Q2946" t="s">
        <v>57</v>
      </c>
      <c r="R2946" t="s">
        <v>57</v>
      </c>
      <c r="S2946" t="s">
        <v>55</v>
      </c>
      <c r="T2946" t="s">
        <v>57</v>
      </c>
      <c r="U2946" t="s">
        <v>57</v>
      </c>
      <c r="V2946" t="s">
        <v>57</v>
      </c>
      <c r="W2946" t="s">
        <v>55</v>
      </c>
      <c r="X2946" t="s">
        <v>57</v>
      </c>
      <c r="Y2946" t="s">
        <v>57</v>
      </c>
      <c r="Z2946" t="s">
        <v>57</v>
      </c>
      <c r="AA2946" t="s">
        <v>57</v>
      </c>
      <c r="AB2946" t="s">
        <v>57</v>
      </c>
      <c r="AC2946" t="s">
        <v>57</v>
      </c>
      <c r="AD2946" t="s">
        <v>57</v>
      </c>
      <c r="AE2946">
        <v>0</v>
      </c>
      <c r="AF2946">
        <v>0</v>
      </c>
      <c r="AG2946">
        <v>0</v>
      </c>
      <c r="AH2946">
        <v>0</v>
      </c>
      <c r="AI2946" s="18" t="str">
        <f t="shared" si="181"/>
        <v>1</v>
      </c>
      <c r="AJ2946" s="18" t="str">
        <f t="shared" si="182"/>
        <v>1</v>
      </c>
      <c r="AK2946" s="18" t="str">
        <f t="shared" si="183"/>
        <v>1</v>
      </c>
      <c r="AL2946" s="18">
        <f t="shared" si="184"/>
        <v>0</v>
      </c>
      <c r="AM2946" t="s">
        <v>55</v>
      </c>
      <c r="AN2946" t="s">
        <v>55</v>
      </c>
      <c r="AO2946">
        <v>0</v>
      </c>
      <c r="AP2946">
        <v>1</v>
      </c>
      <c r="AQ2946">
        <v>0</v>
      </c>
      <c r="AR2946" t="s">
        <v>59</v>
      </c>
      <c r="AS2946" t="s">
        <v>80</v>
      </c>
      <c r="AT2946" t="s">
        <v>80</v>
      </c>
      <c r="AU2946" t="s">
        <v>80</v>
      </c>
      <c r="AV2946" t="s">
        <v>8805</v>
      </c>
      <c r="AW2946" t="s">
        <v>3364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1</v>
      </c>
      <c r="BJ2946">
        <v>0</v>
      </c>
      <c r="BK2946">
        <v>0</v>
      </c>
      <c r="BL2946">
        <v>2016031323</v>
      </c>
      <c r="BM2946">
        <v>23</v>
      </c>
    </row>
    <row r="2947" spans="1:65">
      <c r="A2947" t="s">
        <v>8806</v>
      </c>
      <c r="B2947">
        <v>2946</v>
      </c>
      <c r="C2947" t="s">
        <v>718</v>
      </c>
      <c r="D2947">
        <v>1</v>
      </c>
      <c r="E2947">
        <v>23</v>
      </c>
      <c r="F2947">
        <v>2016031323</v>
      </c>
      <c r="G2947">
        <v>20160313</v>
      </c>
      <c r="H2947" t="s">
        <v>3365</v>
      </c>
      <c r="I2947" t="s">
        <v>618</v>
      </c>
      <c r="J2947" t="s">
        <v>55</v>
      </c>
      <c r="K2947">
        <v>2</v>
      </c>
      <c r="L2947">
        <v>2</v>
      </c>
      <c r="M2947">
        <v>0</v>
      </c>
      <c r="N2947" t="s">
        <v>56</v>
      </c>
      <c r="O2947" t="s">
        <v>618</v>
      </c>
      <c r="P2947" t="s">
        <v>68</v>
      </c>
      <c r="Q2947" t="s">
        <v>3</v>
      </c>
      <c r="R2947" t="s">
        <v>3354</v>
      </c>
      <c r="S2947" t="s">
        <v>55</v>
      </c>
      <c r="T2947" t="s">
        <v>56</v>
      </c>
      <c r="U2947" t="s">
        <v>56</v>
      </c>
      <c r="V2947" t="s">
        <v>56</v>
      </c>
      <c r="W2947" t="s">
        <v>55</v>
      </c>
      <c r="X2947" t="s">
        <v>68</v>
      </c>
      <c r="Y2947" t="s">
        <v>56</v>
      </c>
      <c r="Z2947" t="s">
        <v>56</v>
      </c>
      <c r="AA2947" t="s">
        <v>57</v>
      </c>
      <c r="AB2947" t="s">
        <v>68</v>
      </c>
      <c r="AC2947" t="s">
        <v>56</v>
      </c>
      <c r="AD2947" t="s">
        <v>57</v>
      </c>
      <c r="AE2947">
        <v>0</v>
      </c>
      <c r="AF2947">
        <v>0</v>
      </c>
      <c r="AG2947">
        <v>0</v>
      </c>
      <c r="AH2947">
        <v>1</v>
      </c>
      <c r="AI2947" s="18" t="str">
        <f t="shared" ref="AI2947:AI3010" si="185">IF(ISERROR(FIND("0",AE2947))=FALSE, "1", IF(ISERROR(FIND("1",AE2947))=FALSE, "0"))</f>
        <v>1</v>
      </c>
      <c r="AJ2947" s="18" t="str">
        <f t="shared" ref="AJ2947:AJ3010" si="186">IF(ISERROR(FIND("0",AF2947))=FALSE, "1", IF(ISERROR(FIND("1",AF2947))=FALSE, "0"))</f>
        <v>1</v>
      </c>
      <c r="AK2947" s="18" t="str">
        <f t="shared" ref="AK2947:AK3010" si="187">IF(ISERROR(FIND("0",AG2947))=FALSE, "1", IF(ISERROR(FIND("1",AG2947))=FALSE, "0"))</f>
        <v>1</v>
      </c>
      <c r="AL2947" s="18">
        <f t="shared" ref="AL2947:AL3010" si="188">AH2947</f>
        <v>1</v>
      </c>
      <c r="AM2947" t="s">
        <v>55</v>
      </c>
      <c r="AN2947" t="s">
        <v>55</v>
      </c>
      <c r="AO2947">
        <v>0</v>
      </c>
      <c r="AP2947">
        <v>0</v>
      </c>
      <c r="AQ2947">
        <v>0</v>
      </c>
      <c r="AR2947" t="s">
        <v>379</v>
      </c>
      <c r="AS2947" t="s">
        <v>539</v>
      </c>
      <c r="AT2947" t="s">
        <v>539</v>
      </c>
      <c r="AU2947" t="s">
        <v>4450</v>
      </c>
      <c r="AV2947" t="s">
        <v>8806</v>
      </c>
      <c r="AW2947" t="s">
        <v>3365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1</v>
      </c>
      <c r="BL2947">
        <v>2016031323</v>
      </c>
      <c r="BM2947">
        <v>23</v>
      </c>
    </row>
    <row r="2948" spans="1:65">
      <c r="A2948" t="s">
        <v>8807</v>
      </c>
      <c r="B2948">
        <v>2947</v>
      </c>
      <c r="C2948" t="s">
        <v>57</v>
      </c>
      <c r="D2948" t="s">
        <v>55</v>
      </c>
      <c r="E2948">
        <v>23</v>
      </c>
      <c r="F2948">
        <v>2016031323</v>
      </c>
      <c r="G2948" t="s">
        <v>55</v>
      </c>
      <c r="H2948" t="s">
        <v>3366</v>
      </c>
      <c r="I2948" t="s">
        <v>55</v>
      </c>
      <c r="J2948" t="s">
        <v>55</v>
      </c>
      <c r="K2948" t="s">
        <v>55</v>
      </c>
      <c r="L2948" t="s">
        <v>55</v>
      </c>
      <c r="M2948" t="s">
        <v>55</v>
      </c>
      <c r="N2948" t="s">
        <v>57</v>
      </c>
      <c r="O2948" t="s">
        <v>57</v>
      </c>
      <c r="P2948" t="s">
        <v>57</v>
      </c>
      <c r="Q2948" t="s">
        <v>57</v>
      </c>
      <c r="R2948" t="s">
        <v>57</v>
      </c>
      <c r="S2948" t="s">
        <v>55</v>
      </c>
      <c r="T2948" t="s">
        <v>57</v>
      </c>
      <c r="U2948" t="s">
        <v>57</v>
      </c>
      <c r="V2948" t="s">
        <v>57</v>
      </c>
      <c r="W2948" t="s">
        <v>55</v>
      </c>
      <c r="X2948" t="s">
        <v>57</v>
      </c>
      <c r="Y2948" t="s">
        <v>57</v>
      </c>
      <c r="Z2948" t="s">
        <v>57</v>
      </c>
      <c r="AA2948" t="s">
        <v>57</v>
      </c>
      <c r="AB2948" t="s">
        <v>57</v>
      </c>
      <c r="AC2948" t="s">
        <v>57</v>
      </c>
      <c r="AD2948" t="s">
        <v>57</v>
      </c>
      <c r="AE2948">
        <v>0</v>
      </c>
      <c r="AF2948">
        <v>0</v>
      </c>
      <c r="AG2948">
        <v>0</v>
      </c>
      <c r="AH2948">
        <v>0</v>
      </c>
      <c r="AI2948" s="18" t="str">
        <f t="shared" si="185"/>
        <v>1</v>
      </c>
      <c r="AJ2948" s="18" t="str">
        <f t="shared" si="186"/>
        <v>1</v>
      </c>
      <c r="AK2948" s="18" t="str">
        <f t="shared" si="187"/>
        <v>1</v>
      </c>
      <c r="AL2948" s="18">
        <f t="shared" si="188"/>
        <v>0</v>
      </c>
      <c r="AM2948" t="s">
        <v>55</v>
      </c>
      <c r="AN2948" t="s">
        <v>55</v>
      </c>
      <c r="AO2948">
        <v>1</v>
      </c>
      <c r="AP2948">
        <v>1</v>
      </c>
      <c r="AQ2948">
        <v>0</v>
      </c>
      <c r="AR2948" t="s">
        <v>59</v>
      </c>
      <c r="AS2948" t="s">
        <v>80</v>
      </c>
      <c r="AT2948" t="s">
        <v>80</v>
      </c>
      <c r="AU2948" t="s">
        <v>80</v>
      </c>
      <c r="AV2948" t="s">
        <v>8807</v>
      </c>
      <c r="AW2948" t="s">
        <v>3366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1</v>
      </c>
      <c r="BJ2948">
        <v>0</v>
      </c>
      <c r="BK2948">
        <v>0</v>
      </c>
      <c r="BL2948">
        <v>2016031323</v>
      </c>
      <c r="BM2948">
        <v>23</v>
      </c>
    </row>
    <row r="2949" spans="1:65">
      <c r="A2949" t="s">
        <v>8808</v>
      </c>
      <c r="B2949">
        <v>2948</v>
      </c>
      <c r="C2949" t="s">
        <v>718</v>
      </c>
      <c r="D2949">
        <v>1</v>
      </c>
      <c r="E2949">
        <v>23</v>
      </c>
      <c r="F2949">
        <v>2016031323</v>
      </c>
      <c r="G2949">
        <v>20160313</v>
      </c>
      <c r="H2949" t="s">
        <v>3367</v>
      </c>
      <c r="I2949" t="s">
        <v>618</v>
      </c>
      <c r="J2949" t="s">
        <v>55</v>
      </c>
      <c r="K2949">
        <v>2</v>
      </c>
      <c r="L2949">
        <v>2</v>
      </c>
      <c r="M2949">
        <v>0</v>
      </c>
      <c r="N2949" t="s">
        <v>56</v>
      </c>
      <c r="O2949" t="s">
        <v>618</v>
      </c>
      <c r="P2949" t="s">
        <v>68</v>
      </c>
      <c r="Q2949" t="s">
        <v>3</v>
      </c>
      <c r="R2949" t="s">
        <v>3354</v>
      </c>
      <c r="S2949" t="s">
        <v>55</v>
      </c>
      <c r="T2949" t="s">
        <v>56</v>
      </c>
      <c r="U2949" t="s">
        <v>56</v>
      </c>
      <c r="V2949" t="s">
        <v>56</v>
      </c>
      <c r="W2949" t="s">
        <v>55</v>
      </c>
      <c r="X2949" t="s">
        <v>68</v>
      </c>
      <c r="Y2949" t="s">
        <v>56</v>
      </c>
      <c r="Z2949" t="s">
        <v>56</v>
      </c>
      <c r="AA2949" t="s">
        <v>57</v>
      </c>
      <c r="AB2949" t="s">
        <v>68</v>
      </c>
      <c r="AC2949" t="s">
        <v>56</v>
      </c>
      <c r="AD2949" t="s">
        <v>57</v>
      </c>
      <c r="AE2949">
        <v>0</v>
      </c>
      <c r="AF2949">
        <v>0</v>
      </c>
      <c r="AG2949">
        <v>0</v>
      </c>
      <c r="AH2949">
        <v>1</v>
      </c>
      <c r="AI2949" s="18" t="str">
        <f t="shared" si="185"/>
        <v>1</v>
      </c>
      <c r="AJ2949" s="18" t="str">
        <f t="shared" si="186"/>
        <v>1</v>
      </c>
      <c r="AK2949" s="18" t="str">
        <f t="shared" si="187"/>
        <v>1</v>
      </c>
      <c r="AL2949" s="18">
        <f t="shared" si="188"/>
        <v>1</v>
      </c>
      <c r="AM2949" t="s">
        <v>55</v>
      </c>
      <c r="AN2949" t="s">
        <v>55</v>
      </c>
      <c r="AO2949">
        <v>0</v>
      </c>
      <c r="AP2949">
        <v>0</v>
      </c>
      <c r="AQ2949">
        <v>0</v>
      </c>
      <c r="AR2949" t="s">
        <v>379</v>
      </c>
      <c r="AS2949" t="s">
        <v>539</v>
      </c>
      <c r="AT2949" t="s">
        <v>539</v>
      </c>
      <c r="AU2949" t="s">
        <v>4450</v>
      </c>
      <c r="AV2949" t="s">
        <v>8808</v>
      </c>
      <c r="AW2949" t="s">
        <v>3367</v>
      </c>
      <c r="AX2949">
        <v>0</v>
      </c>
      <c r="AY2949">
        <v>0</v>
      </c>
      <c r="AZ2949">
        <v>0</v>
      </c>
      <c r="BA2949">
        <v>1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</v>
      </c>
      <c r="BL2949">
        <v>2016031323</v>
      </c>
      <c r="BM2949">
        <v>23</v>
      </c>
    </row>
    <row r="2950" spans="1:65">
      <c r="A2950" t="s">
        <v>8809</v>
      </c>
      <c r="B2950">
        <v>2949</v>
      </c>
      <c r="C2950" t="s">
        <v>57</v>
      </c>
      <c r="D2950" t="s">
        <v>55</v>
      </c>
      <c r="E2950">
        <v>23</v>
      </c>
      <c r="F2950">
        <v>2016031323</v>
      </c>
      <c r="G2950" t="s">
        <v>55</v>
      </c>
      <c r="H2950" t="s">
        <v>3368</v>
      </c>
      <c r="I2950" t="s">
        <v>55</v>
      </c>
      <c r="J2950" t="s">
        <v>55</v>
      </c>
      <c r="K2950" t="s">
        <v>55</v>
      </c>
      <c r="L2950" t="s">
        <v>55</v>
      </c>
      <c r="M2950" t="s">
        <v>55</v>
      </c>
      <c r="N2950" t="s">
        <v>57</v>
      </c>
      <c r="O2950" t="s">
        <v>57</v>
      </c>
      <c r="P2950" t="s">
        <v>57</v>
      </c>
      <c r="Q2950" t="s">
        <v>57</v>
      </c>
      <c r="R2950" t="s">
        <v>57</v>
      </c>
      <c r="S2950" t="s">
        <v>55</v>
      </c>
      <c r="T2950" t="s">
        <v>57</v>
      </c>
      <c r="U2950" t="s">
        <v>57</v>
      </c>
      <c r="V2950" t="s">
        <v>57</v>
      </c>
      <c r="W2950" t="s">
        <v>55</v>
      </c>
      <c r="X2950" t="s">
        <v>57</v>
      </c>
      <c r="Y2950" t="s">
        <v>57</v>
      </c>
      <c r="Z2950" t="s">
        <v>57</v>
      </c>
      <c r="AA2950" t="s">
        <v>57</v>
      </c>
      <c r="AB2950" t="s">
        <v>57</v>
      </c>
      <c r="AC2950" t="s">
        <v>57</v>
      </c>
      <c r="AD2950" t="s">
        <v>57</v>
      </c>
      <c r="AE2950">
        <v>0</v>
      </c>
      <c r="AF2950">
        <v>0</v>
      </c>
      <c r="AG2950">
        <v>0</v>
      </c>
      <c r="AH2950">
        <v>0</v>
      </c>
      <c r="AI2950" s="18" t="str">
        <f t="shared" si="185"/>
        <v>1</v>
      </c>
      <c r="AJ2950" s="18" t="str">
        <f t="shared" si="186"/>
        <v>1</v>
      </c>
      <c r="AK2950" s="18" t="str">
        <f t="shared" si="187"/>
        <v>1</v>
      </c>
      <c r="AL2950" s="18">
        <f t="shared" si="188"/>
        <v>0</v>
      </c>
      <c r="AM2950" t="s">
        <v>55</v>
      </c>
      <c r="AN2950" t="s">
        <v>55</v>
      </c>
      <c r="AO2950">
        <v>0</v>
      </c>
      <c r="AP2950">
        <v>1</v>
      </c>
      <c r="AQ2950">
        <v>0</v>
      </c>
      <c r="AR2950" t="s">
        <v>59</v>
      </c>
      <c r="AS2950" t="s">
        <v>80</v>
      </c>
      <c r="AT2950" t="s">
        <v>80</v>
      </c>
      <c r="AU2950" t="s">
        <v>80</v>
      </c>
      <c r="AV2950" t="s">
        <v>8809</v>
      </c>
      <c r="AW2950" t="s">
        <v>3368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</v>
      </c>
      <c r="BJ2950">
        <v>0</v>
      </c>
      <c r="BK2950">
        <v>0</v>
      </c>
      <c r="BL2950">
        <v>2016031323</v>
      </c>
      <c r="BM2950">
        <v>23</v>
      </c>
    </row>
    <row r="2951" spans="1:65">
      <c r="A2951" t="s">
        <v>8810</v>
      </c>
      <c r="B2951">
        <v>2950</v>
      </c>
      <c r="C2951" t="s">
        <v>57</v>
      </c>
      <c r="D2951" t="s">
        <v>55</v>
      </c>
      <c r="E2951">
        <v>23</v>
      </c>
      <c r="F2951">
        <v>2016031323</v>
      </c>
      <c r="G2951" t="s">
        <v>55</v>
      </c>
      <c r="H2951" t="s">
        <v>3369</v>
      </c>
      <c r="I2951" t="s">
        <v>55</v>
      </c>
      <c r="J2951" t="s">
        <v>55</v>
      </c>
      <c r="K2951" t="s">
        <v>55</v>
      </c>
      <c r="L2951" t="s">
        <v>55</v>
      </c>
      <c r="M2951" t="s">
        <v>55</v>
      </c>
      <c r="N2951" t="s">
        <v>57</v>
      </c>
      <c r="O2951" t="s">
        <v>57</v>
      </c>
      <c r="P2951" t="s">
        <v>57</v>
      </c>
      <c r="Q2951" t="s">
        <v>57</v>
      </c>
      <c r="R2951" t="s">
        <v>57</v>
      </c>
      <c r="S2951" t="s">
        <v>55</v>
      </c>
      <c r="T2951" t="s">
        <v>57</v>
      </c>
      <c r="U2951" t="s">
        <v>57</v>
      </c>
      <c r="V2951" t="s">
        <v>57</v>
      </c>
      <c r="W2951" t="s">
        <v>55</v>
      </c>
      <c r="X2951" t="s">
        <v>57</v>
      </c>
      <c r="Y2951" t="s">
        <v>57</v>
      </c>
      <c r="Z2951" t="s">
        <v>57</v>
      </c>
      <c r="AA2951" t="s">
        <v>57</v>
      </c>
      <c r="AB2951" t="s">
        <v>57</v>
      </c>
      <c r="AC2951" t="s">
        <v>57</v>
      </c>
      <c r="AD2951" t="s">
        <v>57</v>
      </c>
      <c r="AE2951">
        <v>0</v>
      </c>
      <c r="AF2951">
        <v>0</v>
      </c>
      <c r="AG2951">
        <v>0</v>
      </c>
      <c r="AH2951">
        <v>0</v>
      </c>
      <c r="AI2951" s="18" t="str">
        <f t="shared" si="185"/>
        <v>1</v>
      </c>
      <c r="AJ2951" s="18" t="str">
        <f t="shared" si="186"/>
        <v>1</v>
      </c>
      <c r="AK2951" s="18" t="str">
        <f t="shared" si="187"/>
        <v>1</v>
      </c>
      <c r="AL2951" s="18">
        <f t="shared" si="188"/>
        <v>0</v>
      </c>
      <c r="AM2951" t="s">
        <v>55</v>
      </c>
      <c r="AN2951" t="s">
        <v>55</v>
      </c>
      <c r="AO2951">
        <v>0</v>
      </c>
      <c r="AP2951">
        <v>1</v>
      </c>
      <c r="AQ2951">
        <v>0</v>
      </c>
      <c r="AR2951" t="s">
        <v>59</v>
      </c>
      <c r="AS2951" t="s">
        <v>80</v>
      </c>
      <c r="AT2951" t="s">
        <v>80</v>
      </c>
      <c r="AU2951" t="s">
        <v>80</v>
      </c>
      <c r="AV2951" t="s">
        <v>8810</v>
      </c>
      <c r="AW2951" t="s">
        <v>3369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1</v>
      </c>
      <c r="BJ2951">
        <v>0</v>
      </c>
      <c r="BK2951">
        <v>0</v>
      </c>
      <c r="BL2951">
        <v>2016031323</v>
      </c>
      <c r="BM2951">
        <v>23</v>
      </c>
    </row>
    <row r="2952" spans="1:65">
      <c r="A2952" t="s">
        <v>8811</v>
      </c>
      <c r="B2952">
        <v>2951</v>
      </c>
      <c r="C2952" t="s">
        <v>57</v>
      </c>
      <c r="D2952" t="s">
        <v>55</v>
      </c>
      <c r="E2952">
        <v>23</v>
      </c>
      <c r="F2952">
        <v>2016031323</v>
      </c>
      <c r="G2952" t="s">
        <v>55</v>
      </c>
      <c r="H2952" t="s">
        <v>3370</v>
      </c>
      <c r="I2952" t="s">
        <v>55</v>
      </c>
      <c r="J2952" t="s">
        <v>55</v>
      </c>
      <c r="K2952" t="s">
        <v>55</v>
      </c>
      <c r="L2952" t="s">
        <v>55</v>
      </c>
      <c r="M2952" t="s">
        <v>55</v>
      </c>
      <c r="N2952" t="s">
        <v>57</v>
      </c>
      <c r="O2952" t="s">
        <v>57</v>
      </c>
      <c r="P2952" t="s">
        <v>57</v>
      </c>
      <c r="Q2952" t="s">
        <v>57</v>
      </c>
      <c r="R2952" t="s">
        <v>57</v>
      </c>
      <c r="S2952" t="s">
        <v>55</v>
      </c>
      <c r="T2952" t="s">
        <v>57</v>
      </c>
      <c r="U2952" t="s">
        <v>57</v>
      </c>
      <c r="V2952" t="s">
        <v>57</v>
      </c>
      <c r="W2952" t="s">
        <v>55</v>
      </c>
      <c r="X2952" t="s">
        <v>57</v>
      </c>
      <c r="Y2952" t="s">
        <v>57</v>
      </c>
      <c r="Z2952" t="s">
        <v>57</v>
      </c>
      <c r="AA2952" t="s">
        <v>57</v>
      </c>
      <c r="AB2952" t="s">
        <v>57</v>
      </c>
      <c r="AC2952" t="s">
        <v>57</v>
      </c>
      <c r="AD2952" t="s">
        <v>57</v>
      </c>
      <c r="AE2952">
        <v>0</v>
      </c>
      <c r="AF2952">
        <v>0</v>
      </c>
      <c r="AG2952">
        <v>0</v>
      </c>
      <c r="AH2952">
        <v>0</v>
      </c>
      <c r="AI2952" s="18" t="str">
        <f t="shared" si="185"/>
        <v>1</v>
      </c>
      <c r="AJ2952" s="18" t="str">
        <f t="shared" si="186"/>
        <v>1</v>
      </c>
      <c r="AK2952" s="18" t="str">
        <f t="shared" si="187"/>
        <v>1</v>
      </c>
      <c r="AL2952" s="18">
        <f t="shared" si="188"/>
        <v>0</v>
      </c>
      <c r="AM2952" t="s">
        <v>55</v>
      </c>
      <c r="AN2952" t="s">
        <v>55</v>
      </c>
      <c r="AO2952">
        <v>1</v>
      </c>
      <c r="AP2952">
        <v>1</v>
      </c>
      <c r="AQ2952">
        <v>0</v>
      </c>
      <c r="AR2952" t="s">
        <v>59</v>
      </c>
      <c r="AS2952" t="s">
        <v>80</v>
      </c>
      <c r="AT2952" t="s">
        <v>80</v>
      </c>
      <c r="AU2952" t="s">
        <v>80</v>
      </c>
      <c r="AV2952" t="s">
        <v>8811</v>
      </c>
      <c r="AW2952" t="s">
        <v>3370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1</v>
      </c>
      <c r="BJ2952">
        <v>0</v>
      </c>
      <c r="BK2952">
        <v>0</v>
      </c>
      <c r="BL2952">
        <v>2016031323</v>
      </c>
      <c r="BM2952">
        <v>23</v>
      </c>
    </row>
    <row r="2953" spans="1:65">
      <c r="A2953" t="s">
        <v>8812</v>
      </c>
      <c r="B2953">
        <v>2952</v>
      </c>
      <c r="C2953" t="s">
        <v>57</v>
      </c>
      <c r="D2953" t="s">
        <v>55</v>
      </c>
      <c r="E2953">
        <v>23</v>
      </c>
      <c r="F2953">
        <v>2016031323</v>
      </c>
      <c r="G2953" t="s">
        <v>55</v>
      </c>
      <c r="H2953" t="s">
        <v>3371</v>
      </c>
      <c r="I2953" t="s">
        <v>55</v>
      </c>
      <c r="J2953" t="s">
        <v>55</v>
      </c>
      <c r="K2953" t="s">
        <v>55</v>
      </c>
      <c r="L2953" t="s">
        <v>55</v>
      </c>
      <c r="M2953" t="s">
        <v>55</v>
      </c>
      <c r="N2953" t="s">
        <v>57</v>
      </c>
      <c r="O2953" t="s">
        <v>57</v>
      </c>
      <c r="P2953" t="s">
        <v>57</v>
      </c>
      <c r="Q2953" t="s">
        <v>57</v>
      </c>
      <c r="R2953" t="s">
        <v>57</v>
      </c>
      <c r="S2953" t="s">
        <v>55</v>
      </c>
      <c r="T2953" t="s">
        <v>57</v>
      </c>
      <c r="U2953" t="s">
        <v>57</v>
      </c>
      <c r="V2953" t="s">
        <v>57</v>
      </c>
      <c r="W2953" t="s">
        <v>55</v>
      </c>
      <c r="X2953" t="s">
        <v>57</v>
      </c>
      <c r="Y2953" t="s">
        <v>57</v>
      </c>
      <c r="Z2953" t="s">
        <v>57</v>
      </c>
      <c r="AA2953" t="s">
        <v>57</v>
      </c>
      <c r="AB2953" t="s">
        <v>57</v>
      </c>
      <c r="AC2953" t="s">
        <v>57</v>
      </c>
      <c r="AD2953" t="s">
        <v>57</v>
      </c>
      <c r="AE2953">
        <v>0</v>
      </c>
      <c r="AF2953">
        <v>0</v>
      </c>
      <c r="AG2953">
        <v>0</v>
      </c>
      <c r="AH2953">
        <v>0</v>
      </c>
      <c r="AI2953" s="18" t="str">
        <f t="shared" si="185"/>
        <v>1</v>
      </c>
      <c r="AJ2953" s="18" t="str">
        <f t="shared" si="186"/>
        <v>1</v>
      </c>
      <c r="AK2953" s="18" t="str">
        <f t="shared" si="187"/>
        <v>1</v>
      </c>
      <c r="AL2953" s="18">
        <f t="shared" si="188"/>
        <v>0</v>
      </c>
      <c r="AM2953" t="s">
        <v>55</v>
      </c>
      <c r="AN2953" t="s">
        <v>55</v>
      </c>
      <c r="AO2953">
        <v>0</v>
      </c>
      <c r="AP2953">
        <v>1</v>
      </c>
      <c r="AQ2953">
        <v>0</v>
      </c>
      <c r="AR2953" t="s">
        <v>59</v>
      </c>
      <c r="AS2953" t="s">
        <v>80</v>
      </c>
      <c r="AT2953" t="s">
        <v>80</v>
      </c>
      <c r="AU2953" t="s">
        <v>80</v>
      </c>
      <c r="AV2953" t="s">
        <v>8812</v>
      </c>
      <c r="AW2953" t="s">
        <v>3371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1</v>
      </c>
      <c r="BJ2953">
        <v>0</v>
      </c>
      <c r="BK2953">
        <v>0</v>
      </c>
      <c r="BL2953">
        <v>2016031323</v>
      </c>
      <c r="BM2953">
        <v>23</v>
      </c>
    </row>
    <row r="2954" spans="1:65">
      <c r="A2954" t="s">
        <v>8813</v>
      </c>
      <c r="B2954">
        <v>2953</v>
      </c>
      <c r="C2954" t="s">
        <v>57</v>
      </c>
      <c r="D2954" t="s">
        <v>55</v>
      </c>
      <c r="E2954">
        <v>23</v>
      </c>
      <c r="F2954">
        <v>2016031323</v>
      </c>
      <c r="G2954" t="s">
        <v>55</v>
      </c>
      <c r="H2954" t="s">
        <v>689</v>
      </c>
      <c r="I2954" t="s">
        <v>55</v>
      </c>
      <c r="J2954" t="s">
        <v>55</v>
      </c>
      <c r="K2954" t="s">
        <v>55</v>
      </c>
      <c r="L2954" t="s">
        <v>55</v>
      </c>
      <c r="M2954" t="s">
        <v>55</v>
      </c>
      <c r="N2954" t="s">
        <v>57</v>
      </c>
      <c r="O2954" t="s">
        <v>57</v>
      </c>
      <c r="P2954" t="s">
        <v>57</v>
      </c>
      <c r="Q2954" t="s">
        <v>57</v>
      </c>
      <c r="R2954" t="s">
        <v>57</v>
      </c>
      <c r="S2954" t="s">
        <v>55</v>
      </c>
      <c r="T2954" t="s">
        <v>57</v>
      </c>
      <c r="U2954" t="s">
        <v>57</v>
      </c>
      <c r="V2954" t="s">
        <v>57</v>
      </c>
      <c r="W2954" t="s">
        <v>55</v>
      </c>
      <c r="X2954" t="s">
        <v>57</v>
      </c>
      <c r="Y2954" t="s">
        <v>57</v>
      </c>
      <c r="Z2954" t="s">
        <v>57</v>
      </c>
      <c r="AA2954" t="s">
        <v>57</v>
      </c>
      <c r="AB2954" t="s">
        <v>57</v>
      </c>
      <c r="AC2954" t="s">
        <v>57</v>
      </c>
      <c r="AD2954" t="s">
        <v>57</v>
      </c>
      <c r="AE2954">
        <v>0</v>
      </c>
      <c r="AF2954">
        <v>0</v>
      </c>
      <c r="AG2954">
        <v>0</v>
      </c>
      <c r="AH2954">
        <v>0</v>
      </c>
      <c r="AI2954" s="18" t="str">
        <f t="shared" si="185"/>
        <v>1</v>
      </c>
      <c r="AJ2954" s="18" t="str">
        <f t="shared" si="186"/>
        <v>1</v>
      </c>
      <c r="AK2954" s="18" t="str">
        <f t="shared" si="187"/>
        <v>1</v>
      </c>
      <c r="AL2954" s="18">
        <f t="shared" si="188"/>
        <v>0</v>
      </c>
      <c r="AM2954" t="s">
        <v>55</v>
      </c>
      <c r="AN2954" t="s">
        <v>55</v>
      </c>
      <c r="AO2954">
        <v>0</v>
      </c>
      <c r="AP2954">
        <v>1</v>
      </c>
      <c r="AQ2954">
        <v>0</v>
      </c>
      <c r="AR2954" t="s">
        <v>59</v>
      </c>
      <c r="AS2954" t="s">
        <v>80</v>
      </c>
      <c r="AT2954" t="s">
        <v>80</v>
      </c>
      <c r="AU2954" t="s">
        <v>80</v>
      </c>
      <c r="AV2954" t="s">
        <v>8813</v>
      </c>
      <c r="AW2954" t="s">
        <v>689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2016031323</v>
      </c>
      <c r="BM2954">
        <v>23</v>
      </c>
    </row>
    <row r="2955" spans="1:65">
      <c r="A2955" t="s">
        <v>8814</v>
      </c>
      <c r="B2955">
        <v>2954</v>
      </c>
      <c r="C2955" t="s">
        <v>57</v>
      </c>
      <c r="D2955" t="s">
        <v>55</v>
      </c>
      <c r="E2955">
        <v>23</v>
      </c>
      <c r="F2955">
        <v>2016031323</v>
      </c>
      <c r="G2955" t="s">
        <v>55</v>
      </c>
      <c r="H2955" t="s">
        <v>3372</v>
      </c>
      <c r="I2955" t="s">
        <v>55</v>
      </c>
      <c r="J2955" t="s">
        <v>55</v>
      </c>
      <c r="K2955" t="s">
        <v>55</v>
      </c>
      <c r="L2955" t="s">
        <v>55</v>
      </c>
      <c r="M2955" t="s">
        <v>55</v>
      </c>
      <c r="N2955" t="s">
        <v>57</v>
      </c>
      <c r="O2955" t="s">
        <v>57</v>
      </c>
      <c r="P2955" t="s">
        <v>57</v>
      </c>
      <c r="Q2955" t="s">
        <v>57</v>
      </c>
      <c r="R2955" t="s">
        <v>57</v>
      </c>
      <c r="S2955" t="s">
        <v>55</v>
      </c>
      <c r="T2955" t="s">
        <v>57</v>
      </c>
      <c r="U2955" t="s">
        <v>57</v>
      </c>
      <c r="V2955" t="s">
        <v>57</v>
      </c>
      <c r="W2955" t="s">
        <v>55</v>
      </c>
      <c r="X2955" t="s">
        <v>57</v>
      </c>
      <c r="Y2955" t="s">
        <v>57</v>
      </c>
      <c r="Z2955" t="s">
        <v>57</v>
      </c>
      <c r="AA2955" t="s">
        <v>57</v>
      </c>
      <c r="AB2955" t="s">
        <v>57</v>
      </c>
      <c r="AC2955" t="s">
        <v>57</v>
      </c>
      <c r="AD2955" t="s">
        <v>57</v>
      </c>
      <c r="AE2955">
        <v>0</v>
      </c>
      <c r="AF2955">
        <v>0</v>
      </c>
      <c r="AG2955">
        <v>0</v>
      </c>
      <c r="AH2955">
        <v>0</v>
      </c>
      <c r="AI2955" s="18" t="str">
        <f t="shared" si="185"/>
        <v>1</v>
      </c>
      <c r="AJ2955" s="18" t="str">
        <f t="shared" si="186"/>
        <v>1</v>
      </c>
      <c r="AK2955" s="18" t="str">
        <f t="shared" si="187"/>
        <v>1</v>
      </c>
      <c r="AL2955" s="18">
        <f t="shared" si="188"/>
        <v>0</v>
      </c>
      <c r="AM2955" t="s">
        <v>55</v>
      </c>
      <c r="AN2955" t="s">
        <v>55</v>
      </c>
      <c r="AO2955">
        <v>1</v>
      </c>
      <c r="AP2955">
        <v>1</v>
      </c>
      <c r="AQ2955">
        <v>0</v>
      </c>
      <c r="AR2955" t="s">
        <v>59</v>
      </c>
      <c r="AS2955" t="s">
        <v>80</v>
      </c>
      <c r="AT2955" t="s">
        <v>80</v>
      </c>
      <c r="AU2955" t="s">
        <v>80</v>
      </c>
      <c r="AV2955" t="s">
        <v>8814</v>
      </c>
      <c r="AW2955" t="s">
        <v>3372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1</v>
      </c>
      <c r="BJ2955">
        <v>0</v>
      </c>
      <c r="BK2955">
        <v>0</v>
      </c>
      <c r="BL2955">
        <v>2016031323</v>
      </c>
      <c r="BM2955">
        <v>23</v>
      </c>
    </row>
    <row r="2956" spans="1:65">
      <c r="A2956" t="s">
        <v>8815</v>
      </c>
      <c r="B2956">
        <v>2955</v>
      </c>
      <c r="C2956" t="s">
        <v>57</v>
      </c>
      <c r="D2956" t="s">
        <v>55</v>
      </c>
      <c r="E2956">
        <v>23</v>
      </c>
      <c r="F2956">
        <v>2016031323</v>
      </c>
      <c r="G2956" t="s">
        <v>55</v>
      </c>
      <c r="H2956" t="s">
        <v>3373</v>
      </c>
      <c r="I2956" t="s">
        <v>55</v>
      </c>
      <c r="J2956" t="s">
        <v>55</v>
      </c>
      <c r="K2956" t="s">
        <v>55</v>
      </c>
      <c r="L2956" t="s">
        <v>55</v>
      </c>
      <c r="M2956" t="s">
        <v>55</v>
      </c>
      <c r="N2956" t="s">
        <v>57</v>
      </c>
      <c r="O2956" t="s">
        <v>57</v>
      </c>
      <c r="P2956" t="s">
        <v>57</v>
      </c>
      <c r="Q2956" t="s">
        <v>57</v>
      </c>
      <c r="R2956" t="s">
        <v>57</v>
      </c>
      <c r="S2956" t="s">
        <v>55</v>
      </c>
      <c r="T2956" t="s">
        <v>57</v>
      </c>
      <c r="U2956" t="s">
        <v>57</v>
      </c>
      <c r="V2956" t="s">
        <v>57</v>
      </c>
      <c r="W2956" t="s">
        <v>55</v>
      </c>
      <c r="X2956" t="s">
        <v>57</v>
      </c>
      <c r="Y2956" t="s">
        <v>57</v>
      </c>
      <c r="Z2956" t="s">
        <v>57</v>
      </c>
      <c r="AA2956" t="s">
        <v>57</v>
      </c>
      <c r="AB2956" t="s">
        <v>57</v>
      </c>
      <c r="AC2956" t="s">
        <v>57</v>
      </c>
      <c r="AD2956" t="s">
        <v>57</v>
      </c>
      <c r="AE2956">
        <v>0</v>
      </c>
      <c r="AF2956">
        <v>0</v>
      </c>
      <c r="AG2956">
        <v>0</v>
      </c>
      <c r="AH2956">
        <v>0</v>
      </c>
      <c r="AI2956" s="18" t="str">
        <f t="shared" si="185"/>
        <v>1</v>
      </c>
      <c r="AJ2956" s="18" t="str">
        <f t="shared" si="186"/>
        <v>1</v>
      </c>
      <c r="AK2956" s="18" t="str">
        <f t="shared" si="187"/>
        <v>1</v>
      </c>
      <c r="AL2956" s="18">
        <f t="shared" si="188"/>
        <v>0</v>
      </c>
      <c r="AM2956" t="s">
        <v>55</v>
      </c>
      <c r="AN2956" t="s">
        <v>55</v>
      </c>
      <c r="AO2956">
        <v>0</v>
      </c>
      <c r="AP2956">
        <v>1</v>
      </c>
      <c r="AQ2956">
        <v>0</v>
      </c>
      <c r="AR2956" t="s">
        <v>59</v>
      </c>
      <c r="AS2956" t="s">
        <v>80</v>
      </c>
      <c r="AT2956" t="s">
        <v>80</v>
      </c>
      <c r="AU2956" t="s">
        <v>80</v>
      </c>
      <c r="AV2956" t="s">
        <v>8815</v>
      </c>
      <c r="AW2956" t="s">
        <v>3373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>
        <v>0</v>
      </c>
      <c r="BK2956">
        <v>0</v>
      </c>
      <c r="BL2956">
        <v>2016031323</v>
      </c>
      <c r="BM2956">
        <v>23</v>
      </c>
    </row>
    <row r="2957" spans="1:65">
      <c r="A2957" t="s">
        <v>8816</v>
      </c>
      <c r="B2957">
        <v>2956</v>
      </c>
      <c r="C2957" t="s">
        <v>57</v>
      </c>
      <c r="D2957" t="s">
        <v>55</v>
      </c>
      <c r="E2957">
        <v>23</v>
      </c>
      <c r="F2957">
        <v>2016031323</v>
      </c>
      <c r="G2957" t="s">
        <v>55</v>
      </c>
      <c r="H2957" t="s">
        <v>3374</v>
      </c>
      <c r="I2957" t="s">
        <v>55</v>
      </c>
      <c r="J2957" t="s">
        <v>55</v>
      </c>
      <c r="K2957" t="s">
        <v>55</v>
      </c>
      <c r="L2957" t="s">
        <v>55</v>
      </c>
      <c r="M2957" t="s">
        <v>55</v>
      </c>
      <c r="N2957" t="s">
        <v>57</v>
      </c>
      <c r="O2957" t="s">
        <v>57</v>
      </c>
      <c r="P2957" t="s">
        <v>57</v>
      </c>
      <c r="Q2957" t="s">
        <v>57</v>
      </c>
      <c r="R2957" t="s">
        <v>57</v>
      </c>
      <c r="S2957" t="s">
        <v>55</v>
      </c>
      <c r="T2957" t="s">
        <v>57</v>
      </c>
      <c r="U2957" t="s">
        <v>57</v>
      </c>
      <c r="V2957" t="s">
        <v>57</v>
      </c>
      <c r="W2957" t="s">
        <v>55</v>
      </c>
      <c r="X2957" t="s">
        <v>57</v>
      </c>
      <c r="Y2957" t="s">
        <v>57</v>
      </c>
      <c r="Z2957" t="s">
        <v>57</v>
      </c>
      <c r="AA2957" t="s">
        <v>57</v>
      </c>
      <c r="AB2957" t="s">
        <v>57</v>
      </c>
      <c r="AC2957" t="s">
        <v>57</v>
      </c>
      <c r="AD2957" t="s">
        <v>57</v>
      </c>
      <c r="AE2957">
        <v>0</v>
      </c>
      <c r="AF2957">
        <v>0</v>
      </c>
      <c r="AG2957">
        <v>0</v>
      </c>
      <c r="AH2957">
        <v>0</v>
      </c>
      <c r="AI2957" s="18" t="str">
        <f t="shared" si="185"/>
        <v>1</v>
      </c>
      <c r="AJ2957" s="18" t="str">
        <f t="shared" si="186"/>
        <v>1</v>
      </c>
      <c r="AK2957" s="18" t="str">
        <f t="shared" si="187"/>
        <v>1</v>
      </c>
      <c r="AL2957" s="18">
        <f t="shared" si="188"/>
        <v>0</v>
      </c>
      <c r="AM2957" t="s">
        <v>55</v>
      </c>
      <c r="AN2957" t="s">
        <v>55</v>
      </c>
      <c r="AO2957">
        <v>0</v>
      </c>
      <c r="AP2957">
        <v>1</v>
      </c>
      <c r="AQ2957">
        <v>0</v>
      </c>
      <c r="AR2957" t="s">
        <v>59</v>
      </c>
      <c r="AS2957" t="s">
        <v>80</v>
      </c>
      <c r="AT2957" t="s">
        <v>80</v>
      </c>
      <c r="AU2957" t="s">
        <v>80</v>
      </c>
      <c r="AV2957" t="s">
        <v>8816</v>
      </c>
      <c r="AW2957" t="s">
        <v>3374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1</v>
      </c>
      <c r="BJ2957">
        <v>0</v>
      </c>
      <c r="BK2957">
        <v>0</v>
      </c>
      <c r="BL2957">
        <v>2016031323</v>
      </c>
      <c r="BM2957">
        <v>23</v>
      </c>
    </row>
    <row r="2958" spans="1:65">
      <c r="A2958" t="s">
        <v>8817</v>
      </c>
      <c r="B2958">
        <v>2957</v>
      </c>
      <c r="C2958" t="s">
        <v>57</v>
      </c>
      <c r="D2958" t="s">
        <v>55</v>
      </c>
      <c r="E2958">
        <v>23</v>
      </c>
      <c r="F2958">
        <v>2016031323</v>
      </c>
      <c r="G2958" t="s">
        <v>55</v>
      </c>
      <c r="H2958" t="s">
        <v>3375</v>
      </c>
      <c r="I2958" t="s">
        <v>55</v>
      </c>
      <c r="J2958" t="s">
        <v>55</v>
      </c>
      <c r="K2958" t="s">
        <v>55</v>
      </c>
      <c r="L2958" t="s">
        <v>55</v>
      </c>
      <c r="M2958" t="s">
        <v>55</v>
      </c>
      <c r="N2958" t="s">
        <v>57</v>
      </c>
      <c r="O2958" t="s">
        <v>57</v>
      </c>
      <c r="P2958" t="s">
        <v>57</v>
      </c>
      <c r="Q2958" t="s">
        <v>57</v>
      </c>
      <c r="R2958" t="s">
        <v>57</v>
      </c>
      <c r="S2958" t="s">
        <v>55</v>
      </c>
      <c r="T2958" t="s">
        <v>57</v>
      </c>
      <c r="U2958" t="s">
        <v>57</v>
      </c>
      <c r="V2958" t="s">
        <v>57</v>
      </c>
      <c r="W2958" t="s">
        <v>55</v>
      </c>
      <c r="X2958" t="s">
        <v>57</v>
      </c>
      <c r="Y2958" t="s">
        <v>57</v>
      </c>
      <c r="Z2958" t="s">
        <v>57</v>
      </c>
      <c r="AA2958" t="s">
        <v>57</v>
      </c>
      <c r="AB2958" t="s">
        <v>57</v>
      </c>
      <c r="AC2958" t="s">
        <v>57</v>
      </c>
      <c r="AD2958" t="s">
        <v>57</v>
      </c>
      <c r="AE2958">
        <v>0</v>
      </c>
      <c r="AF2958">
        <v>0</v>
      </c>
      <c r="AG2958">
        <v>0</v>
      </c>
      <c r="AH2958">
        <v>0</v>
      </c>
      <c r="AI2958" s="18" t="str">
        <f t="shared" si="185"/>
        <v>1</v>
      </c>
      <c r="AJ2958" s="18" t="str">
        <f t="shared" si="186"/>
        <v>1</v>
      </c>
      <c r="AK2958" s="18" t="str">
        <f t="shared" si="187"/>
        <v>1</v>
      </c>
      <c r="AL2958" s="18">
        <f t="shared" si="188"/>
        <v>0</v>
      </c>
      <c r="AM2958" t="s">
        <v>55</v>
      </c>
      <c r="AN2958" t="s">
        <v>55</v>
      </c>
      <c r="AO2958">
        <v>0</v>
      </c>
      <c r="AP2958">
        <v>1</v>
      </c>
      <c r="AQ2958">
        <v>0</v>
      </c>
      <c r="AR2958" t="s">
        <v>59</v>
      </c>
      <c r="AS2958" t="s">
        <v>80</v>
      </c>
      <c r="AT2958" t="s">
        <v>80</v>
      </c>
      <c r="AU2958" t="s">
        <v>80</v>
      </c>
      <c r="AV2958" t="s">
        <v>8817</v>
      </c>
      <c r="AW2958" t="s">
        <v>3375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1</v>
      </c>
      <c r="BJ2958">
        <v>0</v>
      </c>
      <c r="BK2958">
        <v>0</v>
      </c>
      <c r="BL2958">
        <v>2016031323</v>
      </c>
      <c r="BM2958">
        <v>23</v>
      </c>
    </row>
    <row r="2959" spans="1:65">
      <c r="A2959" t="s">
        <v>8818</v>
      </c>
      <c r="B2959">
        <v>2958</v>
      </c>
      <c r="C2959" t="s">
        <v>57</v>
      </c>
      <c r="D2959" t="s">
        <v>55</v>
      </c>
      <c r="E2959">
        <v>23</v>
      </c>
      <c r="F2959">
        <v>2016031323</v>
      </c>
      <c r="G2959" t="s">
        <v>55</v>
      </c>
      <c r="H2959" t="s">
        <v>3376</v>
      </c>
      <c r="I2959" t="s">
        <v>55</v>
      </c>
      <c r="J2959" t="s">
        <v>55</v>
      </c>
      <c r="K2959" t="s">
        <v>55</v>
      </c>
      <c r="L2959" t="s">
        <v>55</v>
      </c>
      <c r="M2959" t="s">
        <v>55</v>
      </c>
      <c r="N2959" t="s">
        <v>57</v>
      </c>
      <c r="O2959" t="s">
        <v>57</v>
      </c>
      <c r="P2959" t="s">
        <v>57</v>
      </c>
      <c r="Q2959" t="s">
        <v>57</v>
      </c>
      <c r="R2959" t="s">
        <v>57</v>
      </c>
      <c r="S2959" t="s">
        <v>55</v>
      </c>
      <c r="T2959" t="s">
        <v>57</v>
      </c>
      <c r="U2959" t="s">
        <v>57</v>
      </c>
      <c r="V2959" t="s">
        <v>57</v>
      </c>
      <c r="W2959" t="s">
        <v>55</v>
      </c>
      <c r="X2959" t="s">
        <v>57</v>
      </c>
      <c r="Y2959" t="s">
        <v>57</v>
      </c>
      <c r="Z2959" t="s">
        <v>57</v>
      </c>
      <c r="AA2959" t="s">
        <v>57</v>
      </c>
      <c r="AB2959" t="s">
        <v>57</v>
      </c>
      <c r="AC2959" t="s">
        <v>57</v>
      </c>
      <c r="AD2959" t="s">
        <v>57</v>
      </c>
      <c r="AE2959">
        <v>0</v>
      </c>
      <c r="AF2959">
        <v>0</v>
      </c>
      <c r="AG2959">
        <v>0</v>
      </c>
      <c r="AH2959">
        <v>0</v>
      </c>
      <c r="AI2959" s="18" t="str">
        <f t="shared" si="185"/>
        <v>1</v>
      </c>
      <c r="AJ2959" s="18" t="str">
        <f t="shared" si="186"/>
        <v>1</v>
      </c>
      <c r="AK2959" s="18" t="str">
        <f t="shared" si="187"/>
        <v>1</v>
      </c>
      <c r="AL2959" s="18">
        <f t="shared" si="188"/>
        <v>0</v>
      </c>
      <c r="AM2959" t="s">
        <v>55</v>
      </c>
      <c r="AN2959" t="s">
        <v>55</v>
      </c>
      <c r="AO2959">
        <v>0</v>
      </c>
      <c r="AP2959">
        <v>1</v>
      </c>
      <c r="AQ2959">
        <v>0</v>
      </c>
      <c r="AR2959" t="s">
        <v>59</v>
      </c>
      <c r="AS2959" t="s">
        <v>80</v>
      </c>
      <c r="AT2959" t="s">
        <v>80</v>
      </c>
      <c r="AU2959" t="s">
        <v>80</v>
      </c>
      <c r="AV2959" t="s">
        <v>8818</v>
      </c>
      <c r="AW2959" t="s">
        <v>3376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1</v>
      </c>
      <c r="BJ2959">
        <v>0</v>
      </c>
      <c r="BK2959">
        <v>0</v>
      </c>
      <c r="BL2959">
        <v>2016031323</v>
      </c>
      <c r="BM2959">
        <v>23</v>
      </c>
    </row>
    <row r="2960" spans="1:65">
      <c r="A2960" t="s">
        <v>8819</v>
      </c>
      <c r="B2960">
        <v>2959</v>
      </c>
      <c r="C2960" t="s">
        <v>718</v>
      </c>
      <c r="D2960">
        <v>1</v>
      </c>
      <c r="E2960">
        <v>23</v>
      </c>
      <c r="F2960">
        <v>2016031323</v>
      </c>
      <c r="G2960">
        <v>20160313</v>
      </c>
      <c r="H2960" t="s">
        <v>3377</v>
      </c>
      <c r="I2960" t="s">
        <v>618</v>
      </c>
      <c r="J2960" t="s">
        <v>55</v>
      </c>
      <c r="K2960">
        <v>2</v>
      </c>
      <c r="L2960">
        <v>2</v>
      </c>
      <c r="M2960">
        <v>0</v>
      </c>
      <c r="N2960" t="s">
        <v>56</v>
      </c>
      <c r="O2960" t="s">
        <v>3092</v>
      </c>
      <c r="P2960" t="s">
        <v>68</v>
      </c>
      <c r="Q2960" t="s">
        <v>3</v>
      </c>
      <c r="R2960" t="s">
        <v>3354</v>
      </c>
      <c r="S2960" t="s">
        <v>55</v>
      </c>
      <c r="T2960" t="s">
        <v>56</v>
      </c>
      <c r="U2960" t="s">
        <v>56</v>
      </c>
      <c r="V2960" t="s">
        <v>56</v>
      </c>
      <c r="W2960" t="s">
        <v>55</v>
      </c>
      <c r="X2960" t="s">
        <v>68</v>
      </c>
      <c r="Y2960" t="s">
        <v>56</v>
      </c>
      <c r="Z2960" t="s">
        <v>56</v>
      </c>
      <c r="AA2960" t="s">
        <v>57</v>
      </c>
      <c r="AB2960" t="s">
        <v>56</v>
      </c>
      <c r="AC2960" t="s">
        <v>56</v>
      </c>
      <c r="AD2960" t="s">
        <v>3378</v>
      </c>
      <c r="AE2960">
        <v>0</v>
      </c>
      <c r="AF2960">
        <v>0</v>
      </c>
      <c r="AG2960">
        <v>0</v>
      </c>
      <c r="AH2960">
        <v>1</v>
      </c>
      <c r="AI2960" s="18" t="str">
        <f t="shared" si="185"/>
        <v>1</v>
      </c>
      <c r="AJ2960" s="18" t="str">
        <f t="shared" si="186"/>
        <v>1</v>
      </c>
      <c r="AK2960" s="18" t="str">
        <f t="shared" si="187"/>
        <v>1</v>
      </c>
      <c r="AL2960" s="18">
        <f t="shared" si="188"/>
        <v>1</v>
      </c>
      <c r="AM2960" t="s">
        <v>55</v>
      </c>
      <c r="AN2960" t="s">
        <v>55</v>
      </c>
      <c r="AO2960">
        <v>1</v>
      </c>
      <c r="AP2960">
        <v>0</v>
      </c>
      <c r="AQ2960">
        <v>0</v>
      </c>
      <c r="AR2960" t="s">
        <v>379</v>
      </c>
      <c r="AS2960" t="s">
        <v>539</v>
      </c>
      <c r="AT2960" t="s">
        <v>539</v>
      </c>
      <c r="AU2960" t="s">
        <v>4450</v>
      </c>
      <c r="AV2960" t="s">
        <v>8819</v>
      </c>
      <c r="AW2960" t="s">
        <v>3377</v>
      </c>
      <c r="AX2960">
        <v>0</v>
      </c>
      <c r="AY2960">
        <v>0</v>
      </c>
      <c r="AZ2960">
        <v>0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2016031323</v>
      </c>
      <c r="BM2960">
        <v>23</v>
      </c>
    </row>
    <row r="2961" spans="1:65">
      <c r="A2961" t="s">
        <v>8820</v>
      </c>
      <c r="B2961">
        <v>2960</v>
      </c>
      <c r="C2961" t="s">
        <v>57</v>
      </c>
      <c r="D2961" t="s">
        <v>55</v>
      </c>
      <c r="E2961">
        <v>23</v>
      </c>
      <c r="F2961">
        <v>2016031423</v>
      </c>
      <c r="G2961" t="s">
        <v>55</v>
      </c>
      <c r="H2961" t="s">
        <v>3379</v>
      </c>
      <c r="I2961" t="s">
        <v>55</v>
      </c>
      <c r="J2961" t="s">
        <v>55</v>
      </c>
      <c r="K2961" t="s">
        <v>55</v>
      </c>
      <c r="L2961" t="s">
        <v>55</v>
      </c>
      <c r="M2961" t="s">
        <v>55</v>
      </c>
      <c r="N2961" t="s">
        <v>57</v>
      </c>
      <c r="O2961" t="s">
        <v>57</v>
      </c>
      <c r="P2961" t="s">
        <v>57</v>
      </c>
      <c r="Q2961" t="s">
        <v>57</v>
      </c>
      <c r="R2961" t="s">
        <v>57</v>
      </c>
      <c r="S2961" t="s">
        <v>55</v>
      </c>
      <c r="T2961" t="s">
        <v>57</v>
      </c>
      <c r="U2961" t="s">
        <v>57</v>
      </c>
      <c r="V2961" t="s">
        <v>57</v>
      </c>
      <c r="W2961" t="s">
        <v>55</v>
      </c>
      <c r="X2961" t="s">
        <v>57</v>
      </c>
      <c r="Y2961" t="s">
        <v>57</v>
      </c>
      <c r="Z2961" t="s">
        <v>57</v>
      </c>
      <c r="AA2961" t="s">
        <v>57</v>
      </c>
      <c r="AB2961" t="s">
        <v>57</v>
      </c>
      <c r="AC2961" t="s">
        <v>57</v>
      </c>
      <c r="AD2961" t="s">
        <v>57</v>
      </c>
      <c r="AE2961">
        <v>0</v>
      </c>
      <c r="AF2961">
        <v>0</v>
      </c>
      <c r="AG2961">
        <v>0</v>
      </c>
      <c r="AH2961">
        <v>0</v>
      </c>
      <c r="AI2961" s="18" t="str">
        <f t="shared" si="185"/>
        <v>1</v>
      </c>
      <c r="AJ2961" s="18" t="str">
        <f t="shared" si="186"/>
        <v>1</v>
      </c>
      <c r="AK2961" s="18" t="str">
        <f t="shared" si="187"/>
        <v>1</v>
      </c>
      <c r="AL2961" s="18">
        <f t="shared" si="188"/>
        <v>0</v>
      </c>
      <c r="AM2961" t="s">
        <v>55</v>
      </c>
      <c r="AN2961" t="s">
        <v>55</v>
      </c>
      <c r="AO2961">
        <v>0</v>
      </c>
      <c r="AP2961">
        <v>1</v>
      </c>
      <c r="AQ2961">
        <v>0</v>
      </c>
      <c r="AR2961" t="s">
        <v>59</v>
      </c>
      <c r="AS2961" t="s">
        <v>80</v>
      </c>
      <c r="AT2961" t="s">
        <v>80</v>
      </c>
      <c r="AU2961" t="s">
        <v>80</v>
      </c>
      <c r="AV2961" t="s">
        <v>8820</v>
      </c>
      <c r="AW2961" t="s">
        <v>3379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>
        <v>0</v>
      </c>
      <c r="BK2961">
        <v>0</v>
      </c>
      <c r="BL2961">
        <v>2016031423</v>
      </c>
      <c r="BM2961">
        <v>23</v>
      </c>
    </row>
    <row r="2962" spans="1:65">
      <c r="A2962" t="s">
        <v>8821</v>
      </c>
      <c r="B2962">
        <v>2961</v>
      </c>
      <c r="C2962" t="s">
        <v>57</v>
      </c>
      <c r="D2962" t="s">
        <v>55</v>
      </c>
      <c r="E2962">
        <v>23</v>
      </c>
      <c r="F2962">
        <v>2016031423</v>
      </c>
      <c r="G2962" t="s">
        <v>55</v>
      </c>
      <c r="H2962" t="s">
        <v>3380</v>
      </c>
      <c r="I2962" t="s">
        <v>55</v>
      </c>
      <c r="J2962" t="s">
        <v>55</v>
      </c>
      <c r="K2962" t="s">
        <v>55</v>
      </c>
      <c r="L2962" t="s">
        <v>55</v>
      </c>
      <c r="M2962" t="s">
        <v>55</v>
      </c>
      <c r="N2962" t="s">
        <v>57</v>
      </c>
      <c r="O2962" t="s">
        <v>57</v>
      </c>
      <c r="P2962" t="s">
        <v>57</v>
      </c>
      <c r="Q2962" t="s">
        <v>57</v>
      </c>
      <c r="R2962" t="s">
        <v>57</v>
      </c>
      <c r="S2962" t="s">
        <v>55</v>
      </c>
      <c r="T2962" t="s">
        <v>57</v>
      </c>
      <c r="U2962" t="s">
        <v>57</v>
      </c>
      <c r="V2962" t="s">
        <v>57</v>
      </c>
      <c r="W2962" t="s">
        <v>55</v>
      </c>
      <c r="X2962" t="s">
        <v>57</v>
      </c>
      <c r="Y2962" t="s">
        <v>57</v>
      </c>
      <c r="Z2962" t="s">
        <v>57</v>
      </c>
      <c r="AA2962" t="s">
        <v>57</v>
      </c>
      <c r="AB2962" t="s">
        <v>57</v>
      </c>
      <c r="AC2962" t="s">
        <v>57</v>
      </c>
      <c r="AD2962" t="s">
        <v>57</v>
      </c>
      <c r="AE2962">
        <v>0</v>
      </c>
      <c r="AF2962">
        <v>0</v>
      </c>
      <c r="AG2962">
        <v>0</v>
      </c>
      <c r="AH2962">
        <v>0</v>
      </c>
      <c r="AI2962" s="18" t="str">
        <f t="shared" si="185"/>
        <v>1</v>
      </c>
      <c r="AJ2962" s="18" t="str">
        <f t="shared" si="186"/>
        <v>1</v>
      </c>
      <c r="AK2962" s="18" t="str">
        <f t="shared" si="187"/>
        <v>1</v>
      </c>
      <c r="AL2962" s="18">
        <f t="shared" si="188"/>
        <v>0</v>
      </c>
      <c r="AM2962" t="s">
        <v>55</v>
      </c>
      <c r="AN2962" t="s">
        <v>55</v>
      </c>
      <c r="AO2962">
        <v>0</v>
      </c>
      <c r="AP2962">
        <v>1</v>
      </c>
      <c r="AQ2962">
        <v>0</v>
      </c>
      <c r="AR2962" t="s">
        <v>59</v>
      </c>
      <c r="AS2962" t="s">
        <v>80</v>
      </c>
      <c r="AT2962" t="s">
        <v>80</v>
      </c>
      <c r="AU2962" t="s">
        <v>80</v>
      </c>
      <c r="AV2962" t="s">
        <v>8821</v>
      </c>
      <c r="AW2962" t="s">
        <v>3380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1</v>
      </c>
      <c r="BJ2962">
        <v>0</v>
      </c>
      <c r="BK2962">
        <v>0</v>
      </c>
      <c r="BL2962">
        <v>2016031423</v>
      </c>
      <c r="BM2962">
        <v>23</v>
      </c>
    </row>
    <row r="2963" spans="1:65">
      <c r="A2963" t="s">
        <v>8822</v>
      </c>
      <c r="B2963">
        <v>2962</v>
      </c>
      <c r="C2963" t="s">
        <v>57</v>
      </c>
      <c r="D2963" t="s">
        <v>55</v>
      </c>
      <c r="E2963">
        <v>23</v>
      </c>
      <c r="F2963">
        <v>2016031423</v>
      </c>
      <c r="G2963" t="s">
        <v>55</v>
      </c>
      <c r="H2963" t="s">
        <v>3381</v>
      </c>
      <c r="I2963" t="s">
        <v>55</v>
      </c>
      <c r="J2963" t="s">
        <v>55</v>
      </c>
      <c r="K2963" t="s">
        <v>55</v>
      </c>
      <c r="L2963" t="s">
        <v>55</v>
      </c>
      <c r="M2963" t="s">
        <v>55</v>
      </c>
      <c r="N2963" t="s">
        <v>57</v>
      </c>
      <c r="O2963" t="s">
        <v>57</v>
      </c>
      <c r="P2963" t="s">
        <v>57</v>
      </c>
      <c r="Q2963" t="s">
        <v>57</v>
      </c>
      <c r="R2963" t="s">
        <v>57</v>
      </c>
      <c r="S2963" t="s">
        <v>55</v>
      </c>
      <c r="T2963" t="s">
        <v>57</v>
      </c>
      <c r="U2963" t="s">
        <v>57</v>
      </c>
      <c r="V2963" t="s">
        <v>57</v>
      </c>
      <c r="W2963" t="s">
        <v>55</v>
      </c>
      <c r="X2963" t="s">
        <v>57</v>
      </c>
      <c r="Y2963" t="s">
        <v>57</v>
      </c>
      <c r="Z2963" t="s">
        <v>57</v>
      </c>
      <c r="AA2963" t="s">
        <v>57</v>
      </c>
      <c r="AB2963" t="s">
        <v>57</v>
      </c>
      <c r="AC2963" t="s">
        <v>57</v>
      </c>
      <c r="AD2963" t="s">
        <v>57</v>
      </c>
      <c r="AE2963">
        <v>0</v>
      </c>
      <c r="AF2963">
        <v>0</v>
      </c>
      <c r="AG2963">
        <v>0</v>
      </c>
      <c r="AH2963">
        <v>0</v>
      </c>
      <c r="AI2963" s="18" t="str">
        <f t="shared" si="185"/>
        <v>1</v>
      </c>
      <c r="AJ2963" s="18" t="str">
        <f t="shared" si="186"/>
        <v>1</v>
      </c>
      <c r="AK2963" s="18" t="str">
        <f t="shared" si="187"/>
        <v>1</v>
      </c>
      <c r="AL2963" s="18">
        <f t="shared" si="188"/>
        <v>0</v>
      </c>
      <c r="AM2963" t="s">
        <v>55</v>
      </c>
      <c r="AN2963" t="s">
        <v>55</v>
      </c>
      <c r="AO2963">
        <v>0</v>
      </c>
      <c r="AP2963">
        <v>1</v>
      </c>
      <c r="AQ2963">
        <v>0</v>
      </c>
      <c r="AR2963" t="s">
        <v>59</v>
      </c>
      <c r="AS2963" t="s">
        <v>80</v>
      </c>
      <c r="AT2963" t="s">
        <v>80</v>
      </c>
      <c r="AU2963" t="s">
        <v>80</v>
      </c>
      <c r="AV2963" t="s">
        <v>8822</v>
      </c>
      <c r="AW2963" t="s">
        <v>3381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2016031423</v>
      </c>
      <c r="BM2963">
        <v>23</v>
      </c>
    </row>
    <row r="2964" spans="1:65">
      <c r="A2964" t="s">
        <v>8823</v>
      </c>
      <c r="B2964">
        <v>2963</v>
      </c>
      <c r="C2964" t="s">
        <v>57</v>
      </c>
      <c r="D2964" t="s">
        <v>55</v>
      </c>
      <c r="E2964">
        <v>23</v>
      </c>
      <c r="F2964">
        <v>2016031423</v>
      </c>
      <c r="G2964" t="s">
        <v>55</v>
      </c>
      <c r="H2964" t="s">
        <v>3382</v>
      </c>
      <c r="I2964" t="s">
        <v>55</v>
      </c>
      <c r="J2964" t="s">
        <v>55</v>
      </c>
      <c r="K2964" t="s">
        <v>55</v>
      </c>
      <c r="L2964" t="s">
        <v>55</v>
      </c>
      <c r="M2964" t="s">
        <v>55</v>
      </c>
      <c r="N2964" t="s">
        <v>57</v>
      </c>
      <c r="O2964" t="s">
        <v>57</v>
      </c>
      <c r="P2964" t="s">
        <v>57</v>
      </c>
      <c r="Q2964" t="s">
        <v>57</v>
      </c>
      <c r="R2964" t="s">
        <v>57</v>
      </c>
      <c r="S2964" t="s">
        <v>55</v>
      </c>
      <c r="T2964" t="s">
        <v>57</v>
      </c>
      <c r="U2964" t="s">
        <v>57</v>
      </c>
      <c r="V2964" t="s">
        <v>57</v>
      </c>
      <c r="W2964" t="s">
        <v>55</v>
      </c>
      <c r="X2964" t="s">
        <v>57</v>
      </c>
      <c r="Y2964" t="s">
        <v>57</v>
      </c>
      <c r="Z2964" t="s">
        <v>57</v>
      </c>
      <c r="AA2964" t="s">
        <v>57</v>
      </c>
      <c r="AB2964" t="s">
        <v>57</v>
      </c>
      <c r="AC2964" t="s">
        <v>57</v>
      </c>
      <c r="AD2964" t="s">
        <v>57</v>
      </c>
      <c r="AE2964">
        <v>0</v>
      </c>
      <c r="AF2964">
        <v>0</v>
      </c>
      <c r="AG2964">
        <v>0</v>
      </c>
      <c r="AH2964">
        <v>0</v>
      </c>
      <c r="AI2964" s="18" t="str">
        <f t="shared" si="185"/>
        <v>1</v>
      </c>
      <c r="AJ2964" s="18" t="str">
        <f t="shared" si="186"/>
        <v>1</v>
      </c>
      <c r="AK2964" s="18" t="str">
        <f t="shared" si="187"/>
        <v>1</v>
      </c>
      <c r="AL2964" s="18">
        <f t="shared" si="188"/>
        <v>0</v>
      </c>
      <c r="AM2964" t="s">
        <v>55</v>
      </c>
      <c r="AN2964" t="s">
        <v>55</v>
      </c>
      <c r="AO2964">
        <v>0</v>
      </c>
      <c r="AP2964">
        <v>1</v>
      </c>
      <c r="AQ2964">
        <v>0</v>
      </c>
      <c r="AR2964" t="s">
        <v>59</v>
      </c>
      <c r="AS2964" t="s">
        <v>80</v>
      </c>
      <c r="AT2964" t="s">
        <v>80</v>
      </c>
      <c r="AU2964" t="s">
        <v>80</v>
      </c>
      <c r="AV2964" t="s">
        <v>8823</v>
      </c>
      <c r="AW2964" t="s">
        <v>3382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1</v>
      </c>
      <c r="BJ2964">
        <v>0</v>
      </c>
      <c r="BK2964">
        <v>0</v>
      </c>
      <c r="BL2964">
        <v>2016031423</v>
      </c>
      <c r="BM2964">
        <v>23</v>
      </c>
    </row>
    <row r="2965" spans="1:65">
      <c r="A2965" t="s">
        <v>8824</v>
      </c>
      <c r="B2965">
        <v>2964</v>
      </c>
      <c r="C2965" t="s">
        <v>57</v>
      </c>
      <c r="D2965" t="s">
        <v>55</v>
      </c>
      <c r="E2965">
        <v>23</v>
      </c>
      <c r="F2965">
        <v>2016031423</v>
      </c>
      <c r="G2965" t="s">
        <v>55</v>
      </c>
      <c r="H2965" t="s">
        <v>3383</v>
      </c>
      <c r="I2965" t="s">
        <v>55</v>
      </c>
      <c r="J2965" t="s">
        <v>55</v>
      </c>
      <c r="K2965" t="s">
        <v>55</v>
      </c>
      <c r="L2965" t="s">
        <v>55</v>
      </c>
      <c r="M2965" t="s">
        <v>55</v>
      </c>
      <c r="N2965" t="s">
        <v>57</v>
      </c>
      <c r="O2965" t="s">
        <v>57</v>
      </c>
      <c r="P2965" t="s">
        <v>57</v>
      </c>
      <c r="Q2965" t="s">
        <v>57</v>
      </c>
      <c r="R2965" t="s">
        <v>57</v>
      </c>
      <c r="S2965" t="s">
        <v>55</v>
      </c>
      <c r="T2965" t="s">
        <v>57</v>
      </c>
      <c r="U2965" t="s">
        <v>57</v>
      </c>
      <c r="V2965" t="s">
        <v>57</v>
      </c>
      <c r="W2965" t="s">
        <v>55</v>
      </c>
      <c r="X2965" t="s">
        <v>57</v>
      </c>
      <c r="Y2965" t="s">
        <v>57</v>
      </c>
      <c r="Z2965" t="s">
        <v>57</v>
      </c>
      <c r="AA2965" t="s">
        <v>57</v>
      </c>
      <c r="AB2965" t="s">
        <v>57</v>
      </c>
      <c r="AC2965" t="s">
        <v>57</v>
      </c>
      <c r="AD2965" t="s">
        <v>57</v>
      </c>
      <c r="AE2965">
        <v>0</v>
      </c>
      <c r="AF2965">
        <v>0</v>
      </c>
      <c r="AG2965">
        <v>0</v>
      </c>
      <c r="AH2965">
        <v>0</v>
      </c>
      <c r="AI2965" s="18" t="str">
        <f t="shared" si="185"/>
        <v>1</v>
      </c>
      <c r="AJ2965" s="18" t="str">
        <f t="shared" si="186"/>
        <v>1</v>
      </c>
      <c r="AK2965" s="18" t="str">
        <f t="shared" si="187"/>
        <v>1</v>
      </c>
      <c r="AL2965" s="18">
        <f t="shared" si="188"/>
        <v>0</v>
      </c>
      <c r="AM2965" t="s">
        <v>55</v>
      </c>
      <c r="AN2965" t="s">
        <v>55</v>
      </c>
      <c r="AO2965">
        <v>1</v>
      </c>
      <c r="AP2965">
        <v>1</v>
      </c>
      <c r="AQ2965">
        <v>0</v>
      </c>
      <c r="AR2965" t="s">
        <v>59</v>
      </c>
      <c r="AS2965" t="s">
        <v>80</v>
      </c>
      <c r="AT2965" t="s">
        <v>80</v>
      </c>
      <c r="AU2965" t="s">
        <v>80</v>
      </c>
      <c r="AV2965" t="s">
        <v>8824</v>
      </c>
      <c r="AW2965" t="s">
        <v>3383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1</v>
      </c>
      <c r="BJ2965">
        <v>0</v>
      </c>
      <c r="BK2965">
        <v>0</v>
      </c>
      <c r="BL2965">
        <v>2016031423</v>
      </c>
      <c r="BM2965">
        <v>23</v>
      </c>
    </row>
    <row r="2966" spans="1:65">
      <c r="A2966" t="s">
        <v>8825</v>
      </c>
      <c r="B2966">
        <v>2965</v>
      </c>
      <c r="C2966" t="s">
        <v>57</v>
      </c>
      <c r="D2966" t="s">
        <v>55</v>
      </c>
      <c r="E2966">
        <v>23</v>
      </c>
      <c r="F2966">
        <v>2016031423</v>
      </c>
      <c r="G2966" t="s">
        <v>55</v>
      </c>
      <c r="H2966" t="s">
        <v>3384</v>
      </c>
      <c r="I2966" t="s">
        <v>55</v>
      </c>
      <c r="J2966" t="s">
        <v>55</v>
      </c>
      <c r="K2966" t="s">
        <v>55</v>
      </c>
      <c r="L2966" t="s">
        <v>55</v>
      </c>
      <c r="M2966" t="s">
        <v>55</v>
      </c>
      <c r="N2966" t="s">
        <v>57</v>
      </c>
      <c r="O2966" t="s">
        <v>57</v>
      </c>
      <c r="P2966" t="s">
        <v>57</v>
      </c>
      <c r="Q2966" t="s">
        <v>57</v>
      </c>
      <c r="R2966" t="s">
        <v>57</v>
      </c>
      <c r="S2966" t="s">
        <v>55</v>
      </c>
      <c r="T2966" t="s">
        <v>57</v>
      </c>
      <c r="U2966" t="s">
        <v>57</v>
      </c>
      <c r="V2966" t="s">
        <v>57</v>
      </c>
      <c r="W2966" t="s">
        <v>55</v>
      </c>
      <c r="X2966" t="s">
        <v>57</v>
      </c>
      <c r="Y2966" t="s">
        <v>57</v>
      </c>
      <c r="Z2966" t="s">
        <v>57</v>
      </c>
      <c r="AA2966" t="s">
        <v>57</v>
      </c>
      <c r="AB2966" t="s">
        <v>57</v>
      </c>
      <c r="AC2966" t="s">
        <v>57</v>
      </c>
      <c r="AD2966" t="s">
        <v>57</v>
      </c>
      <c r="AE2966">
        <v>0</v>
      </c>
      <c r="AF2966">
        <v>0</v>
      </c>
      <c r="AG2966">
        <v>0</v>
      </c>
      <c r="AH2966">
        <v>0</v>
      </c>
      <c r="AI2966" s="18" t="str">
        <f t="shared" si="185"/>
        <v>1</v>
      </c>
      <c r="AJ2966" s="18" t="str">
        <f t="shared" si="186"/>
        <v>1</v>
      </c>
      <c r="AK2966" s="18" t="str">
        <f t="shared" si="187"/>
        <v>1</v>
      </c>
      <c r="AL2966" s="18">
        <f t="shared" si="188"/>
        <v>0</v>
      </c>
      <c r="AM2966" t="s">
        <v>55</v>
      </c>
      <c r="AN2966" t="s">
        <v>55</v>
      </c>
      <c r="AO2966">
        <v>0</v>
      </c>
      <c r="AP2966">
        <v>1</v>
      </c>
      <c r="AQ2966">
        <v>0</v>
      </c>
      <c r="AR2966" t="s">
        <v>59</v>
      </c>
      <c r="AS2966" t="s">
        <v>80</v>
      </c>
      <c r="AT2966" t="s">
        <v>80</v>
      </c>
      <c r="AU2966" t="s">
        <v>80</v>
      </c>
      <c r="AV2966" t="s">
        <v>8825</v>
      </c>
      <c r="AW2966" t="s">
        <v>3384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1</v>
      </c>
      <c r="BJ2966">
        <v>0</v>
      </c>
      <c r="BK2966">
        <v>0</v>
      </c>
      <c r="BL2966">
        <v>2016031423</v>
      </c>
      <c r="BM2966">
        <v>23</v>
      </c>
    </row>
    <row r="2967" spans="1:65">
      <c r="A2967" t="s">
        <v>8826</v>
      </c>
      <c r="B2967">
        <v>2966</v>
      </c>
      <c r="C2967" t="s">
        <v>57</v>
      </c>
      <c r="D2967" t="s">
        <v>55</v>
      </c>
      <c r="E2967">
        <v>23</v>
      </c>
      <c r="F2967">
        <v>2016031423</v>
      </c>
      <c r="G2967" t="s">
        <v>55</v>
      </c>
      <c r="H2967" t="s">
        <v>3385</v>
      </c>
      <c r="I2967" t="s">
        <v>55</v>
      </c>
      <c r="J2967" t="s">
        <v>55</v>
      </c>
      <c r="K2967" t="s">
        <v>55</v>
      </c>
      <c r="L2967" t="s">
        <v>55</v>
      </c>
      <c r="M2967" t="s">
        <v>55</v>
      </c>
      <c r="N2967" t="s">
        <v>57</v>
      </c>
      <c r="O2967" t="s">
        <v>57</v>
      </c>
      <c r="P2967" t="s">
        <v>57</v>
      </c>
      <c r="Q2967" t="s">
        <v>57</v>
      </c>
      <c r="R2967" t="s">
        <v>57</v>
      </c>
      <c r="S2967" t="s">
        <v>55</v>
      </c>
      <c r="T2967" t="s">
        <v>57</v>
      </c>
      <c r="U2967" t="s">
        <v>57</v>
      </c>
      <c r="V2967" t="s">
        <v>57</v>
      </c>
      <c r="W2967" t="s">
        <v>55</v>
      </c>
      <c r="X2967" t="s">
        <v>57</v>
      </c>
      <c r="Y2967" t="s">
        <v>57</v>
      </c>
      <c r="Z2967" t="s">
        <v>57</v>
      </c>
      <c r="AA2967" t="s">
        <v>57</v>
      </c>
      <c r="AB2967" t="s">
        <v>57</v>
      </c>
      <c r="AC2967" t="s">
        <v>57</v>
      </c>
      <c r="AD2967" t="s">
        <v>57</v>
      </c>
      <c r="AE2967">
        <v>0</v>
      </c>
      <c r="AF2967">
        <v>0</v>
      </c>
      <c r="AG2967">
        <v>0</v>
      </c>
      <c r="AH2967">
        <v>0</v>
      </c>
      <c r="AI2967" s="18" t="str">
        <f t="shared" si="185"/>
        <v>1</v>
      </c>
      <c r="AJ2967" s="18" t="str">
        <f t="shared" si="186"/>
        <v>1</v>
      </c>
      <c r="AK2967" s="18" t="str">
        <f t="shared" si="187"/>
        <v>1</v>
      </c>
      <c r="AL2967" s="18">
        <f t="shared" si="188"/>
        <v>0</v>
      </c>
      <c r="AM2967" t="s">
        <v>55</v>
      </c>
      <c r="AN2967" t="s">
        <v>55</v>
      </c>
      <c r="AO2967">
        <v>0</v>
      </c>
      <c r="AP2967">
        <v>1</v>
      </c>
      <c r="AQ2967">
        <v>0</v>
      </c>
      <c r="AR2967" t="s">
        <v>59</v>
      </c>
      <c r="AS2967" t="s">
        <v>80</v>
      </c>
      <c r="AT2967" t="s">
        <v>80</v>
      </c>
      <c r="AU2967" t="s">
        <v>80</v>
      </c>
      <c r="AV2967" t="s">
        <v>8826</v>
      </c>
      <c r="AW2967" t="s">
        <v>3385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1</v>
      </c>
      <c r="BJ2967">
        <v>0</v>
      </c>
      <c r="BK2967">
        <v>0</v>
      </c>
      <c r="BL2967">
        <v>2016031423</v>
      </c>
      <c r="BM2967">
        <v>23</v>
      </c>
    </row>
    <row r="2968" spans="1:65">
      <c r="A2968" t="s">
        <v>8827</v>
      </c>
      <c r="B2968">
        <v>2967</v>
      </c>
      <c r="C2968" t="s">
        <v>57</v>
      </c>
      <c r="D2968" t="s">
        <v>55</v>
      </c>
      <c r="E2968">
        <v>23</v>
      </c>
      <c r="F2968">
        <v>2016031423</v>
      </c>
      <c r="G2968" t="s">
        <v>55</v>
      </c>
      <c r="H2968" t="s">
        <v>3386</v>
      </c>
      <c r="I2968" t="s">
        <v>55</v>
      </c>
      <c r="J2968" t="s">
        <v>55</v>
      </c>
      <c r="K2968" t="s">
        <v>55</v>
      </c>
      <c r="L2968" t="s">
        <v>55</v>
      </c>
      <c r="M2968" t="s">
        <v>55</v>
      </c>
      <c r="N2968" t="s">
        <v>57</v>
      </c>
      <c r="O2968" t="s">
        <v>57</v>
      </c>
      <c r="P2968" t="s">
        <v>57</v>
      </c>
      <c r="Q2968" t="s">
        <v>57</v>
      </c>
      <c r="R2968" t="s">
        <v>57</v>
      </c>
      <c r="S2968" t="s">
        <v>55</v>
      </c>
      <c r="T2968" t="s">
        <v>57</v>
      </c>
      <c r="U2968" t="s">
        <v>57</v>
      </c>
      <c r="V2968" t="s">
        <v>57</v>
      </c>
      <c r="W2968" t="s">
        <v>55</v>
      </c>
      <c r="X2968" t="s">
        <v>57</v>
      </c>
      <c r="Y2968" t="s">
        <v>57</v>
      </c>
      <c r="Z2968" t="s">
        <v>57</v>
      </c>
      <c r="AA2968" t="s">
        <v>57</v>
      </c>
      <c r="AB2968" t="s">
        <v>57</v>
      </c>
      <c r="AC2968" t="s">
        <v>57</v>
      </c>
      <c r="AD2968" t="s">
        <v>57</v>
      </c>
      <c r="AE2968">
        <v>0</v>
      </c>
      <c r="AF2968">
        <v>0</v>
      </c>
      <c r="AG2968">
        <v>0</v>
      </c>
      <c r="AH2968">
        <v>0</v>
      </c>
      <c r="AI2968" s="18" t="str">
        <f t="shared" si="185"/>
        <v>1</v>
      </c>
      <c r="AJ2968" s="18" t="str">
        <f t="shared" si="186"/>
        <v>1</v>
      </c>
      <c r="AK2968" s="18" t="str">
        <f t="shared" si="187"/>
        <v>1</v>
      </c>
      <c r="AL2968" s="18">
        <f t="shared" si="188"/>
        <v>0</v>
      </c>
      <c r="AM2968" t="s">
        <v>55</v>
      </c>
      <c r="AN2968" t="s">
        <v>55</v>
      </c>
      <c r="AO2968">
        <v>0</v>
      </c>
      <c r="AP2968">
        <v>1</v>
      </c>
      <c r="AQ2968">
        <v>0</v>
      </c>
      <c r="AR2968" t="s">
        <v>59</v>
      </c>
      <c r="AS2968" t="s">
        <v>80</v>
      </c>
      <c r="AT2968" t="s">
        <v>80</v>
      </c>
      <c r="AU2968" t="s">
        <v>80</v>
      </c>
      <c r="AV2968" t="s">
        <v>8827</v>
      </c>
      <c r="AW2968" t="s">
        <v>3386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</v>
      </c>
      <c r="BJ2968">
        <v>0</v>
      </c>
      <c r="BK2968">
        <v>0</v>
      </c>
      <c r="BL2968">
        <v>2016031423</v>
      </c>
      <c r="BM2968">
        <v>23</v>
      </c>
    </row>
    <row r="2969" spans="1:65">
      <c r="A2969" t="s">
        <v>8828</v>
      </c>
      <c r="B2969">
        <v>2968</v>
      </c>
      <c r="C2969" t="s">
        <v>57</v>
      </c>
      <c r="D2969" t="s">
        <v>55</v>
      </c>
      <c r="E2969">
        <v>23</v>
      </c>
      <c r="F2969">
        <v>2016031423</v>
      </c>
      <c r="G2969" t="s">
        <v>55</v>
      </c>
      <c r="H2969" t="s">
        <v>3387</v>
      </c>
      <c r="I2969" t="s">
        <v>55</v>
      </c>
      <c r="J2969" t="s">
        <v>55</v>
      </c>
      <c r="K2969" t="s">
        <v>55</v>
      </c>
      <c r="L2969" t="s">
        <v>55</v>
      </c>
      <c r="M2969" t="s">
        <v>55</v>
      </c>
      <c r="N2969" t="s">
        <v>57</v>
      </c>
      <c r="O2969" t="s">
        <v>57</v>
      </c>
      <c r="P2969" t="s">
        <v>57</v>
      </c>
      <c r="Q2969" t="s">
        <v>57</v>
      </c>
      <c r="R2969" t="s">
        <v>57</v>
      </c>
      <c r="S2969" t="s">
        <v>55</v>
      </c>
      <c r="T2969" t="s">
        <v>57</v>
      </c>
      <c r="U2969" t="s">
        <v>57</v>
      </c>
      <c r="V2969" t="s">
        <v>57</v>
      </c>
      <c r="W2969" t="s">
        <v>55</v>
      </c>
      <c r="X2969" t="s">
        <v>57</v>
      </c>
      <c r="Y2969" t="s">
        <v>57</v>
      </c>
      <c r="Z2969" t="s">
        <v>57</v>
      </c>
      <c r="AA2969" t="s">
        <v>57</v>
      </c>
      <c r="AB2969" t="s">
        <v>57</v>
      </c>
      <c r="AC2969" t="s">
        <v>57</v>
      </c>
      <c r="AD2969" t="s">
        <v>57</v>
      </c>
      <c r="AE2969">
        <v>0</v>
      </c>
      <c r="AF2969">
        <v>0</v>
      </c>
      <c r="AG2969">
        <v>0</v>
      </c>
      <c r="AH2969">
        <v>0</v>
      </c>
      <c r="AI2969" s="18" t="str">
        <f t="shared" si="185"/>
        <v>1</v>
      </c>
      <c r="AJ2969" s="18" t="str">
        <f t="shared" si="186"/>
        <v>1</v>
      </c>
      <c r="AK2969" s="18" t="str">
        <f t="shared" si="187"/>
        <v>1</v>
      </c>
      <c r="AL2969" s="18">
        <f t="shared" si="188"/>
        <v>0</v>
      </c>
      <c r="AM2969" t="s">
        <v>55</v>
      </c>
      <c r="AN2969" t="s">
        <v>55</v>
      </c>
      <c r="AO2969">
        <v>0</v>
      </c>
      <c r="AP2969">
        <v>1</v>
      </c>
      <c r="AQ2969">
        <v>0</v>
      </c>
      <c r="AR2969" t="s">
        <v>59</v>
      </c>
      <c r="AS2969" t="s">
        <v>80</v>
      </c>
      <c r="AT2969" t="s">
        <v>80</v>
      </c>
      <c r="AU2969" t="s">
        <v>80</v>
      </c>
      <c r="AV2969" t="s">
        <v>8828</v>
      </c>
      <c r="AW2969" t="s">
        <v>3387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1</v>
      </c>
      <c r="BJ2969">
        <v>0</v>
      </c>
      <c r="BK2969">
        <v>0</v>
      </c>
      <c r="BL2969">
        <v>2016031423</v>
      </c>
      <c r="BM2969">
        <v>23</v>
      </c>
    </row>
    <row r="2970" spans="1:65" s="18" customFormat="1">
      <c r="A2970" s="18" t="s">
        <v>8829</v>
      </c>
      <c r="B2970" s="18">
        <v>2969</v>
      </c>
      <c r="C2970" s="18" t="s">
        <v>718</v>
      </c>
      <c r="D2970" s="18">
        <v>1</v>
      </c>
      <c r="E2970" s="18">
        <v>23</v>
      </c>
      <c r="F2970" s="18">
        <v>2016031423</v>
      </c>
      <c r="G2970" s="18">
        <v>20160314</v>
      </c>
      <c r="H2970" s="18" t="s">
        <v>3388</v>
      </c>
      <c r="I2970" s="18" t="s">
        <v>2500</v>
      </c>
      <c r="J2970" s="18" t="s">
        <v>55</v>
      </c>
      <c r="K2970" s="18" t="s">
        <v>55</v>
      </c>
      <c r="L2970" s="18" t="s">
        <v>55</v>
      </c>
      <c r="M2970" s="18" t="s">
        <v>55</v>
      </c>
      <c r="N2970" s="18" t="s">
        <v>56</v>
      </c>
      <c r="O2970" s="18" t="s">
        <v>57</v>
      </c>
      <c r="P2970" s="18" t="s">
        <v>57</v>
      </c>
      <c r="Q2970" s="18" t="s">
        <v>97</v>
      </c>
      <c r="R2970" s="18" t="s">
        <v>80</v>
      </c>
      <c r="S2970" s="18" t="s">
        <v>55</v>
      </c>
      <c r="T2970" s="18" t="s">
        <v>57</v>
      </c>
      <c r="U2970" s="18" t="s">
        <v>57</v>
      </c>
      <c r="V2970" s="18" t="s">
        <v>57</v>
      </c>
      <c r="W2970" s="18" t="s">
        <v>55</v>
      </c>
      <c r="X2970" s="18" t="s">
        <v>57</v>
      </c>
      <c r="Y2970" s="18" t="s">
        <v>57</v>
      </c>
      <c r="Z2970" s="18" t="s">
        <v>57</v>
      </c>
      <c r="AA2970" s="18" t="s">
        <v>57</v>
      </c>
      <c r="AB2970" s="18" t="s">
        <v>57</v>
      </c>
      <c r="AC2970" s="18" t="s">
        <v>57</v>
      </c>
      <c r="AD2970" s="18" t="s">
        <v>57</v>
      </c>
      <c r="AE2970">
        <v>0</v>
      </c>
      <c r="AF2970">
        <v>0</v>
      </c>
      <c r="AG2970">
        <v>0</v>
      </c>
      <c r="AH2970">
        <v>1</v>
      </c>
      <c r="AI2970" s="18" t="str">
        <f t="shared" si="185"/>
        <v>1</v>
      </c>
      <c r="AJ2970" s="18" t="str">
        <f t="shared" si="186"/>
        <v>1</v>
      </c>
      <c r="AK2970" s="18" t="str">
        <f t="shared" si="187"/>
        <v>1</v>
      </c>
      <c r="AL2970" s="18">
        <f t="shared" si="188"/>
        <v>1</v>
      </c>
      <c r="AM2970" s="18" t="s">
        <v>55</v>
      </c>
      <c r="AN2970" s="18" t="s">
        <v>55</v>
      </c>
      <c r="AO2970" s="18">
        <v>0</v>
      </c>
      <c r="AP2970" s="18">
        <v>0</v>
      </c>
      <c r="AQ2970" s="18">
        <v>0</v>
      </c>
      <c r="AR2970" s="18" t="s">
        <v>59</v>
      </c>
      <c r="AS2970" s="18" t="s">
        <v>80</v>
      </c>
      <c r="AT2970" t="s">
        <v>80</v>
      </c>
      <c r="AU2970" s="18" t="s">
        <v>80</v>
      </c>
      <c r="AV2970" t="s">
        <v>8829</v>
      </c>
      <c r="AW2970" t="s">
        <v>3388</v>
      </c>
      <c r="AX2970">
        <v>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  <c r="BL2970">
        <v>2016031423</v>
      </c>
      <c r="BM2970">
        <v>23</v>
      </c>
    </row>
    <row r="2971" spans="1:65">
      <c r="A2971" t="s">
        <v>8830</v>
      </c>
      <c r="B2971">
        <v>2970</v>
      </c>
      <c r="C2971" t="s">
        <v>57</v>
      </c>
      <c r="D2971" t="s">
        <v>55</v>
      </c>
      <c r="E2971">
        <v>23</v>
      </c>
      <c r="F2971">
        <v>2016031423</v>
      </c>
      <c r="G2971" t="s">
        <v>55</v>
      </c>
      <c r="H2971" t="s">
        <v>3389</v>
      </c>
      <c r="I2971" t="s">
        <v>55</v>
      </c>
      <c r="J2971" t="s">
        <v>55</v>
      </c>
      <c r="K2971" t="s">
        <v>55</v>
      </c>
      <c r="L2971" t="s">
        <v>55</v>
      </c>
      <c r="M2971" t="s">
        <v>55</v>
      </c>
      <c r="N2971" t="s">
        <v>57</v>
      </c>
      <c r="O2971" t="s">
        <v>57</v>
      </c>
      <c r="P2971" t="s">
        <v>57</v>
      </c>
      <c r="Q2971" t="s">
        <v>57</v>
      </c>
      <c r="R2971" t="s">
        <v>57</v>
      </c>
      <c r="S2971" t="s">
        <v>55</v>
      </c>
      <c r="T2971" t="s">
        <v>57</v>
      </c>
      <c r="U2971" t="s">
        <v>57</v>
      </c>
      <c r="V2971" t="s">
        <v>57</v>
      </c>
      <c r="W2971" t="s">
        <v>55</v>
      </c>
      <c r="X2971" t="s">
        <v>57</v>
      </c>
      <c r="Y2971" t="s">
        <v>57</v>
      </c>
      <c r="Z2971" t="s">
        <v>57</v>
      </c>
      <c r="AA2971" t="s">
        <v>57</v>
      </c>
      <c r="AB2971" t="s">
        <v>57</v>
      </c>
      <c r="AC2971" t="s">
        <v>57</v>
      </c>
      <c r="AD2971" t="s">
        <v>57</v>
      </c>
      <c r="AE2971">
        <v>0</v>
      </c>
      <c r="AF2971">
        <v>0</v>
      </c>
      <c r="AG2971">
        <v>0</v>
      </c>
      <c r="AH2971">
        <v>0</v>
      </c>
      <c r="AI2971" s="18" t="str">
        <f t="shared" si="185"/>
        <v>1</v>
      </c>
      <c r="AJ2971" s="18" t="str">
        <f t="shared" si="186"/>
        <v>1</v>
      </c>
      <c r="AK2971" s="18" t="str">
        <f t="shared" si="187"/>
        <v>1</v>
      </c>
      <c r="AL2971" s="18">
        <f t="shared" si="188"/>
        <v>0</v>
      </c>
      <c r="AM2971" t="s">
        <v>55</v>
      </c>
      <c r="AN2971" t="s">
        <v>55</v>
      </c>
      <c r="AO2971">
        <v>0</v>
      </c>
      <c r="AP2971">
        <v>1</v>
      </c>
      <c r="AQ2971">
        <v>0</v>
      </c>
      <c r="AR2971" t="s">
        <v>59</v>
      </c>
      <c r="AS2971" t="s">
        <v>80</v>
      </c>
      <c r="AT2971" t="s">
        <v>80</v>
      </c>
      <c r="AU2971" t="s">
        <v>80</v>
      </c>
      <c r="AV2971" t="s">
        <v>8830</v>
      </c>
      <c r="AW2971" t="s">
        <v>3389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1</v>
      </c>
      <c r="BJ2971">
        <v>0</v>
      </c>
      <c r="BK2971">
        <v>0</v>
      </c>
      <c r="BL2971">
        <v>2016031423</v>
      </c>
      <c r="BM2971">
        <v>23</v>
      </c>
    </row>
    <row r="2972" spans="1:65">
      <c r="A2972" t="s">
        <v>8831</v>
      </c>
      <c r="B2972">
        <v>2971</v>
      </c>
      <c r="C2972" t="s">
        <v>57</v>
      </c>
      <c r="D2972" t="s">
        <v>55</v>
      </c>
      <c r="E2972">
        <v>23</v>
      </c>
      <c r="F2972">
        <v>2016031423</v>
      </c>
      <c r="G2972" t="s">
        <v>55</v>
      </c>
      <c r="H2972" t="s">
        <v>3390</v>
      </c>
      <c r="I2972" t="s">
        <v>55</v>
      </c>
      <c r="J2972" t="s">
        <v>55</v>
      </c>
      <c r="K2972" t="s">
        <v>55</v>
      </c>
      <c r="L2972" t="s">
        <v>55</v>
      </c>
      <c r="M2972" t="s">
        <v>55</v>
      </c>
      <c r="N2972" t="s">
        <v>57</v>
      </c>
      <c r="O2972" t="s">
        <v>57</v>
      </c>
      <c r="P2972" t="s">
        <v>57</v>
      </c>
      <c r="Q2972" t="s">
        <v>57</v>
      </c>
      <c r="R2972" t="s">
        <v>57</v>
      </c>
      <c r="S2972" t="s">
        <v>55</v>
      </c>
      <c r="T2972" t="s">
        <v>57</v>
      </c>
      <c r="U2972" t="s">
        <v>57</v>
      </c>
      <c r="V2972" t="s">
        <v>57</v>
      </c>
      <c r="W2972" t="s">
        <v>55</v>
      </c>
      <c r="X2972" t="s">
        <v>57</v>
      </c>
      <c r="Y2972" t="s">
        <v>57</v>
      </c>
      <c r="Z2972" t="s">
        <v>57</v>
      </c>
      <c r="AA2972" t="s">
        <v>57</v>
      </c>
      <c r="AB2972" t="s">
        <v>57</v>
      </c>
      <c r="AC2972" t="s">
        <v>57</v>
      </c>
      <c r="AD2972" t="s">
        <v>57</v>
      </c>
      <c r="AE2972">
        <v>0</v>
      </c>
      <c r="AF2972">
        <v>0</v>
      </c>
      <c r="AG2972">
        <v>0</v>
      </c>
      <c r="AH2972">
        <v>0</v>
      </c>
      <c r="AI2972" s="18" t="str">
        <f t="shared" si="185"/>
        <v>1</v>
      </c>
      <c r="AJ2972" s="18" t="str">
        <f t="shared" si="186"/>
        <v>1</v>
      </c>
      <c r="AK2972" s="18" t="str">
        <f t="shared" si="187"/>
        <v>1</v>
      </c>
      <c r="AL2972" s="18">
        <f t="shared" si="188"/>
        <v>0</v>
      </c>
      <c r="AM2972" t="s">
        <v>55</v>
      </c>
      <c r="AN2972" t="s">
        <v>55</v>
      </c>
      <c r="AO2972">
        <v>1</v>
      </c>
      <c r="AP2972">
        <v>1</v>
      </c>
      <c r="AQ2972">
        <v>0</v>
      </c>
      <c r="AR2972" t="s">
        <v>59</v>
      </c>
      <c r="AS2972" t="s">
        <v>80</v>
      </c>
      <c r="AT2972" t="s">
        <v>80</v>
      </c>
      <c r="AU2972" t="s">
        <v>80</v>
      </c>
      <c r="AV2972" t="s">
        <v>8831</v>
      </c>
      <c r="AW2972" t="s">
        <v>3390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1</v>
      </c>
      <c r="BJ2972">
        <v>0</v>
      </c>
      <c r="BK2972">
        <v>0</v>
      </c>
      <c r="BL2972">
        <v>2016031423</v>
      </c>
      <c r="BM2972">
        <v>23</v>
      </c>
    </row>
    <row r="2973" spans="1:65" s="18" customFormat="1">
      <c r="A2973" s="18" t="s">
        <v>8832</v>
      </c>
      <c r="B2973" s="18">
        <v>2972</v>
      </c>
      <c r="C2973" s="18" t="s">
        <v>718</v>
      </c>
      <c r="D2973" s="18">
        <v>1</v>
      </c>
      <c r="E2973" s="18">
        <v>23</v>
      </c>
      <c r="F2973" s="18">
        <v>2016031423</v>
      </c>
      <c r="G2973" s="18">
        <v>20160314</v>
      </c>
      <c r="H2973" s="18" t="s">
        <v>3391</v>
      </c>
      <c r="I2973" s="18" t="s">
        <v>2500</v>
      </c>
      <c r="J2973" s="18" t="s">
        <v>55</v>
      </c>
      <c r="K2973" s="18" t="s">
        <v>55</v>
      </c>
      <c r="L2973" s="18" t="s">
        <v>55</v>
      </c>
      <c r="M2973" s="18" t="s">
        <v>55</v>
      </c>
      <c r="N2973" s="18" t="s">
        <v>56</v>
      </c>
      <c r="O2973" s="18" t="s">
        <v>57</v>
      </c>
      <c r="P2973" s="18" t="s">
        <v>57</v>
      </c>
      <c r="Q2973" s="18" t="s">
        <v>97</v>
      </c>
      <c r="R2973" s="18" t="s">
        <v>80</v>
      </c>
      <c r="S2973" s="18" t="s">
        <v>55</v>
      </c>
      <c r="T2973" s="18" t="s">
        <v>57</v>
      </c>
      <c r="U2973" s="18" t="s">
        <v>57</v>
      </c>
      <c r="V2973" s="18" t="s">
        <v>57</v>
      </c>
      <c r="W2973" s="18" t="s">
        <v>55</v>
      </c>
      <c r="X2973" s="18" t="s">
        <v>57</v>
      </c>
      <c r="Y2973" s="18" t="s">
        <v>57</v>
      </c>
      <c r="Z2973" s="18" t="s">
        <v>57</v>
      </c>
      <c r="AA2973" s="18" t="s">
        <v>57</v>
      </c>
      <c r="AB2973" s="18" t="s">
        <v>57</v>
      </c>
      <c r="AC2973" s="18" t="s">
        <v>57</v>
      </c>
      <c r="AD2973" s="18" t="s">
        <v>57</v>
      </c>
      <c r="AE2973">
        <v>0</v>
      </c>
      <c r="AF2973">
        <v>0</v>
      </c>
      <c r="AG2973">
        <v>0</v>
      </c>
      <c r="AH2973">
        <v>1</v>
      </c>
      <c r="AI2973" s="18" t="str">
        <f t="shared" si="185"/>
        <v>1</v>
      </c>
      <c r="AJ2973" s="18" t="str">
        <f t="shared" si="186"/>
        <v>1</v>
      </c>
      <c r="AK2973" s="18" t="str">
        <f t="shared" si="187"/>
        <v>1</v>
      </c>
      <c r="AL2973" s="18">
        <f t="shared" si="188"/>
        <v>1</v>
      </c>
      <c r="AM2973" s="18" t="s">
        <v>55</v>
      </c>
      <c r="AN2973" s="18" t="s">
        <v>55</v>
      </c>
      <c r="AO2973" s="18">
        <v>0</v>
      </c>
      <c r="AP2973" s="18">
        <v>0</v>
      </c>
      <c r="AQ2973" s="18">
        <v>0</v>
      </c>
      <c r="AR2973" s="18" t="s">
        <v>59</v>
      </c>
      <c r="AS2973" s="18" t="s">
        <v>80</v>
      </c>
      <c r="AT2973" t="s">
        <v>80</v>
      </c>
      <c r="AU2973" s="18" t="s">
        <v>80</v>
      </c>
      <c r="AV2973" t="s">
        <v>8832</v>
      </c>
      <c r="AW2973" t="s">
        <v>3391</v>
      </c>
      <c r="AX2973">
        <v>0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2016031423</v>
      </c>
      <c r="BM2973">
        <v>23</v>
      </c>
    </row>
    <row r="2974" spans="1:65">
      <c r="A2974" t="s">
        <v>8833</v>
      </c>
      <c r="B2974">
        <v>2973</v>
      </c>
      <c r="C2974" t="s">
        <v>57</v>
      </c>
      <c r="D2974" t="s">
        <v>55</v>
      </c>
      <c r="E2974">
        <v>23</v>
      </c>
      <c r="F2974">
        <v>2016031423</v>
      </c>
      <c r="G2974" t="s">
        <v>55</v>
      </c>
      <c r="H2974" t="s">
        <v>3392</v>
      </c>
      <c r="I2974" t="s">
        <v>55</v>
      </c>
      <c r="J2974" t="s">
        <v>55</v>
      </c>
      <c r="K2974" t="s">
        <v>55</v>
      </c>
      <c r="L2974" t="s">
        <v>55</v>
      </c>
      <c r="M2974" t="s">
        <v>55</v>
      </c>
      <c r="N2974" t="s">
        <v>57</v>
      </c>
      <c r="O2974" t="s">
        <v>57</v>
      </c>
      <c r="P2974" t="s">
        <v>57</v>
      </c>
      <c r="Q2974" t="s">
        <v>57</v>
      </c>
      <c r="R2974" t="s">
        <v>57</v>
      </c>
      <c r="S2974" t="s">
        <v>55</v>
      </c>
      <c r="T2974" t="s">
        <v>57</v>
      </c>
      <c r="U2974" t="s">
        <v>57</v>
      </c>
      <c r="V2974" t="s">
        <v>57</v>
      </c>
      <c r="W2974" t="s">
        <v>55</v>
      </c>
      <c r="X2974" t="s">
        <v>57</v>
      </c>
      <c r="Y2974" t="s">
        <v>57</v>
      </c>
      <c r="Z2974" t="s">
        <v>57</v>
      </c>
      <c r="AA2974" t="s">
        <v>57</v>
      </c>
      <c r="AB2974" t="s">
        <v>57</v>
      </c>
      <c r="AC2974" t="s">
        <v>57</v>
      </c>
      <c r="AD2974" t="s">
        <v>57</v>
      </c>
      <c r="AE2974">
        <v>0</v>
      </c>
      <c r="AF2974">
        <v>0</v>
      </c>
      <c r="AG2974">
        <v>0</v>
      </c>
      <c r="AH2974">
        <v>0</v>
      </c>
      <c r="AI2974" s="18" t="str">
        <f t="shared" si="185"/>
        <v>1</v>
      </c>
      <c r="AJ2974" s="18" t="str">
        <f t="shared" si="186"/>
        <v>1</v>
      </c>
      <c r="AK2974" s="18" t="str">
        <f t="shared" si="187"/>
        <v>1</v>
      </c>
      <c r="AL2974" s="18">
        <f t="shared" si="188"/>
        <v>0</v>
      </c>
      <c r="AM2974" t="s">
        <v>55</v>
      </c>
      <c r="AN2974" t="s">
        <v>55</v>
      </c>
      <c r="AO2974">
        <v>0</v>
      </c>
      <c r="AP2974">
        <v>1</v>
      </c>
      <c r="AQ2974">
        <v>0</v>
      </c>
      <c r="AR2974" t="s">
        <v>59</v>
      </c>
      <c r="AS2974" t="s">
        <v>80</v>
      </c>
      <c r="AT2974" t="s">
        <v>80</v>
      </c>
      <c r="AU2974" t="s">
        <v>80</v>
      </c>
      <c r="AV2974" t="s">
        <v>8833</v>
      </c>
      <c r="AW2974" t="s">
        <v>3392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0</v>
      </c>
      <c r="BK2974">
        <v>0</v>
      </c>
      <c r="BL2974">
        <v>2016031423</v>
      </c>
      <c r="BM2974">
        <v>23</v>
      </c>
    </row>
    <row r="2975" spans="1:65">
      <c r="A2975" t="s">
        <v>8834</v>
      </c>
      <c r="B2975">
        <v>2974</v>
      </c>
      <c r="C2975" t="s">
        <v>718</v>
      </c>
      <c r="D2975">
        <v>1</v>
      </c>
      <c r="E2975">
        <v>23</v>
      </c>
      <c r="F2975">
        <v>2016031423</v>
      </c>
      <c r="G2975">
        <v>20160314</v>
      </c>
      <c r="H2975" t="s">
        <v>3393</v>
      </c>
      <c r="I2975" t="s">
        <v>76</v>
      </c>
      <c r="J2975" t="s">
        <v>55</v>
      </c>
      <c r="K2975">
        <v>0</v>
      </c>
      <c r="L2975">
        <v>0</v>
      </c>
      <c r="M2975">
        <v>0</v>
      </c>
      <c r="N2975" t="s">
        <v>56</v>
      </c>
      <c r="O2975" t="s">
        <v>57</v>
      </c>
      <c r="P2975" t="s">
        <v>57</v>
      </c>
      <c r="Q2975" t="s">
        <v>4</v>
      </c>
      <c r="R2975" t="s">
        <v>80</v>
      </c>
      <c r="S2975" t="s">
        <v>55</v>
      </c>
      <c r="T2975" t="s">
        <v>56</v>
      </c>
      <c r="U2975" t="s">
        <v>56</v>
      </c>
      <c r="V2975" t="s">
        <v>56</v>
      </c>
      <c r="W2975" t="s">
        <v>55</v>
      </c>
      <c r="X2975" t="s">
        <v>56</v>
      </c>
      <c r="Y2975" t="s">
        <v>56</v>
      </c>
      <c r="Z2975" t="s">
        <v>56</v>
      </c>
      <c r="AA2975" t="s">
        <v>57</v>
      </c>
      <c r="AB2975" t="s">
        <v>56</v>
      </c>
      <c r="AC2975" t="s">
        <v>56</v>
      </c>
      <c r="AD2975" t="s">
        <v>3394</v>
      </c>
      <c r="AE2975">
        <v>0</v>
      </c>
      <c r="AF2975">
        <v>0</v>
      </c>
      <c r="AG2975">
        <v>0</v>
      </c>
      <c r="AH2975">
        <v>1</v>
      </c>
      <c r="AI2975" s="18" t="str">
        <f t="shared" si="185"/>
        <v>1</v>
      </c>
      <c r="AJ2975" s="18" t="str">
        <f t="shared" si="186"/>
        <v>1</v>
      </c>
      <c r="AK2975" s="18" t="str">
        <f t="shared" si="187"/>
        <v>1</v>
      </c>
      <c r="AL2975" s="18">
        <f t="shared" si="188"/>
        <v>1</v>
      </c>
      <c r="AM2975" t="s">
        <v>55</v>
      </c>
      <c r="AN2975" t="s">
        <v>55</v>
      </c>
      <c r="AO2975">
        <v>1</v>
      </c>
      <c r="AP2975">
        <v>0</v>
      </c>
      <c r="AQ2975">
        <v>0</v>
      </c>
      <c r="AR2975" t="s">
        <v>76</v>
      </c>
      <c r="AS2975" t="s">
        <v>80</v>
      </c>
      <c r="AT2975" t="s">
        <v>80</v>
      </c>
      <c r="AU2975" t="s">
        <v>80</v>
      </c>
      <c r="AV2975" t="s">
        <v>8834</v>
      </c>
      <c r="AW2975" t="s">
        <v>3393</v>
      </c>
      <c r="AX2975">
        <v>0</v>
      </c>
      <c r="AY2975">
        <v>0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1</v>
      </c>
      <c r="BL2975">
        <v>2016031423</v>
      </c>
      <c r="BM2975">
        <v>23</v>
      </c>
    </row>
    <row r="2976" spans="1:65">
      <c r="A2976" t="s">
        <v>8835</v>
      </c>
      <c r="B2976">
        <v>2975</v>
      </c>
      <c r="C2976" t="s">
        <v>57</v>
      </c>
      <c r="D2976" t="s">
        <v>55</v>
      </c>
      <c r="E2976">
        <v>23</v>
      </c>
      <c r="F2976">
        <v>2016031423</v>
      </c>
      <c r="G2976" t="s">
        <v>55</v>
      </c>
      <c r="H2976" t="s">
        <v>3395</v>
      </c>
      <c r="I2976" t="s">
        <v>55</v>
      </c>
      <c r="J2976" t="s">
        <v>55</v>
      </c>
      <c r="K2976" t="s">
        <v>55</v>
      </c>
      <c r="L2976" t="s">
        <v>55</v>
      </c>
      <c r="M2976" t="s">
        <v>55</v>
      </c>
      <c r="N2976" t="s">
        <v>57</v>
      </c>
      <c r="O2976" t="s">
        <v>57</v>
      </c>
      <c r="P2976" t="s">
        <v>57</v>
      </c>
      <c r="Q2976" t="s">
        <v>57</v>
      </c>
      <c r="R2976" t="s">
        <v>57</v>
      </c>
      <c r="S2976" t="s">
        <v>55</v>
      </c>
      <c r="T2976" t="s">
        <v>57</v>
      </c>
      <c r="U2976" t="s">
        <v>57</v>
      </c>
      <c r="V2976" t="s">
        <v>57</v>
      </c>
      <c r="W2976" t="s">
        <v>55</v>
      </c>
      <c r="X2976" t="s">
        <v>57</v>
      </c>
      <c r="Y2976" t="s">
        <v>57</v>
      </c>
      <c r="Z2976" t="s">
        <v>57</v>
      </c>
      <c r="AA2976" t="s">
        <v>57</v>
      </c>
      <c r="AB2976" t="s">
        <v>57</v>
      </c>
      <c r="AC2976" t="s">
        <v>57</v>
      </c>
      <c r="AD2976" t="s">
        <v>57</v>
      </c>
      <c r="AE2976">
        <v>0</v>
      </c>
      <c r="AF2976">
        <v>0</v>
      </c>
      <c r="AG2976">
        <v>0</v>
      </c>
      <c r="AH2976">
        <v>0</v>
      </c>
      <c r="AI2976" s="18" t="str">
        <f t="shared" si="185"/>
        <v>1</v>
      </c>
      <c r="AJ2976" s="18" t="str">
        <f t="shared" si="186"/>
        <v>1</v>
      </c>
      <c r="AK2976" s="18" t="str">
        <f t="shared" si="187"/>
        <v>1</v>
      </c>
      <c r="AL2976" s="18">
        <f t="shared" si="188"/>
        <v>0</v>
      </c>
      <c r="AM2976" t="s">
        <v>55</v>
      </c>
      <c r="AN2976" t="s">
        <v>55</v>
      </c>
      <c r="AO2976">
        <v>0</v>
      </c>
      <c r="AP2976">
        <v>1</v>
      </c>
      <c r="AQ2976">
        <v>0</v>
      </c>
      <c r="AR2976" t="s">
        <v>59</v>
      </c>
      <c r="AS2976" t="s">
        <v>80</v>
      </c>
      <c r="AT2976" t="s">
        <v>80</v>
      </c>
      <c r="AU2976" t="s">
        <v>80</v>
      </c>
      <c r="AV2976" t="s">
        <v>8835</v>
      </c>
      <c r="AW2976" t="s">
        <v>3395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1</v>
      </c>
      <c r="BJ2976">
        <v>0</v>
      </c>
      <c r="BK2976">
        <v>0</v>
      </c>
      <c r="BL2976">
        <v>2016031423</v>
      </c>
      <c r="BM2976">
        <v>23</v>
      </c>
    </row>
    <row r="2977" spans="1:65">
      <c r="A2977" t="s">
        <v>8836</v>
      </c>
      <c r="B2977">
        <v>2976</v>
      </c>
      <c r="C2977" t="s">
        <v>57</v>
      </c>
      <c r="D2977" t="s">
        <v>55</v>
      </c>
      <c r="E2977">
        <v>23</v>
      </c>
      <c r="F2977">
        <v>2016031423</v>
      </c>
      <c r="G2977" t="s">
        <v>55</v>
      </c>
      <c r="H2977" t="s">
        <v>3396</v>
      </c>
      <c r="I2977" t="s">
        <v>55</v>
      </c>
      <c r="J2977" t="s">
        <v>55</v>
      </c>
      <c r="K2977" t="s">
        <v>55</v>
      </c>
      <c r="L2977" t="s">
        <v>55</v>
      </c>
      <c r="M2977" t="s">
        <v>55</v>
      </c>
      <c r="N2977" t="s">
        <v>57</v>
      </c>
      <c r="O2977" t="s">
        <v>57</v>
      </c>
      <c r="P2977" t="s">
        <v>57</v>
      </c>
      <c r="Q2977" t="s">
        <v>57</v>
      </c>
      <c r="R2977" t="s">
        <v>57</v>
      </c>
      <c r="S2977" t="s">
        <v>55</v>
      </c>
      <c r="T2977" t="s">
        <v>57</v>
      </c>
      <c r="U2977" t="s">
        <v>57</v>
      </c>
      <c r="V2977" t="s">
        <v>57</v>
      </c>
      <c r="W2977" t="s">
        <v>55</v>
      </c>
      <c r="X2977" t="s">
        <v>57</v>
      </c>
      <c r="Y2977" t="s">
        <v>57</v>
      </c>
      <c r="Z2977" t="s">
        <v>57</v>
      </c>
      <c r="AA2977" t="s">
        <v>57</v>
      </c>
      <c r="AB2977" t="s">
        <v>57</v>
      </c>
      <c r="AC2977" t="s">
        <v>57</v>
      </c>
      <c r="AD2977" t="s">
        <v>57</v>
      </c>
      <c r="AE2977">
        <v>0</v>
      </c>
      <c r="AF2977">
        <v>0</v>
      </c>
      <c r="AG2977">
        <v>0</v>
      </c>
      <c r="AH2977">
        <v>0</v>
      </c>
      <c r="AI2977" s="18" t="str">
        <f t="shared" si="185"/>
        <v>1</v>
      </c>
      <c r="AJ2977" s="18" t="str">
        <f t="shared" si="186"/>
        <v>1</v>
      </c>
      <c r="AK2977" s="18" t="str">
        <f t="shared" si="187"/>
        <v>1</v>
      </c>
      <c r="AL2977" s="18">
        <f t="shared" si="188"/>
        <v>0</v>
      </c>
      <c r="AM2977" t="s">
        <v>55</v>
      </c>
      <c r="AN2977" t="s">
        <v>55</v>
      </c>
      <c r="AO2977">
        <v>0</v>
      </c>
      <c r="AP2977">
        <v>1</v>
      </c>
      <c r="AQ2977">
        <v>0</v>
      </c>
      <c r="AR2977" t="s">
        <v>59</v>
      </c>
      <c r="AS2977" t="s">
        <v>80</v>
      </c>
      <c r="AT2977" t="s">
        <v>80</v>
      </c>
      <c r="AU2977" t="s">
        <v>80</v>
      </c>
      <c r="AV2977" t="s">
        <v>8836</v>
      </c>
      <c r="AW2977" t="s">
        <v>3396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2016031423</v>
      </c>
      <c r="BM2977">
        <v>23</v>
      </c>
    </row>
    <row r="2978" spans="1:65">
      <c r="A2978" t="s">
        <v>8837</v>
      </c>
      <c r="B2978">
        <v>2977</v>
      </c>
      <c r="C2978" t="s">
        <v>57</v>
      </c>
      <c r="D2978" t="s">
        <v>55</v>
      </c>
      <c r="E2978">
        <v>23</v>
      </c>
      <c r="F2978">
        <v>2016031423</v>
      </c>
      <c r="G2978" t="s">
        <v>55</v>
      </c>
      <c r="H2978" t="s">
        <v>3397</v>
      </c>
      <c r="I2978" t="s">
        <v>55</v>
      </c>
      <c r="J2978" t="s">
        <v>55</v>
      </c>
      <c r="K2978" t="s">
        <v>55</v>
      </c>
      <c r="L2978" t="s">
        <v>55</v>
      </c>
      <c r="M2978" t="s">
        <v>55</v>
      </c>
      <c r="N2978" t="s">
        <v>57</v>
      </c>
      <c r="O2978" t="s">
        <v>57</v>
      </c>
      <c r="P2978" t="s">
        <v>57</v>
      </c>
      <c r="Q2978" t="s">
        <v>57</v>
      </c>
      <c r="R2978" t="s">
        <v>57</v>
      </c>
      <c r="S2978" t="s">
        <v>55</v>
      </c>
      <c r="T2978" t="s">
        <v>57</v>
      </c>
      <c r="U2978" t="s">
        <v>57</v>
      </c>
      <c r="V2978" t="s">
        <v>57</v>
      </c>
      <c r="W2978" t="s">
        <v>55</v>
      </c>
      <c r="X2978" t="s">
        <v>57</v>
      </c>
      <c r="Y2978" t="s">
        <v>57</v>
      </c>
      <c r="Z2978" t="s">
        <v>57</v>
      </c>
      <c r="AA2978" t="s">
        <v>57</v>
      </c>
      <c r="AB2978" t="s">
        <v>57</v>
      </c>
      <c r="AC2978" t="s">
        <v>57</v>
      </c>
      <c r="AD2978" t="s">
        <v>57</v>
      </c>
      <c r="AE2978">
        <v>0</v>
      </c>
      <c r="AF2978">
        <v>0</v>
      </c>
      <c r="AG2978">
        <v>0</v>
      </c>
      <c r="AH2978">
        <v>0</v>
      </c>
      <c r="AI2978" s="18" t="str">
        <f t="shared" si="185"/>
        <v>1</v>
      </c>
      <c r="AJ2978" s="18" t="str">
        <f t="shared" si="186"/>
        <v>1</v>
      </c>
      <c r="AK2978" s="18" t="str">
        <f t="shared" si="187"/>
        <v>1</v>
      </c>
      <c r="AL2978" s="18">
        <f t="shared" si="188"/>
        <v>0</v>
      </c>
      <c r="AM2978" t="s">
        <v>55</v>
      </c>
      <c r="AN2978" t="s">
        <v>55</v>
      </c>
      <c r="AO2978">
        <v>0</v>
      </c>
      <c r="AP2978">
        <v>1</v>
      </c>
      <c r="AQ2978">
        <v>0</v>
      </c>
      <c r="AR2978" t="s">
        <v>59</v>
      </c>
      <c r="AS2978" t="s">
        <v>80</v>
      </c>
      <c r="AT2978" t="s">
        <v>80</v>
      </c>
      <c r="AU2978" t="s">
        <v>80</v>
      </c>
      <c r="AV2978" t="s">
        <v>8837</v>
      </c>
      <c r="AW2978" t="s">
        <v>3397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1</v>
      </c>
      <c r="BJ2978">
        <v>0</v>
      </c>
      <c r="BK2978">
        <v>0</v>
      </c>
      <c r="BL2978">
        <v>2016031423</v>
      </c>
      <c r="BM2978">
        <v>23</v>
      </c>
    </row>
    <row r="2979" spans="1:65">
      <c r="A2979" t="s">
        <v>8838</v>
      </c>
      <c r="B2979">
        <v>2978</v>
      </c>
      <c r="C2979" t="s">
        <v>718</v>
      </c>
      <c r="D2979">
        <v>1</v>
      </c>
      <c r="E2979">
        <v>23</v>
      </c>
      <c r="F2979">
        <v>2016031423</v>
      </c>
      <c r="G2979">
        <v>20160314</v>
      </c>
      <c r="H2979" t="s">
        <v>3398</v>
      </c>
      <c r="I2979" t="s">
        <v>296</v>
      </c>
      <c r="J2979" t="s">
        <v>55</v>
      </c>
      <c r="K2979">
        <v>2</v>
      </c>
      <c r="L2979">
        <v>1</v>
      </c>
      <c r="M2979">
        <v>1</v>
      </c>
      <c r="N2979" t="s">
        <v>56</v>
      </c>
      <c r="O2979" t="s">
        <v>296</v>
      </c>
      <c r="P2979" t="s">
        <v>68</v>
      </c>
      <c r="Q2979" t="s">
        <v>3</v>
      </c>
      <c r="R2979" t="s">
        <v>67</v>
      </c>
      <c r="S2979" t="s">
        <v>55</v>
      </c>
      <c r="T2979" t="s">
        <v>56</v>
      </c>
      <c r="U2979" t="s">
        <v>56</v>
      </c>
      <c r="V2979" t="s">
        <v>56</v>
      </c>
      <c r="W2979" t="s">
        <v>55</v>
      </c>
      <c r="X2979" t="s">
        <v>56</v>
      </c>
      <c r="Y2979" t="s">
        <v>56</v>
      </c>
      <c r="Z2979" t="s">
        <v>56</v>
      </c>
      <c r="AA2979" t="s">
        <v>57</v>
      </c>
      <c r="AB2979" t="s">
        <v>56</v>
      </c>
      <c r="AC2979" t="s">
        <v>56</v>
      </c>
      <c r="AD2979" t="s">
        <v>57</v>
      </c>
      <c r="AE2979">
        <v>0</v>
      </c>
      <c r="AF2979">
        <v>0</v>
      </c>
      <c r="AG2979">
        <v>0</v>
      </c>
      <c r="AH2979">
        <v>1</v>
      </c>
      <c r="AI2979" s="18" t="str">
        <f t="shared" si="185"/>
        <v>1</v>
      </c>
      <c r="AJ2979" s="18" t="str">
        <f t="shared" si="186"/>
        <v>1</v>
      </c>
      <c r="AK2979" s="18" t="str">
        <f t="shared" si="187"/>
        <v>1</v>
      </c>
      <c r="AL2979" s="18">
        <f t="shared" si="188"/>
        <v>1</v>
      </c>
      <c r="AM2979" t="s">
        <v>55</v>
      </c>
      <c r="AN2979" t="s">
        <v>55</v>
      </c>
      <c r="AO2979">
        <v>1</v>
      </c>
      <c r="AP2979">
        <v>0</v>
      </c>
      <c r="AQ2979">
        <v>0</v>
      </c>
      <c r="AR2979" t="s">
        <v>300</v>
      </c>
      <c r="AS2979" t="s">
        <v>67</v>
      </c>
      <c r="AT2979" t="s">
        <v>67</v>
      </c>
      <c r="AU2979" t="s">
        <v>4450</v>
      </c>
      <c r="AV2979" t="s">
        <v>8838</v>
      </c>
      <c r="AW2979" t="s">
        <v>3398</v>
      </c>
      <c r="AX2979">
        <v>0</v>
      </c>
      <c r="AY2979">
        <v>0</v>
      </c>
      <c r="AZ2979">
        <v>0</v>
      </c>
      <c r="BA2979">
        <v>1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1</v>
      </c>
      <c r="BL2979">
        <v>2016031423</v>
      </c>
      <c r="BM2979">
        <v>23</v>
      </c>
    </row>
    <row r="2980" spans="1:65">
      <c r="A2980" t="s">
        <v>8839</v>
      </c>
      <c r="B2980">
        <v>2979</v>
      </c>
      <c r="C2980" t="s">
        <v>718</v>
      </c>
      <c r="D2980">
        <v>1</v>
      </c>
      <c r="E2980">
        <v>23</v>
      </c>
      <c r="F2980">
        <v>2016031423</v>
      </c>
      <c r="G2980">
        <v>20160314</v>
      </c>
      <c r="H2980" t="s">
        <v>3399</v>
      </c>
      <c r="I2980" t="s">
        <v>786</v>
      </c>
      <c r="J2980" t="s">
        <v>55</v>
      </c>
      <c r="K2980">
        <v>2</v>
      </c>
      <c r="L2980">
        <v>1</v>
      </c>
      <c r="M2980">
        <v>1</v>
      </c>
      <c r="N2980" t="s">
        <v>56</v>
      </c>
      <c r="O2980" t="s">
        <v>296</v>
      </c>
      <c r="P2980" t="s">
        <v>68</v>
      </c>
      <c r="Q2980" t="s">
        <v>3</v>
      </c>
      <c r="R2980" t="s">
        <v>67</v>
      </c>
      <c r="S2980" t="s">
        <v>55</v>
      </c>
      <c r="T2980" t="s">
        <v>68</v>
      </c>
      <c r="U2980" t="s">
        <v>56</v>
      </c>
      <c r="V2980" t="s">
        <v>68</v>
      </c>
      <c r="W2980" t="s">
        <v>55</v>
      </c>
      <c r="X2980" t="s">
        <v>56</v>
      </c>
      <c r="Y2980" t="s">
        <v>56</v>
      </c>
      <c r="Z2980" t="s">
        <v>68</v>
      </c>
      <c r="AA2980" t="s">
        <v>132</v>
      </c>
      <c r="AB2980" t="s">
        <v>56</v>
      </c>
      <c r="AC2980" t="s">
        <v>56</v>
      </c>
      <c r="AD2980" t="s">
        <v>57</v>
      </c>
      <c r="AE2980">
        <v>0</v>
      </c>
      <c r="AF2980">
        <v>0</v>
      </c>
      <c r="AG2980">
        <v>0</v>
      </c>
      <c r="AH2980">
        <v>1</v>
      </c>
      <c r="AI2980" s="18" t="str">
        <f t="shared" si="185"/>
        <v>1</v>
      </c>
      <c r="AJ2980" s="18" t="str">
        <f t="shared" si="186"/>
        <v>1</v>
      </c>
      <c r="AK2980" s="18" t="str">
        <f t="shared" si="187"/>
        <v>1</v>
      </c>
      <c r="AL2980" s="18">
        <f t="shared" si="188"/>
        <v>1</v>
      </c>
      <c r="AM2980" t="s">
        <v>55</v>
      </c>
      <c r="AN2980" t="s">
        <v>55</v>
      </c>
      <c r="AO2980">
        <v>0</v>
      </c>
      <c r="AP2980">
        <v>0</v>
      </c>
      <c r="AQ2980">
        <v>0</v>
      </c>
      <c r="AR2980" t="s">
        <v>426</v>
      </c>
      <c r="AS2980" t="s">
        <v>67</v>
      </c>
      <c r="AT2980" t="s">
        <v>67</v>
      </c>
      <c r="AU2980" t="s">
        <v>4450</v>
      </c>
      <c r="AV2980" t="s">
        <v>8839</v>
      </c>
      <c r="AW2980" t="s">
        <v>3399</v>
      </c>
      <c r="AX2980">
        <v>0</v>
      </c>
      <c r="AY2980">
        <v>0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2016031423</v>
      </c>
      <c r="BM2980">
        <v>23</v>
      </c>
    </row>
    <row r="2981" spans="1:65">
      <c r="A2981" t="s">
        <v>8840</v>
      </c>
      <c r="B2981">
        <v>2980</v>
      </c>
      <c r="C2981" t="s">
        <v>718</v>
      </c>
      <c r="D2981">
        <v>1</v>
      </c>
      <c r="E2981">
        <v>23</v>
      </c>
      <c r="F2981">
        <v>2016031423</v>
      </c>
      <c r="G2981">
        <v>20160314</v>
      </c>
      <c r="H2981" t="s">
        <v>3400</v>
      </c>
      <c r="I2981" t="s">
        <v>977</v>
      </c>
      <c r="J2981" t="s">
        <v>55</v>
      </c>
      <c r="K2981">
        <v>1</v>
      </c>
      <c r="L2981">
        <v>0</v>
      </c>
      <c r="M2981">
        <v>1</v>
      </c>
      <c r="N2981" t="s">
        <v>56</v>
      </c>
      <c r="O2981" t="s">
        <v>296</v>
      </c>
      <c r="P2981" t="s">
        <v>68</v>
      </c>
      <c r="Q2981" t="s">
        <v>3</v>
      </c>
      <c r="R2981" t="s">
        <v>67</v>
      </c>
      <c r="S2981" t="s">
        <v>55</v>
      </c>
      <c r="T2981" t="s">
        <v>68</v>
      </c>
      <c r="U2981" t="s">
        <v>56</v>
      </c>
      <c r="V2981" t="s">
        <v>68</v>
      </c>
      <c r="W2981" t="s">
        <v>55</v>
      </c>
      <c r="X2981" t="s">
        <v>56</v>
      </c>
      <c r="Y2981" t="s">
        <v>56</v>
      </c>
      <c r="Z2981" t="s">
        <v>68</v>
      </c>
      <c r="AA2981" t="s">
        <v>132</v>
      </c>
      <c r="AB2981" t="s">
        <v>56</v>
      </c>
      <c r="AC2981" t="s">
        <v>68</v>
      </c>
      <c r="AD2981" t="s">
        <v>3401</v>
      </c>
      <c r="AE2981">
        <v>0</v>
      </c>
      <c r="AF2981">
        <v>0</v>
      </c>
      <c r="AG2981">
        <v>0</v>
      </c>
      <c r="AH2981">
        <v>1</v>
      </c>
      <c r="AI2981" s="18" t="str">
        <f t="shared" si="185"/>
        <v>1</v>
      </c>
      <c r="AJ2981" s="18" t="str">
        <f t="shared" si="186"/>
        <v>1</v>
      </c>
      <c r="AK2981" s="18" t="str">
        <f t="shared" si="187"/>
        <v>1</v>
      </c>
      <c r="AL2981" s="18">
        <f t="shared" si="188"/>
        <v>1</v>
      </c>
      <c r="AM2981" t="s">
        <v>55</v>
      </c>
      <c r="AN2981" t="s">
        <v>55</v>
      </c>
      <c r="AO2981">
        <v>0</v>
      </c>
      <c r="AP2981">
        <v>0</v>
      </c>
      <c r="AQ2981">
        <v>0</v>
      </c>
      <c r="AR2981" t="s">
        <v>298</v>
      </c>
      <c r="AS2981" t="s">
        <v>67</v>
      </c>
      <c r="AT2981" t="s">
        <v>67</v>
      </c>
      <c r="AU2981" t="s">
        <v>4450</v>
      </c>
      <c r="AV2981" t="s">
        <v>8840</v>
      </c>
      <c r="AW2981" t="s">
        <v>3400</v>
      </c>
      <c r="AX2981">
        <v>0</v>
      </c>
      <c r="AY2981">
        <v>0</v>
      </c>
      <c r="AZ2981">
        <v>0</v>
      </c>
      <c r="BA2981">
        <v>1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2016031423</v>
      </c>
      <c r="BM2981">
        <v>23</v>
      </c>
    </row>
    <row r="2982" spans="1:65">
      <c r="A2982" t="s">
        <v>8841</v>
      </c>
      <c r="B2982">
        <v>2981</v>
      </c>
      <c r="C2982" t="s">
        <v>718</v>
      </c>
      <c r="D2982">
        <v>1</v>
      </c>
      <c r="E2982">
        <v>23</v>
      </c>
      <c r="F2982">
        <v>2016031423</v>
      </c>
      <c r="G2982">
        <v>20160314</v>
      </c>
      <c r="H2982" t="s">
        <v>3402</v>
      </c>
      <c r="I2982" t="s">
        <v>296</v>
      </c>
      <c r="J2982" t="s">
        <v>55</v>
      </c>
      <c r="K2982">
        <v>4</v>
      </c>
      <c r="L2982">
        <v>1</v>
      </c>
      <c r="M2982">
        <v>3</v>
      </c>
      <c r="N2982" t="s">
        <v>56</v>
      </c>
      <c r="O2982" t="s">
        <v>296</v>
      </c>
      <c r="P2982" t="s">
        <v>68</v>
      </c>
      <c r="Q2982" t="s">
        <v>3</v>
      </c>
      <c r="R2982" t="s">
        <v>67</v>
      </c>
      <c r="S2982" t="s">
        <v>55</v>
      </c>
      <c r="T2982" t="s">
        <v>68</v>
      </c>
      <c r="U2982" t="s">
        <v>56</v>
      </c>
      <c r="V2982" t="s">
        <v>56</v>
      </c>
      <c r="W2982" t="s">
        <v>55</v>
      </c>
      <c r="X2982" t="s">
        <v>56</v>
      </c>
      <c r="Y2982" t="s">
        <v>56</v>
      </c>
      <c r="Z2982" t="s">
        <v>68</v>
      </c>
      <c r="AA2982" t="s">
        <v>132</v>
      </c>
      <c r="AB2982" t="s">
        <v>56</v>
      </c>
      <c r="AC2982" t="s">
        <v>56</v>
      </c>
      <c r="AD2982" t="s">
        <v>57</v>
      </c>
      <c r="AE2982">
        <v>0</v>
      </c>
      <c r="AF2982">
        <v>0</v>
      </c>
      <c r="AG2982">
        <v>0</v>
      </c>
      <c r="AH2982">
        <v>1</v>
      </c>
      <c r="AI2982" s="18" t="str">
        <f t="shared" si="185"/>
        <v>1</v>
      </c>
      <c r="AJ2982" s="18" t="str">
        <f t="shared" si="186"/>
        <v>1</v>
      </c>
      <c r="AK2982" s="18" t="str">
        <f t="shared" si="187"/>
        <v>1</v>
      </c>
      <c r="AL2982" s="18">
        <f t="shared" si="188"/>
        <v>1</v>
      </c>
      <c r="AM2982" t="s">
        <v>55</v>
      </c>
      <c r="AN2982" t="s">
        <v>55</v>
      </c>
      <c r="AO2982">
        <v>0</v>
      </c>
      <c r="AP2982">
        <v>0</v>
      </c>
      <c r="AQ2982">
        <v>0</v>
      </c>
      <c r="AR2982" t="s">
        <v>300</v>
      </c>
      <c r="AS2982" t="s">
        <v>67</v>
      </c>
      <c r="AT2982" t="s">
        <v>67</v>
      </c>
      <c r="AU2982" t="s">
        <v>4450</v>
      </c>
      <c r="AV2982" t="s">
        <v>8841</v>
      </c>
      <c r="AW2982" t="s">
        <v>3402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2016031423</v>
      </c>
      <c r="BM2982">
        <v>23</v>
      </c>
    </row>
    <row r="2983" spans="1:65">
      <c r="A2983" t="s">
        <v>8842</v>
      </c>
      <c r="B2983">
        <v>2982</v>
      </c>
      <c r="C2983" t="s">
        <v>718</v>
      </c>
      <c r="D2983">
        <v>1</v>
      </c>
      <c r="E2983">
        <v>23</v>
      </c>
      <c r="F2983">
        <v>2016031423</v>
      </c>
      <c r="G2983">
        <v>20160314</v>
      </c>
      <c r="H2983" t="s">
        <v>3403</v>
      </c>
      <c r="I2983" t="s">
        <v>296</v>
      </c>
      <c r="J2983" t="s">
        <v>55</v>
      </c>
      <c r="K2983">
        <v>4</v>
      </c>
      <c r="L2983">
        <v>2</v>
      </c>
      <c r="M2983">
        <v>2</v>
      </c>
      <c r="N2983" t="s">
        <v>56</v>
      </c>
      <c r="O2983" t="s">
        <v>296</v>
      </c>
      <c r="P2983" t="s">
        <v>68</v>
      </c>
      <c r="Q2983" t="s">
        <v>3</v>
      </c>
      <c r="R2983" t="s">
        <v>67</v>
      </c>
      <c r="S2983" t="s">
        <v>55</v>
      </c>
      <c r="T2983" t="s">
        <v>68</v>
      </c>
      <c r="U2983" t="s">
        <v>56</v>
      </c>
      <c r="V2983" t="s">
        <v>56</v>
      </c>
      <c r="W2983" t="s">
        <v>55</v>
      </c>
      <c r="X2983" t="s">
        <v>56</v>
      </c>
      <c r="Y2983" t="s">
        <v>56</v>
      </c>
      <c r="Z2983" t="s">
        <v>68</v>
      </c>
      <c r="AA2983" t="s">
        <v>132</v>
      </c>
      <c r="AB2983" t="s">
        <v>56</v>
      </c>
      <c r="AC2983" t="s">
        <v>56</v>
      </c>
      <c r="AD2983" t="s">
        <v>3404</v>
      </c>
      <c r="AE2983">
        <v>0</v>
      </c>
      <c r="AF2983">
        <v>0</v>
      </c>
      <c r="AG2983">
        <v>0</v>
      </c>
      <c r="AH2983">
        <v>1</v>
      </c>
      <c r="AI2983" s="18" t="str">
        <f t="shared" si="185"/>
        <v>1</v>
      </c>
      <c r="AJ2983" s="18" t="str">
        <f t="shared" si="186"/>
        <v>1</v>
      </c>
      <c r="AK2983" s="18" t="str">
        <f t="shared" si="187"/>
        <v>1</v>
      </c>
      <c r="AL2983" s="18">
        <f t="shared" si="188"/>
        <v>1</v>
      </c>
      <c r="AM2983" t="s">
        <v>55</v>
      </c>
      <c r="AN2983" t="s">
        <v>55</v>
      </c>
      <c r="AO2983">
        <v>1</v>
      </c>
      <c r="AP2983">
        <v>0</v>
      </c>
      <c r="AQ2983">
        <v>0</v>
      </c>
      <c r="AR2983" t="s">
        <v>300</v>
      </c>
      <c r="AS2983" t="s">
        <v>67</v>
      </c>
      <c r="AT2983" t="s">
        <v>67</v>
      </c>
      <c r="AU2983" t="s">
        <v>4450</v>
      </c>
      <c r="AV2983" t="s">
        <v>8842</v>
      </c>
      <c r="AW2983" t="s">
        <v>3403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2016031423</v>
      </c>
      <c r="BM2983">
        <v>23</v>
      </c>
    </row>
    <row r="2984" spans="1:65">
      <c r="A2984" t="s">
        <v>8843</v>
      </c>
      <c r="B2984">
        <v>2983</v>
      </c>
      <c r="C2984" t="s">
        <v>718</v>
      </c>
      <c r="D2984">
        <v>1</v>
      </c>
      <c r="E2984">
        <v>23</v>
      </c>
      <c r="F2984">
        <v>2016031423</v>
      </c>
      <c r="G2984">
        <v>20160314</v>
      </c>
      <c r="H2984" t="s">
        <v>3405</v>
      </c>
      <c r="I2984" t="s">
        <v>296</v>
      </c>
      <c r="J2984" t="s">
        <v>55</v>
      </c>
      <c r="K2984">
        <v>2</v>
      </c>
      <c r="L2984">
        <v>1</v>
      </c>
      <c r="M2984">
        <v>1</v>
      </c>
      <c r="N2984" t="s">
        <v>56</v>
      </c>
      <c r="O2984" t="s">
        <v>296</v>
      </c>
      <c r="P2984" t="s">
        <v>68</v>
      </c>
      <c r="Q2984" t="s">
        <v>3</v>
      </c>
      <c r="R2984" t="s">
        <v>67</v>
      </c>
      <c r="S2984" t="s">
        <v>55</v>
      </c>
      <c r="T2984" t="s">
        <v>56</v>
      </c>
      <c r="U2984" t="s">
        <v>56</v>
      </c>
      <c r="V2984" t="s">
        <v>68</v>
      </c>
      <c r="W2984" t="s">
        <v>55</v>
      </c>
      <c r="X2984" t="s">
        <v>56</v>
      </c>
      <c r="Y2984" t="s">
        <v>56</v>
      </c>
      <c r="Z2984" t="s">
        <v>56</v>
      </c>
      <c r="AA2984" t="s">
        <v>57</v>
      </c>
      <c r="AB2984" t="s">
        <v>56</v>
      </c>
      <c r="AC2984" t="s">
        <v>56</v>
      </c>
      <c r="AD2984" t="s">
        <v>3118</v>
      </c>
      <c r="AE2984">
        <v>0</v>
      </c>
      <c r="AF2984">
        <v>0</v>
      </c>
      <c r="AG2984">
        <v>0</v>
      </c>
      <c r="AH2984">
        <v>1</v>
      </c>
      <c r="AI2984" s="18" t="str">
        <f t="shared" si="185"/>
        <v>1</v>
      </c>
      <c r="AJ2984" s="18" t="str">
        <f t="shared" si="186"/>
        <v>1</v>
      </c>
      <c r="AK2984" s="18" t="str">
        <f t="shared" si="187"/>
        <v>1</v>
      </c>
      <c r="AL2984" s="18">
        <f t="shared" si="188"/>
        <v>1</v>
      </c>
      <c r="AM2984" t="s">
        <v>55</v>
      </c>
      <c r="AN2984" t="s">
        <v>55</v>
      </c>
      <c r="AO2984">
        <v>0</v>
      </c>
      <c r="AP2984">
        <v>0</v>
      </c>
      <c r="AQ2984">
        <v>0</v>
      </c>
      <c r="AR2984" t="s">
        <v>300</v>
      </c>
      <c r="AS2984" t="s">
        <v>67</v>
      </c>
      <c r="AT2984" t="s">
        <v>67</v>
      </c>
      <c r="AU2984" t="s">
        <v>4450</v>
      </c>
      <c r="AV2984" t="s">
        <v>8843</v>
      </c>
      <c r="AW2984" t="s">
        <v>3405</v>
      </c>
      <c r="AX2984">
        <v>0</v>
      </c>
      <c r="AY2984">
        <v>0</v>
      </c>
      <c r="AZ2984">
        <v>0</v>
      </c>
      <c r="BA2984">
        <v>1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2016031423</v>
      </c>
      <c r="BM2984">
        <v>23</v>
      </c>
    </row>
    <row r="2985" spans="1:65">
      <c r="A2985" t="s">
        <v>8844</v>
      </c>
      <c r="B2985">
        <v>2984</v>
      </c>
      <c r="C2985" t="s">
        <v>57</v>
      </c>
      <c r="D2985" t="s">
        <v>55</v>
      </c>
      <c r="E2985">
        <v>23</v>
      </c>
      <c r="F2985">
        <v>2016031423</v>
      </c>
      <c r="G2985" t="s">
        <v>55</v>
      </c>
      <c r="H2985" t="s">
        <v>3406</v>
      </c>
      <c r="I2985" t="s">
        <v>55</v>
      </c>
      <c r="J2985" t="s">
        <v>55</v>
      </c>
      <c r="K2985" t="s">
        <v>55</v>
      </c>
      <c r="L2985" t="s">
        <v>55</v>
      </c>
      <c r="M2985" t="s">
        <v>55</v>
      </c>
      <c r="N2985" t="s">
        <v>57</v>
      </c>
      <c r="O2985" t="s">
        <v>57</v>
      </c>
      <c r="P2985" t="s">
        <v>57</v>
      </c>
      <c r="Q2985" t="s">
        <v>57</v>
      </c>
      <c r="R2985" t="s">
        <v>57</v>
      </c>
      <c r="S2985" t="s">
        <v>55</v>
      </c>
      <c r="T2985" t="s">
        <v>57</v>
      </c>
      <c r="U2985" t="s">
        <v>57</v>
      </c>
      <c r="V2985" t="s">
        <v>57</v>
      </c>
      <c r="W2985" t="s">
        <v>55</v>
      </c>
      <c r="X2985" t="s">
        <v>57</v>
      </c>
      <c r="Y2985" t="s">
        <v>57</v>
      </c>
      <c r="Z2985" t="s">
        <v>57</v>
      </c>
      <c r="AA2985" t="s">
        <v>57</v>
      </c>
      <c r="AB2985" t="s">
        <v>57</v>
      </c>
      <c r="AC2985" t="s">
        <v>57</v>
      </c>
      <c r="AD2985" t="s">
        <v>57</v>
      </c>
      <c r="AE2985">
        <v>0</v>
      </c>
      <c r="AF2985">
        <v>0</v>
      </c>
      <c r="AG2985">
        <v>0</v>
      </c>
      <c r="AH2985">
        <v>0</v>
      </c>
      <c r="AI2985" s="18" t="str">
        <f t="shared" si="185"/>
        <v>1</v>
      </c>
      <c r="AJ2985" s="18" t="str">
        <f t="shared" si="186"/>
        <v>1</v>
      </c>
      <c r="AK2985" s="18" t="str">
        <f t="shared" si="187"/>
        <v>1</v>
      </c>
      <c r="AL2985" s="18">
        <f t="shared" si="188"/>
        <v>0</v>
      </c>
      <c r="AM2985" t="s">
        <v>55</v>
      </c>
      <c r="AN2985" t="s">
        <v>55</v>
      </c>
      <c r="AO2985">
        <v>0</v>
      </c>
      <c r="AP2985">
        <v>1</v>
      </c>
      <c r="AQ2985">
        <v>0</v>
      </c>
      <c r="AR2985" t="s">
        <v>59</v>
      </c>
      <c r="AS2985" t="s">
        <v>80</v>
      </c>
      <c r="AT2985" t="s">
        <v>80</v>
      </c>
      <c r="AU2985" t="s">
        <v>80</v>
      </c>
      <c r="AV2985" t="s">
        <v>8844</v>
      </c>
      <c r="AW2985" t="s">
        <v>3406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2016031423</v>
      </c>
      <c r="BM2985">
        <v>23</v>
      </c>
    </row>
    <row r="2986" spans="1:65">
      <c r="A2986" t="s">
        <v>8845</v>
      </c>
      <c r="B2986">
        <v>2985</v>
      </c>
      <c r="C2986" t="s">
        <v>57</v>
      </c>
      <c r="D2986" t="s">
        <v>55</v>
      </c>
      <c r="E2986">
        <v>23</v>
      </c>
      <c r="F2986">
        <v>2016031423</v>
      </c>
      <c r="G2986" t="s">
        <v>55</v>
      </c>
      <c r="H2986" t="s">
        <v>3407</v>
      </c>
      <c r="I2986" t="s">
        <v>55</v>
      </c>
      <c r="J2986" t="s">
        <v>55</v>
      </c>
      <c r="K2986" t="s">
        <v>55</v>
      </c>
      <c r="L2986" t="s">
        <v>55</v>
      </c>
      <c r="M2986" t="s">
        <v>55</v>
      </c>
      <c r="N2986" t="s">
        <v>57</v>
      </c>
      <c r="O2986" t="s">
        <v>57</v>
      </c>
      <c r="P2986" t="s">
        <v>57</v>
      </c>
      <c r="Q2986" t="s">
        <v>57</v>
      </c>
      <c r="R2986" t="s">
        <v>57</v>
      </c>
      <c r="S2986" t="s">
        <v>55</v>
      </c>
      <c r="T2986" t="s">
        <v>57</v>
      </c>
      <c r="U2986" t="s">
        <v>57</v>
      </c>
      <c r="V2986" t="s">
        <v>57</v>
      </c>
      <c r="W2986" t="s">
        <v>55</v>
      </c>
      <c r="X2986" t="s">
        <v>57</v>
      </c>
      <c r="Y2986" t="s">
        <v>57</v>
      </c>
      <c r="Z2986" t="s">
        <v>57</v>
      </c>
      <c r="AA2986" t="s">
        <v>57</v>
      </c>
      <c r="AB2986" t="s">
        <v>57</v>
      </c>
      <c r="AC2986" t="s">
        <v>57</v>
      </c>
      <c r="AD2986" t="s">
        <v>57</v>
      </c>
      <c r="AE2986">
        <v>0</v>
      </c>
      <c r="AF2986">
        <v>0</v>
      </c>
      <c r="AG2986">
        <v>0</v>
      </c>
      <c r="AH2986">
        <v>0</v>
      </c>
      <c r="AI2986" s="18" t="str">
        <f t="shared" si="185"/>
        <v>1</v>
      </c>
      <c r="AJ2986" s="18" t="str">
        <f t="shared" si="186"/>
        <v>1</v>
      </c>
      <c r="AK2986" s="18" t="str">
        <f t="shared" si="187"/>
        <v>1</v>
      </c>
      <c r="AL2986" s="18">
        <f t="shared" si="188"/>
        <v>0</v>
      </c>
      <c r="AM2986" t="s">
        <v>55</v>
      </c>
      <c r="AN2986" t="s">
        <v>55</v>
      </c>
      <c r="AO2986">
        <v>0</v>
      </c>
      <c r="AP2986">
        <v>1</v>
      </c>
      <c r="AQ2986">
        <v>0</v>
      </c>
      <c r="AR2986" t="s">
        <v>59</v>
      </c>
      <c r="AS2986" t="s">
        <v>80</v>
      </c>
      <c r="AT2986" t="s">
        <v>80</v>
      </c>
      <c r="AU2986" t="s">
        <v>80</v>
      </c>
      <c r="AV2986" t="s">
        <v>8845</v>
      </c>
      <c r="AW2986" t="s">
        <v>3407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1</v>
      </c>
      <c r="BJ2986">
        <v>0</v>
      </c>
      <c r="BK2986">
        <v>0</v>
      </c>
      <c r="BL2986">
        <v>2016031423</v>
      </c>
      <c r="BM2986">
        <v>23</v>
      </c>
    </row>
    <row r="2987" spans="1:65">
      <c r="A2987" t="s">
        <v>8846</v>
      </c>
      <c r="B2987">
        <v>2986</v>
      </c>
      <c r="C2987" t="s">
        <v>718</v>
      </c>
      <c r="D2987">
        <v>1</v>
      </c>
      <c r="E2987">
        <v>23</v>
      </c>
      <c r="F2987">
        <v>2016031423</v>
      </c>
      <c r="G2987">
        <v>20160314</v>
      </c>
      <c r="H2987" t="s">
        <v>3408</v>
      </c>
      <c r="I2987" t="s">
        <v>76</v>
      </c>
      <c r="J2987" t="s">
        <v>55</v>
      </c>
      <c r="K2987">
        <v>1</v>
      </c>
      <c r="L2987">
        <v>0</v>
      </c>
      <c r="M2987">
        <v>1</v>
      </c>
      <c r="N2987" t="s">
        <v>56</v>
      </c>
      <c r="O2987" t="s">
        <v>76</v>
      </c>
      <c r="P2987" t="s">
        <v>56</v>
      </c>
      <c r="Q2987" t="s">
        <v>4</v>
      </c>
      <c r="R2987" t="s">
        <v>78</v>
      </c>
      <c r="S2987" t="s">
        <v>55</v>
      </c>
      <c r="T2987" t="s">
        <v>56</v>
      </c>
      <c r="U2987" t="s">
        <v>56</v>
      </c>
      <c r="V2987" t="s">
        <v>56</v>
      </c>
      <c r="W2987" t="s">
        <v>55</v>
      </c>
      <c r="X2987" t="s">
        <v>56</v>
      </c>
      <c r="Y2987" t="s">
        <v>56</v>
      </c>
      <c r="Z2987" t="s">
        <v>56</v>
      </c>
      <c r="AA2987" t="s">
        <v>57</v>
      </c>
      <c r="AB2987" t="s">
        <v>56</v>
      </c>
      <c r="AC2987" t="s">
        <v>56</v>
      </c>
      <c r="AD2987" t="s">
        <v>57</v>
      </c>
      <c r="AE2987">
        <v>0</v>
      </c>
      <c r="AF2987">
        <v>0</v>
      </c>
      <c r="AG2987">
        <v>0</v>
      </c>
      <c r="AH2987">
        <v>1</v>
      </c>
      <c r="AI2987" s="18" t="str">
        <f t="shared" si="185"/>
        <v>1</v>
      </c>
      <c r="AJ2987" s="18" t="str">
        <f t="shared" si="186"/>
        <v>1</v>
      </c>
      <c r="AK2987" s="18" t="str">
        <f t="shared" si="187"/>
        <v>1</v>
      </c>
      <c r="AL2987" s="18">
        <f t="shared" si="188"/>
        <v>1</v>
      </c>
      <c r="AM2987" t="s">
        <v>55</v>
      </c>
      <c r="AN2987" t="s">
        <v>55</v>
      </c>
      <c r="AO2987">
        <v>1</v>
      </c>
      <c r="AP2987">
        <v>0</v>
      </c>
      <c r="AQ2987">
        <v>0</v>
      </c>
      <c r="AR2987" t="s">
        <v>76</v>
      </c>
      <c r="AS2987" t="s">
        <v>78</v>
      </c>
      <c r="AT2987" t="s">
        <v>78</v>
      </c>
      <c r="AU2987" t="s">
        <v>4449</v>
      </c>
      <c r="AV2987" t="s">
        <v>8846</v>
      </c>
      <c r="AW2987" t="s">
        <v>3408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1</v>
      </c>
      <c r="BL2987">
        <v>2016031423</v>
      </c>
      <c r="BM2987">
        <v>23</v>
      </c>
    </row>
    <row r="2988" spans="1:65">
      <c r="A2988" t="s">
        <v>8847</v>
      </c>
      <c r="B2988">
        <v>2987</v>
      </c>
      <c r="C2988" t="s">
        <v>718</v>
      </c>
      <c r="D2988">
        <v>1</v>
      </c>
      <c r="E2988">
        <v>23</v>
      </c>
      <c r="F2988">
        <v>2016031423</v>
      </c>
      <c r="G2988">
        <v>20160314</v>
      </c>
      <c r="H2988" t="s">
        <v>3409</v>
      </c>
      <c r="I2988" t="s">
        <v>618</v>
      </c>
      <c r="J2988" t="s">
        <v>55</v>
      </c>
      <c r="K2988">
        <v>1</v>
      </c>
      <c r="L2988">
        <v>1</v>
      </c>
      <c r="M2988">
        <v>0</v>
      </c>
      <c r="N2988" t="s">
        <v>56</v>
      </c>
      <c r="O2988" t="s">
        <v>618</v>
      </c>
      <c r="P2988" t="s">
        <v>68</v>
      </c>
      <c r="Q2988" t="s">
        <v>3</v>
      </c>
      <c r="R2988" t="s">
        <v>78</v>
      </c>
      <c r="S2988" t="s">
        <v>55</v>
      </c>
      <c r="T2988" t="s">
        <v>56</v>
      </c>
      <c r="U2988" t="s">
        <v>56</v>
      </c>
      <c r="V2988" t="s">
        <v>56</v>
      </c>
      <c r="W2988" t="s">
        <v>55</v>
      </c>
      <c r="X2988" t="s">
        <v>56</v>
      </c>
      <c r="Y2988" t="s">
        <v>56</v>
      </c>
      <c r="Z2988" t="s">
        <v>56</v>
      </c>
      <c r="AA2988" t="s">
        <v>57</v>
      </c>
      <c r="AB2988" t="s">
        <v>56</v>
      </c>
      <c r="AC2988" t="s">
        <v>56</v>
      </c>
      <c r="AD2988" t="s">
        <v>57</v>
      </c>
      <c r="AE2988">
        <v>0</v>
      </c>
      <c r="AF2988">
        <v>0</v>
      </c>
      <c r="AG2988">
        <v>0</v>
      </c>
      <c r="AH2988">
        <v>1</v>
      </c>
      <c r="AI2988" s="18" t="str">
        <f t="shared" si="185"/>
        <v>1</v>
      </c>
      <c r="AJ2988" s="18" t="str">
        <f t="shared" si="186"/>
        <v>1</v>
      </c>
      <c r="AK2988" s="18" t="str">
        <f t="shared" si="187"/>
        <v>1</v>
      </c>
      <c r="AL2988" s="18">
        <f t="shared" si="188"/>
        <v>1</v>
      </c>
      <c r="AM2988" t="s">
        <v>55</v>
      </c>
      <c r="AN2988" t="s">
        <v>55</v>
      </c>
      <c r="AO2988">
        <v>0</v>
      </c>
      <c r="AP2988">
        <v>0</v>
      </c>
      <c r="AQ2988">
        <v>0</v>
      </c>
      <c r="AR2988" t="s">
        <v>379</v>
      </c>
      <c r="AS2988" t="s">
        <v>78</v>
      </c>
      <c r="AT2988" t="s">
        <v>78</v>
      </c>
      <c r="AU2988" t="s">
        <v>4449</v>
      </c>
      <c r="AV2988" t="s">
        <v>8847</v>
      </c>
      <c r="AW2988" t="s">
        <v>3409</v>
      </c>
      <c r="AX2988">
        <v>0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2016031423</v>
      </c>
      <c r="BM2988">
        <v>23</v>
      </c>
    </row>
    <row r="2989" spans="1:65">
      <c r="A2989" t="s">
        <v>8848</v>
      </c>
      <c r="B2989">
        <v>2988</v>
      </c>
      <c r="C2989" t="s">
        <v>57</v>
      </c>
      <c r="D2989" t="s">
        <v>55</v>
      </c>
      <c r="E2989">
        <v>23</v>
      </c>
      <c r="F2989">
        <v>2016031423</v>
      </c>
      <c r="G2989" t="s">
        <v>55</v>
      </c>
      <c r="H2989" t="s">
        <v>3410</v>
      </c>
      <c r="I2989" t="s">
        <v>55</v>
      </c>
      <c r="J2989" t="s">
        <v>55</v>
      </c>
      <c r="K2989" t="s">
        <v>55</v>
      </c>
      <c r="L2989" t="s">
        <v>55</v>
      </c>
      <c r="M2989" t="s">
        <v>55</v>
      </c>
      <c r="N2989" t="s">
        <v>57</v>
      </c>
      <c r="O2989" t="s">
        <v>57</v>
      </c>
      <c r="P2989" t="s">
        <v>57</v>
      </c>
      <c r="Q2989" t="s">
        <v>57</v>
      </c>
      <c r="R2989" t="s">
        <v>57</v>
      </c>
      <c r="S2989" t="s">
        <v>55</v>
      </c>
      <c r="T2989" t="s">
        <v>57</v>
      </c>
      <c r="U2989" t="s">
        <v>57</v>
      </c>
      <c r="V2989" t="s">
        <v>57</v>
      </c>
      <c r="W2989" t="s">
        <v>55</v>
      </c>
      <c r="X2989" t="s">
        <v>57</v>
      </c>
      <c r="Y2989" t="s">
        <v>57</v>
      </c>
      <c r="Z2989" t="s">
        <v>57</v>
      </c>
      <c r="AA2989" t="s">
        <v>57</v>
      </c>
      <c r="AB2989" t="s">
        <v>57</v>
      </c>
      <c r="AC2989" t="s">
        <v>57</v>
      </c>
      <c r="AD2989" t="s">
        <v>57</v>
      </c>
      <c r="AE2989">
        <v>0</v>
      </c>
      <c r="AF2989">
        <v>0</v>
      </c>
      <c r="AG2989">
        <v>0</v>
      </c>
      <c r="AH2989">
        <v>0</v>
      </c>
      <c r="AI2989" s="18" t="str">
        <f t="shared" si="185"/>
        <v>1</v>
      </c>
      <c r="AJ2989" s="18" t="str">
        <f t="shared" si="186"/>
        <v>1</v>
      </c>
      <c r="AK2989" s="18" t="str">
        <f t="shared" si="187"/>
        <v>1</v>
      </c>
      <c r="AL2989" s="18">
        <f t="shared" si="188"/>
        <v>0</v>
      </c>
      <c r="AM2989" t="s">
        <v>55</v>
      </c>
      <c r="AN2989" t="s">
        <v>55</v>
      </c>
      <c r="AO2989">
        <v>0</v>
      </c>
      <c r="AP2989">
        <v>1</v>
      </c>
      <c r="AQ2989">
        <v>0</v>
      </c>
      <c r="AR2989" t="s">
        <v>59</v>
      </c>
      <c r="AS2989" t="s">
        <v>80</v>
      </c>
      <c r="AT2989" t="s">
        <v>80</v>
      </c>
      <c r="AU2989" t="s">
        <v>80</v>
      </c>
      <c r="AV2989" t="s">
        <v>8848</v>
      </c>
      <c r="AW2989" t="s">
        <v>3410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0</v>
      </c>
      <c r="BL2989">
        <v>2016031423</v>
      </c>
      <c r="BM2989">
        <v>23</v>
      </c>
    </row>
    <row r="2990" spans="1:65">
      <c r="A2990" t="s">
        <v>8849</v>
      </c>
      <c r="B2990">
        <v>2989</v>
      </c>
      <c r="C2990" t="s">
        <v>57</v>
      </c>
      <c r="D2990" t="s">
        <v>55</v>
      </c>
      <c r="E2990">
        <v>23</v>
      </c>
      <c r="F2990">
        <v>2016031423</v>
      </c>
      <c r="G2990" t="s">
        <v>55</v>
      </c>
      <c r="H2990" t="s">
        <v>3411</v>
      </c>
      <c r="I2990" t="s">
        <v>55</v>
      </c>
      <c r="J2990" t="s">
        <v>55</v>
      </c>
      <c r="K2990" t="s">
        <v>55</v>
      </c>
      <c r="L2990" t="s">
        <v>55</v>
      </c>
      <c r="M2990" t="s">
        <v>55</v>
      </c>
      <c r="N2990" t="s">
        <v>57</v>
      </c>
      <c r="O2990" t="s">
        <v>57</v>
      </c>
      <c r="P2990" t="s">
        <v>57</v>
      </c>
      <c r="Q2990" t="s">
        <v>57</v>
      </c>
      <c r="R2990" t="s">
        <v>57</v>
      </c>
      <c r="S2990" t="s">
        <v>55</v>
      </c>
      <c r="T2990" t="s">
        <v>57</v>
      </c>
      <c r="U2990" t="s">
        <v>57</v>
      </c>
      <c r="V2990" t="s">
        <v>57</v>
      </c>
      <c r="W2990" t="s">
        <v>55</v>
      </c>
      <c r="X2990" t="s">
        <v>57</v>
      </c>
      <c r="Y2990" t="s">
        <v>57</v>
      </c>
      <c r="Z2990" t="s">
        <v>57</v>
      </c>
      <c r="AA2990" t="s">
        <v>57</v>
      </c>
      <c r="AB2990" t="s">
        <v>57</v>
      </c>
      <c r="AC2990" t="s">
        <v>57</v>
      </c>
      <c r="AD2990" t="s">
        <v>57</v>
      </c>
      <c r="AE2990">
        <v>0</v>
      </c>
      <c r="AF2990">
        <v>0</v>
      </c>
      <c r="AG2990">
        <v>0</v>
      </c>
      <c r="AH2990">
        <v>0</v>
      </c>
      <c r="AI2990" s="18" t="str">
        <f t="shared" si="185"/>
        <v>1</v>
      </c>
      <c r="AJ2990" s="18" t="str">
        <f t="shared" si="186"/>
        <v>1</v>
      </c>
      <c r="AK2990" s="18" t="str">
        <f t="shared" si="187"/>
        <v>1</v>
      </c>
      <c r="AL2990" s="18">
        <f t="shared" si="188"/>
        <v>0</v>
      </c>
      <c r="AM2990" t="s">
        <v>55</v>
      </c>
      <c r="AN2990" t="s">
        <v>55</v>
      </c>
      <c r="AO2990">
        <v>0</v>
      </c>
      <c r="AP2990">
        <v>1</v>
      </c>
      <c r="AQ2990">
        <v>0</v>
      </c>
      <c r="AR2990" t="s">
        <v>59</v>
      </c>
      <c r="AS2990" t="s">
        <v>80</v>
      </c>
      <c r="AT2990" t="s">
        <v>80</v>
      </c>
      <c r="AU2990" t="s">
        <v>80</v>
      </c>
      <c r="AV2990" t="s">
        <v>8849</v>
      </c>
      <c r="AW2990" t="s">
        <v>3411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1</v>
      </c>
      <c r="BJ2990">
        <v>0</v>
      </c>
      <c r="BK2990">
        <v>0</v>
      </c>
      <c r="BL2990">
        <v>2016031423</v>
      </c>
      <c r="BM2990">
        <v>23</v>
      </c>
    </row>
    <row r="2991" spans="1:65">
      <c r="A2991" t="s">
        <v>8850</v>
      </c>
      <c r="B2991">
        <v>2990</v>
      </c>
      <c r="C2991" t="s">
        <v>57</v>
      </c>
      <c r="D2991" t="s">
        <v>55</v>
      </c>
      <c r="E2991">
        <v>23</v>
      </c>
      <c r="F2991">
        <v>2016031423</v>
      </c>
      <c r="G2991" t="s">
        <v>55</v>
      </c>
      <c r="H2991" t="s">
        <v>3412</v>
      </c>
      <c r="I2991" t="s">
        <v>55</v>
      </c>
      <c r="J2991" t="s">
        <v>55</v>
      </c>
      <c r="K2991" t="s">
        <v>55</v>
      </c>
      <c r="L2991" t="s">
        <v>55</v>
      </c>
      <c r="M2991" t="s">
        <v>55</v>
      </c>
      <c r="N2991" t="s">
        <v>57</v>
      </c>
      <c r="O2991" t="s">
        <v>57</v>
      </c>
      <c r="P2991" t="s">
        <v>57</v>
      </c>
      <c r="Q2991" t="s">
        <v>57</v>
      </c>
      <c r="R2991" t="s">
        <v>57</v>
      </c>
      <c r="S2991" t="s">
        <v>55</v>
      </c>
      <c r="T2991" t="s">
        <v>57</v>
      </c>
      <c r="U2991" t="s">
        <v>57</v>
      </c>
      <c r="V2991" t="s">
        <v>57</v>
      </c>
      <c r="W2991" t="s">
        <v>55</v>
      </c>
      <c r="X2991" t="s">
        <v>57</v>
      </c>
      <c r="Y2991" t="s">
        <v>57</v>
      </c>
      <c r="Z2991" t="s">
        <v>57</v>
      </c>
      <c r="AA2991" t="s">
        <v>57</v>
      </c>
      <c r="AB2991" t="s">
        <v>57</v>
      </c>
      <c r="AC2991" t="s">
        <v>57</v>
      </c>
      <c r="AD2991" t="s">
        <v>57</v>
      </c>
      <c r="AE2991">
        <v>0</v>
      </c>
      <c r="AF2991">
        <v>0</v>
      </c>
      <c r="AG2991">
        <v>0</v>
      </c>
      <c r="AH2991">
        <v>0</v>
      </c>
      <c r="AI2991" s="18" t="str">
        <f t="shared" si="185"/>
        <v>1</v>
      </c>
      <c r="AJ2991" s="18" t="str">
        <f t="shared" si="186"/>
        <v>1</v>
      </c>
      <c r="AK2991" s="18" t="str">
        <f t="shared" si="187"/>
        <v>1</v>
      </c>
      <c r="AL2991" s="18">
        <f t="shared" si="188"/>
        <v>0</v>
      </c>
      <c r="AM2991" t="s">
        <v>55</v>
      </c>
      <c r="AN2991" t="s">
        <v>55</v>
      </c>
      <c r="AO2991">
        <v>1</v>
      </c>
      <c r="AP2991">
        <v>1</v>
      </c>
      <c r="AQ2991">
        <v>0</v>
      </c>
      <c r="AR2991" t="s">
        <v>59</v>
      </c>
      <c r="AS2991" t="s">
        <v>80</v>
      </c>
      <c r="AT2991" t="s">
        <v>80</v>
      </c>
      <c r="AU2991" t="s">
        <v>80</v>
      </c>
      <c r="AV2991" t="s">
        <v>8850</v>
      </c>
      <c r="AW2991" t="s">
        <v>3412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1</v>
      </c>
      <c r="BJ2991">
        <v>0</v>
      </c>
      <c r="BK2991">
        <v>0</v>
      </c>
      <c r="BL2991">
        <v>2016031423</v>
      </c>
      <c r="BM2991">
        <v>23</v>
      </c>
    </row>
    <row r="2992" spans="1:65">
      <c r="A2992" t="s">
        <v>8851</v>
      </c>
      <c r="B2992">
        <v>2991</v>
      </c>
      <c r="C2992" t="s">
        <v>57</v>
      </c>
      <c r="D2992" t="s">
        <v>55</v>
      </c>
      <c r="E2992">
        <v>23</v>
      </c>
      <c r="F2992">
        <v>2016031423</v>
      </c>
      <c r="G2992" t="s">
        <v>55</v>
      </c>
      <c r="H2992" t="s">
        <v>3413</v>
      </c>
      <c r="I2992" t="s">
        <v>55</v>
      </c>
      <c r="J2992" t="s">
        <v>55</v>
      </c>
      <c r="K2992" t="s">
        <v>55</v>
      </c>
      <c r="L2992" t="s">
        <v>55</v>
      </c>
      <c r="M2992" t="s">
        <v>55</v>
      </c>
      <c r="N2992" t="s">
        <v>57</v>
      </c>
      <c r="O2992" t="s">
        <v>57</v>
      </c>
      <c r="P2992" t="s">
        <v>57</v>
      </c>
      <c r="Q2992" t="s">
        <v>57</v>
      </c>
      <c r="R2992" t="s">
        <v>57</v>
      </c>
      <c r="S2992" t="s">
        <v>55</v>
      </c>
      <c r="T2992" t="s">
        <v>57</v>
      </c>
      <c r="U2992" t="s">
        <v>57</v>
      </c>
      <c r="V2992" t="s">
        <v>57</v>
      </c>
      <c r="W2992" t="s">
        <v>55</v>
      </c>
      <c r="X2992" t="s">
        <v>57</v>
      </c>
      <c r="Y2992" t="s">
        <v>57</v>
      </c>
      <c r="Z2992" t="s">
        <v>57</v>
      </c>
      <c r="AA2992" t="s">
        <v>57</v>
      </c>
      <c r="AB2992" t="s">
        <v>57</v>
      </c>
      <c r="AC2992" t="s">
        <v>57</v>
      </c>
      <c r="AD2992" t="s">
        <v>57</v>
      </c>
      <c r="AE2992">
        <v>0</v>
      </c>
      <c r="AF2992">
        <v>0</v>
      </c>
      <c r="AG2992">
        <v>0</v>
      </c>
      <c r="AH2992">
        <v>0</v>
      </c>
      <c r="AI2992" s="18" t="str">
        <f t="shared" si="185"/>
        <v>1</v>
      </c>
      <c r="AJ2992" s="18" t="str">
        <f t="shared" si="186"/>
        <v>1</v>
      </c>
      <c r="AK2992" s="18" t="str">
        <f t="shared" si="187"/>
        <v>1</v>
      </c>
      <c r="AL2992" s="18">
        <f t="shared" si="188"/>
        <v>0</v>
      </c>
      <c r="AM2992" t="s">
        <v>55</v>
      </c>
      <c r="AN2992" t="s">
        <v>55</v>
      </c>
      <c r="AO2992">
        <v>0</v>
      </c>
      <c r="AP2992">
        <v>1</v>
      </c>
      <c r="AQ2992">
        <v>0</v>
      </c>
      <c r="AR2992" t="s">
        <v>59</v>
      </c>
      <c r="AS2992" t="s">
        <v>80</v>
      </c>
      <c r="AT2992" t="s">
        <v>80</v>
      </c>
      <c r="AU2992" t="s">
        <v>80</v>
      </c>
      <c r="AV2992" t="s">
        <v>8851</v>
      </c>
      <c r="AW2992" t="s">
        <v>3413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1</v>
      </c>
      <c r="BJ2992">
        <v>0</v>
      </c>
      <c r="BK2992">
        <v>0</v>
      </c>
      <c r="BL2992">
        <v>2016031423</v>
      </c>
      <c r="BM2992">
        <v>23</v>
      </c>
    </row>
    <row r="2993" spans="1:65">
      <c r="A2993" t="s">
        <v>8852</v>
      </c>
      <c r="B2993">
        <v>2992</v>
      </c>
      <c r="C2993" t="s">
        <v>57</v>
      </c>
      <c r="D2993" t="s">
        <v>55</v>
      </c>
      <c r="E2993">
        <v>23</v>
      </c>
      <c r="F2993">
        <v>2016031423</v>
      </c>
      <c r="G2993" t="s">
        <v>55</v>
      </c>
      <c r="H2993" t="s">
        <v>3414</v>
      </c>
      <c r="I2993" t="s">
        <v>55</v>
      </c>
      <c r="J2993" t="s">
        <v>55</v>
      </c>
      <c r="K2993" t="s">
        <v>55</v>
      </c>
      <c r="L2993" t="s">
        <v>55</v>
      </c>
      <c r="M2993" t="s">
        <v>55</v>
      </c>
      <c r="N2993" t="s">
        <v>57</v>
      </c>
      <c r="O2993" t="s">
        <v>57</v>
      </c>
      <c r="P2993" t="s">
        <v>57</v>
      </c>
      <c r="Q2993" t="s">
        <v>57</v>
      </c>
      <c r="R2993" t="s">
        <v>57</v>
      </c>
      <c r="S2993" t="s">
        <v>55</v>
      </c>
      <c r="T2993" t="s">
        <v>57</v>
      </c>
      <c r="U2993" t="s">
        <v>57</v>
      </c>
      <c r="V2993" t="s">
        <v>57</v>
      </c>
      <c r="W2993" t="s">
        <v>55</v>
      </c>
      <c r="X2993" t="s">
        <v>57</v>
      </c>
      <c r="Y2993" t="s">
        <v>57</v>
      </c>
      <c r="Z2993" t="s">
        <v>57</v>
      </c>
      <c r="AA2993" t="s">
        <v>57</v>
      </c>
      <c r="AB2993" t="s">
        <v>57</v>
      </c>
      <c r="AC2993" t="s">
        <v>57</v>
      </c>
      <c r="AD2993" t="s">
        <v>57</v>
      </c>
      <c r="AE2993">
        <v>0</v>
      </c>
      <c r="AF2993">
        <v>0</v>
      </c>
      <c r="AG2993">
        <v>0</v>
      </c>
      <c r="AH2993">
        <v>0</v>
      </c>
      <c r="AI2993" s="18" t="str">
        <f t="shared" si="185"/>
        <v>1</v>
      </c>
      <c r="AJ2993" s="18" t="str">
        <f t="shared" si="186"/>
        <v>1</v>
      </c>
      <c r="AK2993" s="18" t="str">
        <f t="shared" si="187"/>
        <v>1</v>
      </c>
      <c r="AL2993" s="18">
        <f t="shared" si="188"/>
        <v>0</v>
      </c>
      <c r="AM2993" t="s">
        <v>55</v>
      </c>
      <c r="AN2993" t="s">
        <v>55</v>
      </c>
      <c r="AO2993">
        <v>0</v>
      </c>
      <c r="AP2993">
        <v>1</v>
      </c>
      <c r="AQ2993">
        <v>0</v>
      </c>
      <c r="AR2993" t="s">
        <v>59</v>
      </c>
      <c r="AS2993" t="s">
        <v>80</v>
      </c>
      <c r="AT2993" t="s">
        <v>80</v>
      </c>
      <c r="AU2993" t="s">
        <v>80</v>
      </c>
      <c r="AV2993" t="s">
        <v>8852</v>
      </c>
      <c r="AW2993" t="s">
        <v>3414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0</v>
      </c>
      <c r="BK2993">
        <v>0</v>
      </c>
      <c r="BL2993">
        <v>2016031423</v>
      </c>
      <c r="BM2993">
        <v>23</v>
      </c>
    </row>
    <row r="2994" spans="1:65">
      <c r="A2994" t="s">
        <v>8853</v>
      </c>
      <c r="B2994">
        <v>2993</v>
      </c>
      <c r="C2994" t="s">
        <v>57</v>
      </c>
      <c r="D2994" t="s">
        <v>55</v>
      </c>
      <c r="E2994">
        <v>23</v>
      </c>
      <c r="F2994">
        <v>2016031423</v>
      </c>
      <c r="G2994" t="s">
        <v>55</v>
      </c>
      <c r="H2994" t="s">
        <v>3415</v>
      </c>
      <c r="I2994" t="s">
        <v>55</v>
      </c>
      <c r="J2994" t="s">
        <v>55</v>
      </c>
      <c r="K2994" t="s">
        <v>55</v>
      </c>
      <c r="L2994" t="s">
        <v>55</v>
      </c>
      <c r="M2994" t="s">
        <v>55</v>
      </c>
      <c r="N2994" t="s">
        <v>57</v>
      </c>
      <c r="O2994" t="s">
        <v>57</v>
      </c>
      <c r="P2994" t="s">
        <v>57</v>
      </c>
      <c r="Q2994" t="s">
        <v>57</v>
      </c>
      <c r="R2994" t="s">
        <v>57</v>
      </c>
      <c r="S2994" t="s">
        <v>55</v>
      </c>
      <c r="T2994" t="s">
        <v>57</v>
      </c>
      <c r="U2994" t="s">
        <v>57</v>
      </c>
      <c r="V2994" t="s">
        <v>57</v>
      </c>
      <c r="W2994" t="s">
        <v>55</v>
      </c>
      <c r="X2994" t="s">
        <v>57</v>
      </c>
      <c r="Y2994" t="s">
        <v>57</v>
      </c>
      <c r="Z2994" t="s">
        <v>57</v>
      </c>
      <c r="AA2994" t="s">
        <v>57</v>
      </c>
      <c r="AB2994" t="s">
        <v>57</v>
      </c>
      <c r="AC2994" t="s">
        <v>57</v>
      </c>
      <c r="AD2994" t="s">
        <v>57</v>
      </c>
      <c r="AE2994">
        <v>0</v>
      </c>
      <c r="AF2994">
        <v>0</v>
      </c>
      <c r="AG2994">
        <v>0</v>
      </c>
      <c r="AH2994">
        <v>0</v>
      </c>
      <c r="AI2994" s="18" t="str">
        <f t="shared" si="185"/>
        <v>1</v>
      </c>
      <c r="AJ2994" s="18" t="str">
        <f t="shared" si="186"/>
        <v>1</v>
      </c>
      <c r="AK2994" s="18" t="str">
        <f t="shared" si="187"/>
        <v>1</v>
      </c>
      <c r="AL2994" s="18">
        <f t="shared" si="188"/>
        <v>0</v>
      </c>
      <c r="AM2994" t="s">
        <v>55</v>
      </c>
      <c r="AN2994" t="s">
        <v>55</v>
      </c>
      <c r="AO2994">
        <v>0</v>
      </c>
      <c r="AP2994">
        <v>1</v>
      </c>
      <c r="AQ2994">
        <v>0</v>
      </c>
      <c r="AR2994" t="s">
        <v>59</v>
      </c>
      <c r="AS2994" t="s">
        <v>80</v>
      </c>
      <c r="AT2994" t="s">
        <v>80</v>
      </c>
      <c r="AU2994" t="s">
        <v>80</v>
      </c>
      <c r="AV2994" t="s">
        <v>8853</v>
      </c>
      <c r="AW2994" t="s">
        <v>3415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1</v>
      </c>
      <c r="BJ2994">
        <v>0</v>
      </c>
      <c r="BK2994">
        <v>0</v>
      </c>
      <c r="BL2994">
        <v>2016031423</v>
      </c>
      <c r="BM2994">
        <v>23</v>
      </c>
    </row>
    <row r="2995" spans="1:65">
      <c r="A2995" t="s">
        <v>8854</v>
      </c>
      <c r="B2995">
        <v>2994</v>
      </c>
      <c r="C2995" t="s">
        <v>718</v>
      </c>
      <c r="D2995">
        <v>1</v>
      </c>
      <c r="E2995">
        <v>23</v>
      </c>
      <c r="F2995">
        <v>2016031423</v>
      </c>
      <c r="G2995">
        <v>20160314</v>
      </c>
      <c r="H2995" t="s">
        <v>3416</v>
      </c>
      <c r="I2995" t="s">
        <v>618</v>
      </c>
      <c r="J2995" t="s">
        <v>55</v>
      </c>
      <c r="K2995">
        <v>1</v>
      </c>
      <c r="L2995">
        <v>0</v>
      </c>
      <c r="M2995">
        <v>1</v>
      </c>
      <c r="N2995" t="s">
        <v>56</v>
      </c>
      <c r="O2995" t="s">
        <v>89</v>
      </c>
      <c r="P2995" t="s">
        <v>68</v>
      </c>
      <c r="Q2995" t="s">
        <v>4</v>
      </c>
      <c r="R2995" t="s">
        <v>78</v>
      </c>
      <c r="S2995" t="s">
        <v>55</v>
      </c>
      <c r="T2995" t="s">
        <v>56</v>
      </c>
      <c r="U2995" t="s">
        <v>56</v>
      </c>
      <c r="V2995" t="s">
        <v>56</v>
      </c>
      <c r="W2995" t="s">
        <v>55</v>
      </c>
      <c r="X2995" t="s">
        <v>56</v>
      </c>
      <c r="Y2995" t="s">
        <v>56</v>
      </c>
      <c r="Z2995" t="s">
        <v>56</v>
      </c>
      <c r="AA2995" t="s">
        <v>57</v>
      </c>
      <c r="AB2995" t="s">
        <v>56</v>
      </c>
      <c r="AC2995" t="s">
        <v>56</v>
      </c>
      <c r="AD2995" t="s">
        <v>57</v>
      </c>
      <c r="AE2995">
        <v>0</v>
      </c>
      <c r="AF2995">
        <v>0</v>
      </c>
      <c r="AG2995">
        <v>0</v>
      </c>
      <c r="AH2995">
        <v>1</v>
      </c>
      <c r="AI2995" s="18" t="str">
        <f t="shared" si="185"/>
        <v>1</v>
      </c>
      <c r="AJ2995" s="18" t="str">
        <f t="shared" si="186"/>
        <v>1</v>
      </c>
      <c r="AK2995" s="18" t="str">
        <f t="shared" si="187"/>
        <v>1</v>
      </c>
      <c r="AL2995" s="18">
        <f t="shared" si="188"/>
        <v>1</v>
      </c>
      <c r="AM2995" t="s">
        <v>55</v>
      </c>
      <c r="AN2995" t="s">
        <v>55</v>
      </c>
      <c r="AO2995">
        <v>0</v>
      </c>
      <c r="AP2995">
        <v>0</v>
      </c>
      <c r="AQ2995">
        <v>0</v>
      </c>
      <c r="AR2995" t="s">
        <v>379</v>
      </c>
      <c r="AS2995" t="s">
        <v>78</v>
      </c>
      <c r="AT2995" t="s">
        <v>78</v>
      </c>
      <c r="AU2995" t="s">
        <v>4449</v>
      </c>
      <c r="AV2995" t="s">
        <v>8854</v>
      </c>
      <c r="AW2995" t="s">
        <v>3416</v>
      </c>
      <c r="AX2995">
        <v>0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1</v>
      </c>
      <c r="BL2995">
        <v>2016031423</v>
      </c>
      <c r="BM2995">
        <v>23</v>
      </c>
    </row>
    <row r="2996" spans="1:65">
      <c r="A2996" t="s">
        <v>8855</v>
      </c>
      <c r="B2996">
        <v>2995</v>
      </c>
      <c r="C2996" t="s">
        <v>57</v>
      </c>
      <c r="D2996" t="s">
        <v>55</v>
      </c>
      <c r="E2996">
        <v>23</v>
      </c>
      <c r="F2996">
        <v>2016031423</v>
      </c>
      <c r="G2996" t="s">
        <v>55</v>
      </c>
      <c r="H2996" t="s">
        <v>3417</v>
      </c>
      <c r="I2996" t="s">
        <v>55</v>
      </c>
      <c r="J2996" t="s">
        <v>55</v>
      </c>
      <c r="K2996" t="s">
        <v>55</v>
      </c>
      <c r="L2996" t="s">
        <v>55</v>
      </c>
      <c r="M2996" t="s">
        <v>55</v>
      </c>
      <c r="N2996" t="s">
        <v>57</v>
      </c>
      <c r="O2996" t="s">
        <v>57</v>
      </c>
      <c r="P2996" t="s">
        <v>57</v>
      </c>
      <c r="Q2996" t="s">
        <v>57</v>
      </c>
      <c r="R2996" t="s">
        <v>57</v>
      </c>
      <c r="S2996" t="s">
        <v>55</v>
      </c>
      <c r="T2996" t="s">
        <v>57</v>
      </c>
      <c r="U2996" t="s">
        <v>57</v>
      </c>
      <c r="V2996" t="s">
        <v>57</v>
      </c>
      <c r="W2996" t="s">
        <v>55</v>
      </c>
      <c r="X2996" t="s">
        <v>57</v>
      </c>
      <c r="Y2996" t="s">
        <v>57</v>
      </c>
      <c r="Z2996" t="s">
        <v>57</v>
      </c>
      <c r="AA2996" t="s">
        <v>57</v>
      </c>
      <c r="AB2996" t="s">
        <v>57</v>
      </c>
      <c r="AC2996" t="s">
        <v>57</v>
      </c>
      <c r="AD2996" t="s">
        <v>57</v>
      </c>
      <c r="AE2996">
        <v>0</v>
      </c>
      <c r="AF2996">
        <v>0</v>
      </c>
      <c r="AG2996">
        <v>0</v>
      </c>
      <c r="AH2996">
        <v>0</v>
      </c>
      <c r="AI2996" s="18" t="str">
        <f t="shared" si="185"/>
        <v>1</v>
      </c>
      <c r="AJ2996" s="18" t="str">
        <f t="shared" si="186"/>
        <v>1</v>
      </c>
      <c r="AK2996" s="18" t="str">
        <f t="shared" si="187"/>
        <v>1</v>
      </c>
      <c r="AL2996" s="18">
        <f t="shared" si="188"/>
        <v>0</v>
      </c>
      <c r="AM2996" t="s">
        <v>55</v>
      </c>
      <c r="AN2996" t="s">
        <v>55</v>
      </c>
      <c r="AO2996">
        <v>1</v>
      </c>
      <c r="AP2996">
        <v>1</v>
      </c>
      <c r="AQ2996">
        <v>0</v>
      </c>
      <c r="AR2996" t="s">
        <v>59</v>
      </c>
      <c r="AS2996" t="s">
        <v>80</v>
      </c>
      <c r="AT2996" t="s">
        <v>80</v>
      </c>
      <c r="AU2996" t="s">
        <v>80</v>
      </c>
      <c r="AV2996" t="s">
        <v>8855</v>
      </c>
      <c r="AW2996" t="s">
        <v>3417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0</v>
      </c>
      <c r="BK2996">
        <v>0</v>
      </c>
      <c r="BL2996">
        <v>2016031423</v>
      </c>
      <c r="BM2996">
        <v>23</v>
      </c>
    </row>
    <row r="2997" spans="1:65">
      <c r="A2997" t="s">
        <v>8856</v>
      </c>
      <c r="B2997">
        <v>2996</v>
      </c>
      <c r="C2997" t="s">
        <v>57</v>
      </c>
      <c r="D2997" t="s">
        <v>55</v>
      </c>
      <c r="E2997">
        <v>23</v>
      </c>
      <c r="F2997">
        <v>2016031423</v>
      </c>
      <c r="G2997" t="s">
        <v>55</v>
      </c>
      <c r="H2997" t="s">
        <v>3418</v>
      </c>
      <c r="I2997" t="s">
        <v>55</v>
      </c>
      <c r="J2997" t="s">
        <v>55</v>
      </c>
      <c r="K2997" t="s">
        <v>55</v>
      </c>
      <c r="L2997" t="s">
        <v>55</v>
      </c>
      <c r="M2997" t="s">
        <v>55</v>
      </c>
      <c r="N2997" t="s">
        <v>57</v>
      </c>
      <c r="O2997" t="s">
        <v>57</v>
      </c>
      <c r="P2997" t="s">
        <v>57</v>
      </c>
      <c r="Q2997" t="s">
        <v>57</v>
      </c>
      <c r="R2997" t="s">
        <v>57</v>
      </c>
      <c r="S2997" t="s">
        <v>55</v>
      </c>
      <c r="T2997" t="s">
        <v>57</v>
      </c>
      <c r="U2997" t="s">
        <v>57</v>
      </c>
      <c r="V2997" t="s">
        <v>57</v>
      </c>
      <c r="W2997" t="s">
        <v>55</v>
      </c>
      <c r="X2997" t="s">
        <v>57</v>
      </c>
      <c r="Y2997" t="s">
        <v>57</v>
      </c>
      <c r="Z2997" t="s">
        <v>57</v>
      </c>
      <c r="AA2997" t="s">
        <v>57</v>
      </c>
      <c r="AB2997" t="s">
        <v>57</v>
      </c>
      <c r="AC2997" t="s">
        <v>57</v>
      </c>
      <c r="AD2997" t="s">
        <v>57</v>
      </c>
      <c r="AE2997">
        <v>0</v>
      </c>
      <c r="AF2997">
        <v>0</v>
      </c>
      <c r="AG2997">
        <v>0</v>
      </c>
      <c r="AH2997">
        <v>0</v>
      </c>
      <c r="AI2997" s="18" t="str">
        <f t="shared" si="185"/>
        <v>1</v>
      </c>
      <c r="AJ2997" s="18" t="str">
        <f t="shared" si="186"/>
        <v>1</v>
      </c>
      <c r="AK2997" s="18" t="str">
        <f t="shared" si="187"/>
        <v>1</v>
      </c>
      <c r="AL2997" s="18">
        <f t="shared" si="188"/>
        <v>0</v>
      </c>
      <c r="AM2997" t="s">
        <v>55</v>
      </c>
      <c r="AN2997" t="s">
        <v>55</v>
      </c>
      <c r="AO2997">
        <v>0</v>
      </c>
      <c r="AP2997">
        <v>1</v>
      </c>
      <c r="AQ2997">
        <v>0</v>
      </c>
      <c r="AR2997" t="s">
        <v>59</v>
      </c>
      <c r="AS2997" t="s">
        <v>80</v>
      </c>
      <c r="AT2997" t="s">
        <v>80</v>
      </c>
      <c r="AU2997" t="s">
        <v>80</v>
      </c>
      <c r="AV2997" t="s">
        <v>8856</v>
      </c>
      <c r="AW2997" t="s">
        <v>3418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1</v>
      </c>
      <c r="BJ2997">
        <v>0</v>
      </c>
      <c r="BK2997">
        <v>0</v>
      </c>
      <c r="BL2997">
        <v>2016031423</v>
      </c>
      <c r="BM2997">
        <v>23</v>
      </c>
    </row>
    <row r="2998" spans="1:65">
      <c r="A2998" t="s">
        <v>8857</v>
      </c>
      <c r="B2998">
        <v>2997</v>
      </c>
      <c r="C2998" t="s">
        <v>57</v>
      </c>
      <c r="D2998" t="s">
        <v>55</v>
      </c>
      <c r="E2998">
        <v>23</v>
      </c>
      <c r="F2998">
        <v>2016031423</v>
      </c>
      <c r="G2998" t="s">
        <v>55</v>
      </c>
      <c r="H2998" t="s">
        <v>3419</v>
      </c>
      <c r="I2998" t="s">
        <v>55</v>
      </c>
      <c r="J2998" t="s">
        <v>55</v>
      </c>
      <c r="K2998" t="s">
        <v>55</v>
      </c>
      <c r="L2998" t="s">
        <v>55</v>
      </c>
      <c r="M2998" t="s">
        <v>55</v>
      </c>
      <c r="N2998" t="s">
        <v>57</v>
      </c>
      <c r="O2998" t="s">
        <v>57</v>
      </c>
      <c r="P2998" t="s">
        <v>57</v>
      </c>
      <c r="Q2998" t="s">
        <v>57</v>
      </c>
      <c r="R2998" t="s">
        <v>57</v>
      </c>
      <c r="S2998" t="s">
        <v>55</v>
      </c>
      <c r="T2998" t="s">
        <v>57</v>
      </c>
      <c r="U2998" t="s">
        <v>57</v>
      </c>
      <c r="V2998" t="s">
        <v>57</v>
      </c>
      <c r="W2998" t="s">
        <v>55</v>
      </c>
      <c r="X2998" t="s">
        <v>57</v>
      </c>
      <c r="Y2998" t="s">
        <v>57</v>
      </c>
      <c r="Z2998" t="s">
        <v>57</v>
      </c>
      <c r="AA2998" t="s">
        <v>57</v>
      </c>
      <c r="AB2998" t="s">
        <v>57</v>
      </c>
      <c r="AC2998" t="s">
        <v>57</v>
      </c>
      <c r="AD2998" t="s">
        <v>57</v>
      </c>
      <c r="AE2998">
        <v>0</v>
      </c>
      <c r="AF2998">
        <v>0</v>
      </c>
      <c r="AG2998">
        <v>0</v>
      </c>
      <c r="AH2998">
        <v>0</v>
      </c>
      <c r="AI2998" s="18" t="str">
        <f t="shared" si="185"/>
        <v>1</v>
      </c>
      <c r="AJ2998" s="18" t="str">
        <f t="shared" si="186"/>
        <v>1</v>
      </c>
      <c r="AK2998" s="18" t="str">
        <f t="shared" si="187"/>
        <v>1</v>
      </c>
      <c r="AL2998" s="18">
        <f t="shared" si="188"/>
        <v>0</v>
      </c>
      <c r="AM2998" t="s">
        <v>55</v>
      </c>
      <c r="AN2998" t="s">
        <v>55</v>
      </c>
      <c r="AO2998">
        <v>0</v>
      </c>
      <c r="AP2998">
        <v>1</v>
      </c>
      <c r="AQ2998">
        <v>0</v>
      </c>
      <c r="AR2998" t="s">
        <v>59</v>
      </c>
      <c r="AS2998" t="s">
        <v>80</v>
      </c>
      <c r="AT2998" t="s">
        <v>80</v>
      </c>
      <c r="AU2998" t="s">
        <v>80</v>
      </c>
      <c r="AV2998" t="s">
        <v>8857</v>
      </c>
      <c r="AW2998" t="s">
        <v>3419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1</v>
      </c>
      <c r="BJ2998">
        <v>0</v>
      </c>
      <c r="BK2998">
        <v>0</v>
      </c>
      <c r="BL2998">
        <v>2016031423</v>
      </c>
      <c r="BM2998">
        <v>23</v>
      </c>
    </row>
    <row r="2999" spans="1:65">
      <c r="A2999" t="s">
        <v>8858</v>
      </c>
      <c r="B2999">
        <v>2998</v>
      </c>
      <c r="C2999" t="s">
        <v>57</v>
      </c>
      <c r="D2999" t="s">
        <v>55</v>
      </c>
      <c r="E2999">
        <v>23</v>
      </c>
      <c r="F2999">
        <v>2016031423</v>
      </c>
      <c r="G2999" t="s">
        <v>55</v>
      </c>
      <c r="H2999" t="s">
        <v>3420</v>
      </c>
      <c r="I2999" t="s">
        <v>55</v>
      </c>
      <c r="J2999" t="s">
        <v>55</v>
      </c>
      <c r="K2999" t="s">
        <v>55</v>
      </c>
      <c r="L2999" t="s">
        <v>55</v>
      </c>
      <c r="M2999" t="s">
        <v>55</v>
      </c>
      <c r="N2999" t="s">
        <v>57</v>
      </c>
      <c r="O2999" t="s">
        <v>57</v>
      </c>
      <c r="P2999" t="s">
        <v>57</v>
      </c>
      <c r="Q2999" t="s">
        <v>57</v>
      </c>
      <c r="R2999" t="s">
        <v>57</v>
      </c>
      <c r="S2999" t="s">
        <v>55</v>
      </c>
      <c r="T2999" t="s">
        <v>57</v>
      </c>
      <c r="U2999" t="s">
        <v>57</v>
      </c>
      <c r="V2999" t="s">
        <v>57</v>
      </c>
      <c r="W2999" t="s">
        <v>55</v>
      </c>
      <c r="X2999" t="s">
        <v>57</v>
      </c>
      <c r="Y2999" t="s">
        <v>57</v>
      </c>
      <c r="Z2999" t="s">
        <v>57</v>
      </c>
      <c r="AA2999" t="s">
        <v>57</v>
      </c>
      <c r="AB2999" t="s">
        <v>57</v>
      </c>
      <c r="AC2999" t="s">
        <v>57</v>
      </c>
      <c r="AD2999" t="s">
        <v>57</v>
      </c>
      <c r="AE2999">
        <v>0</v>
      </c>
      <c r="AF2999">
        <v>0</v>
      </c>
      <c r="AG2999">
        <v>0</v>
      </c>
      <c r="AH2999">
        <v>0</v>
      </c>
      <c r="AI2999" s="18" t="str">
        <f t="shared" si="185"/>
        <v>1</v>
      </c>
      <c r="AJ2999" s="18" t="str">
        <f t="shared" si="186"/>
        <v>1</v>
      </c>
      <c r="AK2999" s="18" t="str">
        <f t="shared" si="187"/>
        <v>1</v>
      </c>
      <c r="AL2999" s="18">
        <f t="shared" si="188"/>
        <v>0</v>
      </c>
      <c r="AM2999" t="s">
        <v>55</v>
      </c>
      <c r="AN2999" t="s">
        <v>55</v>
      </c>
      <c r="AO2999">
        <v>0</v>
      </c>
      <c r="AP2999">
        <v>1</v>
      </c>
      <c r="AQ2999">
        <v>0</v>
      </c>
      <c r="AR2999" t="s">
        <v>59</v>
      </c>
      <c r="AS2999" t="s">
        <v>80</v>
      </c>
      <c r="AT2999" t="s">
        <v>80</v>
      </c>
      <c r="AU2999" t="s">
        <v>80</v>
      </c>
      <c r="AV2999" t="s">
        <v>8858</v>
      </c>
      <c r="AW2999" t="s">
        <v>3420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1</v>
      </c>
      <c r="BJ2999">
        <v>0</v>
      </c>
      <c r="BK2999">
        <v>0</v>
      </c>
      <c r="BL2999">
        <v>2016031423</v>
      </c>
      <c r="BM2999">
        <v>23</v>
      </c>
    </row>
    <row r="3000" spans="1:65">
      <c r="A3000" t="s">
        <v>8859</v>
      </c>
      <c r="B3000">
        <v>2999</v>
      </c>
      <c r="C3000" t="s">
        <v>718</v>
      </c>
      <c r="D3000">
        <v>1</v>
      </c>
      <c r="E3000">
        <v>23</v>
      </c>
      <c r="F3000">
        <v>2016031423</v>
      </c>
      <c r="G3000">
        <v>20160314</v>
      </c>
      <c r="H3000" t="s">
        <v>3421</v>
      </c>
      <c r="I3000" t="s">
        <v>217</v>
      </c>
      <c r="J3000" t="s">
        <v>55</v>
      </c>
      <c r="K3000">
        <v>15</v>
      </c>
      <c r="L3000">
        <v>0</v>
      </c>
      <c r="M3000">
        <v>15</v>
      </c>
      <c r="N3000" t="s">
        <v>56</v>
      </c>
      <c r="O3000" t="s">
        <v>3422</v>
      </c>
      <c r="P3000" t="s">
        <v>56</v>
      </c>
      <c r="Q3000" t="s">
        <v>4</v>
      </c>
      <c r="R3000" t="s">
        <v>78</v>
      </c>
      <c r="S3000" t="s">
        <v>55</v>
      </c>
      <c r="T3000" t="s">
        <v>56</v>
      </c>
      <c r="U3000" t="s">
        <v>56</v>
      </c>
      <c r="V3000" t="s">
        <v>56</v>
      </c>
      <c r="W3000" t="s">
        <v>55</v>
      </c>
      <c r="X3000" t="s">
        <v>56</v>
      </c>
      <c r="Y3000" t="s">
        <v>56</v>
      </c>
      <c r="Z3000" t="s">
        <v>56</v>
      </c>
      <c r="AA3000" t="s">
        <v>57</v>
      </c>
      <c r="AB3000" t="s">
        <v>56</v>
      </c>
      <c r="AC3000" t="s">
        <v>56</v>
      </c>
      <c r="AD3000" t="s">
        <v>57</v>
      </c>
      <c r="AE3000">
        <v>0</v>
      </c>
      <c r="AF3000">
        <v>0</v>
      </c>
      <c r="AG3000">
        <v>0</v>
      </c>
      <c r="AH3000">
        <v>1</v>
      </c>
      <c r="AI3000" s="18" t="str">
        <f t="shared" si="185"/>
        <v>1</v>
      </c>
      <c r="AJ3000" s="18" t="str">
        <f t="shared" si="186"/>
        <v>1</v>
      </c>
      <c r="AK3000" s="18" t="str">
        <f t="shared" si="187"/>
        <v>1</v>
      </c>
      <c r="AL3000" s="18">
        <f t="shared" si="188"/>
        <v>1</v>
      </c>
      <c r="AM3000" t="s">
        <v>55</v>
      </c>
      <c r="AN3000" t="s">
        <v>55</v>
      </c>
      <c r="AO3000">
        <v>0</v>
      </c>
      <c r="AP3000">
        <v>0</v>
      </c>
      <c r="AQ3000">
        <v>0</v>
      </c>
      <c r="AR3000" t="s">
        <v>147</v>
      </c>
      <c r="AS3000" t="s">
        <v>78</v>
      </c>
      <c r="AT3000" t="s">
        <v>78</v>
      </c>
      <c r="AU3000" t="s">
        <v>4449</v>
      </c>
      <c r="AV3000" t="s">
        <v>8859</v>
      </c>
      <c r="AW3000" t="s">
        <v>3421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1</v>
      </c>
      <c r="BL3000">
        <v>2016031423</v>
      </c>
      <c r="BM3000">
        <v>23</v>
      </c>
    </row>
    <row r="3001" spans="1:65">
      <c r="A3001" t="s">
        <v>8860</v>
      </c>
      <c r="B3001">
        <v>3000</v>
      </c>
      <c r="C3001" t="s">
        <v>718</v>
      </c>
      <c r="D3001">
        <v>1</v>
      </c>
      <c r="E3001">
        <v>23</v>
      </c>
      <c r="F3001">
        <v>2016031423</v>
      </c>
      <c r="G3001">
        <v>20160314</v>
      </c>
      <c r="H3001" t="s">
        <v>3423</v>
      </c>
      <c r="I3001" t="s">
        <v>612</v>
      </c>
      <c r="J3001" t="s">
        <v>55</v>
      </c>
      <c r="K3001">
        <v>1</v>
      </c>
      <c r="L3001">
        <v>1</v>
      </c>
      <c r="M3001">
        <v>0</v>
      </c>
      <c r="N3001" t="s">
        <v>56</v>
      </c>
      <c r="O3001" t="s">
        <v>720</v>
      </c>
      <c r="P3001" t="s">
        <v>68</v>
      </c>
      <c r="Q3001" t="s">
        <v>3</v>
      </c>
      <c r="R3001" t="s">
        <v>78</v>
      </c>
      <c r="S3001" t="s">
        <v>55</v>
      </c>
      <c r="T3001" t="s">
        <v>56</v>
      </c>
      <c r="U3001" t="s">
        <v>56</v>
      </c>
      <c r="V3001" t="s">
        <v>68</v>
      </c>
      <c r="W3001" t="s">
        <v>55</v>
      </c>
      <c r="X3001" t="s">
        <v>56</v>
      </c>
      <c r="Y3001" t="s">
        <v>56</v>
      </c>
      <c r="Z3001" t="s">
        <v>56</v>
      </c>
      <c r="AA3001" t="s">
        <v>57</v>
      </c>
      <c r="AB3001" t="s">
        <v>56</v>
      </c>
      <c r="AC3001" t="s">
        <v>68</v>
      </c>
      <c r="AD3001" t="s">
        <v>3424</v>
      </c>
      <c r="AE3001">
        <v>0</v>
      </c>
      <c r="AF3001">
        <v>0</v>
      </c>
      <c r="AG3001">
        <v>0</v>
      </c>
      <c r="AH3001">
        <v>1</v>
      </c>
      <c r="AI3001" s="18" t="str">
        <f t="shared" si="185"/>
        <v>1</v>
      </c>
      <c r="AJ3001" s="18" t="str">
        <f t="shared" si="186"/>
        <v>1</v>
      </c>
      <c r="AK3001" s="18" t="str">
        <f t="shared" si="187"/>
        <v>1</v>
      </c>
      <c r="AL3001" s="18">
        <f t="shared" si="188"/>
        <v>1</v>
      </c>
      <c r="AM3001" t="s">
        <v>55</v>
      </c>
      <c r="AN3001" t="s">
        <v>55</v>
      </c>
      <c r="AO3001">
        <v>1</v>
      </c>
      <c r="AP3001">
        <v>0</v>
      </c>
      <c r="AQ3001">
        <v>0</v>
      </c>
      <c r="AR3001" t="s">
        <v>298</v>
      </c>
      <c r="AS3001" t="s">
        <v>78</v>
      </c>
      <c r="AT3001" t="s">
        <v>78</v>
      </c>
      <c r="AU3001" t="s">
        <v>4449</v>
      </c>
      <c r="AV3001" t="s">
        <v>8860</v>
      </c>
      <c r="AW3001" t="s">
        <v>3423</v>
      </c>
      <c r="AX3001">
        <v>0</v>
      </c>
      <c r="AY3001">
        <v>0</v>
      </c>
      <c r="AZ3001">
        <v>0</v>
      </c>
      <c r="BA3001">
        <v>1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2016031423</v>
      </c>
      <c r="BM3001">
        <v>23</v>
      </c>
    </row>
    <row r="3002" spans="1:65">
      <c r="A3002" t="s">
        <v>8861</v>
      </c>
      <c r="B3002">
        <v>3001</v>
      </c>
      <c r="C3002" t="s">
        <v>57</v>
      </c>
      <c r="D3002" t="s">
        <v>55</v>
      </c>
      <c r="E3002">
        <v>23</v>
      </c>
      <c r="F3002">
        <v>2016031423</v>
      </c>
      <c r="G3002" t="s">
        <v>55</v>
      </c>
      <c r="H3002" t="s">
        <v>3425</v>
      </c>
      <c r="I3002" t="s">
        <v>55</v>
      </c>
      <c r="J3002" t="s">
        <v>55</v>
      </c>
      <c r="K3002" t="s">
        <v>55</v>
      </c>
      <c r="L3002" t="s">
        <v>55</v>
      </c>
      <c r="M3002" t="s">
        <v>55</v>
      </c>
      <c r="N3002" t="s">
        <v>57</v>
      </c>
      <c r="O3002" t="s">
        <v>57</v>
      </c>
      <c r="P3002" t="s">
        <v>57</v>
      </c>
      <c r="Q3002" t="s">
        <v>57</v>
      </c>
      <c r="R3002" t="s">
        <v>57</v>
      </c>
      <c r="S3002" t="s">
        <v>55</v>
      </c>
      <c r="T3002" t="s">
        <v>57</v>
      </c>
      <c r="U3002" t="s">
        <v>57</v>
      </c>
      <c r="V3002" t="s">
        <v>57</v>
      </c>
      <c r="W3002" t="s">
        <v>55</v>
      </c>
      <c r="X3002" t="s">
        <v>57</v>
      </c>
      <c r="Y3002" t="s">
        <v>57</v>
      </c>
      <c r="Z3002" t="s">
        <v>57</v>
      </c>
      <c r="AA3002" t="s">
        <v>57</v>
      </c>
      <c r="AB3002" t="s">
        <v>57</v>
      </c>
      <c r="AC3002" t="s">
        <v>57</v>
      </c>
      <c r="AD3002" t="s">
        <v>57</v>
      </c>
      <c r="AE3002">
        <v>0</v>
      </c>
      <c r="AF3002">
        <v>0</v>
      </c>
      <c r="AG3002">
        <v>0</v>
      </c>
      <c r="AH3002">
        <v>0</v>
      </c>
      <c r="AI3002" s="18" t="str">
        <f t="shared" si="185"/>
        <v>1</v>
      </c>
      <c r="AJ3002" s="18" t="str">
        <f t="shared" si="186"/>
        <v>1</v>
      </c>
      <c r="AK3002" s="18" t="str">
        <f t="shared" si="187"/>
        <v>1</v>
      </c>
      <c r="AL3002" s="18">
        <f t="shared" si="188"/>
        <v>0</v>
      </c>
      <c r="AM3002" t="s">
        <v>55</v>
      </c>
      <c r="AN3002" t="s">
        <v>55</v>
      </c>
      <c r="AO3002">
        <v>0</v>
      </c>
      <c r="AP3002">
        <v>1</v>
      </c>
      <c r="AQ3002">
        <v>0</v>
      </c>
      <c r="AR3002" t="s">
        <v>59</v>
      </c>
      <c r="AS3002" t="s">
        <v>80</v>
      </c>
      <c r="AT3002" t="s">
        <v>80</v>
      </c>
      <c r="AU3002" t="s">
        <v>80</v>
      </c>
      <c r="AV3002" t="s">
        <v>8861</v>
      </c>
      <c r="AW3002" t="s">
        <v>3425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1</v>
      </c>
      <c r="BJ3002">
        <v>0</v>
      </c>
      <c r="BK3002">
        <v>0</v>
      </c>
      <c r="BL3002">
        <v>2016031423</v>
      </c>
      <c r="BM3002">
        <v>23</v>
      </c>
    </row>
    <row r="3003" spans="1:65">
      <c r="A3003" t="s">
        <v>8862</v>
      </c>
      <c r="B3003">
        <v>3002</v>
      </c>
      <c r="C3003" t="s">
        <v>57</v>
      </c>
      <c r="D3003" t="s">
        <v>55</v>
      </c>
      <c r="E3003">
        <v>23</v>
      </c>
      <c r="F3003">
        <v>2016031423</v>
      </c>
      <c r="G3003" t="s">
        <v>55</v>
      </c>
      <c r="H3003" t="s">
        <v>3426</v>
      </c>
      <c r="I3003" t="s">
        <v>55</v>
      </c>
      <c r="J3003" t="s">
        <v>55</v>
      </c>
      <c r="K3003" t="s">
        <v>55</v>
      </c>
      <c r="L3003" t="s">
        <v>55</v>
      </c>
      <c r="M3003" t="s">
        <v>55</v>
      </c>
      <c r="N3003" t="s">
        <v>57</v>
      </c>
      <c r="O3003" t="s">
        <v>57</v>
      </c>
      <c r="P3003" t="s">
        <v>57</v>
      </c>
      <c r="Q3003" t="s">
        <v>57</v>
      </c>
      <c r="R3003" t="s">
        <v>57</v>
      </c>
      <c r="S3003" t="s">
        <v>55</v>
      </c>
      <c r="T3003" t="s">
        <v>57</v>
      </c>
      <c r="U3003" t="s">
        <v>57</v>
      </c>
      <c r="V3003" t="s">
        <v>57</v>
      </c>
      <c r="W3003" t="s">
        <v>55</v>
      </c>
      <c r="X3003" t="s">
        <v>57</v>
      </c>
      <c r="Y3003" t="s">
        <v>57</v>
      </c>
      <c r="Z3003" t="s">
        <v>57</v>
      </c>
      <c r="AA3003" t="s">
        <v>57</v>
      </c>
      <c r="AB3003" t="s">
        <v>57</v>
      </c>
      <c r="AC3003" t="s">
        <v>57</v>
      </c>
      <c r="AD3003" t="s">
        <v>57</v>
      </c>
      <c r="AE3003">
        <v>0</v>
      </c>
      <c r="AF3003">
        <v>0</v>
      </c>
      <c r="AG3003">
        <v>0</v>
      </c>
      <c r="AH3003">
        <v>0</v>
      </c>
      <c r="AI3003" s="18" t="str">
        <f t="shared" si="185"/>
        <v>1</v>
      </c>
      <c r="AJ3003" s="18" t="str">
        <f t="shared" si="186"/>
        <v>1</v>
      </c>
      <c r="AK3003" s="18" t="str">
        <f t="shared" si="187"/>
        <v>1</v>
      </c>
      <c r="AL3003" s="18">
        <f t="shared" si="188"/>
        <v>0</v>
      </c>
      <c r="AM3003" t="s">
        <v>55</v>
      </c>
      <c r="AN3003" t="s">
        <v>55</v>
      </c>
      <c r="AO3003">
        <v>0</v>
      </c>
      <c r="AP3003">
        <v>1</v>
      </c>
      <c r="AQ3003">
        <v>0</v>
      </c>
      <c r="AR3003" t="s">
        <v>59</v>
      </c>
      <c r="AS3003" t="s">
        <v>80</v>
      </c>
      <c r="AT3003" t="s">
        <v>80</v>
      </c>
      <c r="AU3003" t="s">
        <v>80</v>
      </c>
      <c r="AV3003" t="s">
        <v>8862</v>
      </c>
      <c r="AW3003" t="s">
        <v>3426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1</v>
      </c>
      <c r="BJ3003">
        <v>0</v>
      </c>
      <c r="BK3003">
        <v>0</v>
      </c>
      <c r="BL3003">
        <v>2016031423</v>
      </c>
      <c r="BM3003">
        <v>23</v>
      </c>
    </row>
    <row r="3004" spans="1:65">
      <c r="A3004" t="s">
        <v>8863</v>
      </c>
      <c r="B3004">
        <v>3003</v>
      </c>
      <c r="C3004" t="s">
        <v>57</v>
      </c>
      <c r="D3004" t="s">
        <v>55</v>
      </c>
      <c r="E3004">
        <v>23</v>
      </c>
      <c r="F3004">
        <v>2016031423</v>
      </c>
      <c r="G3004" t="s">
        <v>55</v>
      </c>
      <c r="H3004" t="s">
        <v>3427</v>
      </c>
      <c r="I3004" t="s">
        <v>55</v>
      </c>
      <c r="J3004" t="s">
        <v>55</v>
      </c>
      <c r="K3004" t="s">
        <v>55</v>
      </c>
      <c r="L3004" t="s">
        <v>55</v>
      </c>
      <c r="M3004" t="s">
        <v>55</v>
      </c>
      <c r="N3004" t="s">
        <v>57</v>
      </c>
      <c r="O3004" t="s">
        <v>57</v>
      </c>
      <c r="P3004" t="s">
        <v>57</v>
      </c>
      <c r="Q3004" t="s">
        <v>57</v>
      </c>
      <c r="R3004" t="s">
        <v>57</v>
      </c>
      <c r="S3004" t="s">
        <v>55</v>
      </c>
      <c r="T3004" t="s">
        <v>57</v>
      </c>
      <c r="U3004" t="s">
        <v>57</v>
      </c>
      <c r="V3004" t="s">
        <v>57</v>
      </c>
      <c r="W3004" t="s">
        <v>55</v>
      </c>
      <c r="X3004" t="s">
        <v>57</v>
      </c>
      <c r="Y3004" t="s">
        <v>57</v>
      </c>
      <c r="Z3004" t="s">
        <v>57</v>
      </c>
      <c r="AA3004" t="s">
        <v>57</v>
      </c>
      <c r="AB3004" t="s">
        <v>57</v>
      </c>
      <c r="AC3004" t="s">
        <v>57</v>
      </c>
      <c r="AD3004" t="s">
        <v>57</v>
      </c>
      <c r="AE3004">
        <v>0</v>
      </c>
      <c r="AF3004">
        <v>0</v>
      </c>
      <c r="AG3004">
        <v>0</v>
      </c>
      <c r="AH3004">
        <v>0</v>
      </c>
      <c r="AI3004" s="18" t="str">
        <f t="shared" si="185"/>
        <v>1</v>
      </c>
      <c r="AJ3004" s="18" t="str">
        <f t="shared" si="186"/>
        <v>1</v>
      </c>
      <c r="AK3004" s="18" t="str">
        <f t="shared" si="187"/>
        <v>1</v>
      </c>
      <c r="AL3004" s="18">
        <f t="shared" si="188"/>
        <v>0</v>
      </c>
      <c r="AM3004" t="s">
        <v>55</v>
      </c>
      <c r="AN3004" t="s">
        <v>55</v>
      </c>
      <c r="AO3004">
        <v>0</v>
      </c>
      <c r="AP3004">
        <v>1</v>
      </c>
      <c r="AQ3004">
        <v>0</v>
      </c>
      <c r="AR3004" t="s">
        <v>59</v>
      </c>
      <c r="AS3004" t="s">
        <v>80</v>
      </c>
      <c r="AT3004" t="s">
        <v>80</v>
      </c>
      <c r="AU3004" t="s">
        <v>80</v>
      </c>
      <c r="AV3004" t="s">
        <v>8863</v>
      </c>
      <c r="AW3004" t="s">
        <v>3427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1</v>
      </c>
      <c r="BJ3004">
        <v>0</v>
      </c>
      <c r="BK3004">
        <v>0</v>
      </c>
      <c r="BL3004">
        <v>2016031423</v>
      </c>
      <c r="BM3004">
        <v>23</v>
      </c>
    </row>
    <row r="3005" spans="1:65">
      <c r="A3005" t="s">
        <v>8864</v>
      </c>
      <c r="B3005">
        <v>3004</v>
      </c>
      <c r="C3005" t="s">
        <v>57</v>
      </c>
      <c r="D3005" t="s">
        <v>55</v>
      </c>
      <c r="E3005">
        <v>23</v>
      </c>
      <c r="F3005">
        <v>2016031423</v>
      </c>
      <c r="G3005" t="s">
        <v>55</v>
      </c>
      <c r="H3005" t="s">
        <v>3428</v>
      </c>
      <c r="I3005" t="s">
        <v>55</v>
      </c>
      <c r="J3005" t="s">
        <v>55</v>
      </c>
      <c r="K3005" t="s">
        <v>55</v>
      </c>
      <c r="L3005" t="s">
        <v>55</v>
      </c>
      <c r="M3005" t="s">
        <v>55</v>
      </c>
      <c r="N3005" t="s">
        <v>57</v>
      </c>
      <c r="O3005" t="s">
        <v>57</v>
      </c>
      <c r="P3005" t="s">
        <v>57</v>
      </c>
      <c r="Q3005" t="s">
        <v>57</v>
      </c>
      <c r="R3005" t="s">
        <v>57</v>
      </c>
      <c r="S3005" t="s">
        <v>55</v>
      </c>
      <c r="T3005" t="s">
        <v>57</v>
      </c>
      <c r="U3005" t="s">
        <v>57</v>
      </c>
      <c r="V3005" t="s">
        <v>57</v>
      </c>
      <c r="W3005" t="s">
        <v>55</v>
      </c>
      <c r="X3005" t="s">
        <v>57</v>
      </c>
      <c r="Y3005" t="s">
        <v>57</v>
      </c>
      <c r="Z3005" t="s">
        <v>57</v>
      </c>
      <c r="AA3005" t="s">
        <v>57</v>
      </c>
      <c r="AB3005" t="s">
        <v>57</v>
      </c>
      <c r="AC3005" t="s">
        <v>57</v>
      </c>
      <c r="AD3005" t="s">
        <v>57</v>
      </c>
      <c r="AE3005">
        <v>0</v>
      </c>
      <c r="AF3005">
        <v>0</v>
      </c>
      <c r="AG3005">
        <v>0</v>
      </c>
      <c r="AH3005">
        <v>0</v>
      </c>
      <c r="AI3005" s="18" t="str">
        <f t="shared" si="185"/>
        <v>1</v>
      </c>
      <c r="AJ3005" s="18" t="str">
        <f t="shared" si="186"/>
        <v>1</v>
      </c>
      <c r="AK3005" s="18" t="str">
        <f t="shared" si="187"/>
        <v>1</v>
      </c>
      <c r="AL3005" s="18">
        <f t="shared" si="188"/>
        <v>0</v>
      </c>
      <c r="AM3005" t="s">
        <v>55</v>
      </c>
      <c r="AN3005" t="s">
        <v>55</v>
      </c>
      <c r="AO3005">
        <v>1</v>
      </c>
      <c r="AP3005">
        <v>1</v>
      </c>
      <c r="AQ3005">
        <v>0</v>
      </c>
      <c r="AR3005" t="s">
        <v>59</v>
      </c>
      <c r="AS3005" t="s">
        <v>80</v>
      </c>
      <c r="AT3005" t="s">
        <v>80</v>
      </c>
      <c r="AU3005" t="s">
        <v>80</v>
      </c>
      <c r="AV3005" t="s">
        <v>8864</v>
      </c>
      <c r="AW3005" t="s">
        <v>3428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>
        <v>0</v>
      </c>
      <c r="BK3005">
        <v>0</v>
      </c>
      <c r="BL3005">
        <v>2016031423</v>
      </c>
      <c r="BM3005">
        <v>23</v>
      </c>
    </row>
    <row r="3006" spans="1:65">
      <c r="A3006" t="s">
        <v>8865</v>
      </c>
      <c r="B3006">
        <v>3005</v>
      </c>
      <c r="C3006" t="s">
        <v>57</v>
      </c>
      <c r="D3006" t="s">
        <v>55</v>
      </c>
      <c r="E3006">
        <v>23</v>
      </c>
      <c r="F3006">
        <v>2016031423</v>
      </c>
      <c r="G3006" t="s">
        <v>55</v>
      </c>
      <c r="H3006" t="s">
        <v>3429</v>
      </c>
      <c r="I3006" t="s">
        <v>55</v>
      </c>
      <c r="J3006" t="s">
        <v>55</v>
      </c>
      <c r="K3006" t="s">
        <v>55</v>
      </c>
      <c r="L3006" t="s">
        <v>55</v>
      </c>
      <c r="M3006" t="s">
        <v>55</v>
      </c>
      <c r="N3006" t="s">
        <v>57</v>
      </c>
      <c r="O3006" t="s">
        <v>57</v>
      </c>
      <c r="P3006" t="s">
        <v>57</v>
      </c>
      <c r="Q3006" t="s">
        <v>57</v>
      </c>
      <c r="R3006" t="s">
        <v>57</v>
      </c>
      <c r="S3006" t="s">
        <v>55</v>
      </c>
      <c r="T3006" t="s">
        <v>57</v>
      </c>
      <c r="U3006" t="s">
        <v>57</v>
      </c>
      <c r="V3006" t="s">
        <v>57</v>
      </c>
      <c r="W3006" t="s">
        <v>55</v>
      </c>
      <c r="X3006" t="s">
        <v>57</v>
      </c>
      <c r="Y3006" t="s">
        <v>57</v>
      </c>
      <c r="Z3006" t="s">
        <v>57</v>
      </c>
      <c r="AA3006" t="s">
        <v>57</v>
      </c>
      <c r="AB3006" t="s">
        <v>57</v>
      </c>
      <c r="AC3006" t="s">
        <v>57</v>
      </c>
      <c r="AD3006" t="s">
        <v>57</v>
      </c>
      <c r="AE3006">
        <v>0</v>
      </c>
      <c r="AF3006">
        <v>0</v>
      </c>
      <c r="AG3006">
        <v>0</v>
      </c>
      <c r="AH3006">
        <v>0</v>
      </c>
      <c r="AI3006" s="18" t="str">
        <f t="shared" si="185"/>
        <v>1</v>
      </c>
      <c r="AJ3006" s="18" t="str">
        <f t="shared" si="186"/>
        <v>1</v>
      </c>
      <c r="AK3006" s="18" t="str">
        <f t="shared" si="187"/>
        <v>1</v>
      </c>
      <c r="AL3006" s="18">
        <f t="shared" si="188"/>
        <v>0</v>
      </c>
      <c r="AM3006" t="s">
        <v>55</v>
      </c>
      <c r="AN3006" t="s">
        <v>55</v>
      </c>
      <c r="AO3006">
        <v>0</v>
      </c>
      <c r="AP3006">
        <v>1</v>
      </c>
      <c r="AQ3006">
        <v>0</v>
      </c>
      <c r="AR3006" t="s">
        <v>59</v>
      </c>
      <c r="AS3006" t="s">
        <v>80</v>
      </c>
      <c r="AT3006" t="s">
        <v>80</v>
      </c>
      <c r="AU3006" t="s">
        <v>80</v>
      </c>
      <c r="AV3006" t="s">
        <v>8865</v>
      </c>
      <c r="AW3006" t="s">
        <v>3429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2016031423</v>
      </c>
      <c r="BM3006">
        <v>23</v>
      </c>
    </row>
    <row r="3007" spans="1:65">
      <c r="A3007" t="s">
        <v>8866</v>
      </c>
      <c r="B3007">
        <v>3006</v>
      </c>
      <c r="C3007" t="s">
        <v>57</v>
      </c>
      <c r="D3007" t="s">
        <v>55</v>
      </c>
      <c r="E3007">
        <v>23</v>
      </c>
      <c r="F3007">
        <v>2016031423</v>
      </c>
      <c r="G3007" t="s">
        <v>55</v>
      </c>
      <c r="H3007" t="s">
        <v>3430</v>
      </c>
      <c r="I3007" t="s">
        <v>55</v>
      </c>
      <c r="J3007" t="s">
        <v>55</v>
      </c>
      <c r="K3007" t="s">
        <v>55</v>
      </c>
      <c r="L3007" t="s">
        <v>55</v>
      </c>
      <c r="M3007" t="s">
        <v>55</v>
      </c>
      <c r="N3007" t="s">
        <v>57</v>
      </c>
      <c r="O3007" t="s">
        <v>57</v>
      </c>
      <c r="P3007" t="s">
        <v>57</v>
      </c>
      <c r="Q3007" t="s">
        <v>57</v>
      </c>
      <c r="R3007" t="s">
        <v>57</v>
      </c>
      <c r="S3007" t="s">
        <v>55</v>
      </c>
      <c r="T3007" t="s">
        <v>57</v>
      </c>
      <c r="U3007" t="s">
        <v>57</v>
      </c>
      <c r="V3007" t="s">
        <v>57</v>
      </c>
      <c r="W3007" t="s">
        <v>55</v>
      </c>
      <c r="X3007" t="s">
        <v>57</v>
      </c>
      <c r="Y3007" t="s">
        <v>57</v>
      </c>
      <c r="Z3007" t="s">
        <v>57</v>
      </c>
      <c r="AA3007" t="s">
        <v>57</v>
      </c>
      <c r="AB3007" t="s">
        <v>57</v>
      </c>
      <c r="AC3007" t="s">
        <v>57</v>
      </c>
      <c r="AD3007" t="s">
        <v>57</v>
      </c>
      <c r="AE3007">
        <v>0</v>
      </c>
      <c r="AF3007">
        <v>0</v>
      </c>
      <c r="AG3007">
        <v>0</v>
      </c>
      <c r="AH3007">
        <v>0</v>
      </c>
      <c r="AI3007" s="18" t="str">
        <f t="shared" si="185"/>
        <v>1</v>
      </c>
      <c r="AJ3007" s="18" t="str">
        <f t="shared" si="186"/>
        <v>1</v>
      </c>
      <c r="AK3007" s="18" t="str">
        <f t="shared" si="187"/>
        <v>1</v>
      </c>
      <c r="AL3007" s="18">
        <f t="shared" si="188"/>
        <v>0</v>
      </c>
      <c r="AM3007" t="s">
        <v>55</v>
      </c>
      <c r="AN3007" t="s">
        <v>55</v>
      </c>
      <c r="AO3007">
        <v>0</v>
      </c>
      <c r="AP3007">
        <v>1</v>
      </c>
      <c r="AQ3007">
        <v>0</v>
      </c>
      <c r="AR3007" t="s">
        <v>59</v>
      </c>
      <c r="AS3007" t="s">
        <v>80</v>
      </c>
      <c r="AT3007" t="s">
        <v>80</v>
      </c>
      <c r="AU3007" t="s">
        <v>80</v>
      </c>
      <c r="AV3007" t="s">
        <v>8866</v>
      </c>
      <c r="AW3007" t="s">
        <v>3430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1</v>
      </c>
      <c r="BJ3007">
        <v>0</v>
      </c>
      <c r="BK3007">
        <v>0</v>
      </c>
      <c r="BL3007">
        <v>2016031423</v>
      </c>
      <c r="BM3007">
        <v>23</v>
      </c>
    </row>
    <row r="3008" spans="1:65">
      <c r="A3008" t="s">
        <v>8867</v>
      </c>
      <c r="B3008">
        <v>3007</v>
      </c>
      <c r="C3008" t="s">
        <v>57</v>
      </c>
      <c r="D3008" t="s">
        <v>55</v>
      </c>
      <c r="E3008">
        <v>23</v>
      </c>
      <c r="F3008">
        <v>2016031423</v>
      </c>
      <c r="G3008" t="s">
        <v>55</v>
      </c>
      <c r="H3008" t="s">
        <v>3431</v>
      </c>
      <c r="I3008" t="s">
        <v>55</v>
      </c>
      <c r="J3008" t="s">
        <v>55</v>
      </c>
      <c r="K3008" t="s">
        <v>55</v>
      </c>
      <c r="L3008" t="s">
        <v>55</v>
      </c>
      <c r="M3008" t="s">
        <v>55</v>
      </c>
      <c r="N3008" t="s">
        <v>57</v>
      </c>
      <c r="O3008" t="s">
        <v>57</v>
      </c>
      <c r="P3008" t="s">
        <v>57</v>
      </c>
      <c r="Q3008" t="s">
        <v>57</v>
      </c>
      <c r="R3008" t="s">
        <v>57</v>
      </c>
      <c r="S3008" t="s">
        <v>55</v>
      </c>
      <c r="T3008" t="s">
        <v>57</v>
      </c>
      <c r="U3008" t="s">
        <v>57</v>
      </c>
      <c r="V3008" t="s">
        <v>57</v>
      </c>
      <c r="W3008" t="s">
        <v>55</v>
      </c>
      <c r="X3008" t="s">
        <v>57</v>
      </c>
      <c r="Y3008" t="s">
        <v>57</v>
      </c>
      <c r="Z3008" t="s">
        <v>57</v>
      </c>
      <c r="AA3008" t="s">
        <v>57</v>
      </c>
      <c r="AB3008" t="s">
        <v>57</v>
      </c>
      <c r="AC3008" t="s">
        <v>57</v>
      </c>
      <c r="AD3008" t="s">
        <v>57</v>
      </c>
      <c r="AE3008">
        <v>0</v>
      </c>
      <c r="AF3008">
        <v>0</v>
      </c>
      <c r="AG3008">
        <v>0</v>
      </c>
      <c r="AH3008">
        <v>0</v>
      </c>
      <c r="AI3008" s="18" t="str">
        <f t="shared" si="185"/>
        <v>1</v>
      </c>
      <c r="AJ3008" s="18" t="str">
        <f t="shared" si="186"/>
        <v>1</v>
      </c>
      <c r="AK3008" s="18" t="str">
        <f t="shared" si="187"/>
        <v>1</v>
      </c>
      <c r="AL3008" s="18">
        <f t="shared" si="188"/>
        <v>0</v>
      </c>
      <c r="AM3008" t="s">
        <v>55</v>
      </c>
      <c r="AN3008" t="s">
        <v>55</v>
      </c>
      <c r="AO3008">
        <v>0</v>
      </c>
      <c r="AP3008">
        <v>1</v>
      </c>
      <c r="AQ3008">
        <v>0</v>
      </c>
      <c r="AR3008" t="s">
        <v>59</v>
      </c>
      <c r="AS3008" t="s">
        <v>80</v>
      </c>
      <c r="AT3008" t="s">
        <v>80</v>
      </c>
      <c r="AU3008" t="s">
        <v>80</v>
      </c>
      <c r="AV3008" t="s">
        <v>8867</v>
      </c>
      <c r="AW3008" t="s">
        <v>3431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1</v>
      </c>
      <c r="BJ3008">
        <v>0</v>
      </c>
      <c r="BK3008">
        <v>0</v>
      </c>
      <c r="BL3008">
        <v>2016031423</v>
      </c>
      <c r="BM3008">
        <v>23</v>
      </c>
    </row>
    <row r="3009" spans="1:65">
      <c r="A3009" t="s">
        <v>8868</v>
      </c>
      <c r="B3009">
        <v>3008</v>
      </c>
      <c r="C3009" t="s">
        <v>57</v>
      </c>
      <c r="D3009" t="s">
        <v>55</v>
      </c>
      <c r="E3009">
        <v>23</v>
      </c>
      <c r="F3009">
        <v>2016031423</v>
      </c>
      <c r="G3009" t="s">
        <v>55</v>
      </c>
      <c r="H3009" t="s">
        <v>3432</v>
      </c>
      <c r="I3009" t="s">
        <v>55</v>
      </c>
      <c r="J3009" t="s">
        <v>55</v>
      </c>
      <c r="K3009" t="s">
        <v>55</v>
      </c>
      <c r="L3009" t="s">
        <v>55</v>
      </c>
      <c r="M3009" t="s">
        <v>55</v>
      </c>
      <c r="N3009" t="s">
        <v>57</v>
      </c>
      <c r="O3009" t="s">
        <v>57</v>
      </c>
      <c r="P3009" t="s">
        <v>57</v>
      </c>
      <c r="Q3009" t="s">
        <v>57</v>
      </c>
      <c r="R3009" t="s">
        <v>57</v>
      </c>
      <c r="S3009" t="s">
        <v>55</v>
      </c>
      <c r="T3009" t="s">
        <v>57</v>
      </c>
      <c r="U3009" t="s">
        <v>57</v>
      </c>
      <c r="V3009" t="s">
        <v>57</v>
      </c>
      <c r="W3009" t="s">
        <v>55</v>
      </c>
      <c r="X3009" t="s">
        <v>57</v>
      </c>
      <c r="Y3009" t="s">
        <v>57</v>
      </c>
      <c r="Z3009" t="s">
        <v>57</v>
      </c>
      <c r="AA3009" t="s">
        <v>57</v>
      </c>
      <c r="AB3009" t="s">
        <v>57</v>
      </c>
      <c r="AC3009" t="s">
        <v>57</v>
      </c>
      <c r="AD3009" t="s">
        <v>57</v>
      </c>
      <c r="AE3009">
        <v>0</v>
      </c>
      <c r="AF3009">
        <v>0</v>
      </c>
      <c r="AG3009">
        <v>0</v>
      </c>
      <c r="AH3009">
        <v>0</v>
      </c>
      <c r="AI3009" s="18" t="str">
        <f t="shared" si="185"/>
        <v>1</v>
      </c>
      <c r="AJ3009" s="18" t="str">
        <f t="shared" si="186"/>
        <v>1</v>
      </c>
      <c r="AK3009" s="18" t="str">
        <f t="shared" si="187"/>
        <v>1</v>
      </c>
      <c r="AL3009" s="18">
        <f t="shared" si="188"/>
        <v>0</v>
      </c>
      <c r="AM3009" t="s">
        <v>55</v>
      </c>
      <c r="AN3009" t="s">
        <v>55</v>
      </c>
      <c r="AO3009">
        <v>1</v>
      </c>
      <c r="AP3009">
        <v>1</v>
      </c>
      <c r="AQ3009">
        <v>0</v>
      </c>
      <c r="AR3009" t="s">
        <v>59</v>
      </c>
      <c r="AS3009" t="s">
        <v>80</v>
      </c>
      <c r="AT3009" t="s">
        <v>80</v>
      </c>
      <c r="AU3009" t="s">
        <v>80</v>
      </c>
      <c r="AV3009" t="s">
        <v>8868</v>
      </c>
      <c r="AW3009" t="s">
        <v>3432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1</v>
      </c>
      <c r="BJ3009">
        <v>0</v>
      </c>
      <c r="BK3009">
        <v>0</v>
      </c>
      <c r="BL3009">
        <v>2016031423</v>
      </c>
      <c r="BM3009">
        <v>23</v>
      </c>
    </row>
    <row r="3010" spans="1:65">
      <c r="A3010" t="s">
        <v>8869</v>
      </c>
      <c r="B3010">
        <v>3009</v>
      </c>
      <c r="C3010" t="s">
        <v>57</v>
      </c>
      <c r="D3010" t="s">
        <v>55</v>
      </c>
      <c r="E3010">
        <v>23</v>
      </c>
      <c r="F3010">
        <v>2016031423</v>
      </c>
      <c r="G3010" t="s">
        <v>55</v>
      </c>
      <c r="H3010" t="s">
        <v>3433</v>
      </c>
      <c r="I3010" t="s">
        <v>55</v>
      </c>
      <c r="J3010" t="s">
        <v>55</v>
      </c>
      <c r="K3010" t="s">
        <v>55</v>
      </c>
      <c r="L3010" t="s">
        <v>55</v>
      </c>
      <c r="M3010" t="s">
        <v>55</v>
      </c>
      <c r="N3010" t="s">
        <v>57</v>
      </c>
      <c r="O3010" t="s">
        <v>57</v>
      </c>
      <c r="P3010" t="s">
        <v>57</v>
      </c>
      <c r="Q3010" t="s">
        <v>57</v>
      </c>
      <c r="R3010" t="s">
        <v>57</v>
      </c>
      <c r="S3010" t="s">
        <v>55</v>
      </c>
      <c r="T3010" t="s">
        <v>57</v>
      </c>
      <c r="U3010" t="s">
        <v>57</v>
      </c>
      <c r="V3010" t="s">
        <v>57</v>
      </c>
      <c r="W3010" t="s">
        <v>55</v>
      </c>
      <c r="X3010" t="s">
        <v>57</v>
      </c>
      <c r="Y3010" t="s">
        <v>57</v>
      </c>
      <c r="Z3010" t="s">
        <v>57</v>
      </c>
      <c r="AA3010" t="s">
        <v>57</v>
      </c>
      <c r="AB3010" t="s">
        <v>57</v>
      </c>
      <c r="AC3010" t="s">
        <v>57</v>
      </c>
      <c r="AD3010" t="s">
        <v>57</v>
      </c>
      <c r="AE3010">
        <v>0</v>
      </c>
      <c r="AF3010">
        <v>0</v>
      </c>
      <c r="AG3010">
        <v>0</v>
      </c>
      <c r="AH3010">
        <v>0</v>
      </c>
      <c r="AI3010" s="18" t="str">
        <f t="shared" si="185"/>
        <v>1</v>
      </c>
      <c r="AJ3010" s="18" t="str">
        <f t="shared" si="186"/>
        <v>1</v>
      </c>
      <c r="AK3010" s="18" t="str">
        <f t="shared" si="187"/>
        <v>1</v>
      </c>
      <c r="AL3010" s="18">
        <f t="shared" si="188"/>
        <v>0</v>
      </c>
      <c r="AM3010" t="s">
        <v>55</v>
      </c>
      <c r="AN3010" t="s">
        <v>55</v>
      </c>
      <c r="AO3010">
        <v>0</v>
      </c>
      <c r="AP3010">
        <v>1</v>
      </c>
      <c r="AQ3010">
        <v>0</v>
      </c>
      <c r="AR3010" t="s">
        <v>59</v>
      </c>
      <c r="AS3010" t="s">
        <v>80</v>
      </c>
      <c r="AT3010" t="s">
        <v>80</v>
      </c>
      <c r="AU3010" t="s">
        <v>80</v>
      </c>
      <c r="AV3010" t="s">
        <v>8869</v>
      </c>
      <c r="AW3010" t="s">
        <v>3433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2016031423</v>
      </c>
      <c r="BM3010">
        <v>23</v>
      </c>
    </row>
    <row r="3011" spans="1:65">
      <c r="A3011" t="s">
        <v>8870</v>
      </c>
      <c r="B3011">
        <v>3010</v>
      </c>
      <c r="C3011" t="s">
        <v>57</v>
      </c>
      <c r="D3011" t="s">
        <v>55</v>
      </c>
      <c r="E3011">
        <v>23</v>
      </c>
      <c r="F3011">
        <v>2016031423</v>
      </c>
      <c r="G3011" t="s">
        <v>55</v>
      </c>
      <c r="H3011" t="s">
        <v>3434</v>
      </c>
      <c r="I3011" t="s">
        <v>55</v>
      </c>
      <c r="J3011" t="s">
        <v>55</v>
      </c>
      <c r="K3011" t="s">
        <v>55</v>
      </c>
      <c r="L3011" t="s">
        <v>55</v>
      </c>
      <c r="M3011" t="s">
        <v>55</v>
      </c>
      <c r="N3011" t="s">
        <v>57</v>
      </c>
      <c r="O3011" t="s">
        <v>57</v>
      </c>
      <c r="P3011" t="s">
        <v>57</v>
      </c>
      <c r="Q3011" t="s">
        <v>57</v>
      </c>
      <c r="R3011" t="s">
        <v>57</v>
      </c>
      <c r="S3011" t="s">
        <v>55</v>
      </c>
      <c r="T3011" t="s">
        <v>57</v>
      </c>
      <c r="U3011" t="s">
        <v>57</v>
      </c>
      <c r="V3011" t="s">
        <v>57</v>
      </c>
      <c r="W3011" t="s">
        <v>55</v>
      </c>
      <c r="X3011" t="s">
        <v>57</v>
      </c>
      <c r="Y3011" t="s">
        <v>57</v>
      </c>
      <c r="Z3011" t="s">
        <v>57</v>
      </c>
      <c r="AA3011" t="s">
        <v>57</v>
      </c>
      <c r="AB3011" t="s">
        <v>57</v>
      </c>
      <c r="AC3011" t="s">
        <v>57</v>
      </c>
      <c r="AD3011" t="s">
        <v>57</v>
      </c>
      <c r="AE3011">
        <v>0</v>
      </c>
      <c r="AF3011">
        <v>0</v>
      </c>
      <c r="AG3011">
        <v>0</v>
      </c>
      <c r="AH3011">
        <v>0</v>
      </c>
      <c r="AI3011" s="18" t="str">
        <f t="shared" ref="AI3011:AI3074" si="189">IF(ISERROR(FIND("0",AE3011))=FALSE, "1", IF(ISERROR(FIND("1",AE3011))=FALSE, "0"))</f>
        <v>1</v>
      </c>
      <c r="AJ3011" s="18" t="str">
        <f t="shared" ref="AJ3011:AJ3074" si="190">IF(ISERROR(FIND("0",AF3011))=FALSE, "1", IF(ISERROR(FIND("1",AF3011))=FALSE, "0"))</f>
        <v>1</v>
      </c>
      <c r="AK3011" s="18" t="str">
        <f t="shared" ref="AK3011:AK3074" si="191">IF(ISERROR(FIND("0",AG3011))=FALSE, "1", IF(ISERROR(FIND("1",AG3011))=FALSE, "0"))</f>
        <v>1</v>
      </c>
      <c r="AL3011" s="18">
        <f t="shared" ref="AL3011:AL3074" si="192">AH3011</f>
        <v>0</v>
      </c>
      <c r="AM3011" t="s">
        <v>55</v>
      </c>
      <c r="AN3011" t="s">
        <v>55</v>
      </c>
      <c r="AO3011">
        <v>0</v>
      </c>
      <c r="AP3011">
        <v>1</v>
      </c>
      <c r="AQ3011">
        <v>0</v>
      </c>
      <c r="AR3011" t="s">
        <v>59</v>
      </c>
      <c r="AS3011" t="s">
        <v>80</v>
      </c>
      <c r="AT3011" t="s">
        <v>80</v>
      </c>
      <c r="AU3011" t="s">
        <v>80</v>
      </c>
      <c r="AV3011" t="s">
        <v>8870</v>
      </c>
      <c r="AW3011" t="s">
        <v>3434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1</v>
      </c>
      <c r="BJ3011">
        <v>0</v>
      </c>
      <c r="BK3011">
        <v>0</v>
      </c>
      <c r="BL3011">
        <v>2016031423</v>
      </c>
      <c r="BM3011">
        <v>23</v>
      </c>
    </row>
    <row r="3012" spans="1:65">
      <c r="A3012" t="s">
        <v>8871</v>
      </c>
      <c r="B3012">
        <v>3011</v>
      </c>
      <c r="C3012" t="s">
        <v>57</v>
      </c>
      <c r="D3012" t="s">
        <v>55</v>
      </c>
      <c r="E3012">
        <v>23</v>
      </c>
      <c r="F3012">
        <v>2016031423</v>
      </c>
      <c r="G3012" t="s">
        <v>55</v>
      </c>
      <c r="H3012" t="s">
        <v>3435</v>
      </c>
      <c r="I3012" t="s">
        <v>55</v>
      </c>
      <c r="J3012" t="s">
        <v>55</v>
      </c>
      <c r="K3012" t="s">
        <v>55</v>
      </c>
      <c r="L3012" t="s">
        <v>55</v>
      </c>
      <c r="M3012" t="s">
        <v>55</v>
      </c>
      <c r="N3012" t="s">
        <v>57</v>
      </c>
      <c r="O3012" t="s">
        <v>57</v>
      </c>
      <c r="P3012" t="s">
        <v>57</v>
      </c>
      <c r="Q3012" t="s">
        <v>57</v>
      </c>
      <c r="R3012" t="s">
        <v>57</v>
      </c>
      <c r="S3012" t="s">
        <v>55</v>
      </c>
      <c r="T3012" t="s">
        <v>57</v>
      </c>
      <c r="U3012" t="s">
        <v>57</v>
      </c>
      <c r="V3012" t="s">
        <v>57</v>
      </c>
      <c r="W3012" t="s">
        <v>55</v>
      </c>
      <c r="X3012" t="s">
        <v>57</v>
      </c>
      <c r="Y3012" t="s">
        <v>57</v>
      </c>
      <c r="Z3012" t="s">
        <v>57</v>
      </c>
      <c r="AA3012" t="s">
        <v>57</v>
      </c>
      <c r="AB3012" t="s">
        <v>57</v>
      </c>
      <c r="AC3012" t="s">
        <v>57</v>
      </c>
      <c r="AD3012" t="s">
        <v>57</v>
      </c>
      <c r="AE3012">
        <v>0</v>
      </c>
      <c r="AF3012">
        <v>0</v>
      </c>
      <c r="AG3012">
        <v>0</v>
      </c>
      <c r="AH3012">
        <v>0</v>
      </c>
      <c r="AI3012" s="18" t="str">
        <f t="shared" si="189"/>
        <v>1</v>
      </c>
      <c r="AJ3012" s="18" t="str">
        <f t="shared" si="190"/>
        <v>1</v>
      </c>
      <c r="AK3012" s="18" t="str">
        <f t="shared" si="191"/>
        <v>1</v>
      </c>
      <c r="AL3012" s="18">
        <f t="shared" si="192"/>
        <v>0</v>
      </c>
      <c r="AM3012" t="s">
        <v>55</v>
      </c>
      <c r="AN3012" t="s">
        <v>55</v>
      </c>
      <c r="AO3012">
        <v>0</v>
      </c>
      <c r="AP3012">
        <v>1</v>
      </c>
      <c r="AQ3012">
        <v>0</v>
      </c>
      <c r="AR3012" t="s">
        <v>59</v>
      </c>
      <c r="AS3012" t="s">
        <v>80</v>
      </c>
      <c r="AT3012" t="s">
        <v>80</v>
      </c>
      <c r="AU3012" t="s">
        <v>80</v>
      </c>
      <c r="AV3012" t="s">
        <v>8871</v>
      </c>
      <c r="AW3012" t="s">
        <v>3435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1</v>
      </c>
      <c r="BJ3012">
        <v>0</v>
      </c>
      <c r="BK3012">
        <v>0</v>
      </c>
      <c r="BL3012">
        <v>2016031423</v>
      </c>
      <c r="BM3012">
        <v>23</v>
      </c>
    </row>
    <row r="3013" spans="1:65">
      <c r="A3013" t="s">
        <v>8872</v>
      </c>
      <c r="B3013">
        <v>3012</v>
      </c>
      <c r="C3013" t="s">
        <v>57</v>
      </c>
      <c r="D3013" t="s">
        <v>55</v>
      </c>
      <c r="E3013">
        <v>23</v>
      </c>
      <c r="F3013">
        <v>2016031423</v>
      </c>
      <c r="G3013" t="s">
        <v>55</v>
      </c>
      <c r="H3013" t="s">
        <v>3436</v>
      </c>
      <c r="I3013" t="s">
        <v>55</v>
      </c>
      <c r="J3013" t="s">
        <v>55</v>
      </c>
      <c r="K3013" t="s">
        <v>55</v>
      </c>
      <c r="L3013" t="s">
        <v>55</v>
      </c>
      <c r="M3013" t="s">
        <v>55</v>
      </c>
      <c r="N3013" t="s">
        <v>57</v>
      </c>
      <c r="O3013" t="s">
        <v>57</v>
      </c>
      <c r="P3013" t="s">
        <v>57</v>
      </c>
      <c r="Q3013" t="s">
        <v>57</v>
      </c>
      <c r="R3013" t="s">
        <v>57</v>
      </c>
      <c r="S3013" t="s">
        <v>55</v>
      </c>
      <c r="T3013" t="s">
        <v>57</v>
      </c>
      <c r="U3013" t="s">
        <v>57</v>
      </c>
      <c r="V3013" t="s">
        <v>57</v>
      </c>
      <c r="W3013" t="s">
        <v>55</v>
      </c>
      <c r="X3013" t="s">
        <v>57</v>
      </c>
      <c r="Y3013" t="s">
        <v>57</v>
      </c>
      <c r="Z3013" t="s">
        <v>57</v>
      </c>
      <c r="AA3013" t="s">
        <v>57</v>
      </c>
      <c r="AB3013" t="s">
        <v>57</v>
      </c>
      <c r="AC3013" t="s">
        <v>57</v>
      </c>
      <c r="AD3013" t="s">
        <v>57</v>
      </c>
      <c r="AE3013">
        <v>0</v>
      </c>
      <c r="AF3013">
        <v>0</v>
      </c>
      <c r="AG3013">
        <v>0</v>
      </c>
      <c r="AH3013">
        <v>0</v>
      </c>
      <c r="AI3013" s="18" t="str">
        <f t="shared" si="189"/>
        <v>1</v>
      </c>
      <c r="AJ3013" s="18" t="str">
        <f t="shared" si="190"/>
        <v>1</v>
      </c>
      <c r="AK3013" s="18" t="str">
        <f t="shared" si="191"/>
        <v>1</v>
      </c>
      <c r="AL3013" s="18">
        <f t="shared" si="192"/>
        <v>0</v>
      </c>
      <c r="AM3013" t="s">
        <v>55</v>
      </c>
      <c r="AN3013" t="s">
        <v>55</v>
      </c>
      <c r="AO3013">
        <v>1</v>
      </c>
      <c r="AP3013">
        <v>1</v>
      </c>
      <c r="AQ3013">
        <v>0</v>
      </c>
      <c r="AR3013" t="s">
        <v>59</v>
      </c>
      <c r="AS3013" t="s">
        <v>80</v>
      </c>
      <c r="AT3013" t="s">
        <v>80</v>
      </c>
      <c r="AU3013" t="s">
        <v>80</v>
      </c>
      <c r="AV3013" t="s">
        <v>8872</v>
      </c>
      <c r="AW3013" t="s">
        <v>3436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1</v>
      </c>
      <c r="BJ3013">
        <v>0</v>
      </c>
      <c r="BK3013">
        <v>0</v>
      </c>
      <c r="BL3013">
        <v>2016031423</v>
      </c>
      <c r="BM3013">
        <v>23</v>
      </c>
    </row>
    <row r="3014" spans="1:65">
      <c r="A3014" t="s">
        <v>8873</v>
      </c>
      <c r="B3014">
        <v>3013</v>
      </c>
      <c r="C3014" t="s">
        <v>57</v>
      </c>
      <c r="D3014" t="s">
        <v>55</v>
      </c>
      <c r="E3014">
        <v>23</v>
      </c>
      <c r="F3014">
        <v>2016031423</v>
      </c>
      <c r="G3014" t="s">
        <v>55</v>
      </c>
      <c r="H3014" t="s">
        <v>3437</v>
      </c>
      <c r="I3014" t="s">
        <v>55</v>
      </c>
      <c r="J3014" t="s">
        <v>55</v>
      </c>
      <c r="K3014" t="s">
        <v>55</v>
      </c>
      <c r="L3014" t="s">
        <v>55</v>
      </c>
      <c r="M3014" t="s">
        <v>55</v>
      </c>
      <c r="N3014" t="s">
        <v>57</v>
      </c>
      <c r="O3014" t="s">
        <v>57</v>
      </c>
      <c r="P3014" t="s">
        <v>57</v>
      </c>
      <c r="Q3014" t="s">
        <v>57</v>
      </c>
      <c r="R3014" t="s">
        <v>57</v>
      </c>
      <c r="S3014" t="s">
        <v>55</v>
      </c>
      <c r="T3014" t="s">
        <v>57</v>
      </c>
      <c r="U3014" t="s">
        <v>57</v>
      </c>
      <c r="V3014" t="s">
        <v>57</v>
      </c>
      <c r="W3014" t="s">
        <v>55</v>
      </c>
      <c r="X3014" t="s">
        <v>57</v>
      </c>
      <c r="Y3014" t="s">
        <v>57</v>
      </c>
      <c r="Z3014" t="s">
        <v>57</v>
      </c>
      <c r="AA3014" t="s">
        <v>57</v>
      </c>
      <c r="AB3014" t="s">
        <v>57</v>
      </c>
      <c r="AC3014" t="s">
        <v>57</v>
      </c>
      <c r="AD3014" t="s">
        <v>57</v>
      </c>
      <c r="AE3014">
        <v>0</v>
      </c>
      <c r="AF3014">
        <v>0</v>
      </c>
      <c r="AG3014">
        <v>0</v>
      </c>
      <c r="AH3014">
        <v>0</v>
      </c>
      <c r="AI3014" s="18" t="str">
        <f t="shared" si="189"/>
        <v>1</v>
      </c>
      <c r="AJ3014" s="18" t="str">
        <f t="shared" si="190"/>
        <v>1</v>
      </c>
      <c r="AK3014" s="18" t="str">
        <f t="shared" si="191"/>
        <v>1</v>
      </c>
      <c r="AL3014" s="18">
        <f t="shared" si="192"/>
        <v>0</v>
      </c>
      <c r="AM3014" t="s">
        <v>55</v>
      </c>
      <c r="AN3014" t="s">
        <v>55</v>
      </c>
      <c r="AO3014">
        <v>0</v>
      </c>
      <c r="AP3014">
        <v>1</v>
      </c>
      <c r="AQ3014">
        <v>0</v>
      </c>
      <c r="AR3014" t="s">
        <v>59</v>
      </c>
      <c r="AS3014" t="s">
        <v>80</v>
      </c>
      <c r="AT3014" t="s">
        <v>80</v>
      </c>
      <c r="AU3014" t="s">
        <v>80</v>
      </c>
      <c r="AV3014" t="s">
        <v>8873</v>
      </c>
      <c r="AW3014" t="s">
        <v>3437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0</v>
      </c>
      <c r="BL3014">
        <v>2016031423</v>
      </c>
      <c r="BM3014">
        <v>23</v>
      </c>
    </row>
    <row r="3015" spans="1:65">
      <c r="A3015" t="s">
        <v>8874</v>
      </c>
      <c r="B3015">
        <v>3014</v>
      </c>
      <c r="C3015" t="s">
        <v>57</v>
      </c>
      <c r="D3015" t="s">
        <v>55</v>
      </c>
      <c r="E3015">
        <v>23</v>
      </c>
      <c r="F3015">
        <v>2016031423</v>
      </c>
      <c r="G3015" t="s">
        <v>55</v>
      </c>
      <c r="H3015" t="s">
        <v>3438</v>
      </c>
      <c r="I3015" t="s">
        <v>55</v>
      </c>
      <c r="J3015" t="s">
        <v>55</v>
      </c>
      <c r="K3015" t="s">
        <v>55</v>
      </c>
      <c r="L3015" t="s">
        <v>55</v>
      </c>
      <c r="M3015" t="s">
        <v>55</v>
      </c>
      <c r="N3015" t="s">
        <v>57</v>
      </c>
      <c r="O3015" t="s">
        <v>57</v>
      </c>
      <c r="P3015" t="s">
        <v>57</v>
      </c>
      <c r="Q3015" t="s">
        <v>57</v>
      </c>
      <c r="R3015" t="s">
        <v>57</v>
      </c>
      <c r="S3015" t="s">
        <v>55</v>
      </c>
      <c r="T3015" t="s">
        <v>57</v>
      </c>
      <c r="U3015" t="s">
        <v>57</v>
      </c>
      <c r="V3015" t="s">
        <v>57</v>
      </c>
      <c r="W3015" t="s">
        <v>55</v>
      </c>
      <c r="X3015" t="s">
        <v>57</v>
      </c>
      <c r="Y3015" t="s">
        <v>57</v>
      </c>
      <c r="Z3015" t="s">
        <v>57</v>
      </c>
      <c r="AA3015" t="s">
        <v>57</v>
      </c>
      <c r="AB3015" t="s">
        <v>57</v>
      </c>
      <c r="AC3015" t="s">
        <v>57</v>
      </c>
      <c r="AD3015" t="s">
        <v>57</v>
      </c>
      <c r="AE3015">
        <v>0</v>
      </c>
      <c r="AF3015">
        <v>0</v>
      </c>
      <c r="AG3015">
        <v>0</v>
      </c>
      <c r="AH3015">
        <v>0</v>
      </c>
      <c r="AI3015" s="18" t="str">
        <f t="shared" si="189"/>
        <v>1</v>
      </c>
      <c r="AJ3015" s="18" t="str">
        <f t="shared" si="190"/>
        <v>1</v>
      </c>
      <c r="AK3015" s="18" t="str">
        <f t="shared" si="191"/>
        <v>1</v>
      </c>
      <c r="AL3015" s="18">
        <f t="shared" si="192"/>
        <v>0</v>
      </c>
      <c r="AM3015" t="s">
        <v>55</v>
      </c>
      <c r="AN3015" t="s">
        <v>55</v>
      </c>
      <c r="AO3015">
        <v>0</v>
      </c>
      <c r="AP3015">
        <v>1</v>
      </c>
      <c r="AQ3015">
        <v>0</v>
      </c>
      <c r="AR3015" t="s">
        <v>59</v>
      </c>
      <c r="AS3015" t="s">
        <v>80</v>
      </c>
      <c r="AT3015" t="s">
        <v>80</v>
      </c>
      <c r="AU3015" t="s">
        <v>80</v>
      </c>
      <c r="AV3015" t="s">
        <v>8874</v>
      </c>
      <c r="AW3015" t="s">
        <v>3438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0</v>
      </c>
      <c r="BL3015">
        <v>2016031423</v>
      </c>
      <c r="BM3015">
        <v>23</v>
      </c>
    </row>
    <row r="3016" spans="1:65">
      <c r="A3016" t="s">
        <v>8875</v>
      </c>
      <c r="B3016">
        <v>3015</v>
      </c>
      <c r="C3016" t="s">
        <v>57</v>
      </c>
      <c r="D3016" t="s">
        <v>55</v>
      </c>
      <c r="E3016">
        <v>23</v>
      </c>
      <c r="F3016">
        <v>2016031423</v>
      </c>
      <c r="G3016" t="s">
        <v>55</v>
      </c>
      <c r="H3016" t="s">
        <v>3439</v>
      </c>
      <c r="I3016" t="s">
        <v>55</v>
      </c>
      <c r="J3016" t="s">
        <v>55</v>
      </c>
      <c r="K3016" t="s">
        <v>55</v>
      </c>
      <c r="L3016" t="s">
        <v>55</v>
      </c>
      <c r="M3016" t="s">
        <v>55</v>
      </c>
      <c r="N3016" t="s">
        <v>57</v>
      </c>
      <c r="O3016" t="s">
        <v>57</v>
      </c>
      <c r="P3016" t="s">
        <v>57</v>
      </c>
      <c r="Q3016" t="s">
        <v>57</v>
      </c>
      <c r="R3016" t="s">
        <v>57</v>
      </c>
      <c r="S3016" t="s">
        <v>55</v>
      </c>
      <c r="T3016" t="s">
        <v>57</v>
      </c>
      <c r="U3016" t="s">
        <v>57</v>
      </c>
      <c r="V3016" t="s">
        <v>57</v>
      </c>
      <c r="W3016" t="s">
        <v>55</v>
      </c>
      <c r="X3016" t="s">
        <v>57</v>
      </c>
      <c r="Y3016" t="s">
        <v>57</v>
      </c>
      <c r="Z3016" t="s">
        <v>57</v>
      </c>
      <c r="AA3016" t="s">
        <v>57</v>
      </c>
      <c r="AB3016" t="s">
        <v>57</v>
      </c>
      <c r="AC3016" t="s">
        <v>57</v>
      </c>
      <c r="AD3016" t="s">
        <v>57</v>
      </c>
      <c r="AE3016">
        <v>0</v>
      </c>
      <c r="AF3016">
        <v>0</v>
      </c>
      <c r="AG3016">
        <v>0</v>
      </c>
      <c r="AH3016">
        <v>0</v>
      </c>
      <c r="AI3016" s="18" t="str">
        <f t="shared" si="189"/>
        <v>1</v>
      </c>
      <c r="AJ3016" s="18" t="str">
        <f t="shared" si="190"/>
        <v>1</v>
      </c>
      <c r="AK3016" s="18" t="str">
        <f t="shared" si="191"/>
        <v>1</v>
      </c>
      <c r="AL3016" s="18">
        <f t="shared" si="192"/>
        <v>0</v>
      </c>
      <c r="AM3016" t="s">
        <v>55</v>
      </c>
      <c r="AN3016" t="s">
        <v>55</v>
      </c>
      <c r="AO3016">
        <v>1</v>
      </c>
      <c r="AP3016">
        <v>1</v>
      </c>
      <c r="AQ3016">
        <v>0</v>
      </c>
      <c r="AR3016" t="s">
        <v>59</v>
      </c>
      <c r="AS3016" t="s">
        <v>80</v>
      </c>
      <c r="AT3016" t="s">
        <v>80</v>
      </c>
      <c r="AU3016" t="s">
        <v>80</v>
      </c>
      <c r="AV3016" t="s">
        <v>8875</v>
      </c>
      <c r="AW3016" t="s">
        <v>3439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>
        <v>0</v>
      </c>
      <c r="BK3016">
        <v>0</v>
      </c>
      <c r="BL3016">
        <v>2016031423</v>
      </c>
      <c r="BM3016">
        <v>23</v>
      </c>
    </row>
    <row r="3017" spans="1:65">
      <c r="A3017" t="s">
        <v>8876</v>
      </c>
      <c r="B3017">
        <v>3016</v>
      </c>
      <c r="C3017" t="s">
        <v>718</v>
      </c>
      <c r="D3017">
        <v>1</v>
      </c>
      <c r="E3017">
        <v>23</v>
      </c>
      <c r="F3017">
        <v>2016031423</v>
      </c>
      <c r="G3017">
        <v>20160314</v>
      </c>
      <c r="H3017" t="s">
        <v>3440</v>
      </c>
      <c r="I3017" t="s">
        <v>296</v>
      </c>
      <c r="J3017" t="s">
        <v>55</v>
      </c>
      <c r="K3017">
        <v>1</v>
      </c>
      <c r="L3017">
        <v>1</v>
      </c>
      <c r="M3017">
        <v>0</v>
      </c>
      <c r="N3017" t="s">
        <v>56</v>
      </c>
      <c r="O3017" t="s">
        <v>296</v>
      </c>
      <c r="P3017" t="s">
        <v>68</v>
      </c>
      <c r="Q3017" t="s">
        <v>3</v>
      </c>
      <c r="R3017" t="s">
        <v>67</v>
      </c>
      <c r="S3017" t="s">
        <v>55</v>
      </c>
      <c r="T3017" t="s">
        <v>56</v>
      </c>
      <c r="U3017" t="s">
        <v>56</v>
      </c>
      <c r="V3017" t="s">
        <v>56</v>
      </c>
      <c r="W3017" t="s">
        <v>55</v>
      </c>
      <c r="X3017" t="s">
        <v>56</v>
      </c>
      <c r="Y3017" t="s">
        <v>56</v>
      </c>
      <c r="Z3017" t="s">
        <v>56</v>
      </c>
      <c r="AA3017" t="s">
        <v>57</v>
      </c>
      <c r="AB3017" t="s">
        <v>56</v>
      </c>
      <c r="AC3017" t="s">
        <v>56</v>
      </c>
      <c r="AD3017" t="s">
        <v>3441</v>
      </c>
      <c r="AE3017">
        <v>0</v>
      </c>
      <c r="AF3017">
        <v>0</v>
      </c>
      <c r="AG3017">
        <v>0</v>
      </c>
      <c r="AH3017">
        <v>1</v>
      </c>
      <c r="AI3017" s="18" t="str">
        <f t="shared" si="189"/>
        <v>1</v>
      </c>
      <c r="AJ3017" s="18" t="str">
        <f t="shared" si="190"/>
        <v>1</v>
      </c>
      <c r="AK3017" s="18" t="str">
        <f t="shared" si="191"/>
        <v>1</v>
      </c>
      <c r="AL3017" s="18">
        <f t="shared" si="192"/>
        <v>1</v>
      </c>
      <c r="AM3017" t="s">
        <v>55</v>
      </c>
      <c r="AN3017" t="s">
        <v>55</v>
      </c>
      <c r="AO3017">
        <v>0</v>
      </c>
      <c r="AP3017">
        <v>0</v>
      </c>
      <c r="AQ3017">
        <v>0</v>
      </c>
      <c r="AR3017" t="s">
        <v>300</v>
      </c>
      <c r="AS3017" t="s">
        <v>67</v>
      </c>
      <c r="AT3017" t="s">
        <v>67</v>
      </c>
      <c r="AU3017" t="s">
        <v>4450</v>
      </c>
      <c r="AV3017" t="s">
        <v>8876</v>
      </c>
      <c r="AW3017" t="s">
        <v>3440</v>
      </c>
      <c r="AX3017">
        <v>0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1</v>
      </c>
      <c r="BL3017">
        <v>2016031423</v>
      </c>
      <c r="BM3017">
        <v>23</v>
      </c>
    </row>
    <row r="3018" spans="1:65">
      <c r="A3018" t="s">
        <v>8877</v>
      </c>
      <c r="B3018">
        <v>3017</v>
      </c>
      <c r="C3018" t="s">
        <v>718</v>
      </c>
      <c r="D3018">
        <v>1</v>
      </c>
      <c r="E3018">
        <v>23</v>
      </c>
      <c r="F3018">
        <v>2016031423</v>
      </c>
      <c r="G3018">
        <v>20160314</v>
      </c>
      <c r="H3018" t="s">
        <v>3442</v>
      </c>
      <c r="I3018" t="s">
        <v>76</v>
      </c>
      <c r="J3018" t="s">
        <v>55</v>
      </c>
      <c r="K3018">
        <v>1</v>
      </c>
      <c r="L3018">
        <v>0</v>
      </c>
      <c r="M3018">
        <v>1</v>
      </c>
      <c r="N3018" t="s">
        <v>56</v>
      </c>
      <c r="O3018" t="s">
        <v>76</v>
      </c>
      <c r="P3018" t="s">
        <v>56</v>
      </c>
      <c r="Q3018" t="s">
        <v>4</v>
      </c>
      <c r="R3018" t="s">
        <v>78</v>
      </c>
      <c r="S3018" t="s">
        <v>55</v>
      </c>
      <c r="T3018" t="s">
        <v>56</v>
      </c>
      <c r="U3018" t="s">
        <v>56</v>
      </c>
      <c r="V3018" t="s">
        <v>56</v>
      </c>
      <c r="W3018" t="s">
        <v>55</v>
      </c>
      <c r="X3018" t="s">
        <v>56</v>
      </c>
      <c r="Y3018" t="s">
        <v>56</v>
      </c>
      <c r="Z3018" t="s">
        <v>56</v>
      </c>
      <c r="AA3018" t="s">
        <v>57</v>
      </c>
      <c r="AB3018" t="s">
        <v>56</v>
      </c>
      <c r="AC3018" t="s">
        <v>56</v>
      </c>
      <c r="AD3018" t="s">
        <v>57</v>
      </c>
      <c r="AE3018">
        <v>0</v>
      </c>
      <c r="AF3018">
        <v>0</v>
      </c>
      <c r="AG3018">
        <v>0</v>
      </c>
      <c r="AH3018">
        <v>1</v>
      </c>
      <c r="AI3018" s="18" t="str">
        <f t="shared" si="189"/>
        <v>1</v>
      </c>
      <c r="AJ3018" s="18" t="str">
        <f t="shared" si="190"/>
        <v>1</v>
      </c>
      <c r="AK3018" s="18" t="str">
        <f t="shared" si="191"/>
        <v>1</v>
      </c>
      <c r="AL3018" s="18">
        <f t="shared" si="192"/>
        <v>1</v>
      </c>
      <c r="AM3018" t="s">
        <v>55</v>
      </c>
      <c r="AN3018" t="s">
        <v>55</v>
      </c>
      <c r="AO3018">
        <v>0</v>
      </c>
      <c r="AP3018">
        <v>0</v>
      </c>
      <c r="AQ3018">
        <v>0</v>
      </c>
      <c r="AR3018" t="s">
        <v>76</v>
      </c>
      <c r="AS3018" t="s">
        <v>78</v>
      </c>
      <c r="AT3018" t="s">
        <v>78</v>
      </c>
      <c r="AU3018" t="s">
        <v>4449</v>
      </c>
      <c r="AV3018" t="s">
        <v>8877</v>
      </c>
      <c r="AW3018" t="s">
        <v>3442</v>
      </c>
      <c r="AX3018">
        <v>0</v>
      </c>
      <c r="AY3018">
        <v>0</v>
      </c>
      <c r="AZ3018">
        <v>0</v>
      </c>
      <c r="BA3018">
        <v>1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1</v>
      </c>
      <c r="BL3018">
        <v>2016031423</v>
      </c>
      <c r="BM3018">
        <v>23</v>
      </c>
    </row>
    <row r="3019" spans="1:65">
      <c r="A3019" t="s">
        <v>8878</v>
      </c>
      <c r="B3019">
        <v>3018</v>
      </c>
      <c r="C3019" t="s">
        <v>57</v>
      </c>
      <c r="D3019" t="s">
        <v>55</v>
      </c>
      <c r="E3019">
        <v>23</v>
      </c>
      <c r="F3019">
        <v>2016031423</v>
      </c>
      <c r="G3019" t="s">
        <v>55</v>
      </c>
      <c r="H3019" t="s">
        <v>3443</v>
      </c>
      <c r="I3019" t="s">
        <v>55</v>
      </c>
      <c r="J3019" t="s">
        <v>55</v>
      </c>
      <c r="K3019" t="s">
        <v>55</v>
      </c>
      <c r="L3019" t="s">
        <v>55</v>
      </c>
      <c r="M3019" t="s">
        <v>55</v>
      </c>
      <c r="N3019" t="s">
        <v>57</v>
      </c>
      <c r="O3019" t="s">
        <v>57</v>
      </c>
      <c r="P3019" t="s">
        <v>57</v>
      </c>
      <c r="Q3019" t="s">
        <v>57</v>
      </c>
      <c r="R3019" t="s">
        <v>57</v>
      </c>
      <c r="S3019" t="s">
        <v>55</v>
      </c>
      <c r="T3019" t="s">
        <v>57</v>
      </c>
      <c r="U3019" t="s">
        <v>57</v>
      </c>
      <c r="V3019" t="s">
        <v>57</v>
      </c>
      <c r="W3019" t="s">
        <v>55</v>
      </c>
      <c r="X3019" t="s">
        <v>57</v>
      </c>
      <c r="Y3019" t="s">
        <v>57</v>
      </c>
      <c r="Z3019" t="s">
        <v>57</v>
      </c>
      <c r="AA3019" t="s">
        <v>57</v>
      </c>
      <c r="AB3019" t="s">
        <v>57</v>
      </c>
      <c r="AC3019" t="s">
        <v>57</v>
      </c>
      <c r="AD3019" t="s">
        <v>57</v>
      </c>
      <c r="AE3019">
        <v>0</v>
      </c>
      <c r="AF3019">
        <v>0</v>
      </c>
      <c r="AG3019">
        <v>0</v>
      </c>
      <c r="AH3019">
        <v>0</v>
      </c>
      <c r="AI3019" s="18" t="str">
        <f t="shared" si="189"/>
        <v>1</v>
      </c>
      <c r="AJ3019" s="18" t="str">
        <f t="shared" si="190"/>
        <v>1</v>
      </c>
      <c r="AK3019" s="18" t="str">
        <f t="shared" si="191"/>
        <v>1</v>
      </c>
      <c r="AL3019" s="18">
        <f t="shared" si="192"/>
        <v>0</v>
      </c>
      <c r="AM3019" t="s">
        <v>55</v>
      </c>
      <c r="AN3019" t="s">
        <v>55</v>
      </c>
      <c r="AO3019">
        <v>0</v>
      </c>
      <c r="AP3019">
        <v>1</v>
      </c>
      <c r="AQ3019">
        <v>0</v>
      </c>
      <c r="AR3019" t="s">
        <v>59</v>
      </c>
      <c r="AS3019" t="s">
        <v>80</v>
      </c>
      <c r="AT3019" t="s">
        <v>80</v>
      </c>
      <c r="AU3019" t="s">
        <v>80</v>
      </c>
      <c r="AV3019" t="s">
        <v>8878</v>
      </c>
      <c r="AW3019" t="s">
        <v>3443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1</v>
      </c>
      <c r="BJ3019">
        <v>0</v>
      </c>
      <c r="BK3019">
        <v>0</v>
      </c>
      <c r="BL3019">
        <v>2016031423</v>
      </c>
      <c r="BM3019">
        <v>23</v>
      </c>
    </row>
    <row r="3020" spans="1:65">
      <c r="A3020" t="s">
        <v>8879</v>
      </c>
      <c r="B3020">
        <v>3019</v>
      </c>
      <c r="C3020" t="s">
        <v>718</v>
      </c>
      <c r="D3020">
        <v>1</v>
      </c>
      <c r="E3020">
        <v>23</v>
      </c>
      <c r="F3020">
        <v>2016031423</v>
      </c>
      <c r="G3020">
        <v>20160314</v>
      </c>
      <c r="H3020" t="s">
        <v>3444</v>
      </c>
      <c r="I3020" t="s">
        <v>76</v>
      </c>
      <c r="J3020" t="s">
        <v>55</v>
      </c>
      <c r="K3020">
        <v>0</v>
      </c>
      <c r="L3020">
        <v>0</v>
      </c>
      <c r="M3020">
        <v>0</v>
      </c>
      <c r="N3020" t="s">
        <v>56</v>
      </c>
      <c r="O3020" t="s">
        <v>57</v>
      </c>
      <c r="P3020" t="s">
        <v>57</v>
      </c>
      <c r="Q3020" t="s">
        <v>4</v>
      </c>
      <c r="R3020" t="s">
        <v>80</v>
      </c>
      <c r="S3020" t="s">
        <v>55</v>
      </c>
      <c r="T3020" t="s">
        <v>56</v>
      </c>
      <c r="U3020" t="s">
        <v>56</v>
      </c>
      <c r="V3020" t="s">
        <v>56</v>
      </c>
      <c r="W3020" t="s">
        <v>55</v>
      </c>
      <c r="X3020" t="s">
        <v>56</v>
      </c>
      <c r="Y3020" t="s">
        <v>56</v>
      </c>
      <c r="Z3020" t="s">
        <v>56</v>
      </c>
      <c r="AA3020" t="s">
        <v>57</v>
      </c>
      <c r="AB3020" t="s">
        <v>56</v>
      </c>
      <c r="AC3020" t="s">
        <v>56</v>
      </c>
      <c r="AD3020" t="s">
        <v>3394</v>
      </c>
      <c r="AE3020">
        <v>0</v>
      </c>
      <c r="AF3020">
        <v>0</v>
      </c>
      <c r="AG3020">
        <v>0</v>
      </c>
      <c r="AH3020">
        <v>1</v>
      </c>
      <c r="AI3020" s="18" t="str">
        <f t="shared" si="189"/>
        <v>1</v>
      </c>
      <c r="AJ3020" s="18" t="str">
        <f t="shared" si="190"/>
        <v>1</v>
      </c>
      <c r="AK3020" s="18" t="str">
        <f t="shared" si="191"/>
        <v>1</v>
      </c>
      <c r="AL3020" s="18">
        <f t="shared" si="192"/>
        <v>1</v>
      </c>
      <c r="AM3020" t="s">
        <v>55</v>
      </c>
      <c r="AN3020" t="s">
        <v>55</v>
      </c>
      <c r="AO3020">
        <v>0</v>
      </c>
      <c r="AP3020">
        <v>0</v>
      </c>
      <c r="AQ3020">
        <v>0</v>
      </c>
      <c r="AR3020" t="s">
        <v>76</v>
      </c>
      <c r="AS3020" t="s">
        <v>80</v>
      </c>
      <c r="AT3020" t="s">
        <v>80</v>
      </c>
      <c r="AU3020" t="s">
        <v>80</v>
      </c>
      <c r="AV3020" t="s">
        <v>8879</v>
      </c>
      <c r="AW3020" t="s">
        <v>3444</v>
      </c>
      <c r="AX3020">
        <v>0</v>
      </c>
      <c r="AY3020">
        <v>0</v>
      </c>
      <c r="AZ3020">
        <v>0</v>
      </c>
      <c r="BA3020">
        <v>1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1</v>
      </c>
      <c r="BL3020">
        <v>2016031423</v>
      </c>
      <c r="BM3020">
        <v>23</v>
      </c>
    </row>
    <row r="3021" spans="1:65">
      <c r="A3021" t="s">
        <v>8880</v>
      </c>
      <c r="B3021">
        <v>3020</v>
      </c>
      <c r="C3021" t="s">
        <v>718</v>
      </c>
      <c r="D3021">
        <v>1</v>
      </c>
      <c r="E3021">
        <v>23</v>
      </c>
      <c r="F3021">
        <v>2016031423</v>
      </c>
      <c r="G3021">
        <v>20160314</v>
      </c>
      <c r="H3021" t="s">
        <v>3445</v>
      </c>
      <c r="I3021" t="s">
        <v>76</v>
      </c>
      <c r="J3021" t="s">
        <v>55</v>
      </c>
      <c r="K3021">
        <v>0</v>
      </c>
      <c r="L3021">
        <v>0</v>
      </c>
      <c r="M3021">
        <v>0</v>
      </c>
      <c r="N3021" t="s">
        <v>56</v>
      </c>
      <c r="O3021" t="s">
        <v>57</v>
      </c>
      <c r="P3021" t="s">
        <v>57</v>
      </c>
      <c r="Q3021" t="s">
        <v>4</v>
      </c>
      <c r="R3021" t="s">
        <v>80</v>
      </c>
      <c r="S3021" t="s">
        <v>55</v>
      </c>
      <c r="T3021" t="s">
        <v>56</v>
      </c>
      <c r="U3021" t="s">
        <v>56</v>
      </c>
      <c r="V3021" t="s">
        <v>56</v>
      </c>
      <c r="W3021" t="s">
        <v>55</v>
      </c>
      <c r="X3021" t="s">
        <v>56</v>
      </c>
      <c r="Y3021" t="s">
        <v>56</v>
      </c>
      <c r="Z3021" t="s">
        <v>56</v>
      </c>
      <c r="AA3021" t="s">
        <v>57</v>
      </c>
      <c r="AB3021" t="s">
        <v>56</v>
      </c>
      <c r="AC3021" t="s">
        <v>56</v>
      </c>
      <c r="AD3021" t="s">
        <v>3394</v>
      </c>
      <c r="AE3021">
        <v>0</v>
      </c>
      <c r="AF3021">
        <v>0</v>
      </c>
      <c r="AG3021">
        <v>0</v>
      </c>
      <c r="AH3021">
        <v>1</v>
      </c>
      <c r="AI3021" s="18" t="str">
        <f t="shared" si="189"/>
        <v>1</v>
      </c>
      <c r="AJ3021" s="18" t="str">
        <f t="shared" si="190"/>
        <v>1</v>
      </c>
      <c r="AK3021" s="18" t="str">
        <f t="shared" si="191"/>
        <v>1</v>
      </c>
      <c r="AL3021" s="18">
        <f t="shared" si="192"/>
        <v>1</v>
      </c>
      <c r="AM3021" t="s">
        <v>55</v>
      </c>
      <c r="AN3021" t="s">
        <v>55</v>
      </c>
      <c r="AO3021">
        <v>1</v>
      </c>
      <c r="AP3021">
        <v>0</v>
      </c>
      <c r="AQ3021">
        <v>0</v>
      </c>
      <c r="AR3021" t="s">
        <v>76</v>
      </c>
      <c r="AS3021" t="s">
        <v>80</v>
      </c>
      <c r="AT3021" t="s">
        <v>80</v>
      </c>
      <c r="AU3021" t="s">
        <v>80</v>
      </c>
      <c r="AV3021" t="s">
        <v>8880</v>
      </c>
      <c r="AW3021" t="s">
        <v>3445</v>
      </c>
      <c r="AX3021">
        <v>0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2016031423</v>
      </c>
      <c r="BM3021">
        <v>23</v>
      </c>
    </row>
    <row r="3022" spans="1:65">
      <c r="A3022" t="s">
        <v>8881</v>
      </c>
      <c r="B3022">
        <v>3021</v>
      </c>
      <c r="C3022" t="s">
        <v>57</v>
      </c>
      <c r="D3022" t="s">
        <v>55</v>
      </c>
      <c r="E3022">
        <v>23</v>
      </c>
      <c r="F3022">
        <v>2016031423</v>
      </c>
      <c r="G3022" t="s">
        <v>55</v>
      </c>
      <c r="H3022" t="s">
        <v>3446</v>
      </c>
      <c r="I3022" t="s">
        <v>55</v>
      </c>
      <c r="J3022" t="s">
        <v>55</v>
      </c>
      <c r="K3022" t="s">
        <v>55</v>
      </c>
      <c r="L3022" t="s">
        <v>55</v>
      </c>
      <c r="M3022" t="s">
        <v>55</v>
      </c>
      <c r="N3022" t="s">
        <v>57</v>
      </c>
      <c r="O3022" t="s">
        <v>57</v>
      </c>
      <c r="P3022" t="s">
        <v>57</v>
      </c>
      <c r="Q3022" t="s">
        <v>57</v>
      </c>
      <c r="R3022" t="s">
        <v>57</v>
      </c>
      <c r="S3022" t="s">
        <v>55</v>
      </c>
      <c r="T3022" t="s">
        <v>57</v>
      </c>
      <c r="U3022" t="s">
        <v>57</v>
      </c>
      <c r="V3022" t="s">
        <v>57</v>
      </c>
      <c r="W3022" t="s">
        <v>55</v>
      </c>
      <c r="X3022" t="s">
        <v>57</v>
      </c>
      <c r="Y3022" t="s">
        <v>57</v>
      </c>
      <c r="Z3022" t="s">
        <v>57</v>
      </c>
      <c r="AA3022" t="s">
        <v>57</v>
      </c>
      <c r="AB3022" t="s">
        <v>57</v>
      </c>
      <c r="AC3022" t="s">
        <v>57</v>
      </c>
      <c r="AD3022" t="s">
        <v>57</v>
      </c>
      <c r="AE3022">
        <v>0</v>
      </c>
      <c r="AF3022">
        <v>0</v>
      </c>
      <c r="AG3022">
        <v>0</v>
      </c>
      <c r="AH3022">
        <v>0</v>
      </c>
      <c r="AI3022" s="18" t="str">
        <f t="shared" si="189"/>
        <v>1</v>
      </c>
      <c r="AJ3022" s="18" t="str">
        <f t="shared" si="190"/>
        <v>1</v>
      </c>
      <c r="AK3022" s="18" t="str">
        <f t="shared" si="191"/>
        <v>1</v>
      </c>
      <c r="AL3022" s="18">
        <f t="shared" si="192"/>
        <v>0</v>
      </c>
      <c r="AM3022" t="s">
        <v>55</v>
      </c>
      <c r="AN3022" t="s">
        <v>55</v>
      </c>
      <c r="AO3022">
        <v>0</v>
      </c>
      <c r="AP3022">
        <v>1</v>
      </c>
      <c r="AQ3022">
        <v>0</v>
      </c>
      <c r="AR3022" t="s">
        <v>59</v>
      </c>
      <c r="AS3022" t="s">
        <v>80</v>
      </c>
      <c r="AT3022" t="s">
        <v>80</v>
      </c>
      <c r="AU3022" t="s">
        <v>80</v>
      </c>
      <c r="AV3022" t="s">
        <v>8881</v>
      </c>
      <c r="AW3022" t="s">
        <v>3446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1</v>
      </c>
      <c r="BJ3022">
        <v>0</v>
      </c>
      <c r="BK3022">
        <v>0</v>
      </c>
      <c r="BL3022">
        <v>2016031423</v>
      </c>
      <c r="BM3022">
        <v>23</v>
      </c>
    </row>
    <row r="3023" spans="1:65">
      <c r="A3023" t="s">
        <v>8882</v>
      </c>
      <c r="B3023">
        <v>3022</v>
      </c>
      <c r="C3023" t="s">
        <v>57</v>
      </c>
      <c r="D3023" t="s">
        <v>55</v>
      </c>
      <c r="E3023">
        <v>23</v>
      </c>
      <c r="F3023">
        <v>2016031423</v>
      </c>
      <c r="G3023" t="s">
        <v>55</v>
      </c>
      <c r="H3023" t="s">
        <v>3447</v>
      </c>
      <c r="I3023" t="s">
        <v>55</v>
      </c>
      <c r="J3023" t="s">
        <v>55</v>
      </c>
      <c r="K3023" t="s">
        <v>55</v>
      </c>
      <c r="L3023" t="s">
        <v>55</v>
      </c>
      <c r="M3023" t="s">
        <v>55</v>
      </c>
      <c r="N3023" t="s">
        <v>57</v>
      </c>
      <c r="O3023" t="s">
        <v>57</v>
      </c>
      <c r="P3023" t="s">
        <v>57</v>
      </c>
      <c r="Q3023" t="s">
        <v>57</v>
      </c>
      <c r="R3023" t="s">
        <v>57</v>
      </c>
      <c r="S3023" t="s">
        <v>55</v>
      </c>
      <c r="T3023" t="s">
        <v>57</v>
      </c>
      <c r="U3023" t="s">
        <v>57</v>
      </c>
      <c r="V3023" t="s">
        <v>57</v>
      </c>
      <c r="W3023" t="s">
        <v>55</v>
      </c>
      <c r="X3023" t="s">
        <v>57</v>
      </c>
      <c r="Y3023" t="s">
        <v>57</v>
      </c>
      <c r="Z3023" t="s">
        <v>57</v>
      </c>
      <c r="AA3023" t="s">
        <v>57</v>
      </c>
      <c r="AB3023" t="s">
        <v>57</v>
      </c>
      <c r="AC3023" t="s">
        <v>57</v>
      </c>
      <c r="AD3023" t="s">
        <v>57</v>
      </c>
      <c r="AE3023">
        <v>0</v>
      </c>
      <c r="AF3023">
        <v>0</v>
      </c>
      <c r="AG3023">
        <v>0</v>
      </c>
      <c r="AH3023">
        <v>0</v>
      </c>
      <c r="AI3023" s="18" t="str">
        <f t="shared" si="189"/>
        <v>1</v>
      </c>
      <c r="AJ3023" s="18" t="str">
        <f t="shared" si="190"/>
        <v>1</v>
      </c>
      <c r="AK3023" s="18" t="str">
        <f t="shared" si="191"/>
        <v>1</v>
      </c>
      <c r="AL3023" s="18">
        <f t="shared" si="192"/>
        <v>0</v>
      </c>
      <c r="AM3023" t="s">
        <v>55</v>
      </c>
      <c r="AN3023" t="s">
        <v>55</v>
      </c>
      <c r="AO3023">
        <v>1</v>
      </c>
      <c r="AP3023">
        <v>1</v>
      </c>
      <c r="AQ3023">
        <v>0</v>
      </c>
      <c r="AR3023" t="s">
        <v>59</v>
      </c>
      <c r="AS3023" t="s">
        <v>80</v>
      </c>
      <c r="AT3023" t="s">
        <v>80</v>
      </c>
      <c r="AU3023" t="s">
        <v>80</v>
      </c>
      <c r="AV3023" t="s">
        <v>8882</v>
      </c>
      <c r="AW3023" t="s">
        <v>3447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0</v>
      </c>
      <c r="BL3023">
        <v>2016031423</v>
      </c>
      <c r="BM3023">
        <v>23</v>
      </c>
    </row>
    <row r="3024" spans="1:65">
      <c r="A3024" t="s">
        <v>8883</v>
      </c>
      <c r="B3024">
        <v>3023</v>
      </c>
      <c r="C3024" t="s">
        <v>57</v>
      </c>
      <c r="D3024" t="s">
        <v>55</v>
      </c>
      <c r="E3024">
        <v>23</v>
      </c>
      <c r="F3024">
        <v>2016031423</v>
      </c>
      <c r="G3024" t="s">
        <v>55</v>
      </c>
      <c r="H3024" t="s">
        <v>3448</v>
      </c>
      <c r="I3024" t="s">
        <v>55</v>
      </c>
      <c r="J3024" t="s">
        <v>55</v>
      </c>
      <c r="K3024" t="s">
        <v>55</v>
      </c>
      <c r="L3024" t="s">
        <v>55</v>
      </c>
      <c r="M3024" t="s">
        <v>55</v>
      </c>
      <c r="N3024" t="s">
        <v>57</v>
      </c>
      <c r="O3024" t="s">
        <v>57</v>
      </c>
      <c r="P3024" t="s">
        <v>57</v>
      </c>
      <c r="Q3024" t="s">
        <v>57</v>
      </c>
      <c r="R3024" t="s">
        <v>57</v>
      </c>
      <c r="S3024" t="s">
        <v>55</v>
      </c>
      <c r="T3024" t="s">
        <v>57</v>
      </c>
      <c r="U3024" t="s">
        <v>57</v>
      </c>
      <c r="V3024" t="s">
        <v>57</v>
      </c>
      <c r="W3024" t="s">
        <v>55</v>
      </c>
      <c r="X3024" t="s">
        <v>57</v>
      </c>
      <c r="Y3024" t="s">
        <v>57</v>
      </c>
      <c r="Z3024" t="s">
        <v>57</v>
      </c>
      <c r="AA3024" t="s">
        <v>57</v>
      </c>
      <c r="AB3024" t="s">
        <v>57</v>
      </c>
      <c r="AC3024" t="s">
        <v>57</v>
      </c>
      <c r="AD3024" t="s">
        <v>57</v>
      </c>
      <c r="AE3024">
        <v>0</v>
      </c>
      <c r="AF3024">
        <v>0</v>
      </c>
      <c r="AG3024">
        <v>0</v>
      </c>
      <c r="AH3024">
        <v>0</v>
      </c>
      <c r="AI3024" s="18" t="str">
        <f t="shared" si="189"/>
        <v>1</v>
      </c>
      <c r="AJ3024" s="18" t="str">
        <f t="shared" si="190"/>
        <v>1</v>
      </c>
      <c r="AK3024" s="18" t="str">
        <f t="shared" si="191"/>
        <v>1</v>
      </c>
      <c r="AL3024" s="18">
        <f t="shared" si="192"/>
        <v>0</v>
      </c>
      <c r="AM3024" t="s">
        <v>55</v>
      </c>
      <c r="AN3024" t="s">
        <v>55</v>
      </c>
      <c r="AO3024">
        <v>0</v>
      </c>
      <c r="AP3024">
        <v>1</v>
      </c>
      <c r="AQ3024">
        <v>0</v>
      </c>
      <c r="AR3024" t="s">
        <v>59</v>
      </c>
      <c r="AS3024" t="s">
        <v>80</v>
      </c>
      <c r="AT3024" t="s">
        <v>80</v>
      </c>
      <c r="AU3024" t="s">
        <v>80</v>
      </c>
      <c r="AV3024" t="s">
        <v>8883</v>
      </c>
      <c r="AW3024" t="s">
        <v>3448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>
        <v>0</v>
      </c>
      <c r="BK3024">
        <v>0</v>
      </c>
      <c r="BL3024">
        <v>2016031423</v>
      </c>
      <c r="BM3024">
        <v>23</v>
      </c>
    </row>
    <row r="3025" spans="1:65">
      <c r="A3025" t="s">
        <v>8884</v>
      </c>
      <c r="B3025">
        <v>3024</v>
      </c>
      <c r="C3025" t="s">
        <v>57</v>
      </c>
      <c r="D3025" t="s">
        <v>55</v>
      </c>
      <c r="E3025">
        <v>23</v>
      </c>
      <c r="F3025">
        <v>2016031423</v>
      </c>
      <c r="G3025" t="s">
        <v>55</v>
      </c>
      <c r="H3025" t="s">
        <v>2046</v>
      </c>
      <c r="I3025" t="s">
        <v>55</v>
      </c>
      <c r="J3025" t="s">
        <v>55</v>
      </c>
      <c r="K3025" t="s">
        <v>55</v>
      </c>
      <c r="L3025" t="s">
        <v>55</v>
      </c>
      <c r="M3025" t="s">
        <v>55</v>
      </c>
      <c r="N3025" t="s">
        <v>57</v>
      </c>
      <c r="O3025" t="s">
        <v>57</v>
      </c>
      <c r="P3025" t="s">
        <v>57</v>
      </c>
      <c r="Q3025" t="s">
        <v>57</v>
      </c>
      <c r="R3025" t="s">
        <v>57</v>
      </c>
      <c r="S3025" t="s">
        <v>55</v>
      </c>
      <c r="T3025" t="s">
        <v>57</v>
      </c>
      <c r="U3025" t="s">
        <v>57</v>
      </c>
      <c r="V3025" t="s">
        <v>57</v>
      </c>
      <c r="W3025" t="s">
        <v>55</v>
      </c>
      <c r="X3025" t="s">
        <v>57</v>
      </c>
      <c r="Y3025" t="s">
        <v>57</v>
      </c>
      <c r="Z3025" t="s">
        <v>57</v>
      </c>
      <c r="AA3025" t="s">
        <v>57</v>
      </c>
      <c r="AB3025" t="s">
        <v>57</v>
      </c>
      <c r="AC3025" t="s">
        <v>57</v>
      </c>
      <c r="AD3025" t="s">
        <v>57</v>
      </c>
      <c r="AE3025">
        <v>0</v>
      </c>
      <c r="AF3025">
        <v>0</v>
      </c>
      <c r="AG3025">
        <v>0</v>
      </c>
      <c r="AH3025">
        <v>0</v>
      </c>
      <c r="AI3025" s="18" t="str">
        <f t="shared" si="189"/>
        <v>1</v>
      </c>
      <c r="AJ3025" s="18" t="str">
        <f t="shared" si="190"/>
        <v>1</v>
      </c>
      <c r="AK3025" s="18" t="str">
        <f t="shared" si="191"/>
        <v>1</v>
      </c>
      <c r="AL3025" s="18">
        <f t="shared" si="192"/>
        <v>0</v>
      </c>
      <c r="AM3025" t="s">
        <v>55</v>
      </c>
      <c r="AN3025" t="s">
        <v>55</v>
      </c>
      <c r="AO3025">
        <v>0</v>
      </c>
      <c r="AP3025">
        <v>1</v>
      </c>
      <c r="AQ3025">
        <v>0</v>
      </c>
      <c r="AR3025" t="s">
        <v>59</v>
      </c>
      <c r="AS3025" t="s">
        <v>80</v>
      </c>
      <c r="AT3025" t="s">
        <v>80</v>
      </c>
      <c r="AU3025" t="s">
        <v>80</v>
      </c>
      <c r="AV3025" t="s">
        <v>8884</v>
      </c>
      <c r="AW3025" t="s">
        <v>2046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2016031423</v>
      </c>
      <c r="BM3025">
        <v>23</v>
      </c>
    </row>
    <row r="3026" spans="1:65">
      <c r="A3026" t="s">
        <v>8885</v>
      </c>
      <c r="B3026">
        <v>3025</v>
      </c>
      <c r="C3026" t="s">
        <v>57</v>
      </c>
      <c r="D3026" t="s">
        <v>55</v>
      </c>
      <c r="E3026">
        <v>23</v>
      </c>
      <c r="F3026">
        <v>2016031423</v>
      </c>
      <c r="G3026" t="s">
        <v>55</v>
      </c>
      <c r="H3026" t="s">
        <v>2047</v>
      </c>
      <c r="I3026" t="s">
        <v>55</v>
      </c>
      <c r="J3026" t="s">
        <v>55</v>
      </c>
      <c r="K3026" t="s">
        <v>55</v>
      </c>
      <c r="L3026" t="s">
        <v>55</v>
      </c>
      <c r="M3026" t="s">
        <v>55</v>
      </c>
      <c r="N3026" t="s">
        <v>57</v>
      </c>
      <c r="O3026" t="s">
        <v>57</v>
      </c>
      <c r="P3026" t="s">
        <v>57</v>
      </c>
      <c r="Q3026" t="s">
        <v>57</v>
      </c>
      <c r="R3026" t="s">
        <v>57</v>
      </c>
      <c r="S3026" t="s">
        <v>55</v>
      </c>
      <c r="T3026" t="s">
        <v>57</v>
      </c>
      <c r="U3026" t="s">
        <v>57</v>
      </c>
      <c r="V3026" t="s">
        <v>57</v>
      </c>
      <c r="W3026" t="s">
        <v>55</v>
      </c>
      <c r="X3026" t="s">
        <v>57</v>
      </c>
      <c r="Y3026" t="s">
        <v>57</v>
      </c>
      <c r="Z3026" t="s">
        <v>57</v>
      </c>
      <c r="AA3026" t="s">
        <v>57</v>
      </c>
      <c r="AB3026" t="s">
        <v>57</v>
      </c>
      <c r="AC3026" t="s">
        <v>57</v>
      </c>
      <c r="AD3026" t="s">
        <v>57</v>
      </c>
      <c r="AE3026">
        <v>0</v>
      </c>
      <c r="AF3026">
        <v>0</v>
      </c>
      <c r="AG3026">
        <v>0</v>
      </c>
      <c r="AH3026">
        <v>0</v>
      </c>
      <c r="AI3026" s="18" t="str">
        <f t="shared" si="189"/>
        <v>1</v>
      </c>
      <c r="AJ3026" s="18" t="str">
        <f t="shared" si="190"/>
        <v>1</v>
      </c>
      <c r="AK3026" s="18" t="str">
        <f t="shared" si="191"/>
        <v>1</v>
      </c>
      <c r="AL3026" s="18">
        <f t="shared" si="192"/>
        <v>0</v>
      </c>
      <c r="AM3026" t="s">
        <v>55</v>
      </c>
      <c r="AN3026" t="s">
        <v>55</v>
      </c>
      <c r="AO3026">
        <v>0</v>
      </c>
      <c r="AP3026">
        <v>1</v>
      </c>
      <c r="AQ3026">
        <v>0</v>
      </c>
      <c r="AR3026" t="s">
        <v>59</v>
      </c>
      <c r="AS3026" t="s">
        <v>80</v>
      </c>
      <c r="AT3026" t="s">
        <v>80</v>
      </c>
      <c r="AU3026" t="s">
        <v>80</v>
      </c>
      <c r="AV3026" t="s">
        <v>8885</v>
      </c>
      <c r="AW3026" t="s">
        <v>2047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1</v>
      </c>
      <c r="BJ3026">
        <v>0</v>
      </c>
      <c r="BK3026">
        <v>0</v>
      </c>
      <c r="BL3026">
        <v>2016031423</v>
      </c>
      <c r="BM3026">
        <v>23</v>
      </c>
    </row>
    <row r="3027" spans="1:65">
      <c r="A3027" t="s">
        <v>8886</v>
      </c>
      <c r="B3027">
        <v>3026</v>
      </c>
      <c r="C3027" t="s">
        <v>57</v>
      </c>
      <c r="D3027" t="s">
        <v>55</v>
      </c>
      <c r="E3027">
        <v>23</v>
      </c>
      <c r="F3027">
        <v>2016031423</v>
      </c>
      <c r="G3027" t="s">
        <v>55</v>
      </c>
      <c r="H3027" t="s">
        <v>3449</v>
      </c>
      <c r="I3027" t="s">
        <v>55</v>
      </c>
      <c r="J3027" t="s">
        <v>55</v>
      </c>
      <c r="K3027" t="s">
        <v>55</v>
      </c>
      <c r="L3027" t="s">
        <v>55</v>
      </c>
      <c r="M3027" t="s">
        <v>55</v>
      </c>
      <c r="N3027" t="s">
        <v>57</v>
      </c>
      <c r="O3027" t="s">
        <v>57</v>
      </c>
      <c r="P3027" t="s">
        <v>57</v>
      </c>
      <c r="Q3027" t="s">
        <v>57</v>
      </c>
      <c r="R3027" t="s">
        <v>57</v>
      </c>
      <c r="S3027" t="s">
        <v>55</v>
      </c>
      <c r="T3027" t="s">
        <v>57</v>
      </c>
      <c r="U3027" t="s">
        <v>57</v>
      </c>
      <c r="V3027" t="s">
        <v>57</v>
      </c>
      <c r="W3027" t="s">
        <v>55</v>
      </c>
      <c r="X3027" t="s">
        <v>57</v>
      </c>
      <c r="Y3027" t="s">
        <v>57</v>
      </c>
      <c r="Z3027" t="s">
        <v>57</v>
      </c>
      <c r="AA3027" t="s">
        <v>57</v>
      </c>
      <c r="AB3027" t="s">
        <v>57</v>
      </c>
      <c r="AC3027" t="s">
        <v>57</v>
      </c>
      <c r="AD3027" t="s">
        <v>57</v>
      </c>
      <c r="AE3027">
        <v>0</v>
      </c>
      <c r="AF3027">
        <v>0</v>
      </c>
      <c r="AG3027">
        <v>0</v>
      </c>
      <c r="AH3027">
        <v>0</v>
      </c>
      <c r="AI3027" s="18" t="str">
        <f t="shared" si="189"/>
        <v>1</v>
      </c>
      <c r="AJ3027" s="18" t="str">
        <f t="shared" si="190"/>
        <v>1</v>
      </c>
      <c r="AK3027" s="18" t="str">
        <f t="shared" si="191"/>
        <v>1</v>
      </c>
      <c r="AL3027" s="18">
        <f t="shared" si="192"/>
        <v>0</v>
      </c>
      <c r="AM3027" t="s">
        <v>55</v>
      </c>
      <c r="AN3027" t="s">
        <v>55</v>
      </c>
      <c r="AO3027">
        <v>0</v>
      </c>
      <c r="AP3027">
        <v>1</v>
      </c>
      <c r="AQ3027">
        <v>0</v>
      </c>
      <c r="AR3027" t="s">
        <v>59</v>
      </c>
      <c r="AS3027" t="s">
        <v>80</v>
      </c>
      <c r="AT3027" t="s">
        <v>80</v>
      </c>
      <c r="AU3027" t="s">
        <v>80</v>
      </c>
      <c r="AV3027" t="s">
        <v>8886</v>
      </c>
      <c r="AW3027" t="s">
        <v>3449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>
        <v>0</v>
      </c>
      <c r="BK3027">
        <v>0</v>
      </c>
      <c r="BL3027">
        <v>2016031423</v>
      </c>
      <c r="BM3027">
        <v>23</v>
      </c>
    </row>
    <row r="3028" spans="1:65">
      <c r="A3028" t="s">
        <v>8887</v>
      </c>
      <c r="B3028">
        <v>3027</v>
      </c>
      <c r="C3028" t="s">
        <v>57</v>
      </c>
      <c r="D3028" t="s">
        <v>55</v>
      </c>
      <c r="E3028">
        <v>23</v>
      </c>
      <c r="F3028">
        <v>2016031423</v>
      </c>
      <c r="G3028" t="s">
        <v>55</v>
      </c>
      <c r="H3028" t="s">
        <v>3450</v>
      </c>
      <c r="I3028" t="s">
        <v>55</v>
      </c>
      <c r="J3028" t="s">
        <v>55</v>
      </c>
      <c r="K3028" t="s">
        <v>55</v>
      </c>
      <c r="L3028" t="s">
        <v>55</v>
      </c>
      <c r="M3028" t="s">
        <v>55</v>
      </c>
      <c r="N3028" t="s">
        <v>57</v>
      </c>
      <c r="O3028" t="s">
        <v>57</v>
      </c>
      <c r="P3028" t="s">
        <v>57</v>
      </c>
      <c r="Q3028" t="s">
        <v>57</v>
      </c>
      <c r="R3028" t="s">
        <v>57</v>
      </c>
      <c r="S3028" t="s">
        <v>55</v>
      </c>
      <c r="T3028" t="s">
        <v>57</v>
      </c>
      <c r="U3028" t="s">
        <v>57</v>
      </c>
      <c r="V3028" t="s">
        <v>57</v>
      </c>
      <c r="W3028" t="s">
        <v>55</v>
      </c>
      <c r="X3028" t="s">
        <v>57</v>
      </c>
      <c r="Y3028" t="s">
        <v>57</v>
      </c>
      <c r="Z3028" t="s">
        <v>57</v>
      </c>
      <c r="AA3028" t="s">
        <v>57</v>
      </c>
      <c r="AB3028" t="s">
        <v>57</v>
      </c>
      <c r="AC3028" t="s">
        <v>57</v>
      </c>
      <c r="AD3028" t="s">
        <v>57</v>
      </c>
      <c r="AE3028">
        <v>0</v>
      </c>
      <c r="AF3028">
        <v>0</v>
      </c>
      <c r="AG3028">
        <v>0</v>
      </c>
      <c r="AH3028">
        <v>0</v>
      </c>
      <c r="AI3028" s="18" t="str">
        <f t="shared" si="189"/>
        <v>1</v>
      </c>
      <c r="AJ3028" s="18" t="str">
        <f t="shared" si="190"/>
        <v>1</v>
      </c>
      <c r="AK3028" s="18" t="str">
        <f t="shared" si="191"/>
        <v>1</v>
      </c>
      <c r="AL3028" s="18">
        <f t="shared" si="192"/>
        <v>0</v>
      </c>
      <c r="AM3028" t="s">
        <v>55</v>
      </c>
      <c r="AN3028" t="s">
        <v>55</v>
      </c>
      <c r="AO3028">
        <v>1</v>
      </c>
      <c r="AP3028">
        <v>1</v>
      </c>
      <c r="AQ3028">
        <v>0</v>
      </c>
      <c r="AR3028" t="s">
        <v>59</v>
      </c>
      <c r="AS3028" t="s">
        <v>80</v>
      </c>
      <c r="AT3028" t="s">
        <v>80</v>
      </c>
      <c r="AU3028" t="s">
        <v>80</v>
      </c>
      <c r="AV3028" t="s">
        <v>8887</v>
      </c>
      <c r="AW3028" t="s">
        <v>3450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>
        <v>0</v>
      </c>
      <c r="BK3028">
        <v>0</v>
      </c>
      <c r="BL3028">
        <v>2016031423</v>
      </c>
      <c r="BM3028">
        <v>23</v>
      </c>
    </row>
    <row r="3029" spans="1:65">
      <c r="A3029" t="s">
        <v>8888</v>
      </c>
      <c r="B3029">
        <v>3028</v>
      </c>
      <c r="C3029" t="s">
        <v>57</v>
      </c>
      <c r="D3029" t="s">
        <v>55</v>
      </c>
      <c r="E3029">
        <v>23</v>
      </c>
      <c r="F3029">
        <v>2016031423</v>
      </c>
      <c r="G3029" t="s">
        <v>55</v>
      </c>
      <c r="H3029" t="s">
        <v>3451</v>
      </c>
      <c r="I3029" t="s">
        <v>55</v>
      </c>
      <c r="J3029" t="s">
        <v>55</v>
      </c>
      <c r="K3029" t="s">
        <v>55</v>
      </c>
      <c r="L3029" t="s">
        <v>55</v>
      </c>
      <c r="M3029" t="s">
        <v>55</v>
      </c>
      <c r="N3029" t="s">
        <v>57</v>
      </c>
      <c r="O3029" t="s">
        <v>57</v>
      </c>
      <c r="P3029" t="s">
        <v>57</v>
      </c>
      <c r="Q3029" t="s">
        <v>57</v>
      </c>
      <c r="R3029" t="s">
        <v>57</v>
      </c>
      <c r="S3029" t="s">
        <v>55</v>
      </c>
      <c r="T3029" t="s">
        <v>57</v>
      </c>
      <c r="U3029" t="s">
        <v>57</v>
      </c>
      <c r="V3029" t="s">
        <v>57</v>
      </c>
      <c r="W3029" t="s">
        <v>55</v>
      </c>
      <c r="X3029" t="s">
        <v>57</v>
      </c>
      <c r="Y3029" t="s">
        <v>57</v>
      </c>
      <c r="Z3029" t="s">
        <v>57</v>
      </c>
      <c r="AA3029" t="s">
        <v>57</v>
      </c>
      <c r="AB3029" t="s">
        <v>57</v>
      </c>
      <c r="AC3029" t="s">
        <v>57</v>
      </c>
      <c r="AD3029" t="s">
        <v>57</v>
      </c>
      <c r="AE3029">
        <v>0</v>
      </c>
      <c r="AF3029">
        <v>0</v>
      </c>
      <c r="AG3029">
        <v>0</v>
      </c>
      <c r="AH3029">
        <v>0</v>
      </c>
      <c r="AI3029" s="18" t="str">
        <f t="shared" si="189"/>
        <v>1</v>
      </c>
      <c r="AJ3029" s="18" t="str">
        <f t="shared" si="190"/>
        <v>1</v>
      </c>
      <c r="AK3029" s="18" t="str">
        <f t="shared" si="191"/>
        <v>1</v>
      </c>
      <c r="AL3029" s="18">
        <f t="shared" si="192"/>
        <v>0</v>
      </c>
      <c r="AM3029" t="s">
        <v>55</v>
      </c>
      <c r="AN3029" t="s">
        <v>55</v>
      </c>
      <c r="AO3029">
        <v>0</v>
      </c>
      <c r="AP3029">
        <v>1</v>
      </c>
      <c r="AQ3029">
        <v>0</v>
      </c>
      <c r="AR3029" t="s">
        <v>59</v>
      </c>
      <c r="AS3029" t="s">
        <v>80</v>
      </c>
      <c r="AT3029" t="s">
        <v>80</v>
      </c>
      <c r="AU3029" t="s">
        <v>80</v>
      </c>
      <c r="AV3029" t="s">
        <v>8888</v>
      </c>
      <c r="AW3029" t="s">
        <v>3451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2016031423</v>
      </c>
      <c r="BM3029">
        <v>23</v>
      </c>
    </row>
    <row r="3030" spans="1:65">
      <c r="A3030" t="s">
        <v>8889</v>
      </c>
      <c r="B3030">
        <v>3029</v>
      </c>
      <c r="C3030" t="s">
        <v>57</v>
      </c>
      <c r="D3030" t="s">
        <v>55</v>
      </c>
      <c r="E3030">
        <v>23</v>
      </c>
      <c r="F3030">
        <v>2016031423</v>
      </c>
      <c r="G3030" t="s">
        <v>55</v>
      </c>
      <c r="H3030" t="s">
        <v>3452</v>
      </c>
      <c r="I3030" t="s">
        <v>55</v>
      </c>
      <c r="J3030" t="s">
        <v>55</v>
      </c>
      <c r="K3030" t="s">
        <v>55</v>
      </c>
      <c r="L3030" t="s">
        <v>55</v>
      </c>
      <c r="M3030" t="s">
        <v>55</v>
      </c>
      <c r="N3030" t="s">
        <v>57</v>
      </c>
      <c r="O3030" t="s">
        <v>57</v>
      </c>
      <c r="P3030" t="s">
        <v>57</v>
      </c>
      <c r="Q3030" t="s">
        <v>57</v>
      </c>
      <c r="R3030" t="s">
        <v>57</v>
      </c>
      <c r="S3030" t="s">
        <v>55</v>
      </c>
      <c r="T3030" t="s">
        <v>57</v>
      </c>
      <c r="U3030" t="s">
        <v>57</v>
      </c>
      <c r="V3030" t="s">
        <v>57</v>
      </c>
      <c r="W3030" t="s">
        <v>55</v>
      </c>
      <c r="X3030" t="s">
        <v>57</v>
      </c>
      <c r="Y3030" t="s">
        <v>57</v>
      </c>
      <c r="Z3030" t="s">
        <v>57</v>
      </c>
      <c r="AA3030" t="s">
        <v>57</v>
      </c>
      <c r="AB3030" t="s">
        <v>57</v>
      </c>
      <c r="AC3030" t="s">
        <v>57</v>
      </c>
      <c r="AD3030" t="s">
        <v>57</v>
      </c>
      <c r="AE3030">
        <v>0</v>
      </c>
      <c r="AF3030">
        <v>0</v>
      </c>
      <c r="AG3030">
        <v>0</v>
      </c>
      <c r="AH3030">
        <v>0</v>
      </c>
      <c r="AI3030" s="18" t="str">
        <f t="shared" si="189"/>
        <v>1</v>
      </c>
      <c r="AJ3030" s="18" t="str">
        <f t="shared" si="190"/>
        <v>1</v>
      </c>
      <c r="AK3030" s="18" t="str">
        <f t="shared" si="191"/>
        <v>1</v>
      </c>
      <c r="AL3030" s="18">
        <f t="shared" si="192"/>
        <v>0</v>
      </c>
      <c r="AM3030" t="s">
        <v>55</v>
      </c>
      <c r="AN3030" t="s">
        <v>55</v>
      </c>
      <c r="AO3030">
        <v>0</v>
      </c>
      <c r="AP3030">
        <v>1</v>
      </c>
      <c r="AQ3030">
        <v>0</v>
      </c>
      <c r="AR3030" t="s">
        <v>59</v>
      </c>
      <c r="AS3030" t="s">
        <v>80</v>
      </c>
      <c r="AT3030" t="s">
        <v>80</v>
      </c>
      <c r="AU3030" t="s">
        <v>80</v>
      </c>
      <c r="AV3030" t="s">
        <v>8889</v>
      </c>
      <c r="AW3030" t="s">
        <v>3452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1</v>
      </c>
      <c r="BJ3030">
        <v>0</v>
      </c>
      <c r="BK3030">
        <v>0</v>
      </c>
      <c r="BL3030">
        <v>2016031423</v>
      </c>
      <c r="BM3030">
        <v>23</v>
      </c>
    </row>
    <row r="3031" spans="1:65">
      <c r="A3031" t="s">
        <v>8890</v>
      </c>
      <c r="B3031">
        <v>3030</v>
      </c>
      <c r="C3031" t="s">
        <v>57</v>
      </c>
      <c r="D3031" t="s">
        <v>55</v>
      </c>
      <c r="E3031">
        <v>23</v>
      </c>
      <c r="F3031">
        <v>2016031423</v>
      </c>
      <c r="G3031" t="s">
        <v>55</v>
      </c>
      <c r="H3031" t="s">
        <v>3453</v>
      </c>
      <c r="I3031" t="s">
        <v>55</v>
      </c>
      <c r="J3031" t="s">
        <v>55</v>
      </c>
      <c r="K3031" t="s">
        <v>55</v>
      </c>
      <c r="L3031" t="s">
        <v>55</v>
      </c>
      <c r="M3031" t="s">
        <v>55</v>
      </c>
      <c r="N3031" t="s">
        <v>57</v>
      </c>
      <c r="O3031" t="s">
        <v>57</v>
      </c>
      <c r="P3031" t="s">
        <v>57</v>
      </c>
      <c r="Q3031" t="s">
        <v>57</v>
      </c>
      <c r="R3031" t="s">
        <v>57</v>
      </c>
      <c r="S3031" t="s">
        <v>55</v>
      </c>
      <c r="T3031" t="s">
        <v>57</v>
      </c>
      <c r="U3031" t="s">
        <v>57</v>
      </c>
      <c r="V3031" t="s">
        <v>57</v>
      </c>
      <c r="W3031" t="s">
        <v>55</v>
      </c>
      <c r="X3031" t="s">
        <v>57</v>
      </c>
      <c r="Y3031" t="s">
        <v>57</v>
      </c>
      <c r="Z3031" t="s">
        <v>57</v>
      </c>
      <c r="AA3031" t="s">
        <v>57</v>
      </c>
      <c r="AB3031" t="s">
        <v>57</v>
      </c>
      <c r="AC3031" t="s">
        <v>57</v>
      </c>
      <c r="AD3031" t="s">
        <v>57</v>
      </c>
      <c r="AE3031">
        <v>0</v>
      </c>
      <c r="AF3031">
        <v>0</v>
      </c>
      <c r="AG3031">
        <v>0</v>
      </c>
      <c r="AH3031">
        <v>0</v>
      </c>
      <c r="AI3031" s="18" t="str">
        <f t="shared" si="189"/>
        <v>1</v>
      </c>
      <c r="AJ3031" s="18" t="str">
        <f t="shared" si="190"/>
        <v>1</v>
      </c>
      <c r="AK3031" s="18" t="str">
        <f t="shared" si="191"/>
        <v>1</v>
      </c>
      <c r="AL3031" s="18">
        <f t="shared" si="192"/>
        <v>0</v>
      </c>
      <c r="AM3031" t="s">
        <v>55</v>
      </c>
      <c r="AN3031" t="s">
        <v>55</v>
      </c>
      <c r="AO3031">
        <v>0</v>
      </c>
      <c r="AP3031">
        <v>1</v>
      </c>
      <c r="AQ3031">
        <v>0</v>
      </c>
      <c r="AR3031" t="s">
        <v>59</v>
      </c>
      <c r="AS3031" t="s">
        <v>80</v>
      </c>
      <c r="AT3031" t="s">
        <v>80</v>
      </c>
      <c r="AU3031" t="s">
        <v>80</v>
      </c>
      <c r="AV3031" t="s">
        <v>8890</v>
      </c>
      <c r="AW3031" t="s">
        <v>3453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</v>
      </c>
      <c r="BJ3031">
        <v>0</v>
      </c>
      <c r="BK3031">
        <v>0</v>
      </c>
      <c r="BL3031">
        <v>2016031423</v>
      </c>
      <c r="BM3031">
        <v>23</v>
      </c>
    </row>
    <row r="3032" spans="1:65">
      <c r="A3032" t="s">
        <v>8891</v>
      </c>
      <c r="B3032">
        <v>3031</v>
      </c>
      <c r="C3032" t="s">
        <v>57</v>
      </c>
      <c r="D3032" t="s">
        <v>55</v>
      </c>
      <c r="E3032">
        <v>23</v>
      </c>
      <c r="F3032">
        <v>2016031423</v>
      </c>
      <c r="G3032" t="s">
        <v>55</v>
      </c>
      <c r="H3032" t="s">
        <v>3454</v>
      </c>
      <c r="I3032" t="s">
        <v>55</v>
      </c>
      <c r="J3032" t="s">
        <v>55</v>
      </c>
      <c r="K3032" t="s">
        <v>55</v>
      </c>
      <c r="L3032" t="s">
        <v>55</v>
      </c>
      <c r="M3032" t="s">
        <v>55</v>
      </c>
      <c r="N3032" t="s">
        <v>57</v>
      </c>
      <c r="O3032" t="s">
        <v>57</v>
      </c>
      <c r="P3032" t="s">
        <v>57</v>
      </c>
      <c r="Q3032" t="s">
        <v>57</v>
      </c>
      <c r="R3032" t="s">
        <v>57</v>
      </c>
      <c r="S3032" t="s">
        <v>55</v>
      </c>
      <c r="T3032" t="s">
        <v>57</v>
      </c>
      <c r="U3032" t="s">
        <v>57</v>
      </c>
      <c r="V3032" t="s">
        <v>57</v>
      </c>
      <c r="W3032" t="s">
        <v>55</v>
      </c>
      <c r="X3032" t="s">
        <v>57</v>
      </c>
      <c r="Y3032" t="s">
        <v>57</v>
      </c>
      <c r="Z3032" t="s">
        <v>57</v>
      </c>
      <c r="AA3032" t="s">
        <v>57</v>
      </c>
      <c r="AB3032" t="s">
        <v>57</v>
      </c>
      <c r="AC3032" t="s">
        <v>57</v>
      </c>
      <c r="AD3032" t="s">
        <v>57</v>
      </c>
      <c r="AE3032">
        <v>0</v>
      </c>
      <c r="AF3032">
        <v>0</v>
      </c>
      <c r="AG3032">
        <v>0</v>
      </c>
      <c r="AH3032">
        <v>0</v>
      </c>
      <c r="AI3032" s="18" t="str">
        <f t="shared" si="189"/>
        <v>1</v>
      </c>
      <c r="AJ3032" s="18" t="str">
        <f t="shared" si="190"/>
        <v>1</v>
      </c>
      <c r="AK3032" s="18" t="str">
        <f t="shared" si="191"/>
        <v>1</v>
      </c>
      <c r="AL3032" s="18">
        <f t="shared" si="192"/>
        <v>0</v>
      </c>
      <c r="AM3032" t="s">
        <v>55</v>
      </c>
      <c r="AN3032" t="s">
        <v>55</v>
      </c>
      <c r="AO3032">
        <v>0</v>
      </c>
      <c r="AP3032">
        <v>1</v>
      </c>
      <c r="AQ3032">
        <v>0</v>
      </c>
      <c r="AR3032" t="s">
        <v>59</v>
      </c>
      <c r="AS3032" t="s">
        <v>80</v>
      </c>
      <c r="AT3032" t="s">
        <v>80</v>
      </c>
      <c r="AU3032" t="s">
        <v>80</v>
      </c>
      <c r="AV3032" t="s">
        <v>8891</v>
      </c>
      <c r="AW3032" t="s">
        <v>3454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>
        <v>0</v>
      </c>
      <c r="BK3032">
        <v>0</v>
      </c>
      <c r="BL3032">
        <v>2016031423</v>
      </c>
      <c r="BM3032">
        <v>23</v>
      </c>
    </row>
    <row r="3033" spans="1:65">
      <c r="A3033" t="s">
        <v>8892</v>
      </c>
      <c r="B3033">
        <v>3032</v>
      </c>
      <c r="C3033" t="s">
        <v>57</v>
      </c>
      <c r="D3033" t="s">
        <v>55</v>
      </c>
      <c r="E3033">
        <v>23</v>
      </c>
      <c r="F3033">
        <v>2016031423</v>
      </c>
      <c r="G3033" t="s">
        <v>55</v>
      </c>
      <c r="H3033" t="s">
        <v>3455</v>
      </c>
      <c r="I3033" t="s">
        <v>55</v>
      </c>
      <c r="J3033" t="s">
        <v>55</v>
      </c>
      <c r="K3033" t="s">
        <v>55</v>
      </c>
      <c r="L3033" t="s">
        <v>55</v>
      </c>
      <c r="M3033" t="s">
        <v>55</v>
      </c>
      <c r="N3033" t="s">
        <v>57</v>
      </c>
      <c r="O3033" t="s">
        <v>57</v>
      </c>
      <c r="P3033" t="s">
        <v>57</v>
      </c>
      <c r="Q3033" t="s">
        <v>57</v>
      </c>
      <c r="R3033" t="s">
        <v>57</v>
      </c>
      <c r="S3033" t="s">
        <v>55</v>
      </c>
      <c r="T3033" t="s">
        <v>57</v>
      </c>
      <c r="U3033" t="s">
        <v>57</v>
      </c>
      <c r="V3033" t="s">
        <v>57</v>
      </c>
      <c r="W3033" t="s">
        <v>55</v>
      </c>
      <c r="X3033" t="s">
        <v>57</v>
      </c>
      <c r="Y3033" t="s">
        <v>57</v>
      </c>
      <c r="Z3033" t="s">
        <v>57</v>
      </c>
      <c r="AA3033" t="s">
        <v>57</v>
      </c>
      <c r="AB3033" t="s">
        <v>57</v>
      </c>
      <c r="AC3033" t="s">
        <v>57</v>
      </c>
      <c r="AD3033" t="s">
        <v>57</v>
      </c>
      <c r="AE3033">
        <v>0</v>
      </c>
      <c r="AF3033">
        <v>0</v>
      </c>
      <c r="AG3033">
        <v>0</v>
      </c>
      <c r="AH3033">
        <v>0</v>
      </c>
      <c r="AI3033" s="18" t="str">
        <f t="shared" si="189"/>
        <v>1</v>
      </c>
      <c r="AJ3033" s="18" t="str">
        <f t="shared" si="190"/>
        <v>1</v>
      </c>
      <c r="AK3033" s="18" t="str">
        <f t="shared" si="191"/>
        <v>1</v>
      </c>
      <c r="AL3033" s="18">
        <f t="shared" si="192"/>
        <v>0</v>
      </c>
      <c r="AM3033" t="s">
        <v>55</v>
      </c>
      <c r="AN3033" t="s">
        <v>55</v>
      </c>
      <c r="AO3033">
        <v>1</v>
      </c>
      <c r="AP3033">
        <v>1</v>
      </c>
      <c r="AQ3033">
        <v>0</v>
      </c>
      <c r="AR3033" t="s">
        <v>59</v>
      </c>
      <c r="AS3033" t="s">
        <v>80</v>
      </c>
      <c r="AT3033" t="s">
        <v>80</v>
      </c>
      <c r="AU3033" t="s">
        <v>80</v>
      </c>
      <c r="AV3033" t="s">
        <v>8892</v>
      </c>
      <c r="AW3033" t="s">
        <v>3455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1</v>
      </c>
      <c r="BJ3033">
        <v>0</v>
      </c>
      <c r="BK3033">
        <v>0</v>
      </c>
      <c r="BL3033">
        <v>2016031423</v>
      </c>
      <c r="BM3033">
        <v>23</v>
      </c>
    </row>
    <row r="3034" spans="1:65">
      <c r="A3034" t="s">
        <v>8893</v>
      </c>
      <c r="B3034">
        <v>3033</v>
      </c>
      <c r="C3034" t="s">
        <v>57</v>
      </c>
      <c r="D3034" t="s">
        <v>55</v>
      </c>
      <c r="E3034">
        <v>23</v>
      </c>
      <c r="F3034">
        <v>2016031423</v>
      </c>
      <c r="G3034" t="s">
        <v>55</v>
      </c>
      <c r="H3034" t="s">
        <v>3456</v>
      </c>
      <c r="I3034" t="s">
        <v>55</v>
      </c>
      <c r="J3034" t="s">
        <v>55</v>
      </c>
      <c r="K3034" t="s">
        <v>55</v>
      </c>
      <c r="L3034" t="s">
        <v>55</v>
      </c>
      <c r="M3034" t="s">
        <v>55</v>
      </c>
      <c r="N3034" t="s">
        <v>57</v>
      </c>
      <c r="O3034" t="s">
        <v>57</v>
      </c>
      <c r="P3034" t="s">
        <v>57</v>
      </c>
      <c r="Q3034" t="s">
        <v>57</v>
      </c>
      <c r="R3034" t="s">
        <v>57</v>
      </c>
      <c r="S3034" t="s">
        <v>55</v>
      </c>
      <c r="T3034" t="s">
        <v>57</v>
      </c>
      <c r="U3034" t="s">
        <v>57</v>
      </c>
      <c r="V3034" t="s">
        <v>57</v>
      </c>
      <c r="W3034" t="s">
        <v>55</v>
      </c>
      <c r="X3034" t="s">
        <v>57</v>
      </c>
      <c r="Y3034" t="s">
        <v>57</v>
      </c>
      <c r="Z3034" t="s">
        <v>57</v>
      </c>
      <c r="AA3034" t="s">
        <v>57</v>
      </c>
      <c r="AB3034" t="s">
        <v>57</v>
      </c>
      <c r="AC3034" t="s">
        <v>57</v>
      </c>
      <c r="AD3034" t="s">
        <v>57</v>
      </c>
      <c r="AE3034">
        <v>0</v>
      </c>
      <c r="AF3034">
        <v>0</v>
      </c>
      <c r="AG3034">
        <v>0</v>
      </c>
      <c r="AH3034">
        <v>0</v>
      </c>
      <c r="AI3034" s="18" t="str">
        <f t="shared" si="189"/>
        <v>1</v>
      </c>
      <c r="AJ3034" s="18" t="str">
        <f t="shared" si="190"/>
        <v>1</v>
      </c>
      <c r="AK3034" s="18" t="str">
        <f t="shared" si="191"/>
        <v>1</v>
      </c>
      <c r="AL3034" s="18">
        <f t="shared" si="192"/>
        <v>0</v>
      </c>
      <c r="AM3034" t="s">
        <v>55</v>
      </c>
      <c r="AN3034" t="s">
        <v>55</v>
      </c>
      <c r="AO3034">
        <v>0</v>
      </c>
      <c r="AP3034">
        <v>1</v>
      </c>
      <c r="AQ3034">
        <v>0</v>
      </c>
      <c r="AR3034" t="s">
        <v>59</v>
      </c>
      <c r="AS3034" t="s">
        <v>80</v>
      </c>
      <c r="AT3034" t="s">
        <v>80</v>
      </c>
      <c r="AU3034" t="s">
        <v>80</v>
      </c>
      <c r="AV3034" t="s">
        <v>8893</v>
      </c>
      <c r="AW3034" t="s">
        <v>3456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1</v>
      </c>
      <c r="BJ3034">
        <v>0</v>
      </c>
      <c r="BK3034">
        <v>0</v>
      </c>
      <c r="BL3034">
        <v>2016031423</v>
      </c>
      <c r="BM3034">
        <v>23</v>
      </c>
    </row>
    <row r="3035" spans="1:65">
      <c r="A3035" t="s">
        <v>8894</v>
      </c>
      <c r="B3035">
        <v>3034</v>
      </c>
      <c r="C3035" t="s">
        <v>57</v>
      </c>
      <c r="D3035" t="s">
        <v>55</v>
      </c>
      <c r="E3035">
        <v>23</v>
      </c>
      <c r="F3035">
        <v>2016031423</v>
      </c>
      <c r="G3035" t="s">
        <v>55</v>
      </c>
      <c r="H3035" t="s">
        <v>3457</v>
      </c>
      <c r="I3035" t="s">
        <v>55</v>
      </c>
      <c r="J3035" t="s">
        <v>55</v>
      </c>
      <c r="K3035" t="s">
        <v>55</v>
      </c>
      <c r="L3035" t="s">
        <v>55</v>
      </c>
      <c r="M3035" t="s">
        <v>55</v>
      </c>
      <c r="N3035" t="s">
        <v>57</v>
      </c>
      <c r="O3035" t="s">
        <v>57</v>
      </c>
      <c r="P3035" t="s">
        <v>57</v>
      </c>
      <c r="Q3035" t="s">
        <v>57</v>
      </c>
      <c r="R3035" t="s">
        <v>57</v>
      </c>
      <c r="S3035" t="s">
        <v>55</v>
      </c>
      <c r="T3035" t="s">
        <v>57</v>
      </c>
      <c r="U3035" t="s">
        <v>57</v>
      </c>
      <c r="V3035" t="s">
        <v>57</v>
      </c>
      <c r="W3035" t="s">
        <v>55</v>
      </c>
      <c r="X3035" t="s">
        <v>57</v>
      </c>
      <c r="Y3035" t="s">
        <v>57</v>
      </c>
      <c r="Z3035" t="s">
        <v>57</v>
      </c>
      <c r="AA3035" t="s">
        <v>57</v>
      </c>
      <c r="AB3035" t="s">
        <v>57</v>
      </c>
      <c r="AC3035" t="s">
        <v>57</v>
      </c>
      <c r="AD3035" t="s">
        <v>57</v>
      </c>
      <c r="AE3035">
        <v>0</v>
      </c>
      <c r="AF3035">
        <v>0</v>
      </c>
      <c r="AG3035">
        <v>0</v>
      </c>
      <c r="AH3035">
        <v>0</v>
      </c>
      <c r="AI3035" s="18" t="str">
        <f t="shared" si="189"/>
        <v>1</v>
      </c>
      <c r="AJ3035" s="18" t="str">
        <f t="shared" si="190"/>
        <v>1</v>
      </c>
      <c r="AK3035" s="18" t="str">
        <f t="shared" si="191"/>
        <v>1</v>
      </c>
      <c r="AL3035" s="18">
        <f t="shared" si="192"/>
        <v>0</v>
      </c>
      <c r="AM3035" t="s">
        <v>55</v>
      </c>
      <c r="AN3035" t="s">
        <v>55</v>
      </c>
      <c r="AO3035">
        <v>0</v>
      </c>
      <c r="AP3035">
        <v>1</v>
      </c>
      <c r="AQ3035">
        <v>0</v>
      </c>
      <c r="AR3035" t="s">
        <v>59</v>
      </c>
      <c r="AS3035" t="s">
        <v>80</v>
      </c>
      <c r="AT3035" t="s">
        <v>80</v>
      </c>
      <c r="AU3035" t="s">
        <v>80</v>
      </c>
      <c r="AV3035" t="s">
        <v>8894</v>
      </c>
      <c r="AW3035" t="s">
        <v>3457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1</v>
      </c>
      <c r="BJ3035">
        <v>0</v>
      </c>
      <c r="BK3035">
        <v>0</v>
      </c>
      <c r="BL3035">
        <v>2016031423</v>
      </c>
      <c r="BM3035">
        <v>23</v>
      </c>
    </row>
    <row r="3036" spans="1:65">
      <c r="A3036" t="s">
        <v>8895</v>
      </c>
      <c r="B3036">
        <v>3035</v>
      </c>
      <c r="C3036" t="s">
        <v>57</v>
      </c>
      <c r="D3036" t="s">
        <v>55</v>
      </c>
      <c r="E3036">
        <v>23</v>
      </c>
      <c r="F3036">
        <v>2016031423</v>
      </c>
      <c r="G3036" t="s">
        <v>55</v>
      </c>
      <c r="H3036" t="s">
        <v>3458</v>
      </c>
      <c r="I3036" t="s">
        <v>55</v>
      </c>
      <c r="J3036" t="s">
        <v>55</v>
      </c>
      <c r="K3036" t="s">
        <v>55</v>
      </c>
      <c r="L3036" t="s">
        <v>55</v>
      </c>
      <c r="M3036" t="s">
        <v>55</v>
      </c>
      <c r="N3036" t="s">
        <v>57</v>
      </c>
      <c r="O3036" t="s">
        <v>57</v>
      </c>
      <c r="P3036" t="s">
        <v>57</v>
      </c>
      <c r="Q3036" t="s">
        <v>57</v>
      </c>
      <c r="R3036" t="s">
        <v>57</v>
      </c>
      <c r="S3036" t="s">
        <v>55</v>
      </c>
      <c r="T3036" t="s">
        <v>57</v>
      </c>
      <c r="U3036" t="s">
        <v>57</v>
      </c>
      <c r="V3036" t="s">
        <v>57</v>
      </c>
      <c r="W3036" t="s">
        <v>55</v>
      </c>
      <c r="X3036" t="s">
        <v>57</v>
      </c>
      <c r="Y3036" t="s">
        <v>57</v>
      </c>
      <c r="Z3036" t="s">
        <v>57</v>
      </c>
      <c r="AA3036" t="s">
        <v>57</v>
      </c>
      <c r="AB3036" t="s">
        <v>57</v>
      </c>
      <c r="AC3036" t="s">
        <v>57</v>
      </c>
      <c r="AD3036" t="s">
        <v>57</v>
      </c>
      <c r="AE3036">
        <v>0</v>
      </c>
      <c r="AF3036">
        <v>0</v>
      </c>
      <c r="AG3036">
        <v>0</v>
      </c>
      <c r="AH3036">
        <v>0</v>
      </c>
      <c r="AI3036" s="18" t="str">
        <f t="shared" si="189"/>
        <v>1</v>
      </c>
      <c r="AJ3036" s="18" t="str">
        <f t="shared" si="190"/>
        <v>1</v>
      </c>
      <c r="AK3036" s="18" t="str">
        <f t="shared" si="191"/>
        <v>1</v>
      </c>
      <c r="AL3036" s="18">
        <f t="shared" si="192"/>
        <v>0</v>
      </c>
      <c r="AM3036" t="s">
        <v>55</v>
      </c>
      <c r="AN3036" t="s">
        <v>55</v>
      </c>
      <c r="AO3036">
        <v>0</v>
      </c>
      <c r="AP3036">
        <v>1</v>
      </c>
      <c r="AQ3036">
        <v>0</v>
      </c>
      <c r="AR3036" t="s">
        <v>59</v>
      </c>
      <c r="AS3036" t="s">
        <v>80</v>
      </c>
      <c r="AT3036" t="s">
        <v>80</v>
      </c>
      <c r="AU3036" t="s">
        <v>80</v>
      </c>
      <c r="AV3036" t="s">
        <v>8895</v>
      </c>
      <c r="AW3036" t="s">
        <v>3458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>
        <v>0</v>
      </c>
      <c r="BK3036">
        <v>0</v>
      </c>
      <c r="BL3036">
        <v>2016031423</v>
      </c>
      <c r="BM3036">
        <v>23</v>
      </c>
    </row>
    <row r="3037" spans="1:65">
      <c r="A3037" t="s">
        <v>8896</v>
      </c>
      <c r="B3037">
        <v>3036</v>
      </c>
      <c r="C3037" t="s">
        <v>57</v>
      </c>
      <c r="D3037" t="s">
        <v>55</v>
      </c>
      <c r="E3037">
        <v>23</v>
      </c>
      <c r="F3037">
        <v>2016031423</v>
      </c>
      <c r="G3037" t="s">
        <v>55</v>
      </c>
      <c r="H3037" t="s">
        <v>3459</v>
      </c>
      <c r="I3037" t="s">
        <v>55</v>
      </c>
      <c r="J3037" t="s">
        <v>55</v>
      </c>
      <c r="K3037" t="s">
        <v>55</v>
      </c>
      <c r="L3037" t="s">
        <v>55</v>
      </c>
      <c r="M3037" t="s">
        <v>55</v>
      </c>
      <c r="N3037" t="s">
        <v>57</v>
      </c>
      <c r="O3037" t="s">
        <v>57</v>
      </c>
      <c r="P3037" t="s">
        <v>57</v>
      </c>
      <c r="Q3037" t="s">
        <v>57</v>
      </c>
      <c r="R3037" t="s">
        <v>57</v>
      </c>
      <c r="S3037" t="s">
        <v>55</v>
      </c>
      <c r="T3037" t="s">
        <v>57</v>
      </c>
      <c r="U3037" t="s">
        <v>57</v>
      </c>
      <c r="V3037" t="s">
        <v>57</v>
      </c>
      <c r="W3037" t="s">
        <v>55</v>
      </c>
      <c r="X3037" t="s">
        <v>57</v>
      </c>
      <c r="Y3037" t="s">
        <v>57</v>
      </c>
      <c r="Z3037" t="s">
        <v>57</v>
      </c>
      <c r="AA3037" t="s">
        <v>57</v>
      </c>
      <c r="AB3037" t="s">
        <v>57</v>
      </c>
      <c r="AC3037" t="s">
        <v>57</v>
      </c>
      <c r="AD3037" t="s">
        <v>57</v>
      </c>
      <c r="AE3037">
        <v>0</v>
      </c>
      <c r="AF3037">
        <v>0</v>
      </c>
      <c r="AG3037">
        <v>0</v>
      </c>
      <c r="AH3037">
        <v>0</v>
      </c>
      <c r="AI3037" s="18" t="str">
        <f t="shared" si="189"/>
        <v>1</v>
      </c>
      <c r="AJ3037" s="18" t="str">
        <f t="shared" si="190"/>
        <v>1</v>
      </c>
      <c r="AK3037" s="18" t="str">
        <f t="shared" si="191"/>
        <v>1</v>
      </c>
      <c r="AL3037" s="18">
        <f t="shared" si="192"/>
        <v>0</v>
      </c>
      <c r="AM3037" t="s">
        <v>55</v>
      </c>
      <c r="AN3037" t="s">
        <v>55</v>
      </c>
      <c r="AO3037">
        <v>0</v>
      </c>
      <c r="AP3037">
        <v>1</v>
      </c>
      <c r="AQ3037">
        <v>0</v>
      </c>
      <c r="AR3037" t="s">
        <v>59</v>
      </c>
      <c r="AS3037" t="s">
        <v>80</v>
      </c>
      <c r="AT3037" t="s">
        <v>80</v>
      </c>
      <c r="AU3037" t="s">
        <v>80</v>
      </c>
      <c r="AV3037" t="s">
        <v>8896</v>
      </c>
      <c r="AW3037" t="s">
        <v>3459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1</v>
      </c>
      <c r="BJ3037">
        <v>0</v>
      </c>
      <c r="BK3037">
        <v>0</v>
      </c>
      <c r="BL3037">
        <v>2016031423</v>
      </c>
      <c r="BM3037">
        <v>23</v>
      </c>
    </row>
    <row r="3038" spans="1:65">
      <c r="A3038" t="s">
        <v>8897</v>
      </c>
      <c r="B3038">
        <v>3037</v>
      </c>
      <c r="C3038" t="s">
        <v>57</v>
      </c>
      <c r="D3038" t="s">
        <v>55</v>
      </c>
      <c r="E3038">
        <v>23</v>
      </c>
      <c r="F3038">
        <v>2016031423</v>
      </c>
      <c r="G3038" t="s">
        <v>55</v>
      </c>
      <c r="H3038" t="s">
        <v>3460</v>
      </c>
      <c r="I3038" t="s">
        <v>55</v>
      </c>
      <c r="J3038" t="s">
        <v>55</v>
      </c>
      <c r="K3038" t="s">
        <v>55</v>
      </c>
      <c r="L3038" t="s">
        <v>55</v>
      </c>
      <c r="M3038" t="s">
        <v>55</v>
      </c>
      <c r="N3038" t="s">
        <v>57</v>
      </c>
      <c r="O3038" t="s">
        <v>57</v>
      </c>
      <c r="P3038" t="s">
        <v>57</v>
      </c>
      <c r="Q3038" t="s">
        <v>57</v>
      </c>
      <c r="R3038" t="s">
        <v>57</v>
      </c>
      <c r="S3038" t="s">
        <v>55</v>
      </c>
      <c r="T3038" t="s">
        <v>57</v>
      </c>
      <c r="U3038" t="s">
        <v>57</v>
      </c>
      <c r="V3038" t="s">
        <v>57</v>
      </c>
      <c r="W3038" t="s">
        <v>55</v>
      </c>
      <c r="X3038" t="s">
        <v>57</v>
      </c>
      <c r="Y3038" t="s">
        <v>57</v>
      </c>
      <c r="Z3038" t="s">
        <v>57</v>
      </c>
      <c r="AA3038" t="s">
        <v>57</v>
      </c>
      <c r="AB3038" t="s">
        <v>57</v>
      </c>
      <c r="AC3038" t="s">
        <v>57</v>
      </c>
      <c r="AD3038" t="s">
        <v>57</v>
      </c>
      <c r="AE3038">
        <v>0</v>
      </c>
      <c r="AF3038">
        <v>0</v>
      </c>
      <c r="AG3038">
        <v>0</v>
      </c>
      <c r="AH3038">
        <v>0</v>
      </c>
      <c r="AI3038" s="18" t="str">
        <f t="shared" si="189"/>
        <v>1</v>
      </c>
      <c r="AJ3038" s="18" t="str">
        <f t="shared" si="190"/>
        <v>1</v>
      </c>
      <c r="AK3038" s="18" t="str">
        <f t="shared" si="191"/>
        <v>1</v>
      </c>
      <c r="AL3038" s="18">
        <f t="shared" si="192"/>
        <v>0</v>
      </c>
      <c r="AM3038" t="s">
        <v>55</v>
      </c>
      <c r="AN3038" t="s">
        <v>55</v>
      </c>
      <c r="AO3038">
        <v>1</v>
      </c>
      <c r="AP3038">
        <v>1</v>
      </c>
      <c r="AQ3038">
        <v>0</v>
      </c>
      <c r="AR3038" t="s">
        <v>59</v>
      </c>
      <c r="AS3038" t="s">
        <v>80</v>
      </c>
      <c r="AT3038" t="s">
        <v>80</v>
      </c>
      <c r="AU3038" t="s">
        <v>80</v>
      </c>
      <c r="AV3038" t="s">
        <v>8897</v>
      </c>
      <c r="AW3038" t="s">
        <v>3460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1</v>
      </c>
      <c r="BJ3038">
        <v>0</v>
      </c>
      <c r="BK3038">
        <v>0</v>
      </c>
      <c r="BL3038">
        <v>2016031423</v>
      </c>
      <c r="BM3038">
        <v>23</v>
      </c>
    </row>
    <row r="3039" spans="1:65" s="18" customFormat="1">
      <c r="A3039" s="18" t="s">
        <v>8898</v>
      </c>
      <c r="B3039" s="18">
        <v>3038</v>
      </c>
      <c r="C3039" s="18" t="s">
        <v>718</v>
      </c>
      <c r="D3039" s="18">
        <v>1</v>
      </c>
      <c r="E3039" s="18">
        <v>23</v>
      </c>
      <c r="F3039" s="18">
        <v>2016031423</v>
      </c>
      <c r="G3039" s="18">
        <v>20160314</v>
      </c>
      <c r="H3039" s="18" t="s">
        <v>3461</v>
      </c>
      <c r="I3039" s="18" t="s">
        <v>2500</v>
      </c>
      <c r="J3039" s="18" t="s">
        <v>55</v>
      </c>
      <c r="K3039" s="18" t="s">
        <v>55</v>
      </c>
      <c r="L3039" s="18" t="s">
        <v>55</v>
      </c>
      <c r="M3039" s="18" t="s">
        <v>55</v>
      </c>
      <c r="N3039" s="18" t="s">
        <v>56</v>
      </c>
      <c r="O3039" s="18" t="s">
        <v>57</v>
      </c>
      <c r="P3039" s="18" t="s">
        <v>57</v>
      </c>
      <c r="Q3039" s="18" t="s">
        <v>97</v>
      </c>
      <c r="R3039" s="18" t="s">
        <v>80</v>
      </c>
      <c r="S3039" s="18" t="s">
        <v>55</v>
      </c>
      <c r="T3039" s="18" t="s">
        <v>57</v>
      </c>
      <c r="U3039" s="18" t="s">
        <v>57</v>
      </c>
      <c r="V3039" s="18" t="s">
        <v>57</v>
      </c>
      <c r="W3039" s="18" t="s">
        <v>55</v>
      </c>
      <c r="X3039" s="18" t="s">
        <v>57</v>
      </c>
      <c r="Y3039" s="18" t="s">
        <v>57</v>
      </c>
      <c r="Z3039" s="18" t="s">
        <v>57</v>
      </c>
      <c r="AA3039" s="18" t="s">
        <v>57</v>
      </c>
      <c r="AB3039" s="18" t="s">
        <v>57</v>
      </c>
      <c r="AC3039" s="18" t="s">
        <v>57</v>
      </c>
      <c r="AD3039" s="18" t="s">
        <v>57</v>
      </c>
      <c r="AE3039">
        <v>0</v>
      </c>
      <c r="AF3039">
        <v>0</v>
      </c>
      <c r="AG3039">
        <v>0</v>
      </c>
      <c r="AH3039">
        <v>0</v>
      </c>
      <c r="AI3039" s="18" t="str">
        <f t="shared" si="189"/>
        <v>1</v>
      </c>
      <c r="AJ3039" s="18" t="str">
        <f t="shared" si="190"/>
        <v>1</v>
      </c>
      <c r="AK3039" s="18" t="str">
        <f t="shared" si="191"/>
        <v>1</v>
      </c>
      <c r="AL3039" s="18">
        <f t="shared" si="192"/>
        <v>0</v>
      </c>
      <c r="AM3039" s="18" t="s">
        <v>55</v>
      </c>
      <c r="AN3039" s="18" t="s">
        <v>55</v>
      </c>
      <c r="AO3039" s="18">
        <v>0</v>
      </c>
      <c r="AP3039" s="18">
        <v>0</v>
      </c>
      <c r="AQ3039" s="18">
        <v>0</v>
      </c>
      <c r="AR3039" s="18" t="s">
        <v>59</v>
      </c>
      <c r="AS3039" s="18" t="s">
        <v>80</v>
      </c>
      <c r="AT3039" t="s">
        <v>80</v>
      </c>
      <c r="AU3039" s="18" t="s">
        <v>80</v>
      </c>
      <c r="AV3039" t="s">
        <v>8898</v>
      </c>
      <c r="AW3039" t="s">
        <v>3461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0</v>
      </c>
      <c r="BJ3039">
        <v>0</v>
      </c>
      <c r="BK3039">
        <v>1</v>
      </c>
      <c r="BL3039">
        <v>2016031423</v>
      </c>
      <c r="BM3039">
        <v>23</v>
      </c>
    </row>
    <row r="3040" spans="1:65">
      <c r="A3040" t="s">
        <v>8899</v>
      </c>
      <c r="B3040">
        <v>3039</v>
      </c>
      <c r="C3040" t="s">
        <v>57</v>
      </c>
      <c r="D3040" t="s">
        <v>55</v>
      </c>
      <c r="E3040">
        <v>23</v>
      </c>
      <c r="F3040">
        <v>2016031423</v>
      </c>
      <c r="G3040" t="s">
        <v>55</v>
      </c>
      <c r="H3040" t="s">
        <v>3462</v>
      </c>
      <c r="I3040" t="s">
        <v>55</v>
      </c>
      <c r="J3040" t="s">
        <v>55</v>
      </c>
      <c r="K3040" t="s">
        <v>55</v>
      </c>
      <c r="L3040" t="s">
        <v>55</v>
      </c>
      <c r="M3040" t="s">
        <v>55</v>
      </c>
      <c r="N3040" t="s">
        <v>57</v>
      </c>
      <c r="O3040" t="s">
        <v>57</v>
      </c>
      <c r="P3040" t="s">
        <v>57</v>
      </c>
      <c r="Q3040" t="s">
        <v>57</v>
      </c>
      <c r="R3040" t="s">
        <v>57</v>
      </c>
      <c r="S3040" t="s">
        <v>55</v>
      </c>
      <c r="T3040" t="s">
        <v>57</v>
      </c>
      <c r="U3040" t="s">
        <v>57</v>
      </c>
      <c r="V3040" t="s">
        <v>57</v>
      </c>
      <c r="W3040" t="s">
        <v>55</v>
      </c>
      <c r="X3040" t="s">
        <v>57</v>
      </c>
      <c r="Y3040" t="s">
        <v>57</v>
      </c>
      <c r="Z3040" t="s">
        <v>57</v>
      </c>
      <c r="AA3040" t="s">
        <v>57</v>
      </c>
      <c r="AB3040" t="s">
        <v>57</v>
      </c>
      <c r="AC3040" t="s">
        <v>57</v>
      </c>
      <c r="AD3040" t="s">
        <v>57</v>
      </c>
      <c r="AE3040">
        <v>0</v>
      </c>
      <c r="AF3040">
        <v>0</v>
      </c>
      <c r="AG3040">
        <v>0</v>
      </c>
      <c r="AH3040">
        <v>0</v>
      </c>
      <c r="AI3040" s="18" t="str">
        <f t="shared" si="189"/>
        <v>1</v>
      </c>
      <c r="AJ3040" s="18" t="str">
        <f t="shared" si="190"/>
        <v>1</v>
      </c>
      <c r="AK3040" s="18" t="str">
        <f t="shared" si="191"/>
        <v>1</v>
      </c>
      <c r="AL3040" s="18">
        <f t="shared" si="192"/>
        <v>0</v>
      </c>
      <c r="AM3040" t="s">
        <v>55</v>
      </c>
      <c r="AN3040" t="s">
        <v>55</v>
      </c>
      <c r="AO3040">
        <v>0</v>
      </c>
      <c r="AP3040">
        <v>1</v>
      </c>
      <c r="AQ3040">
        <v>0</v>
      </c>
      <c r="AR3040" t="s">
        <v>59</v>
      </c>
      <c r="AS3040" t="s">
        <v>80</v>
      </c>
      <c r="AT3040" t="s">
        <v>80</v>
      </c>
      <c r="AU3040" t="s">
        <v>80</v>
      </c>
      <c r="AV3040" t="s">
        <v>8899</v>
      </c>
      <c r="AW3040" t="s">
        <v>3462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1</v>
      </c>
      <c r="BJ3040">
        <v>0</v>
      </c>
      <c r="BK3040">
        <v>0</v>
      </c>
      <c r="BL3040">
        <v>2016031423</v>
      </c>
      <c r="BM3040">
        <v>23</v>
      </c>
    </row>
    <row r="3041" spans="1:65">
      <c r="A3041" t="s">
        <v>8900</v>
      </c>
      <c r="B3041">
        <v>3040</v>
      </c>
      <c r="C3041" t="s">
        <v>57</v>
      </c>
      <c r="D3041" t="s">
        <v>55</v>
      </c>
      <c r="E3041">
        <v>23</v>
      </c>
      <c r="F3041">
        <v>2016031423</v>
      </c>
      <c r="G3041" t="s">
        <v>55</v>
      </c>
      <c r="H3041" t="s">
        <v>3463</v>
      </c>
      <c r="I3041" t="s">
        <v>55</v>
      </c>
      <c r="J3041" t="s">
        <v>55</v>
      </c>
      <c r="K3041" t="s">
        <v>55</v>
      </c>
      <c r="L3041" t="s">
        <v>55</v>
      </c>
      <c r="M3041" t="s">
        <v>55</v>
      </c>
      <c r="N3041" t="s">
        <v>57</v>
      </c>
      <c r="O3041" t="s">
        <v>57</v>
      </c>
      <c r="P3041" t="s">
        <v>57</v>
      </c>
      <c r="Q3041" t="s">
        <v>57</v>
      </c>
      <c r="R3041" t="s">
        <v>57</v>
      </c>
      <c r="S3041" t="s">
        <v>55</v>
      </c>
      <c r="T3041" t="s">
        <v>57</v>
      </c>
      <c r="U3041" t="s">
        <v>57</v>
      </c>
      <c r="V3041" t="s">
        <v>57</v>
      </c>
      <c r="W3041" t="s">
        <v>55</v>
      </c>
      <c r="X3041" t="s">
        <v>57</v>
      </c>
      <c r="Y3041" t="s">
        <v>57</v>
      </c>
      <c r="Z3041" t="s">
        <v>57</v>
      </c>
      <c r="AA3041" t="s">
        <v>57</v>
      </c>
      <c r="AB3041" t="s">
        <v>57</v>
      </c>
      <c r="AC3041" t="s">
        <v>57</v>
      </c>
      <c r="AD3041" t="s">
        <v>57</v>
      </c>
      <c r="AE3041">
        <v>0</v>
      </c>
      <c r="AF3041">
        <v>0</v>
      </c>
      <c r="AG3041">
        <v>0</v>
      </c>
      <c r="AH3041">
        <v>0</v>
      </c>
      <c r="AI3041" s="18" t="str">
        <f t="shared" si="189"/>
        <v>1</v>
      </c>
      <c r="AJ3041" s="18" t="str">
        <f t="shared" si="190"/>
        <v>1</v>
      </c>
      <c r="AK3041" s="18" t="str">
        <f t="shared" si="191"/>
        <v>1</v>
      </c>
      <c r="AL3041" s="18">
        <f t="shared" si="192"/>
        <v>0</v>
      </c>
      <c r="AM3041" t="s">
        <v>55</v>
      </c>
      <c r="AN3041" t="s">
        <v>55</v>
      </c>
      <c r="AO3041">
        <v>0</v>
      </c>
      <c r="AP3041">
        <v>1</v>
      </c>
      <c r="AQ3041">
        <v>0</v>
      </c>
      <c r="AR3041" t="s">
        <v>59</v>
      </c>
      <c r="AS3041" t="s">
        <v>80</v>
      </c>
      <c r="AT3041" t="s">
        <v>80</v>
      </c>
      <c r="AU3041" t="s">
        <v>80</v>
      </c>
      <c r="AV3041" t="s">
        <v>8900</v>
      </c>
      <c r="AW3041" t="s">
        <v>3463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1</v>
      </c>
      <c r="BJ3041">
        <v>0</v>
      </c>
      <c r="BK3041">
        <v>0</v>
      </c>
      <c r="BL3041">
        <v>2016031423</v>
      </c>
      <c r="BM3041">
        <v>23</v>
      </c>
    </row>
    <row r="3042" spans="1:65">
      <c r="A3042" t="s">
        <v>8901</v>
      </c>
      <c r="B3042">
        <v>3041</v>
      </c>
      <c r="C3042" t="s">
        <v>57</v>
      </c>
      <c r="D3042" t="s">
        <v>55</v>
      </c>
      <c r="E3042">
        <v>23</v>
      </c>
      <c r="F3042">
        <v>2016031423</v>
      </c>
      <c r="G3042" t="s">
        <v>55</v>
      </c>
      <c r="H3042" t="s">
        <v>3464</v>
      </c>
      <c r="I3042" t="s">
        <v>55</v>
      </c>
      <c r="J3042" t="s">
        <v>55</v>
      </c>
      <c r="K3042" t="s">
        <v>55</v>
      </c>
      <c r="L3042" t="s">
        <v>55</v>
      </c>
      <c r="M3042" t="s">
        <v>55</v>
      </c>
      <c r="N3042" t="s">
        <v>57</v>
      </c>
      <c r="O3042" t="s">
        <v>57</v>
      </c>
      <c r="P3042" t="s">
        <v>57</v>
      </c>
      <c r="Q3042" t="s">
        <v>57</v>
      </c>
      <c r="R3042" t="s">
        <v>57</v>
      </c>
      <c r="S3042" t="s">
        <v>55</v>
      </c>
      <c r="T3042" t="s">
        <v>57</v>
      </c>
      <c r="U3042" t="s">
        <v>57</v>
      </c>
      <c r="V3042" t="s">
        <v>57</v>
      </c>
      <c r="W3042" t="s">
        <v>55</v>
      </c>
      <c r="X3042" t="s">
        <v>57</v>
      </c>
      <c r="Y3042" t="s">
        <v>57</v>
      </c>
      <c r="Z3042" t="s">
        <v>57</v>
      </c>
      <c r="AA3042" t="s">
        <v>57</v>
      </c>
      <c r="AB3042" t="s">
        <v>57</v>
      </c>
      <c r="AC3042" t="s">
        <v>57</v>
      </c>
      <c r="AD3042" t="s">
        <v>57</v>
      </c>
      <c r="AE3042">
        <v>0</v>
      </c>
      <c r="AF3042">
        <v>0</v>
      </c>
      <c r="AG3042">
        <v>0</v>
      </c>
      <c r="AH3042">
        <v>0</v>
      </c>
      <c r="AI3042" s="18" t="str">
        <f t="shared" si="189"/>
        <v>1</v>
      </c>
      <c r="AJ3042" s="18" t="str">
        <f t="shared" si="190"/>
        <v>1</v>
      </c>
      <c r="AK3042" s="18" t="str">
        <f t="shared" si="191"/>
        <v>1</v>
      </c>
      <c r="AL3042" s="18">
        <f t="shared" si="192"/>
        <v>0</v>
      </c>
      <c r="AM3042" t="s">
        <v>55</v>
      </c>
      <c r="AN3042" t="s">
        <v>55</v>
      </c>
      <c r="AO3042">
        <v>0</v>
      </c>
      <c r="AP3042">
        <v>1</v>
      </c>
      <c r="AQ3042">
        <v>0</v>
      </c>
      <c r="AR3042" t="s">
        <v>59</v>
      </c>
      <c r="AS3042" t="s">
        <v>80</v>
      </c>
      <c r="AT3042" t="s">
        <v>80</v>
      </c>
      <c r="AU3042" t="s">
        <v>80</v>
      </c>
      <c r="AV3042" t="s">
        <v>8901</v>
      </c>
      <c r="AW3042" t="s">
        <v>3464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1</v>
      </c>
      <c r="BJ3042">
        <v>0</v>
      </c>
      <c r="BK3042">
        <v>0</v>
      </c>
      <c r="BL3042">
        <v>2016031423</v>
      </c>
      <c r="BM3042">
        <v>23</v>
      </c>
    </row>
    <row r="3043" spans="1:65">
      <c r="A3043" t="s">
        <v>8902</v>
      </c>
      <c r="B3043">
        <v>3042</v>
      </c>
      <c r="C3043" t="s">
        <v>57</v>
      </c>
      <c r="D3043" t="s">
        <v>55</v>
      </c>
      <c r="E3043">
        <v>23</v>
      </c>
      <c r="F3043">
        <v>2016031423</v>
      </c>
      <c r="G3043" t="s">
        <v>55</v>
      </c>
      <c r="H3043" t="s">
        <v>3465</v>
      </c>
      <c r="I3043" t="s">
        <v>55</v>
      </c>
      <c r="J3043" t="s">
        <v>55</v>
      </c>
      <c r="K3043" t="s">
        <v>55</v>
      </c>
      <c r="L3043" t="s">
        <v>55</v>
      </c>
      <c r="M3043" t="s">
        <v>55</v>
      </c>
      <c r="N3043" t="s">
        <v>57</v>
      </c>
      <c r="O3043" t="s">
        <v>57</v>
      </c>
      <c r="P3043" t="s">
        <v>57</v>
      </c>
      <c r="Q3043" t="s">
        <v>57</v>
      </c>
      <c r="R3043" t="s">
        <v>57</v>
      </c>
      <c r="S3043" t="s">
        <v>55</v>
      </c>
      <c r="T3043" t="s">
        <v>57</v>
      </c>
      <c r="U3043" t="s">
        <v>57</v>
      </c>
      <c r="V3043" t="s">
        <v>57</v>
      </c>
      <c r="W3043" t="s">
        <v>55</v>
      </c>
      <c r="X3043" t="s">
        <v>57</v>
      </c>
      <c r="Y3043" t="s">
        <v>57</v>
      </c>
      <c r="Z3043" t="s">
        <v>57</v>
      </c>
      <c r="AA3043" t="s">
        <v>57</v>
      </c>
      <c r="AB3043" t="s">
        <v>57</v>
      </c>
      <c r="AC3043" t="s">
        <v>57</v>
      </c>
      <c r="AD3043" t="s">
        <v>57</v>
      </c>
      <c r="AE3043">
        <v>0</v>
      </c>
      <c r="AF3043">
        <v>0</v>
      </c>
      <c r="AG3043">
        <v>0</v>
      </c>
      <c r="AH3043">
        <v>0</v>
      </c>
      <c r="AI3043" s="18" t="str">
        <f t="shared" si="189"/>
        <v>1</v>
      </c>
      <c r="AJ3043" s="18" t="str">
        <f t="shared" si="190"/>
        <v>1</v>
      </c>
      <c r="AK3043" s="18" t="str">
        <f t="shared" si="191"/>
        <v>1</v>
      </c>
      <c r="AL3043" s="18">
        <f t="shared" si="192"/>
        <v>0</v>
      </c>
      <c r="AM3043" t="s">
        <v>55</v>
      </c>
      <c r="AN3043" t="s">
        <v>55</v>
      </c>
      <c r="AO3043">
        <v>1</v>
      </c>
      <c r="AP3043">
        <v>1</v>
      </c>
      <c r="AQ3043">
        <v>0</v>
      </c>
      <c r="AR3043" t="s">
        <v>59</v>
      </c>
      <c r="AS3043" t="s">
        <v>80</v>
      </c>
      <c r="AT3043" t="s">
        <v>80</v>
      </c>
      <c r="AU3043" t="s">
        <v>80</v>
      </c>
      <c r="AV3043" t="s">
        <v>8902</v>
      </c>
      <c r="AW3043" t="s">
        <v>3465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1</v>
      </c>
      <c r="BJ3043">
        <v>0</v>
      </c>
      <c r="BK3043">
        <v>0</v>
      </c>
      <c r="BL3043">
        <v>2016031423</v>
      </c>
      <c r="BM3043">
        <v>23</v>
      </c>
    </row>
    <row r="3044" spans="1:65">
      <c r="A3044" t="s">
        <v>8903</v>
      </c>
      <c r="B3044">
        <v>3043</v>
      </c>
      <c r="C3044" t="s">
        <v>57</v>
      </c>
      <c r="D3044" t="s">
        <v>55</v>
      </c>
      <c r="E3044">
        <v>23</v>
      </c>
      <c r="F3044">
        <v>2016031423</v>
      </c>
      <c r="G3044" t="s">
        <v>55</v>
      </c>
      <c r="H3044" t="s">
        <v>3466</v>
      </c>
      <c r="I3044" t="s">
        <v>55</v>
      </c>
      <c r="J3044" t="s">
        <v>55</v>
      </c>
      <c r="K3044" t="s">
        <v>55</v>
      </c>
      <c r="L3044" t="s">
        <v>55</v>
      </c>
      <c r="M3044" t="s">
        <v>55</v>
      </c>
      <c r="N3044" t="s">
        <v>57</v>
      </c>
      <c r="O3044" t="s">
        <v>57</v>
      </c>
      <c r="P3044" t="s">
        <v>57</v>
      </c>
      <c r="Q3044" t="s">
        <v>57</v>
      </c>
      <c r="R3044" t="s">
        <v>57</v>
      </c>
      <c r="S3044" t="s">
        <v>55</v>
      </c>
      <c r="T3044" t="s">
        <v>57</v>
      </c>
      <c r="U3044" t="s">
        <v>57</v>
      </c>
      <c r="V3044" t="s">
        <v>57</v>
      </c>
      <c r="W3044" t="s">
        <v>55</v>
      </c>
      <c r="X3044" t="s">
        <v>57</v>
      </c>
      <c r="Y3044" t="s">
        <v>57</v>
      </c>
      <c r="Z3044" t="s">
        <v>57</v>
      </c>
      <c r="AA3044" t="s">
        <v>57</v>
      </c>
      <c r="AB3044" t="s">
        <v>57</v>
      </c>
      <c r="AC3044" t="s">
        <v>57</v>
      </c>
      <c r="AD3044" t="s">
        <v>57</v>
      </c>
      <c r="AE3044">
        <v>0</v>
      </c>
      <c r="AF3044">
        <v>0</v>
      </c>
      <c r="AG3044">
        <v>0</v>
      </c>
      <c r="AH3044">
        <v>0</v>
      </c>
      <c r="AI3044" s="18" t="str">
        <f t="shared" si="189"/>
        <v>1</v>
      </c>
      <c r="AJ3044" s="18" t="str">
        <f t="shared" si="190"/>
        <v>1</v>
      </c>
      <c r="AK3044" s="18" t="str">
        <f t="shared" si="191"/>
        <v>1</v>
      </c>
      <c r="AL3044" s="18">
        <f t="shared" si="192"/>
        <v>0</v>
      </c>
      <c r="AM3044" t="s">
        <v>55</v>
      </c>
      <c r="AN3044" t="s">
        <v>55</v>
      </c>
      <c r="AO3044">
        <v>0</v>
      </c>
      <c r="AP3044">
        <v>1</v>
      </c>
      <c r="AQ3044">
        <v>0</v>
      </c>
      <c r="AR3044" t="s">
        <v>59</v>
      </c>
      <c r="AS3044" t="s">
        <v>80</v>
      </c>
      <c r="AT3044" t="s">
        <v>80</v>
      </c>
      <c r="AU3044" t="s">
        <v>80</v>
      </c>
      <c r="AV3044" t="s">
        <v>8903</v>
      </c>
      <c r="AW3044" t="s">
        <v>3466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1</v>
      </c>
      <c r="BJ3044">
        <v>0</v>
      </c>
      <c r="BK3044">
        <v>0</v>
      </c>
      <c r="BL3044">
        <v>2016031423</v>
      </c>
      <c r="BM3044">
        <v>23</v>
      </c>
    </row>
    <row r="3045" spans="1:65">
      <c r="A3045" t="s">
        <v>8904</v>
      </c>
      <c r="B3045">
        <v>3044</v>
      </c>
      <c r="C3045" t="s">
        <v>57</v>
      </c>
      <c r="D3045" t="s">
        <v>55</v>
      </c>
      <c r="E3045">
        <v>23</v>
      </c>
      <c r="F3045">
        <v>2016031423</v>
      </c>
      <c r="G3045" t="s">
        <v>55</v>
      </c>
      <c r="H3045" t="s">
        <v>3467</v>
      </c>
      <c r="I3045" t="s">
        <v>55</v>
      </c>
      <c r="J3045" t="s">
        <v>55</v>
      </c>
      <c r="K3045" t="s">
        <v>55</v>
      </c>
      <c r="L3045" t="s">
        <v>55</v>
      </c>
      <c r="M3045" t="s">
        <v>55</v>
      </c>
      <c r="N3045" t="s">
        <v>57</v>
      </c>
      <c r="O3045" t="s">
        <v>57</v>
      </c>
      <c r="P3045" t="s">
        <v>57</v>
      </c>
      <c r="Q3045" t="s">
        <v>57</v>
      </c>
      <c r="R3045" t="s">
        <v>57</v>
      </c>
      <c r="S3045" t="s">
        <v>55</v>
      </c>
      <c r="T3045" t="s">
        <v>57</v>
      </c>
      <c r="U3045" t="s">
        <v>57</v>
      </c>
      <c r="V3045" t="s">
        <v>57</v>
      </c>
      <c r="W3045" t="s">
        <v>55</v>
      </c>
      <c r="X3045" t="s">
        <v>57</v>
      </c>
      <c r="Y3045" t="s">
        <v>57</v>
      </c>
      <c r="Z3045" t="s">
        <v>57</v>
      </c>
      <c r="AA3045" t="s">
        <v>57</v>
      </c>
      <c r="AB3045" t="s">
        <v>57</v>
      </c>
      <c r="AC3045" t="s">
        <v>57</v>
      </c>
      <c r="AD3045" t="s">
        <v>57</v>
      </c>
      <c r="AE3045">
        <v>0</v>
      </c>
      <c r="AF3045">
        <v>0</v>
      </c>
      <c r="AG3045">
        <v>0</v>
      </c>
      <c r="AH3045">
        <v>0</v>
      </c>
      <c r="AI3045" s="18" t="str">
        <f t="shared" si="189"/>
        <v>1</v>
      </c>
      <c r="AJ3045" s="18" t="str">
        <f t="shared" si="190"/>
        <v>1</v>
      </c>
      <c r="AK3045" s="18" t="str">
        <f t="shared" si="191"/>
        <v>1</v>
      </c>
      <c r="AL3045" s="18">
        <f t="shared" si="192"/>
        <v>0</v>
      </c>
      <c r="AM3045" t="s">
        <v>55</v>
      </c>
      <c r="AN3045" t="s">
        <v>55</v>
      </c>
      <c r="AO3045">
        <v>0</v>
      </c>
      <c r="AP3045">
        <v>1</v>
      </c>
      <c r="AQ3045">
        <v>0</v>
      </c>
      <c r="AR3045" t="s">
        <v>59</v>
      </c>
      <c r="AS3045" t="s">
        <v>80</v>
      </c>
      <c r="AT3045" t="s">
        <v>80</v>
      </c>
      <c r="AU3045" t="s">
        <v>80</v>
      </c>
      <c r="AV3045" t="s">
        <v>8904</v>
      </c>
      <c r="AW3045" t="s">
        <v>3467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1</v>
      </c>
      <c r="BJ3045">
        <v>0</v>
      </c>
      <c r="BK3045">
        <v>0</v>
      </c>
      <c r="BL3045">
        <v>2016031423</v>
      </c>
      <c r="BM3045">
        <v>23</v>
      </c>
    </row>
    <row r="3046" spans="1:65">
      <c r="A3046" t="s">
        <v>8905</v>
      </c>
      <c r="B3046">
        <v>3045</v>
      </c>
      <c r="C3046" t="s">
        <v>57</v>
      </c>
      <c r="D3046" t="s">
        <v>55</v>
      </c>
      <c r="E3046">
        <v>23</v>
      </c>
      <c r="F3046">
        <v>2016031423</v>
      </c>
      <c r="G3046" t="s">
        <v>55</v>
      </c>
      <c r="H3046" t="s">
        <v>3468</v>
      </c>
      <c r="I3046" t="s">
        <v>55</v>
      </c>
      <c r="J3046" t="s">
        <v>55</v>
      </c>
      <c r="K3046" t="s">
        <v>55</v>
      </c>
      <c r="L3046" t="s">
        <v>55</v>
      </c>
      <c r="M3046" t="s">
        <v>55</v>
      </c>
      <c r="N3046" t="s">
        <v>57</v>
      </c>
      <c r="O3046" t="s">
        <v>57</v>
      </c>
      <c r="P3046" t="s">
        <v>57</v>
      </c>
      <c r="Q3046" t="s">
        <v>57</v>
      </c>
      <c r="R3046" t="s">
        <v>57</v>
      </c>
      <c r="S3046" t="s">
        <v>55</v>
      </c>
      <c r="T3046" t="s">
        <v>57</v>
      </c>
      <c r="U3046" t="s">
        <v>57</v>
      </c>
      <c r="V3046" t="s">
        <v>57</v>
      </c>
      <c r="W3046" t="s">
        <v>55</v>
      </c>
      <c r="X3046" t="s">
        <v>57</v>
      </c>
      <c r="Y3046" t="s">
        <v>57</v>
      </c>
      <c r="Z3046" t="s">
        <v>57</v>
      </c>
      <c r="AA3046" t="s">
        <v>57</v>
      </c>
      <c r="AB3046" t="s">
        <v>57</v>
      </c>
      <c r="AC3046" t="s">
        <v>57</v>
      </c>
      <c r="AD3046" t="s">
        <v>57</v>
      </c>
      <c r="AE3046">
        <v>0</v>
      </c>
      <c r="AF3046">
        <v>0</v>
      </c>
      <c r="AG3046">
        <v>0</v>
      </c>
      <c r="AH3046">
        <v>0</v>
      </c>
      <c r="AI3046" s="18" t="str">
        <f t="shared" si="189"/>
        <v>1</v>
      </c>
      <c r="AJ3046" s="18" t="str">
        <f t="shared" si="190"/>
        <v>1</v>
      </c>
      <c r="AK3046" s="18" t="str">
        <f t="shared" si="191"/>
        <v>1</v>
      </c>
      <c r="AL3046" s="18">
        <f t="shared" si="192"/>
        <v>0</v>
      </c>
      <c r="AM3046" t="s">
        <v>55</v>
      </c>
      <c r="AN3046" t="s">
        <v>55</v>
      </c>
      <c r="AO3046">
        <v>0</v>
      </c>
      <c r="AP3046">
        <v>1</v>
      </c>
      <c r="AQ3046">
        <v>0</v>
      </c>
      <c r="AR3046" t="s">
        <v>59</v>
      </c>
      <c r="AS3046" t="s">
        <v>80</v>
      </c>
      <c r="AT3046" t="s">
        <v>80</v>
      </c>
      <c r="AU3046" t="s">
        <v>80</v>
      </c>
      <c r="AV3046" t="s">
        <v>8905</v>
      </c>
      <c r="AW3046" t="s">
        <v>3468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1</v>
      </c>
      <c r="BJ3046">
        <v>0</v>
      </c>
      <c r="BK3046">
        <v>0</v>
      </c>
      <c r="BL3046">
        <v>2016031423</v>
      </c>
      <c r="BM3046">
        <v>23</v>
      </c>
    </row>
    <row r="3047" spans="1:65">
      <c r="A3047" t="s">
        <v>8906</v>
      </c>
      <c r="B3047">
        <v>3046</v>
      </c>
      <c r="C3047" t="s">
        <v>57</v>
      </c>
      <c r="D3047" t="s">
        <v>55</v>
      </c>
      <c r="E3047">
        <v>23</v>
      </c>
      <c r="F3047">
        <v>2016031423</v>
      </c>
      <c r="G3047" t="s">
        <v>55</v>
      </c>
      <c r="H3047" t="s">
        <v>3469</v>
      </c>
      <c r="I3047" t="s">
        <v>55</v>
      </c>
      <c r="J3047" t="s">
        <v>55</v>
      </c>
      <c r="K3047" t="s">
        <v>55</v>
      </c>
      <c r="L3047" t="s">
        <v>55</v>
      </c>
      <c r="M3047" t="s">
        <v>55</v>
      </c>
      <c r="N3047" t="s">
        <v>57</v>
      </c>
      <c r="O3047" t="s">
        <v>57</v>
      </c>
      <c r="P3047" t="s">
        <v>57</v>
      </c>
      <c r="Q3047" t="s">
        <v>57</v>
      </c>
      <c r="R3047" t="s">
        <v>57</v>
      </c>
      <c r="S3047" t="s">
        <v>55</v>
      </c>
      <c r="T3047" t="s">
        <v>57</v>
      </c>
      <c r="U3047" t="s">
        <v>57</v>
      </c>
      <c r="V3047" t="s">
        <v>57</v>
      </c>
      <c r="W3047" t="s">
        <v>55</v>
      </c>
      <c r="X3047" t="s">
        <v>57</v>
      </c>
      <c r="Y3047" t="s">
        <v>57</v>
      </c>
      <c r="Z3047" t="s">
        <v>57</v>
      </c>
      <c r="AA3047" t="s">
        <v>57</v>
      </c>
      <c r="AB3047" t="s">
        <v>57</v>
      </c>
      <c r="AC3047" t="s">
        <v>57</v>
      </c>
      <c r="AD3047" t="s">
        <v>57</v>
      </c>
      <c r="AE3047">
        <v>0</v>
      </c>
      <c r="AF3047">
        <v>0</v>
      </c>
      <c r="AG3047">
        <v>0</v>
      </c>
      <c r="AH3047">
        <v>0</v>
      </c>
      <c r="AI3047" s="18" t="str">
        <f t="shared" si="189"/>
        <v>1</v>
      </c>
      <c r="AJ3047" s="18" t="str">
        <f t="shared" si="190"/>
        <v>1</v>
      </c>
      <c r="AK3047" s="18" t="str">
        <f t="shared" si="191"/>
        <v>1</v>
      </c>
      <c r="AL3047" s="18">
        <f t="shared" si="192"/>
        <v>0</v>
      </c>
      <c r="AM3047" t="s">
        <v>55</v>
      </c>
      <c r="AN3047" t="s">
        <v>55</v>
      </c>
      <c r="AO3047">
        <v>0</v>
      </c>
      <c r="AP3047">
        <v>1</v>
      </c>
      <c r="AQ3047">
        <v>0</v>
      </c>
      <c r="AR3047" t="s">
        <v>59</v>
      </c>
      <c r="AS3047" t="s">
        <v>80</v>
      </c>
      <c r="AT3047" t="s">
        <v>80</v>
      </c>
      <c r="AU3047" t="s">
        <v>80</v>
      </c>
      <c r="AV3047" t="s">
        <v>8906</v>
      </c>
      <c r="AW3047" t="s">
        <v>3469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1</v>
      </c>
      <c r="BJ3047">
        <v>0</v>
      </c>
      <c r="BK3047">
        <v>0</v>
      </c>
      <c r="BL3047">
        <v>2016031423</v>
      </c>
      <c r="BM3047">
        <v>23</v>
      </c>
    </row>
    <row r="3048" spans="1:65">
      <c r="A3048" t="s">
        <v>8907</v>
      </c>
      <c r="B3048">
        <v>3047</v>
      </c>
      <c r="C3048" t="s">
        <v>57</v>
      </c>
      <c r="D3048" t="s">
        <v>55</v>
      </c>
      <c r="E3048">
        <v>23</v>
      </c>
      <c r="F3048">
        <v>2016031423</v>
      </c>
      <c r="G3048" t="s">
        <v>55</v>
      </c>
      <c r="H3048" t="s">
        <v>3470</v>
      </c>
      <c r="I3048" t="s">
        <v>55</v>
      </c>
      <c r="J3048" t="s">
        <v>55</v>
      </c>
      <c r="K3048" t="s">
        <v>55</v>
      </c>
      <c r="L3048" t="s">
        <v>55</v>
      </c>
      <c r="M3048" t="s">
        <v>55</v>
      </c>
      <c r="N3048" t="s">
        <v>57</v>
      </c>
      <c r="O3048" t="s">
        <v>57</v>
      </c>
      <c r="P3048" t="s">
        <v>57</v>
      </c>
      <c r="Q3048" t="s">
        <v>57</v>
      </c>
      <c r="R3048" t="s">
        <v>57</v>
      </c>
      <c r="S3048" t="s">
        <v>55</v>
      </c>
      <c r="T3048" t="s">
        <v>57</v>
      </c>
      <c r="U3048" t="s">
        <v>57</v>
      </c>
      <c r="V3048" t="s">
        <v>57</v>
      </c>
      <c r="W3048" t="s">
        <v>55</v>
      </c>
      <c r="X3048" t="s">
        <v>57</v>
      </c>
      <c r="Y3048" t="s">
        <v>57</v>
      </c>
      <c r="Z3048" t="s">
        <v>57</v>
      </c>
      <c r="AA3048" t="s">
        <v>57</v>
      </c>
      <c r="AB3048" t="s">
        <v>57</v>
      </c>
      <c r="AC3048" t="s">
        <v>57</v>
      </c>
      <c r="AD3048" t="s">
        <v>57</v>
      </c>
      <c r="AE3048">
        <v>0</v>
      </c>
      <c r="AF3048">
        <v>0</v>
      </c>
      <c r="AG3048">
        <v>0</v>
      </c>
      <c r="AH3048">
        <v>0</v>
      </c>
      <c r="AI3048" s="18" t="str">
        <f t="shared" si="189"/>
        <v>1</v>
      </c>
      <c r="AJ3048" s="18" t="str">
        <f t="shared" si="190"/>
        <v>1</v>
      </c>
      <c r="AK3048" s="18" t="str">
        <f t="shared" si="191"/>
        <v>1</v>
      </c>
      <c r="AL3048" s="18">
        <f t="shared" si="192"/>
        <v>0</v>
      </c>
      <c r="AM3048" t="s">
        <v>55</v>
      </c>
      <c r="AN3048" t="s">
        <v>55</v>
      </c>
      <c r="AO3048">
        <v>1</v>
      </c>
      <c r="AP3048">
        <v>1</v>
      </c>
      <c r="AQ3048">
        <v>0</v>
      </c>
      <c r="AR3048" t="s">
        <v>59</v>
      </c>
      <c r="AS3048" t="s">
        <v>80</v>
      </c>
      <c r="AT3048" t="s">
        <v>80</v>
      </c>
      <c r="AU3048" t="s">
        <v>80</v>
      </c>
      <c r="AV3048" t="s">
        <v>8907</v>
      </c>
      <c r="AW3048" t="s">
        <v>3470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1</v>
      </c>
      <c r="BJ3048">
        <v>0</v>
      </c>
      <c r="BK3048">
        <v>0</v>
      </c>
      <c r="BL3048">
        <v>2016031423</v>
      </c>
      <c r="BM3048">
        <v>23</v>
      </c>
    </row>
    <row r="3049" spans="1:65">
      <c r="A3049" t="s">
        <v>8908</v>
      </c>
      <c r="B3049">
        <v>3048</v>
      </c>
      <c r="C3049" t="s">
        <v>57</v>
      </c>
      <c r="D3049" t="s">
        <v>55</v>
      </c>
      <c r="E3049">
        <v>23</v>
      </c>
      <c r="F3049">
        <v>2016031423</v>
      </c>
      <c r="G3049" t="s">
        <v>55</v>
      </c>
      <c r="H3049" t="s">
        <v>3471</v>
      </c>
      <c r="I3049" t="s">
        <v>55</v>
      </c>
      <c r="J3049" t="s">
        <v>55</v>
      </c>
      <c r="K3049" t="s">
        <v>55</v>
      </c>
      <c r="L3049" t="s">
        <v>55</v>
      </c>
      <c r="M3049" t="s">
        <v>55</v>
      </c>
      <c r="N3049" t="s">
        <v>57</v>
      </c>
      <c r="O3049" t="s">
        <v>57</v>
      </c>
      <c r="P3049" t="s">
        <v>57</v>
      </c>
      <c r="Q3049" t="s">
        <v>57</v>
      </c>
      <c r="R3049" t="s">
        <v>57</v>
      </c>
      <c r="S3049" t="s">
        <v>55</v>
      </c>
      <c r="T3049" t="s">
        <v>57</v>
      </c>
      <c r="U3049" t="s">
        <v>57</v>
      </c>
      <c r="V3049" t="s">
        <v>57</v>
      </c>
      <c r="W3049" t="s">
        <v>55</v>
      </c>
      <c r="X3049" t="s">
        <v>57</v>
      </c>
      <c r="Y3049" t="s">
        <v>57</v>
      </c>
      <c r="Z3049" t="s">
        <v>57</v>
      </c>
      <c r="AA3049" t="s">
        <v>57</v>
      </c>
      <c r="AB3049" t="s">
        <v>57</v>
      </c>
      <c r="AC3049" t="s">
        <v>57</v>
      </c>
      <c r="AD3049" t="s">
        <v>57</v>
      </c>
      <c r="AE3049">
        <v>0</v>
      </c>
      <c r="AF3049">
        <v>0</v>
      </c>
      <c r="AG3049">
        <v>0</v>
      </c>
      <c r="AH3049">
        <v>0</v>
      </c>
      <c r="AI3049" s="18" t="str">
        <f t="shared" si="189"/>
        <v>1</v>
      </c>
      <c r="AJ3049" s="18" t="str">
        <f t="shared" si="190"/>
        <v>1</v>
      </c>
      <c r="AK3049" s="18" t="str">
        <f t="shared" si="191"/>
        <v>1</v>
      </c>
      <c r="AL3049" s="18">
        <f t="shared" si="192"/>
        <v>0</v>
      </c>
      <c r="AM3049" t="s">
        <v>55</v>
      </c>
      <c r="AN3049" t="s">
        <v>55</v>
      </c>
      <c r="AO3049">
        <v>0</v>
      </c>
      <c r="AP3049">
        <v>1</v>
      </c>
      <c r="AQ3049">
        <v>0</v>
      </c>
      <c r="AR3049" t="s">
        <v>59</v>
      </c>
      <c r="AS3049" t="s">
        <v>80</v>
      </c>
      <c r="AT3049" t="s">
        <v>80</v>
      </c>
      <c r="AU3049" t="s">
        <v>80</v>
      </c>
      <c r="AV3049" t="s">
        <v>8908</v>
      </c>
      <c r="AW3049" t="s">
        <v>3471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1</v>
      </c>
      <c r="BJ3049">
        <v>0</v>
      </c>
      <c r="BK3049">
        <v>0</v>
      </c>
      <c r="BL3049">
        <v>2016031423</v>
      </c>
      <c r="BM3049">
        <v>23</v>
      </c>
    </row>
    <row r="3050" spans="1:65">
      <c r="A3050" t="s">
        <v>8909</v>
      </c>
      <c r="B3050">
        <v>3049</v>
      </c>
      <c r="C3050" t="s">
        <v>57</v>
      </c>
      <c r="D3050" t="s">
        <v>55</v>
      </c>
      <c r="E3050">
        <v>23</v>
      </c>
      <c r="F3050">
        <v>2016031423</v>
      </c>
      <c r="G3050" t="s">
        <v>55</v>
      </c>
      <c r="H3050" t="s">
        <v>3472</v>
      </c>
      <c r="I3050" t="s">
        <v>55</v>
      </c>
      <c r="J3050" t="s">
        <v>55</v>
      </c>
      <c r="K3050" t="s">
        <v>55</v>
      </c>
      <c r="L3050" t="s">
        <v>55</v>
      </c>
      <c r="M3050" t="s">
        <v>55</v>
      </c>
      <c r="N3050" t="s">
        <v>57</v>
      </c>
      <c r="O3050" t="s">
        <v>57</v>
      </c>
      <c r="P3050" t="s">
        <v>57</v>
      </c>
      <c r="Q3050" t="s">
        <v>57</v>
      </c>
      <c r="R3050" t="s">
        <v>57</v>
      </c>
      <c r="S3050" t="s">
        <v>55</v>
      </c>
      <c r="T3050" t="s">
        <v>57</v>
      </c>
      <c r="U3050" t="s">
        <v>57</v>
      </c>
      <c r="V3050" t="s">
        <v>57</v>
      </c>
      <c r="W3050" t="s">
        <v>55</v>
      </c>
      <c r="X3050" t="s">
        <v>57</v>
      </c>
      <c r="Y3050" t="s">
        <v>57</v>
      </c>
      <c r="Z3050" t="s">
        <v>57</v>
      </c>
      <c r="AA3050" t="s">
        <v>57</v>
      </c>
      <c r="AB3050" t="s">
        <v>57</v>
      </c>
      <c r="AC3050" t="s">
        <v>57</v>
      </c>
      <c r="AD3050" t="s">
        <v>57</v>
      </c>
      <c r="AE3050">
        <v>0</v>
      </c>
      <c r="AF3050">
        <v>0</v>
      </c>
      <c r="AG3050">
        <v>0</v>
      </c>
      <c r="AH3050">
        <v>0</v>
      </c>
      <c r="AI3050" s="18" t="str">
        <f t="shared" si="189"/>
        <v>1</v>
      </c>
      <c r="AJ3050" s="18" t="str">
        <f t="shared" si="190"/>
        <v>1</v>
      </c>
      <c r="AK3050" s="18" t="str">
        <f t="shared" si="191"/>
        <v>1</v>
      </c>
      <c r="AL3050" s="18">
        <f t="shared" si="192"/>
        <v>0</v>
      </c>
      <c r="AM3050" t="s">
        <v>55</v>
      </c>
      <c r="AN3050" t="s">
        <v>55</v>
      </c>
      <c r="AO3050">
        <v>0</v>
      </c>
      <c r="AP3050">
        <v>1</v>
      </c>
      <c r="AQ3050">
        <v>0</v>
      </c>
      <c r="AR3050" t="s">
        <v>59</v>
      </c>
      <c r="AS3050" t="s">
        <v>80</v>
      </c>
      <c r="AT3050" t="s">
        <v>80</v>
      </c>
      <c r="AU3050" t="s">
        <v>80</v>
      </c>
      <c r="AV3050" t="s">
        <v>8909</v>
      </c>
      <c r="AW3050" t="s">
        <v>3472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1</v>
      </c>
      <c r="BJ3050">
        <v>0</v>
      </c>
      <c r="BK3050">
        <v>0</v>
      </c>
      <c r="BL3050">
        <v>2016031423</v>
      </c>
      <c r="BM3050">
        <v>23</v>
      </c>
    </row>
    <row r="3051" spans="1:65">
      <c r="A3051" t="s">
        <v>8910</v>
      </c>
      <c r="B3051">
        <v>3050</v>
      </c>
      <c r="C3051" t="s">
        <v>57</v>
      </c>
      <c r="D3051" t="s">
        <v>55</v>
      </c>
      <c r="E3051">
        <v>23</v>
      </c>
      <c r="F3051">
        <v>2016031423</v>
      </c>
      <c r="G3051" t="s">
        <v>55</v>
      </c>
      <c r="H3051" t="s">
        <v>3473</v>
      </c>
      <c r="I3051" t="s">
        <v>55</v>
      </c>
      <c r="J3051" t="s">
        <v>55</v>
      </c>
      <c r="K3051" t="s">
        <v>55</v>
      </c>
      <c r="L3051" t="s">
        <v>55</v>
      </c>
      <c r="M3051" t="s">
        <v>55</v>
      </c>
      <c r="N3051" t="s">
        <v>57</v>
      </c>
      <c r="O3051" t="s">
        <v>57</v>
      </c>
      <c r="P3051" t="s">
        <v>57</v>
      </c>
      <c r="Q3051" t="s">
        <v>57</v>
      </c>
      <c r="R3051" t="s">
        <v>57</v>
      </c>
      <c r="S3051" t="s">
        <v>55</v>
      </c>
      <c r="T3051" t="s">
        <v>57</v>
      </c>
      <c r="U3051" t="s">
        <v>57</v>
      </c>
      <c r="V3051" t="s">
        <v>57</v>
      </c>
      <c r="W3051" t="s">
        <v>55</v>
      </c>
      <c r="X3051" t="s">
        <v>57</v>
      </c>
      <c r="Y3051" t="s">
        <v>57</v>
      </c>
      <c r="Z3051" t="s">
        <v>57</v>
      </c>
      <c r="AA3051" t="s">
        <v>57</v>
      </c>
      <c r="AB3051" t="s">
        <v>57</v>
      </c>
      <c r="AC3051" t="s">
        <v>57</v>
      </c>
      <c r="AD3051" t="s">
        <v>57</v>
      </c>
      <c r="AE3051">
        <v>0</v>
      </c>
      <c r="AF3051">
        <v>0</v>
      </c>
      <c r="AG3051">
        <v>0</v>
      </c>
      <c r="AH3051">
        <v>0</v>
      </c>
      <c r="AI3051" s="18" t="str">
        <f t="shared" si="189"/>
        <v>1</v>
      </c>
      <c r="AJ3051" s="18" t="str">
        <f t="shared" si="190"/>
        <v>1</v>
      </c>
      <c r="AK3051" s="18" t="str">
        <f t="shared" si="191"/>
        <v>1</v>
      </c>
      <c r="AL3051" s="18">
        <f t="shared" si="192"/>
        <v>0</v>
      </c>
      <c r="AM3051" t="s">
        <v>55</v>
      </c>
      <c r="AN3051" t="s">
        <v>55</v>
      </c>
      <c r="AO3051">
        <v>0</v>
      </c>
      <c r="AP3051">
        <v>1</v>
      </c>
      <c r="AQ3051">
        <v>0</v>
      </c>
      <c r="AR3051" t="s">
        <v>59</v>
      </c>
      <c r="AS3051" t="s">
        <v>80</v>
      </c>
      <c r="AT3051" t="s">
        <v>80</v>
      </c>
      <c r="AU3051" t="s">
        <v>80</v>
      </c>
      <c r="AV3051" t="s">
        <v>8910</v>
      </c>
      <c r="AW3051" t="s">
        <v>3473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1</v>
      </c>
      <c r="BJ3051">
        <v>0</v>
      </c>
      <c r="BK3051">
        <v>0</v>
      </c>
      <c r="BL3051">
        <v>2016031423</v>
      </c>
      <c r="BM3051">
        <v>23</v>
      </c>
    </row>
    <row r="3052" spans="1:65">
      <c r="A3052" t="s">
        <v>8911</v>
      </c>
      <c r="B3052">
        <v>3051</v>
      </c>
      <c r="C3052" t="s">
        <v>57</v>
      </c>
      <c r="D3052" t="s">
        <v>55</v>
      </c>
      <c r="E3052">
        <v>23</v>
      </c>
      <c r="F3052">
        <v>2016031423</v>
      </c>
      <c r="G3052" t="s">
        <v>55</v>
      </c>
      <c r="H3052" t="s">
        <v>3474</v>
      </c>
      <c r="I3052" t="s">
        <v>55</v>
      </c>
      <c r="J3052" t="s">
        <v>55</v>
      </c>
      <c r="K3052" t="s">
        <v>55</v>
      </c>
      <c r="L3052" t="s">
        <v>55</v>
      </c>
      <c r="M3052" t="s">
        <v>55</v>
      </c>
      <c r="N3052" t="s">
        <v>57</v>
      </c>
      <c r="O3052" t="s">
        <v>57</v>
      </c>
      <c r="P3052" t="s">
        <v>57</v>
      </c>
      <c r="Q3052" t="s">
        <v>57</v>
      </c>
      <c r="R3052" t="s">
        <v>57</v>
      </c>
      <c r="S3052" t="s">
        <v>55</v>
      </c>
      <c r="T3052" t="s">
        <v>57</v>
      </c>
      <c r="U3052" t="s">
        <v>57</v>
      </c>
      <c r="V3052" t="s">
        <v>57</v>
      </c>
      <c r="W3052" t="s">
        <v>55</v>
      </c>
      <c r="X3052" t="s">
        <v>57</v>
      </c>
      <c r="Y3052" t="s">
        <v>57</v>
      </c>
      <c r="Z3052" t="s">
        <v>57</v>
      </c>
      <c r="AA3052" t="s">
        <v>57</v>
      </c>
      <c r="AB3052" t="s">
        <v>57</v>
      </c>
      <c r="AC3052" t="s">
        <v>57</v>
      </c>
      <c r="AD3052" t="s">
        <v>57</v>
      </c>
      <c r="AE3052">
        <v>0</v>
      </c>
      <c r="AF3052">
        <v>0</v>
      </c>
      <c r="AG3052">
        <v>0</v>
      </c>
      <c r="AH3052">
        <v>0</v>
      </c>
      <c r="AI3052" s="18" t="str">
        <f t="shared" si="189"/>
        <v>1</v>
      </c>
      <c r="AJ3052" s="18" t="str">
        <f t="shared" si="190"/>
        <v>1</v>
      </c>
      <c r="AK3052" s="18" t="str">
        <f t="shared" si="191"/>
        <v>1</v>
      </c>
      <c r="AL3052" s="18">
        <f t="shared" si="192"/>
        <v>0</v>
      </c>
      <c r="AM3052" t="s">
        <v>55</v>
      </c>
      <c r="AN3052" t="s">
        <v>55</v>
      </c>
      <c r="AO3052">
        <v>1</v>
      </c>
      <c r="AP3052">
        <v>1</v>
      </c>
      <c r="AQ3052">
        <v>0</v>
      </c>
      <c r="AR3052" t="s">
        <v>59</v>
      </c>
      <c r="AS3052" t="s">
        <v>80</v>
      </c>
      <c r="AT3052" t="s">
        <v>80</v>
      </c>
      <c r="AU3052" t="s">
        <v>80</v>
      </c>
      <c r="AV3052" t="s">
        <v>8911</v>
      </c>
      <c r="AW3052" t="s">
        <v>3474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1</v>
      </c>
      <c r="BJ3052">
        <v>0</v>
      </c>
      <c r="BK3052">
        <v>0</v>
      </c>
      <c r="BL3052">
        <v>2016031423</v>
      </c>
      <c r="BM3052">
        <v>23</v>
      </c>
    </row>
    <row r="3053" spans="1:65">
      <c r="A3053" t="s">
        <v>8912</v>
      </c>
      <c r="B3053">
        <v>3052</v>
      </c>
      <c r="C3053" t="s">
        <v>57</v>
      </c>
      <c r="D3053" t="s">
        <v>55</v>
      </c>
      <c r="E3053">
        <v>23</v>
      </c>
      <c r="F3053">
        <v>2016031423</v>
      </c>
      <c r="G3053" t="s">
        <v>55</v>
      </c>
      <c r="H3053" t="s">
        <v>3475</v>
      </c>
      <c r="I3053" t="s">
        <v>55</v>
      </c>
      <c r="J3053" t="s">
        <v>55</v>
      </c>
      <c r="K3053" t="s">
        <v>55</v>
      </c>
      <c r="L3053" t="s">
        <v>55</v>
      </c>
      <c r="M3053" t="s">
        <v>55</v>
      </c>
      <c r="N3053" t="s">
        <v>57</v>
      </c>
      <c r="O3053" t="s">
        <v>57</v>
      </c>
      <c r="P3053" t="s">
        <v>57</v>
      </c>
      <c r="Q3053" t="s">
        <v>57</v>
      </c>
      <c r="R3053" t="s">
        <v>57</v>
      </c>
      <c r="S3053" t="s">
        <v>55</v>
      </c>
      <c r="T3053" t="s">
        <v>57</v>
      </c>
      <c r="U3053" t="s">
        <v>57</v>
      </c>
      <c r="V3053" t="s">
        <v>57</v>
      </c>
      <c r="W3053" t="s">
        <v>55</v>
      </c>
      <c r="X3053" t="s">
        <v>57</v>
      </c>
      <c r="Y3053" t="s">
        <v>57</v>
      </c>
      <c r="Z3053" t="s">
        <v>57</v>
      </c>
      <c r="AA3053" t="s">
        <v>57</v>
      </c>
      <c r="AB3053" t="s">
        <v>57</v>
      </c>
      <c r="AC3053" t="s">
        <v>57</v>
      </c>
      <c r="AD3053" t="s">
        <v>57</v>
      </c>
      <c r="AE3053">
        <v>0</v>
      </c>
      <c r="AF3053">
        <v>0</v>
      </c>
      <c r="AG3053">
        <v>0</v>
      </c>
      <c r="AH3053">
        <v>0</v>
      </c>
      <c r="AI3053" s="18" t="str">
        <f t="shared" si="189"/>
        <v>1</v>
      </c>
      <c r="AJ3053" s="18" t="str">
        <f t="shared" si="190"/>
        <v>1</v>
      </c>
      <c r="AK3053" s="18" t="str">
        <f t="shared" si="191"/>
        <v>1</v>
      </c>
      <c r="AL3053" s="18">
        <f t="shared" si="192"/>
        <v>0</v>
      </c>
      <c r="AM3053" t="s">
        <v>55</v>
      </c>
      <c r="AN3053" t="s">
        <v>55</v>
      </c>
      <c r="AO3053">
        <v>0</v>
      </c>
      <c r="AP3053">
        <v>1</v>
      </c>
      <c r="AQ3053">
        <v>0</v>
      </c>
      <c r="AR3053" t="s">
        <v>59</v>
      </c>
      <c r="AS3053" t="s">
        <v>80</v>
      </c>
      <c r="AT3053" t="s">
        <v>80</v>
      </c>
      <c r="AU3053" t="s">
        <v>80</v>
      </c>
      <c r="AV3053" t="s">
        <v>8912</v>
      </c>
      <c r="AW3053" t="s">
        <v>3475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1</v>
      </c>
      <c r="BJ3053">
        <v>0</v>
      </c>
      <c r="BK3053">
        <v>0</v>
      </c>
      <c r="BL3053">
        <v>2016031423</v>
      </c>
      <c r="BM3053">
        <v>23</v>
      </c>
    </row>
    <row r="3054" spans="1:65">
      <c r="A3054" t="s">
        <v>8913</v>
      </c>
      <c r="B3054">
        <v>3053</v>
      </c>
      <c r="C3054" t="s">
        <v>57</v>
      </c>
      <c r="D3054" t="s">
        <v>55</v>
      </c>
      <c r="E3054">
        <v>23</v>
      </c>
      <c r="F3054">
        <v>2016031423</v>
      </c>
      <c r="G3054" t="s">
        <v>55</v>
      </c>
      <c r="H3054" t="s">
        <v>3476</v>
      </c>
      <c r="I3054" t="s">
        <v>55</v>
      </c>
      <c r="J3054" t="s">
        <v>55</v>
      </c>
      <c r="K3054" t="s">
        <v>55</v>
      </c>
      <c r="L3054" t="s">
        <v>55</v>
      </c>
      <c r="M3054" t="s">
        <v>55</v>
      </c>
      <c r="N3054" t="s">
        <v>57</v>
      </c>
      <c r="O3054" t="s">
        <v>57</v>
      </c>
      <c r="P3054" t="s">
        <v>57</v>
      </c>
      <c r="Q3054" t="s">
        <v>57</v>
      </c>
      <c r="R3054" t="s">
        <v>57</v>
      </c>
      <c r="S3054" t="s">
        <v>55</v>
      </c>
      <c r="T3054" t="s">
        <v>57</v>
      </c>
      <c r="U3054" t="s">
        <v>57</v>
      </c>
      <c r="V3054" t="s">
        <v>57</v>
      </c>
      <c r="W3054" t="s">
        <v>55</v>
      </c>
      <c r="X3054" t="s">
        <v>57</v>
      </c>
      <c r="Y3054" t="s">
        <v>57</v>
      </c>
      <c r="Z3054" t="s">
        <v>57</v>
      </c>
      <c r="AA3054" t="s">
        <v>57</v>
      </c>
      <c r="AB3054" t="s">
        <v>57</v>
      </c>
      <c r="AC3054" t="s">
        <v>57</v>
      </c>
      <c r="AD3054" t="s">
        <v>57</v>
      </c>
      <c r="AE3054">
        <v>0</v>
      </c>
      <c r="AF3054">
        <v>0</v>
      </c>
      <c r="AG3054">
        <v>0</v>
      </c>
      <c r="AH3054">
        <v>0</v>
      </c>
      <c r="AI3054" s="18" t="str">
        <f t="shared" si="189"/>
        <v>1</v>
      </c>
      <c r="AJ3054" s="18" t="str">
        <f t="shared" si="190"/>
        <v>1</v>
      </c>
      <c r="AK3054" s="18" t="str">
        <f t="shared" si="191"/>
        <v>1</v>
      </c>
      <c r="AL3054" s="18">
        <f t="shared" si="192"/>
        <v>0</v>
      </c>
      <c r="AM3054" t="s">
        <v>55</v>
      </c>
      <c r="AN3054" t="s">
        <v>55</v>
      </c>
      <c r="AO3054">
        <v>0</v>
      </c>
      <c r="AP3054">
        <v>1</v>
      </c>
      <c r="AQ3054">
        <v>0</v>
      </c>
      <c r="AR3054" t="s">
        <v>59</v>
      </c>
      <c r="AS3054" t="s">
        <v>80</v>
      </c>
      <c r="AT3054" t="s">
        <v>80</v>
      </c>
      <c r="AU3054" t="s">
        <v>80</v>
      </c>
      <c r="AV3054" t="s">
        <v>8913</v>
      </c>
      <c r="AW3054" t="s">
        <v>3476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1</v>
      </c>
      <c r="BJ3054">
        <v>0</v>
      </c>
      <c r="BK3054">
        <v>0</v>
      </c>
      <c r="BL3054">
        <v>2016031423</v>
      </c>
      <c r="BM3054">
        <v>23</v>
      </c>
    </row>
    <row r="3055" spans="1:65">
      <c r="A3055" t="s">
        <v>8914</v>
      </c>
      <c r="B3055">
        <v>3054</v>
      </c>
      <c r="C3055" t="s">
        <v>57</v>
      </c>
      <c r="D3055" t="s">
        <v>55</v>
      </c>
      <c r="E3055">
        <v>23</v>
      </c>
      <c r="F3055">
        <v>2016031423</v>
      </c>
      <c r="G3055" t="s">
        <v>55</v>
      </c>
      <c r="H3055" t="s">
        <v>3477</v>
      </c>
      <c r="I3055" t="s">
        <v>55</v>
      </c>
      <c r="J3055" t="s">
        <v>55</v>
      </c>
      <c r="K3055" t="s">
        <v>55</v>
      </c>
      <c r="L3055" t="s">
        <v>55</v>
      </c>
      <c r="M3055" t="s">
        <v>55</v>
      </c>
      <c r="N3055" t="s">
        <v>57</v>
      </c>
      <c r="O3055" t="s">
        <v>57</v>
      </c>
      <c r="P3055" t="s">
        <v>57</v>
      </c>
      <c r="Q3055" t="s">
        <v>57</v>
      </c>
      <c r="R3055" t="s">
        <v>57</v>
      </c>
      <c r="S3055" t="s">
        <v>55</v>
      </c>
      <c r="T3055" t="s">
        <v>57</v>
      </c>
      <c r="U3055" t="s">
        <v>57</v>
      </c>
      <c r="V3055" t="s">
        <v>57</v>
      </c>
      <c r="W3055" t="s">
        <v>55</v>
      </c>
      <c r="X3055" t="s">
        <v>57</v>
      </c>
      <c r="Y3055" t="s">
        <v>57</v>
      </c>
      <c r="Z3055" t="s">
        <v>57</v>
      </c>
      <c r="AA3055" t="s">
        <v>57</v>
      </c>
      <c r="AB3055" t="s">
        <v>57</v>
      </c>
      <c r="AC3055" t="s">
        <v>57</v>
      </c>
      <c r="AD3055" t="s">
        <v>57</v>
      </c>
      <c r="AE3055">
        <v>0</v>
      </c>
      <c r="AF3055">
        <v>0</v>
      </c>
      <c r="AG3055">
        <v>0</v>
      </c>
      <c r="AH3055">
        <v>0</v>
      </c>
      <c r="AI3055" s="18" t="str">
        <f t="shared" si="189"/>
        <v>1</v>
      </c>
      <c r="AJ3055" s="18" t="str">
        <f t="shared" si="190"/>
        <v>1</v>
      </c>
      <c r="AK3055" s="18" t="str">
        <f t="shared" si="191"/>
        <v>1</v>
      </c>
      <c r="AL3055" s="18">
        <f t="shared" si="192"/>
        <v>0</v>
      </c>
      <c r="AM3055" t="s">
        <v>55</v>
      </c>
      <c r="AN3055" t="s">
        <v>55</v>
      </c>
      <c r="AO3055">
        <v>0</v>
      </c>
      <c r="AP3055">
        <v>1</v>
      </c>
      <c r="AQ3055">
        <v>0</v>
      </c>
      <c r="AR3055" t="s">
        <v>59</v>
      </c>
      <c r="AS3055" t="s">
        <v>80</v>
      </c>
      <c r="AT3055" t="s">
        <v>80</v>
      </c>
      <c r="AU3055" t="s">
        <v>80</v>
      </c>
      <c r="AV3055" t="s">
        <v>8914</v>
      </c>
      <c r="AW3055" t="s">
        <v>3477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0</v>
      </c>
      <c r="BL3055">
        <v>2016031423</v>
      </c>
      <c r="BM3055">
        <v>23</v>
      </c>
    </row>
    <row r="3056" spans="1:65">
      <c r="A3056" t="s">
        <v>8915</v>
      </c>
      <c r="B3056">
        <v>3055</v>
      </c>
      <c r="C3056" t="s">
        <v>57</v>
      </c>
      <c r="D3056" t="s">
        <v>55</v>
      </c>
      <c r="E3056">
        <v>23</v>
      </c>
      <c r="F3056">
        <v>2016031423</v>
      </c>
      <c r="G3056" t="s">
        <v>55</v>
      </c>
      <c r="H3056" t="s">
        <v>3478</v>
      </c>
      <c r="I3056" t="s">
        <v>55</v>
      </c>
      <c r="J3056" t="s">
        <v>55</v>
      </c>
      <c r="K3056" t="s">
        <v>55</v>
      </c>
      <c r="L3056" t="s">
        <v>55</v>
      </c>
      <c r="M3056" t="s">
        <v>55</v>
      </c>
      <c r="N3056" t="s">
        <v>57</v>
      </c>
      <c r="O3056" t="s">
        <v>57</v>
      </c>
      <c r="P3056" t="s">
        <v>57</v>
      </c>
      <c r="Q3056" t="s">
        <v>57</v>
      </c>
      <c r="R3056" t="s">
        <v>57</v>
      </c>
      <c r="S3056" t="s">
        <v>55</v>
      </c>
      <c r="T3056" t="s">
        <v>57</v>
      </c>
      <c r="U3056" t="s">
        <v>57</v>
      </c>
      <c r="V3056" t="s">
        <v>57</v>
      </c>
      <c r="W3056" t="s">
        <v>55</v>
      </c>
      <c r="X3056" t="s">
        <v>57</v>
      </c>
      <c r="Y3056" t="s">
        <v>57</v>
      </c>
      <c r="Z3056" t="s">
        <v>57</v>
      </c>
      <c r="AA3056" t="s">
        <v>57</v>
      </c>
      <c r="AB3056" t="s">
        <v>57</v>
      </c>
      <c r="AC3056" t="s">
        <v>57</v>
      </c>
      <c r="AD3056" t="s">
        <v>57</v>
      </c>
      <c r="AE3056">
        <v>0</v>
      </c>
      <c r="AF3056">
        <v>0</v>
      </c>
      <c r="AG3056">
        <v>0</v>
      </c>
      <c r="AH3056">
        <v>0</v>
      </c>
      <c r="AI3056" s="18" t="str">
        <f t="shared" si="189"/>
        <v>1</v>
      </c>
      <c r="AJ3056" s="18" t="str">
        <f t="shared" si="190"/>
        <v>1</v>
      </c>
      <c r="AK3056" s="18" t="str">
        <f t="shared" si="191"/>
        <v>1</v>
      </c>
      <c r="AL3056" s="18">
        <f t="shared" si="192"/>
        <v>0</v>
      </c>
      <c r="AM3056" t="s">
        <v>55</v>
      </c>
      <c r="AN3056" t="s">
        <v>55</v>
      </c>
      <c r="AO3056">
        <v>0</v>
      </c>
      <c r="AP3056">
        <v>1</v>
      </c>
      <c r="AQ3056">
        <v>0</v>
      </c>
      <c r="AR3056" t="s">
        <v>59</v>
      </c>
      <c r="AS3056" t="s">
        <v>80</v>
      </c>
      <c r="AT3056" t="s">
        <v>80</v>
      </c>
      <c r="AU3056" t="s">
        <v>80</v>
      </c>
      <c r="AV3056" t="s">
        <v>8915</v>
      </c>
      <c r="AW3056" t="s">
        <v>3478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1</v>
      </c>
      <c r="BJ3056">
        <v>0</v>
      </c>
      <c r="BK3056">
        <v>0</v>
      </c>
      <c r="BL3056">
        <v>2016031423</v>
      </c>
      <c r="BM3056">
        <v>23</v>
      </c>
    </row>
    <row r="3057" spans="1:65">
      <c r="A3057" t="s">
        <v>8916</v>
      </c>
      <c r="B3057">
        <v>3056</v>
      </c>
      <c r="C3057" t="s">
        <v>718</v>
      </c>
      <c r="D3057">
        <v>1</v>
      </c>
      <c r="E3057">
        <v>23</v>
      </c>
      <c r="F3057">
        <v>2016031423</v>
      </c>
      <c r="G3057">
        <v>20160314</v>
      </c>
      <c r="H3057" t="s">
        <v>3479</v>
      </c>
      <c r="I3057" t="s">
        <v>563</v>
      </c>
      <c r="J3057" t="s">
        <v>55</v>
      </c>
      <c r="K3057">
        <v>1</v>
      </c>
      <c r="L3057">
        <v>1</v>
      </c>
      <c r="M3057">
        <v>0</v>
      </c>
      <c r="N3057" t="s">
        <v>56</v>
      </c>
      <c r="O3057" t="s">
        <v>563</v>
      </c>
      <c r="P3057" t="s">
        <v>68</v>
      </c>
      <c r="Q3057" t="s">
        <v>3</v>
      </c>
      <c r="R3057" t="s">
        <v>3324</v>
      </c>
      <c r="S3057" t="s">
        <v>55</v>
      </c>
      <c r="T3057" t="s">
        <v>68</v>
      </c>
      <c r="U3057" t="s">
        <v>56</v>
      </c>
      <c r="V3057" t="s">
        <v>56</v>
      </c>
      <c r="W3057" t="s">
        <v>55</v>
      </c>
      <c r="X3057" t="s">
        <v>56</v>
      </c>
      <c r="Y3057" t="s">
        <v>56</v>
      </c>
      <c r="Z3057" t="s">
        <v>56</v>
      </c>
      <c r="AA3057" t="s">
        <v>57</v>
      </c>
      <c r="AB3057" t="s">
        <v>56</v>
      </c>
      <c r="AC3057" t="s">
        <v>56</v>
      </c>
      <c r="AD3057" t="s">
        <v>3480</v>
      </c>
      <c r="AE3057">
        <v>0</v>
      </c>
      <c r="AF3057">
        <v>0</v>
      </c>
      <c r="AG3057">
        <v>0</v>
      </c>
      <c r="AH3057">
        <v>1</v>
      </c>
      <c r="AI3057" s="18" t="str">
        <f t="shared" si="189"/>
        <v>1</v>
      </c>
      <c r="AJ3057" s="18" t="str">
        <f t="shared" si="190"/>
        <v>1</v>
      </c>
      <c r="AK3057" s="18" t="str">
        <f t="shared" si="191"/>
        <v>1</v>
      </c>
      <c r="AL3057" s="18">
        <f t="shared" si="192"/>
        <v>1</v>
      </c>
      <c r="AM3057" t="s">
        <v>55</v>
      </c>
      <c r="AN3057" t="s">
        <v>55</v>
      </c>
      <c r="AO3057">
        <v>1</v>
      </c>
      <c r="AP3057">
        <v>0</v>
      </c>
      <c r="AQ3057">
        <v>0</v>
      </c>
      <c r="AR3057" t="s">
        <v>209</v>
      </c>
      <c r="AS3057" t="s">
        <v>141</v>
      </c>
      <c r="AT3057" t="s">
        <v>141</v>
      </c>
      <c r="AU3057" t="s">
        <v>1326</v>
      </c>
      <c r="AV3057" t="s">
        <v>8916</v>
      </c>
      <c r="AW3057" t="s">
        <v>3479</v>
      </c>
      <c r="AX3057">
        <v>0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2016031423</v>
      </c>
      <c r="BM3057">
        <v>23</v>
      </c>
    </row>
    <row r="3058" spans="1:65">
      <c r="A3058" t="s">
        <v>8917</v>
      </c>
      <c r="B3058">
        <v>3057</v>
      </c>
      <c r="C3058" t="s">
        <v>718</v>
      </c>
      <c r="D3058">
        <v>1</v>
      </c>
      <c r="E3058">
        <v>23</v>
      </c>
      <c r="F3058">
        <v>2016031423</v>
      </c>
      <c r="G3058">
        <v>20160314</v>
      </c>
      <c r="H3058" t="s">
        <v>3481</v>
      </c>
      <c r="I3058" t="s">
        <v>563</v>
      </c>
      <c r="J3058" t="s">
        <v>55</v>
      </c>
      <c r="K3058">
        <v>1</v>
      </c>
      <c r="L3058">
        <v>0</v>
      </c>
      <c r="M3058">
        <v>1</v>
      </c>
      <c r="N3058" t="s">
        <v>56</v>
      </c>
      <c r="O3058" t="s">
        <v>563</v>
      </c>
      <c r="P3058" t="s">
        <v>68</v>
      </c>
      <c r="Q3058" t="s">
        <v>3</v>
      </c>
      <c r="R3058" t="s">
        <v>3324</v>
      </c>
      <c r="S3058" t="s">
        <v>55</v>
      </c>
      <c r="T3058" t="s">
        <v>68</v>
      </c>
      <c r="U3058" t="s">
        <v>56</v>
      </c>
      <c r="V3058" t="s">
        <v>56</v>
      </c>
      <c r="W3058" t="s">
        <v>55</v>
      </c>
      <c r="X3058" t="s">
        <v>56</v>
      </c>
      <c r="Y3058" t="s">
        <v>56</v>
      </c>
      <c r="Z3058" t="s">
        <v>56</v>
      </c>
      <c r="AA3058" t="s">
        <v>57</v>
      </c>
      <c r="AB3058" t="s">
        <v>56</v>
      </c>
      <c r="AC3058" t="s">
        <v>56</v>
      </c>
      <c r="AD3058" t="s">
        <v>3480</v>
      </c>
      <c r="AE3058">
        <v>0</v>
      </c>
      <c r="AF3058">
        <v>0</v>
      </c>
      <c r="AG3058">
        <v>0</v>
      </c>
      <c r="AH3058">
        <v>1</v>
      </c>
      <c r="AI3058" s="18" t="str">
        <f t="shared" si="189"/>
        <v>1</v>
      </c>
      <c r="AJ3058" s="18" t="str">
        <f t="shared" si="190"/>
        <v>1</v>
      </c>
      <c r="AK3058" s="18" t="str">
        <f t="shared" si="191"/>
        <v>1</v>
      </c>
      <c r="AL3058" s="18">
        <f t="shared" si="192"/>
        <v>1</v>
      </c>
      <c r="AM3058" t="s">
        <v>55</v>
      </c>
      <c r="AN3058" t="s">
        <v>55</v>
      </c>
      <c r="AO3058">
        <v>0</v>
      </c>
      <c r="AP3058">
        <v>0</v>
      </c>
      <c r="AQ3058">
        <v>0</v>
      </c>
      <c r="AR3058" t="s">
        <v>209</v>
      </c>
      <c r="AS3058" t="s">
        <v>141</v>
      </c>
      <c r="AT3058" t="s">
        <v>141</v>
      </c>
      <c r="AU3058" t="s">
        <v>1326</v>
      </c>
      <c r="AV3058" t="s">
        <v>8917</v>
      </c>
      <c r="AW3058" t="s">
        <v>3481</v>
      </c>
      <c r="AX3058">
        <v>0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2016031423</v>
      </c>
      <c r="BM3058">
        <v>23</v>
      </c>
    </row>
    <row r="3059" spans="1:65">
      <c r="A3059" t="s">
        <v>8918</v>
      </c>
      <c r="B3059">
        <v>3058</v>
      </c>
      <c r="C3059" t="s">
        <v>57</v>
      </c>
      <c r="D3059" t="s">
        <v>55</v>
      </c>
      <c r="E3059">
        <v>23</v>
      </c>
      <c r="F3059">
        <v>2016031423</v>
      </c>
      <c r="G3059" t="s">
        <v>55</v>
      </c>
      <c r="H3059" t="s">
        <v>3482</v>
      </c>
      <c r="I3059" t="s">
        <v>55</v>
      </c>
      <c r="J3059" t="s">
        <v>55</v>
      </c>
      <c r="K3059" t="s">
        <v>55</v>
      </c>
      <c r="L3059" t="s">
        <v>55</v>
      </c>
      <c r="M3059" t="s">
        <v>55</v>
      </c>
      <c r="N3059" t="s">
        <v>57</v>
      </c>
      <c r="O3059" t="s">
        <v>57</v>
      </c>
      <c r="P3059" t="s">
        <v>57</v>
      </c>
      <c r="Q3059" t="s">
        <v>57</v>
      </c>
      <c r="R3059" t="s">
        <v>57</v>
      </c>
      <c r="S3059" t="s">
        <v>55</v>
      </c>
      <c r="T3059" t="s">
        <v>57</v>
      </c>
      <c r="U3059" t="s">
        <v>57</v>
      </c>
      <c r="V3059" t="s">
        <v>57</v>
      </c>
      <c r="W3059" t="s">
        <v>55</v>
      </c>
      <c r="X3059" t="s">
        <v>57</v>
      </c>
      <c r="Y3059" t="s">
        <v>57</v>
      </c>
      <c r="Z3059" t="s">
        <v>57</v>
      </c>
      <c r="AA3059" t="s">
        <v>57</v>
      </c>
      <c r="AB3059" t="s">
        <v>57</v>
      </c>
      <c r="AC3059" t="s">
        <v>57</v>
      </c>
      <c r="AD3059" t="s">
        <v>57</v>
      </c>
      <c r="AE3059">
        <v>0</v>
      </c>
      <c r="AF3059">
        <v>0</v>
      </c>
      <c r="AG3059">
        <v>0</v>
      </c>
      <c r="AH3059">
        <v>0</v>
      </c>
      <c r="AI3059" s="18" t="str">
        <f t="shared" si="189"/>
        <v>1</v>
      </c>
      <c r="AJ3059" s="18" t="str">
        <f t="shared" si="190"/>
        <v>1</v>
      </c>
      <c r="AK3059" s="18" t="str">
        <f t="shared" si="191"/>
        <v>1</v>
      </c>
      <c r="AL3059" s="18">
        <f t="shared" si="192"/>
        <v>0</v>
      </c>
      <c r="AM3059" t="s">
        <v>55</v>
      </c>
      <c r="AN3059" t="s">
        <v>55</v>
      </c>
      <c r="AO3059">
        <v>0</v>
      </c>
      <c r="AP3059">
        <v>1</v>
      </c>
      <c r="AQ3059">
        <v>0</v>
      </c>
      <c r="AR3059" t="s">
        <v>59</v>
      </c>
      <c r="AS3059" t="s">
        <v>80</v>
      </c>
      <c r="AT3059" t="s">
        <v>80</v>
      </c>
      <c r="AU3059" t="s">
        <v>80</v>
      </c>
      <c r="AV3059" t="s">
        <v>8918</v>
      </c>
      <c r="AW3059" t="s">
        <v>3482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1</v>
      </c>
      <c r="BJ3059">
        <v>0</v>
      </c>
      <c r="BK3059">
        <v>0</v>
      </c>
      <c r="BL3059">
        <v>2016031423</v>
      </c>
      <c r="BM3059">
        <v>23</v>
      </c>
    </row>
    <row r="3060" spans="1:65">
      <c r="A3060" t="s">
        <v>8919</v>
      </c>
      <c r="B3060">
        <v>3059</v>
      </c>
      <c r="C3060" t="s">
        <v>718</v>
      </c>
      <c r="D3060">
        <v>1</v>
      </c>
      <c r="E3060">
        <v>23</v>
      </c>
      <c r="F3060">
        <v>2016031423</v>
      </c>
      <c r="G3060">
        <v>20160314</v>
      </c>
      <c r="H3060" t="s">
        <v>3483</v>
      </c>
      <c r="I3060" t="s">
        <v>563</v>
      </c>
      <c r="J3060" t="s">
        <v>55</v>
      </c>
      <c r="K3060">
        <v>1</v>
      </c>
      <c r="L3060">
        <v>1</v>
      </c>
      <c r="M3060">
        <v>1</v>
      </c>
      <c r="N3060" t="s">
        <v>56</v>
      </c>
      <c r="O3060" t="s">
        <v>786</v>
      </c>
      <c r="P3060" t="s">
        <v>68</v>
      </c>
      <c r="Q3060" t="s">
        <v>3</v>
      </c>
      <c r="R3060" t="s">
        <v>3324</v>
      </c>
      <c r="S3060" t="s">
        <v>55</v>
      </c>
      <c r="T3060" t="s">
        <v>68</v>
      </c>
      <c r="U3060" t="s">
        <v>56</v>
      </c>
      <c r="V3060" t="s">
        <v>56</v>
      </c>
      <c r="W3060" t="s">
        <v>55</v>
      </c>
      <c r="X3060" t="s">
        <v>56</v>
      </c>
      <c r="Y3060" t="s">
        <v>56</v>
      </c>
      <c r="Z3060" t="s">
        <v>56</v>
      </c>
      <c r="AA3060" t="s">
        <v>57</v>
      </c>
      <c r="AB3060" t="s">
        <v>56</v>
      </c>
      <c r="AC3060" t="s">
        <v>56</v>
      </c>
      <c r="AD3060" t="s">
        <v>3484</v>
      </c>
      <c r="AE3060">
        <v>0</v>
      </c>
      <c r="AF3060">
        <v>0</v>
      </c>
      <c r="AG3060">
        <v>0</v>
      </c>
      <c r="AH3060">
        <v>1</v>
      </c>
      <c r="AI3060" s="18" t="str">
        <f t="shared" si="189"/>
        <v>1</v>
      </c>
      <c r="AJ3060" s="18" t="str">
        <f t="shared" si="190"/>
        <v>1</v>
      </c>
      <c r="AK3060" s="18" t="str">
        <f t="shared" si="191"/>
        <v>1</v>
      </c>
      <c r="AL3060" s="18">
        <f t="shared" si="192"/>
        <v>1</v>
      </c>
      <c r="AM3060" t="s">
        <v>55</v>
      </c>
      <c r="AN3060" t="s">
        <v>55</v>
      </c>
      <c r="AO3060">
        <v>0</v>
      </c>
      <c r="AP3060">
        <v>0</v>
      </c>
      <c r="AQ3060">
        <v>0</v>
      </c>
      <c r="AR3060" t="s">
        <v>209</v>
      </c>
      <c r="AS3060" t="s">
        <v>141</v>
      </c>
      <c r="AT3060" t="s">
        <v>141</v>
      </c>
      <c r="AU3060" t="s">
        <v>1326</v>
      </c>
      <c r="AV3060" t="s">
        <v>8919</v>
      </c>
      <c r="AW3060" t="s">
        <v>3483</v>
      </c>
      <c r="AX3060">
        <v>0</v>
      </c>
      <c r="AY3060">
        <v>0</v>
      </c>
      <c r="AZ3060">
        <v>0</v>
      </c>
      <c r="BA3060">
        <v>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</v>
      </c>
      <c r="BL3060">
        <v>2016031423</v>
      </c>
      <c r="BM3060">
        <v>23</v>
      </c>
    </row>
    <row r="3061" spans="1:65">
      <c r="A3061" t="s">
        <v>8920</v>
      </c>
      <c r="B3061">
        <v>3060</v>
      </c>
      <c r="C3061" t="s">
        <v>718</v>
      </c>
      <c r="D3061">
        <v>1</v>
      </c>
      <c r="E3061">
        <v>23</v>
      </c>
      <c r="F3061">
        <v>2016031423</v>
      </c>
      <c r="G3061">
        <v>20160314</v>
      </c>
      <c r="H3061" t="s">
        <v>3485</v>
      </c>
      <c r="I3061" t="s">
        <v>217</v>
      </c>
      <c r="J3061" t="s">
        <v>55</v>
      </c>
      <c r="K3061">
        <v>1</v>
      </c>
      <c r="L3061">
        <v>1</v>
      </c>
      <c r="M3061">
        <v>0</v>
      </c>
      <c r="N3061" t="s">
        <v>56</v>
      </c>
      <c r="O3061" t="s">
        <v>217</v>
      </c>
      <c r="P3061" t="s">
        <v>68</v>
      </c>
      <c r="Q3061" t="s">
        <v>3</v>
      </c>
      <c r="R3061" t="s">
        <v>3324</v>
      </c>
      <c r="S3061" t="s">
        <v>55</v>
      </c>
      <c r="T3061" t="s">
        <v>56</v>
      </c>
      <c r="U3061" t="s">
        <v>56</v>
      </c>
      <c r="V3061" t="s">
        <v>56</v>
      </c>
      <c r="W3061" t="s">
        <v>55</v>
      </c>
      <c r="X3061" t="s">
        <v>56</v>
      </c>
      <c r="Y3061" t="s">
        <v>56</v>
      </c>
      <c r="Z3061" t="s">
        <v>56</v>
      </c>
      <c r="AA3061" t="s">
        <v>57</v>
      </c>
      <c r="AB3061" t="s">
        <v>56</v>
      </c>
      <c r="AC3061" t="s">
        <v>56</v>
      </c>
      <c r="AD3061" t="s">
        <v>3484</v>
      </c>
      <c r="AE3061">
        <v>0</v>
      </c>
      <c r="AF3061">
        <v>0</v>
      </c>
      <c r="AG3061">
        <v>0</v>
      </c>
      <c r="AH3061">
        <v>1</v>
      </c>
      <c r="AI3061" s="18" t="str">
        <f t="shared" si="189"/>
        <v>1</v>
      </c>
      <c r="AJ3061" s="18" t="str">
        <f t="shared" si="190"/>
        <v>1</v>
      </c>
      <c r="AK3061" s="18" t="str">
        <f t="shared" si="191"/>
        <v>1</v>
      </c>
      <c r="AL3061" s="18">
        <f t="shared" si="192"/>
        <v>1</v>
      </c>
      <c r="AM3061" t="s">
        <v>55</v>
      </c>
      <c r="AN3061" t="s">
        <v>55</v>
      </c>
      <c r="AO3061">
        <v>0</v>
      </c>
      <c r="AP3061">
        <v>0</v>
      </c>
      <c r="AQ3061">
        <v>0</v>
      </c>
      <c r="AR3061" t="s">
        <v>147</v>
      </c>
      <c r="AS3061" t="s">
        <v>141</v>
      </c>
      <c r="AT3061" t="s">
        <v>141</v>
      </c>
      <c r="AU3061" t="s">
        <v>1326</v>
      </c>
      <c r="AV3061" t="s">
        <v>8920</v>
      </c>
      <c r="AW3061" t="s">
        <v>3485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</v>
      </c>
      <c r="BL3061">
        <v>2016031423</v>
      </c>
      <c r="BM3061">
        <v>23</v>
      </c>
    </row>
    <row r="3062" spans="1:65">
      <c r="A3062" t="s">
        <v>8921</v>
      </c>
      <c r="B3062">
        <v>3061</v>
      </c>
      <c r="C3062" t="s">
        <v>718</v>
      </c>
      <c r="D3062">
        <v>1</v>
      </c>
      <c r="E3062">
        <v>23</v>
      </c>
      <c r="F3062">
        <v>2016031423</v>
      </c>
      <c r="G3062">
        <v>20160314</v>
      </c>
      <c r="H3062" t="s">
        <v>3486</v>
      </c>
      <c r="I3062" t="s">
        <v>3487</v>
      </c>
      <c r="J3062" t="s">
        <v>55</v>
      </c>
      <c r="K3062">
        <v>2</v>
      </c>
      <c r="L3062">
        <v>1</v>
      </c>
      <c r="M3062">
        <v>1</v>
      </c>
      <c r="N3062" t="s">
        <v>56</v>
      </c>
      <c r="O3062" t="s">
        <v>3487</v>
      </c>
      <c r="P3062" t="s">
        <v>68</v>
      </c>
      <c r="Q3062" t="s">
        <v>3</v>
      </c>
      <c r="R3062" t="s">
        <v>3324</v>
      </c>
      <c r="S3062" t="s">
        <v>55</v>
      </c>
      <c r="T3062" t="s">
        <v>68</v>
      </c>
      <c r="U3062" t="s">
        <v>56</v>
      </c>
      <c r="V3062" t="s">
        <v>56</v>
      </c>
      <c r="W3062" t="s">
        <v>55</v>
      </c>
      <c r="X3062" t="s">
        <v>56</v>
      </c>
      <c r="Y3062" t="s">
        <v>56</v>
      </c>
      <c r="Z3062" t="s">
        <v>56</v>
      </c>
      <c r="AA3062" t="s">
        <v>57</v>
      </c>
      <c r="AB3062" t="s">
        <v>56</v>
      </c>
      <c r="AC3062" t="s">
        <v>56</v>
      </c>
      <c r="AD3062" t="s">
        <v>3488</v>
      </c>
      <c r="AE3062">
        <v>0</v>
      </c>
      <c r="AF3062">
        <v>0</v>
      </c>
      <c r="AG3062">
        <v>0</v>
      </c>
      <c r="AH3062">
        <v>1</v>
      </c>
      <c r="AI3062" s="18" t="str">
        <f t="shared" si="189"/>
        <v>1</v>
      </c>
      <c r="AJ3062" s="18" t="str">
        <f t="shared" si="190"/>
        <v>1</v>
      </c>
      <c r="AK3062" s="18" t="str">
        <f t="shared" si="191"/>
        <v>1</v>
      </c>
      <c r="AL3062" s="18">
        <f t="shared" si="192"/>
        <v>1</v>
      </c>
      <c r="AM3062" t="s">
        <v>55</v>
      </c>
      <c r="AN3062" t="s">
        <v>55</v>
      </c>
      <c r="AO3062">
        <v>1</v>
      </c>
      <c r="AP3062">
        <v>0</v>
      </c>
      <c r="AQ3062">
        <v>0</v>
      </c>
      <c r="AR3062" t="s">
        <v>422</v>
      </c>
      <c r="AS3062" t="s">
        <v>141</v>
      </c>
      <c r="AT3062" t="s">
        <v>141</v>
      </c>
      <c r="AU3062" t="s">
        <v>1326</v>
      </c>
      <c r="AV3062" t="s">
        <v>8921</v>
      </c>
      <c r="AW3062" t="s">
        <v>3486</v>
      </c>
      <c r="AX3062">
        <v>0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2016031423</v>
      </c>
      <c r="BM3062">
        <v>23</v>
      </c>
    </row>
    <row r="3063" spans="1:65">
      <c r="A3063" t="s">
        <v>8922</v>
      </c>
      <c r="B3063">
        <v>3062</v>
      </c>
      <c r="C3063" t="s">
        <v>57</v>
      </c>
      <c r="D3063" t="s">
        <v>55</v>
      </c>
      <c r="E3063">
        <v>23</v>
      </c>
      <c r="F3063">
        <v>2016031423</v>
      </c>
      <c r="G3063" t="s">
        <v>55</v>
      </c>
      <c r="H3063" t="s">
        <v>3489</v>
      </c>
      <c r="I3063" t="s">
        <v>55</v>
      </c>
      <c r="J3063" t="s">
        <v>55</v>
      </c>
      <c r="K3063" t="s">
        <v>55</v>
      </c>
      <c r="L3063" t="s">
        <v>55</v>
      </c>
      <c r="M3063" t="s">
        <v>55</v>
      </c>
      <c r="N3063" t="s">
        <v>57</v>
      </c>
      <c r="O3063" t="s">
        <v>57</v>
      </c>
      <c r="P3063" t="s">
        <v>57</v>
      </c>
      <c r="Q3063" t="s">
        <v>57</v>
      </c>
      <c r="R3063" t="s">
        <v>57</v>
      </c>
      <c r="S3063" t="s">
        <v>55</v>
      </c>
      <c r="T3063" t="s">
        <v>57</v>
      </c>
      <c r="U3063" t="s">
        <v>57</v>
      </c>
      <c r="V3063" t="s">
        <v>57</v>
      </c>
      <c r="W3063" t="s">
        <v>55</v>
      </c>
      <c r="X3063" t="s">
        <v>57</v>
      </c>
      <c r="Y3063" t="s">
        <v>57</v>
      </c>
      <c r="Z3063" t="s">
        <v>57</v>
      </c>
      <c r="AA3063" t="s">
        <v>57</v>
      </c>
      <c r="AB3063" t="s">
        <v>57</v>
      </c>
      <c r="AC3063" t="s">
        <v>57</v>
      </c>
      <c r="AD3063" t="s">
        <v>57</v>
      </c>
      <c r="AE3063">
        <v>0</v>
      </c>
      <c r="AF3063">
        <v>0</v>
      </c>
      <c r="AG3063">
        <v>0</v>
      </c>
      <c r="AH3063">
        <v>0</v>
      </c>
      <c r="AI3063" s="18" t="str">
        <f t="shared" si="189"/>
        <v>1</v>
      </c>
      <c r="AJ3063" s="18" t="str">
        <f t="shared" si="190"/>
        <v>1</v>
      </c>
      <c r="AK3063" s="18" t="str">
        <f t="shared" si="191"/>
        <v>1</v>
      </c>
      <c r="AL3063" s="18">
        <f t="shared" si="192"/>
        <v>0</v>
      </c>
      <c r="AM3063" t="s">
        <v>55</v>
      </c>
      <c r="AN3063" t="s">
        <v>55</v>
      </c>
      <c r="AO3063">
        <v>0</v>
      </c>
      <c r="AP3063">
        <v>1</v>
      </c>
      <c r="AQ3063">
        <v>0</v>
      </c>
      <c r="AR3063" t="s">
        <v>59</v>
      </c>
      <c r="AS3063" t="s">
        <v>80</v>
      </c>
      <c r="AT3063" t="s">
        <v>80</v>
      </c>
      <c r="AU3063" t="s">
        <v>80</v>
      </c>
      <c r="AV3063" t="s">
        <v>8922</v>
      </c>
      <c r="AW3063" t="s">
        <v>3489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1</v>
      </c>
      <c r="BJ3063">
        <v>0</v>
      </c>
      <c r="BK3063">
        <v>0</v>
      </c>
      <c r="BL3063">
        <v>2016031423</v>
      </c>
      <c r="BM3063">
        <v>23</v>
      </c>
    </row>
    <row r="3064" spans="1:65">
      <c r="A3064" t="s">
        <v>8923</v>
      </c>
      <c r="B3064">
        <v>3063</v>
      </c>
      <c r="C3064" t="s">
        <v>57</v>
      </c>
      <c r="D3064" t="s">
        <v>55</v>
      </c>
      <c r="E3064">
        <v>23</v>
      </c>
      <c r="F3064">
        <v>2016031423</v>
      </c>
      <c r="G3064" t="s">
        <v>55</v>
      </c>
      <c r="H3064" t="s">
        <v>3490</v>
      </c>
      <c r="I3064" t="s">
        <v>55</v>
      </c>
      <c r="J3064" t="s">
        <v>55</v>
      </c>
      <c r="K3064" t="s">
        <v>55</v>
      </c>
      <c r="L3064" t="s">
        <v>55</v>
      </c>
      <c r="M3064" t="s">
        <v>55</v>
      </c>
      <c r="N3064" t="s">
        <v>57</v>
      </c>
      <c r="O3064" t="s">
        <v>57</v>
      </c>
      <c r="P3064" t="s">
        <v>57</v>
      </c>
      <c r="Q3064" t="s">
        <v>57</v>
      </c>
      <c r="R3064" t="s">
        <v>57</v>
      </c>
      <c r="S3064" t="s">
        <v>55</v>
      </c>
      <c r="T3064" t="s">
        <v>57</v>
      </c>
      <c r="U3064" t="s">
        <v>57</v>
      </c>
      <c r="V3064" t="s">
        <v>57</v>
      </c>
      <c r="W3064" t="s">
        <v>55</v>
      </c>
      <c r="X3064" t="s">
        <v>57</v>
      </c>
      <c r="Y3064" t="s">
        <v>57</v>
      </c>
      <c r="Z3064" t="s">
        <v>57</v>
      </c>
      <c r="AA3064" t="s">
        <v>57</v>
      </c>
      <c r="AB3064" t="s">
        <v>57</v>
      </c>
      <c r="AC3064" t="s">
        <v>57</v>
      </c>
      <c r="AD3064" t="s">
        <v>57</v>
      </c>
      <c r="AE3064">
        <v>0</v>
      </c>
      <c r="AF3064">
        <v>0</v>
      </c>
      <c r="AG3064">
        <v>0</v>
      </c>
      <c r="AH3064">
        <v>0</v>
      </c>
      <c r="AI3064" s="18" t="str">
        <f t="shared" si="189"/>
        <v>1</v>
      </c>
      <c r="AJ3064" s="18" t="str">
        <f t="shared" si="190"/>
        <v>1</v>
      </c>
      <c r="AK3064" s="18" t="str">
        <f t="shared" si="191"/>
        <v>1</v>
      </c>
      <c r="AL3064" s="18">
        <f t="shared" si="192"/>
        <v>0</v>
      </c>
      <c r="AM3064" t="s">
        <v>55</v>
      </c>
      <c r="AN3064" t="s">
        <v>55</v>
      </c>
      <c r="AO3064">
        <v>0</v>
      </c>
      <c r="AP3064">
        <v>1</v>
      </c>
      <c r="AQ3064">
        <v>0</v>
      </c>
      <c r="AR3064" t="s">
        <v>59</v>
      </c>
      <c r="AS3064" t="s">
        <v>80</v>
      </c>
      <c r="AT3064" t="s">
        <v>80</v>
      </c>
      <c r="AU3064" t="s">
        <v>80</v>
      </c>
      <c r="AV3064" t="s">
        <v>8923</v>
      </c>
      <c r="AW3064" t="s">
        <v>3490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1</v>
      </c>
      <c r="BJ3064">
        <v>0</v>
      </c>
      <c r="BK3064">
        <v>0</v>
      </c>
      <c r="BL3064">
        <v>2016031423</v>
      </c>
      <c r="BM3064">
        <v>23</v>
      </c>
    </row>
    <row r="3065" spans="1:65">
      <c r="A3065" t="s">
        <v>8924</v>
      </c>
      <c r="B3065">
        <v>3064</v>
      </c>
      <c r="C3065" t="s">
        <v>57</v>
      </c>
      <c r="D3065" t="s">
        <v>55</v>
      </c>
      <c r="E3065">
        <v>23</v>
      </c>
      <c r="F3065">
        <v>2016031423</v>
      </c>
      <c r="G3065" t="s">
        <v>55</v>
      </c>
      <c r="H3065" t="s">
        <v>3491</v>
      </c>
      <c r="I3065" t="s">
        <v>55</v>
      </c>
      <c r="J3065" t="s">
        <v>55</v>
      </c>
      <c r="K3065" t="s">
        <v>55</v>
      </c>
      <c r="L3065" t="s">
        <v>55</v>
      </c>
      <c r="M3065" t="s">
        <v>55</v>
      </c>
      <c r="N3065" t="s">
        <v>57</v>
      </c>
      <c r="O3065" t="s">
        <v>57</v>
      </c>
      <c r="P3065" t="s">
        <v>57</v>
      </c>
      <c r="Q3065" t="s">
        <v>57</v>
      </c>
      <c r="R3065" t="s">
        <v>57</v>
      </c>
      <c r="S3065" t="s">
        <v>55</v>
      </c>
      <c r="T3065" t="s">
        <v>57</v>
      </c>
      <c r="U3065" t="s">
        <v>57</v>
      </c>
      <c r="V3065" t="s">
        <v>57</v>
      </c>
      <c r="W3065" t="s">
        <v>55</v>
      </c>
      <c r="X3065" t="s">
        <v>57</v>
      </c>
      <c r="Y3065" t="s">
        <v>57</v>
      </c>
      <c r="Z3065" t="s">
        <v>57</v>
      </c>
      <c r="AA3065" t="s">
        <v>57</v>
      </c>
      <c r="AB3065" t="s">
        <v>57</v>
      </c>
      <c r="AC3065" t="s">
        <v>57</v>
      </c>
      <c r="AD3065" t="s">
        <v>57</v>
      </c>
      <c r="AE3065">
        <v>0</v>
      </c>
      <c r="AF3065">
        <v>0</v>
      </c>
      <c r="AG3065">
        <v>0</v>
      </c>
      <c r="AH3065">
        <v>0</v>
      </c>
      <c r="AI3065" s="18" t="str">
        <f t="shared" si="189"/>
        <v>1</v>
      </c>
      <c r="AJ3065" s="18" t="str">
        <f t="shared" si="190"/>
        <v>1</v>
      </c>
      <c r="AK3065" s="18" t="str">
        <f t="shared" si="191"/>
        <v>1</v>
      </c>
      <c r="AL3065" s="18">
        <f t="shared" si="192"/>
        <v>0</v>
      </c>
      <c r="AM3065" t="s">
        <v>55</v>
      </c>
      <c r="AN3065" t="s">
        <v>55</v>
      </c>
      <c r="AO3065">
        <v>0</v>
      </c>
      <c r="AP3065">
        <v>1</v>
      </c>
      <c r="AQ3065">
        <v>0</v>
      </c>
      <c r="AR3065" t="s">
        <v>59</v>
      </c>
      <c r="AS3065" t="s">
        <v>80</v>
      </c>
      <c r="AT3065" t="s">
        <v>80</v>
      </c>
      <c r="AU3065" t="s">
        <v>80</v>
      </c>
      <c r="AV3065" t="s">
        <v>8924</v>
      </c>
      <c r="AW3065" t="s">
        <v>3491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1</v>
      </c>
      <c r="BJ3065">
        <v>0</v>
      </c>
      <c r="BK3065">
        <v>0</v>
      </c>
      <c r="BL3065">
        <v>2016031423</v>
      </c>
      <c r="BM3065">
        <v>23</v>
      </c>
    </row>
    <row r="3066" spans="1:65">
      <c r="A3066" t="s">
        <v>8925</v>
      </c>
      <c r="B3066">
        <v>3065</v>
      </c>
      <c r="C3066" t="s">
        <v>57</v>
      </c>
      <c r="D3066" t="s">
        <v>55</v>
      </c>
      <c r="E3066">
        <v>23</v>
      </c>
      <c r="F3066">
        <v>2016031423</v>
      </c>
      <c r="G3066" t="s">
        <v>55</v>
      </c>
      <c r="H3066" t="s">
        <v>3492</v>
      </c>
      <c r="I3066" t="s">
        <v>55</v>
      </c>
      <c r="J3066" t="s">
        <v>55</v>
      </c>
      <c r="K3066" t="s">
        <v>55</v>
      </c>
      <c r="L3066" t="s">
        <v>55</v>
      </c>
      <c r="M3066" t="s">
        <v>55</v>
      </c>
      <c r="N3066" t="s">
        <v>57</v>
      </c>
      <c r="O3066" t="s">
        <v>57</v>
      </c>
      <c r="P3066" t="s">
        <v>57</v>
      </c>
      <c r="Q3066" t="s">
        <v>57</v>
      </c>
      <c r="R3066" t="s">
        <v>57</v>
      </c>
      <c r="S3066" t="s">
        <v>55</v>
      </c>
      <c r="T3066" t="s">
        <v>57</v>
      </c>
      <c r="U3066" t="s">
        <v>57</v>
      </c>
      <c r="V3066" t="s">
        <v>57</v>
      </c>
      <c r="W3066" t="s">
        <v>55</v>
      </c>
      <c r="X3066" t="s">
        <v>57</v>
      </c>
      <c r="Y3066" t="s">
        <v>57</v>
      </c>
      <c r="Z3066" t="s">
        <v>57</v>
      </c>
      <c r="AA3066" t="s">
        <v>57</v>
      </c>
      <c r="AB3066" t="s">
        <v>57</v>
      </c>
      <c r="AC3066" t="s">
        <v>57</v>
      </c>
      <c r="AD3066" t="s">
        <v>57</v>
      </c>
      <c r="AE3066">
        <v>0</v>
      </c>
      <c r="AF3066">
        <v>0</v>
      </c>
      <c r="AG3066">
        <v>0</v>
      </c>
      <c r="AH3066">
        <v>0</v>
      </c>
      <c r="AI3066" s="18" t="str">
        <f t="shared" si="189"/>
        <v>1</v>
      </c>
      <c r="AJ3066" s="18" t="str">
        <f t="shared" si="190"/>
        <v>1</v>
      </c>
      <c r="AK3066" s="18" t="str">
        <f t="shared" si="191"/>
        <v>1</v>
      </c>
      <c r="AL3066" s="18">
        <f t="shared" si="192"/>
        <v>0</v>
      </c>
      <c r="AM3066" t="s">
        <v>55</v>
      </c>
      <c r="AN3066" t="s">
        <v>55</v>
      </c>
      <c r="AO3066">
        <v>0</v>
      </c>
      <c r="AP3066">
        <v>1</v>
      </c>
      <c r="AQ3066">
        <v>0</v>
      </c>
      <c r="AR3066" t="s">
        <v>59</v>
      </c>
      <c r="AS3066" t="s">
        <v>80</v>
      </c>
      <c r="AT3066" t="s">
        <v>80</v>
      </c>
      <c r="AU3066" t="s">
        <v>80</v>
      </c>
      <c r="AV3066" t="s">
        <v>8925</v>
      </c>
      <c r="AW3066" t="s">
        <v>3492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1</v>
      </c>
      <c r="BJ3066">
        <v>0</v>
      </c>
      <c r="BK3066">
        <v>0</v>
      </c>
      <c r="BL3066">
        <v>2016031423</v>
      </c>
      <c r="BM3066">
        <v>23</v>
      </c>
    </row>
    <row r="3067" spans="1:65">
      <c r="A3067" t="s">
        <v>8926</v>
      </c>
      <c r="B3067">
        <v>3066</v>
      </c>
      <c r="C3067" t="s">
        <v>57</v>
      </c>
      <c r="D3067" t="s">
        <v>55</v>
      </c>
      <c r="E3067">
        <v>23</v>
      </c>
      <c r="F3067">
        <v>2016031423</v>
      </c>
      <c r="G3067" t="s">
        <v>55</v>
      </c>
      <c r="H3067" t="s">
        <v>3336</v>
      </c>
      <c r="I3067" t="s">
        <v>55</v>
      </c>
      <c r="J3067" t="s">
        <v>55</v>
      </c>
      <c r="K3067" t="s">
        <v>55</v>
      </c>
      <c r="L3067" t="s">
        <v>55</v>
      </c>
      <c r="M3067" t="s">
        <v>55</v>
      </c>
      <c r="N3067" t="s">
        <v>57</v>
      </c>
      <c r="O3067" t="s">
        <v>57</v>
      </c>
      <c r="P3067" t="s">
        <v>57</v>
      </c>
      <c r="Q3067" t="s">
        <v>57</v>
      </c>
      <c r="R3067" t="s">
        <v>57</v>
      </c>
      <c r="S3067" t="s">
        <v>55</v>
      </c>
      <c r="T3067" t="s">
        <v>57</v>
      </c>
      <c r="U3067" t="s">
        <v>57</v>
      </c>
      <c r="V3067" t="s">
        <v>57</v>
      </c>
      <c r="W3067" t="s">
        <v>55</v>
      </c>
      <c r="X3067" t="s">
        <v>57</v>
      </c>
      <c r="Y3067" t="s">
        <v>57</v>
      </c>
      <c r="Z3067" t="s">
        <v>57</v>
      </c>
      <c r="AA3067" t="s">
        <v>57</v>
      </c>
      <c r="AB3067" t="s">
        <v>57</v>
      </c>
      <c r="AC3067" t="s">
        <v>57</v>
      </c>
      <c r="AD3067" t="s">
        <v>57</v>
      </c>
      <c r="AE3067">
        <v>0</v>
      </c>
      <c r="AF3067">
        <v>0</v>
      </c>
      <c r="AG3067">
        <v>0</v>
      </c>
      <c r="AH3067">
        <v>0</v>
      </c>
      <c r="AI3067" s="18" t="str">
        <f t="shared" si="189"/>
        <v>1</v>
      </c>
      <c r="AJ3067" s="18" t="str">
        <f t="shared" si="190"/>
        <v>1</v>
      </c>
      <c r="AK3067" s="18" t="str">
        <f t="shared" si="191"/>
        <v>1</v>
      </c>
      <c r="AL3067" s="18">
        <f t="shared" si="192"/>
        <v>0</v>
      </c>
      <c r="AM3067" t="s">
        <v>55</v>
      </c>
      <c r="AN3067" t="s">
        <v>55</v>
      </c>
      <c r="AO3067">
        <v>1</v>
      </c>
      <c r="AP3067">
        <v>1</v>
      </c>
      <c r="AQ3067">
        <v>0</v>
      </c>
      <c r="AR3067" t="s">
        <v>59</v>
      </c>
      <c r="AS3067" t="s">
        <v>80</v>
      </c>
      <c r="AT3067" t="s">
        <v>80</v>
      </c>
      <c r="AU3067" t="s">
        <v>80</v>
      </c>
      <c r="AV3067" t="s">
        <v>8926</v>
      </c>
      <c r="AW3067" t="s">
        <v>3336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1</v>
      </c>
      <c r="BJ3067">
        <v>0</v>
      </c>
      <c r="BK3067">
        <v>0</v>
      </c>
      <c r="BL3067">
        <v>2016031423</v>
      </c>
      <c r="BM3067">
        <v>23</v>
      </c>
    </row>
    <row r="3068" spans="1:65">
      <c r="A3068" t="s">
        <v>8927</v>
      </c>
      <c r="B3068">
        <v>3067</v>
      </c>
      <c r="C3068" t="s">
        <v>718</v>
      </c>
      <c r="D3068">
        <v>1</v>
      </c>
      <c r="E3068">
        <v>23</v>
      </c>
      <c r="F3068">
        <v>2016031423</v>
      </c>
      <c r="G3068">
        <v>20160314</v>
      </c>
      <c r="H3068" t="s">
        <v>3337</v>
      </c>
      <c r="I3068" t="s">
        <v>217</v>
      </c>
      <c r="J3068" t="s">
        <v>55</v>
      </c>
      <c r="K3068">
        <v>1</v>
      </c>
      <c r="L3068">
        <v>1</v>
      </c>
      <c r="M3068">
        <v>0</v>
      </c>
      <c r="N3068" t="s">
        <v>56</v>
      </c>
      <c r="O3068" t="s">
        <v>563</v>
      </c>
      <c r="P3068" t="s">
        <v>68</v>
      </c>
      <c r="Q3068" t="s">
        <v>3</v>
      </c>
      <c r="R3068" t="s">
        <v>3324</v>
      </c>
      <c r="S3068" t="s">
        <v>55</v>
      </c>
      <c r="T3068" t="s">
        <v>68</v>
      </c>
      <c r="U3068" t="s">
        <v>56</v>
      </c>
      <c r="V3068" t="s">
        <v>56</v>
      </c>
      <c r="W3068" t="s">
        <v>55</v>
      </c>
      <c r="X3068" t="s">
        <v>56</v>
      </c>
      <c r="Y3068" t="s">
        <v>56</v>
      </c>
      <c r="Z3068" t="s">
        <v>56</v>
      </c>
      <c r="AA3068" t="s">
        <v>57</v>
      </c>
      <c r="AB3068" t="s">
        <v>56</v>
      </c>
      <c r="AC3068" t="s">
        <v>68</v>
      </c>
      <c r="AD3068" t="s">
        <v>3493</v>
      </c>
      <c r="AE3068">
        <v>0</v>
      </c>
      <c r="AF3068">
        <v>0</v>
      </c>
      <c r="AG3068">
        <v>0</v>
      </c>
      <c r="AH3068">
        <v>1</v>
      </c>
      <c r="AI3068" s="18" t="str">
        <f t="shared" si="189"/>
        <v>1</v>
      </c>
      <c r="AJ3068" s="18" t="str">
        <f t="shared" si="190"/>
        <v>1</v>
      </c>
      <c r="AK3068" s="18" t="str">
        <f t="shared" si="191"/>
        <v>1</v>
      </c>
      <c r="AL3068" s="18">
        <f t="shared" si="192"/>
        <v>1</v>
      </c>
      <c r="AM3068" t="s">
        <v>55</v>
      </c>
      <c r="AN3068" t="s">
        <v>55</v>
      </c>
      <c r="AO3068">
        <v>0</v>
      </c>
      <c r="AP3068">
        <v>0</v>
      </c>
      <c r="AQ3068">
        <v>0</v>
      </c>
      <c r="AR3068" t="s">
        <v>147</v>
      </c>
      <c r="AS3068" t="s">
        <v>141</v>
      </c>
      <c r="AT3068" t="s">
        <v>141</v>
      </c>
      <c r="AU3068" t="s">
        <v>1326</v>
      </c>
      <c r="AV3068" t="s">
        <v>8927</v>
      </c>
      <c r="AW3068" t="s">
        <v>3337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1</v>
      </c>
      <c r="BL3068">
        <v>2016031423</v>
      </c>
      <c r="BM3068">
        <v>23</v>
      </c>
    </row>
    <row r="3069" spans="1:65">
      <c r="A3069" t="s">
        <v>8928</v>
      </c>
      <c r="B3069">
        <v>3068</v>
      </c>
      <c r="C3069" t="s">
        <v>57</v>
      </c>
      <c r="D3069" t="s">
        <v>55</v>
      </c>
      <c r="E3069">
        <v>23</v>
      </c>
      <c r="F3069">
        <v>2016031423</v>
      </c>
      <c r="G3069" t="s">
        <v>55</v>
      </c>
      <c r="H3069" t="s">
        <v>3494</v>
      </c>
      <c r="I3069" t="s">
        <v>55</v>
      </c>
      <c r="J3069" t="s">
        <v>55</v>
      </c>
      <c r="K3069" t="s">
        <v>55</v>
      </c>
      <c r="L3069" t="s">
        <v>55</v>
      </c>
      <c r="M3069" t="s">
        <v>55</v>
      </c>
      <c r="N3069" t="s">
        <v>57</v>
      </c>
      <c r="O3069" t="s">
        <v>57</v>
      </c>
      <c r="P3069" t="s">
        <v>57</v>
      </c>
      <c r="Q3069" t="s">
        <v>57</v>
      </c>
      <c r="R3069" t="s">
        <v>57</v>
      </c>
      <c r="S3069" t="s">
        <v>55</v>
      </c>
      <c r="T3069" t="s">
        <v>57</v>
      </c>
      <c r="U3069" t="s">
        <v>57</v>
      </c>
      <c r="V3069" t="s">
        <v>57</v>
      </c>
      <c r="W3069" t="s">
        <v>55</v>
      </c>
      <c r="X3069" t="s">
        <v>57</v>
      </c>
      <c r="Y3069" t="s">
        <v>57</v>
      </c>
      <c r="Z3069" t="s">
        <v>57</v>
      </c>
      <c r="AA3069" t="s">
        <v>57</v>
      </c>
      <c r="AB3069" t="s">
        <v>57</v>
      </c>
      <c r="AC3069" t="s">
        <v>57</v>
      </c>
      <c r="AD3069" t="s">
        <v>57</v>
      </c>
      <c r="AE3069">
        <v>0</v>
      </c>
      <c r="AF3069">
        <v>0</v>
      </c>
      <c r="AG3069">
        <v>0</v>
      </c>
      <c r="AH3069">
        <v>0</v>
      </c>
      <c r="AI3069" s="18" t="str">
        <f t="shared" si="189"/>
        <v>1</v>
      </c>
      <c r="AJ3069" s="18" t="str">
        <f t="shared" si="190"/>
        <v>1</v>
      </c>
      <c r="AK3069" s="18" t="str">
        <f t="shared" si="191"/>
        <v>1</v>
      </c>
      <c r="AL3069" s="18">
        <f t="shared" si="192"/>
        <v>0</v>
      </c>
      <c r="AM3069" t="s">
        <v>55</v>
      </c>
      <c r="AN3069" t="s">
        <v>55</v>
      </c>
      <c r="AO3069">
        <v>0</v>
      </c>
      <c r="AP3069">
        <v>1</v>
      </c>
      <c r="AQ3069">
        <v>0</v>
      </c>
      <c r="AR3069" t="s">
        <v>59</v>
      </c>
      <c r="AS3069" t="s">
        <v>80</v>
      </c>
      <c r="AT3069" t="s">
        <v>80</v>
      </c>
      <c r="AU3069" t="s">
        <v>80</v>
      </c>
      <c r="AV3069" t="s">
        <v>8928</v>
      </c>
      <c r="AW3069" t="s">
        <v>3494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0</v>
      </c>
      <c r="BL3069">
        <v>2016031423</v>
      </c>
      <c r="BM3069">
        <v>23</v>
      </c>
    </row>
    <row r="3070" spans="1:65">
      <c r="A3070" t="s">
        <v>8929</v>
      </c>
      <c r="B3070">
        <v>3069</v>
      </c>
      <c r="C3070" t="s">
        <v>57</v>
      </c>
      <c r="D3070" t="s">
        <v>55</v>
      </c>
      <c r="E3070">
        <v>23</v>
      </c>
      <c r="F3070">
        <v>2016031423</v>
      </c>
      <c r="G3070" t="s">
        <v>55</v>
      </c>
      <c r="H3070" t="s">
        <v>3495</v>
      </c>
      <c r="I3070" t="s">
        <v>55</v>
      </c>
      <c r="J3070" t="s">
        <v>55</v>
      </c>
      <c r="K3070" t="s">
        <v>55</v>
      </c>
      <c r="L3070" t="s">
        <v>55</v>
      </c>
      <c r="M3070" t="s">
        <v>55</v>
      </c>
      <c r="N3070" t="s">
        <v>57</v>
      </c>
      <c r="O3070" t="s">
        <v>57</v>
      </c>
      <c r="P3070" t="s">
        <v>57</v>
      </c>
      <c r="Q3070" t="s">
        <v>57</v>
      </c>
      <c r="R3070" t="s">
        <v>57</v>
      </c>
      <c r="S3070" t="s">
        <v>55</v>
      </c>
      <c r="T3070" t="s">
        <v>57</v>
      </c>
      <c r="U3070" t="s">
        <v>57</v>
      </c>
      <c r="V3070" t="s">
        <v>57</v>
      </c>
      <c r="W3070" t="s">
        <v>55</v>
      </c>
      <c r="X3070" t="s">
        <v>57</v>
      </c>
      <c r="Y3070" t="s">
        <v>57</v>
      </c>
      <c r="Z3070" t="s">
        <v>57</v>
      </c>
      <c r="AA3070" t="s">
        <v>57</v>
      </c>
      <c r="AB3070" t="s">
        <v>57</v>
      </c>
      <c r="AC3070" t="s">
        <v>57</v>
      </c>
      <c r="AD3070" t="s">
        <v>57</v>
      </c>
      <c r="AE3070">
        <v>0</v>
      </c>
      <c r="AF3070">
        <v>0</v>
      </c>
      <c r="AG3070">
        <v>0</v>
      </c>
      <c r="AH3070">
        <v>0</v>
      </c>
      <c r="AI3070" s="18" t="str">
        <f t="shared" si="189"/>
        <v>1</v>
      </c>
      <c r="AJ3070" s="18" t="str">
        <f t="shared" si="190"/>
        <v>1</v>
      </c>
      <c r="AK3070" s="18" t="str">
        <f t="shared" si="191"/>
        <v>1</v>
      </c>
      <c r="AL3070" s="18">
        <f t="shared" si="192"/>
        <v>0</v>
      </c>
      <c r="AM3070" t="s">
        <v>55</v>
      </c>
      <c r="AN3070" t="s">
        <v>55</v>
      </c>
      <c r="AO3070">
        <v>0</v>
      </c>
      <c r="AP3070">
        <v>1</v>
      </c>
      <c r="AQ3070">
        <v>0</v>
      </c>
      <c r="AR3070" t="s">
        <v>59</v>
      </c>
      <c r="AS3070" t="s">
        <v>80</v>
      </c>
      <c r="AT3070" t="s">
        <v>80</v>
      </c>
      <c r="AU3070" t="s">
        <v>80</v>
      </c>
      <c r="AV3070" t="s">
        <v>8929</v>
      </c>
      <c r="AW3070" t="s">
        <v>3495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1</v>
      </c>
      <c r="BJ3070">
        <v>0</v>
      </c>
      <c r="BK3070">
        <v>0</v>
      </c>
      <c r="BL3070">
        <v>2016031423</v>
      </c>
      <c r="BM3070">
        <v>23</v>
      </c>
    </row>
    <row r="3071" spans="1:65">
      <c r="A3071" t="s">
        <v>8930</v>
      </c>
      <c r="B3071">
        <v>3070</v>
      </c>
      <c r="C3071" t="s">
        <v>718</v>
      </c>
      <c r="D3071">
        <v>1</v>
      </c>
      <c r="E3071">
        <v>23</v>
      </c>
      <c r="F3071">
        <v>2016031423</v>
      </c>
      <c r="G3071">
        <v>20160314</v>
      </c>
      <c r="H3071" t="s">
        <v>3496</v>
      </c>
      <c r="I3071" t="s">
        <v>217</v>
      </c>
      <c r="J3071" t="s">
        <v>55</v>
      </c>
      <c r="K3071">
        <v>1</v>
      </c>
      <c r="L3071">
        <v>0</v>
      </c>
      <c r="M3071">
        <v>1</v>
      </c>
      <c r="N3071" t="s">
        <v>56</v>
      </c>
      <c r="O3071" t="s">
        <v>1324</v>
      </c>
      <c r="P3071" t="s">
        <v>68</v>
      </c>
      <c r="Q3071" t="s">
        <v>3</v>
      </c>
      <c r="R3071" t="s">
        <v>140</v>
      </c>
      <c r="S3071" t="s">
        <v>55</v>
      </c>
      <c r="T3071" t="s">
        <v>56</v>
      </c>
      <c r="U3071" t="s">
        <v>56</v>
      </c>
      <c r="V3071" t="s">
        <v>56</v>
      </c>
      <c r="W3071" t="s">
        <v>55</v>
      </c>
      <c r="X3071" t="s">
        <v>56</v>
      </c>
      <c r="Y3071" t="s">
        <v>56</v>
      </c>
      <c r="Z3071" t="s">
        <v>56</v>
      </c>
      <c r="AA3071" t="s">
        <v>57</v>
      </c>
      <c r="AB3071" t="s">
        <v>56</v>
      </c>
      <c r="AC3071" t="s">
        <v>56</v>
      </c>
      <c r="AD3071" t="s">
        <v>3497</v>
      </c>
      <c r="AE3071">
        <v>0</v>
      </c>
      <c r="AF3071">
        <v>0</v>
      </c>
      <c r="AG3071">
        <v>0</v>
      </c>
      <c r="AH3071">
        <v>1</v>
      </c>
      <c r="AI3071" s="18" t="str">
        <f t="shared" si="189"/>
        <v>1</v>
      </c>
      <c r="AJ3071" s="18" t="str">
        <f t="shared" si="190"/>
        <v>1</v>
      </c>
      <c r="AK3071" s="18" t="str">
        <f t="shared" si="191"/>
        <v>1</v>
      </c>
      <c r="AL3071" s="18">
        <f t="shared" si="192"/>
        <v>1</v>
      </c>
      <c r="AM3071" t="s">
        <v>55</v>
      </c>
      <c r="AN3071" t="s">
        <v>55</v>
      </c>
      <c r="AO3071">
        <v>0</v>
      </c>
      <c r="AP3071">
        <v>0</v>
      </c>
      <c r="AQ3071">
        <v>0</v>
      </c>
      <c r="AR3071" t="s">
        <v>147</v>
      </c>
      <c r="AS3071" t="s">
        <v>141</v>
      </c>
      <c r="AT3071" t="s">
        <v>141</v>
      </c>
      <c r="AU3071" t="s">
        <v>1326</v>
      </c>
      <c r="AV3071" t="s">
        <v>8930</v>
      </c>
      <c r="AW3071" t="s">
        <v>3496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1</v>
      </c>
      <c r="BL3071">
        <v>2016031423</v>
      </c>
      <c r="BM3071">
        <v>23</v>
      </c>
    </row>
    <row r="3072" spans="1:65">
      <c r="A3072" t="s">
        <v>8931</v>
      </c>
      <c r="B3072">
        <v>3071</v>
      </c>
      <c r="C3072" t="s">
        <v>57</v>
      </c>
      <c r="D3072" t="s">
        <v>55</v>
      </c>
      <c r="E3072">
        <v>23</v>
      </c>
      <c r="F3072">
        <v>2016031423</v>
      </c>
      <c r="G3072" t="s">
        <v>55</v>
      </c>
      <c r="H3072" t="s">
        <v>3498</v>
      </c>
      <c r="I3072" t="s">
        <v>55</v>
      </c>
      <c r="J3072" t="s">
        <v>55</v>
      </c>
      <c r="K3072" t="s">
        <v>55</v>
      </c>
      <c r="L3072" t="s">
        <v>55</v>
      </c>
      <c r="M3072" t="s">
        <v>55</v>
      </c>
      <c r="N3072" t="s">
        <v>57</v>
      </c>
      <c r="O3072" t="s">
        <v>57</v>
      </c>
      <c r="P3072" t="s">
        <v>57</v>
      </c>
      <c r="Q3072" t="s">
        <v>57</v>
      </c>
      <c r="R3072" t="s">
        <v>57</v>
      </c>
      <c r="S3072" t="s">
        <v>55</v>
      </c>
      <c r="T3072" t="s">
        <v>57</v>
      </c>
      <c r="U3072" t="s">
        <v>57</v>
      </c>
      <c r="V3072" t="s">
        <v>57</v>
      </c>
      <c r="W3072" t="s">
        <v>55</v>
      </c>
      <c r="X3072" t="s">
        <v>57</v>
      </c>
      <c r="Y3072" t="s">
        <v>57</v>
      </c>
      <c r="Z3072" t="s">
        <v>57</v>
      </c>
      <c r="AA3072" t="s">
        <v>57</v>
      </c>
      <c r="AB3072" t="s">
        <v>57</v>
      </c>
      <c r="AC3072" t="s">
        <v>57</v>
      </c>
      <c r="AD3072" t="s">
        <v>57</v>
      </c>
      <c r="AE3072">
        <v>0</v>
      </c>
      <c r="AF3072">
        <v>0</v>
      </c>
      <c r="AG3072">
        <v>0</v>
      </c>
      <c r="AH3072">
        <v>0</v>
      </c>
      <c r="AI3072" s="18" t="str">
        <f t="shared" si="189"/>
        <v>1</v>
      </c>
      <c r="AJ3072" s="18" t="str">
        <f t="shared" si="190"/>
        <v>1</v>
      </c>
      <c r="AK3072" s="18" t="str">
        <f t="shared" si="191"/>
        <v>1</v>
      </c>
      <c r="AL3072" s="18">
        <f t="shared" si="192"/>
        <v>0</v>
      </c>
      <c r="AM3072" t="s">
        <v>55</v>
      </c>
      <c r="AN3072" t="s">
        <v>55</v>
      </c>
      <c r="AO3072">
        <v>1</v>
      </c>
      <c r="AP3072">
        <v>1</v>
      </c>
      <c r="AQ3072">
        <v>0</v>
      </c>
      <c r="AR3072" t="s">
        <v>59</v>
      </c>
      <c r="AS3072" t="s">
        <v>80</v>
      </c>
      <c r="AT3072" t="s">
        <v>80</v>
      </c>
      <c r="AU3072" t="s">
        <v>80</v>
      </c>
      <c r="AV3072" t="s">
        <v>8931</v>
      </c>
      <c r="AW3072" t="s">
        <v>3498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2016031423</v>
      </c>
      <c r="BM3072">
        <v>23</v>
      </c>
    </row>
    <row r="3073" spans="1:65">
      <c r="A3073" t="s">
        <v>8932</v>
      </c>
      <c r="B3073">
        <v>3072</v>
      </c>
      <c r="C3073" t="s">
        <v>57</v>
      </c>
      <c r="D3073" t="s">
        <v>55</v>
      </c>
      <c r="E3073">
        <v>23</v>
      </c>
      <c r="F3073">
        <v>2016031423</v>
      </c>
      <c r="G3073" t="s">
        <v>55</v>
      </c>
      <c r="H3073" t="s">
        <v>3499</v>
      </c>
      <c r="I3073" t="s">
        <v>55</v>
      </c>
      <c r="J3073" t="s">
        <v>55</v>
      </c>
      <c r="K3073" t="s">
        <v>55</v>
      </c>
      <c r="L3073" t="s">
        <v>55</v>
      </c>
      <c r="M3073" t="s">
        <v>55</v>
      </c>
      <c r="N3073" t="s">
        <v>57</v>
      </c>
      <c r="O3073" t="s">
        <v>57</v>
      </c>
      <c r="P3073" t="s">
        <v>57</v>
      </c>
      <c r="Q3073" t="s">
        <v>57</v>
      </c>
      <c r="R3073" t="s">
        <v>57</v>
      </c>
      <c r="S3073" t="s">
        <v>55</v>
      </c>
      <c r="T3073" t="s">
        <v>57</v>
      </c>
      <c r="U3073" t="s">
        <v>57</v>
      </c>
      <c r="V3073" t="s">
        <v>57</v>
      </c>
      <c r="W3073" t="s">
        <v>55</v>
      </c>
      <c r="X3073" t="s">
        <v>57</v>
      </c>
      <c r="Y3073" t="s">
        <v>57</v>
      </c>
      <c r="Z3073" t="s">
        <v>57</v>
      </c>
      <c r="AA3073" t="s">
        <v>57</v>
      </c>
      <c r="AB3073" t="s">
        <v>57</v>
      </c>
      <c r="AC3073" t="s">
        <v>57</v>
      </c>
      <c r="AD3073" t="s">
        <v>57</v>
      </c>
      <c r="AE3073">
        <v>0</v>
      </c>
      <c r="AF3073">
        <v>0</v>
      </c>
      <c r="AG3073">
        <v>0</v>
      </c>
      <c r="AH3073">
        <v>0</v>
      </c>
      <c r="AI3073" s="18" t="str">
        <f t="shared" si="189"/>
        <v>1</v>
      </c>
      <c r="AJ3073" s="18" t="str">
        <f t="shared" si="190"/>
        <v>1</v>
      </c>
      <c r="AK3073" s="18" t="str">
        <f t="shared" si="191"/>
        <v>1</v>
      </c>
      <c r="AL3073" s="18">
        <f t="shared" si="192"/>
        <v>0</v>
      </c>
      <c r="AM3073" t="s">
        <v>55</v>
      </c>
      <c r="AN3073" t="s">
        <v>55</v>
      </c>
      <c r="AO3073">
        <v>0</v>
      </c>
      <c r="AP3073">
        <v>1</v>
      </c>
      <c r="AQ3073">
        <v>0</v>
      </c>
      <c r="AR3073" t="s">
        <v>59</v>
      </c>
      <c r="AS3073" t="s">
        <v>80</v>
      </c>
      <c r="AT3073" t="s">
        <v>80</v>
      </c>
      <c r="AU3073" t="s">
        <v>80</v>
      </c>
      <c r="AV3073" t="s">
        <v>8932</v>
      </c>
      <c r="AW3073" t="s">
        <v>3499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1</v>
      </c>
      <c r="BJ3073">
        <v>0</v>
      </c>
      <c r="BK3073">
        <v>0</v>
      </c>
      <c r="BL3073">
        <v>2016031423</v>
      </c>
      <c r="BM3073">
        <v>23</v>
      </c>
    </row>
    <row r="3074" spans="1:65">
      <c r="A3074" t="s">
        <v>8933</v>
      </c>
      <c r="B3074">
        <v>3073</v>
      </c>
      <c r="C3074" t="s">
        <v>57</v>
      </c>
      <c r="D3074" t="s">
        <v>55</v>
      </c>
      <c r="E3074">
        <v>23</v>
      </c>
      <c r="F3074">
        <v>2016031423</v>
      </c>
      <c r="G3074" t="s">
        <v>55</v>
      </c>
      <c r="H3074" t="s">
        <v>3500</v>
      </c>
      <c r="I3074" t="s">
        <v>55</v>
      </c>
      <c r="J3074" t="s">
        <v>55</v>
      </c>
      <c r="K3074" t="s">
        <v>55</v>
      </c>
      <c r="L3074" t="s">
        <v>55</v>
      </c>
      <c r="M3074" t="s">
        <v>55</v>
      </c>
      <c r="N3074" t="s">
        <v>57</v>
      </c>
      <c r="O3074" t="s">
        <v>57</v>
      </c>
      <c r="P3074" t="s">
        <v>57</v>
      </c>
      <c r="Q3074" t="s">
        <v>57</v>
      </c>
      <c r="R3074" t="s">
        <v>57</v>
      </c>
      <c r="S3074" t="s">
        <v>55</v>
      </c>
      <c r="T3074" t="s">
        <v>57</v>
      </c>
      <c r="U3074" t="s">
        <v>57</v>
      </c>
      <c r="V3074" t="s">
        <v>57</v>
      </c>
      <c r="W3074" t="s">
        <v>55</v>
      </c>
      <c r="X3074" t="s">
        <v>57</v>
      </c>
      <c r="Y3074" t="s">
        <v>57</v>
      </c>
      <c r="Z3074" t="s">
        <v>57</v>
      </c>
      <c r="AA3074" t="s">
        <v>57</v>
      </c>
      <c r="AB3074" t="s">
        <v>57</v>
      </c>
      <c r="AC3074" t="s">
        <v>57</v>
      </c>
      <c r="AD3074" t="s">
        <v>57</v>
      </c>
      <c r="AE3074">
        <v>0</v>
      </c>
      <c r="AF3074">
        <v>0</v>
      </c>
      <c r="AG3074">
        <v>0</v>
      </c>
      <c r="AH3074">
        <v>0</v>
      </c>
      <c r="AI3074" s="18" t="str">
        <f t="shared" si="189"/>
        <v>1</v>
      </c>
      <c r="AJ3074" s="18" t="str">
        <f t="shared" si="190"/>
        <v>1</v>
      </c>
      <c r="AK3074" s="18" t="str">
        <f t="shared" si="191"/>
        <v>1</v>
      </c>
      <c r="AL3074" s="18">
        <f t="shared" si="192"/>
        <v>0</v>
      </c>
      <c r="AM3074" t="s">
        <v>55</v>
      </c>
      <c r="AN3074" t="s">
        <v>55</v>
      </c>
      <c r="AO3074">
        <v>0</v>
      </c>
      <c r="AP3074">
        <v>1</v>
      </c>
      <c r="AQ3074">
        <v>0</v>
      </c>
      <c r="AR3074" t="s">
        <v>59</v>
      </c>
      <c r="AS3074" t="s">
        <v>80</v>
      </c>
      <c r="AT3074" t="s">
        <v>80</v>
      </c>
      <c r="AU3074" t="s">
        <v>80</v>
      </c>
      <c r="AV3074" t="s">
        <v>8933</v>
      </c>
      <c r="AW3074" t="s">
        <v>3500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1</v>
      </c>
      <c r="BJ3074">
        <v>0</v>
      </c>
      <c r="BK3074">
        <v>0</v>
      </c>
      <c r="BL3074">
        <v>2016031423</v>
      </c>
      <c r="BM3074">
        <v>23</v>
      </c>
    </row>
    <row r="3075" spans="1:65">
      <c r="A3075" t="s">
        <v>8934</v>
      </c>
      <c r="B3075">
        <v>3074</v>
      </c>
      <c r="C3075" t="s">
        <v>57</v>
      </c>
      <c r="D3075" t="s">
        <v>55</v>
      </c>
      <c r="E3075">
        <v>23</v>
      </c>
      <c r="F3075">
        <v>2016031423</v>
      </c>
      <c r="G3075" t="s">
        <v>55</v>
      </c>
      <c r="H3075" t="s">
        <v>3501</v>
      </c>
      <c r="I3075" t="s">
        <v>55</v>
      </c>
      <c r="J3075" t="s">
        <v>55</v>
      </c>
      <c r="K3075" t="s">
        <v>55</v>
      </c>
      <c r="L3075" t="s">
        <v>55</v>
      </c>
      <c r="M3075" t="s">
        <v>55</v>
      </c>
      <c r="N3075" t="s">
        <v>57</v>
      </c>
      <c r="O3075" t="s">
        <v>57</v>
      </c>
      <c r="P3075" t="s">
        <v>57</v>
      </c>
      <c r="Q3075" t="s">
        <v>57</v>
      </c>
      <c r="R3075" t="s">
        <v>57</v>
      </c>
      <c r="S3075" t="s">
        <v>55</v>
      </c>
      <c r="T3075" t="s">
        <v>57</v>
      </c>
      <c r="U3075" t="s">
        <v>57</v>
      </c>
      <c r="V3075" t="s">
        <v>57</v>
      </c>
      <c r="W3075" t="s">
        <v>55</v>
      </c>
      <c r="X3075" t="s">
        <v>57</v>
      </c>
      <c r="Y3075" t="s">
        <v>57</v>
      </c>
      <c r="Z3075" t="s">
        <v>57</v>
      </c>
      <c r="AA3075" t="s">
        <v>57</v>
      </c>
      <c r="AB3075" t="s">
        <v>57</v>
      </c>
      <c r="AC3075" t="s">
        <v>57</v>
      </c>
      <c r="AD3075" t="s">
        <v>57</v>
      </c>
      <c r="AE3075">
        <v>0</v>
      </c>
      <c r="AF3075">
        <v>0</v>
      </c>
      <c r="AG3075">
        <v>0</v>
      </c>
      <c r="AH3075">
        <v>0</v>
      </c>
      <c r="AI3075" s="18" t="str">
        <f t="shared" ref="AI3075:AI3138" si="193">IF(ISERROR(FIND("0",AE3075))=FALSE, "1", IF(ISERROR(FIND("1",AE3075))=FALSE, "0"))</f>
        <v>1</v>
      </c>
      <c r="AJ3075" s="18" t="str">
        <f t="shared" ref="AJ3075:AJ3138" si="194">IF(ISERROR(FIND("0",AF3075))=FALSE, "1", IF(ISERROR(FIND("1",AF3075))=FALSE, "0"))</f>
        <v>1</v>
      </c>
      <c r="AK3075" s="18" t="str">
        <f t="shared" ref="AK3075:AK3138" si="195">IF(ISERROR(FIND("0",AG3075))=FALSE, "1", IF(ISERROR(FIND("1",AG3075))=FALSE, "0"))</f>
        <v>1</v>
      </c>
      <c r="AL3075" s="18">
        <f t="shared" ref="AL3075:AL3138" si="196">AH3075</f>
        <v>0</v>
      </c>
      <c r="AM3075" t="s">
        <v>55</v>
      </c>
      <c r="AN3075" t="s">
        <v>55</v>
      </c>
      <c r="AO3075">
        <v>0</v>
      </c>
      <c r="AP3075">
        <v>1</v>
      </c>
      <c r="AQ3075">
        <v>0</v>
      </c>
      <c r="AR3075" t="s">
        <v>59</v>
      </c>
      <c r="AS3075" t="s">
        <v>80</v>
      </c>
      <c r="AT3075" t="s">
        <v>80</v>
      </c>
      <c r="AU3075" t="s">
        <v>80</v>
      </c>
      <c r="AV3075" t="s">
        <v>8934</v>
      </c>
      <c r="AW3075" t="s">
        <v>3501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1</v>
      </c>
      <c r="BJ3075">
        <v>0</v>
      </c>
      <c r="BK3075">
        <v>0</v>
      </c>
      <c r="BL3075">
        <v>2016031423</v>
      </c>
      <c r="BM3075">
        <v>23</v>
      </c>
    </row>
    <row r="3076" spans="1:65">
      <c r="A3076" t="s">
        <v>8935</v>
      </c>
      <c r="B3076">
        <v>3075</v>
      </c>
      <c r="C3076" t="s">
        <v>57</v>
      </c>
      <c r="D3076" t="s">
        <v>55</v>
      </c>
      <c r="E3076">
        <v>23</v>
      </c>
      <c r="F3076">
        <v>2016031423</v>
      </c>
      <c r="G3076" t="s">
        <v>55</v>
      </c>
      <c r="H3076" t="s">
        <v>3502</v>
      </c>
      <c r="I3076" t="s">
        <v>55</v>
      </c>
      <c r="J3076" t="s">
        <v>55</v>
      </c>
      <c r="K3076" t="s">
        <v>55</v>
      </c>
      <c r="L3076" t="s">
        <v>55</v>
      </c>
      <c r="M3076" t="s">
        <v>55</v>
      </c>
      <c r="N3076" t="s">
        <v>57</v>
      </c>
      <c r="O3076" t="s">
        <v>57</v>
      </c>
      <c r="P3076" t="s">
        <v>57</v>
      </c>
      <c r="Q3076" t="s">
        <v>57</v>
      </c>
      <c r="R3076" t="s">
        <v>57</v>
      </c>
      <c r="S3076" t="s">
        <v>55</v>
      </c>
      <c r="T3076" t="s">
        <v>57</v>
      </c>
      <c r="U3076" t="s">
        <v>57</v>
      </c>
      <c r="V3076" t="s">
        <v>57</v>
      </c>
      <c r="W3076" t="s">
        <v>55</v>
      </c>
      <c r="X3076" t="s">
        <v>57</v>
      </c>
      <c r="Y3076" t="s">
        <v>57</v>
      </c>
      <c r="Z3076" t="s">
        <v>57</v>
      </c>
      <c r="AA3076" t="s">
        <v>57</v>
      </c>
      <c r="AB3076" t="s">
        <v>57</v>
      </c>
      <c r="AC3076" t="s">
        <v>57</v>
      </c>
      <c r="AD3076" t="s">
        <v>57</v>
      </c>
      <c r="AE3076">
        <v>0</v>
      </c>
      <c r="AF3076">
        <v>0</v>
      </c>
      <c r="AG3076">
        <v>0</v>
      </c>
      <c r="AH3076">
        <v>0</v>
      </c>
      <c r="AI3076" s="18" t="str">
        <f t="shared" si="193"/>
        <v>1</v>
      </c>
      <c r="AJ3076" s="18" t="str">
        <f t="shared" si="194"/>
        <v>1</v>
      </c>
      <c r="AK3076" s="18" t="str">
        <f t="shared" si="195"/>
        <v>1</v>
      </c>
      <c r="AL3076" s="18">
        <f t="shared" si="196"/>
        <v>0</v>
      </c>
      <c r="AM3076" t="s">
        <v>55</v>
      </c>
      <c r="AN3076" t="s">
        <v>55</v>
      </c>
      <c r="AO3076">
        <v>1</v>
      </c>
      <c r="AP3076">
        <v>1</v>
      </c>
      <c r="AQ3076">
        <v>0</v>
      </c>
      <c r="AR3076" t="s">
        <v>59</v>
      </c>
      <c r="AS3076" t="s">
        <v>80</v>
      </c>
      <c r="AT3076" t="s">
        <v>80</v>
      </c>
      <c r="AU3076" t="s">
        <v>80</v>
      </c>
      <c r="AV3076" t="s">
        <v>8935</v>
      </c>
      <c r="AW3076" t="s">
        <v>3502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1</v>
      </c>
      <c r="BJ3076">
        <v>0</v>
      </c>
      <c r="BK3076">
        <v>0</v>
      </c>
      <c r="BL3076">
        <v>2016031423</v>
      </c>
      <c r="BM3076">
        <v>23</v>
      </c>
    </row>
    <row r="3077" spans="1:65">
      <c r="A3077" t="s">
        <v>8936</v>
      </c>
      <c r="B3077">
        <v>3076</v>
      </c>
      <c r="C3077" t="s">
        <v>718</v>
      </c>
      <c r="D3077">
        <v>1</v>
      </c>
      <c r="E3077">
        <v>23</v>
      </c>
      <c r="F3077">
        <v>2016031423</v>
      </c>
      <c r="G3077">
        <v>20160314</v>
      </c>
      <c r="H3077" t="s">
        <v>3503</v>
      </c>
      <c r="I3077" t="s">
        <v>563</v>
      </c>
      <c r="J3077" t="s">
        <v>55</v>
      </c>
      <c r="K3077">
        <v>1</v>
      </c>
      <c r="L3077">
        <v>1</v>
      </c>
      <c r="M3077">
        <v>0</v>
      </c>
      <c r="N3077" t="s">
        <v>56</v>
      </c>
      <c r="O3077" t="s">
        <v>3487</v>
      </c>
      <c r="P3077" t="s">
        <v>68</v>
      </c>
      <c r="Q3077" t="s">
        <v>3</v>
      </c>
      <c r="R3077" t="s">
        <v>297</v>
      </c>
      <c r="S3077" t="s">
        <v>55</v>
      </c>
      <c r="T3077" t="s">
        <v>68</v>
      </c>
      <c r="U3077" t="s">
        <v>56</v>
      </c>
      <c r="V3077" t="s">
        <v>56</v>
      </c>
      <c r="W3077" t="s">
        <v>55</v>
      </c>
      <c r="X3077" t="s">
        <v>56</v>
      </c>
      <c r="Y3077" t="s">
        <v>56</v>
      </c>
      <c r="Z3077" t="s">
        <v>56</v>
      </c>
      <c r="AA3077" t="s">
        <v>57</v>
      </c>
      <c r="AB3077" t="s">
        <v>56</v>
      </c>
      <c r="AC3077" t="s">
        <v>56</v>
      </c>
      <c r="AD3077" t="s">
        <v>57</v>
      </c>
      <c r="AE3077">
        <v>0</v>
      </c>
      <c r="AF3077">
        <v>0</v>
      </c>
      <c r="AG3077">
        <v>0</v>
      </c>
      <c r="AH3077">
        <v>1</v>
      </c>
      <c r="AI3077" s="18" t="str">
        <f t="shared" si="193"/>
        <v>1</v>
      </c>
      <c r="AJ3077" s="18" t="str">
        <f t="shared" si="194"/>
        <v>1</v>
      </c>
      <c r="AK3077" s="18" t="str">
        <f t="shared" si="195"/>
        <v>1</v>
      </c>
      <c r="AL3077" s="18">
        <f t="shared" si="196"/>
        <v>1</v>
      </c>
      <c r="AM3077" t="s">
        <v>55</v>
      </c>
      <c r="AN3077" t="s">
        <v>55</v>
      </c>
      <c r="AO3077">
        <v>0</v>
      </c>
      <c r="AP3077">
        <v>0</v>
      </c>
      <c r="AQ3077">
        <v>0</v>
      </c>
      <c r="AR3077" t="s">
        <v>209</v>
      </c>
      <c r="AS3077" t="s">
        <v>141</v>
      </c>
      <c r="AT3077" t="s">
        <v>141</v>
      </c>
      <c r="AU3077" t="s">
        <v>1326</v>
      </c>
      <c r="AV3077" t="s">
        <v>8936</v>
      </c>
      <c r="AW3077" t="s">
        <v>3503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2016031423</v>
      </c>
      <c r="BM3077">
        <v>23</v>
      </c>
    </row>
    <row r="3078" spans="1:65">
      <c r="A3078" t="s">
        <v>8937</v>
      </c>
      <c r="B3078">
        <v>3077</v>
      </c>
      <c r="C3078" t="s">
        <v>57</v>
      </c>
      <c r="D3078" t="s">
        <v>55</v>
      </c>
      <c r="E3078">
        <v>23</v>
      </c>
      <c r="F3078">
        <v>2016031423</v>
      </c>
      <c r="G3078" t="s">
        <v>55</v>
      </c>
      <c r="H3078" t="s">
        <v>3504</v>
      </c>
      <c r="I3078" t="s">
        <v>55</v>
      </c>
      <c r="J3078" t="s">
        <v>55</v>
      </c>
      <c r="K3078" t="s">
        <v>55</v>
      </c>
      <c r="L3078" t="s">
        <v>55</v>
      </c>
      <c r="M3078" t="s">
        <v>55</v>
      </c>
      <c r="N3078" t="s">
        <v>57</v>
      </c>
      <c r="O3078" t="s">
        <v>57</v>
      </c>
      <c r="P3078" t="s">
        <v>57</v>
      </c>
      <c r="Q3078" t="s">
        <v>57</v>
      </c>
      <c r="R3078" t="s">
        <v>57</v>
      </c>
      <c r="S3078" t="s">
        <v>55</v>
      </c>
      <c r="T3078" t="s">
        <v>57</v>
      </c>
      <c r="U3078" t="s">
        <v>57</v>
      </c>
      <c r="V3078" t="s">
        <v>57</v>
      </c>
      <c r="W3078" t="s">
        <v>55</v>
      </c>
      <c r="X3078" t="s">
        <v>57</v>
      </c>
      <c r="Y3078" t="s">
        <v>57</v>
      </c>
      <c r="Z3078" t="s">
        <v>57</v>
      </c>
      <c r="AA3078" t="s">
        <v>57</v>
      </c>
      <c r="AB3078" t="s">
        <v>57</v>
      </c>
      <c r="AC3078" t="s">
        <v>57</v>
      </c>
      <c r="AD3078" t="s">
        <v>57</v>
      </c>
      <c r="AE3078">
        <v>0</v>
      </c>
      <c r="AF3078">
        <v>0</v>
      </c>
      <c r="AG3078">
        <v>0</v>
      </c>
      <c r="AH3078">
        <v>0</v>
      </c>
      <c r="AI3078" s="18" t="str">
        <f t="shared" si="193"/>
        <v>1</v>
      </c>
      <c r="AJ3078" s="18" t="str">
        <f t="shared" si="194"/>
        <v>1</v>
      </c>
      <c r="AK3078" s="18" t="str">
        <f t="shared" si="195"/>
        <v>1</v>
      </c>
      <c r="AL3078" s="18">
        <f t="shared" si="196"/>
        <v>0</v>
      </c>
      <c r="AM3078" t="s">
        <v>55</v>
      </c>
      <c r="AN3078" t="s">
        <v>55</v>
      </c>
      <c r="AO3078">
        <v>0</v>
      </c>
      <c r="AP3078">
        <v>1</v>
      </c>
      <c r="AQ3078">
        <v>0</v>
      </c>
      <c r="AR3078" t="s">
        <v>59</v>
      </c>
      <c r="AS3078" t="s">
        <v>80</v>
      </c>
      <c r="AT3078" t="s">
        <v>80</v>
      </c>
      <c r="AU3078" t="s">
        <v>80</v>
      </c>
      <c r="AV3078" t="s">
        <v>8937</v>
      </c>
      <c r="AW3078" t="s">
        <v>3504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0</v>
      </c>
      <c r="BK3078">
        <v>0</v>
      </c>
      <c r="BL3078">
        <v>2016031423</v>
      </c>
      <c r="BM3078">
        <v>23</v>
      </c>
    </row>
    <row r="3079" spans="1:65">
      <c r="A3079" t="s">
        <v>8938</v>
      </c>
      <c r="B3079">
        <v>3078</v>
      </c>
      <c r="C3079" t="s">
        <v>57</v>
      </c>
      <c r="D3079" t="s">
        <v>55</v>
      </c>
      <c r="E3079">
        <v>23</v>
      </c>
      <c r="F3079">
        <v>2016031423</v>
      </c>
      <c r="G3079" t="s">
        <v>55</v>
      </c>
      <c r="H3079" t="s">
        <v>3505</v>
      </c>
      <c r="I3079" t="s">
        <v>55</v>
      </c>
      <c r="J3079" t="s">
        <v>55</v>
      </c>
      <c r="K3079" t="s">
        <v>55</v>
      </c>
      <c r="L3079" t="s">
        <v>55</v>
      </c>
      <c r="M3079" t="s">
        <v>55</v>
      </c>
      <c r="N3079" t="s">
        <v>57</v>
      </c>
      <c r="O3079" t="s">
        <v>57</v>
      </c>
      <c r="P3079" t="s">
        <v>57</v>
      </c>
      <c r="Q3079" t="s">
        <v>57</v>
      </c>
      <c r="R3079" t="s">
        <v>57</v>
      </c>
      <c r="S3079" t="s">
        <v>55</v>
      </c>
      <c r="T3079" t="s">
        <v>57</v>
      </c>
      <c r="U3079" t="s">
        <v>57</v>
      </c>
      <c r="V3079" t="s">
        <v>57</v>
      </c>
      <c r="W3079" t="s">
        <v>55</v>
      </c>
      <c r="X3079" t="s">
        <v>57</v>
      </c>
      <c r="Y3079" t="s">
        <v>57</v>
      </c>
      <c r="Z3079" t="s">
        <v>57</v>
      </c>
      <c r="AA3079" t="s">
        <v>57</v>
      </c>
      <c r="AB3079" t="s">
        <v>57</v>
      </c>
      <c r="AC3079" t="s">
        <v>57</v>
      </c>
      <c r="AD3079" t="s">
        <v>57</v>
      </c>
      <c r="AE3079">
        <v>0</v>
      </c>
      <c r="AF3079">
        <v>0</v>
      </c>
      <c r="AG3079">
        <v>0</v>
      </c>
      <c r="AH3079">
        <v>0</v>
      </c>
      <c r="AI3079" s="18" t="str">
        <f t="shared" si="193"/>
        <v>1</v>
      </c>
      <c r="AJ3079" s="18" t="str">
        <f t="shared" si="194"/>
        <v>1</v>
      </c>
      <c r="AK3079" s="18" t="str">
        <f t="shared" si="195"/>
        <v>1</v>
      </c>
      <c r="AL3079" s="18">
        <f t="shared" si="196"/>
        <v>0</v>
      </c>
      <c r="AM3079" t="s">
        <v>55</v>
      </c>
      <c r="AN3079" t="s">
        <v>55</v>
      </c>
      <c r="AO3079">
        <v>0</v>
      </c>
      <c r="AP3079">
        <v>1</v>
      </c>
      <c r="AQ3079">
        <v>0</v>
      </c>
      <c r="AR3079" t="s">
        <v>59</v>
      </c>
      <c r="AS3079" t="s">
        <v>80</v>
      </c>
      <c r="AT3079" t="s">
        <v>80</v>
      </c>
      <c r="AU3079" t="s">
        <v>80</v>
      </c>
      <c r="AV3079" t="s">
        <v>8938</v>
      </c>
      <c r="AW3079" t="s">
        <v>3505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1</v>
      </c>
      <c r="BJ3079">
        <v>0</v>
      </c>
      <c r="BK3079">
        <v>0</v>
      </c>
      <c r="BL3079">
        <v>2016031423</v>
      </c>
      <c r="BM3079">
        <v>23</v>
      </c>
    </row>
    <row r="3080" spans="1:65">
      <c r="A3080" t="s">
        <v>8939</v>
      </c>
      <c r="B3080">
        <v>3079</v>
      </c>
      <c r="C3080" t="s">
        <v>57</v>
      </c>
      <c r="D3080" t="s">
        <v>55</v>
      </c>
      <c r="E3080">
        <v>23</v>
      </c>
      <c r="F3080">
        <v>2016031423</v>
      </c>
      <c r="G3080" t="s">
        <v>55</v>
      </c>
      <c r="H3080" t="s">
        <v>3506</v>
      </c>
      <c r="I3080" t="s">
        <v>55</v>
      </c>
      <c r="J3080" t="s">
        <v>55</v>
      </c>
      <c r="K3080" t="s">
        <v>55</v>
      </c>
      <c r="L3080" t="s">
        <v>55</v>
      </c>
      <c r="M3080" t="s">
        <v>55</v>
      </c>
      <c r="N3080" t="s">
        <v>57</v>
      </c>
      <c r="O3080" t="s">
        <v>57</v>
      </c>
      <c r="P3080" t="s">
        <v>57</v>
      </c>
      <c r="Q3080" t="s">
        <v>57</v>
      </c>
      <c r="R3080" t="s">
        <v>57</v>
      </c>
      <c r="S3080" t="s">
        <v>55</v>
      </c>
      <c r="T3080" t="s">
        <v>57</v>
      </c>
      <c r="U3080" t="s">
        <v>57</v>
      </c>
      <c r="V3080" t="s">
        <v>57</v>
      </c>
      <c r="W3080" t="s">
        <v>55</v>
      </c>
      <c r="X3080" t="s">
        <v>57</v>
      </c>
      <c r="Y3080" t="s">
        <v>57</v>
      </c>
      <c r="Z3080" t="s">
        <v>57</v>
      </c>
      <c r="AA3080" t="s">
        <v>57</v>
      </c>
      <c r="AB3080" t="s">
        <v>57</v>
      </c>
      <c r="AC3080" t="s">
        <v>57</v>
      </c>
      <c r="AD3080" t="s">
        <v>57</v>
      </c>
      <c r="AE3080">
        <v>0</v>
      </c>
      <c r="AF3080">
        <v>0</v>
      </c>
      <c r="AG3080">
        <v>0</v>
      </c>
      <c r="AH3080">
        <v>0</v>
      </c>
      <c r="AI3080" s="18" t="str">
        <f t="shared" si="193"/>
        <v>1</v>
      </c>
      <c r="AJ3080" s="18" t="str">
        <f t="shared" si="194"/>
        <v>1</v>
      </c>
      <c r="AK3080" s="18" t="str">
        <f t="shared" si="195"/>
        <v>1</v>
      </c>
      <c r="AL3080" s="18">
        <f t="shared" si="196"/>
        <v>0</v>
      </c>
      <c r="AM3080" t="s">
        <v>55</v>
      </c>
      <c r="AN3080" t="s">
        <v>55</v>
      </c>
      <c r="AO3080">
        <v>1</v>
      </c>
      <c r="AP3080">
        <v>1</v>
      </c>
      <c r="AQ3080">
        <v>0</v>
      </c>
      <c r="AR3080" t="s">
        <v>59</v>
      </c>
      <c r="AS3080" t="s">
        <v>80</v>
      </c>
      <c r="AT3080" t="s">
        <v>80</v>
      </c>
      <c r="AU3080" t="s">
        <v>80</v>
      </c>
      <c r="AV3080" t="s">
        <v>8939</v>
      </c>
      <c r="AW3080" t="s">
        <v>3506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1</v>
      </c>
      <c r="BJ3080">
        <v>0</v>
      </c>
      <c r="BK3080">
        <v>0</v>
      </c>
      <c r="BL3080">
        <v>2016031423</v>
      </c>
      <c r="BM3080">
        <v>23</v>
      </c>
    </row>
    <row r="3081" spans="1:65">
      <c r="A3081" t="s">
        <v>8940</v>
      </c>
      <c r="B3081">
        <v>3080</v>
      </c>
      <c r="C3081" t="s">
        <v>57</v>
      </c>
      <c r="D3081" t="s">
        <v>55</v>
      </c>
      <c r="E3081">
        <v>23</v>
      </c>
      <c r="F3081">
        <v>2016031423</v>
      </c>
      <c r="G3081" t="s">
        <v>55</v>
      </c>
      <c r="H3081" t="s">
        <v>3507</v>
      </c>
      <c r="I3081" t="s">
        <v>55</v>
      </c>
      <c r="J3081" t="s">
        <v>55</v>
      </c>
      <c r="K3081" t="s">
        <v>55</v>
      </c>
      <c r="L3081" t="s">
        <v>55</v>
      </c>
      <c r="M3081" t="s">
        <v>55</v>
      </c>
      <c r="N3081" t="s">
        <v>57</v>
      </c>
      <c r="O3081" t="s">
        <v>57</v>
      </c>
      <c r="P3081" t="s">
        <v>57</v>
      </c>
      <c r="Q3081" t="s">
        <v>57</v>
      </c>
      <c r="R3081" t="s">
        <v>57</v>
      </c>
      <c r="S3081" t="s">
        <v>55</v>
      </c>
      <c r="T3081" t="s">
        <v>57</v>
      </c>
      <c r="U3081" t="s">
        <v>57</v>
      </c>
      <c r="V3081" t="s">
        <v>57</v>
      </c>
      <c r="W3081" t="s">
        <v>55</v>
      </c>
      <c r="X3081" t="s">
        <v>57</v>
      </c>
      <c r="Y3081" t="s">
        <v>57</v>
      </c>
      <c r="Z3081" t="s">
        <v>57</v>
      </c>
      <c r="AA3081" t="s">
        <v>57</v>
      </c>
      <c r="AB3081" t="s">
        <v>57</v>
      </c>
      <c r="AC3081" t="s">
        <v>57</v>
      </c>
      <c r="AD3081" t="s">
        <v>57</v>
      </c>
      <c r="AE3081">
        <v>0</v>
      </c>
      <c r="AF3081">
        <v>0</v>
      </c>
      <c r="AG3081">
        <v>0</v>
      </c>
      <c r="AH3081">
        <v>0</v>
      </c>
      <c r="AI3081" s="18" t="str">
        <f t="shared" si="193"/>
        <v>1</v>
      </c>
      <c r="AJ3081" s="18" t="str">
        <f t="shared" si="194"/>
        <v>1</v>
      </c>
      <c r="AK3081" s="18" t="str">
        <f t="shared" si="195"/>
        <v>1</v>
      </c>
      <c r="AL3081" s="18">
        <f t="shared" si="196"/>
        <v>0</v>
      </c>
      <c r="AM3081" t="s">
        <v>55</v>
      </c>
      <c r="AN3081" t="s">
        <v>55</v>
      </c>
      <c r="AO3081">
        <v>0</v>
      </c>
      <c r="AP3081">
        <v>1</v>
      </c>
      <c r="AQ3081">
        <v>0</v>
      </c>
      <c r="AR3081" t="s">
        <v>59</v>
      </c>
      <c r="AS3081" t="s">
        <v>80</v>
      </c>
      <c r="AT3081" t="s">
        <v>80</v>
      </c>
      <c r="AU3081" t="s">
        <v>80</v>
      </c>
      <c r="AV3081" t="s">
        <v>8940</v>
      </c>
      <c r="AW3081" t="s">
        <v>3507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  <c r="BJ3081">
        <v>0</v>
      </c>
      <c r="BK3081">
        <v>0</v>
      </c>
      <c r="BL3081">
        <v>2016031423</v>
      </c>
      <c r="BM3081">
        <v>23</v>
      </c>
    </row>
    <row r="3082" spans="1:65">
      <c r="A3082" t="s">
        <v>8941</v>
      </c>
      <c r="B3082">
        <v>3081</v>
      </c>
      <c r="C3082" t="s">
        <v>57</v>
      </c>
      <c r="D3082" t="s">
        <v>55</v>
      </c>
      <c r="E3082">
        <v>23</v>
      </c>
      <c r="F3082">
        <v>2016031423</v>
      </c>
      <c r="G3082" t="s">
        <v>55</v>
      </c>
      <c r="H3082" t="s">
        <v>3508</v>
      </c>
      <c r="I3082" t="s">
        <v>55</v>
      </c>
      <c r="J3082" t="s">
        <v>55</v>
      </c>
      <c r="K3082" t="s">
        <v>55</v>
      </c>
      <c r="L3082" t="s">
        <v>55</v>
      </c>
      <c r="M3082" t="s">
        <v>55</v>
      </c>
      <c r="N3082" t="s">
        <v>57</v>
      </c>
      <c r="O3082" t="s">
        <v>57</v>
      </c>
      <c r="P3082" t="s">
        <v>57</v>
      </c>
      <c r="Q3082" t="s">
        <v>57</v>
      </c>
      <c r="R3082" t="s">
        <v>57</v>
      </c>
      <c r="S3082" t="s">
        <v>55</v>
      </c>
      <c r="T3082" t="s">
        <v>57</v>
      </c>
      <c r="U3082" t="s">
        <v>57</v>
      </c>
      <c r="V3082" t="s">
        <v>57</v>
      </c>
      <c r="W3082" t="s">
        <v>55</v>
      </c>
      <c r="X3082" t="s">
        <v>57</v>
      </c>
      <c r="Y3082" t="s">
        <v>57</v>
      </c>
      <c r="Z3082" t="s">
        <v>57</v>
      </c>
      <c r="AA3082" t="s">
        <v>57</v>
      </c>
      <c r="AB3082" t="s">
        <v>57</v>
      </c>
      <c r="AC3082" t="s">
        <v>57</v>
      </c>
      <c r="AD3082" t="s">
        <v>57</v>
      </c>
      <c r="AE3082">
        <v>0</v>
      </c>
      <c r="AF3082">
        <v>0</v>
      </c>
      <c r="AG3082">
        <v>0</v>
      </c>
      <c r="AH3082">
        <v>0</v>
      </c>
      <c r="AI3082" s="18" t="str">
        <f t="shared" si="193"/>
        <v>1</v>
      </c>
      <c r="AJ3082" s="18" t="str">
        <f t="shared" si="194"/>
        <v>1</v>
      </c>
      <c r="AK3082" s="18" t="str">
        <f t="shared" si="195"/>
        <v>1</v>
      </c>
      <c r="AL3082" s="18">
        <f t="shared" si="196"/>
        <v>0</v>
      </c>
      <c r="AM3082" t="s">
        <v>55</v>
      </c>
      <c r="AN3082" t="s">
        <v>55</v>
      </c>
      <c r="AO3082">
        <v>0</v>
      </c>
      <c r="AP3082">
        <v>1</v>
      </c>
      <c r="AQ3082">
        <v>0</v>
      </c>
      <c r="AR3082" t="s">
        <v>59</v>
      </c>
      <c r="AS3082" t="s">
        <v>80</v>
      </c>
      <c r="AT3082" t="s">
        <v>80</v>
      </c>
      <c r="AU3082" t="s">
        <v>80</v>
      </c>
      <c r="AV3082" t="s">
        <v>8941</v>
      </c>
      <c r="AW3082" t="s">
        <v>3508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1</v>
      </c>
      <c r="BJ3082">
        <v>0</v>
      </c>
      <c r="BK3082">
        <v>0</v>
      </c>
      <c r="BL3082">
        <v>2016031423</v>
      </c>
      <c r="BM3082">
        <v>23</v>
      </c>
    </row>
    <row r="3083" spans="1:65">
      <c r="A3083" t="s">
        <v>8942</v>
      </c>
      <c r="B3083">
        <v>3082</v>
      </c>
      <c r="C3083" t="s">
        <v>718</v>
      </c>
      <c r="D3083">
        <v>1</v>
      </c>
      <c r="E3083">
        <v>23</v>
      </c>
      <c r="F3083">
        <v>2016031423</v>
      </c>
      <c r="G3083">
        <v>20160314</v>
      </c>
      <c r="H3083" t="s">
        <v>3509</v>
      </c>
      <c r="I3083" t="s">
        <v>563</v>
      </c>
      <c r="J3083" t="s">
        <v>55</v>
      </c>
      <c r="K3083">
        <v>1</v>
      </c>
      <c r="L3083">
        <v>0</v>
      </c>
      <c r="M3083">
        <v>1</v>
      </c>
      <c r="N3083" t="s">
        <v>56</v>
      </c>
      <c r="O3083" t="s">
        <v>3487</v>
      </c>
      <c r="P3083" t="s">
        <v>68</v>
      </c>
      <c r="Q3083" t="s">
        <v>3</v>
      </c>
      <c r="R3083" t="s">
        <v>297</v>
      </c>
      <c r="S3083" t="s">
        <v>55</v>
      </c>
      <c r="T3083" t="s">
        <v>68</v>
      </c>
      <c r="U3083" t="s">
        <v>56</v>
      </c>
      <c r="V3083" t="s">
        <v>56</v>
      </c>
      <c r="W3083" t="s">
        <v>55</v>
      </c>
      <c r="X3083" t="s">
        <v>56</v>
      </c>
      <c r="Y3083" t="s">
        <v>56</v>
      </c>
      <c r="Z3083" t="s">
        <v>56</v>
      </c>
      <c r="AA3083" t="s">
        <v>57</v>
      </c>
      <c r="AB3083" t="s">
        <v>56</v>
      </c>
      <c r="AC3083" t="s">
        <v>56</v>
      </c>
      <c r="AD3083" t="s">
        <v>3510</v>
      </c>
      <c r="AE3083">
        <v>0</v>
      </c>
      <c r="AF3083">
        <v>0</v>
      </c>
      <c r="AG3083">
        <v>0</v>
      </c>
      <c r="AH3083">
        <v>1</v>
      </c>
      <c r="AI3083" s="18" t="str">
        <f t="shared" si="193"/>
        <v>1</v>
      </c>
      <c r="AJ3083" s="18" t="str">
        <f t="shared" si="194"/>
        <v>1</v>
      </c>
      <c r="AK3083" s="18" t="str">
        <f t="shared" si="195"/>
        <v>1</v>
      </c>
      <c r="AL3083" s="18">
        <f t="shared" si="196"/>
        <v>1</v>
      </c>
      <c r="AM3083" t="s">
        <v>55</v>
      </c>
      <c r="AN3083" t="s">
        <v>55</v>
      </c>
      <c r="AO3083">
        <v>0</v>
      </c>
      <c r="AP3083">
        <v>0</v>
      </c>
      <c r="AQ3083">
        <v>0</v>
      </c>
      <c r="AR3083" t="s">
        <v>209</v>
      </c>
      <c r="AS3083" t="s">
        <v>141</v>
      </c>
      <c r="AT3083" t="s">
        <v>141</v>
      </c>
      <c r="AU3083" t="s">
        <v>1326</v>
      </c>
      <c r="AV3083" t="s">
        <v>8942</v>
      </c>
      <c r="AW3083" t="s">
        <v>3509</v>
      </c>
      <c r="AX3083">
        <v>0</v>
      </c>
      <c r="AY3083">
        <v>0</v>
      </c>
      <c r="AZ3083">
        <v>0</v>
      </c>
      <c r="BA3083">
        <v>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1</v>
      </c>
      <c r="BL3083">
        <v>2016031423</v>
      </c>
      <c r="BM3083">
        <v>23</v>
      </c>
    </row>
    <row r="3084" spans="1:65">
      <c r="A3084" t="s">
        <v>8943</v>
      </c>
      <c r="B3084">
        <v>3083</v>
      </c>
      <c r="C3084" t="s">
        <v>57</v>
      </c>
      <c r="D3084" t="s">
        <v>55</v>
      </c>
      <c r="E3084">
        <v>23</v>
      </c>
      <c r="F3084">
        <v>2016031423</v>
      </c>
      <c r="G3084" t="s">
        <v>55</v>
      </c>
      <c r="H3084" t="s">
        <v>3511</v>
      </c>
      <c r="I3084" t="s">
        <v>55</v>
      </c>
      <c r="J3084" t="s">
        <v>55</v>
      </c>
      <c r="K3084" t="s">
        <v>55</v>
      </c>
      <c r="L3084" t="s">
        <v>55</v>
      </c>
      <c r="M3084" t="s">
        <v>55</v>
      </c>
      <c r="N3084" t="s">
        <v>57</v>
      </c>
      <c r="O3084" t="s">
        <v>57</v>
      </c>
      <c r="P3084" t="s">
        <v>57</v>
      </c>
      <c r="Q3084" t="s">
        <v>57</v>
      </c>
      <c r="R3084" t="s">
        <v>57</v>
      </c>
      <c r="S3084" t="s">
        <v>55</v>
      </c>
      <c r="T3084" t="s">
        <v>57</v>
      </c>
      <c r="U3084" t="s">
        <v>57</v>
      </c>
      <c r="V3084" t="s">
        <v>57</v>
      </c>
      <c r="W3084" t="s">
        <v>55</v>
      </c>
      <c r="X3084" t="s">
        <v>57</v>
      </c>
      <c r="Y3084" t="s">
        <v>57</v>
      </c>
      <c r="Z3084" t="s">
        <v>57</v>
      </c>
      <c r="AA3084" t="s">
        <v>57</v>
      </c>
      <c r="AB3084" t="s">
        <v>57</v>
      </c>
      <c r="AC3084" t="s">
        <v>57</v>
      </c>
      <c r="AD3084" t="s">
        <v>57</v>
      </c>
      <c r="AE3084">
        <v>0</v>
      </c>
      <c r="AF3084">
        <v>0</v>
      </c>
      <c r="AG3084">
        <v>0</v>
      </c>
      <c r="AH3084">
        <v>0</v>
      </c>
      <c r="AI3084" s="18" t="str">
        <f t="shared" si="193"/>
        <v>1</v>
      </c>
      <c r="AJ3084" s="18" t="str">
        <f t="shared" si="194"/>
        <v>1</v>
      </c>
      <c r="AK3084" s="18" t="str">
        <f t="shared" si="195"/>
        <v>1</v>
      </c>
      <c r="AL3084" s="18">
        <f t="shared" si="196"/>
        <v>0</v>
      </c>
      <c r="AM3084" t="s">
        <v>55</v>
      </c>
      <c r="AN3084" t="s">
        <v>55</v>
      </c>
      <c r="AO3084">
        <v>1</v>
      </c>
      <c r="AP3084">
        <v>1</v>
      </c>
      <c r="AQ3084">
        <v>0</v>
      </c>
      <c r="AR3084" t="s">
        <v>59</v>
      </c>
      <c r="AS3084" t="s">
        <v>80</v>
      </c>
      <c r="AT3084" t="s">
        <v>80</v>
      </c>
      <c r="AU3084" t="s">
        <v>80</v>
      </c>
      <c r="AV3084" t="s">
        <v>8943</v>
      </c>
      <c r="AW3084" t="s">
        <v>3511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1</v>
      </c>
      <c r="BJ3084">
        <v>0</v>
      </c>
      <c r="BK3084">
        <v>0</v>
      </c>
      <c r="BL3084">
        <v>2016031423</v>
      </c>
      <c r="BM3084">
        <v>23</v>
      </c>
    </row>
    <row r="3085" spans="1:65">
      <c r="A3085" t="s">
        <v>8944</v>
      </c>
      <c r="B3085">
        <v>3084</v>
      </c>
      <c r="C3085" t="s">
        <v>718</v>
      </c>
      <c r="D3085">
        <v>1</v>
      </c>
      <c r="E3085">
        <v>23</v>
      </c>
      <c r="F3085">
        <v>2016031423</v>
      </c>
      <c r="G3085">
        <v>20160314</v>
      </c>
      <c r="H3085" t="s">
        <v>3512</v>
      </c>
      <c r="I3085" t="s">
        <v>563</v>
      </c>
      <c r="J3085" t="s">
        <v>55</v>
      </c>
      <c r="K3085">
        <v>1</v>
      </c>
      <c r="L3085">
        <v>1</v>
      </c>
      <c r="M3085">
        <v>0</v>
      </c>
      <c r="N3085" t="s">
        <v>56</v>
      </c>
      <c r="O3085" t="s">
        <v>720</v>
      </c>
      <c r="P3085" t="s">
        <v>68</v>
      </c>
      <c r="Q3085" t="s">
        <v>3</v>
      </c>
      <c r="R3085" t="s">
        <v>297</v>
      </c>
      <c r="S3085" t="s">
        <v>55</v>
      </c>
      <c r="T3085" t="s">
        <v>68</v>
      </c>
      <c r="U3085" t="s">
        <v>68</v>
      </c>
      <c r="V3085" t="s">
        <v>68</v>
      </c>
      <c r="W3085" t="s">
        <v>55</v>
      </c>
      <c r="X3085" t="s">
        <v>56</v>
      </c>
      <c r="Y3085" t="s">
        <v>56</v>
      </c>
      <c r="Z3085" t="s">
        <v>56</v>
      </c>
      <c r="AA3085" t="s">
        <v>57</v>
      </c>
      <c r="AB3085" t="s">
        <v>56</v>
      </c>
      <c r="AC3085" t="s">
        <v>68</v>
      </c>
      <c r="AD3085" t="s">
        <v>3513</v>
      </c>
      <c r="AE3085">
        <v>0</v>
      </c>
      <c r="AF3085">
        <v>0</v>
      </c>
      <c r="AG3085">
        <v>0</v>
      </c>
      <c r="AH3085">
        <v>1</v>
      </c>
      <c r="AI3085" s="18" t="str">
        <f t="shared" si="193"/>
        <v>1</v>
      </c>
      <c r="AJ3085" s="18" t="str">
        <f t="shared" si="194"/>
        <v>1</v>
      </c>
      <c r="AK3085" s="18" t="str">
        <f t="shared" si="195"/>
        <v>1</v>
      </c>
      <c r="AL3085" s="18">
        <f t="shared" si="196"/>
        <v>1</v>
      </c>
      <c r="AM3085" t="s">
        <v>55</v>
      </c>
      <c r="AN3085" t="s">
        <v>55</v>
      </c>
      <c r="AO3085">
        <v>0</v>
      </c>
      <c r="AP3085">
        <v>0</v>
      </c>
      <c r="AQ3085">
        <v>0</v>
      </c>
      <c r="AR3085" t="s">
        <v>209</v>
      </c>
      <c r="AS3085" t="s">
        <v>141</v>
      </c>
      <c r="AT3085" t="s">
        <v>141</v>
      </c>
      <c r="AU3085" t="s">
        <v>1326</v>
      </c>
      <c r="AV3085" t="s">
        <v>8944</v>
      </c>
      <c r="AW3085" t="s">
        <v>3512</v>
      </c>
      <c r="AX3085">
        <v>0</v>
      </c>
      <c r="AY3085">
        <v>0</v>
      </c>
      <c r="AZ3085">
        <v>0</v>
      </c>
      <c r="BA3085">
        <v>1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2016031423</v>
      </c>
      <c r="BM3085">
        <v>23</v>
      </c>
    </row>
    <row r="3086" spans="1:65">
      <c r="A3086" t="s">
        <v>8945</v>
      </c>
      <c r="B3086">
        <v>3085</v>
      </c>
      <c r="C3086" t="s">
        <v>57</v>
      </c>
      <c r="D3086" t="s">
        <v>55</v>
      </c>
      <c r="E3086">
        <v>23</v>
      </c>
      <c r="F3086">
        <v>2016031423</v>
      </c>
      <c r="G3086" t="s">
        <v>55</v>
      </c>
      <c r="H3086" t="s">
        <v>3514</v>
      </c>
      <c r="I3086" t="s">
        <v>55</v>
      </c>
      <c r="J3086" t="s">
        <v>55</v>
      </c>
      <c r="K3086" t="s">
        <v>55</v>
      </c>
      <c r="L3086" t="s">
        <v>55</v>
      </c>
      <c r="M3086" t="s">
        <v>55</v>
      </c>
      <c r="N3086" t="s">
        <v>57</v>
      </c>
      <c r="O3086" t="s">
        <v>57</v>
      </c>
      <c r="P3086" t="s">
        <v>57</v>
      </c>
      <c r="Q3086" t="s">
        <v>57</v>
      </c>
      <c r="R3086" t="s">
        <v>57</v>
      </c>
      <c r="S3086" t="s">
        <v>55</v>
      </c>
      <c r="T3086" t="s">
        <v>57</v>
      </c>
      <c r="U3086" t="s">
        <v>57</v>
      </c>
      <c r="V3086" t="s">
        <v>57</v>
      </c>
      <c r="W3086" t="s">
        <v>55</v>
      </c>
      <c r="X3086" t="s">
        <v>57</v>
      </c>
      <c r="Y3086" t="s">
        <v>57</v>
      </c>
      <c r="Z3086" t="s">
        <v>57</v>
      </c>
      <c r="AA3086" t="s">
        <v>57</v>
      </c>
      <c r="AB3086" t="s">
        <v>57</v>
      </c>
      <c r="AC3086" t="s">
        <v>57</v>
      </c>
      <c r="AD3086" t="s">
        <v>57</v>
      </c>
      <c r="AE3086">
        <v>0</v>
      </c>
      <c r="AF3086">
        <v>0</v>
      </c>
      <c r="AG3086">
        <v>0</v>
      </c>
      <c r="AH3086">
        <v>0</v>
      </c>
      <c r="AI3086" s="18" t="str">
        <f t="shared" si="193"/>
        <v>1</v>
      </c>
      <c r="AJ3086" s="18" t="str">
        <f t="shared" si="194"/>
        <v>1</v>
      </c>
      <c r="AK3086" s="18" t="str">
        <f t="shared" si="195"/>
        <v>1</v>
      </c>
      <c r="AL3086" s="18">
        <f t="shared" si="196"/>
        <v>0</v>
      </c>
      <c r="AM3086" t="s">
        <v>55</v>
      </c>
      <c r="AN3086" t="s">
        <v>55</v>
      </c>
      <c r="AO3086">
        <v>0</v>
      </c>
      <c r="AP3086">
        <v>1</v>
      </c>
      <c r="AQ3086">
        <v>0</v>
      </c>
      <c r="AR3086" t="s">
        <v>59</v>
      </c>
      <c r="AS3086" t="s">
        <v>80</v>
      </c>
      <c r="AT3086" t="s">
        <v>80</v>
      </c>
      <c r="AU3086" t="s">
        <v>80</v>
      </c>
      <c r="AV3086" t="s">
        <v>8945</v>
      </c>
      <c r="AW3086" t="s">
        <v>3514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2016031423</v>
      </c>
      <c r="BM3086">
        <v>23</v>
      </c>
    </row>
    <row r="3087" spans="1:65">
      <c r="A3087" t="s">
        <v>8946</v>
      </c>
      <c r="B3087">
        <v>3086</v>
      </c>
      <c r="C3087" t="s">
        <v>57</v>
      </c>
      <c r="D3087" t="s">
        <v>55</v>
      </c>
      <c r="E3087">
        <v>23</v>
      </c>
      <c r="F3087">
        <v>2016031423</v>
      </c>
      <c r="G3087" t="s">
        <v>55</v>
      </c>
      <c r="H3087" t="s">
        <v>3515</v>
      </c>
      <c r="I3087" t="s">
        <v>55</v>
      </c>
      <c r="J3087" t="s">
        <v>55</v>
      </c>
      <c r="K3087" t="s">
        <v>55</v>
      </c>
      <c r="L3087" t="s">
        <v>55</v>
      </c>
      <c r="M3087" t="s">
        <v>55</v>
      </c>
      <c r="N3087" t="s">
        <v>57</v>
      </c>
      <c r="O3087" t="s">
        <v>57</v>
      </c>
      <c r="P3087" t="s">
        <v>57</v>
      </c>
      <c r="Q3087" t="s">
        <v>57</v>
      </c>
      <c r="R3087" t="s">
        <v>57</v>
      </c>
      <c r="S3087" t="s">
        <v>55</v>
      </c>
      <c r="T3087" t="s">
        <v>57</v>
      </c>
      <c r="U3087" t="s">
        <v>57</v>
      </c>
      <c r="V3087" t="s">
        <v>57</v>
      </c>
      <c r="W3087" t="s">
        <v>55</v>
      </c>
      <c r="X3087" t="s">
        <v>57</v>
      </c>
      <c r="Y3087" t="s">
        <v>57</v>
      </c>
      <c r="Z3087" t="s">
        <v>57</v>
      </c>
      <c r="AA3087" t="s">
        <v>57</v>
      </c>
      <c r="AB3087" t="s">
        <v>57</v>
      </c>
      <c r="AC3087" t="s">
        <v>57</v>
      </c>
      <c r="AD3087" t="s">
        <v>57</v>
      </c>
      <c r="AE3087">
        <v>0</v>
      </c>
      <c r="AF3087">
        <v>0</v>
      </c>
      <c r="AG3087">
        <v>0</v>
      </c>
      <c r="AH3087">
        <v>0</v>
      </c>
      <c r="AI3087" s="18" t="str">
        <f t="shared" si="193"/>
        <v>1</v>
      </c>
      <c r="AJ3087" s="18" t="str">
        <f t="shared" si="194"/>
        <v>1</v>
      </c>
      <c r="AK3087" s="18" t="str">
        <f t="shared" si="195"/>
        <v>1</v>
      </c>
      <c r="AL3087" s="18">
        <f t="shared" si="196"/>
        <v>0</v>
      </c>
      <c r="AM3087" t="s">
        <v>55</v>
      </c>
      <c r="AN3087" t="s">
        <v>55</v>
      </c>
      <c r="AO3087">
        <v>0</v>
      </c>
      <c r="AP3087">
        <v>1</v>
      </c>
      <c r="AQ3087">
        <v>0</v>
      </c>
      <c r="AR3087" t="s">
        <v>59</v>
      </c>
      <c r="AS3087" t="s">
        <v>80</v>
      </c>
      <c r="AT3087" t="s">
        <v>80</v>
      </c>
      <c r="AU3087" t="s">
        <v>80</v>
      </c>
      <c r="AV3087" t="s">
        <v>8946</v>
      </c>
      <c r="AW3087" t="s">
        <v>3515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1</v>
      </c>
      <c r="BJ3087">
        <v>0</v>
      </c>
      <c r="BK3087">
        <v>0</v>
      </c>
      <c r="BL3087">
        <v>2016031423</v>
      </c>
      <c r="BM3087">
        <v>23</v>
      </c>
    </row>
    <row r="3088" spans="1:65">
      <c r="A3088" t="s">
        <v>8947</v>
      </c>
      <c r="B3088">
        <v>3087</v>
      </c>
      <c r="C3088" t="s">
        <v>57</v>
      </c>
      <c r="D3088" t="s">
        <v>55</v>
      </c>
      <c r="E3088">
        <v>23</v>
      </c>
      <c r="F3088">
        <v>2016031423</v>
      </c>
      <c r="G3088" t="s">
        <v>55</v>
      </c>
      <c r="H3088" t="s">
        <v>3516</v>
      </c>
      <c r="I3088" t="s">
        <v>55</v>
      </c>
      <c r="J3088" t="s">
        <v>55</v>
      </c>
      <c r="K3088" t="s">
        <v>55</v>
      </c>
      <c r="L3088" t="s">
        <v>55</v>
      </c>
      <c r="M3088" t="s">
        <v>55</v>
      </c>
      <c r="N3088" t="s">
        <v>57</v>
      </c>
      <c r="O3088" t="s">
        <v>57</v>
      </c>
      <c r="P3088" t="s">
        <v>57</v>
      </c>
      <c r="Q3088" t="s">
        <v>57</v>
      </c>
      <c r="R3088" t="s">
        <v>57</v>
      </c>
      <c r="S3088" t="s">
        <v>55</v>
      </c>
      <c r="T3088" t="s">
        <v>57</v>
      </c>
      <c r="U3088" t="s">
        <v>57</v>
      </c>
      <c r="V3088" t="s">
        <v>57</v>
      </c>
      <c r="W3088" t="s">
        <v>55</v>
      </c>
      <c r="X3088" t="s">
        <v>57</v>
      </c>
      <c r="Y3088" t="s">
        <v>57</v>
      </c>
      <c r="Z3088" t="s">
        <v>57</v>
      </c>
      <c r="AA3088" t="s">
        <v>57</v>
      </c>
      <c r="AB3088" t="s">
        <v>57</v>
      </c>
      <c r="AC3088" t="s">
        <v>57</v>
      </c>
      <c r="AD3088" t="s">
        <v>57</v>
      </c>
      <c r="AE3088">
        <v>0</v>
      </c>
      <c r="AF3088">
        <v>0</v>
      </c>
      <c r="AG3088">
        <v>0</v>
      </c>
      <c r="AH3088">
        <v>0</v>
      </c>
      <c r="AI3088" s="18" t="str">
        <f t="shared" si="193"/>
        <v>1</v>
      </c>
      <c r="AJ3088" s="18" t="str">
        <f t="shared" si="194"/>
        <v>1</v>
      </c>
      <c r="AK3088" s="18" t="str">
        <f t="shared" si="195"/>
        <v>1</v>
      </c>
      <c r="AL3088" s="18">
        <f t="shared" si="196"/>
        <v>0</v>
      </c>
      <c r="AM3088" t="s">
        <v>55</v>
      </c>
      <c r="AN3088" t="s">
        <v>55</v>
      </c>
      <c r="AO3088">
        <v>1</v>
      </c>
      <c r="AP3088">
        <v>1</v>
      </c>
      <c r="AQ3088">
        <v>0</v>
      </c>
      <c r="AR3088" t="s">
        <v>59</v>
      </c>
      <c r="AS3088" t="s">
        <v>80</v>
      </c>
      <c r="AT3088" t="s">
        <v>80</v>
      </c>
      <c r="AU3088" t="s">
        <v>80</v>
      </c>
      <c r="AV3088" t="s">
        <v>8947</v>
      </c>
      <c r="AW3088" t="s">
        <v>3516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1</v>
      </c>
      <c r="BJ3088">
        <v>0</v>
      </c>
      <c r="BK3088">
        <v>0</v>
      </c>
      <c r="BL3088">
        <v>2016031423</v>
      </c>
      <c r="BM3088">
        <v>23</v>
      </c>
    </row>
    <row r="3089" spans="1:65">
      <c r="A3089" t="s">
        <v>8948</v>
      </c>
      <c r="B3089">
        <v>3088</v>
      </c>
      <c r="C3089" t="s">
        <v>718</v>
      </c>
      <c r="D3089">
        <v>1</v>
      </c>
      <c r="E3089">
        <v>24</v>
      </c>
      <c r="F3089">
        <v>2016031024</v>
      </c>
      <c r="G3089">
        <v>20160310</v>
      </c>
      <c r="H3089" t="s">
        <v>3517</v>
      </c>
      <c r="I3089" t="s">
        <v>3518</v>
      </c>
      <c r="J3089" t="s">
        <v>55</v>
      </c>
      <c r="K3089">
        <v>3</v>
      </c>
      <c r="L3089">
        <v>1</v>
      </c>
      <c r="M3089">
        <v>2</v>
      </c>
      <c r="N3089" t="s">
        <v>56</v>
      </c>
      <c r="O3089" t="s">
        <v>217</v>
      </c>
      <c r="P3089" t="s">
        <v>68</v>
      </c>
      <c r="Q3089" t="s">
        <v>3</v>
      </c>
      <c r="R3089" t="s">
        <v>3519</v>
      </c>
      <c r="S3089" t="s">
        <v>55</v>
      </c>
      <c r="T3089" t="s">
        <v>68</v>
      </c>
      <c r="U3089" t="s">
        <v>56</v>
      </c>
      <c r="V3089" t="s">
        <v>56</v>
      </c>
      <c r="W3089" t="s">
        <v>55</v>
      </c>
      <c r="X3089" t="s">
        <v>68</v>
      </c>
      <c r="Y3089" t="s">
        <v>56</v>
      </c>
      <c r="Z3089" t="s">
        <v>56</v>
      </c>
      <c r="AA3089" t="s">
        <v>57</v>
      </c>
      <c r="AB3089" t="s">
        <v>56</v>
      </c>
      <c r="AC3089" t="s">
        <v>56</v>
      </c>
      <c r="AD3089" t="s">
        <v>3520</v>
      </c>
      <c r="AE3089">
        <v>1</v>
      </c>
      <c r="AF3089">
        <v>0</v>
      </c>
      <c r="AG3089">
        <v>0</v>
      </c>
      <c r="AH3089">
        <v>0</v>
      </c>
      <c r="AI3089" s="18" t="str">
        <f t="shared" si="193"/>
        <v>0</v>
      </c>
      <c r="AJ3089" s="18" t="str">
        <f t="shared" si="194"/>
        <v>1</v>
      </c>
      <c r="AK3089" s="18" t="str">
        <f t="shared" si="195"/>
        <v>1</v>
      </c>
      <c r="AL3089" s="18">
        <f t="shared" si="196"/>
        <v>0</v>
      </c>
      <c r="AM3089">
        <v>2</v>
      </c>
      <c r="AN3089">
        <v>2</v>
      </c>
      <c r="AO3089">
        <v>0</v>
      </c>
      <c r="AP3089">
        <v>0</v>
      </c>
      <c r="AQ3089">
        <v>0</v>
      </c>
      <c r="AR3089" t="s">
        <v>3521</v>
      </c>
      <c r="AS3089" t="s">
        <v>78</v>
      </c>
      <c r="AT3089" t="s">
        <v>78</v>
      </c>
      <c r="AU3089" t="s">
        <v>4449</v>
      </c>
      <c r="AV3089" t="s">
        <v>8948</v>
      </c>
      <c r="AW3089" t="s">
        <v>3517</v>
      </c>
      <c r="AX3089">
        <v>1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2016031024</v>
      </c>
      <c r="BM3089">
        <v>24</v>
      </c>
    </row>
    <row r="3090" spans="1:65">
      <c r="A3090" t="s">
        <v>8949</v>
      </c>
      <c r="B3090">
        <v>3089</v>
      </c>
      <c r="C3090" t="s">
        <v>57</v>
      </c>
      <c r="D3090" t="s">
        <v>55</v>
      </c>
      <c r="E3090">
        <v>24</v>
      </c>
      <c r="F3090">
        <v>2016031024</v>
      </c>
      <c r="G3090" t="s">
        <v>55</v>
      </c>
      <c r="H3090" t="s">
        <v>1817</v>
      </c>
      <c r="I3090" t="s">
        <v>55</v>
      </c>
      <c r="J3090" t="s">
        <v>55</v>
      </c>
      <c r="K3090" t="s">
        <v>55</v>
      </c>
      <c r="L3090" t="s">
        <v>55</v>
      </c>
      <c r="M3090" t="s">
        <v>55</v>
      </c>
      <c r="N3090" t="s">
        <v>57</v>
      </c>
      <c r="O3090" t="s">
        <v>57</v>
      </c>
      <c r="P3090" t="s">
        <v>57</v>
      </c>
      <c r="Q3090" t="s">
        <v>57</v>
      </c>
      <c r="R3090" t="s">
        <v>57</v>
      </c>
      <c r="S3090" t="s">
        <v>55</v>
      </c>
      <c r="T3090" t="s">
        <v>57</v>
      </c>
      <c r="U3090" t="s">
        <v>57</v>
      </c>
      <c r="V3090" t="s">
        <v>57</v>
      </c>
      <c r="W3090" t="s">
        <v>55</v>
      </c>
      <c r="X3090" t="s">
        <v>57</v>
      </c>
      <c r="Y3090" t="s">
        <v>57</v>
      </c>
      <c r="Z3090" t="s">
        <v>57</v>
      </c>
      <c r="AA3090" t="s">
        <v>57</v>
      </c>
      <c r="AB3090" t="s">
        <v>57</v>
      </c>
      <c r="AC3090" t="s">
        <v>57</v>
      </c>
      <c r="AD3090" t="s">
        <v>57</v>
      </c>
      <c r="AE3090">
        <v>0</v>
      </c>
      <c r="AF3090">
        <v>0</v>
      </c>
      <c r="AG3090">
        <v>0</v>
      </c>
      <c r="AH3090">
        <v>0</v>
      </c>
      <c r="AI3090" s="18" t="str">
        <f t="shared" si="193"/>
        <v>1</v>
      </c>
      <c r="AJ3090" s="18" t="str">
        <f t="shared" si="194"/>
        <v>1</v>
      </c>
      <c r="AK3090" s="18" t="str">
        <f t="shared" si="195"/>
        <v>1</v>
      </c>
      <c r="AL3090" s="18">
        <f t="shared" si="196"/>
        <v>0</v>
      </c>
      <c r="AM3090" t="s">
        <v>55</v>
      </c>
      <c r="AN3090" t="s">
        <v>55</v>
      </c>
      <c r="AO3090">
        <v>0</v>
      </c>
      <c r="AP3090">
        <v>1</v>
      </c>
      <c r="AQ3090">
        <v>0</v>
      </c>
      <c r="AR3090" t="s">
        <v>59</v>
      </c>
      <c r="AS3090" t="s">
        <v>80</v>
      </c>
      <c r="AT3090" t="s">
        <v>80</v>
      </c>
      <c r="AU3090" t="s">
        <v>80</v>
      </c>
      <c r="AV3090" t="s">
        <v>8949</v>
      </c>
      <c r="AW3090" t="s">
        <v>1817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1</v>
      </c>
      <c r="BJ3090">
        <v>0</v>
      </c>
      <c r="BK3090">
        <v>0</v>
      </c>
      <c r="BL3090">
        <v>2016031024</v>
      </c>
      <c r="BM3090">
        <v>24</v>
      </c>
    </row>
    <row r="3091" spans="1:65">
      <c r="A3091" t="s">
        <v>8950</v>
      </c>
      <c r="B3091">
        <v>3090</v>
      </c>
      <c r="C3091" t="s">
        <v>718</v>
      </c>
      <c r="D3091">
        <v>1</v>
      </c>
      <c r="E3091">
        <v>24</v>
      </c>
      <c r="F3091">
        <v>2016031024</v>
      </c>
      <c r="G3091">
        <v>20160310</v>
      </c>
      <c r="H3091" t="s">
        <v>1818</v>
      </c>
      <c r="I3091" t="s">
        <v>76</v>
      </c>
      <c r="J3091" t="s">
        <v>55</v>
      </c>
      <c r="K3091">
        <v>1</v>
      </c>
      <c r="L3091">
        <v>1</v>
      </c>
      <c r="M3091">
        <v>0</v>
      </c>
      <c r="N3091" t="s">
        <v>56</v>
      </c>
      <c r="O3091" t="s">
        <v>76</v>
      </c>
      <c r="P3091" t="s">
        <v>68</v>
      </c>
      <c r="Q3091" t="s">
        <v>4</v>
      </c>
      <c r="R3091" t="s">
        <v>78</v>
      </c>
      <c r="S3091" t="s">
        <v>55</v>
      </c>
      <c r="T3091" t="s">
        <v>56</v>
      </c>
      <c r="U3091" t="s">
        <v>56</v>
      </c>
      <c r="V3091" t="s">
        <v>56</v>
      </c>
      <c r="W3091" t="s">
        <v>55</v>
      </c>
      <c r="X3091" t="s">
        <v>68</v>
      </c>
      <c r="Y3091" t="s">
        <v>56</v>
      </c>
      <c r="Z3091" t="s">
        <v>56</v>
      </c>
      <c r="AA3091" t="s">
        <v>57</v>
      </c>
      <c r="AB3091" t="s">
        <v>56</v>
      </c>
      <c r="AC3091" t="s">
        <v>56</v>
      </c>
      <c r="AD3091" t="s">
        <v>57</v>
      </c>
      <c r="AE3091">
        <v>1</v>
      </c>
      <c r="AF3091">
        <v>0</v>
      </c>
      <c r="AG3091">
        <v>0</v>
      </c>
      <c r="AH3091">
        <v>0</v>
      </c>
      <c r="AI3091" s="18" t="str">
        <f t="shared" si="193"/>
        <v>0</v>
      </c>
      <c r="AJ3091" s="18" t="str">
        <f t="shared" si="194"/>
        <v>1</v>
      </c>
      <c r="AK3091" s="18" t="str">
        <f t="shared" si="195"/>
        <v>1</v>
      </c>
      <c r="AL3091" s="18">
        <f t="shared" si="196"/>
        <v>0</v>
      </c>
      <c r="AM3091">
        <v>2</v>
      </c>
      <c r="AN3091">
        <v>2</v>
      </c>
      <c r="AO3091">
        <v>0</v>
      </c>
      <c r="AP3091">
        <v>0</v>
      </c>
      <c r="AQ3091">
        <v>0</v>
      </c>
      <c r="AR3091" t="s">
        <v>76</v>
      </c>
      <c r="AS3091" t="s">
        <v>78</v>
      </c>
      <c r="AT3091" t="s">
        <v>78</v>
      </c>
      <c r="AU3091" t="s">
        <v>4449</v>
      </c>
      <c r="AV3091" t="s">
        <v>8950</v>
      </c>
      <c r="AW3091" t="s">
        <v>1818</v>
      </c>
      <c r="AX3091">
        <v>1</v>
      </c>
      <c r="AY3091">
        <v>0</v>
      </c>
      <c r="AZ3091">
        <v>0</v>
      </c>
      <c r="BA3091">
        <v>0</v>
      </c>
      <c r="BB3091">
        <v>1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2016031024</v>
      </c>
      <c r="BM3091">
        <v>24</v>
      </c>
    </row>
    <row r="3092" spans="1:65">
      <c r="A3092" t="s">
        <v>8951</v>
      </c>
      <c r="B3092">
        <v>3091</v>
      </c>
      <c r="C3092" t="s">
        <v>718</v>
      </c>
      <c r="D3092">
        <v>1</v>
      </c>
      <c r="E3092">
        <v>24</v>
      </c>
      <c r="F3092">
        <v>2016031024</v>
      </c>
      <c r="G3092">
        <v>20160310</v>
      </c>
      <c r="H3092" t="s">
        <v>1819</v>
      </c>
      <c r="I3092" t="s">
        <v>874</v>
      </c>
      <c r="J3092" t="s">
        <v>55</v>
      </c>
      <c r="K3092">
        <v>1</v>
      </c>
      <c r="L3092">
        <v>0</v>
      </c>
      <c r="M3092">
        <v>1</v>
      </c>
      <c r="N3092" t="s">
        <v>56</v>
      </c>
      <c r="O3092" t="s">
        <v>874</v>
      </c>
      <c r="P3092" t="s">
        <v>56</v>
      </c>
      <c r="Q3092" t="s">
        <v>3</v>
      </c>
      <c r="R3092" t="s">
        <v>432</v>
      </c>
      <c r="S3092" t="s">
        <v>55</v>
      </c>
      <c r="T3092" t="s">
        <v>56</v>
      </c>
      <c r="U3092" t="s">
        <v>56</v>
      </c>
      <c r="V3092" t="s">
        <v>56</v>
      </c>
      <c r="W3092" t="s">
        <v>55</v>
      </c>
      <c r="X3092" t="s">
        <v>56</v>
      </c>
      <c r="Y3092" t="s">
        <v>56</v>
      </c>
      <c r="Z3092" t="s">
        <v>56</v>
      </c>
      <c r="AA3092" t="s">
        <v>57</v>
      </c>
      <c r="AB3092" t="s">
        <v>56</v>
      </c>
      <c r="AC3092" t="s">
        <v>56</v>
      </c>
      <c r="AD3092" t="s">
        <v>57</v>
      </c>
      <c r="AE3092">
        <v>0</v>
      </c>
      <c r="AF3092">
        <v>1</v>
      </c>
      <c r="AG3092">
        <v>0</v>
      </c>
      <c r="AH3092">
        <v>0</v>
      </c>
      <c r="AI3092" s="18" t="str">
        <f t="shared" si="193"/>
        <v>1</v>
      </c>
      <c r="AJ3092" s="18" t="str">
        <f t="shared" si="194"/>
        <v>0</v>
      </c>
      <c r="AK3092" s="18" t="str">
        <f t="shared" si="195"/>
        <v>1</v>
      </c>
      <c r="AL3092" s="18">
        <f t="shared" si="196"/>
        <v>0</v>
      </c>
      <c r="AM3092">
        <v>2</v>
      </c>
      <c r="AN3092">
        <v>2</v>
      </c>
      <c r="AO3092">
        <v>0</v>
      </c>
      <c r="AP3092">
        <v>0</v>
      </c>
      <c r="AQ3092">
        <v>0</v>
      </c>
      <c r="AR3092" t="s">
        <v>101</v>
      </c>
      <c r="AS3092" t="s">
        <v>384</v>
      </c>
      <c r="AT3092" t="s">
        <v>384</v>
      </c>
      <c r="AU3092" t="s">
        <v>4450</v>
      </c>
      <c r="AV3092" t="s">
        <v>8951</v>
      </c>
      <c r="AW3092" t="s">
        <v>1819</v>
      </c>
      <c r="AX3092">
        <v>0</v>
      </c>
      <c r="AY3092">
        <v>0</v>
      </c>
      <c r="AZ3092">
        <v>1</v>
      </c>
      <c r="BA3092">
        <v>0</v>
      </c>
      <c r="BB3092">
        <v>0</v>
      </c>
      <c r="BC3092">
        <v>0</v>
      </c>
      <c r="BD3092">
        <v>1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2016031024</v>
      </c>
      <c r="BM3092">
        <v>24</v>
      </c>
    </row>
    <row r="3093" spans="1:65">
      <c r="A3093" t="s">
        <v>8952</v>
      </c>
      <c r="B3093">
        <v>3092</v>
      </c>
      <c r="C3093" t="s">
        <v>718</v>
      </c>
      <c r="D3093">
        <v>1</v>
      </c>
      <c r="E3093">
        <v>24</v>
      </c>
      <c r="F3093">
        <v>2016031024</v>
      </c>
      <c r="G3093">
        <v>20160310</v>
      </c>
      <c r="H3093" t="s">
        <v>3522</v>
      </c>
      <c r="I3093" t="s">
        <v>80</v>
      </c>
      <c r="J3093" t="s">
        <v>55</v>
      </c>
      <c r="K3093">
        <v>3</v>
      </c>
      <c r="L3093">
        <v>0</v>
      </c>
      <c r="M3093">
        <v>3</v>
      </c>
      <c r="N3093" t="s">
        <v>56</v>
      </c>
      <c r="O3093" t="s">
        <v>76</v>
      </c>
      <c r="P3093" t="s">
        <v>56</v>
      </c>
      <c r="Q3093" t="s">
        <v>3</v>
      </c>
      <c r="R3093" t="s">
        <v>432</v>
      </c>
      <c r="S3093" t="s">
        <v>55</v>
      </c>
      <c r="T3093" t="s">
        <v>56</v>
      </c>
      <c r="U3093" t="s">
        <v>56</v>
      </c>
      <c r="V3093" t="s">
        <v>56</v>
      </c>
      <c r="W3093" t="s">
        <v>55</v>
      </c>
      <c r="X3093" t="s">
        <v>56</v>
      </c>
      <c r="Y3093" t="s">
        <v>56</v>
      </c>
      <c r="Z3093" t="s">
        <v>56</v>
      </c>
      <c r="AA3093" t="s">
        <v>57</v>
      </c>
      <c r="AB3093" t="s">
        <v>56</v>
      </c>
      <c r="AC3093" t="s">
        <v>56</v>
      </c>
      <c r="AD3093" t="s">
        <v>2502</v>
      </c>
      <c r="AE3093">
        <v>1</v>
      </c>
      <c r="AF3093">
        <v>0</v>
      </c>
      <c r="AG3093">
        <v>0</v>
      </c>
      <c r="AH3093">
        <v>0</v>
      </c>
      <c r="AI3093" s="18" t="str">
        <f t="shared" si="193"/>
        <v>0</v>
      </c>
      <c r="AJ3093" s="18" t="str">
        <f t="shared" si="194"/>
        <v>1</v>
      </c>
      <c r="AK3093" s="18" t="str">
        <f t="shared" si="195"/>
        <v>1</v>
      </c>
      <c r="AL3093" s="18">
        <f t="shared" si="196"/>
        <v>0</v>
      </c>
      <c r="AM3093">
        <v>2</v>
      </c>
      <c r="AN3093">
        <v>2</v>
      </c>
      <c r="AO3093">
        <v>0</v>
      </c>
      <c r="AP3093">
        <v>0</v>
      </c>
      <c r="AQ3093">
        <v>0</v>
      </c>
      <c r="AR3093" t="s">
        <v>59</v>
      </c>
      <c r="AS3093" t="s">
        <v>384</v>
      </c>
      <c r="AT3093" t="s">
        <v>384</v>
      </c>
      <c r="AU3093" t="s">
        <v>4450</v>
      </c>
      <c r="AV3093" t="s">
        <v>8952</v>
      </c>
      <c r="AW3093" t="s">
        <v>3522</v>
      </c>
      <c r="AX3093">
        <v>1</v>
      </c>
      <c r="AY3093">
        <v>0</v>
      </c>
      <c r="AZ3093">
        <v>0</v>
      </c>
      <c r="BA3093">
        <v>0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2016031024</v>
      </c>
      <c r="BM3093">
        <v>24</v>
      </c>
    </row>
    <row r="3094" spans="1:65">
      <c r="A3094" t="s">
        <v>8953</v>
      </c>
      <c r="B3094">
        <v>3093</v>
      </c>
      <c r="C3094" t="s">
        <v>718</v>
      </c>
      <c r="D3094">
        <v>1</v>
      </c>
      <c r="E3094">
        <v>24</v>
      </c>
      <c r="F3094">
        <v>2016031024</v>
      </c>
      <c r="G3094">
        <v>20160310</v>
      </c>
      <c r="H3094" t="s">
        <v>3523</v>
      </c>
      <c r="I3094" t="s">
        <v>612</v>
      </c>
      <c r="J3094" t="s">
        <v>55</v>
      </c>
      <c r="K3094">
        <v>3</v>
      </c>
      <c r="L3094">
        <v>1</v>
      </c>
      <c r="M3094">
        <v>2</v>
      </c>
      <c r="N3094" t="s">
        <v>56</v>
      </c>
      <c r="O3094" t="s">
        <v>612</v>
      </c>
      <c r="P3094" t="s">
        <v>68</v>
      </c>
      <c r="Q3094" t="s">
        <v>3</v>
      </c>
      <c r="R3094" t="s">
        <v>432</v>
      </c>
      <c r="S3094" t="s">
        <v>55</v>
      </c>
      <c r="T3094" t="s">
        <v>56</v>
      </c>
      <c r="U3094" t="s">
        <v>56</v>
      </c>
      <c r="V3094" t="s">
        <v>56</v>
      </c>
      <c r="W3094" t="s">
        <v>55</v>
      </c>
      <c r="X3094" t="s">
        <v>68</v>
      </c>
      <c r="Y3094" t="s">
        <v>56</v>
      </c>
      <c r="Z3094" t="s">
        <v>56</v>
      </c>
      <c r="AA3094" t="s">
        <v>57</v>
      </c>
      <c r="AB3094" t="s">
        <v>56</v>
      </c>
      <c r="AC3094" t="s">
        <v>68</v>
      </c>
      <c r="AD3094" t="s">
        <v>3524</v>
      </c>
      <c r="AE3094">
        <v>1</v>
      </c>
      <c r="AF3094">
        <v>0</v>
      </c>
      <c r="AG3094">
        <v>0</v>
      </c>
      <c r="AH3094">
        <v>0</v>
      </c>
      <c r="AI3094" s="18" t="str">
        <f t="shared" si="193"/>
        <v>0</v>
      </c>
      <c r="AJ3094" s="18" t="str">
        <f t="shared" si="194"/>
        <v>1</v>
      </c>
      <c r="AK3094" s="18" t="str">
        <f t="shared" si="195"/>
        <v>1</v>
      </c>
      <c r="AL3094" s="18">
        <f t="shared" si="196"/>
        <v>0</v>
      </c>
      <c r="AM3094">
        <v>2</v>
      </c>
      <c r="AN3094">
        <v>2</v>
      </c>
      <c r="AO3094">
        <v>0</v>
      </c>
      <c r="AP3094">
        <v>0</v>
      </c>
      <c r="AQ3094">
        <v>0</v>
      </c>
      <c r="AR3094" t="s">
        <v>298</v>
      </c>
      <c r="AS3094" t="s">
        <v>384</v>
      </c>
      <c r="AT3094" t="s">
        <v>384</v>
      </c>
      <c r="AU3094" t="s">
        <v>4450</v>
      </c>
      <c r="AV3094" t="s">
        <v>8953</v>
      </c>
      <c r="AW3094" t="s">
        <v>3523</v>
      </c>
      <c r="AX3094">
        <v>1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2016031024</v>
      </c>
      <c r="BM3094">
        <v>24</v>
      </c>
    </row>
    <row r="3095" spans="1:65">
      <c r="A3095" t="s">
        <v>8954</v>
      </c>
      <c r="B3095">
        <v>3094</v>
      </c>
      <c r="C3095" t="s">
        <v>718</v>
      </c>
      <c r="D3095">
        <v>1</v>
      </c>
      <c r="E3095">
        <v>24</v>
      </c>
      <c r="F3095">
        <v>2016031024</v>
      </c>
      <c r="G3095">
        <v>20160310</v>
      </c>
      <c r="H3095" t="s">
        <v>3525</v>
      </c>
      <c r="I3095" t="s">
        <v>612</v>
      </c>
      <c r="J3095" t="s">
        <v>55</v>
      </c>
      <c r="K3095">
        <v>1</v>
      </c>
      <c r="L3095">
        <v>1</v>
      </c>
      <c r="M3095">
        <v>0</v>
      </c>
      <c r="N3095" t="s">
        <v>56</v>
      </c>
      <c r="O3095" t="s">
        <v>612</v>
      </c>
      <c r="P3095" t="s">
        <v>68</v>
      </c>
      <c r="Q3095" t="s">
        <v>3</v>
      </c>
      <c r="R3095" t="s">
        <v>432</v>
      </c>
      <c r="S3095" t="s">
        <v>55</v>
      </c>
      <c r="T3095" t="s">
        <v>56</v>
      </c>
      <c r="U3095" t="s">
        <v>56</v>
      </c>
      <c r="V3095" t="s">
        <v>56</v>
      </c>
      <c r="W3095" t="s">
        <v>55</v>
      </c>
      <c r="X3095" t="s">
        <v>68</v>
      </c>
      <c r="Y3095" t="s">
        <v>56</v>
      </c>
      <c r="Z3095" t="s">
        <v>56</v>
      </c>
      <c r="AA3095" t="s">
        <v>57</v>
      </c>
      <c r="AB3095" t="s">
        <v>56</v>
      </c>
      <c r="AC3095" t="s">
        <v>56</v>
      </c>
      <c r="AD3095" t="s">
        <v>57</v>
      </c>
      <c r="AE3095">
        <v>1</v>
      </c>
      <c r="AF3095">
        <v>0</v>
      </c>
      <c r="AG3095">
        <v>0</v>
      </c>
      <c r="AH3095">
        <v>0</v>
      </c>
      <c r="AI3095" s="18" t="str">
        <f t="shared" si="193"/>
        <v>0</v>
      </c>
      <c r="AJ3095" s="18" t="str">
        <f t="shared" si="194"/>
        <v>1</v>
      </c>
      <c r="AK3095" s="18" t="str">
        <f t="shared" si="195"/>
        <v>1</v>
      </c>
      <c r="AL3095" s="18">
        <f t="shared" si="196"/>
        <v>0</v>
      </c>
      <c r="AM3095">
        <v>2</v>
      </c>
      <c r="AN3095">
        <v>2</v>
      </c>
      <c r="AO3095">
        <v>0</v>
      </c>
      <c r="AP3095">
        <v>0</v>
      </c>
      <c r="AQ3095">
        <v>0</v>
      </c>
      <c r="AR3095" t="s">
        <v>298</v>
      </c>
      <c r="AS3095" t="s">
        <v>384</v>
      </c>
      <c r="AT3095" t="s">
        <v>384</v>
      </c>
      <c r="AU3095" t="s">
        <v>4450</v>
      </c>
      <c r="AV3095" t="s">
        <v>8954</v>
      </c>
      <c r="AW3095" t="s">
        <v>3525</v>
      </c>
      <c r="AX3095">
        <v>1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2016031024</v>
      </c>
      <c r="BM3095">
        <v>24</v>
      </c>
    </row>
    <row r="3096" spans="1:65">
      <c r="A3096" t="s">
        <v>8955</v>
      </c>
      <c r="B3096">
        <v>3095</v>
      </c>
      <c r="C3096" t="s">
        <v>718</v>
      </c>
      <c r="D3096">
        <v>1</v>
      </c>
      <c r="E3096">
        <v>24</v>
      </c>
      <c r="F3096">
        <v>2016031024</v>
      </c>
      <c r="G3096">
        <v>20160310</v>
      </c>
      <c r="H3096" t="s">
        <v>3526</v>
      </c>
      <c r="I3096" t="s">
        <v>612</v>
      </c>
      <c r="J3096" t="s">
        <v>55</v>
      </c>
      <c r="K3096">
        <v>1</v>
      </c>
      <c r="L3096">
        <v>1</v>
      </c>
      <c r="M3096">
        <v>0</v>
      </c>
      <c r="N3096" t="s">
        <v>56</v>
      </c>
      <c r="O3096" t="s">
        <v>612</v>
      </c>
      <c r="P3096" t="s">
        <v>68</v>
      </c>
      <c r="Q3096" t="s">
        <v>3</v>
      </c>
      <c r="R3096" t="s">
        <v>432</v>
      </c>
      <c r="S3096" t="s">
        <v>55</v>
      </c>
      <c r="T3096" t="s">
        <v>56</v>
      </c>
      <c r="U3096" t="s">
        <v>56</v>
      </c>
      <c r="V3096" t="s">
        <v>56</v>
      </c>
      <c r="W3096" t="s">
        <v>55</v>
      </c>
      <c r="X3096" t="s">
        <v>68</v>
      </c>
      <c r="Y3096" t="s">
        <v>56</v>
      </c>
      <c r="Z3096" t="s">
        <v>56</v>
      </c>
      <c r="AA3096" t="s">
        <v>57</v>
      </c>
      <c r="AB3096" t="s">
        <v>56</v>
      </c>
      <c r="AC3096" t="s">
        <v>68</v>
      </c>
      <c r="AD3096" t="s">
        <v>57</v>
      </c>
      <c r="AE3096">
        <v>1</v>
      </c>
      <c r="AF3096">
        <v>0</v>
      </c>
      <c r="AG3096">
        <v>0</v>
      </c>
      <c r="AH3096">
        <v>0</v>
      </c>
      <c r="AI3096" s="18" t="str">
        <f t="shared" si="193"/>
        <v>0</v>
      </c>
      <c r="AJ3096" s="18" t="str">
        <f t="shared" si="194"/>
        <v>1</v>
      </c>
      <c r="AK3096" s="18" t="str">
        <f t="shared" si="195"/>
        <v>1</v>
      </c>
      <c r="AL3096" s="18">
        <f t="shared" si="196"/>
        <v>0</v>
      </c>
      <c r="AM3096">
        <v>2</v>
      </c>
      <c r="AN3096">
        <v>2</v>
      </c>
      <c r="AO3096">
        <v>0</v>
      </c>
      <c r="AP3096">
        <v>0</v>
      </c>
      <c r="AQ3096">
        <v>0</v>
      </c>
      <c r="AR3096" t="s">
        <v>298</v>
      </c>
      <c r="AS3096" t="s">
        <v>384</v>
      </c>
      <c r="AT3096" t="s">
        <v>384</v>
      </c>
      <c r="AU3096" t="s">
        <v>4450</v>
      </c>
      <c r="AV3096" t="s">
        <v>8955</v>
      </c>
      <c r="AW3096" t="s">
        <v>3526</v>
      </c>
      <c r="AX3096">
        <v>1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2016031024</v>
      </c>
      <c r="BM3096">
        <v>24</v>
      </c>
    </row>
    <row r="3097" spans="1:65">
      <c r="A3097" t="s">
        <v>8956</v>
      </c>
      <c r="B3097">
        <v>3096</v>
      </c>
      <c r="C3097" t="s">
        <v>718</v>
      </c>
      <c r="D3097">
        <v>1</v>
      </c>
      <c r="E3097">
        <v>24</v>
      </c>
      <c r="F3097">
        <v>2016031024</v>
      </c>
      <c r="G3097">
        <v>20160310</v>
      </c>
      <c r="H3097" t="s">
        <v>3527</v>
      </c>
      <c r="I3097" t="s">
        <v>612</v>
      </c>
      <c r="J3097" t="s">
        <v>55</v>
      </c>
      <c r="K3097">
        <v>1</v>
      </c>
      <c r="L3097">
        <v>1</v>
      </c>
      <c r="M3097">
        <v>0</v>
      </c>
      <c r="N3097" t="s">
        <v>56</v>
      </c>
      <c r="O3097" t="s">
        <v>612</v>
      </c>
      <c r="P3097" t="s">
        <v>68</v>
      </c>
      <c r="Q3097" t="s">
        <v>3</v>
      </c>
      <c r="R3097" t="s">
        <v>432</v>
      </c>
      <c r="S3097" t="s">
        <v>55</v>
      </c>
      <c r="T3097" t="s">
        <v>56</v>
      </c>
      <c r="U3097" t="s">
        <v>56</v>
      </c>
      <c r="V3097" t="s">
        <v>56</v>
      </c>
      <c r="W3097" t="s">
        <v>55</v>
      </c>
      <c r="X3097" t="s">
        <v>68</v>
      </c>
      <c r="Y3097" t="s">
        <v>56</v>
      </c>
      <c r="Z3097" t="s">
        <v>56</v>
      </c>
      <c r="AA3097" t="s">
        <v>57</v>
      </c>
      <c r="AB3097" t="s">
        <v>56</v>
      </c>
      <c r="AC3097" t="s">
        <v>56</v>
      </c>
      <c r="AD3097" t="s">
        <v>57</v>
      </c>
      <c r="AE3097">
        <v>1</v>
      </c>
      <c r="AF3097">
        <v>0</v>
      </c>
      <c r="AG3097">
        <v>0</v>
      </c>
      <c r="AH3097">
        <v>0</v>
      </c>
      <c r="AI3097" s="18" t="str">
        <f t="shared" si="193"/>
        <v>0</v>
      </c>
      <c r="AJ3097" s="18" t="str">
        <f t="shared" si="194"/>
        <v>1</v>
      </c>
      <c r="AK3097" s="18" t="str">
        <f t="shared" si="195"/>
        <v>1</v>
      </c>
      <c r="AL3097" s="18">
        <f t="shared" si="196"/>
        <v>0</v>
      </c>
      <c r="AM3097">
        <v>2</v>
      </c>
      <c r="AN3097">
        <v>2</v>
      </c>
      <c r="AO3097">
        <v>0</v>
      </c>
      <c r="AP3097">
        <v>0</v>
      </c>
      <c r="AQ3097">
        <v>0</v>
      </c>
      <c r="AR3097" t="s">
        <v>298</v>
      </c>
      <c r="AS3097" t="s">
        <v>384</v>
      </c>
      <c r="AT3097" t="s">
        <v>384</v>
      </c>
      <c r="AU3097" t="s">
        <v>4450</v>
      </c>
      <c r="AV3097" t="s">
        <v>8956</v>
      </c>
      <c r="AW3097" t="s">
        <v>3527</v>
      </c>
      <c r="AX3097">
        <v>1</v>
      </c>
      <c r="AY3097">
        <v>0</v>
      </c>
      <c r="AZ3097">
        <v>0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2016031024</v>
      </c>
      <c r="BM3097">
        <v>24</v>
      </c>
    </row>
    <row r="3098" spans="1:65">
      <c r="A3098" t="s">
        <v>8957</v>
      </c>
      <c r="B3098">
        <v>3097</v>
      </c>
      <c r="C3098" t="s">
        <v>718</v>
      </c>
      <c r="D3098">
        <v>1</v>
      </c>
      <c r="E3098">
        <v>24</v>
      </c>
      <c r="F3098">
        <v>2016031024</v>
      </c>
      <c r="G3098">
        <v>20160310</v>
      </c>
      <c r="H3098" t="s">
        <v>3528</v>
      </c>
      <c r="I3098" t="s">
        <v>977</v>
      </c>
      <c r="J3098" t="s">
        <v>55</v>
      </c>
      <c r="K3098">
        <v>1</v>
      </c>
      <c r="L3098">
        <v>0</v>
      </c>
      <c r="M3098">
        <v>1</v>
      </c>
      <c r="N3098" t="s">
        <v>56</v>
      </c>
      <c r="O3098" t="s">
        <v>80</v>
      </c>
      <c r="P3098" t="s">
        <v>68</v>
      </c>
      <c r="Q3098" t="s">
        <v>3</v>
      </c>
      <c r="R3098" t="s">
        <v>432</v>
      </c>
      <c r="S3098" t="s">
        <v>55</v>
      </c>
      <c r="T3098" t="s">
        <v>56</v>
      </c>
      <c r="U3098" t="s">
        <v>56</v>
      </c>
      <c r="V3098" t="s">
        <v>56</v>
      </c>
      <c r="W3098" t="s">
        <v>55</v>
      </c>
      <c r="X3098" t="s">
        <v>68</v>
      </c>
      <c r="Y3098" t="s">
        <v>56</v>
      </c>
      <c r="Z3098" t="s">
        <v>56</v>
      </c>
      <c r="AA3098" t="s">
        <v>57</v>
      </c>
      <c r="AB3098" t="s">
        <v>56</v>
      </c>
      <c r="AC3098" t="s">
        <v>68</v>
      </c>
      <c r="AD3098" t="s">
        <v>3529</v>
      </c>
      <c r="AE3098">
        <v>1</v>
      </c>
      <c r="AF3098">
        <v>0</v>
      </c>
      <c r="AG3098">
        <v>0</v>
      </c>
      <c r="AH3098">
        <v>0</v>
      </c>
      <c r="AI3098" s="18" t="str">
        <f t="shared" si="193"/>
        <v>0</v>
      </c>
      <c r="AJ3098" s="18" t="str">
        <f t="shared" si="194"/>
        <v>1</v>
      </c>
      <c r="AK3098" s="18" t="str">
        <f t="shared" si="195"/>
        <v>1</v>
      </c>
      <c r="AL3098" s="18">
        <f t="shared" si="196"/>
        <v>0</v>
      </c>
      <c r="AM3098">
        <v>2</v>
      </c>
      <c r="AN3098">
        <v>2</v>
      </c>
      <c r="AO3098">
        <v>0</v>
      </c>
      <c r="AP3098">
        <v>0</v>
      </c>
      <c r="AQ3098">
        <v>0</v>
      </c>
      <c r="AR3098" t="s">
        <v>298</v>
      </c>
      <c r="AS3098" t="s">
        <v>384</v>
      </c>
      <c r="AT3098" t="s">
        <v>384</v>
      </c>
      <c r="AU3098" t="s">
        <v>4450</v>
      </c>
      <c r="AV3098" t="s">
        <v>8957</v>
      </c>
      <c r="AW3098" t="s">
        <v>3528</v>
      </c>
      <c r="AX3098">
        <v>1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2016031024</v>
      </c>
      <c r="BM3098">
        <v>24</v>
      </c>
    </row>
    <row r="3099" spans="1:65">
      <c r="A3099" t="s">
        <v>8958</v>
      </c>
      <c r="B3099">
        <v>3098</v>
      </c>
      <c r="C3099" t="s">
        <v>718</v>
      </c>
      <c r="D3099">
        <v>1</v>
      </c>
      <c r="E3099">
        <v>24</v>
      </c>
      <c r="F3099">
        <v>2016031024</v>
      </c>
      <c r="G3099">
        <v>20160310</v>
      </c>
      <c r="H3099" t="s">
        <v>3530</v>
      </c>
      <c r="I3099" t="s">
        <v>217</v>
      </c>
      <c r="J3099" t="s">
        <v>55</v>
      </c>
      <c r="K3099">
        <v>1</v>
      </c>
      <c r="L3099">
        <v>1</v>
      </c>
      <c r="M3099">
        <v>0</v>
      </c>
      <c r="N3099" t="s">
        <v>56</v>
      </c>
      <c r="O3099" t="s">
        <v>217</v>
      </c>
      <c r="P3099" t="s">
        <v>68</v>
      </c>
      <c r="Q3099" t="s">
        <v>3</v>
      </c>
      <c r="R3099" t="s">
        <v>432</v>
      </c>
      <c r="S3099" t="s">
        <v>55</v>
      </c>
      <c r="T3099" t="s">
        <v>56</v>
      </c>
      <c r="U3099" t="s">
        <v>56</v>
      </c>
      <c r="V3099" t="s">
        <v>56</v>
      </c>
      <c r="W3099" t="s">
        <v>55</v>
      </c>
      <c r="X3099" t="s">
        <v>68</v>
      </c>
      <c r="Y3099" t="s">
        <v>56</v>
      </c>
      <c r="Z3099" t="s">
        <v>56</v>
      </c>
      <c r="AA3099" t="s">
        <v>57</v>
      </c>
      <c r="AB3099" t="s">
        <v>56</v>
      </c>
      <c r="AC3099" t="s">
        <v>56</v>
      </c>
      <c r="AD3099" t="s">
        <v>57</v>
      </c>
      <c r="AE3099">
        <v>1</v>
      </c>
      <c r="AF3099">
        <v>0</v>
      </c>
      <c r="AG3099">
        <v>0</v>
      </c>
      <c r="AH3099">
        <v>0</v>
      </c>
      <c r="AI3099" s="18" t="str">
        <f t="shared" si="193"/>
        <v>0</v>
      </c>
      <c r="AJ3099" s="18" t="str">
        <f t="shared" si="194"/>
        <v>1</v>
      </c>
      <c r="AK3099" s="18" t="str">
        <f t="shared" si="195"/>
        <v>1</v>
      </c>
      <c r="AL3099" s="18">
        <f t="shared" si="196"/>
        <v>0</v>
      </c>
      <c r="AM3099">
        <v>2</v>
      </c>
      <c r="AN3099">
        <v>2</v>
      </c>
      <c r="AO3099">
        <v>0</v>
      </c>
      <c r="AP3099">
        <v>0</v>
      </c>
      <c r="AQ3099">
        <v>0</v>
      </c>
      <c r="AR3099" t="s">
        <v>147</v>
      </c>
      <c r="AS3099" t="s">
        <v>384</v>
      </c>
      <c r="AT3099" t="s">
        <v>384</v>
      </c>
      <c r="AU3099" t="s">
        <v>4450</v>
      </c>
      <c r="AV3099" t="s">
        <v>8958</v>
      </c>
      <c r="AW3099" t="s">
        <v>3530</v>
      </c>
      <c r="AX3099">
        <v>1</v>
      </c>
      <c r="AY3099">
        <v>0</v>
      </c>
      <c r="AZ3099">
        <v>0</v>
      </c>
      <c r="BA3099">
        <v>0</v>
      </c>
      <c r="BB3099">
        <v>1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2016031024</v>
      </c>
      <c r="BM3099">
        <v>24</v>
      </c>
    </row>
    <row r="3100" spans="1:65">
      <c r="A3100" t="s">
        <v>8959</v>
      </c>
      <c r="B3100">
        <v>3099</v>
      </c>
      <c r="C3100" t="s">
        <v>718</v>
      </c>
      <c r="D3100">
        <v>1</v>
      </c>
      <c r="E3100">
        <v>24</v>
      </c>
      <c r="F3100">
        <v>2016031024</v>
      </c>
      <c r="G3100">
        <v>20160310</v>
      </c>
      <c r="H3100" t="s">
        <v>3531</v>
      </c>
      <c r="I3100" t="s">
        <v>217</v>
      </c>
      <c r="J3100" t="s">
        <v>55</v>
      </c>
      <c r="K3100">
        <v>2</v>
      </c>
      <c r="L3100">
        <v>0</v>
      </c>
      <c r="M3100">
        <v>2</v>
      </c>
      <c r="N3100" t="s">
        <v>56</v>
      </c>
      <c r="O3100" t="s">
        <v>217</v>
      </c>
      <c r="P3100" t="s">
        <v>68</v>
      </c>
      <c r="Q3100" t="s">
        <v>3</v>
      </c>
      <c r="R3100" t="s">
        <v>432</v>
      </c>
      <c r="S3100" t="s">
        <v>55</v>
      </c>
      <c r="T3100" t="s">
        <v>56</v>
      </c>
      <c r="U3100" t="s">
        <v>56</v>
      </c>
      <c r="V3100" t="s">
        <v>56</v>
      </c>
      <c r="W3100" t="s">
        <v>55</v>
      </c>
      <c r="X3100" t="s">
        <v>68</v>
      </c>
      <c r="Y3100" t="s">
        <v>56</v>
      </c>
      <c r="Z3100" t="s">
        <v>56</v>
      </c>
      <c r="AA3100" t="s">
        <v>57</v>
      </c>
      <c r="AB3100" t="s">
        <v>56</v>
      </c>
      <c r="AC3100" t="s">
        <v>68</v>
      </c>
      <c r="AD3100" t="s">
        <v>3532</v>
      </c>
      <c r="AE3100">
        <v>1</v>
      </c>
      <c r="AF3100">
        <v>0</v>
      </c>
      <c r="AG3100">
        <v>0</v>
      </c>
      <c r="AH3100">
        <v>0</v>
      </c>
      <c r="AI3100" s="18" t="str">
        <f t="shared" si="193"/>
        <v>0</v>
      </c>
      <c r="AJ3100" s="18" t="str">
        <f t="shared" si="194"/>
        <v>1</v>
      </c>
      <c r="AK3100" s="18" t="str">
        <f t="shared" si="195"/>
        <v>1</v>
      </c>
      <c r="AL3100" s="18">
        <f t="shared" si="196"/>
        <v>0</v>
      </c>
      <c r="AM3100">
        <v>2</v>
      </c>
      <c r="AN3100">
        <v>2</v>
      </c>
      <c r="AO3100">
        <v>0</v>
      </c>
      <c r="AP3100">
        <v>0</v>
      </c>
      <c r="AQ3100">
        <v>0</v>
      </c>
      <c r="AR3100" t="s">
        <v>147</v>
      </c>
      <c r="AS3100" t="s">
        <v>384</v>
      </c>
      <c r="AT3100" t="s">
        <v>384</v>
      </c>
      <c r="AU3100" t="s">
        <v>4450</v>
      </c>
      <c r="AV3100" t="s">
        <v>8959</v>
      </c>
      <c r="AW3100" t="s">
        <v>3531</v>
      </c>
      <c r="AX3100">
        <v>1</v>
      </c>
      <c r="AY3100">
        <v>0</v>
      </c>
      <c r="AZ3100">
        <v>0</v>
      </c>
      <c r="BA3100">
        <v>0</v>
      </c>
      <c r="BB3100">
        <v>1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2016031024</v>
      </c>
      <c r="BM3100">
        <v>24</v>
      </c>
    </row>
    <row r="3101" spans="1:65">
      <c r="A3101" t="s">
        <v>8960</v>
      </c>
      <c r="B3101">
        <v>3100</v>
      </c>
      <c r="C3101" t="s">
        <v>718</v>
      </c>
      <c r="D3101">
        <v>1</v>
      </c>
      <c r="E3101">
        <v>24</v>
      </c>
      <c r="F3101">
        <v>2016031024</v>
      </c>
      <c r="G3101">
        <v>20160310</v>
      </c>
      <c r="H3101" t="s">
        <v>3533</v>
      </c>
      <c r="I3101" t="s">
        <v>281</v>
      </c>
      <c r="J3101" t="s">
        <v>55</v>
      </c>
      <c r="K3101">
        <v>1</v>
      </c>
      <c r="L3101">
        <v>0</v>
      </c>
      <c r="M3101">
        <v>1</v>
      </c>
      <c r="N3101" t="s">
        <v>56</v>
      </c>
      <c r="O3101" t="s">
        <v>281</v>
      </c>
      <c r="P3101" t="s">
        <v>56</v>
      </c>
      <c r="Q3101" t="s">
        <v>3</v>
      </c>
      <c r="R3101" t="s">
        <v>100</v>
      </c>
      <c r="S3101" t="s">
        <v>55</v>
      </c>
      <c r="T3101" t="s">
        <v>56</v>
      </c>
      <c r="U3101" t="s">
        <v>56</v>
      </c>
      <c r="V3101" t="s">
        <v>56</v>
      </c>
      <c r="W3101" t="s">
        <v>55</v>
      </c>
      <c r="X3101" t="s">
        <v>56</v>
      </c>
      <c r="Y3101" t="s">
        <v>56</v>
      </c>
      <c r="Z3101" t="s">
        <v>56</v>
      </c>
      <c r="AA3101" t="s">
        <v>57</v>
      </c>
      <c r="AB3101" t="s">
        <v>56</v>
      </c>
      <c r="AC3101" t="s">
        <v>68</v>
      </c>
      <c r="AD3101" t="s">
        <v>3534</v>
      </c>
      <c r="AE3101">
        <v>0</v>
      </c>
      <c r="AF3101">
        <v>0</v>
      </c>
      <c r="AG3101">
        <v>0</v>
      </c>
      <c r="AH3101">
        <v>1</v>
      </c>
      <c r="AI3101" s="18" t="str">
        <f t="shared" si="193"/>
        <v>1</v>
      </c>
      <c r="AJ3101" s="18" t="str">
        <f t="shared" si="194"/>
        <v>1</v>
      </c>
      <c r="AK3101" s="18" t="str">
        <f t="shared" si="195"/>
        <v>1</v>
      </c>
      <c r="AL3101" s="18">
        <f t="shared" si="196"/>
        <v>1</v>
      </c>
      <c r="AM3101" t="s">
        <v>55</v>
      </c>
      <c r="AN3101" t="s">
        <v>55</v>
      </c>
      <c r="AO3101">
        <v>0</v>
      </c>
      <c r="AP3101">
        <v>0</v>
      </c>
      <c r="AQ3101">
        <v>0</v>
      </c>
      <c r="AR3101" t="s">
        <v>101</v>
      </c>
      <c r="AS3101" t="s">
        <v>102</v>
      </c>
      <c r="AT3101" t="s">
        <v>102</v>
      </c>
      <c r="AU3101" t="s">
        <v>4450</v>
      </c>
      <c r="AV3101" t="s">
        <v>8960</v>
      </c>
      <c r="AW3101" t="s">
        <v>3533</v>
      </c>
      <c r="AX3101">
        <v>0</v>
      </c>
      <c r="AY3101">
        <v>0</v>
      </c>
      <c r="AZ3101">
        <v>0</v>
      </c>
      <c r="BA3101">
        <v>1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</v>
      </c>
      <c r="BL3101">
        <v>2016031024</v>
      </c>
      <c r="BM3101">
        <v>24</v>
      </c>
    </row>
    <row r="3102" spans="1:65">
      <c r="A3102" t="s">
        <v>8961</v>
      </c>
      <c r="B3102">
        <v>3101</v>
      </c>
      <c r="C3102" t="s">
        <v>718</v>
      </c>
      <c r="D3102">
        <v>1</v>
      </c>
      <c r="E3102">
        <v>24</v>
      </c>
      <c r="F3102">
        <v>2016031024</v>
      </c>
      <c r="G3102">
        <v>20160310</v>
      </c>
      <c r="H3102" t="s">
        <v>3535</v>
      </c>
      <c r="I3102" t="s">
        <v>76</v>
      </c>
      <c r="J3102" t="s">
        <v>55</v>
      </c>
      <c r="K3102">
        <v>0</v>
      </c>
      <c r="L3102">
        <v>0</v>
      </c>
      <c r="M3102">
        <v>0</v>
      </c>
      <c r="N3102" t="s">
        <v>56</v>
      </c>
      <c r="O3102" t="s">
        <v>57</v>
      </c>
      <c r="P3102" t="s">
        <v>57</v>
      </c>
      <c r="Q3102" t="s">
        <v>4</v>
      </c>
      <c r="R3102" t="s">
        <v>78</v>
      </c>
      <c r="S3102" t="s">
        <v>55</v>
      </c>
      <c r="T3102" t="s">
        <v>56</v>
      </c>
      <c r="U3102" t="s">
        <v>56</v>
      </c>
      <c r="V3102" t="s">
        <v>56</v>
      </c>
      <c r="W3102" t="s">
        <v>55</v>
      </c>
      <c r="X3102" t="s">
        <v>56</v>
      </c>
      <c r="Y3102" t="s">
        <v>56</v>
      </c>
      <c r="Z3102" t="s">
        <v>56</v>
      </c>
      <c r="AA3102" t="s">
        <v>57</v>
      </c>
      <c r="AB3102" t="s">
        <v>56</v>
      </c>
      <c r="AC3102" t="s">
        <v>56</v>
      </c>
      <c r="AD3102" t="s">
        <v>57</v>
      </c>
      <c r="AE3102">
        <v>0</v>
      </c>
      <c r="AF3102">
        <v>0</v>
      </c>
      <c r="AG3102">
        <v>0</v>
      </c>
      <c r="AH3102">
        <v>1</v>
      </c>
      <c r="AI3102" s="18" t="str">
        <f t="shared" si="193"/>
        <v>1</v>
      </c>
      <c r="AJ3102" s="18" t="str">
        <f t="shared" si="194"/>
        <v>1</v>
      </c>
      <c r="AK3102" s="18" t="str">
        <f t="shared" si="195"/>
        <v>1</v>
      </c>
      <c r="AL3102" s="18">
        <f t="shared" si="196"/>
        <v>1</v>
      </c>
      <c r="AM3102" t="s">
        <v>55</v>
      </c>
      <c r="AN3102" t="s">
        <v>55</v>
      </c>
      <c r="AO3102">
        <v>0</v>
      </c>
      <c r="AP3102">
        <v>0</v>
      </c>
      <c r="AQ3102">
        <v>0</v>
      </c>
      <c r="AR3102" t="s">
        <v>76</v>
      </c>
      <c r="AS3102" t="s">
        <v>78</v>
      </c>
      <c r="AT3102" t="s">
        <v>78</v>
      </c>
      <c r="AU3102" t="s">
        <v>4449</v>
      </c>
      <c r="AV3102" t="s">
        <v>8961</v>
      </c>
      <c r="AW3102" t="s">
        <v>3535</v>
      </c>
      <c r="AX3102">
        <v>0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1</v>
      </c>
      <c r="BL3102">
        <v>2016031024</v>
      </c>
      <c r="BM3102">
        <v>24</v>
      </c>
    </row>
    <row r="3103" spans="1:65">
      <c r="A3103" t="s">
        <v>8962</v>
      </c>
      <c r="B3103">
        <v>3102</v>
      </c>
      <c r="C3103" t="s">
        <v>57</v>
      </c>
      <c r="D3103" t="s">
        <v>55</v>
      </c>
      <c r="E3103">
        <v>24</v>
      </c>
      <c r="F3103">
        <v>2016031024</v>
      </c>
      <c r="G3103" t="s">
        <v>55</v>
      </c>
      <c r="H3103" t="s">
        <v>3536</v>
      </c>
      <c r="I3103" t="s">
        <v>55</v>
      </c>
      <c r="J3103" t="s">
        <v>55</v>
      </c>
      <c r="K3103" t="s">
        <v>55</v>
      </c>
      <c r="L3103" t="s">
        <v>55</v>
      </c>
      <c r="M3103" t="s">
        <v>55</v>
      </c>
      <c r="N3103" t="s">
        <v>57</v>
      </c>
      <c r="O3103" t="s">
        <v>57</v>
      </c>
      <c r="P3103" t="s">
        <v>57</v>
      </c>
      <c r="Q3103" t="s">
        <v>57</v>
      </c>
      <c r="R3103" t="s">
        <v>57</v>
      </c>
      <c r="S3103" t="s">
        <v>55</v>
      </c>
      <c r="T3103" t="s">
        <v>57</v>
      </c>
      <c r="U3103" t="s">
        <v>57</v>
      </c>
      <c r="V3103" t="s">
        <v>57</v>
      </c>
      <c r="W3103" t="s">
        <v>55</v>
      </c>
      <c r="X3103" t="s">
        <v>57</v>
      </c>
      <c r="Y3103" t="s">
        <v>57</v>
      </c>
      <c r="Z3103" t="s">
        <v>57</v>
      </c>
      <c r="AA3103" t="s">
        <v>57</v>
      </c>
      <c r="AB3103" t="s">
        <v>57</v>
      </c>
      <c r="AC3103" t="s">
        <v>57</v>
      </c>
      <c r="AD3103" t="s">
        <v>57</v>
      </c>
      <c r="AE3103">
        <v>0</v>
      </c>
      <c r="AF3103">
        <v>0</v>
      </c>
      <c r="AG3103">
        <v>0</v>
      </c>
      <c r="AH3103">
        <v>0</v>
      </c>
      <c r="AI3103" s="18" t="str">
        <f t="shared" si="193"/>
        <v>1</v>
      </c>
      <c r="AJ3103" s="18" t="str">
        <f t="shared" si="194"/>
        <v>1</v>
      </c>
      <c r="AK3103" s="18" t="str">
        <f t="shared" si="195"/>
        <v>1</v>
      </c>
      <c r="AL3103" s="18">
        <f t="shared" si="196"/>
        <v>0</v>
      </c>
      <c r="AM3103" t="s">
        <v>55</v>
      </c>
      <c r="AN3103" t="s">
        <v>55</v>
      </c>
      <c r="AO3103">
        <v>0</v>
      </c>
      <c r="AP3103">
        <v>1</v>
      </c>
      <c r="AQ3103">
        <v>0</v>
      </c>
      <c r="AR3103" t="s">
        <v>59</v>
      </c>
      <c r="AS3103" t="s">
        <v>80</v>
      </c>
      <c r="AT3103" t="s">
        <v>80</v>
      </c>
      <c r="AU3103" t="s">
        <v>80</v>
      </c>
      <c r="AV3103" t="s">
        <v>8962</v>
      </c>
      <c r="AW3103" t="s">
        <v>3536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2016031024</v>
      </c>
      <c r="BM3103">
        <v>24</v>
      </c>
    </row>
    <row r="3104" spans="1:65">
      <c r="A3104" t="s">
        <v>8963</v>
      </c>
      <c r="B3104">
        <v>3103</v>
      </c>
      <c r="C3104" t="s">
        <v>57</v>
      </c>
      <c r="D3104" t="s">
        <v>55</v>
      </c>
      <c r="E3104">
        <v>24</v>
      </c>
      <c r="F3104">
        <v>2016031024</v>
      </c>
      <c r="G3104" t="s">
        <v>55</v>
      </c>
      <c r="H3104" t="s">
        <v>3537</v>
      </c>
      <c r="I3104" t="s">
        <v>55</v>
      </c>
      <c r="J3104" t="s">
        <v>55</v>
      </c>
      <c r="K3104" t="s">
        <v>55</v>
      </c>
      <c r="L3104" t="s">
        <v>55</v>
      </c>
      <c r="M3104" t="s">
        <v>55</v>
      </c>
      <c r="N3104" t="s">
        <v>57</v>
      </c>
      <c r="O3104" t="s">
        <v>57</v>
      </c>
      <c r="P3104" t="s">
        <v>57</v>
      </c>
      <c r="Q3104" t="s">
        <v>57</v>
      </c>
      <c r="R3104" t="s">
        <v>57</v>
      </c>
      <c r="S3104" t="s">
        <v>55</v>
      </c>
      <c r="T3104" t="s">
        <v>57</v>
      </c>
      <c r="U3104" t="s">
        <v>57</v>
      </c>
      <c r="V3104" t="s">
        <v>57</v>
      </c>
      <c r="W3104" t="s">
        <v>55</v>
      </c>
      <c r="X3104" t="s">
        <v>57</v>
      </c>
      <c r="Y3104" t="s">
        <v>57</v>
      </c>
      <c r="Z3104" t="s">
        <v>57</v>
      </c>
      <c r="AA3104" t="s">
        <v>57</v>
      </c>
      <c r="AB3104" t="s">
        <v>57</v>
      </c>
      <c r="AC3104" t="s">
        <v>57</v>
      </c>
      <c r="AD3104" t="s">
        <v>57</v>
      </c>
      <c r="AE3104">
        <v>0</v>
      </c>
      <c r="AF3104">
        <v>0</v>
      </c>
      <c r="AG3104">
        <v>0</v>
      </c>
      <c r="AH3104">
        <v>0</v>
      </c>
      <c r="AI3104" s="18" t="str">
        <f t="shared" si="193"/>
        <v>1</v>
      </c>
      <c r="AJ3104" s="18" t="str">
        <f t="shared" si="194"/>
        <v>1</v>
      </c>
      <c r="AK3104" s="18" t="str">
        <f t="shared" si="195"/>
        <v>1</v>
      </c>
      <c r="AL3104" s="18">
        <f t="shared" si="196"/>
        <v>0</v>
      </c>
      <c r="AM3104" t="s">
        <v>55</v>
      </c>
      <c r="AN3104" t="s">
        <v>55</v>
      </c>
      <c r="AO3104">
        <v>0</v>
      </c>
      <c r="AP3104">
        <v>1</v>
      </c>
      <c r="AQ3104">
        <v>0</v>
      </c>
      <c r="AR3104" t="s">
        <v>59</v>
      </c>
      <c r="AS3104" t="s">
        <v>80</v>
      </c>
      <c r="AT3104" t="s">
        <v>80</v>
      </c>
      <c r="AU3104" t="s">
        <v>80</v>
      </c>
      <c r="AV3104" t="s">
        <v>8963</v>
      </c>
      <c r="AW3104" t="s">
        <v>3537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2016031024</v>
      </c>
      <c r="BM3104">
        <v>24</v>
      </c>
    </row>
    <row r="3105" spans="1:65">
      <c r="A3105" t="s">
        <v>8964</v>
      </c>
      <c r="B3105">
        <v>3104</v>
      </c>
      <c r="C3105" t="s">
        <v>57</v>
      </c>
      <c r="D3105" t="s">
        <v>55</v>
      </c>
      <c r="E3105">
        <v>24</v>
      </c>
      <c r="F3105">
        <v>2016031024</v>
      </c>
      <c r="G3105" t="s">
        <v>55</v>
      </c>
      <c r="H3105" t="s">
        <v>3538</v>
      </c>
      <c r="I3105" t="s">
        <v>55</v>
      </c>
      <c r="J3105" t="s">
        <v>55</v>
      </c>
      <c r="K3105" t="s">
        <v>55</v>
      </c>
      <c r="L3105" t="s">
        <v>55</v>
      </c>
      <c r="M3105" t="s">
        <v>55</v>
      </c>
      <c r="N3105" t="s">
        <v>57</v>
      </c>
      <c r="O3105" t="s">
        <v>57</v>
      </c>
      <c r="P3105" t="s">
        <v>57</v>
      </c>
      <c r="Q3105" t="s">
        <v>57</v>
      </c>
      <c r="R3105" t="s">
        <v>57</v>
      </c>
      <c r="S3105" t="s">
        <v>55</v>
      </c>
      <c r="T3105" t="s">
        <v>57</v>
      </c>
      <c r="U3105" t="s">
        <v>57</v>
      </c>
      <c r="V3105" t="s">
        <v>57</v>
      </c>
      <c r="W3105" t="s">
        <v>55</v>
      </c>
      <c r="X3105" t="s">
        <v>57</v>
      </c>
      <c r="Y3105" t="s">
        <v>57</v>
      </c>
      <c r="Z3105" t="s">
        <v>57</v>
      </c>
      <c r="AA3105" t="s">
        <v>57</v>
      </c>
      <c r="AB3105" t="s">
        <v>57</v>
      </c>
      <c r="AC3105" t="s">
        <v>57</v>
      </c>
      <c r="AD3105" t="s">
        <v>57</v>
      </c>
      <c r="AE3105">
        <v>0</v>
      </c>
      <c r="AF3105">
        <v>0</v>
      </c>
      <c r="AG3105">
        <v>0</v>
      </c>
      <c r="AH3105">
        <v>0</v>
      </c>
      <c r="AI3105" s="18" t="str">
        <f t="shared" si="193"/>
        <v>1</v>
      </c>
      <c r="AJ3105" s="18" t="str">
        <f t="shared" si="194"/>
        <v>1</v>
      </c>
      <c r="AK3105" s="18" t="str">
        <f t="shared" si="195"/>
        <v>1</v>
      </c>
      <c r="AL3105" s="18">
        <f t="shared" si="196"/>
        <v>0</v>
      </c>
      <c r="AM3105" t="s">
        <v>55</v>
      </c>
      <c r="AN3105" t="s">
        <v>55</v>
      </c>
      <c r="AO3105">
        <v>0</v>
      </c>
      <c r="AP3105">
        <v>1</v>
      </c>
      <c r="AQ3105">
        <v>0</v>
      </c>
      <c r="AR3105" t="s">
        <v>59</v>
      </c>
      <c r="AS3105" t="s">
        <v>80</v>
      </c>
      <c r="AT3105" t="s">
        <v>80</v>
      </c>
      <c r="AU3105" t="s">
        <v>80</v>
      </c>
      <c r="AV3105" t="s">
        <v>8964</v>
      </c>
      <c r="AW3105" t="s">
        <v>3538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2016031024</v>
      </c>
      <c r="BM3105">
        <v>24</v>
      </c>
    </row>
    <row r="3106" spans="1:65">
      <c r="A3106" t="s">
        <v>8965</v>
      </c>
      <c r="B3106">
        <v>3105</v>
      </c>
      <c r="C3106" t="s">
        <v>718</v>
      </c>
      <c r="D3106">
        <v>1</v>
      </c>
      <c r="E3106">
        <v>24</v>
      </c>
      <c r="F3106">
        <v>2016031024</v>
      </c>
      <c r="G3106">
        <v>20160310</v>
      </c>
      <c r="H3106" t="s">
        <v>3539</v>
      </c>
      <c r="I3106" t="s">
        <v>563</v>
      </c>
      <c r="J3106" t="s">
        <v>55</v>
      </c>
      <c r="K3106">
        <v>0</v>
      </c>
      <c r="L3106" t="s">
        <v>55</v>
      </c>
      <c r="M3106" t="s">
        <v>55</v>
      </c>
      <c r="N3106" t="s">
        <v>56</v>
      </c>
      <c r="O3106" t="s">
        <v>57</v>
      </c>
      <c r="P3106" t="s">
        <v>57</v>
      </c>
      <c r="Q3106" t="s">
        <v>3</v>
      </c>
      <c r="R3106" t="s">
        <v>3324</v>
      </c>
      <c r="S3106" t="s">
        <v>55</v>
      </c>
      <c r="T3106" t="s">
        <v>68</v>
      </c>
      <c r="U3106" t="s">
        <v>68</v>
      </c>
      <c r="V3106" t="s">
        <v>56</v>
      </c>
      <c r="W3106" t="s">
        <v>55</v>
      </c>
      <c r="X3106" t="s">
        <v>56</v>
      </c>
      <c r="Y3106" t="s">
        <v>56</v>
      </c>
      <c r="Z3106" t="s">
        <v>56</v>
      </c>
      <c r="AA3106" t="s">
        <v>57</v>
      </c>
      <c r="AB3106" t="s">
        <v>56</v>
      </c>
      <c r="AC3106" t="s">
        <v>56</v>
      </c>
      <c r="AD3106" t="s">
        <v>3540</v>
      </c>
      <c r="AE3106">
        <v>0</v>
      </c>
      <c r="AF3106">
        <v>1</v>
      </c>
      <c r="AG3106">
        <v>0</v>
      </c>
      <c r="AH3106">
        <v>0</v>
      </c>
      <c r="AI3106" s="18" t="str">
        <f t="shared" si="193"/>
        <v>1</v>
      </c>
      <c r="AJ3106" s="18" t="str">
        <f t="shared" si="194"/>
        <v>0</v>
      </c>
      <c r="AK3106" s="18" t="str">
        <f t="shared" si="195"/>
        <v>1</v>
      </c>
      <c r="AL3106" s="18">
        <f t="shared" si="196"/>
        <v>0</v>
      </c>
      <c r="AM3106">
        <v>2</v>
      </c>
      <c r="AN3106">
        <v>2</v>
      </c>
      <c r="AO3106">
        <v>0</v>
      </c>
      <c r="AP3106">
        <v>0</v>
      </c>
      <c r="AQ3106">
        <v>0</v>
      </c>
      <c r="AR3106" t="s">
        <v>209</v>
      </c>
      <c r="AS3106" t="s">
        <v>141</v>
      </c>
      <c r="AT3106" t="s">
        <v>141</v>
      </c>
      <c r="AU3106" t="s">
        <v>1326</v>
      </c>
      <c r="AV3106" t="s">
        <v>8965</v>
      </c>
      <c r="AW3106" t="s">
        <v>3539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1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2016031024</v>
      </c>
      <c r="BM3106">
        <v>24</v>
      </c>
    </row>
    <row r="3107" spans="1:65">
      <c r="A3107" t="s">
        <v>8966</v>
      </c>
      <c r="B3107">
        <v>3106</v>
      </c>
      <c r="C3107" t="s">
        <v>718</v>
      </c>
      <c r="D3107">
        <v>1</v>
      </c>
      <c r="E3107">
        <v>24</v>
      </c>
      <c r="F3107">
        <v>2016031024</v>
      </c>
      <c r="G3107">
        <v>20160310</v>
      </c>
      <c r="H3107" t="s">
        <v>3541</v>
      </c>
      <c r="I3107" t="s">
        <v>563</v>
      </c>
      <c r="J3107" t="s">
        <v>55</v>
      </c>
      <c r="K3107">
        <v>0</v>
      </c>
      <c r="L3107" t="s">
        <v>55</v>
      </c>
      <c r="M3107" t="s">
        <v>55</v>
      </c>
      <c r="N3107" t="s">
        <v>56</v>
      </c>
      <c r="O3107" t="s">
        <v>57</v>
      </c>
      <c r="P3107" t="s">
        <v>57</v>
      </c>
      <c r="Q3107" t="s">
        <v>3</v>
      </c>
      <c r="R3107" t="s">
        <v>3324</v>
      </c>
      <c r="S3107" t="s">
        <v>55</v>
      </c>
      <c r="T3107" t="s">
        <v>68</v>
      </c>
      <c r="U3107" t="s">
        <v>56</v>
      </c>
      <c r="V3107" t="s">
        <v>68</v>
      </c>
      <c r="W3107" t="s">
        <v>55</v>
      </c>
      <c r="X3107" t="s">
        <v>56</v>
      </c>
      <c r="Y3107" t="s">
        <v>56</v>
      </c>
      <c r="Z3107" t="s">
        <v>68</v>
      </c>
      <c r="AA3107" t="s">
        <v>57</v>
      </c>
      <c r="AB3107" t="s">
        <v>56</v>
      </c>
      <c r="AC3107" t="s">
        <v>68</v>
      </c>
      <c r="AD3107" t="s">
        <v>3542</v>
      </c>
      <c r="AE3107">
        <v>0</v>
      </c>
      <c r="AF3107">
        <v>0</v>
      </c>
      <c r="AG3107">
        <v>0</v>
      </c>
      <c r="AH3107">
        <v>1</v>
      </c>
      <c r="AI3107" s="18" t="str">
        <f t="shared" si="193"/>
        <v>1</v>
      </c>
      <c r="AJ3107" s="18" t="str">
        <f t="shared" si="194"/>
        <v>1</v>
      </c>
      <c r="AK3107" s="18" t="str">
        <f t="shared" si="195"/>
        <v>1</v>
      </c>
      <c r="AL3107" s="18">
        <f t="shared" si="196"/>
        <v>1</v>
      </c>
      <c r="AM3107" t="s">
        <v>55</v>
      </c>
      <c r="AN3107" t="s">
        <v>55</v>
      </c>
      <c r="AO3107">
        <v>0</v>
      </c>
      <c r="AP3107">
        <v>0</v>
      </c>
      <c r="AQ3107">
        <v>0</v>
      </c>
      <c r="AR3107" t="s">
        <v>209</v>
      </c>
      <c r="AS3107" t="s">
        <v>141</v>
      </c>
      <c r="AT3107" t="s">
        <v>141</v>
      </c>
      <c r="AU3107" t="s">
        <v>1326</v>
      </c>
      <c r="AV3107" t="s">
        <v>8966</v>
      </c>
      <c r="AW3107" t="s">
        <v>3541</v>
      </c>
      <c r="AX3107">
        <v>0</v>
      </c>
      <c r="AY3107">
        <v>0</v>
      </c>
      <c r="AZ3107">
        <v>0</v>
      </c>
      <c r="BA3107">
        <v>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1</v>
      </c>
      <c r="BL3107">
        <v>2016031024</v>
      </c>
      <c r="BM3107">
        <v>24</v>
      </c>
    </row>
    <row r="3108" spans="1:65">
      <c r="A3108" t="s">
        <v>8967</v>
      </c>
      <c r="B3108">
        <v>3107</v>
      </c>
      <c r="C3108" t="s">
        <v>718</v>
      </c>
      <c r="D3108">
        <v>1</v>
      </c>
      <c r="E3108">
        <v>24</v>
      </c>
      <c r="F3108">
        <v>2016031024</v>
      </c>
      <c r="G3108">
        <v>20160310</v>
      </c>
      <c r="H3108" t="s">
        <v>3543</v>
      </c>
      <c r="I3108" t="s">
        <v>563</v>
      </c>
      <c r="J3108" t="s">
        <v>55</v>
      </c>
      <c r="K3108">
        <v>0</v>
      </c>
      <c r="L3108" t="s">
        <v>55</v>
      </c>
      <c r="M3108" t="s">
        <v>55</v>
      </c>
      <c r="N3108" t="s">
        <v>56</v>
      </c>
      <c r="O3108" t="s">
        <v>57</v>
      </c>
      <c r="P3108" t="s">
        <v>57</v>
      </c>
      <c r="Q3108" t="s">
        <v>3</v>
      </c>
      <c r="R3108" t="s">
        <v>3324</v>
      </c>
      <c r="S3108" t="s">
        <v>55</v>
      </c>
      <c r="T3108" t="s">
        <v>68</v>
      </c>
      <c r="U3108" t="s">
        <v>56</v>
      </c>
      <c r="V3108" t="s">
        <v>56</v>
      </c>
      <c r="W3108" t="s">
        <v>55</v>
      </c>
      <c r="X3108" t="s">
        <v>56</v>
      </c>
      <c r="Y3108" t="s">
        <v>56</v>
      </c>
      <c r="Z3108" t="s">
        <v>56</v>
      </c>
      <c r="AA3108" t="s">
        <v>57</v>
      </c>
      <c r="AB3108" t="s">
        <v>56</v>
      </c>
      <c r="AC3108" t="s">
        <v>56</v>
      </c>
      <c r="AD3108" t="s">
        <v>3544</v>
      </c>
      <c r="AE3108">
        <v>0</v>
      </c>
      <c r="AF3108">
        <v>0</v>
      </c>
      <c r="AG3108">
        <v>0</v>
      </c>
      <c r="AH3108">
        <v>1</v>
      </c>
      <c r="AI3108" s="18" t="str">
        <f t="shared" si="193"/>
        <v>1</v>
      </c>
      <c r="AJ3108" s="18" t="str">
        <f t="shared" si="194"/>
        <v>1</v>
      </c>
      <c r="AK3108" s="18" t="str">
        <f t="shared" si="195"/>
        <v>1</v>
      </c>
      <c r="AL3108" s="18">
        <f t="shared" si="196"/>
        <v>1</v>
      </c>
      <c r="AM3108" t="s">
        <v>55</v>
      </c>
      <c r="AN3108" t="s">
        <v>55</v>
      </c>
      <c r="AO3108">
        <v>0</v>
      </c>
      <c r="AP3108">
        <v>0</v>
      </c>
      <c r="AQ3108">
        <v>0</v>
      </c>
      <c r="AR3108" t="s">
        <v>209</v>
      </c>
      <c r="AS3108" t="s">
        <v>141</v>
      </c>
      <c r="AT3108" t="s">
        <v>141</v>
      </c>
      <c r="AU3108" t="s">
        <v>1326</v>
      </c>
      <c r="AV3108" t="s">
        <v>8967</v>
      </c>
      <c r="AW3108" t="s">
        <v>3543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1</v>
      </c>
      <c r="BL3108">
        <v>2016031024</v>
      </c>
      <c r="BM3108">
        <v>24</v>
      </c>
    </row>
    <row r="3109" spans="1:65">
      <c r="A3109" t="s">
        <v>8968</v>
      </c>
      <c r="B3109">
        <v>3108</v>
      </c>
      <c r="C3109" t="s">
        <v>57</v>
      </c>
      <c r="D3109" t="s">
        <v>55</v>
      </c>
      <c r="E3109">
        <v>24</v>
      </c>
      <c r="F3109">
        <v>2016031024</v>
      </c>
      <c r="G3109" t="s">
        <v>55</v>
      </c>
      <c r="H3109" t="s">
        <v>3545</v>
      </c>
      <c r="I3109" t="s">
        <v>55</v>
      </c>
      <c r="J3109" t="s">
        <v>55</v>
      </c>
      <c r="K3109" t="s">
        <v>55</v>
      </c>
      <c r="L3109" t="s">
        <v>55</v>
      </c>
      <c r="M3109" t="s">
        <v>55</v>
      </c>
      <c r="N3109" t="s">
        <v>57</v>
      </c>
      <c r="O3109" t="s">
        <v>57</v>
      </c>
      <c r="P3109" t="s">
        <v>57</v>
      </c>
      <c r="Q3109" t="s">
        <v>57</v>
      </c>
      <c r="R3109" t="s">
        <v>57</v>
      </c>
      <c r="S3109" t="s">
        <v>55</v>
      </c>
      <c r="T3109" t="s">
        <v>57</v>
      </c>
      <c r="U3109" t="s">
        <v>57</v>
      </c>
      <c r="V3109" t="s">
        <v>57</v>
      </c>
      <c r="W3109" t="s">
        <v>55</v>
      </c>
      <c r="X3109" t="s">
        <v>57</v>
      </c>
      <c r="Y3109" t="s">
        <v>57</v>
      </c>
      <c r="Z3109" t="s">
        <v>57</v>
      </c>
      <c r="AA3109" t="s">
        <v>57</v>
      </c>
      <c r="AB3109" t="s">
        <v>57</v>
      </c>
      <c r="AC3109" t="s">
        <v>57</v>
      </c>
      <c r="AD3109" t="s">
        <v>57</v>
      </c>
      <c r="AE3109">
        <v>0</v>
      </c>
      <c r="AF3109">
        <v>0</v>
      </c>
      <c r="AG3109">
        <v>0</v>
      </c>
      <c r="AH3109">
        <v>0</v>
      </c>
      <c r="AI3109" s="18" t="str">
        <f t="shared" si="193"/>
        <v>1</v>
      </c>
      <c r="AJ3109" s="18" t="str">
        <f t="shared" si="194"/>
        <v>1</v>
      </c>
      <c r="AK3109" s="18" t="str">
        <f t="shared" si="195"/>
        <v>1</v>
      </c>
      <c r="AL3109" s="18">
        <f t="shared" si="196"/>
        <v>0</v>
      </c>
      <c r="AM3109" t="s">
        <v>55</v>
      </c>
      <c r="AN3109" t="s">
        <v>55</v>
      </c>
      <c r="AO3109">
        <v>0</v>
      </c>
      <c r="AP3109">
        <v>1</v>
      </c>
      <c r="AQ3109">
        <v>0</v>
      </c>
      <c r="AR3109" t="s">
        <v>59</v>
      </c>
      <c r="AS3109" t="s">
        <v>80</v>
      </c>
      <c r="AT3109" t="s">
        <v>80</v>
      </c>
      <c r="AU3109" t="s">
        <v>80</v>
      </c>
      <c r="AV3109" t="s">
        <v>8968</v>
      </c>
      <c r="AW3109" t="s">
        <v>3545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2016031024</v>
      </c>
      <c r="BM3109">
        <v>24</v>
      </c>
    </row>
    <row r="3110" spans="1:65">
      <c r="A3110" t="s">
        <v>8969</v>
      </c>
      <c r="B3110">
        <v>3109</v>
      </c>
      <c r="C3110" t="s">
        <v>57</v>
      </c>
      <c r="D3110" t="s">
        <v>55</v>
      </c>
      <c r="E3110">
        <v>24</v>
      </c>
      <c r="F3110">
        <v>2016031024</v>
      </c>
      <c r="G3110" t="s">
        <v>55</v>
      </c>
      <c r="H3110" t="s">
        <v>3419</v>
      </c>
      <c r="I3110" t="s">
        <v>55</v>
      </c>
      <c r="J3110" t="s">
        <v>55</v>
      </c>
      <c r="K3110" t="s">
        <v>55</v>
      </c>
      <c r="L3110" t="s">
        <v>55</v>
      </c>
      <c r="M3110" t="s">
        <v>55</v>
      </c>
      <c r="N3110" t="s">
        <v>57</v>
      </c>
      <c r="O3110" t="s">
        <v>57</v>
      </c>
      <c r="P3110" t="s">
        <v>57</v>
      </c>
      <c r="Q3110" t="s">
        <v>57</v>
      </c>
      <c r="R3110" t="s">
        <v>57</v>
      </c>
      <c r="S3110" t="s">
        <v>55</v>
      </c>
      <c r="T3110" t="s">
        <v>57</v>
      </c>
      <c r="U3110" t="s">
        <v>57</v>
      </c>
      <c r="V3110" t="s">
        <v>57</v>
      </c>
      <c r="W3110" t="s">
        <v>55</v>
      </c>
      <c r="X3110" t="s">
        <v>57</v>
      </c>
      <c r="Y3110" t="s">
        <v>57</v>
      </c>
      <c r="Z3110" t="s">
        <v>57</v>
      </c>
      <c r="AA3110" t="s">
        <v>57</v>
      </c>
      <c r="AB3110" t="s">
        <v>57</v>
      </c>
      <c r="AC3110" t="s">
        <v>57</v>
      </c>
      <c r="AD3110" t="s">
        <v>57</v>
      </c>
      <c r="AE3110">
        <v>0</v>
      </c>
      <c r="AF3110">
        <v>0</v>
      </c>
      <c r="AG3110">
        <v>0</v>
      </c>
      <c r="AH3110">
        <v>0</v>
      </c>
      <c r="AI3110" s="18" t="str">
        <f t="shared" si="193"/>
        <v>1</v>
      </c>
      <c r="AJ3110" s="18" t="str">
        <f t="shared" si="194"/>
        <v>1</v>
      </c>
      <c r="AK3110" s="18" t="str">
        <f t="shared" si="195"/>
        <v>1</v>
      </c>
      <c r="AL3110" s="18">
        <f t="shared" si="196"/>
        <v>0</v>
      </c>
      <c r="AM3110" t="s">
        <v>55</v>
      </c>
      <c r="AN3110" t="s">
        <v>55</v>
      </c>
      <c r="AO3110">
        <v>0</v>
      </c>
      <c r="AP3110">
        <v>1</v>
      </c>
      <c r="AQ3110">
        <v>0</v>
      </c>
      <c r="AR3110" t="s">
        <v>59</v>
      </c>
      <c r="AS3110" t="s">
        <v>80</v>
      </c>
      <c r="AT3110" t="s">
        <v>80</v>
      </c>
      <c r="AU3110" t="s">
        <v>80</v>
      </c>
      <c r="AV3110" t="s">
        <v>8969</v>
      </c>
      <c r="AW3110" t="s">
        <v>3419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1</v>
      </c>
      <c r="BJ3110">
        <v>0</v>
      </c>
      <c r="BK3110">
        <v>0</v>
      </c>
      <c r="BL3110">
        <v>2016031024</v>
      </c>
      <c r="BM3110">
        <v>24</v>
      </c>
    </row>
    <row r="3111" spans="1:65">
      <c r="A3111" t="s">
        <v>8970</v>
      </c>
      <c r="B3111">
        <v>3110</v>
      </c>
      <c r="C3111" t="s">
        <v>57</v>
      </c>
      <c r="D3111" t="s">
        <v>55</v>
      </c>
      <c r="E3111">
        <v>24</v>
      </c>
      <c r="F3111">
        <v>2016031024</v>
      </c>
      <c r="G3111" t="s">
        <v>55</v>
      </c>
      <c r="H3111" t="s">
        <v>3420</v>
      </c>
      <c r="I3111" t="s">
        <v>55</v>
      </c>
      <c r="J3111" t="s">
        <v>55</v>
      </c>
      <c r="K3111" t="s">
        <v>55</v>
      </c>
      <c r="L3111" t="s">
        <v>55</v>
      </c>
      <c r="M3111" t="s">
        <v>55</v>
      </c>
      <c r="N3111" t="s">
        <v>57</v>
      </c>
      <c r="O3111" t="s">
        <v>57</v>
      </c>
      <c r="P3111" t="s">
        <v>57</v>
      </c>
      <c r="Q3111" t="s">
        <v>57</v>
      </c>
      <c r="R3111" t="s">
        <v>57</v>
      </c>
      <c r="S3111" t="s">
        <v>55</v>
      </c>
      <c r="T3111" t="s">
        <v>57</v>
      </c>
      <c r="U3111" t="s">
        <v>57</v>
      </c>
      <c r="V3111" t="s">
        <v>57</v>
      </c>
      <c r="W3111" t="s">
        <v>55</v>
      </c>
      <c r="X3111" t="s">
        <v>57</v>
      </c>
      <c r="Y3111" t="s">
        <v>57</v>
      </c>
      <c r="Z3111" t="s">
        <v>57</v>
      </c>
      <c r="AA3111" t="s">
        <v>57</v>
      </c>
      <c r="AB3111" t="s">
        <v>57</v>
      </c>
      <c r="AC3111" t="s">
        <v>57</v>
      </c>
      <c r="AD3111" t="s">
        <v>57</v>
      </c>
      <c r="AE3111">
        <v>0</v>
      </c>
      <c r="AF3111">
        <v>0</v>
      </c>
      <c r="AG3111">
        <v>0</v>
      </c>
      <c r="AH3111">
        <v>0</v>
      </c>
      <c r="AI3111" s="18" t="str">
        <f t="shared" si="193"/>
        <v>1</v>
      </c>
      <c r="AJ3111" s="18" t="str">
        <f t="shared" si="194"/>
        <v>1</v>
      </c>
      <c r="AK3111" s="18" t="str">
        <f t="shared" si="195"/>
        <v>1</v>
      </c>
      <c r="AL3111" s="18">
        <f t="shared" si="196"/>
        <v>0</v>
      </c>
      <c r="AM3111" t="s">
        <v>55</v>
      </c>
      <c r="AN3111" t="s">
        <v>55</v>
      </c>
      <c r="AO3111">
        <v>0</v>
      </c>
      <c r="AP3111">
        <v>1</v>
      </c>
      <c r="AQ3111">
        <v>0</v>
      </c>
      <c r="AR3111" t="s">
        <v>59</v>
      </c>
      <c r="AS3111" t="s">
        <v>80</v>
      </c>
      <c r="AT3111" t="s">
        <v>80</v>
      </c>
      <c r="AU3111" t="s">
        <v>80</v>
      </c>
      <c r="AV3111" t="s">
        <v>8970</v>
      </c>
      <c r="AW3111" t="s">
        <v>3420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1</v>
      </c>
      <c r="BJ3111">
        <v>0</v>
      </c>
      <c r="BK3111">
        <v>0</v>
      </c>
      <c r="BL3111">
        <v>2016031024</v>
      </c>
      <c r="BM3111">
        <v>24</v>
      </c>
    </row>
    <row r="3112" spans="1:65">
      <c r="A3112" t="s">
        <v>8971</v>
      </c>
      <c r="B3112">
        <v>3111</v>
      </c>
      <c r="C3112" t="s">
        <v>57</v>
      </c>
      <c r="D3112" t="s">
        <v>55</v>
      </c>
      <c r="E3112">
        <v>24</v>
      </c>
      <c r="F3112">
        <v>2016031024</v>
      </c>
      <c r="G3112" t="s">
        <v>55</v>
      </c>
      <c r="H3112" t="s">
        <v>3421</v>
      </c>
      <c r="I3112" t="s">
        <v>55</v>
      </c>
      <c r="J3112" t="s">
        <v>55</v>
      </c>
      <c r="K3112" t="s">
        <v>55</v>
      </c>
      <c r="L3112" t="s">
        <v>55</v>
      </c>
      <c r="M3112" t="s">
        <v>55</v>
      </c>
      <c r="N3112" t="s">
        <v>57</v>
      </c>
      <c r="O3112" t="s">
        <v>57</v>
      </c>
      <c r="P3112" t="s">
        <v>57</v>
      </c>
      <c r="Q3112" t="s">
        <v>57</v>
      </c>
      <c r="R3112" t="s">
        <v>57</v>
      </c>
      <c r="S3112" t="s">
        <v>55</v>
      </c>
      <c r="T3112" t="s">
        <v>57</v>
      </c>
      <c r="U3112" t="s">
        <v>57</v>
      </c>
      <c r="V3112" t="s">
        <v>57</v>
      </c>
      <c r="W3112" t="s">
        <v>55</v>
      </c>
      <c r="X3112" t="s">
        <v>57</v>
      </c>
      <c r="Y3112" t="s">
        <v>57</v>
      </c>
      <c r="Z3112" t="s">
        <v>57</v>
      </c>
      <c r="AA3112" t="s">
        <v>57</v>
      </c>
      <c r="AB3112" t="s">
        <v>57</v>
      </c>
      <c r="AC3112" t="s">
        <v>57</v>
      </c>
      <c r="AD3112" t="s">
        <v>57</v>
      </c>
      <c r="AE3112">
        <v>0</v>
      </c>
      <c r="AF3112">
        <v>0</v>
      </c>
      <c r="AG3112">
        <v>0</v>
      </c>
      <c r="AH3112">
        <v>0</v>
      </c>
      <c r="AI3112" s="18" t="str">
        <f t="shared" si="193"/>
        <v>1</v>
      </c>
      <c r="AJ3112" s="18" t="str">
        <f t="shared" si="194"/>
        <v>1</v>
      </c>
      <c r="AK3112" s="18" t="str">
        <f t="shared" si="195"/>
        <v>1</v>
      </c>
      <c r="AL3112" s="18">
        <f t="shared" si="196"/>
        <v>0</v>
      </c>
      <c r="AM3112" t="s">
        <v>55</v>
      </c>
      <c r="AN3112" t="s">
        <v>55</v>
      </c>
      <c r="AO3112">
        <v>0</v>
      </c>
      <c r="AP3112">
        <v>1</v>
      </c>
      <c r="AQ3112">
        <v>0</v>
      </c>
      <c r="AR3112" t="s">
        <v>59</v>
      </c>
      <c r="AS3112" t="s">
        <v>80</v>
      </c>
      <c r="AT3112" t="s">
        <v>80</v>
      </c>
      <c r="AU3112" t="s">
        <v>80</v>
      </c>
      <c r="AV3112" t="s">
        <v>8971</v>
      </c>
      <c r="AW3112" t="s">
        <v>3421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2016031024</v>
      </c>
      <c r="BM3112">
        <v>24</v>
      </c>
    </row>
    <row r="3113" spans="1:65">
      <c r="A3113" t="s">
        <v>8972</v>
      </c>
      <c r="B3113">
        <v>3112</v>
      </c>
      <c r="C3113" t="s">
        <v>57</v>
      </c>
      <c r="D3113" t="s">
        <v>55</v>
      </c>
      <c r="E3113">
        <v>24</v>
      </c>
      <c r="F3113">
        <v>2016031024</v>
      </c>
      <c r="G3113" t="s">
        <v>55</v>
      </c>
      <c r="H3113" t="s">
        <v>3423</v>
      </c>
      <c r="I3113" t="s">
        <v>55</v>
      </c>
      <c r="J3113" t="s">
        <v>55</v>
      </c>
      <c r="K3113" t="s">
        <v>55</v>
      </c>
      <c r="L3113" t="s">
        <v>55</v>
      </c>
      <c r="M3113" t="s">
        <v>55</v>
      </c>
      <c r="N3113" t="s">
        <v>57</v>
      </c>
      <c r="O3113" t="s">
        <v>57</v>
      </c>
      <c r="P3113" t="s">
        <v>57</v>
      </c>
      <c r="Q3113" t="s">
        <v>57</v>
      </c>
      <c r="R3113" t="s">
        <v>57</v>
      </c>
      <c r="S3113" t="s">
        <v>55</v>
      </c>
      <c r="T3113" t="s">
        <v>57</v>
      </c>
      <c r="U3113" t="s">
        <v>57</v>
      </c>
      <c r="V3113" t="s">
        <v>57</v>
      </c>
      <c r="W3113" t="s">
        <v>55</v>
      </c>
      <c r="X3113" t="s">
        <v>57</v>
      </c>
      <c r="Y3113" t="s">
        <v>57</v>
      </c>
      <c r="Z3113" t="s">
        <v>57</v>
      </c>
      <c r="AA3113" t="s">
        <v>57</v>
      </c>
      <c r="AB3113" t="s">
        <v>57</v>
      </c>
      <c r="AC3113" t="s">
        <v>57</v>
      </c>
      <c r="AD3113" t="s">
        <v>57</v>
      </c>
      <c r="AE3113">
        <v>0</v>
      </c>
      <c r="AF3113">
        <v>0</v>
      </c>
      <c r="AG3113">
        <v>0</v>
      </c>
      <c r="AH3113">
        <v>0</v>
      </c>
      <c r="AI3113" s="18" t="str">
        <f t="shared" si="193"/>
        <v>1</v>
      </c>
      <c r="AJ3113" s="18" t="str">
        <f t="shared" si="194"/>
        <v>1</v>
      </c>
      <c r="AK3113" s="18" t="str">
        <f t="shared" si="195"/>
        <v>1</v>
      </c>
      <c r="AL3113" s="18">
        <f t="shared" si="196"/>
        <v>0</v>
      </c>
      <c r="AM3113" t="s">
        <v>55</v>
      </c>
      <c r="AN3113" t="s">
        <v>55</v>
      </c>
      <c r="AO3113">
        <v>0</v>
      </c>
      <c r="AP3113">
        <v>1</v>
      </c>
      <c r="AQ3113">
        <v>0</v>
      </c>
      <c r="AR3113" t="s">
        <v>59</v>
      </c>
      <c r="AS3113" t="s">
        <v>80</v>
      </c>
      <c r="AT3113" t="s">
        <v>80</v>
      </c>
      <c r="AU3113" t="s">
        <v>80</v>
      </c>
      <c r="AV3113" t="s">
        <v>8972</v>
      </c>
      <c r="AW3113" t="s">
        <v>3423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1</v>
      </c>
      <c r="BJ3113">
        <v>0</v>
      </c>
      <c r="BK3113">
        <v>0</v>
      </c>
      <c r="BL3113">
        <v>2016031024</v>
      </c>
      <c r="BM3113">
        <v>24</v>
      </c>
    </row>
    <row r="3114" spans="1:65">
      <c r="A3114" t="s">
        <v>8973</v>
      </c>
      <c r="B3114">
        <v>3113</v>
      </c>
      <c r="C3114" t="s">
        <v>718</v>
      </c>
      <c r="D3114">
        <v>1</v>
      </c>
      <c r="E3114">
        <v>24</v>
      </c>
      <c r="F3114">
        <v>2016031024</v>
      </c>
      <c r="G3114">
        <v>20160310</v>
      </c>
      <c r="H3114" t="s">
        <v>3546</v>
      </c>
      <c r="I3114" t="s">
        <v>80</v>
      </c>
      <c r="J3114" t="s">
        <v>55</v>
      </c>
      <c r="K3114">
        <v>0</v>
      </c>
      <c r="L3114" t="s">
        <v>55</v>
      </c>
      <c r="M3114" t="s">
        <v>55</v>
      </c>
      <c r="N3114" t="s">
        <v>56</v>
      </c>
      <c r="O3114" t="s">
        <v>57</v>
      </c>
      <c r="P3114" t="s">
        <v>57</v>
      </c>
      <c r="Q3114" t="s">
        <v>3</v>
      </c>
      <c r="R3114" t="s">
        <v>58</v>
      </c>
      <c r="S3114" t="s">
        <v>55</v>
      </c>
      <c r="T3114" t="s">
        <v>56</v>
      </c>
      <c r="U3114" t="s">
        <v>56</v>
      </c>
      <c r="V3114" t="s">
        <v>56</v>
      </c>
      <c r="W3114" t="s">
        <v>55</v>
      </c>
      <c r="X3114" t="s">
        <v>56</v>
      </c>
      <c r="Y3114" t="s">
        <v>56</v>
      </c>
      <c r="Z3114" t="s">
        <v>56</v>
      </c>
      <c r="AA3114" t="s">
        <v>57</v>
      </c>
      <c r="AB3114" t="s">
        <v>56</v>
      </c>
      <c r="AC3114" t="s">
        <v>56</v>
      </c>
      <c r="AD3114" t="s">
        <v>57</v>
      </c>
      <c r="AE3114">
        <v>0</v>
      </c>
      <c r="AF3114">
        <v>0</v>
      </c>
      <c r="AG3114">
        <v>0</v>
      </c>
      <c r="AH3114">
        <v>1</v>
      </c>
      <c r="AI3114" s="18" t="str">
        <f t="shared" si="193"/>
        <v>1</v>
      </c>
      <c r="AJ3114" s="18" t="str">
        <f t="shared" si="194"/>
        <v>1</v>
      </c>
      <c r="AK3114" s="18" t="str">
        <f t="shared" si="195"/>
        <v>1</v>
      </c>
      <c r="AL3114" s="18">
        <f t="shared" si="196"/>
        <v>1</v>
      </c>
      <c r="AM3114" t="s">
        <v>55</v>
      </c>
      <c r="AN3114" t="s">
        <v>55</v>
      </c>
      <c r="AO3114">
        <v>0</v>
      </c>
      <c r="AP3114">
        <v>0</v>
      </c>
      <c r="AQ3114">
        <v>0</v>
      </c>
      <c r="AR3114" t="s">
        <v>59</v>
      </c>
      <c r="AS3114" t="s">
        <v>58</v>
      </c>
      <c r="AT3114" t="s">
        <v>58</v>
      </c>
      <c r="AU3114" t="s">
        <v>1326</v>
      </c>
      <c r="AV3114" t="s">
        <v>8973</v>
      </c>
      <c r="AW3114" t="s">
        <v>3546</v>
      </c>
      <c r="AX3114">
        <v>0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1</v>
      </c>
      <c r="BL3114">
        <v>2016031024</v>
      </c>
      <c r="BM3114">
        <v>24</v>
      </c>
    </row>
    <row r="3115" spans="1:65">
      <c r="A3115" t="s">
        <v>8974</v>
      </c>
      <c r="B3115">
        <v>3114</v>
      </c>
      <c r="C3115" t="s">
        <v>718</v>
      </c>
      <c r="D3115">
        <v>1</v>
      </c>
      <c r="E3115">
        <v>24</v>
      </c>
      <c r="F3115">
        <v>2016031024</v>
      </c>
      <c r="G3115">
        <v>20160310</v>
      </c>
      <c r="H3115" t="s">
        <v>3547</v>
      </c>
      <c r="I3115" t="s">
        <v>563</v>
      </c>
      <c r="J3115" t="s">
        <v>55</v>
      </c>
      <c r="K3115">
        <v>0</v>
      </c>
      <c r="L3115" t="s">
        <v>55</v>
      </c>
      <c r="M3115" t="s">
        <v>55</v>
      </c>
      <c r="N3115" t="s">
        <v>56</v>
      </c>
      <c r="O3115" t="s">
        <v>57</v>
      </c>
      <c r="P3115" t="s">
        <v>57</v>
      </c>
      <c r="Q3115" t="s">
        <v>3</v>
      </c>
      <c r="R3115" t="s">
        <v>58</v>
      </c>
      <c r="S3115" t="s">
        <v>55</v>
      </c>
      <c r="T3115" t="s">
        <v>68</v>
      </c>
      <c r="U3115" t="s">
        <v>56</v>
      </c>
      <c r="V3115" t="s">
        <v>56</v>
      </c>
      <c r="W3115" t="s">
        <v>55</v>
      </c>
      <c r="X3115" t="s">
        <v>56</v>
      </c>
      <c r="Y3115" t="s">
        <v>56</v>
      </c>
      <c r="Z3115" t="s">
        <v>56</v>
      </c>
      <c r="AA3115" t="s">
        <v>57</v>
      </c>
      <c r="AB3115" t="s">
        <v>56</v>
      </c>
      <c r="AC3115" t="s">
        <v>56</v>
      </c>
      <c r="AD3115" t="s">
        <v>57</v>
      </c>
      <c r="AE3115">
        <v>0</v>
      </c>
      <c r="AF3115">
        <v>0</v>
      </c>
      <c r="AG3115">
        <v>0</v>
      </c>
      <c r="AH3115">
        <v>1</v>
      </c>
      <c r="AI3115" s="18" t="str">
        <f t="shared" si="193"/>
        <v>1</v>
      </c>
      <c r="AJ3115" s="18" t="str">
        <f t="shared" si="194"/>
        <v>1</v>
      </c>
      <c r="AK3115" s="18" t="str">
        <f t="shared" si="195"/>
        <v>1</v>
      </c>
      <c r="AL3115" s="18">
        <f t="shared" si="196"/>
        <v>1</v>
      </c>
      <c r="AM3115" t="s">
        <v>55</v>
      </c>
      <c r="AN3115" t="s">
        <v>55</v>
      </c>
      <c r="AO3115">
        <v>0</v>
      </c>
      <c r="AP3115">
        <v>0</v>
      </c>
      <c r="AQ3115">
        <v>0</v>
      </c>
      <c r="AR3115" t="s">
        <v>209</v>
      </c>
      <c r="AS3115" t="s">
        <v>58</v>
      </c>
      <c r="AT3115" t="s">
        <v>58</v>
      </c>
      <c r="AU3115" t="s">
        <v>1326</v>
      </c>
      <c r="AV3115" t="s">
        <v>8974</v>
      </c>
      <c r="AW3115" t="s">
        <v>3547</v>
      </c>
      <c r="AX3115">
        <v>0</v>
      </c>
      <c r="AY3115">
        <v>0</v>
      </c>
      <c r="AZ3115">
        <v>0</v>
      </c>
      <c r="BA3115">
        <v>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1</v>
      </c>
      <c r="BL3115">
        <v>2016031024</v>
      </c>
      <c r="BM3115">
        <v>24</v>
      </c>
    </row>
    <row r="3116" spans="1:65">
      <c r="A3116" t="s">
        <v>8975</v>
      </c>
      <c r="B3116">
        <v>3115</v>
      </c>
      <c r="C3116" t="s">
        <v>57</v>
      </c>
      <c r="D3116" t="s">
        <v>55</v>
      </c>
      <c r="E3116">
        <v>24</v>
      </c>
      <c r="F3116">
        <v>2016031024</v>
      </c>
      <c r="G3116" t="s">
        <v>55</v>
      </c>
      <c r="H3116" t="s">
        <v>3548</v>
      </c>
      <c r="I3116" t="s">
        <v>55</v>
      </c>
      <c r="J3116" t="s">
        <v>55</v>
      </c>
      <c r="K3116" t="s">
        <v>55</v>
      </c>
      <c r="L3116" t="s">
        <v>55</v>
      </c>
      <c r="M3116" t="s">
        <v>55</v>
      </c>
      <c r="N3116" t="s">
        <v>57</v>
      </c>
      <c r="O3116" t="s">
        <v>57</v>
      </c>
      <c r="P3116" t="s">
        <v>57</v>
      </c>
      <c r="Q3116" t="s">
        <v>57</v>
      </c>
      <c r="R3116" t="s">
        <v>57</v>
      </c>
      <c r="S3116" t="s">
        <v>55</v>
      </c>
      <c r="T3116" t="s">
        <v>57</v>
      </c>
      <c r="U3116" t="s">
        <v>57</v>
      </c>
      <c r="V3116" t="s">
        <v>57</v>
      </c>
      <c r="W3116" t="s">
        <v>55</v>
      </c>
      <c r="X3116" t="s">
        <v>57</v>
      </c>
      <c r="Y3116" t="s">
        <v>57</v>
      </c>
      <c r="Z3116" t="s">
        <v>57</v>
      </c>
      <c r="AA3116" t="s">
        <v>57</v>
      </c>
      <c r="AB3116" t="s">
        <v>57</v>
      </c>
      <c r="AC3116" t="s">
        <v>57</v>
      </c>
      <c r="AD3116" t="s">
        <v>57</v>
      </c>
      <c r="AE3116">
        <v>0</v>
      </c>
      <c r="AF3116">
        <v>0</v>
      </c>
      <c r="AG3116">
        <v>0</v>
      </c>
      <c r="AH3116">
        <v>0</v>
      </c>
      <c r="AI3116" s="18" t="str">
        <f t="shared" si="193"/>
        <v>1</v>
      </c>
      <c r="AJ3116" s="18" t="str">
        <f t="shared" si="194"/>
        <v>1</v>
      </c>
      <c r="AK3116" s="18" t="str">
        <f t="shared" si="195"/>
        <v>1</v>
      </c>
      <c r="AL3116" s="18">
        <f t="shared" si="196"/>
        <v>0</v>
      </c>
      <c r="AM3116" t="s">
        <v>55</v>
      </c>
      <c r="AN3116" t="s">
        <v>55</v>
      </c>
      <c r="AO3116">
        <v>0</v>
      </c>
      <c r="AP3116">
        <v>1</v>
      </c>
      <c r="AQ3116">
        <v>0</v>
      </c>
      <c r="AR3116" t="s">
        <v>59</v>
      </c>
      <c r="AS3116" t="s">
        <v>80</v>
      </c>
      <c r="AT3116" t="s">
        <v>80</v>
      </c>
      <c r="AU3116" t="s">
        <v>80</v>
      </c>
      <c r="AV3116" t="s">
        <v>8975</v>
      </c>
      <c r="AW3116" t="s">
        <v>3548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2016031024</v>
      </c>
      <c r="BM3116">
        <v>24</v>
      </c>
    </row>
    <row r="3117" spans="1:65">
      <c r="A3117" t="s">
        <v>8976</v>
      </c>
      <c r="B3117">
        <v>3116</v>
      </c>
      <c r="C3117" t="s">
        <v>57</v>
      </c>
      <c r="D3117" t="s">
        <v>55</v>
      </c>
      <c r="E3117">
        <v>24</v>
      </c>
      <c r="F3117">
        <v>2016031024</v>
      </c>
      <c r="G3117" t="s">
        <v>55</v>
      </c>
      <c r="H3117" t="s">
        <v>3549</v>
      </c>
      <c r="I3117" t="s">
        <v>55</v>
      </c>
      <c r="J3117" t="s">
        <v>55</v>
      </c>
      <c r="K3117" t="s">
        <v>55</v>
      </c>
      <c r="L3117" t="s">
        <v>55</v>
      </c>
      <c r="M3117" t="s">
        <v>55</v>
      </c>
      <c r="N3117" t="s">
        <v>57</v>
      </c>
      <c r="O3117" t="s">
        <v>57</v>
      </c>
      <c r="P3117" t="s">
        <v>57</v>
      </c>
      <c r="Q3117" t="s">
        <v>57</v>
      </c>
      <c r="R3117" t="s">
        <v>57</v>
      </c>
      <c r="S3117" t="s">
        <v>55</v>
      </c>
      <c r="T3117" t="s">
        <v>57</v>
      </c>
      <c r="U3117" t="s">
        <v>57</v>
      </c>
      <c r="V3117" t="s">
        <v>57</v>
      </c>
      <c r="W3117" t="s">
        <v>55</v>
      </c>
      <c r="X3117" t="s">
        <v>57</v>
      </c>
      <c r="Y3117" t="s">
        <v>57</v>
      </c>
      <c r="Z3117" t="s">
        <v>57</v>
      </c>
      <c r="AA3117" t="s">
        <v>57</v>
      </c>
      <c r="AB3117" t="s">
        <v>57</v>
      </c>
      <c r="AC3117" t="s">
        <v>57</v>
      </c>
      <c r="AD3117" t="s">
        <v>57</v>
      </c>
      <c r="AE3117">
        <v>0</v>
      </c>
      <c r="AF3117">
        <v>0</v>
      </c>
      <c r="AG3117">
        <v>0</v>
      </c>
      <c r="AH3117">
        <v>0</v>
      </c>
      <c r="AI3117" s="18" t="str">
        <f t="shared" si="193"/>
        <v>1</v>
      </c>
      <c r="AJ3117" s="18" t="str">
        <f t="shared" si="194"/>
        <v>1</v>
      </c>
      <c r="AK3117" s="18" t="str">
        <f t="shared" si="195"/>
        <v>1</v>
      </c>
      <c r="AL3117" s="18">
        <f t="shared" si="196"/>
        <v>0</v>
      </c>
      <c r="AM3117" t="s">
        <v>55</v>
      </c>
      <c r="AN3117" t="s">
        <v>55</v>
      </c>
      <c r="AO3117">
        <v>0</v>
      </c>
      <c r="AP3117">
        <v>1</v>
      </c>
      <c r="AQ3117">
        <v>0</v>
      </c>
      <c r="AR3117" t="s">
        <v>59</v>
      </c>
      <c r="AS3117" t="s">
        <v>80</v>
      </c>
      <c r="AT3117" t="s">
        <v>80</v>
      </c>
      <c r="AU3117" t="s">
        <v>80</v>
      </c>
      <c r="AV3117" t="s">
        <v>8976</v>
      </c>
      <c r="AW3117" t="s">
        <v>3549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>
        <v>0</v>
      </c>
      <c r="BK3117">
        <v>0</v>
      </c>
      <c r="BL3117">
        <v>2016031024</v>
      </c>
      <c r="BM3117">
        <v>24</v>
      </c>
    </row>
    <row r="3118" spans="1:65">
      <c r="A3118" t="s">
        <v>8977</v>
      </c>
      <c r="B3118">
        <v>3117</v>
      </c>
      <c r="C3118" t="s">
        <v>57</v>
      </c>
      <c r="D3118" t="s">
        <v>55</v>
      </c>
      <c r="E3118">
        <v>24</v>
      </c>
      <c r="F3118">
        <v>2016031024</v>
      </c>
      <c r="G3118" t="s">
        <v>55</v>
      </c>
      <c r="H3118" t="s">
        <v>3550</v>
      </c>
      <c r="I3118" t="s">
        <v>55</v>
      </c>
      <c r="J3118" t="s">
        <v>55</v>
      </c>
      <c r="K3118" t="s">
        <v>55</v>
      </c>
      <c r="L3118" t="s">
        <v>55</v>
      </c>
      <c r="M3118" t="s">
        <v>55</v>
      </c>
      <c r="N3118" t="s">
        <v>57</v>
      </c>
      <c r="O3118" t="s">
        <v>57</v>
      </c>
      <c r="P3118" t="s">
        <v>57</v>
      </c>
      <c r="Q3118" t="s">
        <v>57</v>
      </c>
      <c r="R3118" t="s">
        <v>57</v>
      </c>
      <c r="S3118" t="s">
        <v>55</v>
      </c>
      <c r="T3118" t="s">
        <v>57</v>
      </c>
      <c r="U3118" t="s">
        <v>57</v>
      </c>
      <c r="V3118" t="s">
        <v>57</v>
      </c>
      <c r="W3118" t="s">
        <v>55</v>
      </c>
      <c r="X3118" t="s">
        <v>57</v>
      </c>
      <c r="Y3118" t="s">
        <v>57</v>
      </c>
      <c r="Z3118" t="s">
        <v>57</v>
      </c>
      <c r="AA3118" t="s">
        <v>57</v>
      </c>
      <c r="AB3118" t="s">
        <v>57</v>
      </c>
      <c r="AC3118" t="s">
        <v>57</v>
      </c>
      <c r="AD3118" t="s">
        <v>57</v>
      </c>
      <c r="AE3118">
        <v>0</v>
      </c>
      <c r="AF3118">
        <v>0</v>
      </c>
      <c r="AG3118">
        <v>0</v>
      </c>
      <c r="AH3118">
        <v>0</v>
      </c>
      <c r="AI3118" s="18" t="str">
        <f t="shared" si="193"/>
        <v>1</v>
      </c>
      <c r="AJ3118" s="18" t="str">
        <f t="shared" si="194"/>
        <v>1</v>
      </c>
      <c r="AK3118" s="18" t="str">
        <f t="shared" si="195"/>
        <v>1</v>
      </c>
      <c r="AL3118" s="18">
        <f t="shared" si="196"/>
        <v>0</v>
      </c>
      <c r="AM3118" t="s">
        <v>55</v>
      </c>
      <c r="AN3118" t="s">
        <v>55</v>
      </c>
      <c r="AO3118">
        <v>0</v>
      </c>
      <c r="AP3118">
        <v>1</v>
      </c>
      <c r="AQ3118">
        <v>0</v>
      </c>
      <c r="AR3118" t="s">
        <v>59</v>
      </c>
      <c r="AS3118" t="s">
        <v>80</v>
      </c>
      <c r="AT3118" t="s">
        <v>80</v>
      </c>
      <c r="AU3118" t="s">
        <v>80</v>
      </c>
      <c r="AV3118" t="s">
        <v>8977</v>
      </c>
      <c r="AW3118" t="s">
        <v>3550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2016031024</v>
      </c>
      <c r="BM3118">
        <v>24</v>
      </c>
    </row>
    <row r="3119" spans="1:65">
      <c r="A3119" t="s">
        <v>8978</v>
      </c>
      <c r="B3119">
        <v>3118</v>
      </c>
      <c r="C3119" t="s">
        <v>57</v>
      </c>
      <c r="D3119" t="s">
        <v>55</v>
      </c>
      <c r="E3119">
        <v>24</v>
      </c>
      <c r="F3119">
        <v>2016031024</v>
      </c>
      <c r="G3119" t="s">
        <v>55</v>
      </c>
      <c r="H3119" t="s">
        <v>3551</v>
      </c>
      <c r="I3119" t="s">
        <v>55</v>
      </c>
      <c r="J3119" t="s">
        <v>55</v>
      </c>
      <c r="K3119" t="s">
        <v>55</v>
      </c>
      <c r="L3119" t="s">
        <v>55</v>
      </c>
      <c r="M3119" t="s">
        <v>55</v>
      </c>
      <c r="N3119" t="s">
        <v>57</v>
      </c>
      <c r="O3119" t="s">
        <v>57</v>
      </c>
      <c r="P3119" t="s">
        <v>57</v>
      </c>
      <c r="Q3119" t="s">
        <v>57</v>
      </c>
      <c r="R3119" t="s">
        <v>57</v>
      </c>
      <c r="S3119" t="s">
        <v>55</v>
      </c>
      <c r="T3119" t="s">
        <v>57</v>
      </c>
      <c r="U3119" t="s">
        <v>57</v>
      </c>
      <c r="V3119" t="s">
        <v>57</v>
      </c>
      <c r="W3119" t="s">
        <v>55</v>
      </c>
      <c r="X3119" t="s">
        <v>57</v>
      </c>
      <c r="Y3119" t="s">
        <v>57</v>
      </c>
      <c r="Z3119" t="s">
        <v>57</v>
      </c>
      <c r="AA3119" t="s">
        <v>57</v>
      </c>
      <c r="AB3119" t="s">
        <v>57</v>
      </c>
      <c r="AC3119" t="s">
        <v>57</v>
      </c>
      <c r="AD3119" t="s">
        <v>57</v>
      </c>
      <c r="AE3119">
        <v>0</v>
      </c>
      <c r="AF3119">
        <v>0</v>
      </c>
      <c r="AG3119">
        <v>0</v>
      </c>
      <c r="AH3119">
        <v>0</v>
      </c>
      <c r="AI3119" s="18" t="str">
        <f t="shared" si="193"/>
        <v>1</v>
      </c>
      <c r="AJ3119" s="18" t="str">
        <f t="shared" si="194"/>
        <v>1</v>
      </c>
      <c r="AK3119" s="18" t="str">
        <f t="shared" si="195"/>
        <v>1</v>
      </c>
      <c r="AL3119" s="18">
        <f t="shared" si="196"/>
        <v>0</v>
      </c>
      <c r="AM3119" t="s">
        <v>55</v>
      </c>
      <c r="AN3119" t="s">
        <v>55</v>
      </c>
      <c r="AO3119">
        <v>0</v>
      </c>
      <c r="AP3119">
        <v>1</v>
      </c>
      <c r="AQ3119">
        <v>0</v>
      </c>
      <c r="AR3119" t="s">
        <v>59</v>
      </c>
      <c r="AS3119" t="s">
        <v>80</v>
      </c>
      <c r="AT3119" t="s">
        <v>80</v>
      </c>
      <c r="AU3119" t="s">
        <v>80</v>
      </c>
      <c r="AV3119" t="s">
        <v>8978</v>
      </c>
      <c r="AW3119" t="s">
        <v>3551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2016031024</v>
      </c>
      <c r="BM3119">
        <v>24</v>
      </c>
    </row>
    <row r="3120" spans="1:65">
      <c r="A3120" t="s">
        <v>8979</v>
      </c>
      <c r="B3120">
        <v>3119</v>
      </c>
      <c r="C3120" t="s">
        <v>57</v>
      </c>
      <c r="D3120" t="s">
        <v>55</v>
      </c>
      <c r="E3120">
        <v>24</v>
      </c>
      <c r="F3120">
        <v>2016031024</v>
      </c>
      <c r="G3120" t="s">
        <v>55</v>
      </c>
      <c r="H3120" t="s">
        <v>3552</v>
      </c>
      <c r="I3120" t="s">
        <v>55</v>
      </c>
      <c r="J3120" t="s">
        <v>55</v>
      </c>
      <c r="K3120" t="s">
        <v>55</v>
      </c>
      <c r="L3120" t="s">
        <v>55</v>
      </c>
      <c r="M3120" t="s">
        <v>55</v>
      </c>
      <c r="N3120" t="s">
        <v>57</v>
      </c>
      <c r="O3120" t="s">
        <v>57</v>
      </c>
      <c r="P3120" t="s">
        <v>57</v>
      </c>
      <c r="Q3120" t="s">
        <v>57</v>
      </c>
      <c r="R3120" t="s">
        <v>57</v>
      </c>
      <c r="S3120" t="s">
        <v>55</v>
      </c>
      <c r="T3120" t="s">
        <v>57</v>
      </c>
      <c r="U3120" t="s">
        <v>57</v>
      </c>
      <c r="V3120" t="s">
        <v>57</v>
      </c>
      <c r="W3120" t="s">
        <v>55</v>
      </c>
      <c r="X3120" t="s">
        <v>57</v>
      </c>
      <c r="Y3120" t="s">
        <v>57</v>
      </c>
      <c r="Z3120" t="s">
        <v>57</v>
      </c>
      <c r="AA3120" t="s">
        <v>57</v>
      </c>
      <c r="AB3120" t="s">
        <v>57</v>
      </c>
      <c r="AC3120" t="s">
        <v>57</v>
      </c>
      <c r="AD3120" t="s">
        <v>57</v>
      </c>
      <c r="AE3120">
        <v>0</v>
      </c>
      <c r="AF3120">
        <v>0</v>
      </c>
      <c r="AG3120">
        <v>0</v>
      </c>
      <c r="AH3120">
        <v>0</v>
      </c>
      <c r="AI3120" s="18" t="str">
        <f t="shared" si="193"/>
        <v>1</v>
      </c>
      <c r="AJ3120" s="18" t="str">
        <f t="shared" si="194"/>
        <v>1</v>
      </c>
      <c r="AK3120" s="18" t="str">
        <f t="shared" si="195"/>
        <v>1</v>
      </c>
      <c r="AL3120" s="18">
        <f t="shared" si="196"/>
        <v>0</v>
      </c>
      <c r="AM3120" t="s">
        <v>55</v>
      </c>
      <c r="AN3120" t="s">
        <v>55</v>
      </c>
      <c r="AO3120">
        <v>0</v>
      </c>
      <c r="AP3120">
        <v>1</v>
      </c>
      <c r="AQ3120">
        <v>0</v>
      </c>
      <c r="AR3120" t="s">
        <v>59</v>
      </c>
      <c r="AS3120" t="s">
        <v>80</v>
      </c>
      <c r="AT3120" t="s">
        <v>80</v>
      </c>
      <c r="AU3120" t="s">
        <v>80</v>
      </c>
      <c r="AV3120" t="s">
        <v>8979</v>
      </c>
      <c r="AW3120" t="s">
        <v>3552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2016031024</v>
      </c>
      <c r="BM3120">
        <v>24</v>
      </c>
    </row>
    <row r="3121" spans="1:65">
      <c r="A3121" t="s">
        <v>8980</v>
      </c>
      <c r="B3121">
        <v>3120</v>
      </c>
      <c r="C3121" t="s">
        <v>57</v>
      </c>
      <c r="D3121" t="s">
        <v>55</v>
      </c>
      <c r="E3121">
        <v>24</v>
      </c>
      <c r="F3121">
        <v>2016031024</v>
      </c>
      <c r="G3121" t="s">
        <v>55</v>
      </c>
      <c r="H3121" t="s">
        <v>3553</v>
      </c>
      <c r="I3121" t="s">
        <v>55</v>
      </c>
      <c r="J3121" t="s">
        <v>55</v>
      </c>
      <c r="K3121" t="s">
        <v>55</v>
      </c>
      <c r="L3121" t="s">
        <v>55</v>
      </c>
      <c r="M3121" t="s">
        <v>55</v>
      </c>
      <c r="N3121" t="s">
        <v>57</v>
      </c>
      <c r="O3121" t="s">
        <v>57</v>
      </c>
      <c r="P3121" t="s">
        <v>57</v>
      </c>
      <c r="Q3121" t="s">
        <v>57</v>
      </c>
      <c r="R3121" t="s">
        <v>57</v>
      </c>
      <c r="S3121" t="s">
        <v>55</v>
      </c>
      <c r="T3121" t="s">
        <v>57</v>
      </c>
      <c r="U3121" t="s">
        <v>57</v>
      </c>
      <c r="V3121" t="s">
        <v>57</v>
      </c>
      <c r="W3121" t="s">
        <v>55</v>
      </c>
      <c r="X3121" t="s">
        <v>57</v>
      </c>
      <c r="Y3121" t="s">
        <v>57</v>
      </c>
      <c r="Z3121" t="s">
        <v>57</v>
      </c>
      <c r="AA3121" t="s">
        <v>57</v>
      </c>
      <c r="AB3121" t="s">
        <v>57</v>
      </c>
      <c r="AC3121" t="s">
        <v>57</v>
      </c>
      <c r="AD3121" t="s">
        <v>57</v>
      </c>
      <c r="AE3121">
        <v>0</v>
      </c>
      <c r="AF3121">
        <v>0</v>
      </c>
      <c r="AG3121">
        <v>0</v>
      </c>
      <c r="AH3121">
        <v>0</v>
      </c>
      <c r="AI3121" s="18" t="str">
        <f t="shared" si="193"/>
        <v>1</v>
      </c>
      <c r="AJ3121" s="18" t="str">
        <f t="shared" si="194"/>
        <v>1</v>
      </c>
      <c r="AK3121" s="18" t="str">
        <f t="shared" si="195"/>
        <v>1</v>
      </c>
      <c r="AL3121" s="18">
        <f t="shared" si="196"/>
        <v>0</v>
      </c>
      <c r="AM3121" t="s">
        <v>55</v>
      </c>
      <c r="AN3121" t="s">
        <v>55</v>
      </c>
      <c r="AO3121">
        <v>0</v>
      </c>
      <c r="AP3121">
        <v>1</v>
      </c>
      <c r="AQ3121">
        <v>0</v>
      </c>
      <c r="AR3121" t="s">
        <v>59</v>
      </c>
      <c r="AS3121" t="s">
        <v>80</v>
      </c>
      <c r="AT3121" t="s">
        <v>80</v>
      </c>
      <c r="AU3121" t="s">
        <v>80</v>
      </c>
      <c r="AV3121" t="s">
        <v>8980</v>
      </c>
      <c r="AW3121" t="s">
        <v>3553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2016031024</v>
      </c>
      <c r="BM3121">
        <v>24</v>
      </c>
    </row>
    <row r="3122" spans="1:65">
      <c r="A3122" t="s">
        <v>8981</v>
      </c>
      <c r="B3122">
        <v>3121</v>
      </c>
      <c r="C3122" t="s">
        <v>57</v>
      </c>
      <c r="D3122" t="s">
        <v>55</v>
      </c>
      <c r="E3122">
        <v>24</v>
      </c>
      <c r="F3122">
        <v>2016031024</v>
      </c>
      <c r="G3122" t="s">
        <v>55</v>
      </c>
      <c r="H3122" t="s">
        <v>3554</v>
      </c>
      <c r="I3122" t="s">
        <v>55</v>
      </c>
      <c r="J3122" t="s">
        <v>55</v>
      </c>
      <c r="K3122" t="s">
        <v>55</v>
      </c>
      <c r="L3122" t="s">
        <v>55</v>
      </c>
      <c r="M3122" t="s">
        <v>55</v>
      </c>
      <c r="N3122" t="s">
        <v>57</v>
      </c>
      <c r="O3122" t="s">
        <v>57</v>
      </c>
      <c r="P3122" t="s">
        <v>57</v>
      </c>
      <c r="Q3122" t="s">
        <v>57</v>
      </c>
      <c r="R3122" t="s">
        <v>57</v>
      </c>
      <c r="S3122" t="s">
        <v>55</v>
      </c>
      <c r="T3122" t="s">
        <v>57</v>
      </c>
      <c r="U3122" t="s">
        <v>57</v>
      </c>
      <c r="V3122" t="s">
        <v>57</v>
      </c>
      <c r="W3122" t="s">
        <v>55</v>
      </c>
      <c r="X3122" t="s">
        <v>57</v>
      </c>
      <c r="Y3122" t="s">
        <v>57</v>
      </c>
      <c r="Z3122" t="s">
        <v>57</v>
      </c>
      <c r="AA3122" t="s">
        <v>57</v>
      </c>
      <c r="AB3122" t="s">
        <v>57</v>
      </c>
      <c r="AC3122" t="s">
        <v>57</v>
      </c>
      <c r="AD3122" t="s">
        <v>57</v>
      </c>
      <c r="AE3122">
        <v>0</v>
      </c>
      <c r="AF3122">
        <v>0</v>
      </c>
      <c r="AG3122">
        <v>0</v>
      </c>
      <c r="AH3122">
        <v>0</v>
      </c>
      <c r="AI3122" s="18" t="str">
        <f t="shared" si="193"/>
        <v>1</v>
      </c>
      <c r="AJ3122" s="18" t="str">
        <f t="shared" si="194"/>
        <v>1</v>
      </c>
      <c r="AK3122" s="18" t="str">
        <f t="shared" si="195"/>
        <v>1</v>
      </c>
      <c r="AL3122" s="18">
        <f t="shared" si="196"/>
        <v>0</v>
      </c>
      <c r="AM3122" t="s">
        <v>55</v>
      </c>
      <c r="AN3122" t="s">
        <v>55</v>
      </c>
      <c r="AO3122">
        <v>0</v>
      </c>
      <c r="AP3122">
        <v>1</v>
      </c>
      <c r="AQ3122">
        <v>0</v>
      </c>
      <c r="AR3122" t="s">
        <v>59</v>
      </c>
      <c r="AS3122" t="s">
        <v>80</v>
      </c>
      <c r="AT3122" t="s">
        <v>80</v>
      </c>
      <c r="AU3122" t="s">
        <v>80</v>
      </c>
      <c r="AV3122" t="s">
        <v>8981</v>
      </c>
      <c r="AW3122" t="s">
        <v>3554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1</v>
      </c>
      <c r="BJ3122">
        <v>0</v>
      </c>
      <c r="BK3122">
        <v>0</v>
      </c>
      <c r="BL3122">
        <v>2016031024</v>
      </c>
      <c r="BM3122">
        <v>24</v>
      </c>
    </row>
    <row r="3123" spans="1:65">
      <c r="A3123" t="s">
        <v>8982</v>
      </c>
      <c r="B3123">
        <v>3122</v>
      </c>
      <c r="C3123" t="s">
        <v>718</v>
      </c>
      <c r="D3123">
        <v>1</v>
      </c>
      <c r="E3123">
        <v>24</v>
      </c>
      <c r="F3123">
        <v>2016031024</v>
      </c>
      <c r="G3123">
        <v>20160310</v>
      </c>
      <c r="H3123" t="s">
        <v>3555</v>
      </c>
      <c r="I3123" t="s">
        <v>563</v>
      </c>
      <c r="J3123" t="s">
        <v>55</v>
      </c>
      <c r="K3123">
        <v>0</v>
      </c>
      <c r="L3123" t="s">
        <v>55</v>
      </c>
      <c r="M3123" t="s">
        <v>55</v>
      </c>
      <c r="N3123" t="s">
        <v>56</v>
      </c>
      <c r="O3123" t="s">
        <v>57</v>
      </c>
      <c r="P3123" t="s">
        <v>57</v>
      </c>
      <c r="Q3123" t="s">
        <v>3</v>
      </c>
      <c r="R3123" t="s">
        <v>58</v>
      </c>
      <c r="S3123" t="s">
        <v>55</v>
      </c>
      <c r="T3123" t="s">
        <v>68</v>
      </c>
      <c r="U3123" t="s">
        <v>56</v>
      </c>
      <c r="V3123" t="s">
        <v>56</v>
      </c>
      <c r="W3123" t="s">
        <v>55</v>
      </c>
      <c r="X3123" t="s">
        <v>56</v>
      </c>
      <c r="Y3123" t="s">
        <v>56</v>
      </c>
      <c r="Z3123" t="s">
        <v>56</v>
      </c>
      <c r="AA3123" t="s">
        <v>57</v>
      </c>
      <c r="AB3123" t="s">
        <v>56</v>
      </c>
      <c r="AC3123" t="s">
        <v>56</v>
      </c>
      <c r="AD3123" t="s">
        <v>57</v>
      </c>
      <c r="AE3123">
        <v>0</v>
      </c>
      <c r="AF3123">
        <v>0</v>
      </c>
      <c r="AG3123">
        <v>0</v>
      </c>
      <c r="AH3123">
        <v>1</v>
      </c>
      <c r="AI3123" s="18" t="str">
        <f t="shared" si="193"/>
        <v>1</v>
      </c>
      <c r="AJ3123" s="18" t="str">
        <f t="shared" si="194"/>
        <v>1</v>
      </c>
      <c r="AK3123" s="18" t="str">
        <f t="shared" si="195"/>
        <v>1</v>
      </c>
      <c r="AL3123" s="18">
        <f t="shared" si="196"/>
        <v>1</v>
      </c>
      <c r="AM3123" t="s">
        <v>55</v>
      </c>
      <c r="AN3123" t="s">
        <v>55</v>
      </c>
      <c r="AO3123">
        <v>0</v>
      </c>
      <c r="AP3123">
        <v>0</v>
      </c>
      <c r="AQ3123">
        <v>0</v>
      </c>
      <c r="AR3123" t="s">
        <v>209</v>
      </c>
      <c r="AS3123" t="s">
        <v>58</v>
      </c>
      <c r="AT3123" t="s">
        <v>58</v>
      </c>
      <c r="AU3123" t="s">
        <v>1326</v>
      </c>
      <c r="AV3123" t="s">
        <v>8982</v>
      </c>
      <c r="AW3123" t="s">
        <v>3555</v>
      </c>
      <c r="AX3123">
        <v>0</v>
      </c>
      <c r="AY3123">
        <v>0</v>
      </c>
      <c r="AZ3123">
        <v>0</v>
      </c>
      <c r="BA3123">
        <v>1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1</v>
      </c>
      <c r="BL3123">
        <v>2016031024</v>
      </c>
      <c r="BM3123">
        <v>24</v>
      </c>
    </row>
    <row r="3124" spans="1:65">
      <c r="A3124" t="s">
        <v>8983</v>
      </c>
      <c r="B3124">
        <v>3123</v>
      </c>
      <c r="C3124" t="s">
        <v>718</v>
      </c>
      <c r="D3124">
        <v>1</v>
      </c>
      <c r="E3124">
        <v>24</v>
      </c>
      <c r="F3124">
        <v>2016031024</v>
      </c>
      <c r="G3124">
        <v>20160310</v>
      </c>
      <c r="H3124" t="s">
        <v>3556</v>
      </c>
      <c r="I3124" t="s">
        <v>563</v>
      </c>
      <c r="J3124" t="s">
        <v>55</v>
      </c>
      <c r="K3124">
        <v>0</v>
      </c>
      <c r="L3124" t="s">
        <v>55</v>
      </c>
      <c r="M3124" t="s">
        <v>55</v>
      </c>
      <c r="N3124" t="s">
        <v>56</v>
      </c>
      <c r="O3124" t="s">
        <v>57</v>
      </c>
      <c r="P3124" t="s">
        <v>57</v>
      </c>
      <c r="Q3124" t="s">
        <v>3</v>
      </c>
      <c r="R3124" t="s">
        <v>58</v>
      </c>
      <c r="S3124" t="s">
        <v>55</v>
      </c>
      <c r="T3124" t="s">
        <v>68</v>
      </c>
      <c r="U3124" t="s">
        <v>56</v>
      </c>
      <c r="V3124" t="s">
        <v>56</v>
      </c>
      <c r="W3124" t="s">
        <v>55</v>
      </c>
      <c r="X3124" t="s">
        <v>56</v>
      </c>
      <c r="Y3124" t="s">
        <v>56</v>
      </c>
      <c r="Z3124" t="s">
        <v>56</v>
      </c>
      <c r="AA3124" t="s">
        <v>57</v>
      </c>
      <c r="AB3124" t="s">
        <v>56</v>
      </c>
      <c r="AC3124" t="s">
        <v>56</v>
      </c>
      <c r="AD3124" t="s">
        <v>57</v>
      </c>
      <c r="AE3124">
        <v>0</v>
      </c>
      <c r="AF3124">
        <v>0</v>
      </c>
      <c r="AG3124">
        <v>0</v>
      </c>
      <c r="AH3124">
        <v>1</v>
      </c>
      <c r="AI3124" s="18" t="str">
        <f t="shared" si="193"/>
        <v>1</v>
      </c>
      <c r="AJ3124" s="18" t="str">
        <f t="shared" si="194"/>
        <v>1</v>
      </c>
      <c r="AK3124" s="18" t="str">
        <f t="shared" si="195"/>
        <v>1</v>
      </c>
      <c r="AL3124" s="18">
        <f t="shared" si="196"/>
        <v>1</v>
      </c>
      <c r="AM3124" t="s">
        <v>55</v>
      </c>
      <c r="AN3124" t="s">
        <v>55</v>
      </c>
      <c r="AO3124">
        <v>0</v>
      </c>
      <c r="AP3124">
        <v>0</v>
      </c>
      <c r="AQ3124">
        <v>0</v>
      </c>
      <c r="AR3124" t="s">
        <v>209</v>
      </c>
      <c r="AS3124" t="s">
        <v>58</v>
      </c>
      <c r="AT3124" t="s">
        <v>58</v>
      </c>
      <c r="AU3124" t="s">
        <v>1326</v>
      </c>
      <c r="AV3124" t="s">
        <v>8983</v>
      </c>
      <c r="AW3124" t="s">
        <v>3556</v>
      </c>
      <c r="AX3124">
        <v>0</v>
      </c>
      <c r="AY3124">
        <v>0</v>
      </c>
      <c r="AZ3124">
        <v>0</v>
      </c>
      <c r="BA3124">
        <v>1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2016031024</v>
      </c>
      <c r="BM3124">
        <v>24</v>
      </c>
    </row>
    <row r="3125" spans="1:65">
      <c r="A3125" t="s">
        <v>8984</v>
      </c>
      <c r="B3125">
        <v>3124</v>
      </c>
      <c r="C3125" t="s">
        <v>57</v>
      </c>
      <c r="D3125" t="s">
        <v>55</v>
      </c>
      <c r="E3125">
        <v>24</v>
      </c>
      <c r="F3125">
        <v>2016031024</v>
      </c>
      <c r="G3125" t="s">
        <v>55</v>
      </c>
      <c r="H3125" t="s">
        <v>3557</v>
      </c>
      <c r="I3125" t="s">
        <v>55</v>
      </c>
      <c r="J3125" t="s">
        <v>55</v>
      </c>
      <c r="K3125" t="s">
        <v>55</v>
      </c>
      <c r="L3125" t="s">
        <v>55</v>
      </c>
      <c r="M3125" t="s">
        <v>55</v>
      </c>
      <c r="N3125" t="s">
        <v>57</v>
      </c>
      <c r="O3125" t="s">
        <v>57</v>
      </c>
      <c r="P3125" t="s">
        <v>57</v>
      </c>
      <c r="Q3125" t="s">
        <v>57</v>
      </c>
      <c r="R3125" t="s">
        <v>57</v>
      </c>
      <c r="S3125" t="s">
        <v>55</v>
      </c>
      <c r="T3125" t="s">
        <v>57</v>
      </c>
      <c r="U3125" t="s">
        <v>57</v>
      </c>
      <c r="V3125" t="s">
        <v>57</v>
      </c>
      <c r="W3125" t="s">
        <v>55</v>
      </c>
      <c r="X3125" t="s">
        <v>57</v>
      </c>
      <c r="Y3125" t="s">
        <v>57</v>
      </c>
      <c r="Z3125" t="s">
        <v>57</v>
      </c>
      <c r="AA3125" t="s">
        <v>57</v>
      </c>
      <c r="AB3125" t="s">
        <v>57</v>
      </c>
      <c r="AC3125" t="s">
        <v>57</v>
      </c>
      <c r="AD3125" t="s">
        <v>57</v>
      </c>
      <c r="AE3125">
        <v>0</v>
      </c>
      <c r="AF3125">
        <v>0</v>
      </c>
      <c r="AG3125">
        <v>0</v>
      </c>
      <c r="AH3125">
        <v>0</v>
      </c>
      <c r="AI3125" s="18" t="str">
        <f t="shared" si="193"/>
        <v>1</v>
      </c>
      <c r="AJ3125" s="18" t="str">
        <f t="shared" si="194"/>
        <v>1</v>
      </c>
      <c r="AK3125" s="18" t="str">
        <f t="shared" si="195"/>
        <v>1</v>
      </c>
      <c r="AL3125" s="18">
        <f t="shared" si="196"/>
        <v>0</v>
      </c>
      <c r="AM3125" t="s">
        <v>55</v>
      </c>
      <c r="AN3125" t="s">
        <v>55</v>
      </c>
      <c r="AO3125">
        <v>0</v>
      </c>
      <c r="AP3125">
        <v>1</v>
      </c>
      <c r="AQ3125">
        <v>0</v>
      </c>
      <c r="AR3125" t="s">
        <v>59</v>
      </c>
      <c r="AS3125" t="s">
        <v>80</v>
      </c>
      <c r="AT3125" t="s">
        <v>80</v>
      </c>
      <c r="AU3125" t="s">
        <v>80</v>
      </c>
      <c r="AV3125" t="s">
        <v>8984</v>
      </c>
      <c r="AW3125" t="s">
        <v>3557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2016031024</v>
      </c>
      <c r="BM3125">
        <v>24</v>
      </c>
    </row>
    <row r="3126" spans="1:65">
      <c r="A3126" t="s">
        <v>8985</v>
      </c>
      <c r="B3126">
        <v>3125</v>
      </c>
      <c r="C3126" t="s">
        <v>57</v>
      </c>
      <c r="D3126" t="s">
        <v>55</v>
      </c>
      <c r="E3126">
        <v>24</v>
      </c>
      <c r="F3126">
        <v>2016031024</v>
      </c>
      <c r="G3126" t="s">
        <v>55</v>
      </c>
      <c r="H3126" t="s">
        <v>3558</v>
      </c>
      <c r="I3126" t="s">
        <v>55</v>
      </c>
      <c r="J3126" t="s">
        <v>55</v>
      </c>
      <c r="K3126" t="s">
        <v>55</v>
      </c>
      <c r="L3126" t="s">
        <v>55</v>
      </c>
      <c r="M3126" t="s">
        <v>55</v>
      </c>
      <c r="N3126" t="s">
        <v>57</v>
      </c>
      <c r="O3126" t="s">
        <v>57</v>
      </c>
      <c r="P3126" t="s">
        <v>57</v>
      </c>
      <c r="Q3126" t="s">
        <v>57</v>
      </c>
      <c r="R3126" t="s">
        <v>57</v>
      </c>
      <c r="S3126" t="s">
        <v>55</v>
      </c>
      <c r="T3126" t="s">
        <v>57</v>
      </c>
      <c r="U3126" t="s">
        <v>57</v>
      </c>
      <c r="V3126" t="s">
        <v>57</v>
      </c>
      <c r="W3126" t="s">
        <v>55</v>
      </c>
      <c r="X3126" t="s">
        <v>57</v>
      </c>
      <c r="Y3126" t="s">
        <v>57</v>
      </c>
      <c r="Z3126" t="s">
        <v>57</v>
      </c>
      <c r="AA3126" t="s">
        <v>57</v>
      </c>
      <c r="AB3126" t="s">
        <v>57</v>
      </c>
      <c r="AC3126" t="s">
        <v>57</v>
      </c>
      <c r="AD3126" t="s">
        <v>57</v>
      </c>
      <c r="AE3126">
        <v>0</v>
      </c>
      <c r="AF3126">
        <v>0</v>
      </c>
      <c r="AG3126">
        <v>0</v>
      </c>
      <c r="AH3126">
        <v>0</v>
      </c>
      <c r="AI3126" s="18" t="str">
        <f t="shared" si="193"/>
        <v>1</v>
      </c>
      <c r="AJ3126" s="18" t="str">
        <f t="shared" si="194"/>
        <v>1</v>
      </c>
      <c r="AK3126" s="18" t="str">
        <f t="shared" si="195"/>
        <v>1</v>
      </c>
      <c r="AL3126" s="18">
        <f t="shared" si="196"/>
        <v>0</v>
      </c>
      <c r="AM3126" t="s">
        <v>55</v>
      </c>
      <c r="AN3126" t="s">
        <v>55</v>
      </c>
      <c r="AO3126">
        <v>0</v>
      </c>
      <c r="AP3126">
        <v>1</v>
      </c>
      <c r="AQ3126">
        <v>0</v>
      </c>
      <c r="AR3126" t="s">
        <v>59</v>
      </c>
      <c r="AS3126" t="s">
        <v>80</v>
      </c>
      <c r="AT3126" t="s">
        <v>80</v>
      </c>
      <c r="AU3126" t="s">
        <v>80</v>
      </c>
      <c r="AV3126" t="s">
        <v>8985</v>
      </c>
      <c r="AW3126" t="s">
        <v>3558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0</v>
      </c>
      <c r="BL3126">
        <v>2016031024</v>
      </c>
      <c r="BM3126">
        <v>24</v>
      </c>
    </row>
    <row r="3127" spans="1:65">
      <c r="A3127" t="s">
        <v>8986</v>
      </c>
      <c r="B3127">
        <v>3126</v>
      </c>
      <c r="C3127" t="s">
        <v>57</v>
      </c>
      <c r="D3127" t="s">
        <v>55</v>
      </c>
      <c r="E3127">
        <v>24</v>
      </c>
      <c r="F3127">
        <v>2016031024</v>
      </c>
      <c r="G3127" t="s">
        <v>55</v>
      </c>
      <c r="H3127" t="s">
        <v>3559</v>
      </c>
      <c r="I3127" t="s">
        <v>55</v>
      </c>
      <c r="J3127" t="s">
        <v>55</v>
      </c>
      <c r="K3127" t="s">
        <v>55</v>
      </c>
      <c r="L3127" t="s">
        <v>55</v>
      </c>
      <c r="M3127" t="s">
        <v>55</v>
      </c>
      <c r="N3127" t="s">
        <v>57</v>
      </c>
      <c r="O3127" t="s">
        <v>57</v>
      </c>
      <c r="P3127" t="s">
        <v>57</v>
      </c>
      <c r="Q3127" t="s">
        <v>57</v>
      </c>
      <c r="R3127" t="s">
        <v>57</v>
      </c>
      <c r="S3127" t="s">
        <v>55</v>
      </c>
      <c r="T3127" t="s">
        <v>57</v>
      </c>
      <c r="U3127" t="s">
        <v>57</v>
      </c>
      <c r="V3127" t="s">
        <v>57</v>
      </c>
      <c r="W3127" t="s">
        <v>55</v>
      </c>
      <c r="X3127" t="s">
        <v>57</v>
      </c>
      <c r="Y3127" t="s">
        <v>57</v>
      </c>
      <c r="Z3127" t="s">
        <v>57</v>
      </c>
      <c r="AA3127" t="s">
        <v>57</v>
      </c>
      <c r="AB3127" t="s">
        <v>57</v>
      </c>
      <c r="AC3127" t="s">
        <v>57</v>
      </c>
      <c r="AD3127" t="s">
        <v>57</v>
      </c>
      <c r="AE3127">
        <v>0</v>
      </c>
      <c r="AF3127">
        <v>0</v>
      </c>
      <c r="AG3127">
        <v>0</v>
      </c>
      <c r="AH3127">
        <v>0</v>
      </c>
      <c r="AI3127" s="18" t="str">
        <f t="shared" si="193"/>
        <v>1</v>
      </c>
      <c r="AJ3127" s="18" t="str">
        <f t="shared" si="194"/>
        <v>1</v>
      </c>
      <c r="AK3127" s="18" t="str">
        <f t="shared" si="195"/>
        <v>1</v>
      </c>
      <c r="AL3127" s="18">
        <f t="shared" si="196"/>
        <v>0</v>
      </c>
      <c r="AM3127" t="s">
        <v>55</v>
      </c>
      <c r="AN3127" t="s">
        <v>55</v>
      </c>
      <c r="AO3127">
        <v>0</v>
      </c>
      <c r="AP3127">
        <v>1</v>
      </c>
      <c r="AQ3127">
        <v>0</v>
      </c>
      <c r="AR3127" t="s">
        <v>59</v>
      </c>
      <c r="AS3127" t="s">
        <v>80</v>
      </c>
      <c r="AT3127" t="s">
        <v>80</v>
      </c>
      <c r="AU3127" t="s">
        <v>80</v>
      </c>
      <c r="AV3127" t="s">
        <v>8986</v>
      </c>
      <c r="AW3127" t="s">
        <v>3559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1</v>
      </c>
      <c r="BJ3127">
        <v>0</v>
      </c>
      <c r="BK3127">
        <v>0</v>
      </c>
      <c r="BL3127">
        <v>2016031024</v>
      </c>
      <c r="BM3127">
        <v>24</v>
      </c>
    </row>
    <row r="3128" spans="1:65">
      <c r="A3128" t="s">
        <v>8987</v>
      </c>
      <c r="B3128">
        <v>3127</v>
      </c>
      <c r="C3128" t="s">
        <v>57</v>
      </c>
      <c r="D3128" t="s">
        <v>55</v>
      </c>
      <c r="E3128">
        <v>24</v>
      </c>
      <c r="F3128">
        <v>2016031024</v>
      </c>
      <c r="G3128" t="s">
        <v>55</v>
      </c>
      <c r="H3128" t="s">
        <v>3560</v>
      </c>
      <c r="I3128" t="s">
        <v>55</v>
      </c>
      <c r="J3128" t="s">
        <v>55</v>
      </c>
      <c r="K3128" t="s">
        <v>55</v>
      </c>
      <c r="L3128" t="s">
        <v>55</v>
      </c>
      <c r="M3128" t="s">
        <v>55</v>
      </c>
      <c r="N3128" t="s">
        <v>57</v>
      </c>
      <c r="O3128" t="s">
        <v>57</v>
      </c>
      <c r="P3128" t="s">
        <v>57</v>
      </c>
      <c r="Q3128" t="s">
        <v>57</v>
      </c>
      <c r="R3128" t="s">
        <v>57</v>
      </c>
      <c r="S3128" t="s">
        <v>55</v>
      </c>
      <c r="T3128" t="s">
        <v>57</v>
      </c>
      <c r="U3128" t="s">
        <v>57</v>
      </c>
      <c r="V3128" t="s">
        <v>57</v>
      </c>
      <c r="W3128" t="s">
        <v>55</v>
      </c>
      <c r="X3128" t="s">
        <v>57</v>
      </c>
      <c r="Y3128" t="s">
        <v>57</v>
      </c>
      <c r="Z3128" t="s">
        <v>57</v>
      </c>
      <c r="AA3128" t="s">
        <v>57</v>
      </c>
      <c r="AB3128" t="s">
        <v>57</v>
      </c>
      <c r="AC3128" t="s">
        <v>57</v>
      </c>
      <c r="AD3128" t="s">
        <v>57</v>
      </c>
      <c r="AE3128">
        <v>0</v>
      </c>
      <c r="AF3128">
        <v>0</v>
      </c>
      <c r="AG3128">
        <v>0</v>
      </c>
      <c r="AH3128">
        <v>0</v>
      </c>
      <c r="AI3128" s="18" t="str">
        <f t="shared" si="193"/>
        <v>1</v>
      </c>
      <c r="AJ3128" s="18" t="str">
        <f t="shared" si="194"/>
        <v>1</v>
      </c>
      <c r="AK3128" s="18" t="str">
        <f t="shared" si="195"/>
        <v>1</v>
      </c>
      <c r="AL3128" s="18">
        <f t="shared" si="196"/>
        <v>0</v>
      </c>
      <c r="AM3128" t="s">
        <v>55</v>
      </c>
      <c r="AN3128" t="s">
        <v>55</v>
      </c>
      <c r="AO3128">
        <v>0</v>
      </c>
      <c r="AP3128">
        <v>1</v>
      </c>
      <c r="AQ3128">
        <v>0</v>
      </c>
      <c r="AR3128" t="s">
        <v>59</v>
      </c>
      <c r="AS3128" t="s">
        <v>80</v>
      </c>
      <c r="AT3128" t="s">
        <v>80</v>
      </c>
      <c r="AU3128" t="s">
        <v>80</v>
      </c>
      <c r="AV3128" t="s">
        <v>8987</v>
      </c>
      <c r="AW3128" t="s">
        <v>3560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1</v>
      </c>
      <c r="BJ3128">
        <v>0</v>
      </c>
      <c r="BK3128">
        <v>0</v>
      </c>
      <c r="BL3128">
        <v>2016031024</v>
      </c>
      <c r="BM3128">
        <v>24</v>
      </c>
    </row>
    <row r="3129" spans="1:65">
      <c r="A3129" t="s">
        <v>8988</v>
      </c>
      <c r="B3129">
        <v>3128</v>
      </c>
      <c r="C3129" t="s">
        <v>718</v>
      </c>
      <c r="D3129">
        <v>1</v>
      </c>
      <c r="E3129">
        <v>24</v>
      </c>
      <c r="F3129">
        <v>2016031024</v>
      </c>
      <c r="G3129">
        <v>20160310</v>
      </c>
      <c r="H3129" t="s">
        <v>3561</v>
      </c>
      <c r="I3129" t="s">
        <v>563</v>
      </c>
      <c r="J3129" t="s">
        <v>55</v>
      </c>
      <c r="K3129">
        <v>0</v>
      </c>
      <c r="L3129" t="s">
        <v>55</v>
      </c>
      <c r="M3129" t="s">
        <v>55</v>
      </c>
      <c r="N3129" t="s">
        <v>56</v>
      </c>
      <c r="O3129" t="s">
        <v>57</v>
      </c>
      <c r="P3129" t="s">
        <v>57</v>
      </c>
      <c r="Q3129" t="s">
        <v>3</v>
      </c>
      <c r="R3129" t="s">
        <v>58</v>
      </c>
      <c r="S3129" t="s">
        <v>55</v>
      </c>
      <c r="T3129" t="s">
        <v>68</v>
      </c>
      <c r="U3129" t="s">
        <v>56</v>
      </c>
      <c r="V3129" t="s">
        <v>56</v>
      </c>
      <c r="W3129" t="s">
        <v>55</v>
      </c>
      <c r="X3129" t="s">
        <v>56</v>
      </c>
      <c r="Y3129" t="s">
        <v>56</v>
      </c>
      <c r="Z3129" t="s">
        <v>56</v>
      </c>
      <c r="AA3129" t="s">
        <v>57</v>
      </c>
      <c r="AB3129" t="s">
        <v>56</v>
      </c>
      <c r="AC3129" t="s">
        <v>56</v>
      </c>
      <c r="AD3129" t="s">
        <v>57</v>
      </c>
      <c r="AE3129">
        <v>0</v>
      </c>
      <c r="AF3129">
        <v>0</v>
      </c>
      <c r="AG3129">
        <v>0</v>
      </c>
      <c r="AH3129">
        <v>1</v>
      </c>
      <c r="AI3129" s="18" t="str">
        <f t="shared" si="193"/>
        <v>1</v>
      </c>
      <c r="AJ3129" s="18" t="str">
        <f t="shared" si="194"/>
        <v>1</v>
      </c>
      <c r="AK3129" s="18" t="str">
        <f t="shared" si="195"/>
        <v>1</v>
      </c>
      <c r="AL3129" s="18">
        <f t="shared" si="196"/>
        <v>1</v>
      </c>
      <c r="AM3129" t="s">
        <v>55</v>
      </c>
      <c r="AN3129" t="s">
        <v>55</v>
      </c>
      <c r="AO3129">
        <v>0</v>
      </c>
      <c r="AP3129">
        <v>0</v>
      </c>
      <c r="AQ3129">
        <v>0</v>
      </c>
      <c r="AR3129" t="s">
        <v>209</v>
      </c>
      <c r="AS3129" t="s">
        <v>58</v>
      </c>
      <c r="AT3129" t="s">
        <v>58</v>
      </c>
      <c r="AU3129" t="s">
        <v>1326</v>
      </c>
      <c r="AV3129" t="s">
        <v>8988</v>
      </c>
      <c r="AW3129" t="s">
        <v>3561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</v>
      </c>
      <c r="BL3129">
        <v>2016031024</v>
      </c>
      <c r="BM3129">
        <v>24</v>
      </c>
    </row>
    <row r="3130" spans="1:65">
      <c r="A3130" t="s">
        <v>8989</v>
      </c>
      <c r="B3130">
        <v>3129</v>
      </c>
      <c r="C3130" t="s">
        <v>718</v>
      </c>
      <c r="D3130">
        <v>1</v>
      </c>
      <c r="E3130">
        <v>24</v>
      </c>
      <c r="F3130">
        <v>2016031024</v>
      </c>
      <c r="G3130">
        <v>20160310</v>
      </c>
      <c r="H3130" t="s">
        <v>3562</v>
      </c>
      <c r="I3130" t="s">
        <v>563</v>
      </c>
      <c r="J3130" t="s">
        <v>55</v>
      </c>
      <c r="K3130">
        <v>0</v>
      </c>
      <c r="L3130" t="s">
        <v>55</v>
      </c>
      <c r="M3130" t="s">
        <v>55</v>
      </c>
      <c r="N3130" t="s">
        <v>56</v>
      </c>
      <c r="O3130" t="s">
        <v>57</v>
      </c>
      <c r="P3130" t="s">
        <v>57</v>
      </c>
      <c r="Q3130" t="s">
        <v>3</v>
      </c>
      <c r="R3130" t="s">
        <v>58</v>
      </c>
      <c r="S3130" t="s">
        <v>55</v>
      </c>
      <c r="T3130" t="s">
        <v>68</v>
      </c>
      <c r="U3130" t="s">
        <v>56</v>
      </c>
      <c r="V3130" t="s">
        <v>56</v>
      </c>
      <c r="W3130" t="s">
        <v>55</v>
      </c>
      <c r="X3130" t="s">
        <v>56</v>
      </c>
      <c r="Y3130" t="s">
        <v>56</v>
      </c>
      <c r="Z3130" t="s">
        <v>56</v>
      </c>
      <c r="AA3130" t="s">
        <v>57</v>
      </c>
      <c r="AB3130" t="s">
        <v>56</v>
      </c>
      <c r="AC3130" t="s">
        <v>56</v>
      </c>
      <c r="AD3130" t="s">
        <v>57</v>
      </c>
      <c r="AE3130">
        <v>0</v>
      </c>
      <c r="AF3130">
        <v>0</v>
      </c>
      <c r="AG3130">
        <v>0</v>
      </c>
      <c r="AH3130">
        <v>1</v>
      </c>
      <c r="AI3130" s="18" t="str">
        <f t="shared" si="193"/>
        <v>1</v>
      </c>
      <c r="AJ3130" s="18" t="str">
        <f t="shared" si="194"/>
        <v>1</v>
      </c>
      <c r="AK3130" s="18" t="str">
        <f t="shared" si="195"/>
        <v>1</v>
      </c>
      <c r="AL3130" s="18">
        <f t="shared" si="196"/>
        <v>1</v>
      </c>
      <c r="AM3130" t="s">
        <v>55</v>
      </c>
      <c r="AN3130" t="s">
        <v>55</v>
      </c>
      <c r="AO3130">
        <v>0</v>
      </c>
      <c r="AP3130">
        <v>0</v>
      </c>
      <c r="AQ3130">
        <v>0</v>
      </c>
      <c r="AR3130" t="s">
        <v>209</v>
      </c>
      <c r="AS3130" t="s">
        <v>58</v>
      </c>
      <c r="AT3130" t="s">
        <v>58</v>
      </c>
      <c r="AU3130" t="s">
        <v>1326</v>
      </c>
      <c r="AV3130" t="s">
        <v>8989</v>
      </c>
      <c r="AW3130" t="s">
        <v>3562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2016031024</v>
      </c>
      <c r="BM3130">
        <v>24</v>
      </c>
    </row>
    <row r="3131" spans="1:65">
      <c r="A3131" t="s">
        <v>8990</v>
      </c>
      <c r="B3131">
        <v>3130</v>
      </c>
      <c r="C3131" t="s">
        <v>57</v>
      </c>
      <c r="D3131" t="s">
        <v>55</v>
      </c>
      <c r="E3131">
        <v>24</v>
      </c>
      <c r="F3131">
        <v>2016031024</v>
      </c>
      <c r="G3131" t="s">
        <v>55</v>
      </c>
      <c r="H3131" t="s">
        <v>3563</v>
      </c>
      <c r="I3131" t="s">
        <v>55</v>
      </c>
      <c r="J3131" t="s">
        <v>55</v>
      </c>
      <c r="K3131" t="s">
        <v>55</v>
      </c>
      <c r="L3131" t="s">
        <v>55</v>
      </c>
      <c r="M3131" t="s">
        <v>55</v>
      </c>
      <c r="N3131" t="s">
        <v>57</v>
      </c>
      <c r="O3131" t="s">
        <v>57</v>
      </c>
      <c r="P3131" t="s">
        <v>57</v>
      </c>
      <c r="Q3131" t="s">
        <v>57</v>
      </c>
      <c r="R3131" t="s">
        <v>57</v>
      </c>
      <c r="S3131" t="s">
        <v>55</v>
      </c>
      <c r="T3131" t="s">
        <v>57</v>
      </c>
      <c r="U3131" t="s">
        <v>57</v>
      </c>
      <c r="V3131" t="s">
        <v>57</v>
      </c>
      <c r="W3131" t="s">
        <v>55</v>
      </c>
      <c r="X3131" t="s">
        <v>57</v>
      </c>
      <c r="Y3131" t="s">
        <v>57</v>
      </c>
      <c r="Z3131" t="s">
        <v>57</v>
      </c>
      <c r="AA3131" t="s">
        <v>57</v>
      </c>
      <c r="AB3131" t="s">
        <v>57</v>
      </c>
      <c r="AC3131" t="s">
        <v>57</v>
      </c>
      <c r="AD3131" t="s">
        <v>57</v>
      </c>
      <c r="AE3131">
        <v>0</v>
      </c>
      <c r="AF3131">
        <v>0</v>
      </c>
      <c r="AG3131">
        <v>0</v>
      </c>
      <c r="AH3131">
        <v>0</v>
      </c>
      <c r="AI3131" s="18" t="str">
        <f t="shared" si="193"/>
        <v>1</v>
      </c>
      <c r="AJ3131" s="18" t="str">
        <f t="shared" si="194"/>
        <v>1</v>
      </c>
      <c r="AK3131" s="18" t="str">
        <f t="shared" si="195"/>
        <v>1</v>
      </c>
      <c r="AL3131" s="18">
        <f t="shared" si="196"/>
        <v>0</v>
      </c>
      <c r="AM3131" t="s">
        <v>55</v>
      </c>
      <c r="AN3131" t="s">
        <v>55</v>
      </c>
      <c r="AO3131">
        <v>0</v>
      </c>
      <c r="AP3131">
        <v>1</v>
      </c>
      <c r="AQ3131">
        <v>0</v>
      </c>
      <c r="AR3131" t="s">
        <v>59</v>
      </c>
      <c r="AS3131" t="s">
        <v>80</v>
      </c>
      <c r="AT3131" t="s">
        <v>80</v>
      </c>
      <c r="AU3131" t="s">
        <v>80</v>
      </c>
      <c r="AV3131" t="s">
        <v>8990</v>
      </c>
      <c r="AW3131" t="s">
        <v>3563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1</v>
      </c>
      <c r="BJ3131">
        <v>0</v>
      </c>
      <c r="BK3131">
        <v>0</v>
      </c>
      <c r="BL3131">
        <v>2016031024</v>
      </c>
      <c r="BM3131">
        <v>24</v>
      </c>
    </row>
    <row r="3132" spans="1:65">
      <c r="A3132" t="s">
        <v>8991</v>
      </c>
      <c r="B3132">
        <v>3131</v>
      </c>
      <c r="C3132" t="s">
        <v>57</v>
      </c>
      <c r="D3132" t="s">
        <v>55</v>
      </c>
      <c r="E3132">
        <v>24</v>
      </c>
      <c r="F3132">
        <v>2016031024</v>
      </c>
      <c r="G3132" t="s">
        <v>55</v>
      </c>
      <c r="H3132" t="s">
        <v>3564</v>
      </c>
      <c r="I3132" t="s">
        <v>55</v>
      </c>
      <c r="J3132" t="s">
        <v>55</v>
      </c>
      <c r="K3132" t="s">
        <v>55</v>
      </c>
      <c r="L3132" t="s">
        <v>55</v>
      </c>
      <c r="M3132" t="s">
        <v>55</v>
      </c>
      <c r="N3132" t="s">
        <v>57</v>
      </c>
      <c r="O3132" t="s">
        <v>57</v>
      </c>
      <c r="P3132" t="s">
        <v>57</v>
      </c>
      <c r="Q3132" t="s">
        <v>57</v>
      </c>
      <c r="R3132" t="s">
        <v>57</v>
      </c>
      <c r="S3132" t="s">
        <v>55</v>
      </c>
      <c r="T3132" t="s">
        <v>57</v>
      </c>
      <c r="U3132" t="s">
        <v>57</v>
      </c>
      <c r="V3132" t="s">
        <v>57</v>
      </c>
      <c r="W3132" t="s">
        <v>55</v>
      </c>
      <c r="X3132" t="s">
        <v>57</v>
      </c>
      <c r="Y3132" t="s">
        <v>57</v>
      </c>
      <c r="Z3132" t="s">
        <v>57</v>
      </c>
      <c r="AA3132" t="s">
        <v>57</v>
      </c>
      <c r="AB3132" t="s">
        <v>57</v>
      </c>
      <c r="AC3132" t="s">
        <v>57</v>
      </c>
      <c r="AD3132" t="s">
        <v>57</v>
      </c>
      <c r="AE3132">
        <v>0</v>
      </c>
      <c r="AF3132">
        <v>0</v>
      </c>
      <c r="AG3132">
        <v>0</v>
      </c>
      <c r="AH3132">
        <v>0</v>
      </c>
      <c r="AI3132" s="18" t="str">
        <f t="shared" si="193"/>
        <v>1</v>
      </c>
      <c r="AJ3132" s="18" t="str">
        <f t="shared" si="194"/>
        <v>1</v>
      </c>
      <c r="AK3132" s="18" t="str">
        <f t="shared" si="195"/>
        <v>1</v>
      </c>
      <c r="AL3132" s="18">
        <f t="shared" si="196"/>
        <v>0</v>
      </c>
      <c r="AM3132" t="s">
        <v>55</v>
      </c>
      <c r="AN3132" t="s">
        <v>55</v>
      </c>
      <c r="AO3132">
        <v>0</v>
      </c>
      <c r="AP3132">
        <v>1</v>
      </c>
      <c r="AQ3132">
        <v>0</v>
      </c>
      <c r="AR3132" t="s">
        <v>59</v>
      </c>
      <c r="AS3132" t="s">
        <v>80</v>
      </c>
      <c r="AT3132" t="s">
        <v>80</v>
      </c>
      <c r="AU3132" t="s">
        <v>80</v>
      </c>
      <c r="AV3132" t="s">
        <v>8991</v>
      </c>
      <c r="AW3132" t="s">
        <v>3564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1</v>
      </c>
      <c r="BJ3132">
        <v>0</v>
      </c>
      <c r="BK3132">
        <v>0</v>
      </c>
      <c r="BL3132">
        <v>2016031024</v>
      </c>
      <c r="BM3132">
        <v>24</v>
      </c>
    </row>
    <row r="3133" spans="1:65">
      <c r="A3133" t="s">
        <v>8992</v>
      </c>
      <c r="B3133">
        <v>3132</v>
      </c>
      <c r="C3133" t="s">
        <v>57</v>
      </c>
      <c r="D3133" t="s">
        <v>55</v>
      </c>
      <c r="E3133">
        <v>24</v>
      </c>
      <c r="F3133">
        <v>2016031024</v>
      </c>
      <c r="G3133" t="s">
        <v>55</v>
      </c>
      <c r="H3133" t="s">
        <v>3565</v>
      </c>
      <c r="I3133" t="s">
        <v>55</v>
      </c>
      <c r="J3133" t="s">
        <v>55</v>
      </c>
      <c r="K3133" t="s">
        <v>55</v>
      </c>
      <c r="L3133" t="s">
        <v>55</v>
      </c>
      <c r="M3133" t="s">
        <v>55</v>
      </c>
      <c r="N3133" t="s">
        <v>57</v>
      </c>
      <c r="O3133" t="s">
        <v>57</v>
      </c>
      <c r="P3133" t="s">
        <v>57</v>
      </c>
      <c r="Q3133" t="s">
        <v>57</v>
      </c>
      <c r="R3133" t="s">
        <v>57</v>
      </c>
      <c r="S3133" t="s">
        <v>55</v>
      </c>
      <c r="T3133" t="s">
        <v>57</v>
      </c>
      <c r="U3133" t="s">
        <v>57</v>
      </c>
      <c r="V3133" t="s">
        <v>57</v>
      </c>
      <c r="W3133" t="s">
        <v>55</v>
      </c>
      <c r="X3133" t="s">
        <v>57</v>
      </c>
      <c r="Y3133" t="s">
        <v>57</v>
      </c>
      <c r="Z3133" t="s">
        <v>57</v>
      </c>
      <c r="AA3133" t="s">
        <v>57</v>
      </c>
      <c r="AB3133" t="s">
        <v>57</v>
      </c>
      <c r="AC3133" t="s">
        <v>57</v>
      </c>
      <c r="AD3133" t="s">
        <v>57</v>
      </c>
      <c r="AE3133">
        <v>0</v>
      </c>
      <c r="AF3133">
        <v>0</v>
      </c>
      <c r="AG3133">
        <v>0</v>
      </c>
      <c r="AH3133">
        <v>0</v>
      </c>
      <c r="AI3133" s="18" t="str">
        <f t="shared" si="193"/>
        <v>1</v>
      </c>
      <c r="AJ3133" s="18" t="str">
        <f t="shared" si="194"/>
        <v>1</v>
      </c>
      <c r="AK3133" s="18" t="str">
        <f t="shared" si="195"/>
        <v>1</v>
      </c>
      <c r="AL3133" s="18">
        <f t="shared" si="196"/>
        <v>0</v>
      </c>
      <c r="AM3133" t="s">
        <v>55</v>
      </c>
      <c r="AN3133" t="s">
        <v>55</v>
      </c>
      <c r="AO3133">
        <v>0</v>
      </c>
      <c r="AP3133">
        <v>1</v>
      </c>
      <c r="AQ3133">
        <v>0</v>
      </c>
      <c r="AR3133" t="s">
        <v>59</v>
      </c>
      <c r="AS3133" t="s">
        <v>80</v>
      </c>
      <c r="AT3133" t="s">
        <v>80</v>
      </c>
      <c r="AU3133" t="s">
        <v>80</v>
      </c>
      <c r="AV3133" t="s">
        <v>8992</v>
      </c>
      <c r="AW3133" t="s">
        <v>3565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2016031024</v>
      </c>
      <c r="BM3133">
        <v>24</v>
      </c>
    </row>
    <row r="3134" spans="1:65">
      <c r="A3134" t="s">
        <v>8993</v>
      </c>
      <c r="B3134">
        <v>3133</v>
      </c>
      <c r="C3134" t="s">
        <v>718</v>
      </c>
      <c r="D3134">
        <v>1</v>
      </c>
      <c r="E3134">
        <v>24</v>
      </c>
      <c r="F3134">
        <v>2016031024</v>
      </c>
      <c r="G3134">
        <v>20160310</v>
      </c>
      <c r="H3134" t="s">
        <v>3566</v>
      </c>
      <c r="I3134" t="s">
        <v>941</v>
      </c>
      <c r="J3134" t="s">
        <v>55</v>
      </c>
      <c r="K3134">
        <v>0</v>
      </c>
      <c r="L3134" t="s">
        <v>55</v>
      </c>
      <c r="M3134" t="s">
        <v>55</v>
      </c>
      <c r="N3134" t="s">
        <v>56</v>
      </c>
      <c r="O3134" t="s">
        <v>57</v>
      </c>
      <c r="P3134" t="s">
        <v>57</v>
      </c>
      <c r="Q3134" t="s">
        <v>3</v>
      </c>
      <c r="R3134" t="s">
        <v>140</v>
      </c>
      <c r="S3134" t="s">
        <v>55</v>
      </c>
      <c r="T3134" t="s">
        <v>56</v>
      </c>
      <c r="U3134" t="s">
        <v>56</v>
      </c>
      <c r="V3134" t="s">
        <v>56</v>
      </c>
      <c r="W3134" t="s">
        <v>55</v>
      </c>
      <c r="X3134" t="s">
        <v>56</v>
      </c>
      <c r="Y3134" t="s">
        <v>56</v>
      </c>
      <c r="Z3134" t="s">
        <v>56</v>
      </c>
      <c r="AA3134" t="s">
        <v>57</v>
      </c>
      <c r="AB3134" t="s">
        <v>56</v>
      </c>
      <c r="AC3134" t="s">
        <v>56</v>
      </c>
      <c r="AD3134" t="s">
        <v>3567</v>
      </c>
      <c r="AE3134">
        <v>0</v>
      </c>
      <c r="AF3134">
        <v>0</v>
      </c>
      <c r="AG3134">
        <v>0</v>
      </c>
      <c r="AH3134">
        <v>1</v>
      </c>
      <c r="AI3134" s="18" t="str">
        <f t="shared" si="193"/>
        <v>1</v>
      </c>
      <c r="AJ3134" s="18" t="str">
        <f t="shared" si="194"/>
        <v>1</v>
      </c>
      <c r="AK3134" s="18" t="str">
        <f t="shared" si="195"/>
        <v>1</v>
      </c>
      <c r="AL3134" s="18">
        <f t="shared" si="196"/>
        <v>1</v>
      </c>
      <c r="AM3134" t="s">
        <v>55</v>
      </c>
      <c r="AN3134" t="s">
        <v>55</v>
      </c>
      <c r="AO3134">
        <v>0</v>
      </c>
      <c r="AP3134">
        <v>0</v>
      </c>
      <c r="AQ3134">
        <v>0</v>
      </c>
      <c r="AR3134" t="s">
        <v>293</v>
      </c>
      <c r="AS3134" t="s">
        <v>141</v>
      </c>
      <c r="AT3134" t="s">
        <v>141</v>
      </c>
      <c r="AU3134" t="s">
        <v>1326</v>
      </c>
      <c r="AV3134" t="s">
        <v>8993</v>
      </c>
      <c r="AW3134" t="s">
        <v>3566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1</v>
      </c>
      <c r="BL3134">
        <v>2016031024</v>
      </c>
      <c r="BM3134">
        <v>24</v>
      </c>
    </row>
    <row r="3135" spans="1:65">
      <c r="A3135" t="s">
        <v>8994</v>
      </c>
      <c r="B3135">
        <v>3134</v>
      </c>
      <c r="C3135" t="s">
        <v>718</v>
      </c>
      <c r="D3135">
        <v>1</v>
      </c>
      <c r="E3135">
        <v>24</v>
      </c>
      <c r="F3135">
        <v>2016031024</v>
      </c>
      <c r="G3135">
        <v>20160310</v>
      </c>
      <c r="H3135" t="s">
        <v>3568</v>
      </c>
      <c r="I3135" t="s">
        <v>3569</v>
      </c>
      <c r="J3135" t="s">
        <v>55</v>
      </c>
      <c r="K3135">
        <v>0</v>
      </c>
      <c r="L3135" t="s">
        <v>55</v>
      </c>
      <c r="M3135" t="s">
        <v>55</v>
      </c>
      <c r="N3135" t="s">
        <v>56</v>
      </c>
      <c r="O3135" t="s">
        <v>57</v>
      </c>
      <c r="P3135" t="s">
        <v>57</v>
      </c>
      <c r="Q3135" t="s">
        <v>3</v>
      </c>
      <c r="R3135" t="s">
        <v>58</v>
      </c>
      <c r="S3135" t="s">
        <v>55</v>
      </c>
      <c r="T3135" t="s">
        <v>68</v>
      </c>
      <c r="U3135" t="s">
        <v>68</v>
      </c>
      <c r="V3135" t="s">
        <v>68</v>
      </c>
      <c r="W3135" t="s">
        <v>55</v>
      </c>
      <c r="X3135" t="s">
        <v>56</v>
      </c>
      <c r="Y3135" t="s">
        <v>56</v>
      </c>
      <c r="Z3135" t="s">
        <v>56</v>
      </c>
      <c r="AA3135" t="s">
        <v>57</v>
      </c>
      <c r="AB3135" t="s">
        <v>56</v>
      </c>
      <c r="AC3135" t="s">
        <v>56</v>
      </c>
      <c r="AD3135" t="s">
        <v>3570</v>
      </c>
      <c r="AE3135">
        <v>0</v>
      </c>
      <c r="AF3135">
        <v>0</v>
      </c>
      <c r="AG3135">
        <v>0</v>
      </c>
      <c r="AH3135">
        <v>1</v>
      </c>
      <c r="AI3135" s="18" t="str">
        <f t="shared" si="193"/>
        <v>1</v>
      </c>
      <c r="AJ3135" s="18" t="str">
        <f t="shared" si="194"/>
        <v>1</v>
      </c>
      <c r="AK3135" s="18" t="str">
        <f t="shared" si="195"/>
        <v>1</v>
      </c>
      <c r="AL3135" s="18">
        <f t="shared" si="196"/>
        <v>1</v>
      </c>
      <c r="AM3135" t="s">
        <v>55</v>
      </c>
      <c r="AN3135" t="s">
        <v>55</v>
      </c>
      <c r="AO3135">
        <v>0</v>
      </c>
      <c r="AP3135">
        <v>0</v>
      </c>
      <c r="AQ3135">
        <v>0</v>
      </c>
      <c r="AR3135" t="s">
        <v>426</v>
      </c>
      <c r="AS3135" t="s">
        <v>58</v>
      </c>
      <c r="AT3135" t="s">
        <v>58</v>
      </c>
      <c r="AU3135" t="s">
        <v>1326</v>
      </c>
      <c r="AV3135" t="s">
        <v>8994</v>
      </c>
      <c r="AW3135" t="s">
        <v>3568</v>
      </c>
      <c r="AX3135">
        <v>0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1</v>
      </c>
      <c r="BL3135">
        <v>2016031024</v>
      </c>
      <c r="BM3135">
        <v>24</v>
      </c>
    </row>
    <row r="3136" spans="1:65">
      <c r="A3136" t="s">
        <v>8995</v>
      </c>
      <c r="B3136">
        <v>3135</v>
      </c>
      <c r="C3136" t="s">
        <v>57</v>
      </c>
      <c r="D3136" t="s">
        <v>55</v>
      </c>
      <c r="E3136">
        <v>24</v>
      </c>
      <c r="F3136">
        <v>2016031024</v>
      </c>
      <c r="G3136" t="s">
        <v>55</v>
      </c>
      <c r="H3136" t="s">
        <v>3571</v>
      </c>
      <c r="I3136" t="s">
        <v>55</v>
      </c>
      <c r="J3136" t="s">
        <v>55</v>
      </c>
      <c r="K3136" t="s">
        <v>55</v>
      </c>
      <c r="L3136" t="s">
        <v>55</v>
      </c>
      <c r="M3136" t="s">
        <v>55</v>
      </c>
      <c r="N3136" t="s">
        <v>57</v>
      </c>
      <c r="O3136" t="s">
        <v>57</v>
      </c>
      <c r="P3136" t="s">
        <v>57</v>
      </c>
      <c r="Q3136" t="s">
        <v>57</v>
      </c>
      <c r="R3136" t="s">
        <v>57</v>
      </c>
      <c r="S3136" t="s">
        <v>55</v>
      </c>
      <c r="T3136" t="s">
        <v>57</v>
      </c>
      <c r="U3136" t="s">
        <v>57</v>
      </c>
      <c r="V3136" t="s">
        <v>57</v>
      </c>
      <c r="W3136" t="s">
        <v>55</v>
      </c>
      <c r="X3136" t="s">
        <v>57</v>
      </c>
      <c r="Y3136" t="s">
        <v>57</v>
      </c>
      <c r="Z3136" t="s">
        <v>57</v>
      </c>
      <c r="AA3136" t="s">
        <v>57</v>
      </c>
      <c r="AB3136" t="s">
        <v>57</v>
      </c>
      <c r="AC3136" t="s">
        <v>57</v>
      </c>
      <c r="AD3136" t="s">
        <v>57</v>
      </c>
      <c r="AE3136">
        <v>0</v>
      </c>
      <c r="AF3136">
        <v>0</v>
      </c>
      <c r="AG3136">
        <v>0</v>
      </c>
      <c r="AH3136">
        <v>0</v>
      </c>
      <c r="AI3136" s="18" t="str">
        <f t="shared" si="193"/>
        <v>1</v>
      </c>
      <c r="AJ3136" s="18" t="str">
        <f t="shared" si="194"/>
        <v>1</v>
      </c>
      <c r="AK3136" s="18" t="str">
        <f t="shared" si="195"/>
        <v>1</v>
      </c>
      <c r="AL3136" s="18">
        <f t="shared" si="196"/>
        <v>0</v>
      </c>
      <c r="AM3136" t="s">
        <v>55</v>
      </c>
      <c r="AN3136" t="s">
        <v>55</v>
      </c>
      <c r="AO3136">
        <v>0</v>
      </c>
      <c r="AP3136">
        <v>1</v>
      </c>
      <c r="AQ3136">
        <v>0</v>
      </c>
      <c r="AR3136" t="s">
        <v>59</v>
      </c>
      <c r="AS3136" t="s">
        <v>80</v>
      </c>
      <c r="AT3136" t="s">
        <v>80</v>
      </c>
      <c r="AU3136" t="s">
        <v>80</v>
      </c>
      <c r="AV3136" t="s">
        <v>8995</v>
      </c>
      <c r="AW3136" t="s">
        <v>3571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1</v>
      </c>
      <c r="BJ3136">
        <v>0</v>
      </c>
      <c r="BK3136">
        <v>0</v>
      </c>
      <c r="BL3136">
        <v>2016031024</v>
      </c>
      <c r="BM3136">
        <v>24</v>
      </c>
    </row>
    <row r="3137" spans="1:65">
      <c r="A3137" t="s">
        <v>8996</v>
      </c>
      <c r="B3137">
        <v>3136</v>
      </c>
      <c r="C3137" t="s">
        <v>718</v>
      </c>
      <c r="D3137">
        <v>1</v>
      </c>
      <c r="E3137">
        <v>24</v>
      </c>
      <c r="F3137">
        <v>2016031024</v>
      </c>
      <c r="G3137">
        <v>20160310</v>
      </c>
      <c r="H3137" t="s">
        <v>3572</v>
      </c>
      <c r="I3137" t="s">
        <v>563</v>
      </c>
      <c r="J3137" t="s">
        <v>55</v>
      </c>
      <c r="K3137">
        <v>0</v>
      </c>
      <c r="L3137" t="s">
        <v>55</v>
      </c>
      <c r="M3137" t="s">
        <v>55</v>
      </c>
      <c r="N3137" t="s">
        <v>56</v>
      </c>
      <c r="O3137" t="s">
        <v>57</v>
      </c>
      <c r="P3137" t="s">
        <v>57</v>
      </c>
      <c r="Q3137" t="s">
        <v>3</v>
      </c>
      <c r="R3137" t="s">
        <v>58</v>
      </c>
      <c r="S3137" t="s">
        <v>55</v>
      </c>
      <c r="T3137" t="s">
        <v>68</v>
      </c>
      <c r="U3137" t="s">
        <v>56</v>
      </c>
      <c r="V3137" t="s">
        <v>56</v>
      </c>
      <c r="W3137" t="s">
        <v>55</v>
      </c>
      <c r="X3137" t="s">
        <v>56</v>
      </c>
      <c r="Y3137" t="s">
        <v>56</v>
      </c>
      <c r="Z3137" t="s">
        <v>56</v>
      </c>
      <c r="AA3137" t="s">
        <v>57</v>
      </c>
      <c r="AB3137" t="s">
        <v>56</v>
      </c>
      <c r="AC3137" t="s">
        <v>68</v>
      </c>
      <c r="AD3137" t="s">
        <v>3573</v>
      </c>
      <c r="AE3137">
        <v>0</v>
      </c>
      <c r="AF3137">
        <v>0</v>
      </c>
      <c r="AG3137">
        <v>0</v>
      </c>
      <c r="AH3137">
        <v>1</v>
      </c>
      <c r="AI3137" s="18" t="str">
        <f t="shared" si="193"/>
        <v>1</v>
      </c>
      <c r="AJ3137" s="18" t="str">
        <f t="shared" si="194"/>
        <v>1</v>
      </c>
      <c r="AK3137" s="18" t="str">
        <f t="shared" si="195"/>
        <v>1</v>
      </c>
      <c r="AL3137" s="18">
        <f t="shared" si="196"/>
        <v>1</v>
      </c>
      <c r="AM3137" t="s">
        <v>55</v>
      </c>
      <c r="AN3137" t="s">
        <v>55</v>
      </c>
      <c r="AO3137">
        <v>0</v>
      </c>
      <c r="AP3137">
        <v>0</v>
      </c>
      <c r="AQ3137">
        <v>0</v>
      </c>
      <c r="AR3137" t="s">
        <v>209</v>
      </c>
      <c r="AS3137" t="s">
        <v>58</v>
      </c>
      <c r="AT3137" t="s">
        <v>58</v>
      </c>
      <c r="AU3137" t="s">
        <v>1326</v>
      </c>
      <c r="AV3137" t="s">
        <v>8996</v>
      </c>
      <c r="AW3137" t="s">
        <v>3572</v>
      </c>
      <c r="AX3137">
        <v>0</v>
      </c>
      <c r="AY3137">
        <v>0</v>
      </c>
      <c r="AZ3137">
        <v>0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1</v>
      </c>
      <c r="BL3137">
        <v>2016031024</v>
      </c>
      <c r="BM3137">
        <v>24</v>
      </c>
    </row>
    <row r="3138" spans="1:65">
      <c r="A3138" t="s">
        <v>8997</v>
      </c>
      <c r="B3138">
        <v>3137</v>
      </c>
      <c r="C3138" t="s">
        <v>718</v>
      </c>
      <c r="D3138">
        <v>1</v>
      </c>
      <c r="E3138">
        <v>24</v>
      </c>
      <c r="F3138">
        <v>2016031024</v>
      </c>
      <c r="G3138">
        <v>20160310</v>
      </c>
      <c r="H3138" t="s">
        <v>3574</v>
      </c>
      <c r="I3138" t="s">
        <v>563</v>
      </c>
      <c r="J3138" t="s">
        <v>55</v>
      </c>
      <c r="K3138">
        <v>0</v>
      </c>
      <c r="L3138" t="s">
        <v>55</v>
      </c>
      <c r="M3138" t="s">
        <v>55</v>
      </c>
      <c r="N3138" t="s">
        <v>56</v>
      </c>
      <c r="O3138" t="s">
        <v>57</v>
      </c>
      <c r="P3138" t="s">
        <v>57</v>
      </c>
      <c r="Q3138" t="s">
        <v>3</v>
      </c>
      <c r="R3138" t="s">
        <v>58</v>
      </c>
      <c r="S3138" t="s">
        <v>55</v>
      </c>
      <c r="T3138" t="s">
        <v>68</v>
      </c>
      <c r="U3138" t="s">
        <v>56</v>
      </c>
      <c r="V3138" t="s">
        <v>56</v>
      </c>
      <c r="W3138" t="s">
        <v>55</v>
      </c>
      <c r="X3138" t="s">
        <v>56</v>
      </c>
      <c r="Y3138" t="s">
        <v>56</v>
      </c>
      <c r="Z3138" t="s">
        <v>56</v>
      </c>
      <c r="AA3138" t="s">
        <v>57</v>
      </c>
      <c r="AB3138" t="s">
        <v>56</v>
      </c>
      <c r="AC3138" t="s">
        <v>56</v>
      </c>
      <c r="AD3138" t="s">
        <v>3575</v>
      </c>
      <c r="AE3138">
        <v>0</v>
      </c>
      <c r="AF3138">
        <v>0</v>
      </c>
      <c r="AG3138">
        <v>0</v>
      </c>
      <c r="AH3138">
        <v>1</v>
      </c>
      <c r="AI3138" s="18" t="str">
        <f t="shared" si="193"/>
        <v>1</v>
      </c>
      <c r="AJ3138" s="18" t="str">
        <f t="shared" si="194"/>
        <v>1</v>
      </c>
      <c r="AK3138" s="18" t="str">
        <f t="shared" si="195"/>
        <v>1</v>
      </c>
      <c r="AL3138" s="18">
        <f t="shared" si="196"/>
        <v>1</v>
      </c>
      <c r="AM3138" t="s">
        <v>55</v>
      </c>
      <c r="AN3138" t="s">
        <v>55</v>
      </c>
      <c r="AO3138">
        <v>0</v>
      </c>
      <c r="AP3138">
        <v>0</v>
      </c>
      <c r="AQ3138">
        <v>0</v>
      </c>
      <c r="AR3138" t="s">
        <v>209</v>
      </c>
      <c r="AS3138" t="s">
        <v>58</v>
      </c>
      <c r="AT3138" t="s">
        <v>58</v>
      </c>
      <c r="AU3138" t="s">
        <v>1326</v>
      </c>
      <c r="AV3138" t="s">
        <v>8997</v>
      </c>
      <c r="AW3138" t="s">
        <v>3574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</v>
      </c>
      <c r="BL3138">
        <v>2016031024</v>
      </c>
      <c r="BM3138">
        <v>24</v>
      </c>
    </row>
    <row r="3139" spans="1:65">
      <c r="A3139" t="s">
        <v>8998</v>
      </c>
      <c r="B3139">
        <v>3138</v>
      </c>
      <c r="C3139" t="s">
        <v>718</v>
      </c>
      <c r="D3139">
        <v>1</v>
      </c>
      <c r="E3139">
        <v>24</v>
      </c>
      <c r="F3139">
        <v>2016031024</v>
      </c>
      <c r="G3139">
        <v>20160310</v>
      </c>
      <c r="H3139" t="s">
        <v>3576</v>
      </c>
      <c r="I3139" t="s">
        <v>563</v>
      </c>
      <c r="J3139" t="s">
        <v>55</v>
      </c>
      <c r="K3139">
        <v>0</v>
      </c>
      <c r="L3139" t="s">
        <v>55</v>
      </c>
      <c r="M3139" t="s">
        <v>55</v>
      </c>
      <c r="N3139" t="s">
        <v>56</v>
      </c>
      <c r="O3139" t="s">
        <v>57</v>
      </c>
      <c r="P3139" t="s">
        <v>57</v>
      </c>
      <c r="Q3139" t="s">
        <v>3</v>
      </c>
      <c r="R3139" t="s">
        <v>58</v>
      </c>
      <c r="S3139" t="s">
        <v>55</v>
      </c>
      <c r="T3139" t="s">
        <v>68</v>
      </c>
      <c r="U3139" t="s">
        <v>56</v>
      </c>
      <c r="V3139" t="s">
        <v>56</v>
      </c>
      <c r="W3139" t="s">
        <v>55</v>
      </c>
      <c r="X3139" t="s">
        <v>56</v>
      </c>
      <c r="Y3139" t="s">
        <v>56</v>
      </c>
      <c r="Z3139" t="s">
        <v>56</v>
      </c>
      <c r="AA3139" t="s">
        <v>57</v>
      </c>
      <c r="AB3139" t="s">
        <v>56</v>
      </c>
      <c r="AC3139" t="s">
        <v>56</v>
      </c>
      <c r="AD3139" t="s">
        <v>57</v>
      </c>
      <c r="AE3139">
        <v>0</v>
      </c>
      <c r="AF3139">
        <v>0</v>
      </c>
      <c r="AG3139">
        <v>0</v>
      </c>
      <c r="AH3139">
        <v>1</v>
      </c>
      <c r="AI3139" s="18" t="str">
        <f t="shared" ref="AI3139:AI3202" si="197">IF(ISERROR(FIND("0",AE3139))=FALSE, "1", IF(ISERROR(FIND("1",AE3139))=FALSE, "0"))</f>
        <v>1</v>
      </c>
      <c r="AJ3139" s="18" t="str">
        <f t="shared" ref="AJ3139:AJ3202" si="198">IF(ISERROR(FIND("0",AF3139))=FALSE, "1", IF(ISERROR(FIND("1",AF3139))=FALSE, "0"))</f>
        <v>1</v>
      </c>
      <c r="AK3139" s="18" t="str">
        <f t="shared" ref="AK3139:AK3202" si="199">IF(ISERROR(FIND("0",AG3139))=FALSE, "1", IF(ISERROR(FIND("1",AG3139))=FALSE, "0"))</f>
        <v>1</v>
      </c>
      <c r="AL3139" s="18">
        <f t="shared" ref="AL3139:AL3202" si="200">AH3139</f>
        <v>1</v>
      </c>
      <c r="AM3139" t="s">
        <v>55</v>
      </c>
      <c r="AN3139" t="s">
        <v>55</v>
      </c>
      <c r="AO3139">
        <v>0</v>
      </c>
      <c r="AP3139">
        <v>0</v>
      </c>
      <c r="AQ3139">
        <v>0</v>
      </c>
      <c r="AR3139" t="s">
        <v>209</v>
      </c>
      <c r="AS3139" t="s">
        <v>58</v>
      </c>
      <c r="AT3139" t="s">
        <v>58</v>
      </c>
      <c r="AU3139" t="s">
        <v>1326</v>
      </c>
      <c r="AV3139" t="s">
        <v>8998</v>
      </c>
      <c r="AW3139" t="s">
        <v>3576</v>
      </c>
      <c r="AX3139">
        <v>0</v>
      </c>
      <c r="AY3139">
        <v>0</v>
      </c>
      <c r="AZ3139">
        <v>0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1</v>
      </c>
      <c r="BL3139">
        <v>2016031024</v>
      </c>
      <c r="BM3139">
        <v>24</v>
      </c>
    </row>
    <row r="3140" spans="1:65">
      <c r="A3140" t="s">
        <v>8999</v>
      </c>
      <c r="B3140">
        <v>3139</v>
      </c>
      <c r="C3140" t="s">
        <v>718</v>
      </c>
      <c r="D3140">
        <v>1</v>
      </c>
      <c r="E3140">
        <v>24</v>
      </c>
      <c r="F3140">
        <v>2016031024</v>
      </c>
      <c r="G3140">
        <v>20160310</v>
      </c>
      <c r="H3140" t="s">
        <v>3577</v>
      </c>
      <c r="I3140" t="s">
        <v>563</v>
      </c>
      <c r="J3140" t="s">
        <v>55</v>
      </c>
      <c r="K3140">
        <v>0</v>
      </c>
      <c r="L3140" t="s">
        <v>55</v>
      </c>
      <c r="M3140" t="s">
        <v>55</v>
      </c>
      <c r="N3140" t="s">
        <v>56</v>
      </c>
      <c r="O3140" t="s">
        <v>57</v>
      </c>
      <c r="P3140" t="s">
        <v>57</v>
      </c>
      <c r="Q3140" t="s">
        <v>3</v>
      </c>
      <c r="R3140" t="s">
        <v>58</v>
      </c>
      <c r="S3140" t="s">
        <v>55</v>
      </c>
      <c r="T3140" t="s">
        <v>68</v>
      </c>
      <c r="U3140" t="s">
        <v>56</v>
      </c>
      <c r="V3140" t="s">
        <v>56</v>
      </c>
      <c r="W3140" t="s">
        <v>55</v>
      </c>
      <c r="X3140" t="s">
        <v>56</v>
      </c>
      <c r="Y3140" t="s">
        <v>56</v>
      </c>
      <c r="Z3140" t="s">
        <v>68</v>
      </c>
      <c r="AA3140" t="s">
        <v>132</v>
      </c>
      <c r="AB3140" t="s">
        <v>56</v>
      </c>
      <c r="AC3140" t="s">
        <v>56</v>
      </c>
      <c r="AD3140" t="s">
        <v>3578</v>
      </c>
      <c r="AE3140">
        <v>0</v>
      </c>
      <c r="AF3140">
        <v>0</v>
      </c>
      <c r="AG3140">
        <v>0</v>
      </c>
      <c r="AH3140">
        <v>1</v>
      </c>
      <c r="AI3140" s="18" t="str">
        <f t="shared" si="197"/>
        <v>1</v>
      </c>
      <c r="AJ3140" s="18" t="str">
        <f t="shared" si="198"/>
        <v>1</v>
      </c>
      <c r="AK3140" s="18" t="str">
        <f t="shared" si="199"/>
        <v>1</v>
      </c>
      <c r="AL3140" s="18">
        <f t="shared" si="200"/>
        <v>1</v>
      </c>
      <c r="AM3140" t="s">
        <v>55</v>
      </c>
      <c r="AN3140" t="s">
        <v>55</v>
      </c>
      <c r="AO3140">
        <v>0</v>
      </c>
      <c r="AP3140">
        <v>0</v>
      </c>
      <c r="AQ3140">
        <v>0</v>
      </c>
      <c r="AR3140" t="s">
        <v>209</v>
      </c>
      <c r="AS3140" t="s">
        <v>58</v>
      </c>
      <c r="AT3140" t="s">
        <v>58</v>
      </c>
      <c r="AU3140" t="s">
        <v>1326</v>
      </c>
      <c r="AV3140" t="s">
        <v>8999</v>
      </c>
      <c r="AW3140" t="s">
        <v>3577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1</v>
      </c>
      <c r="BL3140">
        <v>2016031024</v>
      </c>
      <c r="BM3140">
        <v>24</v>
      </c>
    </row>
    <row r="3141" spans="1:65">
      <c r="A3141" t="s">
        <v>9000</v>
      </c>
      <c r="B3141">
        <v>3140</v>
      </c>
      <c r="C3141" t="s">
        <v>718</v>
      </c>
      <c r="D3141">
        <v>1</v>
      </c>
      <c r="E3141">
        <v>24</v>
      </c>
      <c r="F3141">
        <v>2016031024</v>
      </c>
      <c r="G3141">
        <v>20160310</v>
      </c>
      <c r="H3141" t="s">
        <v>3579</v>
      </c>
      <c r="I3141" t="s">
        <v>563</v>
      </c>
      <c r="J3141" t="s">
        <v>55</v>
      </c>
      <c r="K3141">
        <v>0</v>
      </c>
      <c r="L3141" t="s">
        <v>55</v>
      </c>
      <c r="M3141" t="s">
        <v>55</v>
      </c>
      <c r="N3141" t="s">
        <v>56</v>
      </c>
      <c r="O3141" t="s">
        <v>57</v>
      </c>
      <c r="P3141" t="s">
        <v>57</v>
      </c>
      <c r="Q3141" t="s">
        <v>3</v>
      </c>
      <c r="R3141" t="s">
        <v>58</v>
      </c>
      <c r="S3141" t="s">
        <v>55</v>
      </c>
      <c r="T3141" t="s">
        <v>68</v>
      </c>
      <c r="U3141" t="s">
        <v>68</v>
      </c>
      <c r="V3141" t="s">
        <v>68</v>
      </c>
      <c r="W3141" t="s">
        <v>55</v>
      </c>
      <c r="X3141" t="s">
        <v>56</v>
      </c>
      <c r="Y3141" t="s">
        <v>56</v>
      </c>
      <c r="Z3141" t="s">
        <v>68</v>
      </c>
      <c r="AA3141" t="s">
        <v>132</v>
      </c>
      <c r="AB3141" t="s">
        <v>56</v>
      </c>
      <c r="AC3141" t="s">
        <v>56</v>
      </c>
      <c r="AD3141" t="s">
        <v>3580</v>
      </c>
      <c r="AE3141">
        <v>0</v>
      </c>
      <c r="AF3141">
        <v>0</v>
      </c>
      <c r="AG3141">
        <v>0</v>
      </c>
      <c r="AH3141">
        <v>1</v>
      </c>
      <c r="AI3141" s="18" t="str">
        <f t="shared" si="197"/>
        <v>1</v>
      </c>
      <c r="AJ3141" s="18" t="str">
        <f t="shared" si="198"/>
        <v>1</v>
      </c>
      <c r="AK3141" s="18" t="str">
        <f t="shared" si="199"/>
        <v>1</v>
      </c>
      <c r="AL3141" s="18">
        <f t="shared" si="200"/>
        <v>1</v>
      </c>
      <c r="AM3141" t="s">
        <v>55</v>
      </c>
      <c r="AN3141" t="s">
        <v>55</v>
      </c>
      <c r="AO3141">
        <v>0</v>
      </c>
      <c r="AP3141">
        <v>0</v>
      </c>
      <c r="AQ3141">
        <v>0</v>
      </c>
      <c r="AR3141" t="s">
        <v>209</v>
      </c>
      <c r="AS3141" t="s">
        <v>58</v>
      </c>
      <c r="AT3141" t="s">
        <v>58</v>
      </c>
      <c r="AU3141" t="s">
        <v>1326</v>
      </c>
      <c r="AV3141" t="s">
        <v>9000</v>
      </c>
      <c r="AW3141" t="s">
        <v>3579</v>
      </c>
      <c r="AX3141">
        <v>0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2016031024</v>
      </c>
      <c r="BM3141">
        <v>24</v>
      </c>
    </row>
    <row r="3142" spans="1:65">
      <c r="A3142" t="s">
        <v>9001</v>
      </c>
      <c r="B3142">
        <v>3141</v>
      </c>
      <c r="C3142" t="s">
        <v>718</v>
      </c>
      <c r="D3142">
        <v>1</v>
      </c>
      <c r="E3142">
        <v>24</v>
      </c>
      <c r="F3142">
        <v>2016031024</v>
      </c>
      <c r="G3142">
        <v>20160310</v>
      </c>
      <c r="H3142" t="s">
        <v>3581</v>
      </c>
      <c r="I3142" t="s">
        <v>563</v>
      </c>
      <c r="J3142" t="s">
        <v>55</v>
      </c>
      <c r="K3142">
        <v>0</v>
      </c>
      <c r="L3142" t="s">
        <v>55</v>
      </c>
      <c r="M3142" t="s">
        <v>55</v>
      </c>
      <c r="N3142" t="s">
        <v>56</v>
      </c>
      <c r="O3142" t="s">
        <v>57</v>
      </c>
      <c r="P3142" t="s">
        <v>57</v>
      </c>
      <c r="Q3142" t="s">
        <v>3</v>
      </c>
      <c r="R3142" t="s">
        <v>58</v>
      </c>
      <c r="S3142" t="s">
        <v>55</v>
      </c>
      <c r="T3142" t="s">
        <v>68</v>
      </c>
      <c r="U3142" t="s">
        <v>56</v>
      </c>
      <c r="V3142" t="s">
        <v>68</v>
      </c>
      <c r="W3142" t="s">
        <v>55</v>
      </c>
      <c r="X3142" t="s">
        <v>56</v>
      </c>
      <c r="Y3142" t="s">
        <v>56</v>
      </c>
      <c r="Z3142" t="s">
        <v>68</v>
      </c>
      <c r="AA3142" t="s">
        <v>132</v>
      </c>
      <c r="AB3142" t="s">
        <v>56</v>
      </c>
      <c r="AC3142" t="s">
        <v>56</v>
      </c>
      <c r="AD3142" t="s">
        <v>3582</v>
      </c>
      <c r="AE3142">
        <v>0</v>
      </c>
      <c r="AF3142">
        <v>0</v>
      </c>
      <c r="AG3142">
        <v>0</v>
      </c>
      <c r="AH3142">
        <v>1</v>
      </c>
      <c r="AI3142" s="18" t="str">
        <f t="shared" si="197"/>
        <v>1</v>
      </c>
      <c r="AJ3142" s="18" t="str">
        <f t="shared" si="198"/>
        <v>1</v>
      </c>
      <c r="AK3142" s="18" t="str">
        <f t="shared" si="199"/>
        <v>1</v>
      </c>
      <c r="AL3142" s="18">
        <f t="shared" si="200"/>
        <v>1</v>
      </c>
      <c r="AM3142" t="s">
        <v>55</v>
      </c>
      <c r="AN3142" t="s">
        <v>55</v>
      </c>
      <c r="AO3142">
        <v>0</v>
      </c>
      <c r="AP3142">
        <v>0</v>
      </c>
      <c r="AQ3142">
        <v>0</v>
      </c>
      <c r="AR3142" t="s">
        <v>209</v>
      </c>
      <c r="AS3142" t="s">
        <v>58</v>
      </c>
      <c r="AT3142" t="s">
        <v>58</v>
      </c>
      <c r="AU3142" t="s">
        <v>1326</v>
      </c>
      <c r="AV3142" t="s">
        <v>9001</v>
      </c>
      <c r="AW3142" t="s">
        <v>3581</v>
      </c>
      <c r="AX3142">
        <v>0</v>
      </c>
      <c r="AY3142">
        <v>0</v>
      </c>
      <c r="AZ3142">
        <v>0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2016031024</v>
      </c>
      <c r="BM3142">
        <v>24</v>
      </c>
    </row>
    <row r="3143" spans="1:65">
      <c r="A3143" t="s">
        <v>9002</v>
      </c>
      <c r="B3143">
        <v>3142</v>
      </c>
      <c r="C3143" t="s">
        <v>718</v>
      </c>
      <c r="D3143">
        <v>1</v>
      </c>
      <c r="E3143">
        <v>24</v>
      </c>
      <c r="F3143">
        <v>2016031024</v>
      </c>
      <c r="G3143">
        <v>20160310</v>
      </c>
      <c r="H3143" t="s">
        <v>3583</v>
      </c>
      <c r="I3143" t="s">
        <v>563</v>
      </c>
      <c r="J3143" t="s">
        <v>55</v>
      </c>
      <c r="K3143">
        <v>0</v>
      </c>
      <c r="L3143" t="s">
        <v>55</v>
      </c>
      <c r="M3143" t="s">
        <v>55</v>
      </c>
      <c r="N3143" t="s">
        <v>56</v>
      </c>
      <c r="O3143" t="s">
        <v>57</v>
      </c>
      <c r="P3143" t="s">
        <v>57</v>
      </c>
      <c r="Q3143" t="s">
        <v>3</v>
      </c>
      <c r="R3143" t="s">
        <v>58</v>
      </c>
      <c r="S3143" t="s">
        <v>55</v>
      </c>
      <c r="T3143" t="s">
        <v>68</v>
      </c>
      <c r="U3143" t="s">
        <v>56</v>
      </c>
      <c r="V3143" t="s">
        <v>68</v>
      </c>
      <c r="W3143" t="s">
        <v>55</v>
      </c>
      <c r="X3143" t="s">
        <v>56</v>
      </c>
      <c r="Y3143" t="s">
        <v>56</v>
      </c>
      <c r="Z3143" t="s">
        <v>68</v>
      </c>
      <c r="AA3143" t="s">
        <v>132</v>
      </c>
      <c r="AB3143" t="s">
        <v>56</v>
      </c>
      <c r="AC3143" t="s">
        <v>56</v>
      </c>
      <c r="AD3143" t="s">
        <v>3584</v>
      </c>
      <c r="AE3143">
        <v>0</v>
      </c>
      <c r="AF3143">
        <v>0</v>
      </c>
      <c r="AG3143">
        <v>0</v>
      </c>
      <c r="AH3143">
        <v>1</v>
      </c>
      <c r="AI3143" s="18" t="str">
        <f t="shared" si="197"/>
        <v>1</v>
      </c>
      <c r="AJ3143" s="18" t="str">
        <f t="shared" si="198"/>
        <v>1</v>
      </c>
      <c r="AK3143" s="18" t="str">
        <f t="shared" si="199"/>
        <v>1</v>
      </c>
      <c r="AL3143" s="18">
        <f t="shared" si="200"/>
        <v>1</v>
      </c>
      <c r="AM3143" t="s">
        <v>55</v>
      </c>
      <c r="AN3143" t="s">
        <v>55</v>
      </c>
      <c r="AO3143">
        <v>0</v>
      </c>
      <c r="AP3143">
        <v>0</v>
      </c>
      <c r="AQ3143">
        <v>0</v>
      </c>
      <c r="AR3143" t="s">
        <v>209</v>
      </c>
      <c r="AS3143" t="s">
        <v>58</v>
      </c>
      <c r="AT3143" t="s">
        <v>58</v>
      </c>
      <c r="AU3143" t="s">
        <v>1326</v>
      </c>
      <c r="AV3143" t="s">
        <v>9002</v>
      </c>
      <c r="AW3143" t="s">
        <v>3583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2016031024</v>
      </c>
      <c r="BM3143">
        <v>24</v>
      </c>
    </row>
    <row r="3144" spans="1:65">
      <c r="A3144" t="s">
        <v>9003</v>
      </c>
      <c r="B3144">
        <v>3143</v>
      </c>
      <c r="C3144" t="s">
        <v>718</v>
      </c>
      <c r="D3144">
        <v>1</v>
      </c>
      <c r="E3144">
        <v>24</v>
      </c>
      <c r="F3144">
        <v>2016031024</v>
      </c>
      <c r="G3144">
        <v>20160310</v>
      </c>
      <c r="H3144" t="s">
        <v>3585</v>
      </c>
      <c r="I3144" t="s">
        <v>563</v>
      </c>
      <c r="J3144" t="s">
        <v>55</v>
      </c>
      <c r="K3144">
        <v>0</v>
      </c>
      <c r="L3144" t="s">
        <v>55</v>
      </c>
      <c r="M3144" t="s">
        <v>55</v>
      </c>
      <c r="N3144" t="s">
        <v>56</v>
      </c>
      <c r="O3144" t="s">
        <v>57</v>
      </c>
      <c r="P3144" t="s">
        <v>57</v>
      </c>
      <c r="Q3144" t="s">
        <v>3</v>
      </c>
      <c r="R3144" t="s">
        <v>58</v>
      </c>
      <c r="S3144" t="s">
        <v>55</v>
      </c>
      <c r="T3144" t="s">
        <v>68</v>
      </c>
      <c r="U3144" t="s">
        <v>56</v>
      </c>
      <c r="V3144" t="s">
        <v>56</v>
      </c>
      <c r="W3144" t="s">
        <v>55</v>
      </c>
      <c r="X3144" t="s">
        <v>56</v>
      </c>
      <c r="Y3144" t="s">
        <v>56</v>
      </c>
      <c r="Z3144" t="s">
        <v>68</v>
      </c>
      <c r="AA3144" t="s">
        <v>132</v>
      </c>
      <c r="AB3144" t="s">
        <v>56</v>
      </c>
      <c r="AC3144" t="s">
        <v>56</v>
      </c>
      <c r="AD3144" t="s">
        <v>3578</v>
      </c>
      <c r="AE3144">
        <v>0</v>
      </c>
      <c r="AF3144">
        <v>0</v>
      </c>
      <c r="AG3144">
        <v>0</v>
      </c>
      <c r="AH3144">
        <v>1</v>
      </c>
      <c r="AI3144" s="18" t="str">
        <f t="shared" si="197"/>
        <v>1</v>
      </c>
      <c r="AJ3144" s="18" t="str">
        <f t="shared" si="198"/>
        <v>1</v>
      </c>
      <c r="AK3144" s="18" t="str">
        <f t="shared" si="199"/>
        <v>1</v>
      </c>
      <c r="AL3144" s="18">
        <f t="shared" si="200"/>
        <v>1</v>
      </c>
      <c r="AM3144" t="s">
        <v>55</v>
      </c>
      <c r="AN3144" t="s">
        <v>55</v>
      </c>
      <c r="AO3144">
        <v>0</v>
      </c>
      <c r="AP3144">
        <v>0</v>
      </c>
      <c r="AQ3144">
        <v>0</v>
      </c>
      <c r="AR3144" t="s">
        <v>209</v>
      </c>
      <c r="AS3144" t="s">
        <v>58</v>
      </c>
      <c r="AT3144" t="s">
        <v>58</v>
      </c>
      <c r="AU3144" t="s">
        <v>1326</v>
      </c>
      <c r="AV3144" t="s">
        <v>9003</v>
      </c>
      <c r="AW3144" t="s">
        <v>3585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1</v>
      </c>
      <c r="BL3144">
        <v>2016031024</v>
      </c>
      <c r="BM3144">
        <v>24</v>
      </c>
    </row>
    <row r="3145" spans="1:65">
      <c r="A3145" t="s">
        <v>9004</v>
      </c>
      <c r="B3145">
        <v>3144</v>
      </c>
      <c r="C3145" t="s">
        <v>718</v>
      </c>
      <c r="D3145">
        <v>1</v>
      </c>
      <c r="E3145">
        <v>24</v>
      </c>
      <c r="F3145">
        <v>2016031024</v>
      </c>
      <c r="G3145">
        <v>20160310</v>
      </c>
      <c r="H3145" t="s">
        <v>3586</v>
      </c>
      <c r="I3145" t="s">
        <v>563</v>
      </c>
      <c r="J3145" t="s">
        <v>55</v>
      </c>
      <c r="K3145">
        <v>0</v>
      </c>
      <c r="L3145" t="s">
        <v>55</v>
      </c>
      <c r="M3145" t="s">
        <v>55</v>
      </c>
      <c r="N3145" t="s">
        <v>56</v>
      </c>
      <c r="O3145" t="s">
        <v>57</v>
      </c>
      <c r="P3145" t="s">
        <v>57</v>
      </c>
      <c r="Q3145" t="s">
        <v>3</v>
      </c>
      <c r="R3145" t="s">
        <v>58</v>
      </c>
      <c r="S3145" t="s">
        <v>55</v>
      </c>
      <c r="T3145" t="s">
        <v>68</v>
      </c>
      <c r="U3145" t="s">
        <v>68</v>
      </c>
      <c r="V3145" t="s">
        <v>56</v>
      </c>
      <c r="W3145" t="s">
        <v>55</v>
      </c>
      <c r="X3145" t="s">
        <v>56</v>
      </c>
      <c r="Y3145" t="s">
        <v>56</v>
      </c>
      <c r="Z3145" t="s">
        <v>56</v>
      </c>
      <c r="AA3145" t="s">
        <v>57</v>
      </c>
      <c r="AB3145" t="s">
        <v>56</v>
      </c>
      <c r="AC3145" t="s">
        <v>56</v>
      </c>
      <c r="AD3145" t="s">
        <v>3578</v>
      </c>
      <c r="AE3145">
        <v>0</v>
      </c>
      <c r="AF3145">
        <v>0</v>
      </c>
      <c r="AG3145">
        <v>0</v>
      </c>
      <c r="AH3145">
        <v>1</v>
      </c>
      <c r="AI3145" s="18" t="str">
        <f t="shared" si="197"/>
        <v>1</v>
      </c>
      <c r="AJ3145" s="18" t="str">
        <f t="shared" si="198"/>
        <v>1</v>
      </c>
      <c r="AK3145" s="18" t="str">
        <f t="shared" si="199"/>
        <v>1</v>
      </c>
      <c r="AL3145" s="18">
        <f t="shared" si="200"/>
        <v>1</v>
      </c>
      <c r="AM3145" t="s">
        <v>55</v>
      </c>
      <c r="AN3145" t="s">
        <v>55</v>
      </c>
      <c r="AO3145">
        <v>0</v>
      </c>
      <c r="AP3145">
        <v>0</v>
      </c>
      <c r="AQ3145">
        <v>0</v>
      </c>
      <c r="AR3145" t="s">
        <v>209</v>
      </c>
      <c r="AS3145" t="s">
        <v>58</v>
      </c>
      <c r="AT3145" t="s">
        <v>58</v>
      </c>
      <c r="AU3145" t="s">
        <v>1326</v>
      </c>
      <c r="AV3145" t="s">
        <v>9004</v>
      </c>
      <c r="AW3145" t="s">
        <v>3586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1</v>
      </c>
      <c r="BL3145">
        <v>2016031024</v>
      </c>
      <c r="BM3145">
        <v>24</v>
      </c>
    </row>
    <row r="3146" spans="1:65">
      <c r="A3146" t="s">
        <v>9005</v>
      </c>
      <c r="B3146">
        <v>3145</v>
      </c>
      <c r="C3146" t="s">
        <v>718</v>
      </c>
      <c r="D3146">
        <v>1</v>
      </c>
      <c r="E3146">
        <v>24</v>
      </c>
      <c r="F3146">
        <v>2016031024</v>
      </c>
      <c r="G3146">
        <v>20160310</v>
      </c>
      <c r="H3146" t="s">
        <v>3587</v>
      </c>
      <c r="I3146" t="s">
        <v>563</v>
      </c>
      <c r="J3146" t="s">
        <v>55</v>
      </c>
      <c r="K3146">
        <v>0</v>
      </c>
      <c r="L3146" t="s">
        <v>55</v>
      </c>
      <c r="M3146" t="s">
        <v>55</v>
      </c>
      <c r="N3146" t="s">
        <v>56</v>
      </c>
      <c r="O3146" t="s">
        <v>57</v>
      </c>
      <c r="P3146" t="s">
        <v>57</v>
      </c>
      <c r="Q3146" t="s">
        <v>3</v>
      </c>
      <c r="R3146" t="s">
        <v>58</v>
      </c>
      <c r="S3146" t="s">
        <v>55</v>
      </c>
      <c r="T3146" t="s">
        <v>68</v>
      </c>
      <c r="U3146" t="s">
        <v>56</v>
      </c>
      <c r="V3146" t="s">
        <v>56</v>
      </c>
      <c r="W3146" t="s">
        <v>55</v>
      </c>
      <c r="X3146" t="s">
        <v>56</v>
      </c>
      <c r="Y3146" t="s">
        <v>56</v>
      </c>
      <c r="Z3146" t="s">
        <v>68</v>
      </c>
      <c r="AA3146" t="s">
        <v>132</v>
      </c>
      <c r="AB3146" t="s">
        <v>56</v>
      </c>
      <c r="AC3146" t="s">
        <v>56</v>
      </c>
      <c r="AD3146" t="s">
        <v>57</v>
      </c>
      <c r="AE3146">
        <v>0</v>
      </c>
      <c r="AF3146">
        <v>0</v>
      </c>
      <c r="AG3146">
        <v>0</v>
      </c>
      <c r="AH3146">
        <v>1</v>
      </c>
      <c r="AI3146" s="18" t="str">
        <f t="shared" si="197"/>
        <v>1</v>
      </c>
      <c r="AJ3146" s="18" t="str">
        <f t="shared" si="198"/>
        <v>1</v>
      </c>
      <c r="AK3146" s="18" t="str">
        <f t="shared" si="199"/>
        <v>1</v>
      </c>
      <c r="AL3146" s="18">
        <f t="shared" si="200"/>
        <v>1</v>
      </c>
      <c r="AM3146" t="s">
        <v>55</v>
      </c>
      <c r="AN3146" t="s">
        <v>55</v>
      </c>
      <c r="AO3146">
        <v>0</v>
      </c>
      <c r="AP3146">
        <v>0</v>
      </c>
      <c r="AQ3146">
        <v>0</v>
      </c>
      <c r="AR3146" t="s">
        <v>209</v>
      </c>
      <c r="AS3146" t="s">
        <v>58</v>
      </c>
      <c r="AT3146" t="s">
        <v>58</v>
      </c>
      <c r="AU3146" t="s">
        <v>1326</v>
      </c>
      <c r="AV3146" t="s">
        <v>9005</v>
      </c>
      <c r="AW3146" t="s">
        <v>3587</v>
      </c>
      <c r="AX3146">
        <v>0</v>
      </c>
      <c r="AY3146">
        <v>0</v>
      </c>
      <c r="AZ3146">
        <v>0</v>
      </c>
      <c r="BA3146">
        <v>1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2016031024</v>
      </c>
      <c r="BM3146">
        <v>24</v>
      </c>
    </row>
    <row r="3147" spans="1:65">
      <c r="A3147" t="s">
        <v>9006</v>
      </c>
      <c r="B3147">
        <v>3146</v>
      </c>
      <c r="C3147" t="s">
        <v>718</v>
      </c>
      <c r="D3147">
        <v>1</v>
      </c>
      <c r="E3147">
        <v>24</v>
      </c>
      <c r="F3147">
        <v>2016031024</v>
      </c>
      <c r="G3147">
        <v>20160310</v>
      </c>
      <c r="H3147" t="s">
        <v>3588</v>
      </c>
      <c r="I3147" t="s">
        <v>563</v>
      </c>
      <c r="J3147" t="s">
        <v>55</v>
      </c>
      <c r="K3147">
        <v>0</v>
      </c>
      <c r="L3147" t="s">
        <v>55</v>
      </c>
      <c r="M3147" t="s">
        <v>55</v>
      </c>
      <c r="N3147" t="s">
        <v>56</v>
      </c>
      <c r="O3147" t="s">
        <v>57</v>
      </c>
      <c r="P3147" t="s">
        <v>57</v>
      </c>
      <c r="Q3147" t="s">
        <v>3</v>
      </c>
      <c r="R3147" t="s">
        <v>58</v>
      </c>
      <c r="S3147" t="s">
        <v>55</v>
      </c>
      <c r="T3147" t="s">
        <v>56</v>
      </c>
      <c r="U3147" t="s">
        <v>56</v>
      </c>
      <c r="V3147" t="s">
        <v>56</v>
      </c>
      <c r="W3147" t="s">
        <v>55</v>
      </c>
      <c r="X3147" t="s">
        <v>56</v>
      </c>
      <c r="Y3147" t="s">
        <v>56</v>
      </c>
      <c r="Z3147" t="s">
        <v>56</v>
      </c>
      <c r="AA3147" t="s">
        <v>57</v>
      </c>
      <c r="AB3147" t="s">
        <v>56</v>
      </c>
      <c r="AC3147" t="s">
        <v>56</v>
      </c>
      <c r="AD3147" t="s">
        <v>3589</v>
      </c>
      <c r="AE3147">
        <v>0</v>
      </c>
      <c r="AF3147">
        <v>0</v>
      </c>
      <c r="AG3147">
        <v>0</v>
      </c>
      <c r="AH3147">
        <v>1</v>
      </c>
      <c r="AI3147" s="18" t="str">
        <f t="shared" si="197"/>
        <v>1</v>
      </c>
      <c r="AJ3147" s="18" t="str">
        <f t="shared" si="198"/>
        <v>1</v>
      </c>
      <c r="AK3147" s="18" t="str">
        <f t="shared" si="199"/>
        <v>1</v>
      </c>
      <c r="AL3147" s="18">
        <f t="shared" si="200"/>
        <v>1</v>
      </c>
      <c r="AM3147" t="s">
        <v>55</v>
      </c>
      <c r="AN3147" t="s">
        <v>55</v>
      </c>
      <c r="AO3147">
        <v>0</v>
      </c>
      <c r="AP3147">
        <v>0</v>
      </c>
      <c r="AQ3147">
        <v>0</v>
      </c>
      <c r="AR3147" t="s">
        <v>209</v>
      </c>
      <c r="AS3147" t="s">
        <v>58</v>
      </c>
      <c r="AT3147" t="s">
        <v>58</v>
      </c>
      <c r="AU3147" t="s">
        <v>1326</v>
      </c>
      <c r="AV3147" t="s">
        <v>9006</v>
      </c>
      <c r="AW3147" t="s">
        <v>3588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</v>
      </c>
      <c r="BL3147">
        <v>2016031024</v>
      </c>
      <c r="BM3147">
        <v>24</v>
      </c>
    </row>
    <row r="3148" spans="1:65">
      <c r="A3148" t="s">
        <v>9007</v>
      </c>
      <c r="B3148">
        <v>3147</v>
      </c>
      <c r="C3148" t="s">
        <v>718</v>
      </c>
      <c r="D3148">
        <v>1</v>
      </c>
      <c r="E3148">
        <v>24</v>
      </c>
      <c r="F3148">
        <v>2016031024</v>
      </c>
      <c r="G3148">
        <v>20160310</v>
      </c>
      <c r="H3148" t="s">
        <v>3590</v>
      </c>
      <c r="I3148" t="s">
        <v>563</v>
      </c>
      <c r="J3148" t="s">
        <v>55</v>
      </c>
      <c r="K3148">
        <v>0</v>
      </c>
      <c r="L3148" t="s">
        <v>55</v>
      </c>
      <c r="M3148" t="s">
        <v>55</v>
      </c>
      <c r="N3148" t="s">
        <v>56</v>
      </c>
      <c r="O3148" t="s">
        <v>57</v>
      </c>
      <c r="P3148" t="s">
        <v>57</v>
      </c>
      <c r="Q3148" t="s">
        <v>3</v>
      </c>
      <c r="R3148" t="s">
        <v>58</v>
      </c>
      <c r="S3148" t="s">
        <v>55</v>
      </c>
      <c r="T3148" t="s">
        <v>68</v>
      </c>
      <c r="U3148" t="s">
        <v>56</v>
      </c>
      <c r="V3148" t="s">
        <v>56</v>
      </c>
      <c r="W3148" t="s">
        <v>55</v>
      </c>
      <c r="X3148" t="s">
        <v>56</v>
      </c>
      <c r="Y3148" t="s">
        <v>56</v>
      </c>
      <c r="Z3148" t="s">
        <v>56</v>
      </c>
      <c r="AA3148" t="s">
        <v>57</v>
      </c>
      <c r="AB3148" t="s">
        <v>56</v>
      </c>
      <c r="AC3148" t="s">
        <v>56</v>
      </c>
      <c r="AD3148" t="s">
        <v>57</v>
      </c>
      <c r="AE3148">
        <v>0</v>
      </c>
      <c r="AF3148">
        <v>0</v>
      </c>
      <c r="AG3148">
        <v>0</v>
      </c>
      <c r="AH3148">
        <v>1</v>
      </c>
      <c r="AI3148" s="18" t="str">
        <f t="shared" si="197"/>
        <v>1</v>
      </c>
      <c r="AJ3148" s="18" t="str">
        <f t="shared" si="198"/>
        <v>1</v>
      </c>
      <c r="AK3148" s="18" t="str">
        <f t="shared" si="199"/>
        <v>1</v>
      </c>
      <c r="AL3148" s="18">
        <f t="shared" si="200"/>
        <v>1</v>
      </c>
      <c r="AM3148" t="s">
        <v>55</v>
      </c>
      <c r="AN3148" t="s">
        <v>55</v>
      </c>
      <c r="AO3148">
        <v>0</v>
      </c>
      <c r="AP3148">
        <v>0</v>
      </c>
      <c r="AQ3148">
        <v>0</v>
      </c>
      <c r="AR3148" t="s">
        <v>209</v>
      </c>
      <c r="AS3148" t="s">
        <v>58</v>
      </c>
      <c r="AT3148" t="s">
        <v>58</v>
      </c>
      <c r="AU3148" t="s">
        <v>1326</v>
      </c>
      <c r="AV3148" t="s">
        <v>9007</v>
      </c>
      <c r="AW3148" t="s">
        <v>3590</v>
      </c>
      <c r="AX3148">
        <v>0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2016031024</v>
      </c>
      <c r="BM3148">
        <v>24</v>
      </c>
    </row>
    <row r="3149" spans="1:65">
      <c r="A3149" t="s">
        <v>9008</v>
      </c>
      <c r="B3149">
        <v>3148</v>
      </c>
      <c r="C3149" t="s">
        <v>718</v>
      </c>
      <c r="D3149">
        <v>1</v>
      </c>
      <c r="E3149">
        <v>24</v>
      </c>
      <c r="F3149">
        <v>2016031024</v>
      </c>
      <c r="G3149">
        <v>20160310</v>
      </c>
      <c r="H3149" t="s">
        <v>3591</v>
      </c>
      <c r="I3149" t="s">
        <v>3592</v>
      </c>
      <c r="J3149" t="s">
        <v>55</v>
      </c>
      <c r="K3149">
        <v>0</v>
      </c>
      <c r="L3149" t="s">
        <v>55</v>
      </c>
      <c r="M3149" t="s">
        <v>55</v>
      </c>
      <c r="N3149" t="s">
        <v>56</v>
      </c>
      <c r="O3149" t="s">
        <v>57</v>
      </c>
      <c r="P3149" t="s">
        <v>57</v>
      </c>
      <c r="Q3149" t="s">
        <v>3</v>
      </c>
      <c r="R3149" t="s">
        <v>58</v>
      </c>
      <c r="S3149" t="s">
        <v>55</v>
      </c>
      <c r="T3149" t="s">
        <v>68</v>
      </c>
      <c r="U3149" t="s">
        <v>56</v>
      </c>
      <c r="V3149" t="s">
        <v>68</v>
      </c>
      <c r="W3149" t="s">
        <v>55</v>
      </c>
      <c r="X3149" t="s">
        <v>56</v>
      </c>
      <c r="Y3149" t="s">
        <v>56</v>
      </c>
      <c r="Z3149" t="s">
        <v>68</v>
      </c>
      <c r="AA3149" t="s">
        <v>132</v>
      </c>
      <c r="AB3149" t="s">
        <v>56</v>
      </c>
      <c r="AC3149" t="s">
        <v>56</v>
      </c>
      <c r="AD3149" t="s">
        <v>3584</v>
      </c>
      <c r="AE3149">
        <v>0</v>
      </c>
      <c r="AF3149">
        <v>0</v>
      </c>
      <c r="AG3149">
        <v>0</v>
      </c>
      <c r="AH3149">
        <v>1</v>
      </c>
      <c r="AI3149" s="18" t="str">
        <f t="shared" si="197"/>
        <v>1</v>
      </c>
      <c r="AJ3149" s="18" t="str">
        <f t="shared" si="198"/>
        <v>1</v>
      </c>
      <c r="AK3149" s="18" t="str">
        <f t="shared" si="199"/>
        <v>1</v>
      </c>
      <c r="AL3149" s="18">
        <f t="shared" si="200"/>
        <v>1</v>
      </c>
      <c r="AM3149" t="s">
        <v>55</v>
      </c>
      <c r="AN3149" t="s">
        <v>55</v>
      </c>
      <c r="AO3149">
        <v>0</v>
      </c>
      <c r="AP3149">
        <v>0</v>
      </c>
      <c r="AQ3149">
        <v>0</v>
      </c>
      <c r="AR3149" t="s">
        <v>343</v>
      </c>
      <c r="AS3149" t="s">
        <v>58</v>
      </c>
      <c r="AT3149" t="s">
        <v>58</v>
      </c>
      <c r="AU3149" t="s">
        <v>1326</v>
      </c>
      <c r="AV3149" t="s">
        <v>9008</v>
      </c>
      <c r="AW3149" t="s">
        <v>3591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1</v>
      </c>
      <c r="BL3149">
        <v>2016031024</v>
      </c>
      <c r="BM3149">
        <v>24</v>
      </c>
    </row>
    <row r="3150" spans="1:65">
      <c r="A3150" t="s">
        <v>9009</v>
      </c>
      <c r="B3150">
        <v>3149</v>
      </c>
      <c r="C3150" t="s">
        <v>718</v>
      </c>
      <c r="D3150">
        <v>1</v>
      </c>
      <c r="E3150">
        <v>24</v>
      </c>
      <c r="F3150">
        <v>2016031024</v>
      </c>
      <c r="G3150">
        <v>20160310</v>
      </c>
      <c r="H3150" t="s">
        <v>3593</v>
      </c>
      <c r="I3150" t="s">
        <v>563</v>
      </c>
      <c r="J3150" t="s">
        <v>55</v>
      </c>
      <c r="K3150">
        <v>0</v>
      </c>
      <c r="L3150" t="s">
        <v>55</v>
      </c>
      <c r="M3150" t="s">
        <v>55</v>
      </c>
      <c r="N3150" t="s">
        <v>56</v>
      </c>
      <c r="O3150" t="s">
        <v>57</v>
      </c>
      <c r="P3150" t="s">
        <v>57</v>
      </c>
      <c r="Q3150" t="s">
        <v>3</v>
      </c>
      <c r="R3150" t="s">
        <v>58</v>
      </c>
      <c r="S3150" t="s">
        <v>55</v>
      </c>
      <c r="T3150" t="s">
        <v>68</v>
      </c>
      <c r="U3150" t="s">
        <v>56</v>
      </c>
      <c r="V3150" t="s">
        <v>68</v>
      </c>
      <c r="W3150" t="s">
        <v>55</v>
      </c>
      <c r="X3150" t="s">
        <v>56</v>
      </c>
      <c r="Y3150" t="s">
        <v>56</v>
      </c>
      <c r="Z3150" t="s">
        <v>56</v>
      </c>
      <c r="AA3150" t="s">
        <v>57</v>
      </c>
      <c r="AB3150" t="s">
        <v>56</v>
      </c>
      <c r="AC3150" t="s">
        <v>56</v>
      </c>
      <c r="AD3150" t="s">
        <v>3578</v>
      </c>
      <c r="AE3150">
        <v>0</v>
      </c>
      <c r="AF3150">
        <v>0</v>
      </c>
      <c r="AG3150">
        <v>0</v>
      </c>
      <c r="AH3150">
        <v>1</v>
      </c>
      <c r="AI3150" s="18" t="str">
        <f t="shared" si="197"/>
        <v>1</v>
      </c>
      <c r="AJ3150" s="18" t="str">
        <f t="shared" si="198"/>
        <v>1</v>
      </c>
      <c r="AK3150" s="18" t="str">
        <f t="shared" si="199"/>
        <v>1</v>
      </c>
      <c r="AL3150" s="18">
        <f t="shared" si="200"/>
        <v>1</v>
      </c>
      <c r="AM3150" t="s">
        <v>55</v>
      </c>
      <c r="AN3150" t="s">
        <v>55</v>
      </c>
      <c r="AO3150">
        <v>0</v>
      </c>
      <c r="AP3150">
        <v>0</v>
      </c>
      <c r="AQ3150">
        <v>0</v>
      </c>
      <c r="AR3150" t="s">
        <v>209</v>
      </c>
      <c r="AS3150" t="s">
        <v>58</v>
      </c>
      <c r="AT3150" t="s">
        <v>58</v>
      </c>
      <c r="AU3150" t="s">
        <v>1326</v>
      </c>
      <c r="AV3150" t="s">
        <v>9009</v>
      </c>
      <c r="AW3150" t="s">
        <v>3593</v>
      </c>
      <c r="AX3150">
        <v>0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</v>
      </c>
      <c r="BL3150">
        <v>2016031024</v>
      </c>
      <c r="BM3150">
        <v>24</v>
      </c>
    </row>
    <row r="3151" spans="1:65">
      <c r="A3151" t="s">
        <v>9010</v>
      </c>
      <c r="B3151">
        <v>3150</v>
      </c>
      <c r="C3151" t="s">
        <v>718</v>
      </c>
      <c r="D3151">
        <v>1</v>
      </c>
      <c r="E3151">
        <v>24</v>
      </c>
      <c r="F3151">
        <v>2016031024</v>
      </c>
      <c r="G3151">
        <v>20160310</v>
      </c>
      <c r="H3151" t="s">
        <v>3594</v>
      </c>
      <c r="I3151" t="s">
        <v>3592</v>
      </c>
      <c r="J3151" t="s">
        <v>55</v>
      </c>
      <c r="K3151">
        <v>0</v>
      </c>
      <c r="L3151" t="s">
        <v>55</v>
      </c>
      <c r="M3151" t="s">
        <v>55</v>
      </c>
      <c r="N3151" t="s">
        <v>56</v>
      </c>
      <c r="O3151" t="s">
        <v>57</v>
      </c>
      <c r="P3151" t="s">
        <v>57</v>
      </c>
      <c r="Q3151" t="s">
        <v>3</v>
      </c>
      <c r="R3151" t="s">
        <v>58</v>
      </c>
      <c r="S3151" t="s">
        <v>55</v>
      </c>
      <c r="T3151" t="s">
        <v>56</v>
      </c>
      <c r="U3151" t="s">
        <v>56</v>
      </c>
      <c r="V3151" t="s">
        <v>68</v>
      </c>
      <c r="W3151" t="s">
        <v>55</v>
      </c>
      <c r="X3151" t="s">
        <v>56</v>
      </c>
      <c r="Y3151" t="s">
        <v>56</v>
      </c>
      <c r="Z3151" t="s">
        <v>68</v>
      </c>
      <c r="AA3151" t="s">
        <v>132</v>
      </c>
      <c r="AB3151" t="s">
        <v>56</v>
      </c>
      <c r="AC3151" t="s">
        <v>56</v>
      </c>
      <c r="AD3151" t="s">
        <v>3595</v>
      </c>
      <c r="AE3151">
        <v>0</v>
      </c>
      <c r="AF3151">
        <v>0</v>
      </c>
      <c r="AG3151">
        <v>0</v>
      </c>
      <c r="AH3151">
        <v>1</v>
      </c>
      <c r="AI3151" s="18" t="str">
        <f t="shared" si="197"/>
        <v>1</v>
      </c>
      <c r="AJ3151" s="18" t="str">
        <f t="shared" si="198"/>
        <v>1</v>
      </c>
      <c r="AK3151" s="18" t="str">
        <f t="shared" si="199"/>
        <v>1</v>
      </c>
      <c r="AL3151" s="18">
        <f t="shared" si="200"/>
        <v>1</v>
      </c>
      <c r="AM3151" t="s">
        <v>55</v>
      </c>
      <c r="AN3151" t="s">
        <v>55</v>
      </c>
      <c r="AO3151">
        <v>0</v>
      </c>
      <c r="AP3151">
        <v>0</v>
      </c>
      <c r="AQ3151">
        <v>0</v>
      </c>
      <c r="AR3151" t="s">
        <v>343</v>
      </c>
      <c r="AS3151" t="s">
        <v>58</v>
      </c>
      <c r="AT3151" t="s">
        <v>58</v>
      </c>
      <c r="AU3151" t="s">
        <v>1326</v>
      </c>
      <c r="AV3151" t="s">
        <v>9010</v>
      </c>
      <c r="AW3151" t="s">
        <v>3594</v>
      </c>
      <c r="AX3151">
        <v>0</v>
      </c>
      <c r="AY3151">
        <v>0</v>
      </c>
      <c r="AZ3151">
        <v>0</v>
      </c>
      <c r="BA3151">
        <v>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1</v>
      </c>
      <c r="BL3151">
        <v>2016031024</v>
      </c>
      <c r="BM3151">
        <v>24</v>
      </c>
    </row>
    <row r="3152" spans="1:65">
      <c r="A3152" t="s">
        <v>9011</v>
      </c>
      <c r="B3152">
        <v>3151</v>
      </c>
      <c r="C3152" t="s">
        <v>718</v>
      </c>
      <c r="D3152">
        <v>1</v>
      </c>
      <c r="E3152">
        <v>24</v>
      </c>
      <c r="F3152">
        <v>2016031024</v>
      </c>
      <c r="G3152">
        <v>20160310</v>
      </c>
      <c r="H3152" t="s">
        <v>3596</v>
      </c>
      <c r="I3152" t="s">
        <v>563</v>
      </c>
      <c r="J3152" t="s">
        <v>55</v>
      </c>
      <c r="K3152">
        <v>0</v>
      </c>
      <c r="L3152" t="s">
        <v>55</v>
      </c>
      <c r="M3152" t="s">
        <v>55</v>
      </c>
      <c r="N3152" t="s">
        <v>56</v>
      </c>
      <c r="O3152" t="s">
        <v>57</v>
      </c>
      <c r="P3152" t="s">
        <v>57</v>
      </c>
      <c r="Q3152" t="s">
        <v>3</v>
      </c>
      <c r="R3152" t="s">
        <v>58</v>
      </c>
      <c r="S3152" t="s">
        <v>55</v>
      </c>
      <c r="T3152" t="s">
        <v>68</v>
      </c>
      <c r="U3152" t="s">
        <v>56</v>
      </c>
      <c r="V3152" t="s">
        <v>56</v>
      </c>
      <c r="W3152" t="s">
        <v>55</v>
      </c>
      <c r="X3152" t="s">
        <v>56</v>
      </c>
      <c r="Y3152" t="s">
        <v>56</v>
      </c>
      <c r="Z3152" t="s">
        <v>56</v>
      </c>
      <c r="AA3152" t="s">
        <v>57</v>
      </c>
      <c r="AB3152" t="s">
        <v>56</v>
      </c>
      <c r="AC3152" t="s">
        <v>56</v>
      </c>
      <c r="AD3152" t="s">
        <v>3597</v>
      </c>
      <c r="AE3152">
        <v>0</v>
      </c>
      <c r="AF3152">
        <v>0</v>
      </c>
      <c r="AG3152">
        <v>0</v>
      </c>
      <c r="AH3152">
        <v>1</v>
      </c>
      <c r="AI3152" s="18" t="str">
        <f t="shared" si="197"/>
        <v>1</v>
      </c>
      <c r="AJ3152" s="18" t="str">
        <f t="shared" si="198"/>
        <v>1</v>
      </c>
      <c r="AK3152" s="18" t="str">
        <f t="shared" si="199"/>
        <v>1</v>
      </c>
      <c r="AL3152" s="18">
        <f t="shared" si="200"/>
        <v>1</v>
      </c>
      <c r="AM3152" t="s">
        <v>55</v>
      </c>
      <c r="AN3152" t="s">
        <v>55</v>
      </c>
      <c r="AO3152">
        <v>0</v>
      </c>
      <c r="AP3152">
        <v>0</v>
      </c>
      <c r="AQ3152">
        <v>0</v>
      </c>
      <c r="AR3152" t="s">
        <v>209</v>
      </c>
      <c r="AS3152" t="s">
        <v>58</v>
      </c>
      <c r="AT3152" t="s">
        <v>58</v>
      </c>
      <c r="AU3152" t="s">
        <v>1326</v>
      </c>
      <c r="AV3152" t="s">
        <v>9011</v>
      </c>
      <c r="AW3152" t="s">
        <v>3596</v>
      </c>
      <c r="AX3152">
        <v>0</v>
      </c>
      <c r="AY3152">
        <v>0</v>
      </c>
      <c r="AZ3152">
        <v>0</v>
      </c>
      <c r="BA3152">
        <v>1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2016031024</v>
      </c>
      <c r="BM3152">
        <v>24</v>
      </c>
    </row>
    <row r="3153" spans="1:65">
      <c r="A3153" t="s">
        <v>9012</v>
      </c>
      <c r="B3153">
        <v>3152</v>
      </c>
      <c r="C3153" t="s">
        <v>718</v>
      </c>
      <c r="D3153">
        <v>1</v>
      </c>
      <c r="E3153">
        <v>24</v>
      </c>
      <c r="F3153">
        <v>2016031024</v>
      </c>
      <c r="G3153">
        <v>20160310</v>
      </c>
      <c r="H3153" t="s">
        <v>3598</v>
      </c>
      <c r="I3153" t="s">
        <v>563</v>
      </c>
      <c r="J3153" t="s">
        <v>55</v>
      </c>
      <c r="K3153">
        <v>0</v>
      </c>
      <c r="L3153" t="s">
        <v>55</v>
      </c>
      <c r="M3153" t="s">
        <v>55</v>
      </c>
      <c r="N3153" t="s">
        <v>56</v>
      </c>
      <c r="O3153" t="s">
        <v>57</v>
      </c>
      <c r="P3153" t="s">
        <v>57</v>
      </c>
      <c r="Q3153" t="s">
        <v>3</v>
      </c>
      <c r="R3153" t="s">
        <v>58</v>
      </c>
      <c r="S3153" t="s">
        <v>55</v>
      </c>
      <c r="T3153" t="s">
        <v>56</v>
      </c>
      <c r="U3153" t="s">
        <v>56</v>
      </c>
      <c r="V3153" t="s">
        <v>68</v>
      </c>
      <c r="W3153" t="s">
        <v>55</v>
      </c>
      <c r="X3153" t="s">
        <v>56</v>
      </c>
      <c r="Y3153" t="s">
        <v>56</v>
      </c>
      <c r="Z3153" t="s">
        <v>56</v>
      </c>
      <c r="AA3153" t="s">
        <v>57</v>
      </c>
      <c r="AB3153" t="s">
        <v>56</v>
      </c>
      <c r="AC3153" t="s">
        <v>56</v>
      </c>
      <c r="AD3153" t="s">
        <v>3599</v>
      </c>
      <c r="AE3153">
        <v>0</v>
      </c>
      <c r="AF3153">
        <v>0</v>
      </c>
      <c r="AG3153">
        <v>0</v>
      </c>
      <c r="AH3153">
        <v>1</v>
      </c>
      <c r="AI3153" s="18" t="str">
        <f t="shared" si="197"/>
        <v>1</v>
      </c>
      <c r="AJ3153" s="18" t="str">
        <f t="shared" si="198"/>
        <v>1</v>
      </c>
      <c r="AK3153" s="18" t="str">
        <f t="shared" si="199"/>
        <v>1</v>
      </c>
      <c r="AL3153" s="18">
        <f t="shared" si="200"/>
        <v>1</v>
      </c>
      <c r="AM3153" t="s">
        <v>55</v>
      </c>
      <c r="AN3153" t="s">
        <v>55</v>
      </c>
      <c r="AO3153">
        <v>0</v>
      </c>
      <c r="AP3153">
        <v>0</v>
      </c>
      <c r="AQ3153">
        <v>0</v>
      </c>
      <c r="AR3153" t="s">
        <v>209</v>
      </c>
      <c r="AS3153" t="s">
        <v>58</v>
      </c>
      <c r="AT3153" t="s">
        <v>58</v>
      </c>
      <c r="AU3153" t="s">
        <v>1326</v>
      </c>
      <c r="AV3153" t="s">
        <v>9012</v>
      </c>
      <c r="AW3153" t="s">
        <v>3598</v>
      </c>
      <c r="AX3153">
        <v>0</v>
      </c>
      <c r="AY3153">
        <v>0</v>
      </c>
      <c r="AZ3153">
        <v>0</v>
      </c>
      <c r="BA3153">
        <v>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</v>
      </c>
      <c r="BL3153">
        <v>2016031024</v>
      </c>
      <c r="BM3153">
        <v>24</v>
      </c>
    </row>
    <row r="3154" spans="1:65">
      <c r="A3154" t="s">
        <v>9013</v>
      </c>
      <c r="B3154">
        <v>3153</v>
      </c>
      <c r="C3154" t="s">
        <v>718</v>
      </c>
      <c r="D3154">
        <v>1</v>
      </c>
      <c r="E3154">
        <v>24</v>
      </c>
      <c r="F3154">
        <v>2016031024</v>
      </c>
      <c r="G3154">
        <v>20160310</v>
      </c>
      <c r="H3154" t="s">
        <v>3600</v>
      </c>
      <c r="I3154" t="s">
        <v>3569</v>
      </c>
      <c r="J3154" t="s">
        <v>55</v>
      </c>
      <c r="K3154">
        <v>0</v>
      </c>
      <c r="L3154" t="s">
        <v>55</v>
      </c>
      <c r="M3154" t="s">
        <v>55</v>
      </c>
      <c r="N3154" t="s">
        <v>56</v>
      </c>
      <c r="O3154" t="s">
        <v>57</v>
      </c>
      <c r="P3154" t="s">
        <v>57</v>
      </c>
      <c r="Q3154" t="s">
        <v>3</v>
      </c>
      <c r="R3154" t="s">
        <v>58</v>
      </c>
      <c r="S3154" t="s">
        <v>55</v>
      </c>
      <c r="T3154" t="s">
        <v>68</v>
      </c>
      <c r="U3154" t="s">
        <v>68</v>
      </c>
      <c r="V3154" t="s">
        <v>68</v>
      </c>
      <c r="W3154" t="s">
        <v>55</v>
      </c>
      <c r="X3154" t="s">
        <v>56</v>
      </c>
      <c r="Y3154" t="s">
        <v>56</v>
      </c>
      <c r="Z3154" t="s">
        <v>56</v>
      </c>
      <c r="AA3154" t="s">
        <v>57</v>
      </c>
      <c r="AB3154" t="s">
        <v>56</v>
      </c>
      <c r="AC3154" t="s">
        <v>56</v>
      </c>
      <c r="AD3154" t="s">
        <v>3601</v>
      </c>
      <c r="AE3154">
        <v>0</v>
      </c>
      <c r="AF3154">
        <v>0</v>
      </c>
      <c r="AG3154">
        <v>0</v>
      </c>
      <c r="AH3154">
        <v>1</v>
      </c>
      <c r="AI3154" s="18" t="str">
        <f t="shared" si="197"/>
        <v>1</v>
      </c>
      <c r="AJ3154" s="18" t="str">
        <f t="shared" si="198"/>
        <v>1</v>
      </c>
      <c r="AK3154" s="18" t="str">
        <f t="shared" si="199"/>
        <v>1</v>
      </c>
      <c r="AL3154" s="18">
        <f t="shared" si="200"/>
        <v>1</v>
      </c>
      <c r="AM3154" t="s">
        <v>55</v>
      </c>
      <c r="AN3154" t="s">
        <v>55</v>
      </c>
      <c r="AO3154">
        <v>0</v>
      </c>
      <c r="AP3154">
        <v>0</v>
      </c>
      <c r="AQ3154">
        <v>0</v>
      </c>
      <c r="AR3154" t="s">
        <v>426</v>
      </c>
      <c r="AS3154" t="s">
        <v>58</v>
      </c>
      <c r="AT3154" t="s">
        <v>58</v>
      </c>
      <c r="AU3154" t="s">
        <v>1326</v>
      </c>
      <c r="AV3154" t="s">
        <v>9013</v>
      </c>
      <c r="AW3154" t="s">
        <v>3600</v>
      </c>
      <c r="AX3154">
        <v>0</v>
      </c>
      <c r="AY3154">
        <v>0</v>
      </c>
      <c r="AZ3154">
        <v>0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</v>
      </c>
      <c r="BL3154">
        <v>2016031024</v>
      </c>
      <c r="BM3154">
        <v>24</v>
      </c>
    </row>
    <row r="3155" spans="1:65">
      <c r="A3155" t="s">
        <v>9014</v>
      </c>
      <c r="B3155">
        <v>3154</v>
      </c>
      <c r="C3155" t="s">
        <v>718</v>
      </c>
      <c r="D3155">
        <v>1</v>
      </c>
      <c r="E3155">
        <v>24</v>
      </c>
      <c r="F3155">
        <v>2016031024</v>
      </c>
      <c r="G3155">
        <v>20160310</v>
      </c>
      <c r="H3155" t="s">
        <v>3602</v>
      </c>
      <c r="I3155" t="s">
        <v>80</v>
      </c>
      <c r="J3155" t="s">
        <v>55</v>
      </c>
      <c r="K3155">
        <v>0</v>
      </c>
      <c r="L3155" t="s">
        <v>55</v>
      </c>
      <c r="M3155" t="s">
        <v>55</v>
      </c>
      <c r="N3155" t="s">
        <v>56</v>
      </c>
      <c r="O3155" t="s">
        <v>57</v>
      </c>
      <c r="P3155" t="s">
        <v>57</v>
      </c>
      <c r="Q3155" t="s">
        <v>97</v>
      </c>
      <c r="R3155" t="s">
        <v>80</v>
      </c>
      <c r="S3155" t="s">
        <v>55</v>
      </c>
      <c r="T3155" t="s">
        <v>56</v>
      </c>
      <c r="U3155" t="s">
        <v>56</v>
      </c>
      <c r="V3155" t="s">
        <v>56</v>
      </c>
      <c r="W3155" t="s">
        <v>55</v>
      </c>
      <c r="X3155" t="s">
        <v>56</v>
      </c>
      <c r="Y3155" t="s">
        <v>56</v>
      </c>
      <c r="Z3155" t="s">
        <v>56</v>
      </c>
      <c r="AA3155" t="s">
        <v>57</v>
      </c>
      <c r="AB3155" t="s">
        <v>56</v>
      </c>
      <c r="AC3155" t="s">
        <v>56</v>
      </c>
      <c r="AD3155" t="s">
        <v>57</v>
      </c>
      <c r="AE3155">
        <v>0</v>
      </c>
      <c r="AF3155">
        <v>0</v>
      </c>
      <c r="AG3155">
        <v>0</v>
      </c>
      <c r="AH3155">
        <v>1</v>
      </c>
      <c r="AI3155" s="18" t="str">
        <f t="shared" si="197"/>
        <v>1</v>
      </c>
      <c r="AJ3155" s="18" t="str">
        <f t="shared" si="198"/>
        <v>1</v>
      </c>
      <c r="AK3155" s="18" t="str">
        <f t="shared" si="199"/>
        <v>1</v>
      </c>
      <c r="AL3155" s="18">
        <f t="shared" si="200"/>
        <v>1</v>
      </c>
      <c r="AM3155" t="s">
        <v>55</v>
      </c>
      <c r="AN3155" t="s">
        <v>55</v>
      </c>
      <c r="AO3155">
        <v>0</v>
      </c>
      <c r="AP3155">
        <v>0</v>
      </c>
      <c r="AQ3155">
        <v>0</v>
      </c>
      <c r="AR3155" t="s">
        <v>59</v>
      </c>
      <c r="AS3155" t="s">
        <v>80</v>
      </c>
      <c r="AT3155" t="s">
        <v>80</v>
      </c>
      <c r="AU3155" t="s">
        <v>80</v>
      </c>
      <c r="AV3155" t="s">
        <v>9014</v>
      </c>
      <c r="AW3155" t="s">
        <v>3602</v>
      </c>
      <c r="AX3155">
        <v>0</v>
      </c>
      <c r="AY3155">
        <v>0</v>
      </c>
      <c r="AZ3155">
        <v>0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1</v>
      </c>
      <c r="BL3155">
        <v>2016031024</v>
      </c>
      <c r="BM3155">
        <v>24</v>
      </c>
    </row>
    <row r="3156" spans="1:65">
      <c r="A3156" t="s">
        <v>9015</v>
      </c>
      <c r="B3156">
        <v>3155</v>
      </c>
      <c r="C3156" t="s">
        <v>718</v>
      </c>
      <c r="D3156">
        <v>1</v>
      </c>
      <c r="E3156">
        <v>24</v>
      </c>
      <c r="F3156">
        <v>2016031024</v>
      </c>
      <c r="G3156">
        <v>20160310</v>
      </c>
      <c r="H3156" t="s">
        <v>3603</v>
      </c>
      <c r="I3156" t="s">
        <v>941</v>
      </c>
      <c r="J3156" t="s">
        <v>55</v>
      </c>
      <c r="K3156">
        <v>0</v>
      </c>
      <c r="L3156" t="s">
        <v>55</v>
      </c>
      <c r="M3156" t="s">
        <v>55</v>
      </c>
      <c r="N3156" t="s">
        <v>56</v>
      </c>
      <c r="O3156" t="s">
        <v>57</v>
      </c>
      <c r="P3156" t="s">
        <v>57</v>
      </c>
      <c r="Q3156" t="s">
        <v>3</v>
      </c>
      <c r="R3156" t="s">
        <v>140</v>
      </c>
      <c r="S3156" t="s">
        <v>55</v>
      </c>
      <c r="T3156" t="s">
        <v>56</v>
      </c>
      <c r="U3156" t="s">
        <v>56</v>
      </c>
      <c r="V3156" t="s">
        <v>56</v>
      </c>
      <c r="W3156" t="s">
        <v>55</v>
      </c>
      <c r="X3156" t="s">
        <v>56</v>
      </c>
      <c r="Y3156" t="s">
        <v>56</v>
      </c>
      <c r="Z3156" t="s">
        <v>56</v>
      </c>
      <c r="AA3156" t="s">
        <v>57</v>
      </c>
      <c r="AB3156" t="s">
        <v>56</v>
      </c>
      <c r="AC3156" t="s">
        <v>56</v>
      </c>
      <c r="AD3156" t="s">
        <v>3604</v>
      </c>
      <c r="AE3156">
        <v>0</v>
      </c>
      <c r="AF3156">
        <v>0</v>
      </c>
      <c r="AG3156">
        <v>0</v>
      </c>
      <c r="AH3156">
        <v>1</v>
      </c>
      <c r="AI3156" s="18" t="str">
        <f t="shared" si="197"/>
        <v>1</v>
      </c>
      <c r="AJ3156" s="18" t="str">
        <f t="shared" si="198"/>
        <v>1</v>
      </c>
      <c r="AK3156" s="18" t="str">
        <f t="shared" si="199"/>
        <v>1</v>
      </c>
      <c r="AL3156" s="18">
        <f t="shared" si="200"/>
        <v>1</v>
      </c>
      <c r="AM3156" t="s">
        <v>55</v>
      </c>
      <c r="AN3156" t="s">
        <v>55</v>
      </c>
      <c r="AO3156">
        <v>0</v>
      </c>
      <c r="AP3156">
        <v>0</v>
      </c>
      <c r="AQ3156">
        <v>0</v>
      </c>
      <c r="AR3156" t="s">
        <v>293</v>
      </c>
      <c r="AS3156" t="s">
        <v>141</v>
      </c>
      <c r="AT3156" t="s">
        <v>141</v>
      </c>
      <c r="AU3156" t="s">
        <v>1326</v>
      </c>
      <c r="AV3156" t="s">
        <v>9015</v>
      </c>
      <c r="AW3156" t="s">
        <v>3603</v>
      </c>
      <c r="AX3156">
        <v>0</v>
      </c>
      <c r="AY3156">
        <v>0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1</v>
      </c>
      <c r="BL3156">
        <v>2016031024</v>
      </c>
      <c r="BM3156">
        <v>24</v>
      </c>
    </row>
    <row r="3157" spans="1:65">
      <c r="A3157" t="s">
        <v>9016</v>
      </c>
      <c r="B3157">
        <v>3156</v>
      </c>
      <c r="C3157" t="s">
        <v>718</v>
      </c>
      <c r="D3157">
        <v>1</v>
      </c>
      <c r="E3157">
        <v>24</v>
      </c>
      <c r="F3157">
        <v>2016031024</v>
      </c>
      <c r="G3157">
        <v>20160310</v>
      </c>
      <c r="H3157" t="s">
        <v>3605</v>
      </c>
      <c r="I3157" t="s">
        <v>3606</v>
      </c>
      <c r="J3157" t="s">
        <v>55</v>
      </c>
      <c r="K3157">
        <v>0</v>
      </c>
      <c r="L3157" t="s">
        <v>55</v>
      </c>
      <c r="M3157" t="s">
        <v>55</v>
      </c>
      <c r="N3157" t="s">
        <v>68</v>
      </c>
      <c r="O3157" t="s">
        <v>57</v>
      </c>
      <c r="P3157" t="s">
        <v>57</v>
      </c>
      <c r="Q3157" t="s">
        <v>3</v>
      </c>
      <c r="R3157" t="s">
        <v>174</v>
      </c>
      <c r="S3157" t="s">
        <v>55</v>
      </c>
      <c r="T3157" t="s">
        <v>56</v>
      </c>
      <c r="U3157" t="s">
        <v>56</v>
      </c>
      <c r="V3157" t="s">
        <v>68</v>
      </c>
      <c r="W3157" t="s">
        <v>55</v>
      </c>
      <c r="X3157" t="s">
        <v>56</v>
      </c>
      <c r="Y3157" t="s">
        <v>56</v>
      </c>
      <c r="Z3157" t="s">
        <v>56</v>
      </c>
      <c r="AA3157" t="s">
        <v>57</v>
      </c>
      <c r="AB3157" t="s">
        <v>56</v>
      </c>
      <c r="AC3157" t="s">
        <v>56</v>
      </c>
      <c r="AD3157" t="s">
        <v>57</v>
      </c>
      <c r="AE3157">
        <v>1</v>
      </c>
      <c r="AF3157">
        <v>0</v>
      </c>
      <c r="AG3157">
        <v>0</v>
      </c>
      <c r="AH3157">
        <v>0</v>
      </c>
      <c r="AI3157" s="18" t="str">
        <f t="shared" si="197"/>
        <v>0</v>
      </c>
      <c r="AJ3157" s="18" t="str">
        <f t="shared" si="198"/>
        <v>1</v>
      </c>
      <c r="AK3157" s="18" t="str">
        <f t="shared" si="199"/>
        <v>1</v>
      </c>
      <c r="AL3157" s="18">
        <f t="shared" si="200"/>
        <v>0</v>
      </c>
      <c r="AM3157">
        <v>4</v>
      </c>
      <c r="AN3157">
        <v>5</v>
      </c>
      <c r="AO3157">
        <v>0</v>
      </c>
      <c r="AP3157">
        <v>0</v>
      </c>
      <c r="AQ3157">
        <v>0</v>
      </c>
      <c r="AR3157" t="s">
        <v>589</v>
      </c>
      <c r="AS3157" t="s">
        <v>174</v>
      </c>
      <c r="AT3157" t="s">
        <v>174</v>
      </c>
      <c r="AU3157" t="s">
        <v>1326</v>
      </c>
      <c r="AV3157" t="s">
        <v>9016</v>
      </c>
      <c r="AW3157" t="s">
        <v>3605</v>
      </c>
      <c r="AX3157">
        <v>1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2016031024</v>
      </c>
      <c r="BM3157">
        <v>24</v>
      </c>
    </row>
    <row r="3158" spans="1:65">
      <c r="A3158" t="s">
        <v>9017</v>
      </c>
      <c r="B3158">
        <v>3157</v>
      </c>
      <c r="C3158" t="s">
        <v>718</v>
      </c>
      <c r="D3158">
        <v>1</v>
      </c>
      <c r="E3158">
        <v>24</v>
      </c>
      <c r="F3158">
        <v>2016031024</v>
      </c>
      <c r="G3158">
        <v>20160310</v>
      </c>
      <c r="H3158" t="s">
        <v>3607</v>
      </c>
      <c r="I3158" t="s">
        <v>3608</v>
      </c>
      <c r="J3158" t="s">
        <v>55</v>
      </c>
      <c r="K3158">
        <v>0</v>
      </c>
      <c r="L3158" t="s">
        <v>55</v>
      </c>
      <c r="M3158" t="s">
        <v>55</v>
      </c>
      <c r="N3158" t="s">
        <v>68</v>
      </c>
      <c r="O3158" t="s">
        <v>57</v>
      </c>
      <c r="P3158" t="s">
        <v>57</v>
      </c>
      <c r="Q3158" t="s">
        <v>3</v>
      </c>
      <c r="R3158" t="s">
        <v>174</v>
      </c>
      <c r="S3158" t="s">
        <v>55</v>
      </c>
      <c r="T3158" t="s">
        <v>56</v>
      </c>
      <c r="U3158" t="s">
        <v>56</v>
      </c>
      <c r="V3158" t="s">
        <v>68</v>
      </c>
      <c r="W3158" t="s">
        <v>55</v>
      </c>
      <c r="X3158" t="s">
        <v>56</v>
      </c>
      <c r="Y3158" t="s">
        <v>56</v>
      </c>
      <c r="Z3158" t="s">
        <v>56</v>
      </c>
      <c r="AA3158" t="s">
        <v>57</v>
      </c>
      <c r="AB3158" t="s">
        <v>56</v>
      </c>
      <c r="AC3158" t="s">
        <v>56</v>
      </c>
      <c r="AD3158" t="s">
        <v>3609</v>
      </c>
      <c r="AE3158">
        <v>1</v>
      </c>
      <c r="AF3158">
        <v>0</v>
      </c>
      <c r="AG3158">
        <v>0</v>
      </c>
      <c r="AH3158">
        <v>0</v>
      </c>
      <c r="AI3158" s="18" t="str">
        <f t="shared" si="197"/>
        <v>0</v>
      </c>
      <c r="AJ3158" s="18" t="str">
        <f t="shared" si="198"/>
        <v>1</v>
      </c>
      <c r="AK3158" s="18" t="str">
        <f t="shared" si="199"/>
        <v>1</v>
      </c>
      <c r="AL3158" s="18">
        <f t="shared" si="200"/>
        <v>0</v>
      </c>
      <c r="AM3158">
        <v>5</v>
      </c>
      <c r="AN3158">
        <v>6</v>
      </c>
      <c r="AO3158">
        <v>0</v>
      </c>
      <c r="AP3158">
        <v>0</v>
      </c>
      <c r="AQ3158">
        <v>0</v>
      </c>
      <c r="AR3158" t="s">
        <v>589</v>
      </c>
      <c r="AS3158" t="s">
        <v>174</v>
      </c>
      <c r="AT3158" t="s">
        <v>174</v>
      </c>
      <c r="AU3158" t="s">
        <v>1326</v>
      </c>
      <c r="AV3158" t="s">
        <v>9017</v>
      </c>
      <c r="AW3158" t="s">
        <v>3607</v>
      </c>
      <c r="AX3158">
        <v>1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2016031024</v>
      </c>
      <c r="BM3158">
        <v>24</v>
      </c>
    </row>
    <row r="3159" spans="1:65">
      <c r="A3159" t="s">
        <v>9018</v>
      </c>
      <c r="B3159">
        <v>3158</v>
      </c>
      <c r="C3159" t="s">
        <v>718</v>
      </c>
      <c r="D3159">
        <v>1</v>
      </c>
      <c r="E3159">
        <v>24</v>
      </c>
      <c r="F3159">
        <v>2016031024</v>
      </c>
      <c r="G3159">
        <v>20160310</v>
      </c>
      <c r="H3159" t="s">
        <v>3610</v>
      </c>
      <c r="I3159" t="s">
        <v>2490</v>
      </c>
      <c r="J3159" t="s">
        <v>55</v>
      </c>
      <c r="K3159">
        <v>0</v>
      </c>
      <c r="L3159" t="s">
        <v>55</v>
      </c>
      <c r="M3159" t="s">
        <v>55</v>
      </c>
      <c r="N3159" t="s">
        <v>56</v>
      </c>
      <c r="O3159" t="s">
        <v>57</v>
      </c>
      <c r="P3159" t="s">
        <v>57</v>
      </c>
      <c r="Q3159" t="s">
        <v>3</v>
      </c>
      <c r="R3159" t="s">
        <v>58</v>
      </c>
      <c r="S3159" t="s">
        <v>55</v>
      </c>
      <c r="T3159" t="s">
        <v>68</v>
      </c>
      <c r="U3159" t="s">
        <v>68</v>
      </c>
      <c r="V3159" t="s">
        <v>56</v>
      </c>
      <c r="W3159" t="s">
        <v>55</v>
      </c>
      <c r="X3159" t="s">
        <v>56</v>
      </c>
      <c r="Y3159" t="s">
        <v>56</v>
      </c>
      <c r="Z3159" t="s">
        <v>56</v>
      </c>
      <c r="AA3159" t="s">
        <v>57</v>
      </c>
      <c r="AB3159" t="s">
        <v>56</v>
      </c>
      <c r="AC3159" t="s">
        <v>56</v>
      </c>
      <c r="AD3159" t="s">
        <v>57</v>
      </c>
      <c r="AE3159">
        <v>0</v>
      </c>
      <c r="AF3159">
        <v>1</v>
      </c>
      <c r="AG3159">
        <v>0</v>
      </c>
      <c r="AH3159">
        <v>0</v>
      </c>
      <c r="AI3159" s="18" t="str">
        <f t="shared" si="197"/>
        <v>1</v>
      </c>
      <c r="AJ3159" s="18" t="str">
        <f t="shared" si="198"/>
        <v>0</v>
      </c>
      <c r="AK3159" s="18" t="str">
        <f t="shared" si="199"/>
        <v>1</v>
      </c>
      <c r="AL3159" s="18">
        <f t="shared" si="200"/>
        <v>0</v>
      </c>
      <c r="AM3159">
        <v>2</v>
      </c>
      <c r="AN3159">
        <v>3</v>
      </c>
      <c r="AO3159">
        <v>0</v>
      </c>
      <c r="AP3159">
        <v>0</v>
      </c>
      <c r="AQ3159">
        <v>0</v>
      </c>
      <c r="AR3159" t="s">
        <v>209</v>
      </c>
      <c r="AS3159" t="s">
        <v>58</v>
      </c>
      <c r="AT3159" t="s">
        <v>58</v>
      </c>
      <c r="AU3159" t="s">
        <v>1326</v>
      </c>
      <c r="AV3159" t="s">
        <v>9018</v>
      </c>
      <c r="AW3159" t="s">
        <v>3610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0</v>
      </c>
      <c r="BD3159">
        <v>1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2016031024</v>
      </c>
      <c r="BM3159">
        <v>24</v>
      </c>
    </row>
    <row r="3160" spans="1:65">
      <c r="A3160" t="s">
        <v>9019</v>
      </c>
      <c r="B3160">
        <v>3159</v>
      </c>
      <c r="C3160" t="s">
        <v>718</v>
      </c>
      <c r="D3160">
        <v>1</v>
      </c>
      <c r="E3160">
        <v>24</v>
      </c>
      <c r="F3160">
        <v>2016031024</v>
      </c>
      <c r="G3160">
        <v>20160310</v>
      </c>
      <c r="H3160" t="s">
        <v>3611</v>
      </c>
      <c r="I3160" t="s">
        <v>1324</v>
      </c>
      <c r="J3160" t="s">
        <v>55</v>
      </c>
      <c r="K3160">
        <v>0</v>
      </c>
      <c r="L3160" t="s">
        <v>55</v>
      </c>
      <c r="M3160" t="s">
        <v>55</v>
      </c>
      <c r="N3160" t="s">
        <v>68</v>
      </c>
      <c r="O3160" t="s">
        <v>57</v>
      </c>
      <c r="P3160" t="s">
        <v>57</v>
      </c>
      <c r="Q3160" t="s">
        <v>3</v>
      </c>
      <c r="R3160" t="s">
        <v>140</v>
      </c>
      <c r="S3160" t="s">
        <v>55</v>
      </c>
      <c r="T3160" t="s">
        <v>56</v>
      </c>
      <c r="U3160" t="s">
        <v>56</v>
      </c>
      <c r="V3160" t="s">
        <v>68</v>
      </c>
      <c r="W3160" t="s">
        <v>55</v>
      </c>
      <c r="X3160" t="s">
        <v>56</v>
      </c>
      <c r="Y3160" t="s">
        <v>56</v>
      </c>
      <c r="Z3160" t="s">
        <v>56</v>
      </c>
      <c r="AA3160" t="s">
        <v>57</v>
      </c>
      <c r="AB3160" t="s">
        <v>56</v>
      </c>
      <c r="AC3160" t="s">
        <v>56</v>
      </c>
      <c r="AD3160" t="s">
        <v>3612</v>
      </c>
      <c r="AE3160">
        <v>0</v>
      </c>
      <c r="AF3160">
        <v>0</v>
      </c>
      <c r="AG3160">
        <v>0</v>
      </c>
      <c r="AH3160">
        <v>1</v>
      </c>
      <c r="AI3160" s="18" t="str">
        <f t="shared" si="197"/>
        <v>1</v>
      </c>
      <c r="AJ3160" s="18" t="str">
        <f t="shared" si="198"/>
        <v>1</v>
      </c>
      <c r="AK3160" s="18" t="str">
        <f t="shared" si="199"/>
        <v>1</v>
      </c>
      <c r="AL3160" s="18">
        <f t="shared" si="200"/>
        <v>1</v>
      </c>
      <c r="AM3160" t="s">
        <v>55</v>
      </c>
      <c r="AN3160" t="s">
        <v>55</v>
      </c>
      <c r="AO3160">
        <v>0</v>
      </c>
      <c r="AP3160">
        <v>0</v>
      </c>
      <c r="AQ3160">
        <v>0</v>
      </c>
      <c r="AR3160" t="s">
        <v>293</v>
      </c>
      <c r="AS3160" t="s">
        <v>141</v>
      </c>
      <c r="AT3160" t="s">
        <v>141</v>
      </c>
      <c r="AU3160" t="s">
        <v>1326</v>
      </c>
      <c r="AV3160" t="s">
        <v>9019</v>
      </c>
      <c r="AW3160" t="s">
        <v>3611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1</v>
      </c>
      <c r="BL3160">
        <v>2016031024</v>
      </c>
      <c r="BM3160">
        <v>24</v>
      </c>
    </row>
    <row r="3161" spans="1:65">
      <c r="A3161" t="s">
        <v>9020</v>
      </c>
      <c r="B3161">
        <v>3160</v>
      </c>
      <c r="C3161" t="s">
        <v>718</v>
      </c>
      <c r="D3161">
        <v>1</v>
      </c>
      <c r="E3161">
        <v>24</v>
      </c>
      <c r="F3161">
        <v>2016031024</v>
      </c>
      <c r="G3161">
        <v>20160310</v>
      </c>
      <c r="H3161" t="s">
        <v>3613</v>
      </c>
      <c r="I3161" t="s">
        <v>563</v>
      </c>
      <c r="J3161" t="s">
        <v>55</v>
      </c>
      <c r="K3161">
        <v>0</v>
      </c>
      <c r="L3161" t="s">
        <v>55</v>
      </c>
      <c r="M3161" t="s">
        <v>55</v>
      </c>
      <c r="N3161" t="s">
        <v>56</v>
      </c>
      <c r="O3161" t="s">
        <v>57</v>
      </c>
      <c r="P3161" t="s">
        <v>57</v>
      </c>
      <c r="Q3161" t="s">
        <v>3</v>
      </c>
      <c r="R3161" t="s">
        <v>58</v>
      </c>
      <c r="S3161" t="s">
        <v>55</v>
      </c>
      <c r="T3161" t="s">
        <v>56</v>
      </c>
      <c r="U3161" t="s">
        <v>56</v>
      </c>
      <c r="V3161" t="s">
        <v>56</v>
      </c>
      <c r="W3161" t="s">
        <v>55</v>
      </c>
      <c r="X3161" t="s">
        <v>56</v>
      </c>
      <c r="Y3161" t="s">
        <v>56</v>
      </c>
      <c r="Z3161" t="s">
        <v>56</v>
      </c>
      <c r="AA3161" t="s">
        <v>57</v>
      </c>
      <c r="AB3161" t="s">
        <v>56</v>
      </c>
      <c r="AC3161" t="s">
        <v>56</v>
      </c>
      <c r="AD3161" t="s">
        <v>3614</v>
      </c>
      <c r="AE3161">
        <v>0</v>
      </c>
      <c r="AF3161">
        <v>0</v>
      </c>
      <c r="AG3161">
        <v>0</v>
      </c>
      <c r="AH3161">
        <v>1</v>
      </c>
      <c r="AI3161" s="18" t="str">
        <f t="shared" si="197"/>
        <v>1</v>
      </c>
      <c r="AJ3161" s="18" t="str">
        <f t="shared" si="198"/>
        <v>1</v>
      </c>
      <c r="AK3161" s="18" t="str">
        <f t="shared" si="199"/>
        <v>1</v>
      </c>
      <c r="AL3161" s="18">
        <f t="shared" si="200"/>
        <v>1</v>
      </c>
      <c r="AM3161" t="s">
        <v>55</v>
      </c>
      <c r="AN3161" t="s">
        <v>55</v>
      </c>
      <c r="AO3161">
        <v>0</v>
      </c>
      <c r="AP3161">
        <v>0</v>
      </c>
      <c r="AQ3161">
        <v>0</v>
      </c>
      <c r="AR3161" t="s">
        <v>209</v>
      </c>
      <c r="AS3161" t="s">
        <v>58</v>
      </c>
      <c r="AT3161" t="s">
        <v>58</v>
      </c>
      <c r="AU3161" t="s">
        <v>1326</v>
      </c>
      <c r="AV3161" t="s">
        <v>9020</v>
      </c>
      <c r="AW3161" t="s">
        <v>3613</v>
      </c>
      <c r="AX3161">
        <v>0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2016031024</v>
      </c>
      <c r="BM3161">
        <v>24</v>
      </c>
    </row>
    <row r="3162" spans="1:65">
      <c r="A3162" t="s">
        <v>9021</v>
      </c>
      <c r="B3162">
        <v>3161</v>
      </c>
      <c r="C3162" t="s">
        <v>718</v>
      </c>
      <c r="D3162">
        <v>1</v>
      </c>
      <c r="E3162">
        <v>24</v>
      </c>
      <c r="F3162">
        <v>2016031024</v>
      </c>
      <c r="G3162">
        <v>20160310</v>
      </c>
      <c r="H3162" t="s">
        <v>3615</v>
      </c>
      <c r="I3162" t="s">
        <v>2490</v>
      </c>
      <c r="J3162" t="s">
        <v>55</v>
      </c>
      <c r="K3162">
        <v>0</v>
      </c>
      <c r="L3162" t="s">
        <v>55</v>
      </c>
      <c r="M3162" t="s">
        <v>55</v>
      </c>
      <c r="N3162" t="s">
        <v>56</v>
      </c>
      <c r="O3162" t="s">
        <v>57</v>
      </c>
      <c r="P3162" t="s">
        <v>57</v>
      </c>
      <c r="Q3162" t="s">
        <v>3</v>
      </c>
      <c r="R3162" t="s">
        <v>58</v>
      </c>
      <c r="S3162" t="s">
        <v>55</v>
      </c>
      <c r="T3162" t="s">
        <v>68</v>
      </c>
      <c r="U3162" t="s">
        <v>56</v>
      </c>
      <c r="V3162" t="s">
        <v>56</v>
      </c>
      <c r="W3162" t="s">
        <v>55</v>
      </c>
      <c r="X3162" t="s">
        <v>56</v>
      </c>
      <c r="Y3162" t="s">
        <v>56</v>
      </c>
      <c r="Z3162" t="s">
        <v>56</v>
      </c>
      <c r="AA3162" t="s">
        <v>57</v>
      </c>
      <c r="AB3162" t="s">
        <v>56</v>
      </c>
      <c r="AC3162" t="s">
        <v>56</v>
      </c>
      <c r="AD3162" t="s">
        <v>57</v>
      </c>
      <c r="AE3162">
        <v>0</v>
      </c>
      <c r="AF3162">
        <v>0</v>
      </c>
      <c r="AG3162">
        <v>0</v>
      </c>
      <c r="AH3162">
        <v>1</v>
      </c>
      <c r="AI3162" s="18" t="str">
        <f t="shared" si="197"/>
        <v>1</v>
      </c>
      <c r="AJ3162" s="18" t="str">
        <f t="shared" si="198"/>
        <v>1</v>
      </c>
      <c r="AK3162" s="18" t="str">
        <f t="shared" si="199"/>
        <v>1</v>
      </c>
      <c r="AL3162" s="18">
        <f t="shared" si="200"/>
        <v>1</v>
      </c>
      <c r="AM3162" t="s">
        <v>55</v>
      </c>
      <c r="AN3162" t="s">
        <v>55</v>
      </c>
      <c r="AO3162">
        <v>0</v>
      </c>
      <c r="AP3162">
        <v>0</v>
      </c>
      <c r="AQ3162">
        <v>0</v>
      </c>
      <c r="AR3162" t="s">
        <v>209</v>
      </c>
      <c r="AS3162" t="s">
        <v>58</v>
      </c>
      <c r="AT3162" t="s">
        <v>58</v>
      </c>
      <c r="AU3162" t="s">
        <v>1326</v>
      </c>
      <c r="AV3162" t="s">
        <v>9021</v>
      </c>
      <c r="AW3162" t="s">
        <v>3615</v>
      </c>
      <c r="AX3162">
        <v>0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2016031024</v>
      </c>
      <c r="BM3162">
        <v>24</v>
      </c>
    </row>
    <row r="3163" spans="1:65">
      <c r="A3163" t="s">
        <v>9022</v>
      </c>
      <c r="B3163">
        <v>3162</v>
      </c>
      <c r="C3163" t="s">
        <v>718</v>
      </c>
      <c r="D3163">
        <v>1</v>
      </c>
      <c r="E3163">
        <v>24</v>
      </c>
      <c r="F3163">
        <v>2016031024</v>
      </c>
      <c r="G3163">
        <v>20160310</v>
      </c>
      <c r="H3163" t="s">
        <v>3616</v>
      </c>
      <c r="I3163" t="s">
        <v>941</v>
      </c>
      <c r="J3163" t="s">
        <v>55</v>
      </c>
      <c r="K3163">
        <v>0</v>
      </c>
      <c r="L3163" t="s">
        <v>55</v>
      </c>
      <c r="M3163" t="s">
        <v>55</v>
      </c>
      <c r="N3163" t="s">
        <v>56</v>
      </c>
      <c r="O3163" t="s">
        <v>57</v>
      </c>
      <c r="P3163" t="s">
        <v>57</v>
      </c>
      <c r="Q3163" t="s">
        <v>3</v>
      </c>
      <c r="R3163" t="s">
        <v>140</v>
      </c>
      <c r="S3163" t="s">
        <v>55</v>
      </c>
      <c r="T3163" t="s">
        <v>56</v>
      </c>
      <c r="U3163" t="s">
        <v>56</v>
      </c>
      <c r="V3163" t="s">
        <v>56</v>
      </c>
      <c r="W3163" t="s">
        <v>55</v>
      </c>
      <c r="X3163" t="s">
        <v>56</v>
      </c>
      <c r="Y3163" t="s">
        <v>56</v>
      </c>
      <c r="Z3163" t="s">
        <v>56</v>
      </c>
      <c r="AA3163" t="s">
        <v>57</v>
      </c>
      <c r="AB3163" t="s">
        <v>56</v>
      </c>
      <c r="AC3163" t="s">
        <v>56</v>
      </c>
      <c r="AD3163" t="s">
        <v>3617</v>
      </c>
      <c r="AE3163">
        <v>0</v>
      </c>
      <c r="AF3163">
        <v>0</v>
      </c>
      <c r="AG3163">
        <v>0</v>
      </c>
      <c r="AH3163">
        <v>1</v>
      </c>
      <c r="AI3163" s="18" t="str">
        <f t="shared" si="197"/>
        <v>1</v>
      </c>
      <c r="AJ3163" s="18" t="str">
        <f t="shared" si="198"/>
        <v>1</v>
      </c>
      <c r="AK3163" s="18" t="str">
        <f t="shared" si="199"/>
        <v>1</v>
      </c>
      <c r="AL3163" s="18">
        <f t="shared" si="200"/>
        <v>1</v>
      </c>
      <c r="AM3163" t="s">
        <v>55</v>
      </c>
      <c r="AN3163" t="s">
        <v>55</v>
      </c>
      <c r="AO3163">
        <v>0</v>
      </c>
      <c r="AP3163">
        <v>0</v>
      </c>
      <c r="AQ3163">
        <v>0</v>
      </c>
      <c r="AR3163" t="s">
        <v>293</v>
      </c>
      <c r="AS3163" t="s">
        <v>141</v>
      </c>
      <c r="AT3163" t="s">
        <v>141</v>
      </c>
      <c r="AU3163" t="s">
        <v>1326</v>
      </c>
      <c r="AV3163" t="s">
        <v>9022</v>
      </c>
      <c r="AW3163" t="s">
        <v>3616</v>
      </c>
      <c r="AX3163">
        <v>0</v>
      </c>
      <c r="AY3163">
        <v>0</v>
      </c>
      <c r="AZ3163">
        <v>0</v>
      </c>
      <c r="BA3163">
        <v>1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2016031024</v>
      </c>
      <c r="BM3163">
        <v>24</v>
      </c>
    </row>
    <row r="3164" spans="1:65">
      <c r="A3164" t="s">
        <v>9023</v>
      </c>
      <c r="B3164">
        <v>3163</v>
      </c>
      <c r="C3164" t="s">
        <v>718</v>
      </c>
      <c r="D3164">
        <v>1</v>
      </c>
      <c r="E3164">
        <v>24</v>
      </c>
      <c r="F3164">
        <v>2016031024</v>
      </c>
      <c r="G3164">
        <v>20160310</v>
      </c>
      <c r="H3164" t="s">
        <v>3618</v>
      </c>
      <c r="I3164" t="s">
        <v>3569</v>
      </c>
      <c r="J3164" t="s">
        <v>55</v>
      </c>
      <c r="K3164">
        <v>0</v>
      </c>
      <c r="L3164" t="s">
        <v>55</v>
      </c>
      <c r="M3164" t="s">
        <v>55</v>
      </c>
      <c r="N3164" t="s">
        <v>56</v>
      </c>
      <c r="O3164" t="s">
        <v>57</v>
      </c>
      <c r="P3164" t="s">
        <v>57</v>
      </c>
      <c r="Q3164" t="s">
        <v>3</v>
      </c>
      <c r="R3164" t="s">
        <v>58</v>
      </c>
      <c r="S3164" t="s">
        <v>55</v>
      </c>
      <c r="T3164" t="s">
        <v>68</v>
      </c>
      <c r="U3164" t="s">
        <v>68</v>
      </c>
      <c r="V3164" t="s">
        <v>56</v>
      </c>
      <c r="W3164" t="s">
        <v>55</v>
      </c>
      <c r="X3164" t="s">
        <v>56</v>
      </c>
      <c r="Y3164" t="s">
        <v>56</v>
      </c>
      <c r="Z3164" t="s">
        <v>68</v>
      </c>
      <c r="AA3164" t="s">
        <v>132</v>
      </c>
      <c r="AB3164" t="s">
        <v>56</v>
      </c>
      <c r="AC3164" t="s">
        <v>56</v>
      </c>
      <c r="AD3164" t="s">
        <v>3619</v>
      </c>
      <c r="AE3164">
        <v>0</v>
      </c>
      <c r="AF3164">
        <v>0</v>
      </c>
      <c r="AG3164">
        <v>0</v>
      </c>
      <c r="AH3164">
        <v>1</v>
      </c>
      <c r="AI3164" s="18" t="str">
        <f t="shared" si="197"/>
        <v>1</v>
      </c>
      <c r="AJ3164" s="18" t="str">
        <f t="shared" si="198"/>
        <v>1</v>
      </c>
      <c r="AK3164" s="18" t="str">
        <f t="shared" si="199"/>
        <v>1</v>
      </c>
      <c r="AL3164" s="18">
        <f t="shared" si="200"/>
        <v>1</v>
      </c>
      <c r="AM3164" t="s">
        <v>55</v>
      </c>
      <c r="AN3164" t="s">
        <v>55</v>
      </c>
      <c r="AO3164">
        <v>0</v>
      </c>
      <c r="AP3164">
        <v>0</v>
      </c>
      <c r="AQ3164">
        <v>0</v>
      </c>
      <c r="AR3164" t="s">
        <v>426</v>
      </c>
      <c r="AS3164" t="s">
        <v>58</v>
      </c>
      <c r="AT3164" t="s">
        <v>58</v>
      </c>
      <c r="AU3164" t="s">
        <v>1326</v>
      </c>
      <c r="AV3164" t="s">
        <v>9023</v>
      </c>
      <c r="AW3164" t="s">
        <v>3618</v>
      </c>
      <c r="AX3164">
        <v>0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2016031024</v>
      </c>
      <c r="BM3164">
        <v>24</v>
      </c>
    </row>
    <row r="3165" spans="1:65">
      <c r="A3165" t="s">
        <v>9024</v>
      </c>
      <c r="B3165">
        <v>3164</v>
      </c>
      <c r="C3165" t="s">
        <v>718</v>
      </c>
      <c r="D3165">
        <v>1</v>
      </c>
      <c r="E3165">
        <v>24</v>
      </c>
      <c r="F3165">
        <v>2016031024</v>
      </c>
      <c r="G3165">
        <v>20160310</v>
      </c>
      <c r="H3165" t="s">
        <v>3620</v>
      </c>
      <c r="I3165" t="s">
        <v>3621</v>
      </c>
      <c r="J3165" t="s">
        <v>55</v>
      </c>
      <c r="K3165">
        <v>0</v>
      </c>
      <c r="L3165" t="s">
        <v>55</v>
      </c>
      <c r="M3165" t="s">
        <v>55</v>
      </c>
      <c r="N3165" t="s">
        <v>56</v>
      </c>
      <c r="O3165" t="s">
        <v>57</v>
      </c>
      <c r="P3165" t="s">
        <v>57</v>
      </c>
      <c r="Q3165" t="s">
        <v>3</v>
      </c>
      <c r="R3165" t="s">
        <v>58</v>
      </c>
      <c r="S3165" t="s">
        <v>55</v>
      </c>
      <c r="T3165" t="s">
        <v>68</v>
      </c>
      <c r="U3165" t="s">
        <v>56</v>
      </c>
      <c r="V3165" t="s">
        <v>56</v>
      </c>
      <c r="W3165" t="s">
        <v>55</v>
      </c>
      <c r="X3165" t="s">
        <v>56</v>
      </c>
      <c r="Y3165" t="s">
        <v>56</v>
      </c>
      <c r="Z3165" t="s">
        <v>56</v>
      </c>
      <c r="AA3165" t="s">
        <v>57</v>
      </c>
      <c r="AB3165" t="s">
        <v>56</v>
      </c>
      <c r="AC3165" t="s">
        <v>68</v>
      </c>
      <c r="AD3165" t="s">
        <v>3622</v>
      </c>
      <c r="AE3165">
        <v>0</v>
      </c>
      <c r="AF3165">
        <v>0</v>
      </c>
      <c r="AG3165">
        <v>0</v>
      </c>
      <c r="AH3165">
        <v>1</v>
      </c>
      <c r="AI3165" s="18" t="str">
        <f t="shared" si="197"/>
        <v>1</v>
      </c>
      <c r="AJ3165" s="18" t="str">
        <f t="shared" si="198"/>
        <v>1</v>
      </c>
      <c r="AK3165" s="18" t="str">
        <f t="shared" si="199"/>
        <v>1</v>
      </c>
      <c r="AL3165" s="18">
        <f t="shared" si="200"/>
        <v>1</v>
      </c>
      <c r="AM3165" t="s">
        <v>55</v>
      </c>
      <c r="AN3165" t="s">
        <v>55</v>
      </c>
      <c r="AO3165">
        <v>0</v>
      </c>
      <c r="AP3165">
        <v>0</v>
      </c>
      <c r="AQ3165">
        <v>0</v>
      </c>
      <c r="AR3165" t="s">
        <v>298</v>
      </c>
      <c r="AS3165" t="s">
        <v>58</v>
      </c>
      <c r="AT3165" t="s">
        <v>58</v>
      </c>
      <c r="AU3165" t="s">
        <v>1326</v>
      </c>
      <c r="AV3165" t="s">
        <v>9024</v>
      </c>
      <c r="AW3165" t="s">
        <v>3620</v>
      </c>
      <c r="AX3165">
        <v>0</v>
      </c>
      <c r="AY3165">
        <v>0</v>
      </c>
      <c r="AZ3165">
        <v>0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2016031024</v>
      </c>
      <c r="BM3165">
        <v>24</v>
      </c>
    </row>
    <row r="3166" spans="1:65">
      <c r="A3166" t="s">
        <v>9025</v>
      </c>
      <c r="B3166">
        <v>3165</v>
      </c>
      <c r="C3166" t="s">
        <v>718</v>
      </c>
      <c r="D3166">
        <v>1</v>
      </c>
      <c r="E3166">
        <v>24</v>
      </c>
      <c r="F3166">
        <v>2016031024</v>
      </c>
      <c r="G3166">
        <v>20160310</v>
      </c>
      <c r="H3166" t="s">
        <v>3623</v>
      </c>
      <c r="I3166" t="s">
        <v>3624</v>
      </c>
      <c r="J3166" t="s">
        <v>55</v>
      </c>
      <c r="K3166">
        <v>0</v>
      </c>
      <c r="L3166" t="s">
        <v>55</v>
      </c>
      <c r="M3166" t="s">
        <v>55</v>
      </c>
      <c r="N3166" t="s">
        <v>56</v>
      </c>
      <c r="O3166" t="s">
        <v>57</v>
      </c>
      <c r="P3166" t="s">
        <v>57</v>
      </c>
      <c r="Q3166" t="s">
        <v>3</v>
      </c>
      <c r="R3166" t="s">
        <v>58</v>
      </c>
      <c r="S3166" t="s">
        <v>55</v>
      </c>
      <c r="T3166" t="s">
        <v>56</v>
      </c>
      <c r="U3166" t="s">
        <v>56</v>
      </c>
      <c r="V3166" t="s">
        <v>56</v>
      </c>
      <c r="W3166" t="s">
        <v>55</v>
      </c>
      <c r="X3166" t="s">
        <v>56</v>
      </c>
      <c r="Y3166" t="s">
        <v>56</v>
      </c>
      <c r="Z3166" t="s">
        <v>56</v>
      </c>
      <c r="AA3166" t="s">
        <v>57</v>
      </c>
      <c r="AB3166" t="s">
        <v>56</v>
      </c>
      <c r="AC3166" t="s">
        <v>56</v>
      </c>
      <c r="AD3166" t="s">
        <v>3625</v>
      </c>
      <c r="AE3166">
        <v>0</v>
      </c>
      <c r="AF3166">
        <v>0</v>
      </c>
      <c r="AG3166">
        <v>0</v>
      </c>
      <c r="AH3166">
        <v>1</v>
      </c>
      <c r="AI3166" s="18" t="str">
        <f t="shared" si="197"/>
        <v>1</v>
      </c>
      <c r="AJ3166" s="18" t="str">
        <f t="shared" si="198"/>
        <v>1</v>
      </c>
      <c r="AK3166" s="18" t="str">
        <f t="shared" si="199"/>
        <v>1</v>
      </c>
      <c r="AL3166" s="18">
        <f t="shared" si="200"/>
        <v>1</v>
      </c>
      <c r="AM3166" t="s">
        <v>55</v>
      </c>
      <c r="AN3166" t="s">
        <v>55</v>
      </c>
      <c r="AO3166">
        <v>0</v>
      </c>
      <c r="AP3166">
        <v>0</v>
      </c>
      <c r="AQ3166">
        <v>0</v>
      </c>
      <c r="AR3166" t="s">
        <v>589</v>
      </c>
      <c r="AS3166" t="s">
        <v>58</v>
      </c>
      <c r="AT3166" t="s">
        <v>58</v>
      </c>
      <c r="AU3166" t="s">
        <v>1326</v>
      </c>
      <c r="AV3166" t="s">
        <v>9025</v>
      </c>
      <c r="AW3166" t="s">
        <v>3623</v>
      </c>
      <c r="AX3166">
        <v>0</v>
      </c>
      <c r="AY3166">
        <v>0</v>
      </c>
      <c r="AZ3166">
        <v>0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2016031024</v>
      </c>
      <c r="BM3166">
        <v>24</v>
      </c>
    </row>
    <row r="3167" spans="1:65">
      <c r="A3167" t="s">
        <v>9026</v>
      </c>
      <c r="B3167">
        <v>3166</v>
      </c>
      <c r="C3167" t="s">
        <v>718</v>
      </c>
      <c r="D3167">
        <v>1</v>
      </c>
      <c r="E3167">
        <v>24</v>
      </c>
      <c r="F3167">
        <v>2016031024</v>
      </c>
      <c r="G3167">
        <v>20160310</v>
      </c>
      <c r="H3167" t="s">
        <v>3626</v>
      </c>
      <c r="I3167" t="s">
        <v>2490</v>
      </c>
      <c r="J3167" t="s">
        <v>55</v>
      </c>
      <c r="K3167">
        <v>0</v>
      </c>
      <c r="L3167" t="s">
        <v>55</v>
      </c>
      <c r="M3167" t="s">
        <v>55</v>
      </c>
      <c r="N3167" t="s">
        <v>56</v>
      </c>
      <c r="O3167" t="s">
        <v>57</v>
      </c>
      <c r="P3167" t="s">
        <v>57</v>
      </c>
      <c r="Q3167" t="s">
        <v>3</v>
      </c>
      <c r="R3167" t="s">
        <v>58</v>
      </c>
      <c r="S3167" t="s">
        <v>55</v>
      </c>
      <c r="T3167" t="s">
        <v>68</v>
      </c>
      <c r="U3167" t="s">
        <v>56</v>
      </c>
      <c r="V3167" t="s">
        <v>56</v>
      </c>
      <c r="W3167" t="s">
        <v>55</v>
      </c>
      <c r="X3167" t="s">
        <v>56</v>
      </c>
      <c r="Y3167" t="s">
        <v>56</v>
      </c>
      <c r="Z3167" t="s">
        <v>56</v>
      </c>
      <c r="AA3167" t="s">
        <v>57</v>
      </c>
      <c r="AB3167" t="s">
        <v>56</v>
      </c>
      <c r="AC3167" t="s">
        <v>56</v>
      </c>
      <c r="AD3167" t="s">
        <v>57</v>
      </c>
      <c r="AE3167">
        <v>0</v>
      </c>
      <c r="AF3167">
        <v>0</v>
      </c>
      <c r="AG3167">
        <v>0</v>
      </c>
      <c r="AH3167">
        <v>1</v>
      </c>
      <c r="AI3167" s="18" t="str">
        <f t="shared" si="197"/>
        <v>1</v>
      </c>
      <c r="AJ3167" s="18" t="str">
        <f t="shared" si="198"/>
        <v>1</v>
      </c>
      <c r="AK3167" s="18" t="str">
        <f t="shared" si="199"/>
        <v>1</v>
      </c>
      <c r="AL3167" s="18">
        <f t="shared" si="200"/>
        <v>1</v>
      </c>
      <c r="AM3167" t="s">
        <v>55</v>
      </c>
      <c r="AN3167" t="s">
        <v>55</v>
      </c>
      <c r="AO3167">
        <v>0</v>
      </c>
      <c r="AP3167">
        <v>0</v>
      </c>
      <c r="AQ3167">
        <v>0</v>
      </c>
      <c r="AR3167" t="s">
        <v>209</v>
      </c>
      <c r="AS3167" t="s">
        <v>58</v>
      </c>
      <c r="AT3167" t="s">
        <v>58</v>
      </c>
      <c r="AU3167" t="s">
        <v>1326</v>
      </c>
      <c r="AV3167" t="s">
        <v>9026</v>
      </c>
      <c r="AW3167" t="s">
        <v>3626</v>
      </c>
      <c r="AX3167">
        <v>0</v>
      </c>
      <c r="AY3167">
        <v>0</v>
      </c>
      <c r="AZ3167">
        <v>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2016031024</v>
      </c>
      <c r="BM3167">
        <v>24</v>
      </c>
    </row>
    <row r="3168" spans="1:65">
      <c r="A3168" t="s">
        <v>9027</v>
      </c>
      <c r="B3168">
        <v>3167</v>
      </c>
      <c r="C3168" t="s">
        <v>718</v>
      </c>
      <c r="D3168">
        <v>1</v>
      </c>
      <c r="E3168">
        <v>24</v>
      </c>
      <c r="F3168">
        <v>2016031024</v>
      </c>
      <c r="G3168">
        <v>20160310</v>
      </c>
      <c r="H3168" t="s">
        <v>3627</v>
      </c>
      <c r="I3168" t="s">
        <v>2490</v>
      </c>
      <c r="J3168" t="s">
        <v>55</v>
      </c>
      <c r="K3168">
        <v>0</v>
      </c>
      <c r="L3168" t="s">
        <v>55</v>
      </c>
      <c r="M3168" t="s">
        <v>55</v>
      </c>
      <c r="N3168" t="s">
        <v>56</v>
      </c>
      <c r="O3168" t="s">
        <v>57</v>
      </c>
      <c r="P3168" t="s">
        <v>57</v>
      </c>
      <c r="Q3168" t="s">
        <v>3</v>
      </c>
      <c r="R3168" t="s">
        <v>58</v>
      </c>
      <c r="S3168" t="s">
        <v>55</v>
      </c>
      <c r="T3168" t="s">
        <v>56</v>
      </c>
      <c r="U3168" t="s">
        <v>56</v>
      </c>
      <c r="V3168" t="s">
        <v>56</v>
      </c>
      <c r="W3168" t="s">
        <v>55</v>
      </c>
      <c r="X3168" t="s">
        <v>56</v>
      </c>
      <c r="Y3168" t="s">
        <v>56</v>
      </c>
      <c r="Z3168" t="s">
        <v>56</v>
      </c>
      <c r="AA3168" t="s">
        <v>57</v>
      </c>
      <c r="AB3168" t="s">
        <v>56</v>
      </c>
      <c r="AC3168" t="s">
        <v>56</v>
      </c>
      <c r="AD3168" t="s">
        <v>57</v>
      </c>
      <c r="AE3168">
        <v>0</v>
      </c>
      <c r="AF3168">
        <v>0</v>
      </c>
      <c r="AG3168">
        <v>0</v>
      </c>
      <c r="AH3168">
        <v>1</v>
      </c>
      <c r="AI3168" s="18" t="str">
        <f t="shared" si="197"/>
        <v>1</v>
      </c>
      <c r="AJ3168" s="18" t="str">
        <f t="shared" si="198"/>
        <v>1</v>
      </c>
      <c r="AK3168" s="18" t="str">
        <f t="shared" si="199"/>
        <v>1</v>
      </c>
      <c r="AL3168" s="18">
        <f t="shared" si="200"/>
        <v>1</v>
      </c>
      <c r="AM3168" t="s">
        <v>55</v>
      </c>
      <c r="AN3168" t="s">
        <v>55</v>
      </c>
      <c r="AO3168">
        <v>0</v>
      </c>
      <c r="AP3168">
        <v>0</v>
      </c>
      <c r="AQ3168">
        <v>0</v>
      </c>
      <c r="AR3168" t="s">
        <v>209</v>
      </c>
      <c r="AS3168" t="s">
        <v>58</v>
      </c>
      <c r="AT3168" t="s">
        <v>58</v>
      </c>
      <c r="AU3168" t="s">
        <v>1326</v>
      </c>
      <c r="AV3168" t="s">
        <v>9027</v>
      </c>
      <c r="AW3168" t="s">
        <v>3627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2016031024</v>
      </c>
      <c r="BM3168">
        <v>24</v>
      </c>
    </row>
    <row r="3169" spans="1:65">
      <c r="A3169" t="s">
        <v>9028</v>
      </c>
      <c r="B3169">
        <v>3168</v>
      </c>
      <c r="C3169" t="s">
        <v>718</v>
      </c>
      <c r="D3169">
        <v>1</v>
      </c>
      <c r="E3169">
        <v>24</v>
      </c>
      <c r="F3169">
        <v>2016031024</v>
      </c>
      <c r="G3169">
        <v>20160310</v>
      </c>
      <c r="H3169" t="s">
        <v>3628</v>
      </c>
      <c r="I3169" t="s">
        <v>941</v>
      </c>
      <c r="J3169" t="s">
        <v>55</v>
      </c>
      <c r="K3169">
        <v>0</v>
      </c>
      <c r="L3169" t="s">
        <v>55</v>
      </c>
      <c r="M3169" t="s">
        <v>55</v>
      </c>
      <c r="N3169" t="s">
        <v>56</v>
      </c>
      <c r="O3169" t="s">
        <v>57</v>
      </c>
      <c r="P3169" t="s">
        <v>57</v>
      </c>
      <c r="Q3169" t="s">
        <v>3</v>
      </c>
      <c r="R3169" t="s">
        <v>140</v>
      </c>
      <c r="S3169" t="s">
        <v>55</v>
      </c>
      <c r="T3169" t="s">
        <v>56</v>
      </c>
      <c r="U3169" t="s">
        <v>56</v>
      </c>
      <c r="V3169" t="s">
        <v>56</v>
      </c>
      <c r="W3169" t="s">
        <v>55</v>
      </c>
      <c r="X3169" t="s">
        <v>56</v>
      </c>
      <c r="Y3169" t="s">
        <v>56</v>
      </c>
      <c r="Z3169" t="s">
        <v>56</v>
      </c>
      <c r="AA3169" t="s">
        <v>57</v>
      </c>
      <c r="AB3169" t="s">
        <v>56</v>
      </c>
      <c r="AC3169" t="s">
        <v>56</v>
      </c>
      <c r="AD3169" t="s">
        <v>57</v>
      </c>
      <c r="AE3169">
        <v>0</v>
      </c>
      <c r="AF3169">
        <v>0</v>
      </c>
      <c r="AG3169">
        <v>0</v>
      </c>
      <c r="AH3169">
        <v>1</v>
      </c>
      <c r="AI3169" s="18" t="str">
        <f t="shared" si="197"/>
        <v>1</v>
      </c>
      <c r="AJ3169" s="18" t="str">
        <f t="shared" si="198"/>
        <v>1</v>
      </c>
      <c r="AK3169" s="18" t="str">
        <f t="shared" si="199"/>
        <v>1</v>
      </c>
      <c r="AL3169" s="18">
        <f t="shared" si="200"/>
        <v>1</v>
      </c>
      <c r="AM3169" t="s">
        <v>55</v>
      </c>
      <c r="AN3169" t="s">
        <v>55</v>
      </c>
      <c r="AO3169">
        <v>0</v>
      </c>
      <c r="AP3169">
        <v>0</v>
      </c>
      <c r="AQ3169">
        <v>0</v>
      </c>
      <c r="AR3169" t="s">
        <v>293</v>
      </c>
      <c r="AS3169" t="s">
        <v>141</v>
      </c>
      <c r="AT3169" t="s">
        <v>141</v>
      </c>
      <c r="AU3169" t="s">
        <v>1326</v>
      </c>
      <c r="AV3169" t="s">
        <v>9028</v>
      </c>
      <c r="AW3169" t="s">
        <v>3628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2016031024</v>
      </c>
      <c r="BM3169">
        <v>24</v>
      </c>
    </row>
    <row r="3170" spans="1:65">
      <c r="A3170" t="s">
        <v>9029</v>
      </c>
      <c r="B3170">
        <v>3169</v>
      </c>
      <c r="C3170" t="s">
        <v>718</v>
      </c>
      <c r="D3170">
        <v>1</v>
      </c>
      <c r="E3170">
        <v>24</v>
      </c>
      <c r="F3170">
        <v>2016031024</v>
      </c>
      <c r="G3170">
        <v>20160310</v>
      </c>
      <c r="H3170" t="s">
        <v>3629</v>
      </c>
      <c r="I3170" t="s">
        <v>3621</v>
      </c>
      <c r="J3170" t="s">
        <v>55</v>
      </c>
      <c r="K3170">
        <v>0</v>
      </c>
      <c r="L3170" t="s">
        <v>55</v>
      </c>
      <c r="M3170" t="s">
        <v>55</v>
      </c>
      <c r="N3170" t="s">
        <v>56</v>
      </c>
      <c r="O3170" t="s">
        <v>57</v>
      </c>
      <c r="P3170" t="s">
        <v>57</v>
      </c>
      <c r="Q3170" t="s">
        <v>3</v>
      </c>
      <c r="R3170" t="s">
        <v>58</v>
      </c>
      <c r="S3170" t="s">
        <v>55</v>
      </c>
      <c r="T3170" t="s">
        <v>68</v>
      </c>
      <c r="U3170" t="s">
        <v>68</v>
      </c>
      <c r="V3170" t="s">
        <v>68</v>
      </c>
      <c r="W3170" t="s">
        <v>55</v>
      </c>
      <c r="X3170" t="s">
        <v>56</v>
      </c>
      <c r="Y3170" t="s">
        <v>56</v>
      </c>
      <c r="Z3170" t="s">
        <v>56</v>
      </c>
      <c r="AA3170" t="s">
        <v>57</v>
      </c>
      <c r="AB3170" t="s">
        <v>56</v>
      </c>
      <c r="AC3170" t="s">
        <v>68</v>
      </c>
      <c r="AD3170" t="s">
        <v>3630</v>
      </c>
      <c r="AE3170">
        <v>0</v>
      </c>
      <c r="AF3170">
        <v>0</v>
      </c>
      <c r="AG3170">
        <v>0</v>
      </c>
      <c r="AH3170">
        <v>1</v>
      </c>
      <c r="AI3170" s="18" t="str">
        <f t="shared" si="197"/>
        <v>1</v>
      </c>
      <c r="AJ3170" s="18" t="str">
        <f t="shared" si="198"/>
        <v>1</v>
      </c>
      <c r="AK3170" s="18" t="str">
        <f t="shared" si="199"/>
        <v>1</v>
      </c>
      <c r="AL3170" s="18">
        <f t="shared" si="200"/>
        <v>1</v>
      </c>
      <c r="AM3170" t="s">
        <v>55</v>
      </c>
      <c r="AN3170" t="s">
        <v>55</v>
      </c>
      <c r="AO3170">
        <v>0</v>
      </c>
      <c r="AP3170">
        <v>0</v>
      </c>
      <c r="AQ3170">
        <v>0</v>
      </c>
      <c r="AR3170" t="s">
        <v>298</v>
      </c>
      <c r="AS3170" t="s">
        <v>58</v>
      </c>
      <c r="AT3170" t="s">
        <v>58</v>
      </c>
      <c r="AU3170" t="s">
        <v>1326</v>
      </c>
      <c r="AV3170" t="s">
        <v>9029</v>
      </c>
      <c r="AW3170" t="s">
        <v>3629</v>
      </c>
      <c r="AX3170">
        <v>0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</v>
      </c>
      <c r="BL3170">
        <v>2016031024</v>
      </c>
      <c r="BM3170">
        <v>24</v>
      </c>
    </row>
    <row r="3171" spans="1:65">
      <c r="A3171" t="s">
        <v>9030</v>
      </c>
      <c r="B3171">
        <v>3170</v>
      </c>
      <c r="C3171" t="s">
        <v>718</v>
      </c>
      <c r="D3171">
        <v>1</v>
      </c>
      <c r="E3171">
        <v>24</v>
      </c>
      <c r="F3171">
        <v>2016031024</v>
      </c>
      <c r="G3171">
        <v>20160310</v>
      </c>
      <c r="H3171" t="s">
        <v>3631</v>
      </c>
      <c r="I3171" t="s">
        <v>2490</v>
      </c>
      <c r="J3171" t="s">
        <v>55</v>
      </c>
      <c r="K3171">
        <v>0</v>
      </c>
      <c r="L3171" t="s">
        <v>55</v>
      </c>
      <c r="M3171" t="s">
        <v>55</v>
      </c>
      <c r="N3171" t="s">
        <v>56</v>
      </c>
      <c r="O3171" t="s">
        <v>57</v>
      </c>
      <c r="P3171" t="s">
        <v>57</v>
      </c>
      <c r="Q3171" t="s">
        <v>3</v>
      </c>
      <c r="R3171" t="s">
        <v>58</v>
      </c>
      <c r="S3171" t="s">
        <v>55</v>
      </c>
      <c r="T3171" t="s">
        <v>68</v>
      </c>
      <c r="U3171" t="s">
        <v>68</v>
      </c>
      <c r="V3171" t="s">
        <v>56</v>
      </c>
      <c r="W3171" t="s">
        <v>55</v>
      </c>
      <c r="X3171" t="s">
        <v>56</v>
      </c>
      <c r="Y3171" t="s">
        <v>56</v>
      </c>
      <c r="Z3171" t="s">
        <v>56</v>
      </c>
      <c r="AA3171" t="s">
        <v>57</v>
      </c>
      <c r="AB3171" t="s">
        <v>56</v>
      </c>
      <c r="AC3171" t="s">
        <v>56</v>
      </c>
      <c r="AD3171" t="s">
        <v>3632</v>
      </c>
      <c r="AE3171">
        <v>0</v>
      </c>
      <c r="AF3171">
        <v>0</v>
      </c>
      <c r="AG3171">
        <v>0</v>
      </c>
      <c r="AH3171">
        <v>1</v>
      </c>
      <c r="AI3171" s="18" t="str">
        <f t="shared" si="197"/>
        <v>1</v>
      </c>
      <c r="AJ3171" s="18" t="str">
        <f t="shared" si="198"/>
        <v>1</v>
      </c>
      <c r="AK3171" s="18" t="str">
        <f t="shared" si="199"/>
        <v>1</v>
      </c>
      <c r="AL3171" s="18">
        <f t="shared" si="200"/>
        <v>1</v>
      </c>
      <c r="AM3171" t="s">
        <v>55</v>
      </c>
      <c r="AN3171" t="s">
        <v>55</v>
      </c>
      <c r="AO3171">
        <v>0</v>
      </c>
      <c r="AP3171">
        <v>0</v>
      </c>
      <c r="AQ3171">
        <v>0</v>
      </c>
      <c r="AR3171" t="s">
        <v>209</v>
      </c>
      <c r="AS3171" t="s">
        <v>58</v>
      </c>
      <c r="AT3171" t="s">
        <v>58</v>
      </c>
      <c r="AU3171" t="s">
        <v>1326</v>
      </c>
      <c r="AV3171" t="s">
        <v>9030</v>
      </c>
      <c r="AW3171" t="s">
        <v>3631</v>
      </c>
      <c r="AX3171">
        <v>0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1</v>
      </c>
      <c r="BL3171">
        <v>2016031024</v>
      </c>
      <c r="BM3171">
        <v>24</v>
      </c>
    </row>
    <row r="3172" spans="1:65">
      <c r="A3172" t="s">
        <v>9031</v>
      </c>
      <c r="B3172">
        <v>3171</v>
      </c>
      <c r="C3172" t="s">
        <v>718</v>
      </c>
      <c r="D3172">
        <v>1</v>
      </c>
      <c r="E3172">
        <v>24</v>
      </c>
      <c r="F3172">
        <v>2016031024</v>
      </c>
      <c r="G3172">
        <v>20160310</v>
      </c>
      <c r="H3172" t="s">
        <v>3633</v>
      </c>
      <c r="I3172" t="s">
        <v>2490</v>
      </c>
      <c r="J3172" t="s">
        <v>55</v>
      </c>
      <c r="K3172">
        <v>0</v>
      </c>
      <c r="L3172" t="s">
        <v>55</v>
      </c>
      <c r="M3172" t="s">
        <v>55</v>
      </c>
      <c r="N3172" t="s">
        <v>56</v>
      </c>
      <c r="O3172" t="s">
        <v>57</v>
      </c>
      <c r="P3172" t="s">
        <v>57</v>
      </c>
      <c r="Q3172" t="s">
        <v>3</v>
      </c>
      <c r="R3172" t="s">
        <v>58</v>
      </c>
      <c r="S3172" t="s">
        <v>55</v>
      </c>
      <c r="T3172" t="s">
        <v>68</v>
      </c>
      <c r="U3172" t="s">
        <v>68</v>
      </c>
      <c r="V3172" t="s">
        <v>56</v>
      </c>
      <c r="W3172" t="s">
        <v>55</v>
      </c>
      <c r="X3172" t="s">
        <v>56</v>
      </c>
      <c r="Y3172" t="s">
        <v>56</v>
      </c>
      <c r="Z3172" t="s">
        <v>56</v>
      </c>
      <c r="AA3172" t="s">
        <v>57</v>
      </c>
      <c r="AB3172" t="s">
        <v>56</v>
      </c>
      <c r="AC3172" t="s">
        <v>68</v>
      </c>
      <c r="AD3172" t="s">
        <v>3634</v>
      </c>
      <c r="AE3172">
        <v>0</v>
      </c>
      <c r="AF3172">
        <v>0</v>
      </c>
      <c r="AG3172">
        <v>0</v>
      </c>
      <c r="AH3172">
        <v>1</v>
      </c>
      <c r="AI3172" s="18" t="str">
        <f t="shared" si="197"/>
        <v>1</v>
      </c>
      <c r="AJ3172" s="18" t="str">
        <f t="shared" si="198"/>
        <v>1</v>
      </c>
      <c r="AK3172" s="18" t="str">
        <f t="shared" si="199"/>
        <v>1</v>
      </c>
      <c r="AL3172" s="18">
        <f t="shared" si="200"/>
        <v>1</v>
      </c>
      <c r="AM3172" t="s">
        <v>55</v>
      </c>
      <c r="AN3172" t="s">
        <v>55</v>
      </c>
      <c r="AO3172">
        <v>0</v>
      </c>
      <c r="AP3172">
        <v>0</v>
      </c>
      <c r="AQ3172">
        <v>0</v>
      </c>
      <c r="AR3172" t="s">
        <v>209</v>
      </c>
      <c r="AS3172" t="s">
        <v>58</v>
      </c>
      <c r="AT3172" t="s">
        <v>58</v>
      </c>
      <c r="AU3172" t="s">
        <v>1326</v>
      </c>
      <c r="AV3172" t="s">
        <v>9031</v>
      </c>
      <c r="AW3172" t="s">
        <v>3633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</v>
      </c>
      <c r="BL3172">
        <v>2016031024</v>
      </c>
      <c r="BM3172">
        <v>24</v>
      </c>
    </row>
    <row r="3173" spans="1:65">
      <c r="A3173" t="s">
        <v>9032</v>
      </c>
      <c r="B3173">
        <v>3172</v>
      </c>
      <c r="C3173" t="s">
        <v>718</v>
      </c>
      <c r="D3173">
        <v>1</v>
      </c>
      <c r="E3173">
        <v>24</v>
      </c>
      <c r="F3173">
        <v>2016031024</v>
      </c>
      <c r="G3173">
        <v>20160310</v>
      </c>
      <c r="H3173" t="s">
        <v>3635</v>
      </c>
      <c r="I3173" t="s">
        <v>563</v>
      </c>
      <c r="J3173" t="s">
        <v>55</v>
      </c>
      <c r="K3173">
        <v>0</v>
      </c>
      <c r="L3173" t="s">
        <v>55</v>
      </c>
      <c r="M3173" t="s">
        <v>55</v>
      </c>
      <c r="N3173" t="s">
        <v>56</v>
      </c>
      <c r="O3173" t="s">
        <v>57</v>
      </c>
      <c r="P3173" t="s">
        <v>57</v>
      </c>
      <c r="Q3173" t="s">
        <v>3</v>
      </c>
      <c r="R3173" t="s">
        <v>58</v>
      </c>
      <c r="S3173" t="s">
        <v>55</v>
      </c>
      <c r="T3173" t="s">
        <v>56</v>
      </c>
      <c r="U3173" t="s">
        <v>56</v>
      </c>
      <c r="V3173" t="s">
        <v>68</v>
      </c>
      <c r="W3173" t="s">
        <v>55</v>
      </c>
      <c r="X3173" t="s">
        <v>56</v>
      </c>
      <c r="Y3173" t="s">
        <v>56</v>
      </c>
      <c r="Z3173" t="s">
        <v>56</v>
      </c>
      <c r="AA3173" t="s">
        <v>57</v>
      </c>
      <c r="AB3173" t="s">
        <v>56</v>
      </c>
      <c r="AC3173" t="s">
        <v>56</v>
      </c>
      <c r="AD3173" t="s">
        <v>3636</v>
      </c>
      <c r="AE3173">
        <v>0</v>
      </c>
      <c r="AF3173">
        <v>0</v>
      </c>
      <c r="AG3173">
        <v>0</v>
      </c>
      <c r="AH3173">
        <v>1</v>
      </c>
      <c r="AI3173" s="18" t="str">
        <f t="shared" si="197"/>
        <v>1</v>
      </c>
      <c r="AJ3173" s="18" t="str">
        <f t="shared" si="198"/>
        <v>1</v>
      </c>
      <c r="AK3173" s="18" t="str">
        <f t="shared" si="199"/>
        <v>1</v>
      </c>
      <c r="AL3173" s="18">
        <f t="shared" si="200"/>
        <v>1</v>
      </c>
      <c r="AM3173" t="s">
        <v>55</v>
      </c>
      <c r="AN3173" t="s">
        <v>55</v>
      </c>
      <c r="AO3173">
        <v>0</v>
      </c>
      <c r="AP3173">
        <v>0</v>
      </c>
      <c r="AQ3173">
        <v>0</v>
      </c>
      <c r="AR3173" t="s">
        <v>209</v>
      </c>
      <c r="AS3173" t="s">
        <v>58</v>
      </c>
      <c r="AT3173" t="s">
        <v>58</v>
      </c>
      <c r="AU3173" t="s">
        <v>1326</v>
      </c>
      <c r="AV3173" t="s">
        <v>9032</v>
      </c>
      <c r="AW3173" t="s">
        <v>3635</v>
      </c>
      <c r="AX3173">
        <v>0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1</v>
      </c>
      <c r="BL3173">
        <v>2016031024</v>
      </c>
      <c r="BM3173">
        <v>24</v>
      </c>
    </row>
    <row r="3174" spans="1:65">
      <c r="A3174" t="s">
        <v>9033</v>
      </c>
      <c r="B3174">
        <v>3173</v>
      </c>
      <c r="C3174" t="s">
        <v>718</v>
      </c>
      <c r="D3174">
        <v>1</v>
      </c>
      <c r="E3174">
        <v>24</v>
      </c>
      <c r="F3174">
        <v>2016031024</v>
      </c>
      <c r="G3174">
        <v>20160310</v>
      </c>
      <c r="H3174" t="s">
        <v>3637</v>
      </c>
      <c r="I3174" t="s">
        <v>2490</v>
      </c>
      <c r="J3174" t="s">
        <v>55</v>
      </c>
      <c r="K3174">
        <v>0</v>
      </c>
      <c r="L3174" t="s">
        <v>55</v>
      </c>
      <c r="M3174" t="s">
        <v>55</v>
      </c>
      <c r="N3174" t="s">
        <v>56</v>
      </c>
      <c r="O3174" t="s">
        <v>57</v>
      </c>
      <c r="P3174" t="s">
        <v>57</v>
      </c>
      <c r="Q3174" t="s">
        <v>3</v>
      </c>
      <c r="R3174" t="s">
        <v>58</v>
      </c>
      <c r="S3174" t="s">
        <v>55</v>
      </c>
      <c r="T3174" t="s">
        <v>68</v>
      </c>
      <c r="U3174" t="s">
        <v>56</v>
      </c>
      <c r="V3174" t="s">
        <v>56</v>
      </c>
      <c r="W3174" t="s">
        <v>55</v>
      </c>
      <c r="X3174" t="s">
        <v>56</v>
      </c>
      <c r="Y3174" t="s">
        <v>56</v>
      </c>
      <c r="Z3174" t="s">
        <v>56</v>
      </c>
      <c r="AA3174" t="s">
        <v>57</v>
      </c>
      <c r="AB3174" t="s">
        <v>56</v>
      </c>
      <c r="AC3174" t="s">
        <v>56</v>
      </c>
      <c r="AD3174" t="s">
        <v>57</v>
      </c>
      <c r="AE3174">
        <v>0</v>
      </c>
      <c r="AF3174">
        <v>0</v>
      </c>
      <c r="AG3174">
        <v>0</v>
      </c>
      <c r="AH3174">
        <v>1</v>
      </c>
      <c r="AI3174" s="18" t="str">
        <f t="shared" si="197"/>
        <v>1</v>
      </c>
      <c r="AJ3174" s="18" t="str">
        <f t="shared" si="198"/>
        <v>1</v>
      </c>
      <c r="AK3174" s="18" t="str">
        <f t="shared" si="199"/>
        <v>1</v>
      </c>
      <c r="AL3174" s="18">
        <f t="shared" si="200"/>
        <v>1</v>
      </c>
      <c r="AM3174" t="s">
        <v>55</v>
      </c>
      <c r="AN3174" t="s">
        <v>55</v>
      </c>
      <c r="AO3174">
        <v>0</v>
      </c>
      <c r="AP3174">
        <v>0</v>
      </c>
      <c r="AQ3174">
        <v>0</v>
      </c>
      <c r="AR3174" t="s">
        <v>209</v>
      </c>
      <c r="AS3174" t="s">
        <v>58</v>
      </c>
      <c r="AT3174" t="s">
        <v>58</v>
      </c>
      <c r="AU3174" t="s">
        <v>1326</v>
      </c>
      <c r="AV3174" t="s">
        <v>9033</v>
      </c>
      <c r="AW3174" t="s">
        <v>3637</v>
      </c>
      <c r="AX3174">
        <v>0</v>
      </c>
      <c r="AY3174">
        <v>0</v>
      </c>
      <c r="AZ3174">
        <v>0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1</v>
      </c>
      <c r="BL3174">
        <v>2016031024</v>
      </c>
      <c r="BM3174">
        <v>24</v>
      </c>
    </row>
    <row r="3175" spans="1:65">
      <c r="A3175" t="s">
        <v>9034</v>
      </c>
      <c r="B3175">
        <v>3174</v>
      </c>
      <c r="C3175" t="s">
        <v>718</v>
      </c>
      <c r="D3175">
        <v>1</v>
      </c>
      <c r="E3175">
        <v>24</v>
      </c>
      <c r="F3175">
        <v>2016031024</v>
      </c>
      <c r="G3175">
        <v>20160310</v>
      </c>
      <c r="H3175" t="s">
        <v>3638</v>
      </c>
      <c r="I3175" t="s">
        <v>2490</v>
      </c>
      <c r="J3175" t="s">
        <v>55</v>
      </c>
      <c r="K3175">
        <v>0</v>
      </c>
      <c r="L3175" t="s">
        <v>55</v>
      </c>
      <c r="M3175" t="s">
        <v>55</v>
      </c>
      <c r="N3175" t="s">
        <v>56</v>
      </c>
      <c r="O3175" t="s">
        <v>57</v>
      </c>
      <c r="P3175" t="s">
        <v>57</v>
      </c>
      <c r="Q3175" t="s">
        <v>3</v>
      </c>
      <c r="R3175" t="s">
        <v>58</v>
      </c>
      <c r="S3175" t="s">
        <v>55</v>
      </c>
      <c r="T3175" t="s">
        <v>68</v>
      </c>
      <c r="U3175" t="s">
        <v>68</v>
      </c>
      <c r="V3175" t="s">
        <v>68</v>
      </c>
      <c r="W3175" t="s">
        <v>55</v>
      </c>
      <c r="X3175" t="s">
        <v>56</v>
      </c>
      <c r="Y3175" t="s">
        <v>56</v>
      </c>
      <c r="Z3175" t="s">
        <v>56</v>
      </c>
      <c r="AA3175" t="s">
        <v>57</v>
      </c>
      <c r="AB3175" t="s">
        <v>56</v>
      </c>
      <c r="AC3175" t="s">
        <v>56</v>
      </c>
      <c r="AD3175" t="s">
        <v>3595</v>
      </c>
      <c r="AE3175">
        <v>0</v>
      </c>
      <c r="AF3175">
        <v>0</v>
      </c>
      <c r="AG3175">
        <v>0</v>
      </c>
      <c r="AH3175">
        <v>1</v>
      </c>
      <c r="AI3175" s="18" t="str">
        <f t="shared" si="197"/>
        <v>1</v>
      </c>
      <c r="AJ3175" s="18" t="str">
        <f t="shared" si="198"/>
        <v>1</v>
      </c>
      <c r="AK3175" s="18" t="str">
        <f t="shared" si="199"/>
        <v>1</v>
      </c>
      <c r="AL3175" s="18">
        <f t="shared" si="200"/>
        <v>1</v>
      </c>
      <c r="AM3175" t="s">
        <v>55</v>
      </c>
      <c r="AN3175" t="s">
        <v>55</v>
      </c>
      <c r="AO3175">
        <v>0</v>
      </c>
      <c r="AP3175">
        <v>0</v>
      </c>
      <c r="AQ3175">
        <v>0</v>
      </c>
      <c r="AR3175" t="s">
        <v>209</v>
      </c>
      <c r="AS3175" t="s">
        <v>58</v>
      </c>
      <c r="AT3175" t="s">
        <v>58</v>
      </c>
      <c r="AU3175" t="s">
        <v>1326</v>
      </c>
      <c r="AV3175" t="s">
        <v>9034</v>
      </c>
      <c r="AW3175" t="s">
        <v>3638</v>
      </c>
      <c r="AX3175">
        <v>0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1</v>
      </c>
      <c r="BL3175">
        <v>2016031024</v>
      </c>
      <c r="BM3175">
        <v>24</v>
      </c>
    </row>
    <row r="3176" spans="1:65">
      <c r="A3176" t="s">
        <v>9035</v>
      </c>
      <c r="B3176">
        <v>3175</v>
      </c>
      <c r="C3176" t="s">
        <v>718</v>
      </c>
      <c r="D3176">
        <v>1</v>
      </c>
      <c r="E3176">
        <v>24</v>
      </c>
      <c r="F3176">
        <v>2016031024</v>
      </c>
      <c r="G3176">
        <v>20160310</v>
      </c>
      <c r="H3176" t="s">
        <v>3639</v>
      </c>
      <c r="I3176" t="s">
        <v>2490</v>
      </c>
      <c r="J3176" t="s">
        <v>55</v>
      </c>
      <c r="K3176">
        <v>0</v>
      </c>
      <c r="L3176" t="s">
        <v>55</v>
      </c>
      <c r="M3176" t="s">
        <v>55</v>
      </c>
      <c r="N3176" t="s">
        <v>56</v>
      </c>
      <c r="O3176" t="s">
        <v>57</v>
      </c>
      <c r="P3176" t="s">
        <v>57</v>
      </c>
      <c r="Q3176" t="s">
        <v>3</v>
      </c>
      <c r="R3176" t="s">
        <v>58</v>
      </c>
      <c r="S3176" t="s">
        <v>55</v>
      </c>
      <c r="T3176" t="s">
        <v>68</v>
      </c>
      <c r="U3176" t="s">
        <v>68</v>
      </c>
      <c r="V3176" t="s">
        <v>68</v>
      </c>
      <c r="W3176" t="s">
        <v>55</v>
      </c>
      <c r="X3176" t="s">
        <v>56</v>
      </c>
      <c r="Y3176" t="s">
        <v>56</v>
      </c>
      <c r="Z3176" t="s">
        <v>56</v>
      </c>
      <c r="AA3176" t="s">
        <v>57</v>
      </c>
      <c r="AB3176" t="s">
        <v>56</v>
      </c>
      <c r="AC3176" t="s">
        <v>56</v>
      </c>
      <c r="AD3176" t="s">
        <v>3630</v>
      </c>
      <c r="AE3176">
        <v>0</v>
      </c>
      <c r="AF3176">
        <v>0</v>
      </c>
      <c r="AG3176">
        <v>0</v>
      </c>
      <c r="AH3176">
        <v>1</v>
      </c>
      <c r="AI3176" s="18" t="str">
        <f t="shared" si="197"/>
        <v>1</v>
      </c>
      <c r="AJ3176" s="18" t="str">
        <f t="shared" si="198"/>
        <v>1</v>
      </c>
      <c r="AK3176" s="18" t="str">
        <f t="shared" si="199"/>
        <v>1</v>
      </c>
      <c r="AL3176" s="18">
        <f t="shared" si="200"/>
        <v>1</v>
      </c>
      <c r="AM3176" t="s">
        <v>55</v>
      </c>
      <c r="AN3176" t="s">
        <v>55</v>
      </c>
      <c r="AO3176">
        <v>0</v>
      </c>
      <c r="AP3176">
        <v>0</v>
      </c>
      <c r="AQ3176">
        <v>0</v>
      </c>
      <c r="AR3176" t="s">
        <v>209</v>
      </c>
      <c r="AS3176" t="s">
        <v>58</v>
      </c>
      <c r="AT3176" t="s">
        <v>58</v>
      </c>
      <c r="AU3176" t="s">
        <v>1326</v>
      </c>
      <c r="AV3176" t="s">
        <v>9035</v>
      </c>
      <c r="AW3176" t="s">
        <v>3639</v>
      </c>
      <c r="AX3176">
        <v>0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2016031024</v>
      </c>
      <c r="BM3176">
        <v>24</v>
      </c>
    </row>
    <row r="3177" spans="1:65">
      <c r="A3177" t="s">
        <v>9036</v>
      </c>
      <c r="B3177">
        <v>3176</v>
      </c>
      <c r="C3177" t="s">
        <v>718</v>
      </c>
      <c r="D3177">
        <v>1</v>
      </c>
      <c r="E3177">
        <v>24</v>
      </c>
      <c r="F3177">
        <v>2016031024</v>
      </c>
      <c r="G3177">
        <v>20160310</v>
      </c>
      <c r="H3177" t="s">
        <v>3640</v>
      </c>
      <c r="I3177" t="s">
        <v>3641</v>
      </c>
      <c r="J3177" t="s">
        <v>55</v>
      </c>
      <c r="K3177">
        <v>0</v>
      </c>
      <c r="L3177" t="s">
        <v>55</v>
      </c>
      <c r="M3177" t="s">
        <v>55</v>
      </c>
      <c r="N3177" t="s">
        <v>56</v>
      </c>
      <c r="O3177" t="s">
        <v>57</v>
      </c>
      <c r="P3177" t="s">
        <v>57</v>
      </c>
      <c r="Q3177" t="s">
        <v>3</v>
      </c>
      <c r="R3177" t="s">
        <v>58</v>
      </c>
      <c r="S3177" t="s">
        <v>55</v>
      </c>
      <c r="T3177" t="s">
        <v>68</v>
      </c>
      <c r="U3177" t="s">
        <v>56</v>
      </c>
      <c r="V3177" t="s">
        <v>68</v>
      </c>
      <c r="W3177" t="s">
        <v>55</v>
      </c>
      <c r="X3177" t="s">
        <v>56</v>
      </c>
      <c r="Y3177" t="s">
        <v>56</v>
      </c>
      <c r="Z3177" t="s">
        <v>56</v>
      </c>
      <c r="AA3177" t="s">
        <v>57</v>
      </c>
      <c r="AB3177" t="s">
        <v>56</v>
      </c>
      <c r="AC3177" t="s">
        <v>56</v>
      </c>
      <c r="AD3177" t="s">
        <v>3642</v>
      </c>
      <c r="AE3177">
        <v>0</v>
      </c>
      <c r="AF3177">
        <v>0</v>
      </c>
      <c r="AG3177">
        <v>0</v>
      </c>
      <c r="AH3177">
        <v>1</v>
      </c>
      <c r="AI3177" s="18" t="str">
        <f t="shared" si="197"/>
        <v>1</v>
      </c>
      <c r="AJ3177" s="18" t="str">
        <f t="shared" si="198"/>
        <v>1</v>
      </c>
      <c r="AK3177" s="18" t="str">
        <f t="shared" si="199"/>
        <v>1</v>
      </c>
      <c r="AL3177" s="18">
        <f t="shared" si="200"/>
        <v>1</v>
      </c>
      <c r="AM3177" t="s">
        <v>55</v>
      </c>
      <c r="AN3177" t="s">
        <v>55</v>
      </c>
      <c r="AO3177">
        <v>0</v>
      </c>
      <c r="AP3177">
        <v>0</v>
      </c>
      <c r="AQ3177">
        <v>0</v>
      </c>
      <c r="AR3177" t="s">
        <v>589</v>
      </c>
      <c r="AS3177" t="s">
        <v>58</v>
      </c>
      <c r="AT3177" t="s">
        <v>58</v>
      </c>
      <c r="AU3177" t="s">
        <v>1326</v>
      </c>
      <c r="AV3177" t="s">
        <v>9036</v>
      </c>
      <c r="AW3177" t="s">
        <v>3640</v>
      </c>
      <c r="AX3177">
        <v>0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1</v>
      </c>
      <c r="BL3177">
        <v>2016031024</v>
      </c>
      <c r="BM3177">
        <v>24</v>
      </c>
    </row>
    <row r="3178" spans="1:65">
      <c r="A3178" t="s">
        <v>9037</v>
      </c>
      <c r="B3178">
        <v>3177</v>
      </c>
      <c r="C3178" t="s">
        <v>718</v>
      </c>
      <c r="D3178">
        <v>1</v>
      </c>
      <c r="E3178">
        <v>24</v>
      </c>
      <c r="F3178">
        <v>2016031024</v>
      </c>
      <c r="G3178">
        <v>20160310</v>
      </c>
      <c r="H3178" t="s">
        <v>3643</v>
      </c>
      <c r="I3178" t="s">
        <v>3641</v>
      </c>
      <c r="J3178" t="s">
        <v>55</v>
      </c>
      <c r="K3178">
        <v>0</v>
      </c>
      <c r="L3178" t="s">
        <v>55</v>
      </c>
      <c r="M3178" t="s">
        <v>55</v>
      </c>
      <c r="N3178" t="s">
        <v>56</v>
      </c>
      <c r="O3178" t="s">
        <v>57</v>
      </c>
      <c r="P3178" t="s">
        <v>57</v>
      </c>
      <c r="Q3178" t="s">
        <v>3</v>
      </c>
      <c r="R3178" t="s">
        <v>58</v>
      </c>
      <c r="S3178" t="s">
        <v>55</v>
      </c>
      <c r="T3178" t="s">
        <v>56</v>
      </c>
      <c r="U3178" t="s">
        <v>56</v>
      </c>
      <c r="V3178" t="s">
        <v>68</v>
      </c>
      <c r="W3178" t="s">
        <v>55</v>
      </c>
      <c r="X3178" t="s">
        <v>56</v>
      </c>
      <c r="Y3178" t="s">
        <v>56</v>
      </c>
      <c r="Z3178" t="s">
        <v>56</v>
      </c>
      <c r="AA3178" t="s">
        <v>57</v>
      </c>
      <c r="AB3178" t="s">
        <v>56</v>
      </c>
      <c r="AC3178" t="s">
        <v>56</v>
      </c>
      <c r="AD3178" t="s">
        <v>3642</v>
      </c>
      <c r="AE3178">
        <v>0</v>
      </c>
      <c r="AF3178">
        <v>0</v>
      </c>
      <c r="AG3178">
        <v>0</v>
      </c>
      <c r="AH3178">
        <v>1</v>
      </c>
      <c r="AI3178" s="18" t="str">
        <f t="shared" si="197"/>
        <v>1</v>
      </c>
      <c r="AJ3178" s="18" t="str">
        <f t="shared" si="198"/>
        <v>1</v>
      </c>
      <c r="AK3178" s="18" t="str">
        <f t="shared" si="199"/>
        <v>1</v>
      </c>
      <c r="AL3178" s="18">
        <f t="shared" si="200"/>
        <v>1</v>
      </c>
      <c r="AM3178" t="s">
        <v>55</v>
      </c>
      <c r="AN3178" t="s">
        <v>55</v>
      </c>
      <c r="AO3178">
        <v>0</v>
      </c>
      <c r="AP3178">
        <v>0</v>
      </c>
      <c r="AQ3178">
        <v>0</v>
      </c>
      <c r="AR3178" t="s">
        <v>589</v>
      </c>
      <c r="AS3178" t="s">
        <v>58</v>
      </c>
      <c r="AT3178" t="s">
        <v>58</v>
      </c>
      <c r="AU3178" t="s">
        <v>1326</v>
      </c>
      <c r="AV3178" t="s">
        <v>9037</v>
      </c>
      <c r="AW3178" t="s">
        <v>3643</v>
      </c>
      <c r="AX3178">
        <v>0</v>
      </c>
      <c r="AY3178">
        <v>0</v>
      </c>
      <c r="AZ3178">
        <v>0</v>
      </c>
      <c r="BA3178">
        <v>1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</v>
      </c>
      <c r="BL3178">
        <v>2016031024</v>
      </c>
      <c r="BM3178">
        <v>24</v>
      </c>
    </row>
    <row r="3179" spans="1:65">
      <c r="A3179" t="s">
        <v>9038</v>
      </c>
      <c r="B3179">
        <v>3178</v>
      </c>
      <c r="C3179" t="s">
        <v>718</v>
      </c>
      <c r="D3179">
        <v>1</v>
      </c>
      <c r="E3179">
        <v>24</v>
      </c>
      <c r="F3179">
        <v>2016031024</v>
      </c>
      <c r="G3179">
        <v>20160310</v>
      </c>
      <c r="H3179" t="s">
        <v>3644</v>
      </c>
      <c r="I3179" t="s">
        <v>563</v>
      </c>
      <c r="J3179" t="s">
        <v>55</v>
      </c>
      <c r="K3179">
        <v>0</v>
      </c>
      <c r="L3179" t="s">
        <v>55</v>
      </c>
      <c r="M3179" t="s">
        <v>55</v>
      </c>
      <c r="N3179" t="s">
        <v>56</v>
      </c>
      <c r="O3179" t="s">
        <v>57</v>
      </c>
      <c r="P3179" t="s">
        <v>57</v>
      </c>
      <c r="Q3179" t="s">
        <v>3</v>
      </c>
      <c r="R3179" t="s">
        <v>58</v>
      </c>
      <c r="S3179" t="s">
        <v>55</v>
      </c>
      <c r="T3179" t="s">
        <v>68</v>
      </c>
      <c r="U3179" t="s">
        <v>56</v>
      </c>
      <c r="V3179" t="s">
        <v>68</v>
      </c>
      <c r="W3179" t="s">
        <v>55</v>
      </c>
      <c r="X3179" t="s">
        <v>56</v>
      </c>
      <c r="Y3179" t="s">
        <v>56</v>
      </c>
      <c r="Z3179" t="s">
        <v>56</v>
      </c>
      <c r="AA3179" t="s">
        <v>57</v>
      </c>
      <c r="AB3179" t="s">
        <v>56</v>
      </c>
      <c r="AC3179" t="s">
        <v>56</v>
      </c>
      <c r="AD3179" t="s">
        <v>3645</v>
      </c>
      <c r="AE3179">
        <v>0</v>
      </c>
      <c r="AF3179">
        <v>0</v>
      </c>
      <c r="AG3179">
        <v>0</v>
      </c>
      <c r="AH3179">
        <v>1</v>
      </c>
      <c r="AI3179" s="18" t="str">
        <f t="shared" si="197"/>
        <v>1</v>
      </c>
      <c r="AJ3179" s="18" t="str">
        <f t="shared" si="198"/>
        <v>1</v>
      </c>
      <c r="AK3179" s="18" t="str">
        <f t="shared" si="199"/>
        <v>1</v>
      </c>
      <c r="AL3179" s="18">
        <f t="shared" si="200"/>
        <v>1</v>
      </c>
      <c r="AM3179" t="s">
        <v>55</v>
      </c>
      <c r="AN3179" t="s">
        <v>55</v>
      </c>
      <c r="AO3179">
        <v>0</v>
      </c>
      <c r="AP3179">
        <v>0</v>
      </c>
      <c r="AQ3179">
        <v>0</v>
      </c>
      <c r="AR3179" t="s">
        <v>209</v>
      </c>
      <c r="AS3179" t="s">
        <v>58</v>
      </c>
      <c r="AT3179" t="s">
        <v>58</v>
      </c>
      <c r="AU3179" t="s">
        <v>1326</v>
      </c>
      <c r="AV3179" t="s">
        <v>9038</v>
      </c>
      <c r="AW3179" t="s">
        <v>3644</v>
      </c>
      <c r="AX3179">
        <v>0</v>
      </c>
      <c r="AY3179">
        <v>0</v>
      </c>
      <c r="AZ3179">
        <v>0</v>
      </c>
      <c r="BA3179">
        <v>1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1</v>
      </c>
      <c r="BL3179">
        <v>2016031024</v>
      </c>
      <c r="BM3179">
        <v>24</v>
      </c>
    </row>
    <row r="3180" spans="1:65">
      <c r="A3180" t="s">
        <v>9039</v>
      </c>
      <c r="B3180">
        <v>3179</v>
      </c>
      <c r="C3180" t="s">
        <v>718</v>
      </c>
      <c r="D3180">
        <v>1</v>
      </c>
      <c r="E3180">
        <v>24</v>
      </c>
      <c r="F3180">
        <v>2016031024</v>
      </c>
      <c r="G3180">
        <v>20160310</v>
      </c>
      <c r="H3180" t="s">
        <v>3646</v>
      </c>
      <c r="I3180" t="s">
        <v>563</v>
      </c>
      <c r="J3180" t="s">
        <v>55</v>
      </c>
      <c r="K3180">
        <v>0</v>
      </c>
      <c r="L3180" t="s">
        <v>55</v>
      </c>
      <c r="M3180" t="s">
        <v>55</v>
      </c>
      <c r="N3180" t="s">
        <v>56</v>
      </c>
      <c r="O3180" t="s">
        <v>57</v>
      </c>
      <c r="P3180" t="s">
        <v>57</v>
      </c>
      <c r="Q3180" t="s">
        <v>3</v>
      </c>
      <c r="R3180" t="s">
        <v>58</v>
      </c>
      <c r="S3180" t="s">
        <v>55</v>
      </c>
      <c r="T3180" t="s">
        <v>68</v>
      </c>
      <c r="U3180" t="s">
        <v>56</v>
      </c>
      <c r="V3180" t="s">
        <v>68</v>
      </c>
      <c r="W3180" t="s">
        <v>55</v>
      </c>
      <c r="X3180" t="s">
        <v>56</v>
      </c>
      <c r="Y3180" t="s">
        <v>56</v>
      </c>
      <c r="Z3180" t="s">
        <v>56</v>
      </c>
      <c r="AA3180" t="s">
        <v>57</v>
      </c>
      <c r="AB3180" t="s">
        <v>56</v>
      </c>
      <c r="AC3180" t="s">
        <v>56</v>
      </c>
      <c r="AD3180" t="s">
        <v>3595</v>
      </c>
      <c r="AE3180">
        <v>0</v>
      </c>
      <c r="AF3180">
        <v>0</v>
      </c>
      <c r="AG3180">
        <v>0</v>
      </c>
      <c r="AH3180">
        <v>1</v>
      </c>
      <c r="AI3180" s="18" t="str">
        <f t="shared" si="197"/>
        <v>1</v>
      </c>
      <c r="AJ3180" s="18" t="str">
        <f t="shared" si="198"/>
        <v>1</v>
      </c>
      <c r="AK3180" s="18" t="str">
        <f t="shared" si="199"/>
        <v>1</v>
      </c>
      <c r="AL3180" s="18">
        <f t="shared" si="200"/>
        <v>1</v>
      </c>
      <c r="AM3180" t="s">
        <v>55</v>
      </c>
      <c r="AN3180" t="s">
        <v>55</v>
      </c>
      <c r="AO3180">
        <v>0</v>
      </c>
      <c r="AP3180">
        <v>0</v>
      </c>
      <c r="AQ3180">
        <v>0</v>
      </c>
      <c r="AR3180" t="s">
        <v>209</v>
      </c>
      <c r="AS3180" t="s">
        <v>58</v>
      </c>
      <c r="AT3180" t="s">
        <v>58</v>
      </c>
      <c r="AU3180" t="s">
        <v>1326</v>
      </c>
      <c r="AV3180" t="s">
        <v>9039</v>
      </c>
      <c r="AW3180" t="s">
        <v>3646</v>
      </c>
      <c r="AX3180">
        <v>0</v>
      </c>
      <c r="AY3180">
        <v>0</v>
      </c>
      <c r="AZ3180">
        <v>0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</v>
      </c>
      <c r="BL3180">
        <v>2016031024</v>
      </c>
      <c r="BM3180">
        <v>24</v>
      </c>
    </row>
    <row r="3181" spans="1:65">
      <c r="A3181" t="s">
        <v>9040</v>
      </c>
      <c r="B3181">
        <v>3180</v>
      </c>
      <c r="C3181" t="s">
        <v>718</v>
      </c>
      <c r="D3181">
        <v>1</v>
      </c>
      <c r="E3181">
        <v>24</v>
      </c>
      <c r="F3181">
        <v>2016031024</v>
      </c>
      <c r="G3181">
        <v>20160310</v>
      </c>
      <c r="H3181" t="s">
        <v>3647</v>
      </c>
      <c r="I3181" t="s">
        <v>563</v>
      </c>
      <c r="J3181" t="s">
        <v>55</v>
      </c>
      <c r="K3181">
        <v>0</v>
      </c>
      <c r="L3181" t="s">
        <v>55</v>
      </c>
      <c r="M3181" t="s">
        <v>55</v>
      </c>
      <c r="N3181" t="s">
        <v>56</v>
      </c>
      <c r="O3181" t="s">
        <v>57</v>
      </c>
      <c r="P3181" t="s">
        <v>57</v>
      </c>
      <c r="Q3181" t="s">
        <v>3</v>
      </c>
      <c r="R3181" t="s">
        <v>58</v>
      </c>
      <c r="S3181" t="s">
        <v>55</v>
      </c>
      <c r="T3181" t="s">
        <v>68</v>
      </c>
      <c r="U3181" t="s">
        <v>56</v>
      </c>
      <c r="V3181" t="s">
        <v>68</v>
      </c>
      <c r="W3181" t="s">
        <v>55</v>
      </c>
      <c r="X3181" t="s">
        <v>56</v>
      </c>
      <c r="Y3181" t="s">
        <v>56</v>
      </c>
      <c r="Z3181" t="s">
        <v>56</v>
      </c>
      <c r="AA3181" t="s">
        <v>57</v>
      </c>
      <c r="AB3181" t="s">
        <v>56</v>
      </c>
      <c r="AC3181" t="s">
        <v>56</v>
      </c>
      <c r="AD3181" t="s">
        <v>3595</v>
      </c>
      <c r="AE3181">
        <v>0</v>
      </c>
      <c r="AF3181">
        <v>0</v>
      </c>
      <c r="AG3181">
        <v>0</v>
      </c>
      <c r="AH3181">
        <v>1</v>
      </c>
      <c r="AI3181" s="18" t="str">
        <f t="shared" si="197"/>
        <v>1</v>
      </c>
      <c r="AJ3181" s="18" t="str">
        <f t="shared" si="198"/>
        <v>1</v>
      </c>
      <c r="AK3181" s="18" t="str">
        <f t="shared" si="199"/>
        <v>1</v>
      </c>
      <c r="AL3181" s="18">
        <f t="shared" si="200"/>
        <v>1</v>
      </c>
      <c r="AM3181" t="s">
        <v>55</v>
      </c>
      <c r="AN3181" t="s">
        <v>55</v>
      </c>
      <c r="AO3181">
        <v>0</v>
      </c>
      <c r="AP3181">
        <v>0</v>
      </c>
      <c r="AQ3181">
        <v>0</v>
      </c>
      <c r="AR3181" t="s">
        <v>209</v>
      </c>
      <c r="AS3181" t="s">
        <v>58</v>
      </c>
      <c r="AT3181" t="s">
        <v>58</v>
      </c>
      <c r="AU3181" t="s">
        <v>1326</v>
      </c>
      <c r="AV3181" t="s">
        <v>9040</v>
      </c>
      <c r="AW3181" t="s">
        <v>3647</v>
      </c>
      <c r="AX3181">
        <v>0</v>
      </c>
      <c r="AY3181">
        <v>0</v>
      </c>
      <c r="AZ3181">
        <v>0</v>
      </c>
      <c r="BA3181">
        <v>1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1</v>
      </c>
      <c r="BL3181">
        <v>2016031024</v>
      </c>
      <c r="BM3181">
        <v>24</v>
      </c>
    </row>
    <row r="3182" spans="1:65">
      <c r="A3182" t="s">
        <v>9041</v>
      </c>
      <c r="B3182">
        <v>3181</v>
      </c>
      <c r="C3182" t="s">
        <v>718</v>
      </c>
      <c r="D3182">
        <v>1</v>
      </c>
      <c r="E3182">
        <v>24</v>
      </c>
      <c r="F3182">
        <v>2016031024</v>
      </c>
      <c r="G3182">
        <v>20160310</v>
      </c>
      <c r="H3182" t="s">
        <v>3648</v>
      </c>
      <c r="I3182" t="s">
        <v>563</v>
      </c>
      <c r="J3182" t="s">
        <v>55</v>
      </c>
      <c r="K3182">
        <v>0</v>
      </c>
      <c r="L3182" t="s">
        <v>55</v>
      </c>
      <c r="M3182" t="s">
        <v>55</v>
      </c>
      <c r="N3182" t="s">
        <v>56</v>
      </c>
      <c r="O3182" t="s">
        <v>57</v>
      </c>
      <c r="P3182" t="s">
        <v>57</v>
      </c>
      <c r="Q3182" t="s">
        <v>3</v>
      </c>
      <c r="R3182" t="s">
        <v>58</v>
      </c>
      <c r="S3182" t="s">
        <v>55</v>
      </c>
      <c r="T3182" t="s">
        <v>56</v>
      </c>
      <c r="U3182" t="s">
        <v>56</v>
      </c>
      <c r="V3182" t="s">
        <v>68</v>
      </c>
      <c r="W3182" t="s">
        <v>55</v>
      </c>
      <c r="X3182" t="s">
        <v>56</v>
      </c>
      <c r="Y3182" t="s">
        <v>56</v>
      </c>
      <c r="Z3182" t="s">
        <v>56</v>
      </c>
      <c r="AA3182" t="s">
        <v>57</v>
      </c>
      <c r="AB3182" t="s">
        <v>56</v>
      </c>
      <c r="AC3182" t="s">
        <v>56</v>
      </c>
      <c r="AD3182" t="s">
        <v>3595</v>
      </c>
      <c r="AE3182">
        <v>0</v>
      </c>
      <c r="AF3182">
        <v>0</v>
      </c>
      <c r="AG3182">
        <v>0</v>
      </c>
      <c r="AH3182">
        <v>1</v>
      </c>
      <c r="AI3182" s="18" t="str">
        <f t="shared" si="197"/>
        <v>1</v>
      </c>
      <c r="AJ3182" s="18" t="str">
        <f t="shared" si="198"/>
        <v>1</v>
      </c>
      <c r="AK3182" s="18" t="str">
        <f t="shared" si="199"/>
        <v>1</v>
      </c>
      <c r="AL3182" s="18">
        <f t="shared" si="200"/>
        <v>1</v>
      </c>
      <c r="AM3182" t="s">
        <v>55</v>
      </c>
      <c r="AN3182" t="s">
        <v>55</v>
      </c>
      <c r="AO3182">
        <v>0</v>
      </c>
      <c r="AP3182">
        <v>0</v>
      </c>
      <c r="AQ3182">
        <v>0</v>
      </c>
      <c r="AR3182" t="s">
        <v>209</v>
      </c>
      <c r="AS3182" t="s">
        <v>58</v>
      </c>
      <c r="AT3182" t="s">
        <v>58</v>
      </c>
      <c r="AU3182" t="s">
        <v>1326</v>
      </c>
      <c r="AV3182" t="s">
        <v>9041</v>
      </c>
      <c r="AW3182" t="s">
        <v>3648</v>
      </c>
      <c r="AX3182">
        <v>0</v>
      </c>
      <c r="AY3182">
        <v>0</v>
      </c>
      <c r="AZ3182">
        <v>0</v>
      </c>
      <c r="BA3182">
        <v>1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1</v>
      </c>
      <c r="BL3182">
        <v>2016031024</v>
      </c>
      <c r="BM3182">
        <v>24</v>
      </c>
    </row>
    <row r="3183" spans="1:65">
      <c r="A3183" t="s">
        <v>9042</v>
      </c>
      <c r="B3183">
        <v>3182</v>
      </c>
      <c r="C3183" t="s">
        <v>718</v>
      </c>
      <c r="D3183">
        <v>1</v>
      </c>
      <c r="E3183">
        <v>24</v>
      </c>
      <c r="F3183">
        <v>2016031024</v>
      </c>
      <c r="G3183">
        <v>20160310</v>
      </c>
      <c r="H3183" t="s">
        <v>3649</v>
      </c>
      <c r="I3183" t="s">
        <v>563</v>
      </c>
      <c r="J3183" t="s">
        <v>55</v>
      </c>
      <c r="K3183">
        <v>0</v>
      </c>
      <c r="L3183" t="s">
        <v>55</v>
      </c>
      <c r="M3183" t="s">
        <v>55</v>
      </c>
      <c r="N3183" t="s">
        <v>56</v>
      </c>
      <c r="O3183" t="s">
        <v>57</v>
      </c>
      <c r="P3183" t="s">
        <v>57</v>
      </c>
      <c r="Q3183" t="s">
        <v>3</v>
      </c>
      <c r="R3183" t="s">
        <v>58</v>
      </c>
      <c r="S3183" t="s">
        <v>55</v>
      </c>
      <c r="T3183" t="s">
        <v>56</v>
      </c>
      <c r="U3183" t="s">
        <v>56</v>
      </c>
      <c r="V3183" t="s">
        <v>68</v>
      </c>
      <c r="W3183" t="s">
        <v>55</v>
      </c>
      <c r="X3183" t="s">
        <v>56</v>
      </c>
      <c r="Y3183" t="s">
        <v>56</v>
      </c>
      <c r="Z3183" t="s">
        <v>56</v>
      </c>
      <c r="AA3183" t="s">
        <v>57</v>
      </c>
      <c r="AB3183" t="s">
        <v>56</v>
      </c>
      <c r="AC3183" t="s">
        <v>56</v>
      </c>
      <c r="AD3183" t="s">
        <v>3650</v>
      </c>
      <c r="AE3183">
        <v>0</v>
      </c>
      <c r="AF3183">
        <v>0</v>
      </c>
      <c r="AG3183">
        <v>0</v>
      </c>
      <c r="AH3183">
        <v>1</v>
      </c>
      <c r="AI3183" s="18" t="str">
        <f t="shared" si="197"/>
        <v>1</v>
      </c>
      <c r="AJ3183" s="18" t="str">
        <f t="shared" si="198"/>
        <v>1</v>
      </c>
      <c r="AK3183" s="18" t="str">
        <f t="shared" si="199"/>
        <v>1</v>
      </c>
      <c r="AL3183" s="18">
        <f t="shared" si="200"/>
        <v>1</v>
      </c>
      <c r="AM3183" t="s">
        <v>55</v>
      </c>
      <c r="AN3183" t="s">
        <v>55</v>
      </c>
      <c r="AO3183">
        <v>0</v>
      </c>
      <c r="AP3183">
        <v>0</v>
      </c>
      <c r="AQ3183">
        <v>0</v>
      </c>
      <c r="AR3183" t="s">
        <v>209</v>
      </c>
      <c r="AS3183" t="s">
        <v>58</v>
      </c>
      <c r="AT3183" t="s">
        <v>58</v>
      </c>
      <c r="AU3183" t="s">
        <v>1326</v>
      </c>
      <c r="AV3183" t="s">
        <v>9042</v>
      </c>
      <c r="AW3183" t="s">
        <v>3649</v>
      </c>
      <c r="AX3183">
        <v>0</v>
      </c>
      <c r="AY3183">
        <v>0</v>
      </c>
      <c r="AZ3183">
        <v>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1</v>
      </c>
      <c r="BL3183">
        <v>2016031024</v>
      </c>
      <c r="BM3183">
        <v>24</v>
      </c>
    </row>
    <row r="3184" spans="1:65">
      <c r="A3184" t="s">
        <v>9043</v>
      </c>
      <c r="B3184">
        <v>3183</v>
      </c>
      <c r="C3184" t="s">
        <v>718</v>
      </c>
      <c r="D3184">
        <v>1</v>
      </c>
      <c r="E3184">
        <v>24</v>
      </c>
      <c r="F3184">
        <v>2016031024</v>
      </c>
      <c r="G3184">
        <v>20160310</v>
      </c>
      <c r="H3184" t="s">
        <v>3651</v>
      </c>
      <c r="I3184" t="s">
        <v>563</v>
      </c>
      <c r="J3184" t="s">
        <v>55</v>
      </c>
      <c r="K3184">
        <v>0</v>
      </c>
      <c r="L3184" t="s">
        <v>55</v>
      </c>
      <c r="M3184" t="s">
        <v>55</v>
      </c>
      <c r="N3184" t="s">
        <v>56</v>
      </c>
      <c r="O3184" t="s">
        <v>57</v>
      </c>
      <c r="P3184" t="s">
        <v>57</v>
      </c>
      <c r="Q3184" t="s">
        <v>3</v>
      </c>
      <c r="R3184" t="s">
        <v>58</v>
      </c>
      <c r="S3184" t="s">
        <v>55</v>
      </c>
      <c r="T3184" t="s">
        <v>68</v>
      </c>
      <c r="U3184" t="s">
        <v>56</v>
      </c>
      <c r="V3184" t="s">
        <v>68</v>
      </c>
      <c r="W3184" t="s">
        <v>55</v>
      </c>
      <c r="X3184" t="s">
        <v>56</v>
      </c>
      <c r="Y3184" t="s">
        <v>56</v>
      </c>
      <c r="Z3184" t="s">
        <v>56</v>
      </c>
      <c r="AA3184" t="s">
        <v>57</v>
      </c>
      <c r="AB3184" t="s">
        <v>56</v>
      </c>
      <c r="AC3184" t="s">
        <v>56</v>
      </c>
      <c r="AD3184" t="s">
        <v>3652</v>
      </c>
      <c r="AE3184">
        <v>0</v>
      </c>
      <c r="AF3184">
        <v>0</v>
      </c>
      <c r="AG3184">
        <v>0</v>
      </c>
      <c r="AH3184">
        <v>1</v>
      </c>
      <c r="AI3184" s="18" t="str">
        <f t="shared" si="197"/>
        <v>1</v>
      </c>
      <c r="AJ3184" s="18" t="str">
        <f t="shared" si="198"/>
        <v>1</v>
      </c>
      <c r="AK3184" s="18" t="str">
        <f t="shared" si="199"/>
        <v>1</v>
      </c>
      <c r="AL3184" s="18">
        <f t="shared" si="200"/>
        <v>1</v>
      </c>
      <c r="AM3184" t="s">
        <v>55</v>
      </c>
      <c r="AN3184" t="s">
        <v>55</v>
      </c>
      <c r="AO3184">
        <v>0</v>
      </c>
      <c r="AP3184">
        <v>0</v>
      </c>
      <c r="AQ3184">
        <v>0</v>
      </c>
      <c r="AR3184" t="s">
        <v>209</v>
      </c>
      <c r="AS3184" t="s">
        <v>58</v>
      </c>
      <c r="AT3184" t="s">
        <v>58</v>
      </c>
      <c r="AU3184" t="s">
        <v>1326</v>
      </c>
      <c r="AV3184" t="s">
        <v>9043</v>
      </c>
      <c r="AW3184" t="s">
        <v>3651</v>
      </c>
      <c r="AX3184">
        <v>0</v>
      </c>
      <c r="AY3184">
        <v>0</v>
      </c>
      <c r="AZ3184">
        <v>0</v>
      </c>
      <c r="BA3184">
        <v>1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1</v>
      </c>
      <c r="BL3184">
        <v>2016031024</v>
      </c>
      <c r="BM3184">
        <v>24</v>
      </c>
    </row>
    <row r="3185" spans="1:65">
      <c r="A3185" t="s">
        <v>9044</v>
      </c>
      <c r="B3185">
        <v>3184</v>
      </c>
      <c r="C3185" t="s">
        <v>718</v>
      </c>
      <c r="D3185">
        <v>1</v>
      </c>
      <c r="E3185">
        <v>24</v>
      </c>
      <c r="F3185">
        <v>2016031024</v>
      </c>
      <c r="G3185">
        <v>20160310</v>
      </c>
      <c r="H3185" t="s">
        <v>3653</v>
      </c>
      <c r="I3185" t="s">
        <v>89</v>
      </c>
      <c r="J3185" t="s">
        <v>55</v>
      </c>
      <c r="K3185">
        <v>1</v>
      </c>
      <c r="L3185">
        <v>0</v>
      </c>
      <c r="M3185">
        <v>1</v>
      </c>
      <c r="N3185" t="s">
        <v>56</v>
      </c>
      <c r="O3185" t="s">
        <v>977</v>
      </c>
      <c r="P3185" t="s">
        <v>68</v>
      </c>
      <c r="Q3185" t="s">
        <v>3</v>
      </c>
      <c r="R3185" t="s">
        <v>140</v>
      </c>
      <c r="S3185" t="s">
        <v>55</v>
      </c>
      <c r="T3185" t="s">
        <v>56</v>
      </c>
      <c r="U3185" t="s">
        <v>56</v>
      </c>
      <c r="V3185" t="s">
        <v>56</v>
      </c>
      <c r="W3185" t="s">
        <v>55</v>
      </c>
      <c r="X3185" t="s">
        <v>56</v>
      </c>
      <c r="Y3185" t="s">
        <v>56</v>
      </c>
      <c r="Z3185" t="s">
        <v>56</v>
      </c>
      <c r="AA3185" t="s">
        <v>57</v>
      </c>
      <c r="AB3185" t="s">
        <v>56</v>
      </c>
      <c r="AC3185" t="s">
        <v>68</v>
      </c>
      <c r="AD3185" t="s">
        <v>3654</v>
      </c>
      <c r="AE3185">
        <v>0</v>
      </c>
      <c r="AF3185">
        <v>0</v>
      </c>
      <c r="AG3185">
        <v>0</v>
      </c>
      <c r="AH3185">
        <v>1</v>
      </c>
      <c r="AI3185" s="18" t="str">
        <f t="shared" si="197"/>
        <v>1</v>
      </c>
      <c r="AJ3185" s="18" t="str">
        <f t="shared" si="198"/>
        <v>1</v>
      </c>
      <c r="AK3185" s="18" t="str">
        <f t="shared" si="199"/>
        <v>1</v>
      </c>
      <c r="AL3185" s="18">
        <f t="shared" si="200"/>
        <v>1</v>
      </c>
      <c r="AM3185" t="s">
        <v>55</v>
      </c>
      <c r="AN3185" t="s">
        <v>55</v>
      </c>
      <c r="AO3185">
        <v>0</v>
      </c>
      <c r="AP3185">
        <v>0</v>
      </c>
      <c r="AQ3185">
        <v>0</v>
      </c>
      <c r="AR3185" t="s">
        <v>89</v>
      </c>
      <c r="AS3185" t="s">
        <v>141</v>
      </c>
      <c r="AT3185" t="s">
        <v>141</v>
      </c>
      <c r="AU3185" t="s">
        <v>1326</v>
      </c>
      <c r="AV3185" t="s">
        <v>9044</v>
      </c>
      <c r="AW3185" t="s">
        <v>3653</v>
      </c>
      <c r="AX3185">
        <v>0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2016031024</v>
      </c>
      <c r="BM3185">
        <v>24</v>
      </c>
    </row>
    <row r="3186" spans="1:65">
      <c r="A3186" t="s">
        <v>9045</v>
      </c>
      <c r="B3186">
        <v>3185</v>
      </c>
      <c r="C3186" t="s">
        <v>718</v>
      </c>
      <c r="D3186">
        <v>1</v>
      </c>
      <c r="E3186">
        <v>24</v>
      </c>
      <c r="F3186">
        <v>2016031024</v>
      </c>
      <c r="G3186">
        <v>20160310</v>
      </c>
      <c r="H3186" t="s">
        <v>3212</v>
      </c>
      <c r="I3186" t="s">
        <v>80</v>
      </c>
      <c r="J3186" t="s">
        <v>55</v>
      </c>
      <c r="K3186">
        <v>0</v>
      </c>
      <c r="L3186" t="s">
        <v>55</v>
      </c>
      <c r="M3186" t="s">
        <v>55</v>
      </c>
      <c r="N3186" t="s">
        <v>56</v>
      </c>
      <c r="O3186" t="s">
        <v>57</v>
      </c>
      <c r="P3186" t="s">
        <v>57</v>
      </c>
      <c r="Q3186" t="s">
        <v>3</v>
      </c>
      <c r="R3186" t="s">
        <v>3324</v>
      </c>
      <c r="S3186" t="s">
        <v>55</v>
      </c>
      <c r="T3186" t="s">
        <v>56</v>
      </c>
      <c r="U3186" t="s">
        <v>56</v>
      </c>
      <c r="V3186" t="s">
        <v>56</v>
      </c>
      <c r="W3186" t="s">
        <v>55</v>
      </c>
      <c r="X3186" t="s">
        <v>56</v>
      </c>
      <c r="Y3186" t="s">
        <v>56</v>
      </c>
      <c r="Z3186" t="s">
        <v>56</v>
      </c>
      <c r="AA3186" t="s">
        <v>57</v>
      </c>
      <c r="AB3186" t="s">
        <v>56</v>
      </c>
      <c r="AC3186" t="s">
        <v>56</v>
      </c>
      <c r="AD3186" t="s">
        <v>3655</v>
      </c>
      <c r="AE3186">
        <v>0</v>
      </c>
      <c r="AF3186">
        <v>0</v>
      </c>
      <c r="AG3186">
        <v>0</v>
      </c>
      <c r="AH3186">
        <v>1</v>
      </c>
      <c r="AI3186" s="18" t="str">
        <f t="shared" si="197"/>
        <v>1</v>
      </c>
      <c r="AJ3186" s="18" t="str">
        <f t="shared" si="198"/>
        <v>1</v>
      </c>
      <c r="AK3186" s="18" t="str">
        <f t="shared" si="199"/>
        <v>1</v>
      </c>
      <c r="AL3186" s="18">
        <f t="shared" si="200"/>
        <v>1</v>
      </c>
      <c r="AM3186" t="s">
        <v>55</v>
      </c>
      <c r="AN3186" t="s">
        <v>55</v>
      </c>
      <c r="AO3186">
        <v>0</v>
      </c>
      <c r="AP3186">
        <v>0</v>
      </c>
      <c r="AQ3186">
        <v>0</v>
      </c>
      <c r="AR3186" t="s">
        <v>59</v>
      </c>
      <c r="AS3186" t="s">
        <v>141</v>
      </c>
      <c r="AT3186" t="s">
        <v>141</v>
      </c>
      <c r="AU3186" t="s">
        <v>1326</v>
      </c>
      <c r="AV3186" t="s">
        <v>9045</v>
      </c>
      <c r="AW3186" t="s">
        <v>3212</v>
      </c>
      <c r="AX3186">
        <v>0</v>
      </c>
      <c r="AY3186">
        <v>0</v>
      </c>
      <c r="AZ3186">
        <v>0</v>
      </c>
      <c r="BA3186">
        <v>1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1</v>
      </c>
      <c r="BL3186">
        <v>2016031024</v>
      </c>
      <c r="BM3186">
        <v>24</v>
      </c>
    </row>
    <row r="3187" spans="1:65">
      <c r="A3187" t="s">
        <v>9046</v>
      </c>
      <c r="B3187">
        <v>3186</v>
      </c>
      <c r="C3187" t="s">
        <v>718</v>
      </c>
      <c r="D3187">
        <v>1</v>
      </c>
      <c r="E3187">
        <v>24</v>
      </c>
      <c r="F3187">
        <v>2016031024</v>
      </c>
      <c r="G3187">
        <v>20160310</v>
      </c>
      <c r="H3187" t="s">
        <v>3214</v>
      </c>
      <c r="I3187" t="s">
        <v>563</v>
      </c>
      <c r="J3187" t="s">
        <v>55</v>
      </c>
      <c r="K3187">
        <v>0</v>
      </c>
      <c r="L3187" t="s">
        <v>55</v>
      </c>
      <c r="M3187" t="s">
        <v>55</v>
      </c>
      <c r="N3187" t="s">
        <v>56</v>
      </c>
      <c r="O3187" t="s">
        <v>57</v>
      </c>
      <c r="P3187" t="s">
        <v>57</v>
      </c>
      <c r="Q3187" t="s">
        <v>3</v>
      </c>
      <c r="R3187" t="s">
        <v>58</v>
      </c>
      <c r="S3187" t="s">
        <v>55</v>
      </c>
      <c r="T3187" t="s">
        <v>68</v>
      </c>
      <c r="U3187" t="s">
        <v>56</v>
      </c>
      <c r="V3187" t="s">
        <v>68</v>
      </c>
      <c r="W3187" t="s">
        <v>55</v>
      </c>
      <c r="X3187" t="s">
        <v>56</v>
      </c>
      <c r="Y3187" t="s">
        <v>56</v>
      </c>
      <c r="Z3187" t="s">
        <v>56</v>
      </c>
      <c r="AA3187" t="s">
        <v>57</v>
      </c>
      <c r="AB3187" t="s">
        <v>56</v>
      </c>
      <c r="AC3187" t="s">
        <v>56</v>
      </c>
      <c r="AD3187" t="s">
        <v>3656</v>
      </c>
      <c r="AE3187">
        <v>0</v>
      </c>
      <c r="AF3187">
        <v>0</v>
      </c>
      <c r="AG3187">
        <v>0</v>
      </c>
      <c r="AH3187">
        <v>1</v>
      </c>
      <c r="AI3187" s="18" t="str">
        <f t="shared" si="197"/>
        <v>1</v>
      </c>
      <c r="AJ3187" s="18" t="str">
        <f t="shared" si="198"/>
        <v>1</v>
      </c>
      <c r="AK3187" s="18" t="str">
        <f t="shared" si="199"/>
        <v>1</v>
      </c>
      <c r="AL3187" s="18">
        <f t="shared" si="200"/>
        <v>1</v>
      </c>
      <c r="AM3187" t="s">
        <v>55</v>
      </c>
      <c r="AN3187" t="s">
        <v>55</v>
      </c>
      <c r="AO3187">
        <v>0</v>
      </c>
      <c r="AP3187">
        <v>0</v>
      </c>
      <c r="AQ3187">
        <v>0</v>
      </c>
      <c r="AR3187" t="s">
        <v>209</v>
      </c>
      <c r="AS3187" t="s">
        <v>58</v>
      </c>
      <c r="AT3187" t="s">
        <v>58</v>
      </c>
      <c r="AU3187" t="s">
        <v>1326</v>
      </c>
      <c r="AV3187" t="s">
        <v>9046</v>
      </c>
      <c r="AW3187" t="s">
        <v>3214</v>
      </c>
      <c r="AX3187">
        <v>0</v>
      </c>
      <c r="AY3187">
        <v>0</v>
      </c>
      <c r="AZ3187">
        <v>0</v>
      </c>
      <c r="BA3187">
        <v>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1</v>
      </c>
      <c r="BL3187">
        <v>2016031024</v>
      </c>
      <c r="BM3187">
        <v>24</v>
      </c>
    </row>
    <row r="3188" spans="1:65">
      <c r="A3188" t="s">
        <v>9047</v>
      </c>
      <c r="B3188">
        <v>3187</v>
      </c>
      <c r="C3188" t="s">
        <v>718</v>
      </c>
      <c r="D3188">
        <v>1</v>
      </c>
      <c r="E3188">
        <v>24</v>
      </c>
      <c r="F3188">
        <v>2016031124</v>
      </c>
      <c r="G3188">
        <v>20160311</v>
      </c>
      <c r="H3188" t="s">
        <v>3657</v>
      </c>
      <c r="I3188" t="s">
        <v>3621</v>
      </c>
      <c r="J3188" t="s">
        <v>55</v>
      </c>
      <c r="K3188">
        <v>0</v>
      </c>
      <c r="L3188" t="s">
        <v>55</v>
      </c>
      <c r="M3188" t="s">
        <v>55</v>
      </c>
      <c r="N3188" t="s">
        <v>56</v>
      </c>
      <c r="O3188" t="s">
        <v>57</v>
      </c>
      <c r="P3188" t="s">
        <v>57</v>
      </c>
      <c r="Q3188" t="s">
        <v>3</v>
      </c>
      <c r="R3188" t="s">
        <v>58</v>
      </c>
      <c r="S3188" t="s">
        <v>55</v>
      </c>
      <c r="T3188" t="s">
        <v>68</v>
      </c>
      <c r="U3188" t="s">
        <v>56</v>
      </c>
      <c r="V3188" t="s">
        <v>68</v>
      </c>
      <c r="W3188" t="s">
        <v>55</v>
      </c>
      <c r="X3188" t="s">
        <v>56</v>
      </c>
      <c r="Y3188" t="s">
        <v>56</v>
      </c>
      <c r="Z3188" t="s">
        <v>56</v>
      </c>
      <c r="AA3188" t="s">
        <v>57</v>
      </c>
      <c r="AB3188" t="s">
        <v>56</v>
      </c>
      <c r="AC3188" t="s">
        <v>68</v>
      </c>
      <c r="AD3188" t="s">
        <v>3658</v>
      </c>
      <c r="AE3188">
        <v>0</v>
      </c>
      <c r="AF3188">
        <v>1</v>
      </c>
      <c r="AG3188">
        <v>0</v>
      </c>
      <c r="AH3188">
        <v>0</v>
      </c>
      <c r="AI3188" s="18" t="str">
        <f t="shared" si="197"/>
        <v>1</v>
      </c>
      <c r="AJ3188" s="18" t="str">
        <f t="shared" si="198"/>
        <v>0</v>
      </c>
      <c r="AK3188" s="18" t="str">
        <f t="shared" si="199"/>
        <v>1</v>
      </c>
      <c r="AL3188" s="18">
        <f t="shared" si="200"/>
        <v>0</v>
      </c>
      <c r="AM3188">
        <v>2</v>
      </c>
      <c r="AN3188">
        <v>2</v>
      </c>
      <c r="AO3188">
        <v>0</v>
      </c>
      <c r="AP3188">
        <v>0</v>
      </c>
      <c r="AQ3188">
        <v>0</v>
      </c>
      <c r="AR3188" t="s">
        <v>298</v>
      </c>
      <c r="AS3188" t="s">
        <v>58</v>
      </c>
      <c r="AT3188" t="s">
        <v>58</v>
      </c>
      <c r="AU3188" t="s">
        <v>1326</v>
      </c>
      <c r="AV3188" t="s">
        <v>9047</v>
      </c>
      <c r="AW3188" t="s">
        <v>3657</v>
      </c>
      <c r="AX3188">
        <v>0</v>
      </c>
      <c r="AY3188">
        <v>0</v>
      </c>
      <c r="AZ3188">
        <v>1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2016031124</v>
      </c>
      <c r="BM3188">
        <v>24</v>
      </c>
    </row>
    <row r="3189" spans="1:65">
      <c r="A3189" t="s">
        <v>9048</v>
      </c>
      <c r="B3189">
        <v>3188</v>
      </c>
      <c r="C3189" t="s">
        <v>718</v>
      </c>
      <c r="D3189">
        <v>1</v>
      </c>
      <c r="E3189">
        <v>24</v>
      </c>
      <c r="F3189">
        <v>2016031124</v>
      </c>
      <c r="G3189">
        <v>20160311</v>
      </c>
      <c r="H3189" t="s">
        <v>3659</v>
      </c>
      <c r="I3189" t="s">
        <v>3621</v>
      </c>
      <c r="J3189" t="s">
        <v>55</v>
      </c>
      <c r="K3189">
        <v>0</v>
      </c>
      <c r="L3189" t="s">
        <v>55</v>
      </c>
      <c r="M3189" t="s">
        <v>55</v>
      </c>
      <c r="N3189" t="s">
        <v>56</v>
      </c>
      <c r="O3189" t="s">
        <v>57</v>
      </c>
      <c r="P3189" t="s">
        <v>57</v>
      </c>
      <c r="Q3189" t="s">
        <v>3</v>
      </c>
      <c r="R3189" t="s">
        <v>58</v>
      </c>
      <c r="S3189" t="s">
        <v>55</v>
      </c>
      <c r="T3189" t="s">
        <v>68</v>
      </c>
      <c r="U3189" t="s">
        <v>56</v>
      </c>
      <c r="V3189" t="s">
        <v>68</v>
      </c>
      <c r="W3189" t="s">
        <v>55</v>
      </c>
      <c r="X3189" t="s">
        <v>56</v>
      </c>
      <c r="Y3189" t="s">
        <v>56</v>
      </c>
      <c r="Z3189" t="s">
        <v>56</v>
      </c>
      <c r="AA3189" t="s">
        <v>57</v>
      </c>
      <c r="AB3189" t="s">
        <v>56</v>
      </c>
      <c r="AC3189" t="s">
        <v>68</v>
      </c>
      <c r="AD3189" t="s">
        <v>3660</v>
      </c>
      <c r="AE3189">
        <v>0</v>
      </c>
      <c r="AF3189">
        <v>1</v>
      </c>
      <c r="AG3189">
        <v>0</v>
      </c>
      <c r="AH3189">
        <v>0</v>
      </c>
      <c r="AI3189" s="18" t="str">
        <f t="shared" si="197"/>
        <v>1</v>
      </c>
      <c r="AJ3189" s="18" t="str">
        <f t="shared" si="198"/>
        <v>0</v>
      </c>
      <c r="AK3189" s="18" t="str">
        <f t="shared" si="199"/>
        <v>1</v>
      </c>
      <c r="AL3189" s="18">
        <f t="shared" si="200"/>
        <v>0</v>
      </c>
      <c r="AM3189">
        <v>2</v>
      </c>
      <c r="AN3189">
        <v>2</v>
      </c>
      <c r="AO3189">
        <v>0</v>
      </c>
      <c r="AP3189">
        <v>0</v>
      </c>
      <c r="AQ3189">
        <v>0</v>
      </c>
      <c r="AR3189" t="s">
        <v>298</v>
      </c>
      <c r="AS3189" t="s">
        <v>58</v>
      </c>
      <c r="AT3189" t="s">
        <v>58</v>
      </c>
      <c r="AU3189" t="s">
        <v>1326</v>
      </c>
      <c r="AV3189" t="s">
        <v>9048</v>
      </c>
      <c r="AW3189" t="s">
        <v>3659</v>
      </c>
      <c r="AX3189">
        <v>0</v>
      </c>
      <c r="AY3189">
        <v>0</v>
      </c>
      <c r="AZ3189">
        <v>1</v>
      </c>
      <c r="BA3189">
        <v>0</v>
      </c>
      <c r="BB3189">
        <v>0</v>
      </c>
      <c r="BC3189">
        <v>0</v>
      </c>
      <c r="BD3189">
        <v>1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2016031124</v>
      </c>
      <c r="BM3189">
        <v>24</v>
      </c>
    </row>
    <row r="3190" spans="1:65">
      <c r="A3190" t="s">
        <v>9049</v>
      </c>
      <c r="B3190">
        <v>3189</v>
      </c>
      <c r="C3190" t="s">
        <v>718</v>
      </c>
      <c r="D3190">
        <v>1</v>
      </c>
      <c r="E3190">
        <v>24</v>
      </c>
      <c r="F3190">
        <v>2016031124</v>
      </c>
      <c r="G3190">
        <v>20160311</v>
      </c>
      <c r="H3190" t="s">
        <v>3661</v>
      </c>
      <c r="I3190" t="s">
        <v>3621</v>
      </c>
      <c r="J3190" t="s">
        <v>55</v>
      </c>
      <c r="K3190">
        <v>0</v>
      </c>
      <c r="L3190" t="s">
        <v>55</v>
      </c>
      <c r="M3190" t="s">
        <v>55</v>
      </c>
      <c r="N3190" t="s">
        <v>56</v>
      </c>
      <c r="O3190" t="s">
        <v>57</v>
      </c>
      <c r="P3190" t="s">
        <v>57</v>
      </c>
      <c r="Q3190" t="s">
        <v>3</v>
      </c>
      <c r="R3190" t="s">
        <v>58</v>
      </c>
      <c r="S3190" t="s">
        <v>55</v>
      </c>
      <c r="T3190" t="s">
        <v>68</v>
      </c>
      <c r="U3190" t="s">
        <v>56</v>
      </c>
      <c r="V3190" t="s">
        <v>68</v>
      </c>
      <c r="W3190" t="s">
        <v>55</v>
      </c>
      <c r="X3190" t="s">
        <v>56</v>
      </c>
      <c r="Y3190" t="s">
        <v>56</v>
      </c>
      <c r="Z3190" t="s">
        <v>56</v>
      </c>
      <c r="AA3190" t="s">
        <v>57</v>
      </c>
      <c r="AB3190" t="s">
        <v>56</v>
      </c>
      <c r="AC3190" t="s">
        <v>68</v>
      </c>
      <c r="AD3190" t="s">
        <v>3662</v>
      </c>
      <c r="AE3190">
        <v>0</v>
      </c>
      <c r="AF3190">
        <v>1</v>
      </c>
      <c r="AG3190">
        <v>1</v>
      </c>
      <c r="AH3190">
        <v>0</v>
      </c>
      <c r="AI3190" s="18" t="str">
        <f t="shared" si="197"/>
        <v>1</v>
      </c>
      <c r="AJ3190" s="18" t="str">
        <f t="shared" si="198"/>
        <v>0</v>
      </c>
      <c r="AK3190" s="18" t="str">
        <f t="shared" si="199"/>
        <v>0</v>
      </c>
      <c r="AL3190" s="18">
        <f t="shared" si="200"/>
        <v>0</v>
      </c>
      <c r="AM3190">
        <v>2</v>
      </c>
      <c r="AN3190">
        <v>2</v>
      </c>
      <c r="AO3190">
        <v>0</v>
      </c>
      <c r="AP3190">
        <v>0</v>
      </c>
      <c r="AQ3190">
        <v>0</v>
      </c>
      <c r="AR3190" t="s">
        <v>298</v>
      </c>
      <c r="AS3190" t="s">
        <v>58</v>
      </c>
      <c r="AT3190" t="s">
        <v>58</v>
      </c>
      <c r="AU3190" t="s">
        <v>1326</v>
      </c>
      <c r="AV3190" t="s">
        <v>9049</v>
      </c>
      <c r="AW3190" t="s">
        <v>3661</v>
      </c>
      <c r="AX3190">
        <v>0</v>
      </c>
      <c r="AY3190">
        <v>1</v>
      </c>
      <c r="AZ3190">
        <v>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</v>
      </c>
      <c r="BG3190">
        <v>1</v>
      </c>
      <c r="BH3190">
        <v>0</v>
      </c>
      <c r="BI3190">
        <v>0</v>
      </c>
      <c r="BJ3190">
        <v>0</v>
      </c>
      <c r="BK3190">
        <v>0</v>
      </c>
      <c r="BL3190">
        <v>2016031124</v>
      </c>
      <c r="BM3190">
        <v>24</v>
      </c>
    </row>
    <row r="3191" spans="1:65">
      <c r="A3191" t="s">
        <v>9050</v>
      </c>
      <c r="B3191">
        <v>3190</v>
      </c>
      <c r="C3191" t="s">
        <v>718</v>
      </c>
      <c r="D3191">
        <v>1</v>
      </c>
      <c r="E3191">
        <v>24</v>
      </c>
      <c r="F3191">
        <v>2016031124</v>
      </c>
      <c r="G3191">
        <v>20160311</v>
      </c>
      <c r="H3191" t="s">
        <v>3663</v>
      </c>
      <c r="I3191" t="s">
        <v>217</v>
      </c>
      <c r="J3191" t="s">
        <v>55</v>
      </c>
      <c r="K3191">
        <v>1</v>
      </c>
      <c r="L3191" t="s">
        <v>55</v>
      </c>
      <c r="M3191" t="s">
        <v>55</v>
      </c>
      <c r="N3191" t="s">
        <v>56</v>
      </c>
      <c r="O3191" t="s">
        <v>618</v>
      </c>
      <c r="P3191" t="s">
        <v>68</v>
      </c>
      <c r="Q3191" t="s">
        <v>3</v>
      </c>
      <c r="R3191" t="s">
        <v>140</v>
      </c>
      <c r="S3191" t="s">
        <v>55</v>
      </c>
      <c r="T3191" t="s">
        <v>56</v>
      </c>
      <c r="U3191" t="s">
        <v>56</v>
      </c>
      <c r="V3191" t="s">
        <v>56</v>
      </c>
      <c r="W3191" t="s">
        <v>55</v>
      </c>
      <c r="X3191" t="s">
        <v>56</v>
      </c>
      <c r="Y3191" t="s">
        <v>56</v>
      </c>
      <c r="Z3191" t="s">
        <v>56</v>
      </c>
      <c r="AA3191" t="s">
        <v>57</v>
      </c>
      <c r="AB3191" t="s">
        <v>56</v>
      </c>
      <c r="AC3191" t="s">
        <v>56</v>
      </c>
      <c r="AD3191" t="s">
        <v>3664</v>
      </c>
      <c r="AE3191">
        <v>0</v>
      </c>
      <c r="AF3191">
        <v>0</v>
      </c>
      <c r="AG3191">
        <v>0</v>
      </c>
      <c r="AH3191">
        <v>1</v>
      </c>
      <c r="AI3191" s="18" t="str">
        <f t="shared" si="197"/>
        <v>1</v>
      </c>
      <c r="AJ3191" s="18" t="str">
        <f t="shared" si="198"/>
        <v>1</v>
      </c>
      <c r="AK3191" s="18" t="str">
        <f t="shared" si="199"/>
        <v>1</v>
      </c>
      <c r="AL3191" s="18">
        <f t="shared" si="200"/>
        <v>1</v>
      </c>
      <c r="AM3191" t="s">
        <v>55</v>
      </c>
      <c r="AN3191" t="s">
        <v>55</v>
      </c>
      <c r="AO3191">
        <v>0</v>
      </c>
      <c r="AP3191">
        <v>0</v>
      </c>
      <c r="AQ3191">
        <v>0</v>
      </c>
      <c r="AR3191" t="s">
        <v>147</v>
      </c>
      <c r="AS3191" t="s">
        <v>141</v>
      </c>
      <c r="AT3191" t="s">
        <v>141</v>
      </c>
      <c r="AU3191" t="s">
        <v>1326</v>
      </c>
      <c r="AV3191" t="s">
        <v>9050</v>
      </c>
      <c r="AW3191" t="s">
        <v>3663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1</v>
      </c>
      <c r="BL3191">
        <v>2016031124</v>
      </c>
      <c r="BM3191">
        <v>24</v>
      </c>
    </row>
    <row r="3192" spans="1:65">
      <c r="A3192" t="s">
        <v>9051</v>
      </c>
      <c r="B3192">
        <v>3191</v>
      </c>
      <c r="C3192" t="s">
        <v>718</v>
      </c>
      <c r="D3192">
        <v>1</v>
      </c>
      <c r="E3192">
        <v>24</v>
      </c>
      <c r="F3192">
        <v>2016031124</v>
      </c>
      <c r="G3192">
        <v>20160311</v>
      </c>
      <c r="H3192" t="s">
        <v>3665</v>
      </c>
      <c r="I3192" t="s">
        <v>80</v>
      </c>
      <c r="J3192" t="s">
        <v>55</v>
      </c>
      <c r="K3192">
        <v>0</v>
      </c>
      <c r="L3192" t="s">
        <v>55</v>
      </c>
      <c r="M3192" t="s">
        <v>55</v>
      </c>
      <c r="N3192" t="s">
        <v>56</v>
      </c>
      <c r="O3192" t="s">
        <v>57</v>
      </c>
      <c r="P3192" t="s">
        <v>57</v>
      </c>
      <c r="Q3192" t="s">
        <v>3</v>
      </c>
      <c r="R3192" t="s">
        <v>58</v>
      </c>
      <c r="S3192" t="s">
        <v>55</v>
      </c>
      <c r="T3192" t="s">
        <v>56</v>
      </c>
      <c r="U3192" t="s">
        <v>56</v>
      </c>
      <c r="V3192" t="s">
        <v>56</v>
      </c>
      <c r="W3192" t="s">
        <v>55</v>
      </c>
      <c r="X3192" t="s">
        <v>56</v>
      </c>
      <c r="Y3192" t="s">
        <v>56</v>
      </c>
      <c r="Z3192" t="s">
        <v>56</v>
      </c>
      <c r="AA3192" t="s">
        <v>57</v>
      </c>
      <c r="AB3192" t="s">
        <v>56</v>
      </c>
      <c r="AC3192" t="s">
        <v>56</v>
      </c>
      <c r="AD3192" t="s">
        <v>3666</v>
      </c>
      <c r="AE3192">
        <v>0</v>
      </c>
      <c r="AF3192">
        <v>0</v>
      </c>
      <c r="AG3192">
        <v>0</v>
      </c>
      <c r="AH3192">
        <v>1</v>
      </c>
      <c r="AI3192" s="18" t="str">
        <f t="shared" si="197"/>
        <v>1</v>
      </c>
      <c r="AJ3192" s="18" t="str">
        <f t="shared" si="198"/>
        <v>1</v>
      </c>
      <c r="AK3192" s="18" t="str">
        <f t="shared" si="199"/>
        <v>1</v>
      </c>
      <c r="AL3192" s="18">
        <f t="shared" si="200"/>
        <v>1</v>
      </c>
      <c r="AM3192" t="s">
        <v>55</v>
      </c>
      <c r="AN3192" t="s">
        <v>55</v>
      </c>
      <c r="AO3192">
        <v>0</v>
      </c>
      <c r="AP3192">
        <v>0</v>
      </c>
      <c r="AQ3192">
        <v>0</v>
      </c>
      <c r="AR3192" t="s">
        <v>59</v>
      </c>
      <c r="AS3192" t="s">
        <v>58</v>
      </c>
      <c r="AT3192" t="s">
        <v>58</v>
      </c>
      <c r="AU3192" t="s">
        <v>1326</v>
      </c>
      <c r="AV3192" t="s">
        <v>9051</v>
      </c>
      <c r="AW3192" t="s">
        <v>3665</v>
      </c>
      <c r="AX3192">
        <v>0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2016031124</v>
      </c>
      <c r="BM3192">
        <v>24</v>
      </c>
    </row>
    <row r="3193" spans="1:65">
      <c r="A3193" t="s">
        <v>9052</v>
      </c>
      <c r="B3193">
        <v>3192</v>
      </c>
      <c r="C3193" t="s">
        <v>718</v>
      </c>
      <c r="D3193">
        <v>1</v>
      </c>
      <c r="E3193">
        <v>24</v>
      </c>
      <c r="F3193">
        <v>2016031124</v>
      </c>
      <c r="G3193">
        <v>20160311</v>
      </c>
      <c r="H3193" t="s">
        <v>3667</v>
      </c>
      <c r="I3193" t="s">
        <v>977</v>
      </c>
      <c r="J3193" t="s">
        <v>55</v>
      </c>
      <c r="K3193">
        <v>1</v>
      </c>
      <c r="L3193">
        <v>0</v>
      </c>
      <c r="M3193">
        <v>1</v>
      </c>
      <c r="N3193" t="s">
        <v>56</v>
      </c>
      <c r="O3193" t="s">
        <v>612</v>
      </c>
      <c r="P3193" t="s">
        <v>68</v>
      </c>
      <c r="Q3193" t="s">
        <v>3</v>
      </c>
      <c r="R3193" t="s">
        <v>140</v>
      </c>
      <c r="S3193" t="s">
        <v>55</v>
      </c>
      <c r="T3193" t="s">
        <v>56</v>
      </c>
      <c r="U3193" t="s">
        <v>56</v>
      </c>
      <c r="V3193" t="s">
        <v>68</v>
      </c>
      <c r="W3193" t="s">
        <v>55</v>
      </c>
      <c r="X3193" t="s">
        <v>56</v>
      </c>
      <c r="Y3193" t="s">
        <v>56</v>
      </c>
      <c r="Z3193" t="s">
        <v>56</v>
      </c>
      <c r="AA3193" t="s">
        <v>57</v>
      </c>
      <c r="AB3193" t="s">
        <v>56</v>
      </c>
      <c r="AC3193" t="s">
        <v>68</v>
      </c>
      <c r="AD3193" t="s">
        <v>3668</v>
      </c>
      <c r="AE3193">
        <v>0</v>
      </c>
      <c r="AF3193">
        <v>0</v>
      </c>
      <c r="AG3193">
        <v>0</v>
      </c>
      <c r="AH3193">
        <v>1</v>
      </c>
      <c r="AI3193" s="18" t="str">
        <f t="shared" si="197"/>
        <v>1</v>
      </c>
      <c r="AJ3193" s="18" t="str">
        <f t="shared" si="198"/>
        <v>1</v>
      </c>
      <c r="AK3193" s="18" t="str">
        <f t="shared" si="199"/>
        <v>1</v>
      </c>
      <c r="AL3193" s="18">
        <f t="shared" si="200"/>
        <v>1</v>
      </c>
      <c r="AM3193" t="s">
        <v>55</v>
      </c>
      <c r="AN3193" t="s">
        <v>55</v>
      </c>
      <c r="AO3193">
        <v>0</v>
      </c>
      <c r="AP3193">
        <v>0</v>
      </c>
      <c r="AQ3193">
        <v>0</v>
      </c>
      <c r="AR3193" t="s">
        <v>298</v>
      </c>
      <c r="AS3193" t="s">
        <v>141</v>
      </c>
      <c r="AT3193" t="s">
        <v>141</v>
      </c>
      <c r="AU3193" t="s">
        <v>1326</v>
      </c>
      <c r="AV3193" t="s">
        <v>9052</v>
      </c>
      <c r="AW3193" t="s">
        <v>3667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1</v>
      </c>
      <c r="BL3193">
        <v>2016031124</v>
      </c>
      <c r="BM3193">
        <v>24</v>
      </c>
    </row>
    <row r="3194" spans="1:65">
      <c r="A3194" t="s">
        <v>9053</v>
      </c>
      <c r="B3194">
        <v>3193</v>
      </c>
      <c r="C3194" t="s">
        <v>718</v>
      </c>
      <c r="D3194">
        <v>1</v>
      </c>
      <c r="E3194">
        <v>24</v>
      </c>
      <c r="F3194">
        <v>2016031124</v>
      </c>
      <c r="G3194">
        <v>20160311</v>
      </c>
      <c r="H3194" t="s">
        <v>3669</v>
      </c>
      <c r="I3194" t="s">
        <v>977</v>
      </c>
      <c r="J3194" t="s">
        <v>55</v>
      </c>
      <c r="K3194">
        <v>1</v>
      </c>
      <c r="L3194">
        <v>0</v>
      </c>
      <c r="M3194">
        <v>1</v>
      </c>
      <c r="N3194" t="s">
        <v>56</v>
      </c>
      <c r="O3194" t="s">
        <v>612</v>
      </c>
      <c r="P3194" t="s">
        <v>68</v>
      </c>
      <c r="Q3194" t="s">
        <v>3</v>
      </c>
      <c r="R3194" t="s">
        <v>140</v>
      </c>
      <c r="S3194" t="s">
        <v>55</v>
      </c>
      <c r="T3194" t="s">
        <v>56</v>
      </c>
      <c r="U3194" t="s">
        <v>56</v>
      </c>
      <c r="V3194" t="s">
        <v>56</v>
      </c>
      <c r="W3194" t="s">
        <v>55</v>
      </c>
      <c r="X3194" t="s">
        <v>56</v>
      </c>
      <c r="Y3194" t="s">
        <v>56</v>
      </c>
      <c r="Z3194" t="s">
        <v>56</v>
      </c>
      <c r="AA3194" t="s">
        <v>57</v>
      </c>
      <c r="AB3194" t="s">
        <v>56</v>
      </c>
      <c r="AC3194" t="s">
        <v>56</v>
      </c>
      <c r="AD3194" t="s">
        <v>3670</v>
      </c>
      <c r="AE3194">
        <v>0</v>
      </c>
      <c r="AF3194">
        <v>0</v>
      </c>
      <c r="AG3194">
        <v>0</v>
      </c>
      <c r="AH3194">
        <v>1</v>
      </c>
      <c r="AI3194" s="18" t="str">
        <f t="shared" si="197"/>
        <v>1</v>
      </c>
      <c r="AJ3194" s="18" t="str">
        <f t="shared" si="198"/>
        <v>1</v>
      </c>
      <c r="AK3194" s="18" t="str">
        <f t="shared" si="199"/>
        <v>1</v>
      </c>
      <c r="AL3194" s="18">
        <f t="shared" si="200"/>
        <v>1</v>
      </c>
      <c r="AM3194" t="s">
        <v>55</v>
      </c>
      <c r="AN3194" t="s">
        <v>55</v>
      </c>
      <c r="AO3194">
        <v>0</v>
      </c>
      <c r="AP3194">
        <v>0</v>
      </c>
      <c r="AQ3194">
        <v>0</v>
      </c>
      <c r="AR3194" t="s">
        <v>298</v>
      </c>
      <c r="AS3194" t="s">
        <v>141</v>
      </c>
      <c r="AT3194" t="s">
        <v>141</v>
      </c>
      <c r="AU3194" t="s">
        <v>1326</v>
      </c>
      <c r="AV3194" t="s">
        <v>9053</v>
      </c>
      <c r="AW3194" t="s">
        <v>3669</v>
      </c>
      <c r="AX3194">
        <v>0</v>
      </c>
      <c r="AY3194">
        <v>0</v>
      </c>
      <c r="AZ3194">
        <v>0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</v>
      </c>
      <c r="BL3194">
        <v>2016031124</v>
      </c>
      <c r="BM3194">
        <v>24</v>
      </c>
    </row>
    <row r="3195" spans="1:65">
      <c r="A3195" t="s">
        <v>9054</v>
      </c>
      <c r="B3195">
        <v>3194</v>
      </c>
      <c r="C3195" t="s">
        <v>718</v>
      </c>
      <c r="D3195">
        <v>1</v>
      </c>
      <c r="E3195">
        <v>24</v>
      </c>
      <c r="F3195">
        <v>2016031124</v>
      </c>
      <c r="G3195">
        <v>20160311</v>
      </c>
      <c r="H3195" t="s">
        <v>3671</v>
      </c>
      <c r="I3195" t="s">
        <v>618</v>
      </c>
      <c r="J3195" t="s">
        <v>55</v>
      </c>
      <c r="K3195">
        <v>1</v>
      </c>
      <c r="L3195">
        <v>1</v>
      </c>
      <c r="M3195">
        <v>0</v>
      </c>
      <c r="N3195" t="s">
        <v>56</v>
      </c>
      <c r="O3195" t="s">
        <v>612</v>
      </c>
      <c r="P3195" t="s">
        <v>68</v>
      </c>
      <c r="Q3195" t="s">
        <v>3</v>
      </c>
      <c r="R3195" t="s">
        <v>140</v>
      </c>
      <c r="S3195" t="s">
        <v>55</v>
      </c>
      <c r="T3195" t="s">
        <v>56</v>
      </c>
      <c r="U3195" t="s">
        <v>56</v>
      </c>
      <c r="V3195" t="s">
        <v>56</v>
      </c>
      <c r="W3195" t="s">
        <v>55</v>
      </c>
      <c r="X3195" t="s">
        <v>56</v>
      </c>
      <c r="Y3195" t="s">
        <v>56</v>
      </c>
      <c r="Z3195" t="s">
        <v>56</v>
      </c>
      <c r="AA3195" t="s">
        <v>57</v>
      </c>
      <c r="AB3195" t="s">
        <v>56</v>
      </c>
      <c r="AC3195" t="s">
        <v>68</v>
      </c>
      <c r="AD3195" t="s">
        <v>3672</v>
      </c>
      <c r="AE3195">
        <v>0</v>
      </c>
      <c r="AF3195">
        <v>0</v>
      </c>
      <c r="AG3195">
        <v>0</v>
      </c>
      <c r="AH3195">
        <v>1</v>
      </c>
      <c r="AI3195" s="18" t="str">
        <f t="shared" si="197"/>
        <v>1</v>
      </c>
      <c r="AJ3195" s="18" t="str">
        <f t="shared" si="198"/>
        <v>1</v>
      </c>
      <c r="AK3195" s="18" t="str">
        <f t="shared" si="199"/>
        <v>1</v>
      </c>
      <c r="AL3195" s="18">
        <f t="shared" si="200"/>
        <v>1</v>
      </c>
      <c r="AM3195" t="s">
        <v>55</v>
      </c>
      <c r="AN3195" t="s">
        <v>55</v>
      </c>
      <c r="AO3195">
        <v>0</v>
      </c>
      <c r="AP3195">
        <v>0</v>
      </c>
      <c r="AQ3195">
        <v>0</v>
      </c>
      <c r="AR3195" t="s">
        <v>379</v>
      </c>
      <c r="AS3195" t="s">
        <v>141</v>
      </c>
      <c r="AT3195" t="s">
        <v>141</v>
      </c>
      <c r="AU3195" t="s">
        <v>1326</v>
      </c>
      <c r="AV3195" t="s">
        <v>9054</v>
      </c>
      <c r="AW3195" t="s">
        <v>3671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1</v>
      </c>
      <c r="BL3195">
        <v>2016031124</v>
      </c>
      <c r="BM3195">
        <v>24</v>
      </c>
    </row>
    <row r="3196" spans="1:65">
      <c r="A3196" t="s">
        <v>9055</v>
      </c>
      <c r="B3196">
        <v>3195</v>
      </c>
      <c r="C3196" t="s">
        <v>718</v>
      </c>
      <c r="D3196">
        <v>1</v>
      </c>
      <c r="E3196">
        <v>24</v>
      </c>
      <c r="F3196">
        <v>2016031124</v>
      </c>
      <c r="G3196">
        <v>20160311</v>
      </c>
      <c r="H3196" t="s">
        <v>3673</v>
      </c>
      <c r="I3196" t="s">
        <v>563</v>
      </c>
      <c r="J3196" t="s">
        <v>55</v>
      </c>
      <c r="K3196">
        <v>0</v>
      </c>
      <c r="L3196" t="s">
        <v>55</v>
      </c>
      <c r="M3196" t="s">
        <v>55</v>
      </c>
      <c r="N3196" t="s">
        <v>56</v>
      </c>
      <c r="O3196" t="s">
        <v>57</v>
      </c>
      <c r="P3196" t="s">
        <v>57</v>
      </c>
      <c r="Q3196" t="s">
        <v>3</v>
      </c>
      <c r="R3196" t="s">
        <v>58</v>
      </c>
      <c r="S3196" t="s">
        <v>55</v>
      </c>
      <c r="T3196" t="s">
        <v>56</v>
      </c>
      <c r="U3196" t="s">
        <v>56</v>
      </c>
      <c r="V3196" t="s">
        <v>56</v>
      </c>
      <c r="W3196" t="s">
        <v>55</v>
      </c>
      <c r="X3196" t="s">
        <v>56</v>
      </c>
      <c r="Y3196" t="s">
        <v>56</v>
      </c>
      <c r="Z3196" t="s">
        <v>68</v>
      </c>
      <c r="AA3196" t="s">
        <v>132</v>
      </c>
      <c r="AB3196" t="s">
        <v>56</v>
      </c>
      <c r="AC3196" t="s">
        <v>56</v>
      </c>
      <c r="AD3196" t="s">
        <v>3674</v>
      </c>
      <c r="AE3196">
        <v>0</v>
      </c>
      <c r="AF3196">
        <v>0</v>
      </c>
      <c r="AG3196">
        <v>1</v>
      </c>
      <c r="AH3196">
        <v>0</v>
      </c>
      <c r="AI3196" s="18" t="str">
        <f t="shared" si="197"/>
        <v>1</v>
      </c>
      <c r="AJ3196" s="18" t="str">
        <f t="shared" si="198"/>
        <v>1</v>
      </c>
      <c r="AK3196" s="18" t="str">
        <f t="shared" si="199"/>
        <v>0</v>
      </c>
      <c r="AL3196" s="18">
        <f t="shared" si="200"/>
        <v>0</v>
      </c>
      <c r="AM3196">
        <v>2</v>
      </c>
      <c r="AN3196">
        <v>2</v>
      </c>
      <c r="AO3196">
        <v>0</v>
      </c>
      <c r="AP3196">
        <v>0</v>
      </c>
      <c r="AQ3196">
        <v>0</v>
      </c>
      <c r="AR3196" t="s">
        <v>209</v>
      </c>
      <c r="AS3196" t="s">
        <v>58</v>
      </c>
      <c r="AT3196" t="s">
        <v>58</v>
      </c>
      <c r="AU3196" t="s">
        <v>1326</v>
      </c>
      <c r="AV3196" t="s">
        <v>9055</v>
      </c>
      <c r="AW3196" t="s">
        <v>3673</v>
      </c>
      <c r="AX3196">
        <v>0</v>
      </c>
      <c r="AY3196">
        <v>1</v>
      </c>
      <c r="AZ3196">
        <v>0</v>
      </c>
      <c r="BA3196">
        <v>0</v>
      </c>
      <c r="BB3196">
        <v>0</v>
      </c>
      <c r="BC3196">
        <v>1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2016031124</v>
      </c>
      <c r="BM3196">
        <v>24</v>
      </c>
    </row>
    <row r="3197" spans="1:65">
      <c r="A3197" t="s">
        <v>9056</v>
      </c>
      <c r="B3197">
        <v>3196</v>
      </c>
      <c r="C3197" t="s">
        <v>718</v>
      </c>
      <c r="D3197">
        <v>1</v>
      </c>
      <c r="E3197">
        <v>24</v>
      </c>
      <c r="F3197">
        <v>2016031124</v>
      </c>
      <c r="G3197">
        <v>20160311</v>
      </c>
      <c r="H3197" t="s">
        <v>3675</v>
      </c>
      <c r="I3197" t="s">
        <v>563</v>
      </c>
      <c r="J3197" t="s">
        <v>55</v>
      </c>
      <c r="K3197">
        <v>0</v>
      </c>
      <c r="L3197" t="s">
        <v>55</v>
      </c>
      <c r="M3197" t="s">
        <v>55</v>
      </c>
      <c r="N3197" t="s">
        <v>56</v>
      </c>
      <c r="O3197" t="s">
        <v>57</v>
      </c>
      <c r="P3197" t="s">
        <v>57</v>
      </c>
      <c r="Q3197" t="s">
        <v>3</v>
      </c>
      <c r="R3197" t="s">
        <v>58</v>
      </c>
      <c r="S3197" t="s">
        <v>55</v>
      </c>
      <c r="T3197" t="s">
        <v>68</v>
      </c>
      <c r="U3197" t="s">
        <v>56</v>
      </c>
      <c r="V3197" t="s">
        <v>56</v>
      </c>
      <c r="W3197" t="s">
        <v>55</v>
      </c>
      <c r="X3197" t="s">
        <v>56</v>
      </c>
      <c r="Y3197" t="s">
        <v>56</v>
      </c>
      <c r="Z3197" t="s">
        <v>68</v>
      </c>
      <c r="AA3197" t="s">
        <v>132</v>
      </c>
      <c r="AB3197" t="s">
        <v>56</v>
      </c>
      <c r="AC3197" t="s">
        <v>68</v>
      </c>
      <c r="AD3197" t="s">
        <v>3676</v>
      </c>
      <c r="AE3197">
        <v>0</v>
      </c>
      <c r="AF3197">
        <v>0</v>
      </c>
      <c r="AG3197">
        <v>0</v>
      </c>
      <c r="AH3197">
        <v>1</v>
      </c>
      <c r="AI3197" s="18" t="str">
        <f t="shared" si="197"/>
        <v>1</v>
      </c>
      <c r="AJ3197" s="18" t="str">
        <f t="shared" si="198"/>
        <v>1</v>
      </c>
      <c r="AK3197" s="18" t="str">
        <f t="shared" si="199"/>
        <v>1</v>
      </c>
      <c r="AL3197" s="18">
        <f t="shared" si="200"/>
        <v>1</v>
      </c>
      <c r="AM3197" t="s">
        <v>55</v>
      </c>
      <c r="AN3197" t="s">
        <v>55</v>
      </c>
      <c r="AO3197">
        <v>0</v>
      </c>
      <c r="AP3197">
        <v>0</v>
      </c>
      <c r="AQ3197">
        <v>0</v>
      </c>
      <c r="AR3197" t="s">
        <v>209</v>
      </c>
      <c r="AS3197" t="s">
        <v>58</v>
      </c>
      <c r="AT3197" t="s">
        <v>58</v>
      </c>
      <c r="AU3197" t="s">
        <v>1326</v>
      </c>
      <c r="AV3197" t="s">
        <v>9056</v>
      </c>
      <c r="AW3197" t="s">
        <v>3675</v>
      </c>
      <c r="AX3197">
        <v>0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</v>
      </c>
      <c r="BL3197">
        <v>2016031124</v>
      </c>
      <c r="BM3197">
        <v>24</v>
      </c>
    </row>
    <row r="3198" spans="1:65">
      <c r="A3198" t="s">
        <v>9057</v>
      </c>
      <c r="B3198">
        <v>3197</v>
      </c>
      <c r="C3198" t="s">
        <v>57</v>
      </c>
      <c r="D3198" t="s">
        <v>55</v>
      </c>
      <c r="E3198">
        <v>24</v>
      </c>
      <c r="F3198">
        <v>2016031124</v>
      </c>
      <c r="G3198" t="s">
        <v>55</v>
      </c>
      <c r="H3198" t="s">
        <v>3677</v>
      </c>
      <c r="I3198" t="s">
        <v>55</v>
      </c>
      <c r="J3198" t="s">
        <v>55</v>
      </c>
      <c r="K3198" t="s">
        <v>55</v>
      </c>
      <c r="L3198" t="s">
        <v>55</v>
      </c>
      <c r="M3198" t="s">
        <v>55</v>
      </c>
      <c r="N3198" t="s">
        <v>57</v>
      </c>
      <c r="O3198" t="s">
        <v>57</v>
      </c>
      <c r="P3198" t="s">
        <v>57</v>
      </c>
      <c r="Q3198" t="s">
        <v>57</v>
      </c>
      <c r="R3198" t="s">
        <v>57</v>
      </c>
      <c r="S3198" t="s">
        <v>55</v>
      </c>
      <c r="T3198" t="s">
        <v>57</v>
      </c>
      <c r="U3198" t="s">
        <v>57</v>
      </c>
      <c r="V3198" t="s">
        <v>57</v>
      </c>
      <c r="W3198" t="s">
        <v>55</v>
      </c>
      <c r="X3198" t="s">
        <v>57</v>
      </c>
      <c r="Y3198" t="s">
        <v>57</v>
      </c>
      <c r="Z3198" t="s">
        <v>57</v>
      </c>
      <c r="AA3198" t="s">
        <v>57</v>
      </c>
      <c r="AB3198" t="s">
        <v>57</v>
      </c>
      <c r="AC3198" t="s">
        <v>57</v>
      </c>
      <c r="AD3198" t="s">
        <v>57</v>
      </c>
      <c r="AE3198">
        <v>0</v>
      </c>
      <c r="AF3198">
        <v>0</v>
      </c>
      <c r="AG3198">
        <v>0</v>
      </c>
      <c r="AH3198">
        <v>0</v>
      </c>
      <c r="AI3198" s="18" t="str">
        <f t="shared" si="197"/>
        <v>1</v>
      </c>
      <c r="AJ3198" s="18" t="str">
        <f t="shared" si="198"/>
        <v>1</v>
      </c>
      <c r="AK3198" s="18" t="str">
        <f t="shared" si="199"/>
        <v>1</v>
      </c>
      <c r="AL3198" s="18">
        <f t="shared" si="200"/>
        <v>0</v>
      </c>
      <c r="AM3198" t="s">
        <v>55</v>
      </c>
      <c r="AN3198" t="s">
        <v>55</v>
      </c>
      <c r="AO3198">
        <v>0</v>
      </c>
      <c r="AP3198">
        <v>1</v>
      </c>
      <c r="AQ3198">
        <v>0</v>
      </c>
      <c r="AR3198" t="s">
        <v>59</v>
      </c>
      <c r="AS3198" t="s">
        <v>80</v>
      </c>
      <c r="AT3198" t="s">
        <v>80</v>
      </c>
      <c r="AU3198" t="s">
        <v>80</v>
      </c>
      <c r="AV3198" t="s">
        <v>9057</v>
      </c>
      <c r="AW3198" t="s">
        <v>3677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1</v>
      </c>
      <c r="BJ3198">
        <v>0</v>
      </c>
      <c r="BK3198">
        <v>0</v>
      </c>
      <c r="BL3198">
        <v>2016031124</v>
      </c>
      <c r="BM3198">
        <v>24</v>
      </c>
    </row>
    <row r="3199" spans="1:65">
      <c r="A3199" t="s">
        <v>9058</v>
      </c>
      <c r="B3199">
        <v>3198</v>
      </c>
      <c r="C3199" t="s">
        <v>718</v>
      </c>
      <c r="D3199">
        <v>1</v>
      </c>
      <c r="E3199">
        <v>24</v>
      </c>
      <c r="F3199">
        <v>2016031124</v>
      </c>
      <c r="G3199">
        <v>20160311</v>
      </c>
      <c r="H3199" t="s">
        <v>3678</v>
      </c>
      <c r="I3199" t="s">
        <v>618</v>
      </c>
      <c r="J3199" t="s">
        <v>55</v>
      </c>
      <c r="K3199">
        <v>1</v>
      </c>
      <c r="L3199">
        <v>1</v>
      </c>
      <c r="M3199">
        <v>0</v>
      </c>
      <c r="N3199" t="s">
        <v>56</v>
      </c>
      <c r="O3199" t="s">
        <v>57</v>
      </c>
      <c r="P3199" t="s">
        <v>57</v>
      </c>
      <c r="Q3199" t="s">
        <v>3</v>
      </c>
      <c r="R3199" t="s">
        <v>140</v>
      </c>
      <c r="S3199" t="s">
        <v>55</v>
      </c>
      <c r="T3199" t="s">
        <v>56</v>
      </c>
      <c r="U3199" t="s">
        <v>56</v>
      </c>
      <c r="V3199" t="s">
        <v>56</v>
      </c>
      <c r="W3199" t="s">
        <v>55</v>
      </c>
      <c r="X3199" t="s">
        <v>56</v>
      </c>
      <c r="Y3199" t="s">
        <v>56</v>
      </c>
      <c r="Z3199" t="s">
        <v>56</v>
      </c>
      <c r="AA3199" t="s">
        <v>57</v>
      </c>
      <c r="AB3199" t="s">
        <v>56</v>
      </c>
      <c r="AC3199" t="s">
        <v>56</v>
      </c>
      <c r="AD3199" t="s">
        <v>3679</v>
      </c>
      <c r="AE3199">
        <v>1</v>
      </c>
      <c r="AF3199">
        <v>1</v>
      </c>
      <c r="AG3199">
        <v>1</v>
      </c>
      <c r="AH3199">
        <v>0</v>
      </c>
      <c r="AI3199" s="18" t="str">
        <f t="shared" si="197"/>
        <v>0</v>
      </c>
      <c r="AJ3199" s="18" t="str">
        <f t="shared" si="198"/>
        <v>0</v>
      </c>
      <c r="AK3199" s="18" t="str">
        <f t="shared" si="199"/>
        <v>0</v>
      </c>
      <c r="AL3199" s="18">
        <f t="shared" si="200"/>
        <v>0</v>
      </c>
      <c r="AM3199">
        <v>1</v>
      </c>
      <c r="AN3199">
        <v>1</v>
      </c>
      <c r="AO3199">
        <v>0</v>
      </c>
      <c r="AP3199">
        <v>0</v>
      </c>
      <c r="AQ3199">
        <v>0</v>
      </c>
      <c r="AR3199" t="s">
        <v>379</v>
      </c>
      <c r="AS3199" t="s">
        <v>141</v>
      </c>
      <c r="AT3199" t="s">
        <v>141</v>
      </c>
      <c r="AU3199" t="s">
        <v>1326</v>
      </c>
      <c r="AV3199" t="s">
        <v>9058</v>
      </c>
      <c r="AW3199" t="s">
        <v>3678</v>
      </c>
      <c r="AX3199">
        <v>1</v>
      </c>
      <c r="AY3199">
        <v>1</v>
      </c>
      <c r="AZ3199">
        <v>1</v>
      </c>
      <c r="BA3199">
        <v>0</v>
      </c>
      <c r="BB3199">
        <v>0</v>
      </c>
      <c r="BC3199">
        <v>0</v>
      </c>
      <c r="BD3199">
        <v>0</v>
      </c>
      <c r="BE3199">
        <v>1</v>
      </c>
      <c r="BF3199">
        <v>1</v>
      </c>
      <c r="BG3199">
        <v>1</v>
      </c>
      <c r="BH3199">
        <v>0</v>
      </c>
      <c r="BI3199">
        <v>0</v>
      </c>
      <c r="BJ3199">
        <v>0</v>
      </c>
      <c r="BK3199">
        <v>0</v>
      </c>
      <c r="BL3199">
        <v>2016031124</v>
      </c>
      <c r="BM3199">
        <v>24</v>
      </c>
    </row>
    <row r="3200" spans="1:65">
      <c r="A3200" t="s">
        <v>9059</v>
      </c>
      <c r="B3200">
        <v>3199</v>
      </c>
      <c r="C3200" t="s">
        <v>57</v>
      </c>
      <c r="D3200" t="s">
        <v>55</v>
      </c>
      <c r="E3200">
        <v>24</v>
      </c>
      <c r="F3200">
        <v>2016031124</v>
      </c>
      <c r="G3200" t="s">
        <v>55</v>
      </c>
      <c r="H3200" t="s">
        <v>3680</v>
      </c>
      <c r="I3200" t="s">
        <v>55</v>
      </c>
      <c r="J3200" t="s">
        <v>55</v>
      </c>
      <c r="K3200" t="s">
        <v>55</v>
      </c>
      <c r="L3200" t="s">
        <v>55</v>
      </c>
      <c r="M3200" t="s">
        <v>55</v>
      </c>
      <c r="N3200" t="s">
        <v>57</v>
      </c>
      <c r="O3200" t="s">
        <v>57</v>
      </c>
      <c r="P3200" t="s">
        <v>57</v>
      </c>
      <c r="Q3200" t="s">
        <v>57</v>
      </c>
      <c r="R3200" t="s">
        <v>57</v>
      </c>
      <c r="S3200" t="s">
        <v>55</v>
      </c>
      <c r="T3200" t="s">
        <v>57</v>
      </c>
      <c r="U3200" t="s">
        <v>57</v>
      </c>
      <c r="V3200" t="s">
        <v>57</v>
      </c>
      <c r="W3200" t="s">
        <v>55</v>
      </c>
      <c r="X3200" t="s">
        <v>57</v>
      </c>
      <c r="Y3200" t="s">
        <v>57</v>
      </c>
      <c r="Z3200" t="s">
        <v>57</v>
      </c>
      <c r="AA3200" t="s">
        <v>57</v>
      </c>
      <c r="AB3200" t="s">
        <v>57</v>
      </c>
      <c r="AC3200" t="s">
        <v>57</v>
      </c>
      <c r="AD3200" t="s">
        <v>57</v>
      </c>
      <c r="AE3200">
        <v>0</v>
      </c>
      <c r="AF3200">
        <v>0</v>
      </c>
      <c r="AG3200">
        <v>0</v>
      </c>
      <c r="AH3200">
        <v>0</v>
      </c>
      <c r="AI3200" s="18" t="str">
        <f t="shared" si="197"/>
        <v>1</v>
      </c>
      <c r="AJ3200" s="18" t="str">
        <f t="shared" si="198"/>
        <v>1</v>
      </c>
      <c r="AK3200" s="18" t="str">
        <f t="shared" si="199"/>
        <v>1</v>
      </c>
      <c r="AL3200" s="18">
        <f t="shared" si="200"/>
        <v>0</v>
      </c>
      <c r="AM3200" t="s">
        <v>55</v>
      </c>
      <c r="AN3200" t="s">
        <v>55</v>
      </c>
      <c r="AO3200">
        <v>0</v>
      </c>
      <c r="AP3200">
        <v>1</v>
      </c>
      <c r="AQ3200">
        <v>0</v>
      </c>
      <c r="AR3200" t="s">
        <v>59</v>
      </c>
      <c r="AS3200" t="s">
        <v>80</v>
      </c>
      <c r="AT3200" t="s">
        <v>80</v>
      </c>
      <c r="AU3200" t="s">
        <v>80</v>
      </c>
      <c r="AV3200" t="s">
        <v>9059</v>
      </c>
      <c r="AW3200" t="s">
        <v>3680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1</v>
      </c>
      <c r="BJ3200">
        <v>0</v>
      </c>
      <c r="BK3200">
        <v>0</v>
      </c>
      <c r="BL3200">
        <v>2016031124</v>
      </c>
      <c r="BM3200">
        <v>24</v>
      </c>
    </row>
    <row r="3201" spans="1:65">
      <c r="A3201" t="s">
        <v>9060</v>
      </c>
      <c r="B3201">
        <v>3200</v>
      </c>
      <c r="C3201" t="s">
        <v>718</v>
      </c>
      <c r="D3201">
        <v>1</v>
      </c>
      <c r="E3201">
        <v>24</v>
      </c>
      <c r="F3201">
        <v>2016031124</v>
      </c>
      <c r="G3201">
        <v>20160311</v>
      </c>
      <c r="H3201" t="s">
        <v>3681</v>
      </c>
      <c r="I3201" t="s">
        <v>563</v>
      </c>
      <c r="J3201" t="s">
        <v>55</v>
      </c>
      <c r="K3201">
        <v>0</v>
      </c>
      <c r="L3201" t="s">
        <v>55</v>
      </c>
      <c r="M3201" t="s">
        <v>55</v>
      </c>
      <c r="N3201" t="s">
        <v>56</v>
      </c>
      <c r="O3201" t="s">
        <v>57</v>
      </c>
      <c r="P3201" t="s">
        <v>57</v>
      </c>
      <c r="Q3201" t="s">
        <v>3</v>
      </c>
      <c r="R3201" t="s">
        <v>58</v>
      </c>
      <c r="S3201" t="s">
        <v>55</v>
      </c>
      <c r="T3201" t="s">
        <v>68</v>
      </c>
      <c r="U3201" t="s">
        <v>56</v>
      </c>
      <c r="V3201" t="s">
        <v>68</v>
      </c>
      <c r="W3201" t="s">
        <v>55</v>
      </c>
      <c r="X3201" t="s">
        <v>56</v>
      </c>
      <c r="Y3201" t="s">
        <v>56</v>
      </c>
      <c r="Z3201" t="s">
        <v>56</v>
      </c>
      <c r="AA3201" t="s">
        <v>57</v>
      </c>
      <c r="AB3201" t="s">
        <v>56</v>
      </c>
      <c r="AC3201" t="s">
        <v>56</v>
      </c>
      <c r="AD3201" t="s">
        <v>3595</v>
      </c>
      <c r="AE3201">
        <v>0</v>
      </c>
      <c r="AF3201">
        <v>0</v>
      </c>
      <c r="AG3201">
        <v>0</v>
      </c>
      <c r="AH3201">
        <v>1</v>
      </c>
      <c r="AI3201" s="18" t="str">
        <f t="shared" si="197"/>
        <v>1</v>
      </c>
      <c r="AJ3201" s="18" t="str">
        <f t="shared" si="198"/>
        <v>1</v>
      </c>
      <c r="AK3201" s="18" t="str">
        <f t="shared" si="199"/>
        <v>1</v>
      </c>
      <c r="AL3201" s="18">
        <f t="shared" si="200"/>
        <v>1</v>
      </c>
      <c r="AM3201" t="s">
        <v>55</v>
      </c>
      <c r="AN3201" t="s">
        <v>55</v>
      </c>
      <c r="AO3201">
        <v>0</v>
      </c>
      <c r="AP3201">
        <v>0</v>
      </c>
      <c r="AQ3201">
        <v>0</v>
      </c>
      <c r="AR3201" t="s">
        <v>209</v>
      </c>
      <c r="AS3201" t="s">
        <v>58</v>
      </c>
      <c r="AT3201" t="s">
        <v>58</v>
      </c>
      <c r="AU3201" t="s">
        <v>1326</v>
      </c>
      <c r="AV3201" t="s">
        <v>9060</v>
      </c>
      <c r="AW3201" t="s">
        <v>3681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1</v>
      </c>
      <c r="BL3201">
        <v>2016031124</v>
      </c>
      <c r="BM3201">
        <v>24</v>
      </c>
    </row>
    <row r="3202" spans="1:65">
      <c r="A3202" t="s">
        <v>9061</v>
      </c>
      <c r="B3202">
        <v>3201</v>
      </c>
      <c r="C3202" t="s">
        <v>718</v>
      </c>
      <c r="D3202">
        <v>1</v>
      </c>
      <c r="E3202">
        <v>24</v>
      </c>
      <c r="F3202">
        <v>2016031124</v>
      </c>
      <c r="G3202">
        <v>20160311</v>
      </c>
      <c r="H3202" t="s">
        <v>3682</v>
      </c>
      <c r="I3202" t="s">
        <v>563</v>
      </c>
      <c r="J3202" t="s">
        <v>55</v>
      </c>
      <c r="K3202">
        <v>1</v>
      </c>
      <c r="L3202">
        <v>1</v>
      </c>
      <c r="M3202">
        <v>0</v>
      </c>
      <c r="N3202" t="s">
        <v>56</v>
      </c>
      <c r="O3202" t="s">
        <v>612</v>
      </c>
      <c r="P3202" t="s">
        <v>68</v>
      </c>
      <c r="Q3202" t="s">
        <v>3</v>
      </c>
      <c r="R3202" t="s">
        <v>58</v>
      </c>
      <c r="S3202" t="s">
        <v>55</v>
      </c>
      <c r="T3202" t="s">
        <v>56</v>
      </c>
      <c r="U3202" t="s">
        <v>56</v>
      </c>
      <c r="V3202" t="s">
        <v>56</v>
      </c>
      <c r="W3202" t="s">
        <v>55</v>
      </c>
      <c r="X3202" t="s">
        <v>56</v>
      </c>
      <c r="Y3202" t="s">
        <v>56</v>
      </c>
      <c r="Z3202" t="s">
        <v>56</v>
      </c>
      <c r="AA3202" t="s">
        <v>57</v>
      </c>
      <c r="AB3202" t="s">
        <v>56</v>
      </c>
      <c r="AC3202" t="s">
        <v>68</v>
      </c>
      <c r="AD3202" t="s">
        <v>3683</v>
      </c>
      <c r="AE3202">
        <v>0</v>
      </c>
      <c r="AF3202">
        <v>0</v>
      </c>
      <c r="AG3202">
        <v>0</v>
      </c>
      <c r="AH3202">
        <v>1</v>
      </c>
      <c r="AI3202" s="18" t="str">
        <f t="shared" si="197"/>
        <v>1</v>
      </c>
      <c r="AJ3202" s="18" t="str">
        <f t="shared" si="198"/>
        <v>1</v>
      </c>
      <c r="AK3202" s="18" t="str">
        <f t="shared" si="199"/>
        <v>1</v>
      </c>
      <c r="AL3202" s="18">
        <f t="shared" si="200"/>
        <v>1</v>
      </c>
      <c r="AM3202" t="s">
        <v>55</v>
      </c>
      <c r="AN3202" t="s">
        <v>55</v>
      </c>
      <c r="AO3202">
        <v>0</v>
      </c>
      <c r="AP3202">
        <v>0</v>
      </c>
      <c r="AQ3202">
        <v>0</v>
      </c>
      <c r="AR3202" t="s">
        <v>209</v>
      </c>
      <c r="AS3202" t="s">
        <v>58</v>
      </c>
      <c r="AT3202" t="s">
        <v>58</v>
      </c>
      <c r="AU3202" t="s">
        <v>1326</v>
      </c>
      <c r="AV3202" t="s">
        <v>9061</v>
      </c>
      <c r="AW3202" t="s">
        <v>3682</v>
      </c>
      <c r="AX3202">
        <v>0</v>
      </c>
      <c r="AY3202">
        <v>0</v>
      </c>
      <c r="AZ3202">
        <v>0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1</v>
      </c>
      <c r="BL3202">
        <v>2016031124</v>
      </c>
      <c r="BM3202">
        <v>24</v>
      </c>
    </row>
    <row r="3203" spans="1:65">
      <c r="A3203" t="s">
        <v>9062</v>
      </c>
      <c r="B3203">
        <v>3202</v>
      </c>
      <c r="C3203" t="s">
        <v>718</v>
      </c>
      <c r="D3203">
        <v>1</v>
      </c>
      <c r="E3203">
        <v>24</v>
      </c>
      <c r="F3203">
        <v>2016031124</v>
      </c>
      <c r="G3203">
        <v>20160311</v>
      </c>
      <c r="H3203" t="s">
        <v>3684</v>
      </c>
      <c r="I3203" t="s">
        <v>563</v>
      </c>
      <c r="J3203" t="s">
        <v>55</v>
      </c>
      <c r="K3203">
        <v>1</v>
      </c>
      <c r="L3203">
        <v>1</v>
      </c>
      <c r="M3203">
        <v>0</v>
      </c>
      <c r="N3203" t="s">
        <v>56</v>
      </c>
      <c r="O3203" t="s">
        <v>2490</v>
      </c>
      <c r="P3203" t="s">
        <v>68</v>
      </c>
      <c r="Q3203" t="s">
        <v>3</v>
      </c>
      <c r="R3203" t="s">
        <v>58</v>
      </c>
      <c r="S3203" t="s">
        <v>55</v>
      </c>
      <c r="T3203" t="s">
        <v>56</v>
      </c>
      <c r="U3203" t="s">
        <v>56</v>
      </c>
      <c r="V3203" t="s">
        <v>56</v>
      </c>
      <c r="W3203" t="s">
        <v>55</v>
      </c>
      <c r="X3203" t="s">
        <v>56</v>
      </c>
      <c r="Y3203" t="s">
        <v>56</v>
      </c>
      <c r="Z3203" t="s">
        <v>68</v>
      </c>
      <c r="AA3203" t="s">
        <v>132</v>
      </c>
      <c r="AB3203" t="s">
        <v>56</v>
      </c>
      <c r="AC3203" t="s">
        <v>56</v>
      </c>
      <c r="AD3203" t="s">
        <v>3685</v>
      </c>
      <c r="AE3203">
        <v>0</v>
      </c>
      <c r="AF3203">
        <v>0</v>
      </c>
      <c r="AG3203">
        <v>0</v>
      </c>
      <c r="AH3203">
        <v>1</v>
      </c>
      <c r="AI3203" s="18" t="str">
        <f t="shared" ref="AI3203:AI3266" si="201">IF(ISERROR(FIND("0",AE3203))=FALSE, "1", IF(ISERROR(FIND("1",AE3203))=FALSE, "0"))</f>
        <v>1</v>
      </c>
      <c r="AJ3203" s="18" t="str">
        <f t="shared" ref="AJ3203:AJ3266" si="202">IF(ISERROR(FIND("0",AF3203))=FALSE, "1", IF(ISERROR(FIND("1",AF3203))=FALSE, "0"))</f>
        <v>1</v>
      </c>
      <c r="AK3203" s="18" t="str">
        <f t="shared" ref="AK3203:AK3266" si="203">IF(ISERROR(FIND("0",AG3203))=FALSE, "1", IF(ISERROR(FIND("1",AG3203))=FALSE, "0"))</f>
        <v>1</v>
      </c>
      <c r="AL3203" s="18">
        <f t="shared" ref="AL3203:AL3266" si="204">AH3203</f>
        <v>1</v>
      </c>
      <c r="AM3203" t="s">
        <v>55</v>
      </c>
      <c r="AN3203" t="s">
        <v>55</v>
      </c>
      <c r="AO3203">
        <v>0</v>
      </c>
      <c r="AP3203">
        <v>0</v>
      </c>
      <c r="AQ3203">
        <v>0</v>
      </c>
      <c r="AR3203" t="s">
        <v>209</v>
      </c>
      <c r="AS3203" t="s">
        <v>58</v>
      </c>
      <c r="AT3203" t="s">
        <v>58</v>
      </c>
      <c r="AU3203" t="s">
        <v>1326</v>
      </c>
      <c r="AV3203" t="s">
        <v>9062</v>
      </c>
      <c r="AW3203" t="s">
        <v>3684</v>
      </c>
      <c r="AX3203">
        <v>0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1</v>
      </c>
      <c r="BL3203">
        <v>2016031124</v>
      </c>
      <c r="BM3203">
        <v>24</v>
      </c>
    </row>
    <row r="3204" spans="1:65">
      <c r="A3204" t="s">
        <v>9063</v>
      </c>
      <c r="B3204">
        <v>3203</v>
      </c>
      <c r="C3204" t="s">
        <v>718</v>
      </c>
      <c r="D3204">
        <v>1</v>
      </c>
      <c r="E3204">
        <v>24</v>
      </c>
      <c r="F3204">
        <v>2016031124</v>
      </c>
      <c r="G3204">
        <v>20160311</v>
      </c>
      <c r="H3204" t="s">
        <v>3686</v>
      </c>
      <c r="I3204" t="s">
        <v>563</v>
      </c>
      <c r="J3204" t="s">
        <v>55</v>
      </c>
      <c r="K3204">
        <v>1</v>
      </c>
      <c r="L3204">
        <v>0</v>
      </c>
      <c r="M3204">
        <v>1</v>
      </c>
      <c r="N3204" t="s">
        <v>56</v>
      </c>
      <c r="O3204" t="s">
        <v>80</v>
      </c>
      <c r="P3204" t="s">
        <v>68</v>
      </c>
      <c r="Q3204" t="s">
        <v>3</v>
      </c>
      <c r="R3204" t="s">
        <v>58</v>
      </c>
      <c r="S3204" t="s">
        <v>55</v>
      </c>
      <c r="T3204" t="s">
        <v>56</v>
      </c>
      <c r="U3204" t="s">
        <v>56</v>
      </c>
      <c r="V3204" t="s">
        <v>56</v>
      </c>
      <c r="W3204" t="s">
        <v>55</v>
      </c>
      <c r="X3204" t="s">
        <v>56</v>
      </c>
      <c r="Y3204" t="s">
        <v>56</v>
      </c>
      <c r="Z3204" t="s">
        <v>56</v>
      </c>
      <c r="AA3204" t="s">
        <v>57</v>
      </c>
      <c r="AB3204" t="s">
        <v>56</v>
      </c>
      <c r="AC3204" t="s">
        <v>68</v>
      </c>
      <c r="AD3204" t="s">
        <v>3687</v>
      </c>
      <c r="AE3204">
        <v>0</v>
      </c>
      <c r="AF3204">
        <v>0</v>
      </c>
      <c r="AG3204">
        <v>0</v>
      </c>
      <c r="AH3204">
        <v>1</v>
      </c>
      <c r="AI3204" s="18" t="str">
        <f t="shared" si="201"/>
        <v>1</v>
      </c>
      <c r="AJ3204" s="18" t="str">
        <f t="shared" si="202"/>
        <v>1</v>
      </c>
      <c r="AK3204" s="18" t="str">
        <f t="shared" si="203"/>
        <v>1</v>
      </c>
      <c r="AL3204" s="18">
        <f t="shared" si="204"/>
        <v>1</v>
      </c>
      <c r="AM3204" t="s">
        <v>55</v>
      </c>
      <c r="AN3204" t="s">
        <v>55</v>
      </c>
      <c r="AO3204">
        <v>0</v>
      </c>
      <c r="AP3204">
        <v>0</v>
      </c>
      <c r="AQ3204">
        <v>0</v>
      </c>
      <c r="AR3204" t="s">
        <v>209</v>
      </c>
      <c r="AS3204" t="s">
        <v>58</v>
      </c>
      <c r="AT3204" t="s">
        <v>58</v>
      </c>
      <c r="AU3204" t="s">
        <v>1326</v>
      </c>
      <c r="AV3204" t="s">
        <v>9063</v>
      </c>
      <c r="AW3204" t="s">
        <v>3686</v>
      </c>
      <c r="AX3204">
        <v>0</v>
      </c>
      <c r="AY3204">
        <v>0</v>
      </c>
      <c r="AZ3204">
        <v>0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</v>
      </c>
      <c r="BL3204">
        <v>2016031124</v>
      </c>
      <c r="BM3204">
        <v>24</v>
      </c>
    </row>
    <row r="3205" spans="1:65">
      <c r="A3205" t="s">
        <v>9064</v>
      </c>
      <c r="B3205">
        <v>3204</v>
      </c>
      <c r="C3205" t="s">
        <v>57</v>
      </c>
      <c r="D3205" t="s">
        <v>55</v>
      </c>
      <c r="E3205">
        <v>24</v>
      </c>
      <c r="F3205">
        <v>2016031224</v>
      </c>
      <c r="G3205" t="s">
        <v>55</v>
      </c>
      <c r="H3205" t="s">
        <v>3688</v>
      </c>
      <c r="I3205" t="s">
        <v>55</v>
      </c>
      <c r="J3205" t="s">
        <v>55</v>
      </c>
      <c r="K3205" t="s">
        <v>55</v>
      </c>
      <c r="L3205" t="s">
        <v>55</v>
      </c>
      <c r="M3205" t="s">
        <v>55</v>
      </c>
      <c r="N3205" t="s">
        <v>57</v>
      </c>
      <c r="O3205" t="s">
        <v>57</v>
      </c>
      <c r="P3205" t="s">
        <v>57</v>
      </c>
      <c r="Q3205" t="s">
        <v>57</v>
      </c>
      <c r="R3205" t="s">
        <v>57</v>
      </c>
      <c r="S3205" t="s">
        <v>55</v>
      </c>
      <c r="T3205" t="s">
        <v>57</v>
      </c>
      <c r="U3205" t="s">
        <v>57</v>
      </c>
      <c r="V3205" t="s">
        <v>57</v>
      </c>
      <c r="W3205" t="s">
        <v>55</v>
      </c>
      <c r="X3205" t="s">
        <v>57</v>
      </c>
      <c r="Y3205" t="s">
        <v>57</v>
      </c>
      <c r="Z3205" t="s">
        <v>57</v>
      </c>
      <c r="AA3205" t="s">
        <v>57</v>
      </c>
      <c r="AB3205" t="s">
        <v>57</v>
      </c>
      <c r="AC3205" t="s">
        <v>57</v>
      </c>
      <c r="AD3205" t="s">
        <v>57</v>
      </c>
      <c r="AE3205">
        <v>0</v>
      </c>
      <c r="AF3205">
        <v>0</v>
      </c>
      <c r="AG3205">
        <v>0</v>
      </c>
      <c r="AH3205">
        <v>0</v>
      </c>
      <c r="AI3205" s="18" t="str">
        <f t="shared" si="201"/>
        <v>1</v>
      </c>
      <c r="AJ3205" s="18" t="str">
        <f t="shared" si="202"/>
        <v>1</v>
      </c>
      <c r="AK3205" s="18" t="str">
        <f t="shared" si="203"/>
        <v>1</v>
      </c>
      <c r="AL3205" s="18">
        <f t="shared" si="204"/>
        <v>0</v>
      </c>
      <c r="AM3205" t="s">
        <v>55</v>
      </c>
      <c r="AN3205" t="s">
        <v>55</v>
      </c>
      <c r="AO3205">
        <v>0</v>
      </c>
      <c r="AP3205">
        <v>1</v>
      </c>
      <c r="AQ3205">
        <v>0</v>
      </c>
      <c r="AR3205" t="s">
        <v>59</v>
      </c>
      <c r="AS3205" t="s">
        <v>80</v>
      </c>
      <c r="AT3205" t="s">
        <v>80</v>
      </c>
      <c r="AU3205" t="s">
        <v>80</v>
      </c>
      <c r="AV3205" t="s">
        <v>9064</v>
      </c>
      <c r="AW3205" t="s">
        <v>3688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1</v>
      </c>
      <c r="BJ3205">
        <v>0</v>
      </c>
      <c r="BK3205">
        <v>0</v>
      </c>
      <c r="BL3205">
        <v>2016031224</v>
      </c>
      <c r="BM3205">
        <v>24</v>
      </c>
    </row>
    <row r="3206" spans="1:65">
      <c r="A3206" t="s">
        <v>9065</v>
      </c>
      <c r="B3206">
        <v>3205</v>
      </c>
      <c r="C3206" t="s">
        <v>57</v>
      </c>
      <c r="D3206" t="s">
        <v>55</v>
      </c>
      <c r="E3206">
        <v>24</v>
      </c>
      <c r="F3206">
        <v>2016031224</v>
      </c>
      <c r="G3206" t="s">
        <v>55</v>
      </c>
      <c r="H3206" t="s">
        <v>3689</v>
      </c>
      <c r="I3206" t="s">
        <v>55</v>
      </c>
      <c r="J3206" t="s">
        <v>55</v>
      </c>
      <c r="K3206" t="s">
        <v>55</v>
      </c>
      <c r="L3206" t="s">
        <v>55</v>
      </c>
      <c r="M3206" t="s">
        <v>55</v>
      </c>
      <c r="N3206" t="s">
        <v>57</v>
      </c>
      <c r="O3206" t="s">
        <v>57</v>
      </c>
      <c r="P3206" t="s">
        <v>57</v>
      </c>
      <c r="Q3206" t="s">
        <v>57</v>
      </c>
      <c r="R3206" t="s">
        <v>57</v>
      </c>
      <c r="S3206" t="s">
        <v>55</v>
      </c>
      <c r="T3206" t="s">
        <v>57</v>
      </c>
      <c r="U3206" t="s">
        <v>57</v>
      </c>
      <c r="V3206" t="s">
        <v>57</v>
      </c>
      <c r="W3206" t="s">
        <v>55</v>
      </c>
      <c r="X3206" t="s">
        <v>57</v>
      </c>
      <c r="Y3206" t="s">
        <v>57</v>
      </c>
      <c r="Z3206" t="s">
        <v>57</v>
      </c>
      <c r="AA3206" t="s">
        <v>57</v>
      </c>
      <c r="AB3206" t="s">
        <v>57</v>
      </c>
      <c r="AC3206" t="s">
        <v>57</v>
      </c>
      <c r="AD3206" t="s">
        <v>57</v>
      </c>
      <c r="AE3206">
        <v>0</v>
      </c>
      <c r="AF3206">
        <v>0</v>
      </c>
      <c r="AG3206">
        <v>0</v>
      </c>
      <c r="AH3206">
        <v>0</v>
      </c>
      <c r="AI3206" s="18" t="str">
        <f t="shared" si="201"/>
        <v>1</v>
      </c>
      <c r="AJ3206" s="18" t="str">
        <f t="shared" si="202"/>
        <v>1</v>
      </c>
      <c r="AK3206" s="18" t="str">
        <f t="shared" si="203"/>
        <v>1</v>
      </c>
      <c r="AL3206" s="18">
        <f t="shared" si="204"/>
        <v>0</v>
      </c>
      <c r="AM3206" t="s">
        <v>55</v>
      </c>
      <c r="AN3206" t="s">
        <v>55</v>
      </c>
      <c r="AO3206">
        <v>0</v>
      </c>
      <c r="AP3206">
        <v>1</v>
      </c>
      <c r="AQ3206">
        <v>0</v>
      </c>
      <c r="AR3206" t="s">
        <v>59</v>
      </c>
      <c r="AS3206" t="s">
        <v>80</v>
      </c>
      <c r="AT3206" t="s">
        <v>80</v>
      </c>
      <c r="AU3206" t="s">
        <v>80</v>
      </c>
      <c r="AV3206" t="s">
        <v>9065</v>
      </c>
      <c r="AW3206" t="s">
        <v>3689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1</v>
      </c>
      <c r="BJ3206">
        <v>0</v>
      </c>
      <c r="BK3206">
        <v>0</v>
      </c>
      <c r="BL3206">
        <v>2016031224</v>
      </c>
      <c r="BM3206">
        <v>24</v>
      </c>
    </row>
    <row r="3207" spans="1:65">
      <c r="A3207" t="s">
        <v>9066</v>
      </c>
      <c r="B3207">
        <v>3206</v>
      </c>
      <c r="C3207" t="s">
        <v>718</v>
      </c>
      <c r="D3207">
        <v>1</v>
      </c>
      <c r="E3207">
        <v>24</v>
      </c>
      <c r="F3207">
        <v>2016031224</v>
      </c>
      <c r="G3207">
        <v>20160312</v>
      </c>
      <c r="H3207" t="s">
        <v>3690</v>
      </c>
      <c r="I3207" t="s">
        <v>3691</v>
      </c>
      <c r="J3207" t="s">
        <v>55</v>
      </c>
      <c r="K3207">
        <v>0</v>
      </c>
      <c r="L3207">
        <v>0</v>
      </c>
      <c r="M3207">
        <v>0</v>
      </c>
      <c r="N3207" t="s">
        <v>56</v>
      </c>
      <c r="O3207" t="s">
        <v>57</v>
      </c>
      <c r="P3207" t="s">
        <v>57</v>
      </c>
      <c r="Q3207" t="s">
        <v>3</v>
      </c>
      <c r="R3207" t="s">
        <v>58</v>
      </c>
      <c r="S3207" t="s">
        <v>55</v>
      </c>
      <c r="T3207" t="s">
        <v>68</v>
      </c>
      <c r="U3207" t="s">
        <v>56</v>
      </c>
      <c r="V3207" t="s">
        <v>68</v>
      </c>
      <c r="W3207" t="s">
        <v>55</v>
      </c>
      <c r="X3207" t="s">
        <v>56</v>
      </c>
      <c r="Y3207" t="s">
        <v>56</v>
      </c>
      <c r="Z3207" t="s">
        <v>56</v>
      </c>
      <c r="AA3207" t="s">
        <v>57</v>
      </c>
      <c r="AB3207" t="s">
        <v>56</v>
      </c>
      <c r="AC3207" t="s">
        <v>68</v>
      </c>
      <c r="AD3207" t="s">
        <v>3692</v>
      </c>
      <c r="AE3207">
        <v>1</v>
      </c>
      <c r="AF3207">
        <v>1</v>
      </c>
      <c r="AG3207">
        <v>1</v>
      </c>
      <c r="AH3207">
        <v>0</v>
      </c>
      <c r="AI3207" s="18" t="str">
        <f t="shared" si="201"/>
        <v>0</v>
      </c>
      <c r="AJ3207" s="18" t="str">
        <f t="shared" si="202"/>
        <v>0</v>
      </c>
      <c r="AK3207" s="18" t="str">
        <f t="shared" si="203"/>
        <v>0</v>
      </c>
      <c r="AL3207" s="18">
        <f t="shared" si="204"/>
        <v>0</v>
      </c>
      <c r="AM3207">
        <v>2</v>
      </c>
      <c r="AN3207">
        <v>2</v>
      </c>
      <c r="AO3207">
        <v>0</v>
      </c>
      <c r="AP3207">
        <v>0</v>
      </c>
      <c r="AQ3207">
        <v>0</v>
      </c>
      <c r="AR3207" t="s">
        <v>298</v>
      </c>
      <c r="AS3207" t="s">
        <v>58</v>
      </c>
      <c r="AT3207" t="s">
        <v>58</v>
      </c>
      <c r="AU3207" t="s">
        <v>1326</v>
      </c>
      <c r="AV3207" t="s">
        <v>9066</v>
      </c>
      <c r="AW3207" t="s">
        <v>3690</v>
      </c>
      <c r="AX3207">
        <v>1</v>
      </c>
      <c r="AY3207">
        <v>1</v>
      </c>
      <c r="AZ3207">
        <v>1</v>
      </c>
      <c r="BA3207">
        <v>0</v>
      </c>
      <c r="BB3207">
        <v>0</v>
      </c>
      <c r="BC3207">
        <v>0</v>
      </c>
      <c r="BD3207">
        <v>0</v>
      </c>
      <c r="BE3207">
        <v>1</v>
      </c>
      <c r="BF3207">
        <v>1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2016031224</v>
      </c>
      <c r="BM3207">
        <v>24</v>
      </c>
    </row>
    <row r="3208" spans="1:65">
      <c r="A3208" t="s">
        <v>9067</v>
      </c>
      <c r="B3208">
        <v>3207</v>
      </c>
      <c r="C3208" t="s">
        <v>718</v>
      </c>
      <c r="D3208">
        <v>1</v>
      </c>
      <c r="E3208">
        <v>24</v>
      </c>
      <c r="F3208">
        <v>2016031224</v>
      </c>
      <c r="G3208">
        <v>20160312</v>
      </c>
      <c r="H3208" t="s">
        <v>2279</v>
      </c>
      <c r="I3208" t="s">
        <v>941</v>
      </c>
      <c r="J3208" t="s">
        <v>55</v>
      </c>
      <c r="K3208">
        <v>0</v>
      </c>
      <c r="L3208" t="s">
        <v>55</v>
      </c>
      <c r="M3208" t="s">
        <v>55</v>
      </c>
      <c r="N3208" t="s">
        <v>56</v>
      </c>
      <c r="O3208" t="s">
        <v>57</v>
      </c>
      <c r="P3208" t="s">
        <v>57</v>
      </c>
      <c r="Q3208" t="s">
        <v>3</v>
      </c>
      <c r="R3208" t="s">
        <v>140</v>
      </c>
      <c r="S3208" t="s">
        <v>55</v>
      </c>
      <c r="T3208" t="s">
        <v>56</v>
      </c>
      <c r="U3208" t="s">
        <v>56</v>
      </c>
      <c r="V3208" t="s">
        <v>68</v>
      </c>
      <c r="W3208" t="s">
        <v>55</v>
      </c>
      <c r="X3208" t="s">
        <v>56</v>
      </c>
      <c r="Y3208" t="s">
        <v>56</v>
      </c>
      <c r="Z3208" t="s">
        <v>56</v>
      </c>
      <c r="AA3208" t="s">
        <v>57</v>
      </c>
      <c r="AB3208" t="s">
        <v>56</v>
      </c>
      <c r="AC3208" t="s">
        <v>56</v>
      </c>
      <c r="AD3208" t="s">
        <v>3693</v>
      </c>
      <c r="AE3208">
        <v>0</v>
      </c>
      <c r="AF3208">
        <v>0</v>
      </c>
      <c r="AG3208">
        <v>0</v>
      </c>
      <c r="AH3208">
        <v>1</v>
      </c>
      <c r="AI3208" s="18" t="str">
        <f t="shared" si="201"/>
        <v>1</v>
      </c>
      <c r="AJ3208" s="18" t="str">
        <f t="shared" si="202"/>
        <v>1</v>
      </c>
      <c r="AK3208" s="18" t="str">
        <f t="shared" si="203"/>
        <v>1</v>
      </c>
      <c r="AL3208" s="18">
        <f t="shared" si="204"/>
        <v>1</v>
      </c>
      <c r="AM3208" t="s">
        <v>55</v>
      </c>
      <c r="AN3208" t="s">
        <v>55</v>
      </c>
      <c r="AO3208">
        <v>0</v>
      </c>
      <c r="AP3208">
        <v>0</v>
      </c>
      <c r="AQ3208">
        <v>0</v>
      </c>
      <c r="AR3208" t="s">
        <v>293</v>
      </c>
      <c r="AS3208" t="s">
        <v>141</v>
      </c>
      <c r="AT3208" t="s">
        <v>141</v>
      </c>
      <c r="AU3208" t="s">
        <v>1326</v>
      </c>
      <c r="AV3208" t="s">
        <v>9067</v>
      </c>
      <c r="AW3208" t="s">
        <v>2279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</v>
      </c>
      <c r="BL3208">
        <v>2016031224</v>
      </c>
      <c r="BM3208">
        <v>24</v>
      </c>
    </row>
    <row r="3209" spans="1:65">
      <c r="A3209" t="s">
        <v>9068</v>
      </c>
      <c r="B3209">
        <v>3208</v>
      </c>
      <c r="C3209" t="s">
        <v>718</v>
      </c>
      <c r="D3209">
        <v>1</v>
      </c>
      <c r="E3209">
        <v>24</v>
      </c>
      <c r="F3209">
        <v>2016031224</v>
      </c>
      <c r="G3209">
        <v>20160312</v>
      </c>
      <c r="H3209" t="s">
        <v>3694</v>
      </c>
      <c r="I3209" t="s">
        <v>563</v>
      </c>
      <c r="J3209" t="s">
        <v>55</v>
      </c>
      <c r="K3209">
        <v>0</v>
      </c>
      <c r="L3209" t="s">
        <v>55</v>
      </c>
      <c r="M3209" t="s">
        <v>55</v>
      </c>
      <c r="N3209" t="s">
        <v>56</v>
      </c>
      <c r="O3209" t="s">
        <v>57</v>
      </c>
      <c r="P3209" t="s">
        <v>57</v>
      </c>
      <c r="Q3209" t="s">
        <v>3</v>
      </c>
      <c r="R3209" t="s">
        <v>58</v>
      </c>
      <c r="S3209" t="s">
        <v>55</v>
      </c>
      <c r="T3209" t="s">
        <v>56</v>
      </c>
      <c r="U3209" t="s">
        <v>56</v>
      </c>
      <c r="V3209" t="s">
        <v>56</v>
      </c>
      <c r="W3209" t="s">
        <v>55</v>
      </c>
      <c r="X3209" t="s">
        <v>56</v>
      </c>
      <c r="Y3209" t="s">
        <v>56</v>
      </c>
      <c r="Z3209" t="s">
        <v>68</v>
      </c>
      <c r="AA3209" t="s">
        <v>132</v>
      </c>
      <c r="AB3209" t="s">
        <v>56</v>
      </c>
      <c r="AC3209" t="s">
        <v>56</v>
      </c>
      <c r="AD3209" t="s">
        <v>57</v>
      </c>
      <c r="AE3209">
        <v>1</v>
      </c>
      <c r="AF3209">
        <v>0</v>
      </c>
      <c r="AG3209">
        <v>0</v>
      </c>
      <c r="AH3209">
        <v>0</v>
      </c>
      <c r="AI3209" s="18" t="str">
        <f t="shared" si="201"/>
        <v>0</v>
      </c>
      <c r="AJ3209" s="18" t="str">
        <f t="shared" si="202"/>
        <v>1</v>
      </c>
      <c r="AK3209" s="18" t="str">
        <f t="shared" si="203"/>
        <v>1</v>
      </c>
      <c r="AL3209" s="18">
        <f t="shared" si="204"/>
        <v>0</v>
      </c>
      <c r="AM3209">
        <v>2</v>
      </c>
      <c r="AN3209">
        <v>2</v>
      </c>
      <c r="AO3209">
        <v>0</v>
      </c>
      <c r="AP3209">
        <v>0</v>
      </c>
      <c r="AQ3209">
        <v>0</v>
      </c>
      <c r="AR3209" t="s">
        <v>209</v>
      </c>
      <c r="AS3209" t="s">
        <v>58</v>
      </c>
      <c r="AT3209" t="s">
        <v>58</v>
      </c>
      <c r="AU3209" t="s">
        <v>1326</v>
      </c>
      <c r="AV3209" t="s">
        <v>9068</v>
      </c>
      <c r="AW3209" t="s">
        <v>3694</v>
      </c>
      <c r="AX3209">
        <v>1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2016031224</v>
      </c>
      <c r="BM3209">
        <v>24</v>
      </c>
    </row>
    <row r="3210" spans="1:65">
      <c r="A3210" t="s">
        <v>9069</v>
      </c>
      <c r="B3210">
        <v>3209</v>
      </c>
      <c r="C3210" t="s">
        <v>57</v>
      </c>
      <c r="D3210" t="s">
        <v>55</v>
      </c>
      <c r="E3210">
        <v>24</v>
      </c>
      <c r="F3210">
        <v>2016031224</v>
      </c>
      <c r="G3210" t="s">
        <v>55</v>
      </c>
      <c r="H3210" t="s">
        <v>3695</v>
      </c>
      <c r="I3210" t="s">
        <v>55</v>
      </c>
      <c r="J3210" t="s">
        <v>55</v>
      </c>
      <c r="K3210" t="s">
        <v>55</v>
      </c>
      <c r="L3210" t="s">
        <v>55</v>
      </c>
      <c r="M3210" t="s">
        <v>55</v>
      </c>
      <c r="N3210" t="s">
        <v>57</v>
      </c>
      <c r="O3210" t="s">
        <v>57</v>
      </c>
      <c r="P3210" t="s">
        <v>57</v>
      </c>
      <c r="Q3210" t="s">
        <v>57</v>
      </c>
      <c r="R3210" t="s">
        <v>57</v>
      </c>
      <c r="S3210" t="s">
        <v>55</v>
      </c>
      <c r="T3210" t="s">
        <v>57</v>
      </c>
      <c r="U3210" t="s">
        <v>57</v>
      </c>
      <c r="V3210" t="s">
        <v>57</v>
      </c>
      <c r="W3210" t="s">
        <v>55</v>
      </c>
      <c r="X3210" t="s">
        <v>57</v>
      </c>
      <c r="Y3210" t="s">
        <v>57</v>
      </c>
      <c r="Z3210" t="s">
        <v>57</v>
      </c>
      <c r="AA3210" t="s">
        <v>57</v>
      </c>
      <c r="AB3210" t="s">
        <v>57</v>
      </c>
      <c r="AC3210" t="s">
        <v>57</v>
      </c>
      <c r="AD3210" t="s">
        <v>57</v>
      </c>
      <c r="AE3210">
        <v>0</v>
      </c>
      <c r="AF3210">
        <v>0</v>
      </c>
      <c r="AG3210">
        <v>0</v>
      </c>
      <c r="AH3210">
        <v>0</v>
      </c>
      <c r="AI3210" s="18" t="str">
        <f t="shared" si="201"/>
        <v>1</v>
      </c>
      <c r="AJ3210" s="18" t="str">
        <f t="shared" si="202"/>
        <v>1</v>
      </c>
      <c r="AK3210" s="18" t="str">
        <f t="shared" si="203"/>
        <v>1</v>
      </c>
      <c r="AL3210" s="18">
        <f t="shared" si="204"/>
        <v>0</v>
      </c>
      <c r="AM3210" t="s">
        <v>55</v>
      </c>
      <c r="AN3210" t="s">
        <v>55</v>
      </c>
      <c r="AO3210">
        <v>0</v>
      </c>
      <c r="AP3210">
        <v>1</v>
      </c>
      <c r="AQ3210">
        <v>0</v>
      </c>
      <c r="AR3210" t="s">
        <v>59</v>
      </c>
      <c r="AS3210" t="s">
        <v>80</v>
      </c>
      <c r="AT3210" t="s">
        <v>80</v>
      </c>
      <c r="AU3210" t="s">
        <v>80</v>
      </c>
      <c r="AV3210" t="s">
        <v>9069</v>
      </c>
      <c r="AW3210" t="s">
        <v>3695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1</v>
      </c>
      <c r="BJ3210">
        <v>0</v>
      </c>
      <c r="BK3210">
        <v>0</v>
      </c>
      <c r="BL3210">
        <v>2016031224</v>
      </c>
      <c r="BM3210">
        <v>24</v>
      </c>
    </row>
    <row r="3211" spans="1:65">
      <c r="A3211" t="s">
        <v>9070</v>
      </c>
      <c r="B3211">
        <v>3210</v>
      </c>
      <c r="C3211" t="s">
        <v>718</v>
      </c>
      <c r="D3211">
        <v>1</v>
      </c>
      <c r="E3211">
        <v>24</v>
      </c>
      <c r="F3211">
        <v>2016031224</v>
      </c>
      <c r="G3211">
        <v>20160312</v>
      </c>
      <c r="H3211" t="s">
        <v>3696</v>
      </c>
      <c r="I3211" t="s">
        <v>941</v>
      </c>
      <c r="J3211" t="s">
        <v>55</v>
      </c>
      <c r="K3211">
        <v>0</v>
      </c>
      <c r="L3211" t="s">
        <v>55</v>
      </c>
      <c r="M3211" t="s">
        <v>55</v>
      </c>
      <c r="N3211" t="s">
        <v>56</v>
      </c>
      <c r="O3211" t="s">
        <v>57</v>
      </c>
      <c r="P3211" t="s">
        <v>57</v>
      </c>
      <c r="Q3211" t="s">
        <v>3</v>
      </c>
      <c r="R3211" t="s">
        <v>140</v>
      </c>
      <c r="S3211" t="s">
        <v>55</v>
      </c>
      <c r="T3211" t="s">
        <v>56</v>
      </c>
      <c r="U3211" t="s">
        <v>56</v>
      </c>
      <c r="V3211" t="s">
        <v>56</v>
      </c>
      <c r="W3211" t="s">
        <v>55</v>
      </c>
      <c r="X3211" t="s">
        <v>56</v>
      </c>
      <c r="Y3211" t="s">
        <v>56</v>
      </c>
      <c r="Z3211" t="s">
        <v>56</v>
      </c>
      <c r="AA3211" t="s">
        <v>57</v>
      </c>
      <c r="AB3211" t="s">
        <v>56</v>
      </c>
      <c r="AC3211" t="s">
        <v>56</v>
      </c>
      <c r="AD3211" t="s">
        <v>3697</v>
      </c>
      <c r="AE3211">
        <v>1</v>
      </c>
      <c r="AF3211">
        <v>1</v>
      </c>
      <c r="AG3211">
        <v>1</v>
      </c>
      <c r="AH3211">
        <v>0</v>
      </c>
      <c r="AI3211" s="18" t="str">
        <f t="shared" si="201"/>
        <v>0</v>
      </c>
      <c r="AJ3211" s="18" t="str">
        <f t="shared" si="202"/>
        <v>0</v>
      </c>
      <c r="AK3211" s="18" t="str">
        <f t="shared" si="203"/>
        <v>0</v>
      </c>
      <c r="AL3211" s="18">
        <f t="shared" si="204"/>
        <v>0</v>
      </c>
      <c r="AM3211">
        <v>4</v>
      </c>
      <c r="AN3211">
        <v>4</v>
      </c>
      <c r="AO3211">
        <v>0</v>
      </c>
      <c r="AP3211">
        <v>0</v>
      </c>
      <c r="AQ3211">
        <v>0</v>
      </c>
      <c r="AR3211" t="s">
        <v>293</v>
      </c>
      <c r="AS3211" t="s">
        <v>141</v>
      </c>
      <c r="AT3211" t="s">
        <v>141</v>
      </c>
      <c r="AU3211" t="s">
        <v>1326</v>
      </c>
      <c r="AV3211" t="s">
        <v>9070</v>
      </c>
      <c r="AW3211" t="s">
        <v>3696</v>
      </c>
      <c r="AX3211">
        <v>1</v>
      </c>
      <c r="AY3211">
        <v>1</v>
      </c>
      <c r="AZ3211">
        <v>1</v>
      </c>
      <c r="BA3211">
        <v>0</v>
      </c>
      <c r="BB3211">
        <v>0</v>
      </c>
      <c r="BC3211">
        <v>0</v>
      </c>
      <c r="BD3211">
        <v>0</v>
      </c>
      <c r="BE3211">
        <v>1</v>
      </c>
      <c r="BF3211">
        <v>1</v>
      </c>
      <c r="BG3211">
        <v>1</v>
      </c>
      <c r="BH3211">
        <v>0</v>
      </c>
      <c r="BI3211">
        <v>0</v>
      </c>
      <c r="BJ3211">
        <v>0</v>
      </c>
      <c r="BK3211">
        <v>0</v>
      </c>
      <c r="BL3211">
        <v>2016031224</v>
      </c>
      <c r="BM3211">
        <v>24</v>
      </c>
    </row>
    <row r="3212" spans="1:65">
      <c r="A3212" t="s">
        <v>9071</v>
      </c>
      <c r="B3212">
        <v>3211</v>
      </c>
      <c r="C3212" t="s">
        <v>57</v>
      </c>
      <c r="D3212" t="s">
        <v>55</v>
      </c>
      <c r="E3212">
        <v>24</v>
      </c>
      <c r="F3212">
        <v>2016031224</v>
      </c>
      <c r="G3212" t="s">
        <v>55</v>
      </c>
      <c r="H3212" t="s">
        <v>3698</v>
      </c>
      <c r="I3212" t="s">
        <v>55</v>
      </c>
      <c r="J3212" t="s">
        <v>55</v>
      </c>
      <c r="K3212" t="s">
        <v>55</v>
      </c>
      <c r="L3212" t="s">
        <v>55</v>
      </c>
      <c r="M3212" t="s">
        <v>55</v>
      </c>
      <c r="N3212" t="s">
        <v>57</v>
      </c>
      <c r="O3212" t="s">
        <v>57</v>
      </c>
      <c r="P3212" t="s">
        <v>57</v>
      </c>
      <c r="Q3212" t="s">
        <v>57</v>
      </c>
      <c r="R3212" t="s">
        <v>57</v>
      </c>
      <c r="S3212" t="s">
        <v>55</v>
      </c>
      <c r="T3212" t="s">
        <v>57</v>
      </c>
      <c r="U3212" t="s">
        <v>57</v>
      </c>
      <c r="V3212" t="s">
        <v>57</v>
      </c>
      <c r="W3212" t="s">
        <v>55</v>
      </c>
      <c r="X3212" t="s">
        <v>57</v>
      </c>
      <c r="Y3212" t="s">
        <v>57</v>
      </c>
      <c r="Z3212" t="s">
        <v>57</v>
      </c>
      <c r="AA3212" t="s">
        <v>57</v>
      </c>
      <c r="AB3212" t="s">
        <v>57</v>
      </c>
      <c r="AC3212" t="s">
        <v>57</v>
      </c>
      <c r="AD3212" t="s">
        <v>57</v>
      </c>
      <c r="AE3212">
        <v>0</v>
      </c>
      <c r="AF3212">
        <v>0</v>
      </c>
      <c r="AG3212">
        <v>0</v>
      </c>
      <c r="AH3212">
        <v>0</v>
      </c>
      <c r="AI3212" s="18" t="str">
        <f t="shared" si="201"/>
        <v>1</v>
      </c>
      <c r="AJ3212" s="18" t="str">
        <f t="shared" si="202"/>
        <v>1</v>
      </c>
      <c r="AK3212" s="18" t="str">
        <f t="shared" si="203"/>
        <v>1</v>
      </c>
      <c r="AL3212" s="18">
        <f t="shared" si="204"/>
        <v>0</v>
      </c>
      <c r="AM3212" t="s">
        <v>55</v>
      </c>
      <c r="AN3212" t="s">
        <v>55</v>
      </c>
      <c r="AO3212">
        <v>0</v>
      </c>
      <c r="AP3212">
        <v>1</v>
      </c>
      <c r="AQ3212">
        <v>0</v>
      </c>
      <c r="AR3212" t="s">
        <v>59</v>
      </c>
      <c r="AS3212" t="s">
        <v>80</v>
      </c>
      <c r="AT3212" t="s">
        <v>80</v>
      </c>
      <c r="AU3212" t="s">
        <v>80</v>
      </c>
      <c r="AV3212" t="s">
        <v>9071</v>
      </c>
      <c r="AW3212" t="s">
        <v>3698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2016031224</v>
      </c>
      <c r="BM3212">
        <v>24</v>
      </c>
    </row>
    <row r="3213" spans="1:65">
      <c r="A3213" t="s">
        <v>9072</v>
      </c>
      <c r="B3213">
        <v>3212</v>
      </c>
      <c r="C3213" t="s">
        <v>718</v>
      </c>
      <c r="D3213">
        <v>1</v>
      </c>
      <c r="E3213">
        <v>24</v>
      </c>
      <c r="F3213">
        <v>2016031224</v>
      </c>
      <c r="G3213">
        <v>20160312</v>
      </c>
      <c r="H3213" t="s">
        <v>3699</v>
      </c>
      <c r="I3213" t="s">
        <v>3700</v>
      </c>
      <c r="J3213" t="s">
        <v>55</v>
      </c>
      <c r="K3213">
        <v>0</v>
      </c>
      <c r="L3213" t="s">
        <v>55</v>
      </c>
      <c r="M3213" t="s">
        <v>55</v>
      </c>
      <c r="N3213" t="s">
        <v>56</v>
      </c>
      <c r="O3213" t="s">
        <v>57</v>
      </c>
      <c r="P3213" t="s">
        <v>57</v>
      </c>
      <c r="Q3213" t="s">
        <v>3</v>
      </c>
      <c r="R3213" t="s">
        <v>80</v>
      </c>
      <c r="S3213" t="s">
        <v>55</v>
      </c>
      <c r="T3213" t="s">
        <v>56</v>
      </c>
      <c r="U3213" t="s">
        <v>56</v>
      </c>
      <c r="V3213" t="s">
        <v>56</v>
      </c>
      <c r="W3213" t="s">
        <v>55</v>
      </c>
      <c r="X3213" t="s">
        <v>56</v>
      </c>
      <c r="Y3213" t="s">
        <v>56</v>
      </c>
      <c r="Z3213" t="s">
        <v>56</v>
      </c>
      <c r="AA3213" t="s">
        <v>57</v>
      </c>
      <c r="AB3213" t="s">
        <v>56</v>
      </c>
      <c r="AC3213" t="s">
        <v>56</v>
      </c>
      <c r="AD3213" t="s">
        <v>3701</v>
      </c>
      <c r="AE3213">
        <v>0</v>
      </c>
      <c r="AF3213">
        <v>0</v>
      </c>
      <c r="AG3213">
        <v>0</v>
      </c>
      <c r="AH3213">
        <v>1</v>
      </c>
      <c r="AI3213" s="18" t="str">
        <f t="shared" si="201"/>
        <v>1</v>
      </c>
      <c r="AJ3213" s="18" t="str">
        <f t="shared" si="202"/>
        <v>1</v>
      </c>
      <c r="AK3213" s="18" t="str">
        <f t="shared" si="203"/>
        <v>1</v>
      </c>
      <c r="AL3213" s="18">
        <f t="shared" si="204"/>
        <v>1</v>
      </c>
      <c r="AM3213" t="s">
        <v>55</v>
      </c>
      <c r="AN3213" t="s">
        <v>55</v>
      </c>
      <c r="AO3213">
        <v>0</v>
      </c>
      <c r="AP3213">
        <v>0</v>
      </c>
      <c r="AQ3213">
        <v>0</v>
      </c>
      <c r="AR3213" t="s">
        <v>293</v>
      </c>
      <c r="AS3213" t="s">
        <v>80</v>
      </c>
      <c r="AT3213" t="s">
        <v>80</v>
      </c>
      <c r="AU3213" t="s">
        <v>80</v>
      </c>
      <c r="AV3213" t="s">
        <v>9072</v>
      </c>
      <c r="AW3213" t="s">
        <v>3699</v>
      </c>
      <c r="AX3213">
        <v>0</v>
      </c>
      <c r="AY3213">
        <v>0</v>
      </c>
      <c r="AZ3213">
        <v>0</v>
      </c>
      <c r="BA3213">
        <v>1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1</v>
      </c>
      <c r="BL3213">
        <v>2016031224</v>
      </c>
      <c r="BM3213">
        <v>24</v>
      </c>
    </row>
    <row r="3214" spans="1:65">
      <c r="A3214" t="s">
        <v>9073</v>
      </c>
      <c r="B3214">
        <v>3213</v>
      </c>
      <c r="C3214" t="s">
        <v>718</v>
      </c>
      <c r="D3214">
        <v>1</v>
      </c>
      <c r="E3214">
        <v>24</v>
      </c>
      <c r="F3214">
        <v>2016031224</v>
      </c>
      <c r="G3214">
        <v>20160312</v>
      </c>
      <c r="H3214" t="s">
        <v>3702</v>
      </c>
      <c r="I3214" t="s">
        <v>76</v>
      </c>
      <c r="J3214" t="s">
        <v>55</v>
      </c>
      <c r="K3214">
        <v>0</v>
      </c>
      <c r="L3214" t="s">
        <v>55</v>
      </c>
      <c r="M3214" t="s">
        <v>55</v>
      </c>
      <c r="N3214" t="s">
        <v>56</v>
      </c>
      <c r="O3214" t="s">
        <v>57</v>
      </c>
      <c r="P3214" t="s">
        <v>57</v>
      </c>
      <c r="Q3214" t="s">
        <v>4</v>
      </c>
      <c r="R3214" t="s">
        <v>850</v>
      </c>
      <c r="S3214" t="s">
        <v>55</v>
      </c>
      <c r="T3214" t="s">
        <v>56</v>
      </c>
      <c r="U3214" t="s">
        <v>56</v>
      </c>
      <c r="V3214" t="s">
        <v>56</v>
      </c>
      <c r="W3214" t="s">
        <v>55</v>
      </c>
      <c r="X3214" t="s">
        <v>56</v>
      </c>
      <c r="Y3214" t="s">
        <v>56</v>
      </c>
      <c r="Z3214" t="s">
        <v>56</v>
      </c>
      <c r="AA3214" t="s">
        <v>57</v>
      </c>
      <c r="AB3214" t="s">
        <v>56</v>
      </c>
      <c r="AC3214" t="s">
        <v>56</v>
      </c>
      <c r="AD3214" t="s">
        <v>57</v>
      </c>
      <c r="AE3214">
        <v>0</v>
      </c>
      <c r="AF3214">
        <v>0</v>
      </c>
      <c r="AG3214">
        <v>0</v>
      </c>
      <c r="AH3214">
        <v>1</v>
      </c>
      <c r="AI3214" s="18" t="str">
        <f t="shared" si="201"/>
        <v>1</v>
      </c>
      <c r="AJ3214" s="18" t="str">
        <f t="shared" si="202"/>
        <v>1</v>
      </c>
      <c r="AK3214" s="18" t="str">
        <f t="shared" si="203"/>
        <v>1</v>
      </c>
      <c r="AL3214" s="18">
        <f t="shared" si="204"/>
        <v>1</v>
      </c>
      <c r="AM3214" t="s">
        <v>55</v>
      </c>
      <c r="AN3214" t="s">
        <v>55</v>
      </c>
      <c r="AO3214">
        <v>0</v>
      </c>
      <c r="AP3214">
        <v>0</v>
      </c>
      <c r="AQ3214">
        <v>0</v>
      </c>
      <c r="AR3214" t="s">
        <v>76</v>
      </c>
      <c r="AS3214" t="s">
        <v>91</v>
      </c>
      <c r="AT3214" t="s">
        <v>91</v>
      </c>
      <c r="AU3214" t="s">
        <v>4449</v>
      </c>
      <c r="AV3214" t="s">
        <v>9073</v>
      </c>
      <c r="AW3214" t="s">
        <v>3702</v>
      </c>
      <c r="AX3214">
        <v>0</v>
      </c>
      <c r="AY3214">
        <v>0</v>
      </c>
      <c r="AZ3214">
        <v>0</v>
      </c>
      <c r="BA3214">
        <v>1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2016031224</v>
      </c>
      <c r="BM3214">
        <v>24</v>
      </c>
    </row>
    <row r="3215" spans="1:65">
      <c r="A3215" t="s">
        <v>9074</v>
      </c>
      <c r="B3215">
        <v>3214</v>
      </c>
      <c r="C3215" t="s">
        <v>718</v>
      </c>
      <c r="D3215">
        <v>1</v>
      </c>
      <c r="E3215">
        <v>24</v>
      </c>
      <c r="F3215">
        <v>2016031224</v>
      </c>
      <c r="G3215">
        <v>20160312</v>
      </c>
      <c r="H3215" t="s">
        <v>3703</v>
      </c>
      <c r="I3215" t="s">
        <v>3606</v>
      </c>
      <c r="J3215" t="s">
        <v>55</v>
      </c>
      <c r="K3215">
        <v>0</v>
      </c>
      <c r="L3215" t="s">
        <v>55</v>
      </c>
      <c r="M3215" t="s">
        <v>55</v>
      </c>
      <c r="N3215" t="s">
        <v>68</v>
      </c>
      <c r="O3215" t="s">
        <v>57</v>
      </c>
      <c r="P3215" t="s">
        <v>57</v>
      </c>
      <c r="Q3215" t="s">
        <v>3</v>
      </c>
      <c r="R3215" t="s">
        <v>58</v>
      </c>
      <c r="S3215" t="s">
        <v>55</v>
      </c>
      <c r="T3215" t="s">
        <v>56</v>
      </c>
      <c r="U3215" t="s">
        <v>56</v>
      </c>
      <c r="V3215" t="s">
        <v>68</v>
      </c>
      <c r="W3215" t="s">
        <v>55</v>
      </c>
      <c r="X3215" t="s">
        <v>56</v>
      </c>
      <c r="Y3215" t="s">
        <v>56</v>
      </c>
      <c r="Z3215" t="s">
        <v>56</v>
      </c>
      <c r="AA3215" t="s">
        <v>57</v>
      </c>
      <c r="AB3215" t="s">
        <v>56</v>
      </c>
      <c r="AC3215" t="s">
        <v>56</v>
      </c>
      <c r="AD3215" t="s">
        <v>57</v>
      </c>
      <c r="AE3215">
        <v>1</v>
      </c>
      <c r="AF3215">
        <v>0</v>
      </c>
      <c r="AG3215">
        <v>0</v>
      </c>
      <c r="AH3215">
        <v>0</v>
      </c>
      <c r="AI3215" s="18" t="str">
        <f t="shared" si="201"/>
        <v>0</v>
      </c>
      <c r="AJ3215" s="18" t="str">
        <f t="shared" si="202"/>
        <v>1</v>
      </c>
      <c r="AK3215" s="18" t="str">
        <f t="shared" si="203"/>
        <v>1</v>
      </c>
      <c r="AL3215" s="18">
        <f t="shared" si="204"/>
        <v>0</v>
      </c>
      <c r="AM3215">
        <v>3</v>
      </c>
      <c r="AN3215">
        <v>3</v>
      </c>
      <c r="AO3215">
        <v>0</v>
      </c>
      <c r="AP3215">
        <v>0</v>
      </c>
      <c r="AQ3215">
        <v>0</v>
      </c>
      <c r="AR3215" t="s">
        <v>589</v>
      </c>
      <c r="AS3215" t="s">
        <v>58</v>
      </c>
      <c r="AT3215" t="s">
        <v>58</v>
      </c>
      <c r="AU3215" t="s">
        <v>1326</v>
      </c>
      <c r="AV3215" t="s">
        <v>9074</v>
      </c>
      <c r="AW3215" t="s">
        <v>3703</v>
      </c>
      <c r="AX3215">
        <v>1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2016031224</v>
      </c>
      <c r="BM3215">
        <v>24</v>
      </c>
    </row>
    <row r="3216" spans="1:65">
      <c r="A3216" t="s">
        <v>9075</v>
      </c>
      <c r="B3216">
        <v>3215</v>
      </c>
      <c r="C3216" t="s">
        <v>718</v>
      </c>
      <c r="D3216">
        <v>1</v>
      </c>
      <c r="E3216">
        <v>24</v>
      </c>
      <c r="F3216">
        <v>2016031224</v>
      </c>
      <c r="G3216">
        <v>20160312</v>
      </c>
      <c r="H3216" t="s">
        <v>3704</v>
      </c>
      <c r="I3216" t="s">
        <v>80</v>
      </c>
      <c r="J3216" t="s">
        <v>55</v>
      </c>
      <c r="K3216">
        <v>0</v>
      </c>
      <c r="L3216" t="s">
        <v>55</v>
      </c>
      <c r="M3216" t="s">
        <v>55</v>
      </c>
      <c r="N3216" t="s">
        <v>56</v>
      </c>
      <c r="O3216" t="s">
        <v>57</v>
      </c>
      <c r="P3216" t="s">
        <v>57</v>
      </c>
      <c r="Q3216" t="s">
        <v>3</v>
      </c>
      <c r="R3216" t="s">
        <v>80</v>
      </c>
      <c r="S3216" t="s">
        <v>55</v>
      </c>
      <c r="T3216" t="s">
        <v>56</v>
      </c>
      <c r="U3216" t="s">
        <v>56</v>
      </c>
      <c r="V3216" t="s">
        <v>56</v>
      </c>
      <c r="W3216" t="s">
        <v>55</v>
      </c>
      <c r="X3216" t="s">
        <v>56</v>
      </c>
      <c r="Y3216" t="s">
        <v>56</v>
      </c>
      <c r="Z3216" t="s">
        <v>56</v>
      </c>
      <c r="AA3216" t="s">
        <v>57</v>
      </c>
      <c r="AB3216" t="s">
        <v>56</v>
      </c>
      <c r="AC3216" t="s">
        <v>56</v>
      </c>
      <c r="AD3216" t="s">
        <v>57</v>
      </c>
      <c r="AE3216">
        <v>1</v>
      </c>
      <c r="AF3216">
        <v>0</v>
      </c>
      <c r="AG3216">
        <v>0</v>
      </c>
      <c r="AH3216">
        <v>0</v>
      </c>
      <c r="AI3216" s="18" t="str">
        <f t="shared" si="201"/>
        <v>0</v>
      </c>
      <c r="AJ3216" s="18" t="str">
        <f t="shared" si="202"/>
        <v>1</v>
      </c>
      <c r="AK3216" s="18" t="str">
        <f t="shared" si="203"/>
        <v>1</v>
      </c>
      <c r="AL3216" s="18">
        <f t="shared" si="204"/>
        <v>0</v>
      </c>
      <c r="AM3216">
        <v>2</v>
      </c>
      <c r="AN3216">
        <v>2</v>
      </c>
      <c r="AO3216">
        <v>0</v>
      </c>
      <c r="AP3216">
        <v>0</v>
      </c>
      <c r="AQ3216">
        <v>0</v>
      </c>
      <c r="AR3216" t="s">
        <v>59</v>
      </c>
      <c r="AS3216" t="s">
        <v>80</v>
      </c>
      <c r="AT3216" t="s">
        <v>80</v>
      </c>
      <c r="AU3216" t="s">
        <v>80</v>
      </c>
      <c r="AV3216" t="s">
        <v>9075</v>
      </c>
      <c r="AW3216" t="s">
        <v>3704</v>
      </c>
      <c r="AX3216">
        <v>1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2016031224</v>
      </c>
      <c r="BM3216">
        <v>24</v>
      </c>
    </row>
    <row r="3217" spans="1:65">
      <c r="A3217" t="s">
        <v>9076</v>
      </c>
      <c r="B3217">
        <v>3216</v>
      </c>
      <c r="C3217" t="s">
        <v>718</v>
      </c>
      <c r="D3217">
        <v>1</v>
      </c>
      <c r="E3217">
        <v>24</v>
      </c>
      <c r="F3217">
        <v>2016031224</v>
      </c>
      <c r="G3217">
        <v>20160312</v>
      </c>
      <c r="H3217" t="s">
        <v>3705</v>
      </c>
      <c r="I3217" t="s">
        <v>3700</v>
      </c>
      <c r="J3217" t="s">
        <v>55</v>
      </c>
      <c r="K3217">
        <v>0</v>
      </c>
      <c r="L3217" t="s">
        <v>55</v>
      </c>
      <c r="M3217" t="s">
        <v>55</v>
      </c>
      <c r="N3217" t="s">
        <v>56</v>
      </c>
      <c r="O3217" t="s">
        <v>57</v>
      </c>
      <c r="P3217" t="s">
        <v>57</v>
      </c>
      <c r="Q3217" t="s">
        <v>3</v>
      </c>
      <c r="R3217" t="s">
        <v>80</v>
      </c>
      <c r="S3217" t="s">
        <v>55</v>
      </c>
      <c r="T3217" t="s">
        <v>56</v>
      </c>
      <c r="U3217" t="s">
        <v>56</v>
      </c>
      <c r="V3217" t="s">
        <v>56</v>
      </c>
      <c r="W3217" t="s">
        <v>55</v>
      </c>
      <c r="X3217" t="s">
        <v>56</v>
      </c>
      <c r="Y3217" t="s">
        <v>56</v>
      </c>
      <c r="Z3217" t="s">
        <v>56</v>
      </c>
      <c r="AA3217" t="s">
        <v>57</v>
      </c>
      <c r="AB3217" t="s">
        <v>56</v>
      </c>
      <c r="AC3217" t="s">
        <v>56</v>
      </c>
      <c r="AD3217" t="s">
        <v>3706</v>
      </c>
      <c r="AE3217">
        <v>0</v>
      </c>
      <c r="AF3217">
        <v>1</v>
      </c>
      <c r="AG3217">
        <v>0</v>
      </c>
      <c r="AH3217">
        <v>0</v>
      </c>
      <c r="AI3217" s="18" t="str">
        <f t="shared" si="201"/>
        <v>1</v>
      </c>
      <c r="AJ3217" s="18" t="str">
        <f t="shared" si="202"/>
        <v>0</v>
      </c>
      <c r="AK3217" s="18" t="str">
        <f t="shared" si="203"/>
        <v>1</v>
      </c>
      <c r="AL3217" s="18">
        <f t="shared" si="204"/>
        <v>0</v>
      </c>
      <c r="AM3217">
        <v>3</v>
      </c>
      <c r="AN3217">
        <v>3</v>
      </c>
      <c r="AO3217">
        <v>0</v>
      </c>
      <c r="AP3217">
        <v>0</v>
      </c>
      <c r="AQ3217">
        <v>0</v>
      </c>
      <c r="AR3217" t="s">
        <v>293</v>
      </c>
      <c r="AS3217" t="s">
        <v>80</v>
      </c>
      <c r="AT3217" t="s">
        <v>80</v>
      </c>
      <c r="AU3217" t="s">
        <v>80</v>
      </c>
      <c r="AV3217" t="s">
        <v>9076</v>
      </c>
      <c r="AW3217" t="s">
        <v>3705</v>
      </c>
      <c r="AX3217">
        <v>0</v>
      </c>
      <c r="AY3217">
        <v>0</v>
      </c>
      <c r="AZ3217">
        <v>1</v>
      </c>
      <c r="BA3217">
        <v>0</v>
      </c>
      <c r="BB3217">
        <v>0</v>
      </c>
      <c r="BC3217">
        <v>0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2016031224</v>
      </c>
      <c r="BM3217">
        <v>24</v>
      </c>
    </row>
    <row r="3218" spans="1:65">
      <c r="A3218" t="s">
        <v>9077</v>
      </c>
      <c r="B3218">
        <v>3217</v>
      </c>
      <c r="C3218" t="s">
        <v>718</v>
      </c>
      <c r="D3218">
        <v>1</v>
      </c>
      <c r="E3218">
        <v>24</v>
      </c>
      <c r="F3218">
        <v>2016031224</v>
      </c>
      <c r="G3218">
        <v>20160312</v>
      </c>
      <c r="H3218" t="s">
        <v>3707</v>
      </c>
      <c r="I3218" t="s">
        <v>80</v>
      </c>
      <c r="J3218" t="s">
        <v>55</v>
      </c>
      <c r="K3218">
        <v>0</v>
      </c>
      <c r="L3218" t="s">
        <v>55</v>
      </c>
      <c r="M3218" t="s">
        <v>55</v>
      </c>
      <c r="N3218" t="s">
        <v>56</v>
      </c>
      <c r="O3218" t="s">
        <v>57</v>
      </c>
      <c r="P3218" t="s">
        <v>57</v>
      </c>
      <c r="Q3218" t="s">
        <v>3</v>
      </c>
      <c r="R3218" t="s">
        <v>58</v>
      </c>
      <c r="S3218" t="s">
        <v>55</v>
      </c>
      <c r="T3218" t="s">
        <v>56</v>
      </c>
      <c r="U3218" t="s">
        <v>56</v>
      </c>
      <c r="V3218" t="s">
        <v>56</v>
      </c>
      <c r="W3218" t="s">
        <v>55</v>
      </c>
      <c r="X3218" t="s">
        <v>56</v>
      </c>
      <c r="Y3218" t="s">
        <v>56</v>
      </c>
      <c r="Z3218" t="s">
        <v>56</v>
      </c>
      <c r="AA3218" t="s">
        <v>57</v>
      </c>
      <c r="AB3218" t="s">
        <v>56</v>
      </c>
      <c r="AC3218" t="s">
        <v>56</v>
      </c>
      <c r="AD3218" t="s">
        <v>3708</v>
      </c>
      <c r="AE3218">
        <v>1</v>
      </c>
      <c r="AF3218">
        <v>0</v>
      </c>
      <c r="AG3218">
        <v>0</v>
      </c>
      <c r="AH3218">
        <v>0</v>
      </c>
      <c r="AI3218" s="18" t="str">
        <f t="shared" si="201"/>
        <v>0</v>
      </c>
      <c r="AJ3218" s="18" t="str">
        <f t="shared" si="202"/>
        <v>1</v>
      </c>
      <c r="AK3218" s="18" t="str">
        <f t="shared" si="203"/>
        <v>1</v>
      </c>
      <c r="AL3218" s="18">
        <f t="shared" si="204"/>
        <v>0</v>
      </c>
      <c r="AM3218">
        <v>3</v>
      </c>
      <c r="AN3218">
        <v>3</v>
      </c>
      <c r="AO3218">
        <v>0</v>
      </c>
      <c r="AP3218">
        <v>0</v>
      </c>
      <c r="AQ3218">
        <v>0</v>
      </c>
      <c r="AR3218" t="s">
        <v>59</v>
      </c>
      <c r="AS3218" t="s">
        <v>58</v>
      </c>
      <c r="AT3218" t="s">
        <v>58</v>
      </c>
      <c r="AU3218" t="s">
        <v>1326</v>
      </c>
      <c r="AV3218" t="s">
        <v>9077</v>
      </c>
      <c r="AW3218" t="s">
        <v>3707</v>
      </c>
      <c r="AX3218">
        <v>1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2016031224</v>
      </c>
      <c r="BM3218">
        <v>24</v>
      </c>
    </row>
    <row r="3219" spans="1:65">
      <c r="A3219" t="s">
        <v>9078</v>
      </c>
      <c r="B3219">
        <v>3218</v>
      </c>
      <c r="C3219" t="s">
        <v>718</v>
      </c>
      <c r="D3219">
        <v>1</v>
      </c>
      <c r="E3219">
        <v>24</v>
      </c>
      <c r="F3219">
        <v>2016031224</v>
      </c>
      <c r="G3219">
        <v>20160312</v>
      </c>
      <c r="H3219" t="s">
        <v>3709</v>
      </c>
      <c r="I3219" t="s">
        <v>786</v>
      </c>
      <c r="J3219" t="s">
        <v>55</v>
      </c>
      <c r="K3219">
        <v>2</v>
      </c>
      <c r="L3219">
        <v>1</v>
      </c>
      <c r="M3219">
        <v>1</v>
      </c>
      <c r="N3219" t="s">
        <v>56</v>
      </c>
      <c r="O3219" t="s">
        <v>3710</v>
      </c>
      <c r="P3219" t="s">
        <v>68</v>
      </c>
      <c r="Q3219" t="s">
        <v>3</v>
      </c>
      <c r="R3219" t="s">
        <v>140</v>
      </c>
      <c r="S3219" t="s">
        <v>55</v>
      </c>
      <c r="T3219" t="s">
        <v>68</v>
      </c>
      <c r="U3219" t="s">
        <v>56</v>
      </c>
      <c r="V3219" t="s">
        <v>68</v>
      </c>
      <c r="W3219" t="s">
        <v>55</v>
      </c>
      <c r="X3219" t="s">
        <v>56</v>
      </c>
      <c r="Y3219" t="s">
        <v>56</v>
      </c>
      <c r="Z3219" t="s">
        <v>56</v>
      </c>
      <c r="AA3219" t="s">
        <v>57</v>
      </c>
      <c r="AB3219" t="s">
        <v>68</v>
      </c>
      <c r="AC3219" t="s">
        <v>68</v>
      </c>
      <c r="AD3219" t="s">
        <v>3711</v>
      </c>
      <c r="AE3219">
        <v>1</v>
      </c>
      <c r="AF3219">
        <v>0</v>
      </c>
      <c r="AG3219">
        <v>0</v>
      </c>
      <c r="AH3219">
        <v>0</v>
      </c>
      <c r="AI3219" s="18" t="str">
        <f t="shared" si="201"/>
        <v>0</v>
      </c>
      <c r="AJ3219" s="18" t="str">
        <f t="shared" si="202"/>
        <v>1</v>
      </c>
      <c r="AK3219" s="18" t="str">
        <f t="shared" si="203"/>
        <v>1</v>
      </c>
      <c r="AL3219" s="18">
        <f t="shared" si="204"/>
        <v>0</v>
      </c>
      <c r="AM3219">
        <v>3</v>
      </c>
      <c r="AN3219">
        <v>4</v>
      </c>
      <c r="AO3219">
        <v>0</v>
      </c>
      <c r="AP3219">
        <v>0</v>
      </c>
      <c r="AQ3219">
        <v>0</v>
      </c>
      <c r="AR3219" t="s">
        <v>426</v>
      </c>
      <c r="AS3219" t="s">
        <v>141</v>
      </c>
      <c r="AT3219" t="s">
        <v>141</v>
      </c>
      <c r="AU3219" t="s">
        <v>1326</v>
      </c>
      <c r="AV3219" t="s">
        <v>9078</v>
      </c>
      <c r="AW3219" t="s">
        <v>3709</v>
      </c>
      <c r="AX3219">
        <v>1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2016031224</v>
      </c>
      <c r="BM3219">
        <v>24</v>
      </c>
    </row>
    <row r="3220" spans="1:65">
      <c r="A3220" t="s">
        <v>9079</v>
      </c>
      <c r="B3220">
        <v>3219</v>
      </c>
      <c r="C3220" t="s">
        <v>718</v>
      </c>
      <c r="D3220">
        <v>1</v>
      </c>
      <c r="E3220">
        <v>24</v>
      </c>
      <c r="F3220">
        <v>2016031224</v>
      </c>
      <c r="G3220">
        <v>20160312</v>
      </c>
      <c r="H3220" t="s">
        <v>3712</v>
      </c>
      <c r="I3220" t="s">
        <v>977</v>
      </c>
      <c r="J3220" t="s">
        <v>55</v>
      </c>
      <c r="K3220">
        <v>1</v>
      </c>
      <c r="L3220">
        <v>0</v>
      </c>
      <c r="M3220">
        <v>1</v>
      </c>
      <c r="N3220" t="s">
        <v>56</v>
      </c>
      <c r="O3220" t="s">
        <v>80</v>
      </c>
      <c r="P3220" t="s">
        <v>68</v>
      </c>
      <c r="Q3220" t="s">
        <v>3</v>
      </c>
      <c r="R3220" t="s">
        <v>140</v>
      </c>
      <c r="S3220" t="s">
        <v>55</v>
      </c>
      <c r="T3220" t="s">
        <v>56</v>
      </c>
      <c r="U3220" t="s">
        <v>56</v>
      </c>
      <c r="V3220" t="s">
        <v>56</v>
      </c>
      <c r="W3220" t="s">
        <v>55</v>
      </c>
      <c r="X3220" t="s">
        <v>56</v>
      </c>
      <c r="Y3220" t="s">
        <v>56</v>
      </c>
      <c r="Z3220" t="s">
        <v>56</v>
      </c>
      <c r="AA3220" t="s">
        <v>57</v>
      </c>
      <c r="AB3220" t="s">
        <v>68</v>
      </c>
      <c r="AC3220" t="s">
        <v>68</v>
      </c>
      <c r="AD3220" t="s">
        <v>3713</v>
      </c>
      <c r="AE3220">
        <v>1</v>
      </c>
      <c r="AF3220">
        <v>0</v>
      </c>
      <c r="AG3220">
        <v>0</v>
      </c>
      <c r="AH3220">
        <v>0</v>
      </c>
      <c r="AI3220" s="18" t="str">
        <f t="shared" si="201"/>
        <v>0</v>
      </c>
      <c r="AJ3220" s="18" t="str">
        <f t="shared" si="202"/>
        <v>1</v>
      </c>
      <c r="AK3220" s="18" t="str">
        <f t="shared" si="203"/>
        <v>1</v>
      </c>
      <c r="AL3220" s="18">
        <f t="shared" si="204"/>
        <v>0</v>
      </c>
      <c r="AM3220">
        <v>3</v>
      </c>
      <c r="AN3220">
        <v>3</v>
      </c>
      <c r="AO3220">
        <v>0</v>
      </c>
      <c r="AP3220">
        <v>0</v>
      </c>
      <c r="AQ3220">
        <v>0</v>
      </c>
      <c r="AR3220" t="s">
        <v>298</v>
      </c>
      <c r="AS3220" t="s">
        <v>141</v>
      </c>
      <c r="AT3220" t="s">
        <v>141</v>
      </c>
      <c r="AU3220" t="s">
        <v>1326</v>
      </c>
      <c r="AV3220" t="s">
        <v>9079</v>
      </c>
      <c r="AW3220" t="s">
        <v>3712</v>
      </c>
      <c r="AX3220">
        <v>1</v>
      </c>
      <c r="AY3220">
        <v>0</v>
      </c>
      <c r="AZ3220">
        <v>0</v>
      </c>
      <c r="BA3220">
        <v>0</v>
      </c>
      <c r="BB3220">
        <v>1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2016031224</v>
      </c>
      <c r="BM3220">
        <v>24</v>
      </c>
    </row>
    <row r="3221" spans="1:65">
      <c r="A3221" t="s">
        <v>9080</v>
      </c>
      <c r="B3221">
        <v>3220</v>
      </c>
      <c r="C3221" t="s">
        <v>718</v>
      </c>
      <c r="D3221">
        <v>1</v>
      </c>
      <c r="E3221">
        <v>24</v>
      </c>
      <c r="F3221">
        <v>2016031224</v>
      </c>
      <c r="G3221">
        <v>20160312</v>
      </c>
      <c r="H3221" t="s">
        <v>3714</v>
      </c>
      <c r="I3221" t="s">
        <v>1324</v>
      </c>
      <c r="J3221" t="s">
        <v>55</v>
      </c>
      <c r="K3221">
        <v>0</v>
      </c>
      <c r="L3221" t="s">
        <v>55</v>
      </c>
      <c r="M3221" t="s">
        <v>55</v>
      </c>
      <c r="N3221" t="s">
        <v>56</v>
      </c>
      <c r="O3221" t="s">
        <v>57</v>
      </c>
      <c r="P3221" t="s">
        <v>57</v>
      </c>
      <c r="Q3221" t="s">
        <v>3</v>
      </c>
      <c r="R3221" t="s">
        <v>140</v>
      </c>
      <c r="S3221" t="s">
        <v>55</v>
      </c>
      <c r="T3221" t="s">
        <v>56</v>
      </c>
      <c r="U3221" t="s">
        <v>56</v>
      </c>
      <c r="V3221" t="s">
        <v>68</v>
      </c>
      <c r="W3221" t="s">
        <v>55</v>
      </c>
      <c r="X3221" t="s">
        <v>56</v>
      </c>
      <c r="Y3221" t="s">
        <v>56</v>
      </c>
      <c r="Z3221" t="s">
        <v>56</v>
      </c>
      <c r="AA3221" t="s">
        <v>57</v>
      </c>
      <c r="AB3221" t="s">
        <v>56</v>
      </c>
      <c r="AC3221" t="s">
        <v>68</v>
      </c>
      <c r="AD3221" t="s">
        <v>3715</v>
      </c>
      <c r="AE3221">
        <v>1</v>
      </c>
      <c r="AF3221">
        <v>0</v>
      </c>
      <c r="AG3221">
        <v>0</v>
      </c>
      <c r="AH3221">
        <v>0</v>
      </c>
      <c r="AI3221" s="18" t="str">
        <f t="shared" si="201"/>
        <v>0</v>
      </c>
      <c r="AJ3221" s="18" t="str">
        <f t="shared" si="202"/>
        <v>1</v>
      </c>
      <c r="AK3221" s="18" t="str">
        <f t="shared" si="203"/>
        <v>1</v>
      </c>
      <c r="AL3221" s="18">
        <f t="shared" si="204"/>
        <v>0</v>
      </c>
      <c r="AM3221">
        <v>2</v>
      </c>
      <c r="AN3221">
        <v>2</v>
      </c>
      <c r="AO3221">
        <v>0</v>
      </c>
      <c r="AP3221">
        <v>0</v>
      </c>
      <c r="AQ3221">
        <v>0</v>
      </c>
      <c r="AR3221" t="s">
        <v>293</v>
      </c>
      <c r="AS3221" t="s">
        <v>141</v>
      </c>
      <c r="AT3221" t="s">
        <v>141</v>
      </c>
      <c r="AU3221" t="s">
        <v>1326</v>
      </c>
      <c r="AV3221" t="s">
        <v>9080</v>
      </c>
      <c r="AW3221" t="s">
        <v>3714</v>
      </c>
      <c r="AX3221">
        <v>1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2016031224</v>
      </c>
      <c r="BM3221">
        <v>24</v>
      </c>
    </row>
    <row r="3222" spans="1:65">
      <c r="A3222" t="s">
        <v>9081</v>
      </c>
      <c r="B3222">
        <v>3221</v>
      </c>
      <c r="C3222" t="s">
        <v>718</v>
      </c>
      <c r="D3222">
        <v>1</v>
      </c>
      <c r="E3222">
        <v>24</v>
      </c>
      <c r="F3222">
        <v>2016031224</v>
      </c>
      <c r="G3222">
        <v>20160312</v>
      </c>
      <c r="H3222" t="s">
        <v>3716</v>
      </c>
      <c r="I3222" t="s">
        <v>80</v>
      </c>
      <c r="J3222" t="s">
        <v>55</v>
      </c>
      <c r="K3222">
        <v>1</v>
      </c>
      <c r="L3222">
        <v>0</v>
      </c>
      <c r="M3222">
        <v>1</v>
      </c>
      <c r="N3222" t="s">
        <v>56</v>
      </c>
      <c r="O3222" t="s">
        <v>80</v>
      </c>
      <c r="P3222" t="s">
        <v>68</v>
      </c>
      <c r="Q3222" t="s">
        <v>3</v>
      </c>
      <c r="R3222" t="s">
        <v>140</v>
      </c>
      <c r="S3222" t="s">
        <v>55</v>
      </c>
      <c r="T3222" t="s">
        <v>56</v>
      </c>
      <c r="U3222" t="s">
        <v>56</v>
      </c>
      <c r="V3222" t="s">
        <v>56</v>
      </c>
      <c r="W3222" t="s">
        <v>55</v>
      </c>
      <c r="X3222" t="s">
        <v>56</v>
      </c>
      <c r="Y3222" t="s">
        <v>56</v>
      </c>
      <c r="Z3222" t="s">
        <v>56</v>
      </c>
      <c r="AA3222" t="s">
        <v>57</v>
      </c>
      <c r="AB3222" t="s">
        <v>56</v>
      </c>
      <c r="AC3222" t="s">
        <v>56</v>
      </c>
      <c r="AD3222" t="s">
        <v>3717</v>
      </c>
      <c r="AE3222">
        <v>1</v>
      </c>
      <c r="AF3222">
        <v>0</v>
      </c>
      <c r="AG3222">
        <v>0</v>
      </c>
      <c r="AH3222">
        <v>0</v>
      </c>
      <c r="AI3222" s="18" t="str">
        <f t="shared" si="201"/>
        <v>0</v>
      </c>
      <c r="AJ3222" s="18" t="str">
        <f t="shared" si="202"/>
        <v>1</v>
      </c>
      <c r="AK3222" s="18" t="str">
        <f t="shared" si="203"/>
        <v>1</v>
      </c>
      <c r="AL3222" s="18">
        <f t="shared" si="204"/>
        <v>0</v>
      </c>
      <c r="AM3222">
        <v>2</v>
      </c>
      <c r="AN3222">
        <v>2</v>
      </c>
      <c r="AO3222">
        <v>0</v>
      </c>
      <c r="AP3222">
        <v>0</v>
      </c>
      <c r="AQ3222">
        <v>0</v>
      </c>
      <c r="AR3222" t="s">
        <v>59</v>
      </c>
      <c r="AS3222" t="s">
        <v>141</v>
      </c>
      <c r="AT3222" t="s">
        <v>141</v>
      </c>
      <c r="AU3222" t="s">
        <v>1326</v>
      </c>
      <c r="AV3222" t="s">
        <v>9081</v>
      </c>
      <c r="AW3222" t="s">
        <v>3716</v>
      </c>
      <c r="AX3222">
        <v>1</v>
      </c>
      <c r="AY3222">
        <v>0</v>
      </c>
      <c r="AZ3222">
        <v>0</v>
      </c>
      <c r="BA3222">
        <v>0</v>
      </c>
      <c r="BB3222">
        <v>1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2016031224</v>
      </c>
      <c r="BM3222">
        <v>24</v>
      </c>
    </row>
    <row r="3223" spans="1:65">
      <c r="A3223" t="s">
        <v>9082</v>
      </c>
      <c r="B3223">
        <v>3222</v>
      </c>
      <c r="C3223" t="s">
        <v>718</v>
      </c>
      <c r="D3223">
        <v>1</v>
      </c>
      <c r="E3223">
        <v>24</v>
      </c>
      <c r="F3223">
        <v>2016031224</v>
      </c>
      <c r="G3223">
        <v>20160312</v>
      </c>
      <c r="H3223" t="s">
        <v>3718</v>
      </c>
      <c r="I3223" t="s">
        <v>786</v>
      </c>
      <c r="J3223" t="s">
        <v>55</v>
      </c>
      <c r="K3223">
        <v>2</v>
      </c>
      <c r="L3223">
        <v>1</v>
      </c>
      <c r="M3223">
        <v>1</v>
      </c>
      <c r="N3223" t="s">
        <v>56</v>
      </c>
      <c r="O3223" t="s">
        <v>3710</v>
      </c>
      <c r="P3223" t="s">
        <v>68</v>
      </c>
      <c r="Q3223" t="s">
        <v>3</v>
      </c>
      <c r="R3223" t="s">
        <v>140</v>
      </c>
      <c r="S3223" t="s">
        <v>55</v>
      </c>
      <c r="T3223" t="s">
        <v>68</v>
      </c>
      <c r="U3223" t="s">
        <v>56</v>
      </c>
      <c r="V3223" t="s">
        <v>68</v>
      </c>
      <c r="W3223" t="s">
        <v>55</v>
      </c>
      <c r="X3223" t="s">
        <v>56</v>
      </c>
      <c r="Y3223" t="s">
        <v>56</v>
      </c>
      <c r="Z3223" t="s">
        <v>56</v>
      </c>
      <c r="AA3223" t="s">
        <v>57</v>
      </c>
      <c r="AB3223" t="s">
        <v>68</v>
      </c>
      <c r="AC3223" t="s">
        <v>68</v>
      </c>
      <c r="AD3223" t="s">
        <v>3719</v>
      </c>
      <c r="AE3223">
        <v>1</v>
      </c>
      <c r="AF3223">
        <v>0</v>
      </c>
      <c r="AG3223">
        <v>0</v>
      </c>
      <c r="AH3223">
        <v>0</v>
      </c>
      <c r="AI3223" s="18" t="str">
        <f t="shared" si="201"/>
        <v>0</v>
      </c>
      <c r="AJ3223" s="18" t="str">
        <f t="shared" si="202"/>
        <v>1</v>
      </c>
      <c r="AK3223" s="18" t="str">
        <f t="shared" si="203"/>
        <v>1</v>
      </c>
      <c r="AL3223" s="18">
        <f t="shared" si="204"/>
        <v>0</v>
      </c>
      <c r="AM3223">
        <v>2</v>
      </c>
      <c r="AN3223">
        <v>2</v>
      </c>
      <c r="AO3223">
        <v>0</v>
      </c>
      <c r="AP3223">
        <v>0</v>
      </c>
      <c r="AQ3223">
        <v>0</v>
      </c>
      <c r="AR3223" t="s">
        <v>426</v>
      </c>
      <c r="AS3223" t="s">
        <v>141</v>
      </c>
      <c r="AT3223" t="s">
        <v>141</v>
      </c>
      <c r="AU3223" t="s">
        <v>1326</v>
      </c>
      <c r="AV3223" t="s">
        <v>9082</v>
      </c>
      <c r="AW3223" t="s">
        <v>3718</v>
      </c>
      <c r="AX3223">
        <v>1</v>
      </c>
      <c r="AY3223">
        <v>0</v>
      </c>
      <c r="AZ3223">
        <v>0</v>
      </c>
      <c r="BA3223">
        <v>0</v>
      </c>
      <c r="BB3223">
        <v>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2016031224</v>
      </c>
      <c r="BM3223">
        <v>24</v>
      </c>
    </row>
    <row r="3224" spans="1:65">
      <c r="A3224" t="s">
        <v>9083</v>
      </c>
      <c r="B3224">
        <v>3223</v>
      </c>
      <c r="C3224" t="s">
        <v>718</v>
      </c>
      <c r="D3224">
        <v>1</v>
      </c>
      <c r="E3224">
        <v>24</v>
      </c>
      <c r="F3224">
        <v>2016031324</v>
      </c>
      <c r="G3224">
        <v>20160313</v>
      </c>
      <c r="H3224" t="s">
        <v>3720</v>
      </c>
      <c r="I3224" t="s">
        <v>80</v>
      </c>
      <c r="J3224" t="s">
        <v>55</v>
      </c>
      <c r="K3224">
        <v>1</v>
      </c>
      <c r="L3224">
        <v>0</v>
      </c>
      <c r="M3224">
        <v>1</v>
      </c>
      <c r="N3224" t="s">
        <v>56</v>
      </c>
      <c r="O3224" t="s">
        <v>1781</v>
      </c>
      <c r="P3224" t="s">
        <v>68</v>
      </c>
      <c r="Q3224" t="s">
        <v>3</v>
      </c>
      <c r="R3224" t="s">
        <v>80</v>
      </c>
      <c r="S3224" t="s">
        <v>55</v>
      </c>
      <c r="T3224" t="s">
        <v>56</v>
      </c>
      <c r="U3224" t="s">
        <v>56</v>
      </c>
      <c r="V3224" t="s">
        <v>56</v>
      </c>
      <c r="W3224" t="s">
        <v>55</v>
      </c>
      <c r="X3224" t="s">
        <v>56</v>
      </c>
      <c r="Y3224" t="s">
        <v>56</v>
      </c>
      <c r="Z3224" t="s">
        <v>56</v>
      </c>
      <c r="AA3224" t="s">
        <v>57</v>
      </c>
      <c r="AB3224" t="s">
        <v>56</v>
      </c>
      <c r="AC3224" t="s">
        <v>56</v>
      </c>
      <c r="AD3224" t="s">
        <v>3721</v>
      </c>
      <c r="AE3224">
        <v>0</v>
      </c>
      <c r="AF3224">
        <v>0</v>
      </c>
      <c r="AG3224">
        <v>1</v>
      </c>
      <c r="AH3224">
        <v>0</v>
      </c>
      <c r="AI3224" s="18" t="str">
        <f t="shared" si="201"/>
        <v>1</v>
      </c>
      <c r="AJ3224" s="18" t="str">
        <f t="shared" si="202"/>
        <v>1</v>
      </c>
      <c r="AK3224" s="18" t="str">
        <f t="shared" si="203"/>
        <v>0</v>
      </c>
      <c r="AL3224" s="18">
        <f t="shared" si="204"/>
        <v>0</v>
      </c>
      <c r="AM3224">
        <v>2</v>
      </c>
      <c r="AN3224">
        <v>2</v>
      </c>
      <c r="AO3224">
        <v>0</v>
      </c>
      <c r="AP3224">
        <v>0</v>
      </c>
      <c r="AQ3224">
        <v>0</v>
      </c>
      <c r="AR3224" t="s">
        <v>59</v>
      </c>
      <c r="AS3224" t="s">
        <v>80</v>
      </c>
      <c r="AT3224" t="s">
        <v>80</v>
      </c>
      <c r="AU3224" t="s">
        <v>80</v>
      </c>
      <c r="AV3224" t="s">
        <v>9083</v>
      </c>
      <c r="AW3224" t="s">
        <v>3720</v>
      </c>
      <c r="AX3224">
        <v>0</v>
      </c>
      <c r="AY3224">
        <v>1</v>
      </c>
      <c r="AZ3224">
        <v>0</v>
      </c>
      <c r="BA3224">
        <v>0</v>
      </c>
      <c r="BB3224">
        <v>0</v>
      </c>
      <c r="BC3224">
        <v>1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2016031324</v>
      </c>
      <c r="BM3224">
        <v>24</v>
      </c>
    </row>
    <row r="3225" spans="1:65">
      <c r="A3225" t="s">
        <v>9084</v>
      </c>
      <c r="B3225">
        <v>3224</v>
      </c>
      <c r="C3225" t="s">
        <v>57</v>
      </c>
      <c r="D3225" t="s">
        <v>55</v>
      </c>
      <c r="E3225">
        <v>24</v>
      </c>
      <c r="F3225">
        <v>2016031324</v>
      </c>
      <c r="G3225" t="s">
        <v>55</v>
      </c>
      <c r="H3225" t="s">
        <v>3722</v>
      </c>
      <c r="I3225" t="s">
        <v>55</v>
      </c>
      <c r="J3225" t="s">
        <v>55</v>
      </c>
      <c r="K3225" t="s">
        <v>55</v>
      </c>
      <c r="L3225" t="s">
        <v>55</v>
      </c>
      <c r="M3225" t="s">
        <v>55</v>
      </c>
      <c r="N3225" t="s">
        <v>57</v>
      </c>
      <c r="O3225" t="s">
        <v>57</v>
      </c>
      <c r="P3225" t="s">
        <v>57</v>
      </c>
      <c r="Q3225" t="s">
        <v>57</v>
      </c>
      <c r="R3225" t="s">
        <v>57</v>
      </c>
      <c r="S3225" t="s">
        <v>55</v>
      </c>
      <c r="T3225" t="s">
        <v>57</v>
      </c>
      <c r="U3225" t="s">
        <v>57</v>
      </c>
      <c r="V3225" t="s">
        <v>57</v>
      </c>
      <c r="W3225" t="s">
        <v>55</v>
      </c>
      <c r="X3225" t="s">
        <v>57</v>
      </c>
      <c r="Y3225" t="s">
        <v>57</v>
      </c>
      <c r="Z3225" t="s">
        <v>57</v>
      </c>
      <c r="AA3225" t="s">
        <v>57</v>
      </c>
      <c r="AB3225" t="s">
        <v>57</v>
      </c>
      <c r="AC3225" t="s">
        <v>57</v>
      </c>
      <c r="AD3225" t="s">
        <v>57</v>
      </c>
      <c r="AE3225">
        <v>0</v>
      </c>
      <c r="AF3225">
        <v>0</v>
      </c>
      <c r="AG3225">
        <v>0</v>
      </c>
      <c r="AH3225">
        <v>0</v>
      </c>
      <c r="AI3225" s="18" t="str">
        <f t="shared" si="201"/>
        <v>1</v>
      </c>
      <c r="AJ3225" s="18" t="str">
        <f t="shared" si="202"/>
        <v>1</v>
      </c>
      <c r="AK3225" s="18" t="str">
        <f t="shared" si="203"/>
        <v>1</v>
      </c>
      <c r="AL3225" s="18">
        <f t="shared" si="204"/>
        <v>0</v>
      </c>
      <c r="AM3225" t="s">
        <v>55</v>
      </c>
      <c r="AN3225" t="s">
        <v>55</v>
      </c>
      <c r="AO3225">
        <v>0</v>
      </c>
      <c r="AP3225">
        <v>1</v>
      </c>
      <c r="AQ3225">
        <v>0</v>
      </c>
      <c r="AR3225" t="s">
        <v>59</v>
      </c>
      <c r="AS3225" t="s">
        <v>80</v>
      </c>
      <c r="AT3225" t="s">
        <v>80</v>
      </c>
      <c r="AU3225" t="s">
        <v>80</v>
      </c>
      <c r="AV3225" t="s">
        <v>9084</v>
      </c>
      <c r="AW3225" t="s">
        <v>3722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1</v>
      </c>
      <c r="BJ3225">
        <v>0</v>
      </c>
      <c r="BK3225">
        <v>0</v>
      </c>
      <c r="BL3225">
        <v>2016031324</v>
      </c>
      <c r="BM3225">
        <v>24</v>
      </c>
    </row>
    <row r="3226" spans="1:65">
      <c r="A3226" t="s">
        <v>9085</v>
      </c>
      <c r="B3226">
        <v>3225</v>
      </c>
      <c r="C3226" t="s">
        <v>718</v>
      </c>
      <c r="D3226">
        <v>1</v>
      </c>
      <c r="E3226">
        <v>24</v>
      </c>
      <c r="F3226">
        <v>2016031324</v>
      </c>
      <c r="G3226">
        <v>20160313</v>
      </c>
      <c r="H3226" t="s">
        <v>2948</v>
      </c>
      <c r="I3226" t="s">
        <v>618</v>
      </c>
      <c r="J3226" t="s">
        <v>55</v>
      </c>
      <c r="K3226">
        <v>1</v>
      </c>
      <c r="L3226">
        <v>0</v>
      </c>
      <c r="M3226">
        <v>1</v>
      </c>
      <c r="N3226" t="s">
        <v>56</v>
      </c>
      <c r="O3226" t="s">
        <v>618</v>
      </c>
      <c r="P3226" t="s">
        <v>68</v>
      </c>
      <c r="Q3226" t="s">
        <v>3</v>
      </c>
      <c r="R3226" t="s">
        <v>3354</v>
      </c>
      <c r="S3226" t="s">
        <v>55</v>
      </c>
      <c r="T3226" t="s">
        <v>56</v>
      </c>
      <c r="U3226" t="s">
        <v>56</v>
      </c>
      <c r="V3226" t="s">
        <v>56</v>
      </c>
      <c r="W3226" t="s">
        <v>55</v>
      </c>
      <c r="X3226" t="s">
        <v>56</v>
      </c>
      <c r="Y3226" t="s">
        <v>56</v>
      </c>
      <c r="Z3226" t="s">
        <v>56</v>
      </c>
      <c r="AA3226" t="s">
        <v>57</v>
      </c>
      <c r="AB3226" t="s">
        <v>56</v>
      </c>
      <c r="AC3226" t="s">
        <v>56</v>
      </c>
      <c r="AD3226" t="s">
        <v>57</v>
      </c>
      <c r="AE3226">
        <v>0</v>
      </c>
      <c r="AF3226">
        <v>0</v>
      </c>
      <c r="AG3226">
        <v>0</v>
      </c>
      <c r="AH3226">
        <v>1</v>
      </c>
      <c r="AI3226" s="18" t="str">
        <f t="shared" si="201"/>
        <v>1</v>
      </c>
      <c r="AJ3226" s="18" t="str">
        <f t="shared" si="202"/>
        <v>1</v>
      </c>
      <c r="AK3226" s="18" t="str">
        <f t="shared" si="203"/>
        <v>1</v>
      </c>
      <c r="AL3226" s="18">
        <f t="shared" si="204"/>
        <v>1</v>
      </c>
      <c r="AM3226" t="s">
        <v>55</v>
      </c>
      <c r="AN3226" t="s">
        <v>55</v>
      </c>
      <c r="AO3226">
        <v>0</v>
      </c>
      <c r="AP3226">
        <v>0</v>
      </c>
      <c r="AQ3226">
        <v>0</v>
      </c>
      <c r="AR3226" t="s">
        <v>379</v>
      </c>
      <c r="AS3226" t="s">
        <v>539</v>
      </c>
      <c r="AT3226" t="s">
        <v>539</v>
      </c>
      <c r="AU3226" t="s">
        <v>4450</v>
      </c>
      <c r="AV3226" t="s">
        <v>9085</v>
      </c>
      <c r="AW3226" t="s">
        <v>2948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1</v>
      </c>
      <c r="BL3226">
        <v>2016031324</v>
      </c>
      <c r="BM3226">
        <v>24</v>
      </c>
    </row>
    <row r="3227" spans="1:65">
      <c r="A3227" t="s">
        <v>9086</v>
      </c>
      <c r="B3227">
        <v>3226</v>
      </c>
      <c r="C3227" t="s">
        <v>718</v>
      </c>
      <c r="D3227">
        <v>1</v>
      </c>
      <c r="E3227">
        <v>24</v>
      </c>
      <c r="F3227">
        <v>2016031324</v>
      </c>
      <c r="G3227">
        <v>20160313</v>
      </c>
      <c r="H3227" t="s">
        <v>3723</v>
      </c>
      <c r="I3227" t="s">
        <v>618</v>
      </c>
      <c r="J3227" t="s">
        <v>55</v>
      </c>
      <c r="K3227">
        <v>1</v>
      </c>
      <c r="L3227">
        <v>1</v>
      </c>
      <c r="M3227">
        <v>0</v>
      </c>
      <c r="N3227" t="s">
        <v>56</v>
      </c>
      <c r="O3227" t="s">
        <v>618</v>
      </c>
      <c r="P3227" t="s">
        <v>68</v>
      </c>
      <c r="Q3227" t="s">
        <v>3</v>
      </c>
      <c r="R3227" t="s">
        <v>3354</v>
      </c>
      <c r="S3227" t="s">
        <v>55</v>
      </c>
      <c r="T3227" t="s">
        <v>56</v>
      </c>
      <c r="U3227" t="s">
        <v>56</v>
      </c>
      <c r="V3227" t="s">
        <v>56</v>
      </c>
      <c r="W3227" t="s">
        <v>55</v>
      </c>
      <c r="X3227" t="s">
        <v>56</v>
      </c>
      <c r="Y3227" t="s">
        <v>56</v>
      </c>
      <c r="Z3227" t="s">
        <v>56</v>
      </c>
      <c r="AA3227" t="s">
        <v>57</v>
      </c>
      <c r="AB3227" t="s">
        <v>56</v>
      </c>
      <c r="AC3227" t="s">
        <v>56</v>
      </c>
      <c r="AD3227" t="s">
        <v>57</v>
      </c>
      <c r="AE3227">
        <v>0</v>
      </c>
      <c r="AF3227">
        <v>1</v>
      </c>
      <c r="AG3227">
        <v>0</v>
      </c>
      <c r="AH3227">
        <v>0</v>
      </c>
      <c r="AI3227" s="18" t="str">
        <f t="shared" si="201"/>
        <v>1</v>
      </c>
      <c r="AJ3227" s="18" t="str">
        <f t="shared" si="202"/>
        <v>0</v>
      </c>
      <c r="AK3227" s="18" t="str">
        <f t="shared" si="203"/>
        <v>1</v>
      </c>
      <c r="AL3227" s="18">
        <f t="shared" si="204"/>
        <v>0</v>
      </c>
      <c r="AM3227">
        <v>2</v>
      </c>
      <c r="AN3227">
        <v>2</v>
      </c>
      <c r="AO3227">
        <v>0</v>
      </c>
      <c r="AP3227">
        <v>0</v>
      </c>
      <c r="AQ3227">
        <v>0</v>
      </c>
      <c r="AR3227" t="s">
        <v>379</v>
      </c>
      <c r="AS3227" t="s">
        <v>539</v>
      </c>
      <c r="AT3227" t="s">
        <v>539</v>
      </c>
      <c r="AU3227" t="s">
        <v>4450</v>
      </c>
      <c r="AV3227" t="s">
        <v>9086</v>
      </c>
      <c r="AW3227" t="s">
        <v>3723</v>
      </c>
      <c r="AX3227">
        <v>0</v>
      </c>
      <c r="AY3227">
        <v>0</v>
      </c>
      <c r="AZ3227">
        <v>1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2016031324</v>
      </c>
      <c r="BM3227">
        <v>24</v>
      </c>
    </row>
    <row r="3228" spans="1:65">
      <c r="A3228" t="s">
        <v>9087</v>
      </c>
      <c r="B3228">
        <v>3227</v>
      </c>
      <c r="C3228" t="s">
        <v>57</v>
      </c>
      <c r="D3228" t="s">
        <v>55</v>
      </c>
      <c r="E3228">
        <v>24</v>
      </c>
      <c r="F3228">
        <v>2016031324</v>
      </c>
      <c r="G3228" t="s">
        <v>55</v>
      </c>
      <c r="H3228" t="s">
        <v>3724</v>
      </c>
      <c r="I3228" t="s">
        <v>55</v>
      </c>
      <c r="J3228" t="s">
        <v>55</v>
      </c>
      <c r="K3228" t="s">
        <v>55</v>
      </c>
      <c r="L3228" t="s">
        <v>55</v>
      </c>
      <c r="M3228" t="s">
        <v>55</v>
      </c>
      <c r="N3228" t="s">
        <v>57</v>
      </c>
      <c r="O3228" t="s">
        <v>57</v>
      </c>
      <c r="P3228" t="s">
        <v>57</v>
      </c>
      <c r="Q3228" t="s">
        <v>57</v>
      </c>
      <c r="R3228" t="s">
        <v>57</v>
      </c>
      <c r="S3228" t="s">
        <v>55</v>
      </c>
      <c r="T3228" t="s">
        <v>57</v>
      </c>
      <c r="U3228" t="s">
        <v>57</v>
      </c>
      <c r="V3228" t="s">
        <v>57</v>
      </c>
      <c r="W3228" t="s">
        <v>55</v>
      </c>
      <c r="X3228" t="s">
        <v>57</v>
      </c>
      <c r="Y3228" t="s">
        <v>57</v>
      </c>
      <c r="Z3228" t="s">
        <v>57</v>
      </c>
      <c r="AA3228" t="s">
        <v>57</v>
      </c>
      <c r="AB3228" t="s">
        <v>57</v>
      </c>
      <c r="AC3228" t="s">
        <v>57</v>
      </c>
      <c r="AD3228" t="s">
        <v>57</v>
      </c>
      <c r="AE3228">
        <v>0</v>
      </c>
      <c r="AF3228">
        <v>0</v>
      </c>
      <c r="AG3228">
        <v>0</v>
      </c>
      <c r="AH3228">
        <v>0</v>
      </c>
      <c r="AI3228" s="18" t="str">
        <f t="shared" si="201"/>
        <v>1</v>
      </c>
      <c r="AJ3228" s="18" t="str">
        <f t="shared" si="202"/>
        <v>1</v>
      </c>
      <c r="AK3228" s="18" t="str">
        <f t="shared" si="203"/>
        <v>1</v>
      </c>
      <c r="AL3228" s="18">
        <f t="shared" si="204"/>
        <v>0</v>
      </c>
      <c r="AM3228" t="s">
        <v>55</v>
      </c>
      <c r="AN3228" t="s">
        <v>55</v>
      </c>
      <c r="AO3228">
        <v>0</v>
      </c>
      <c r="AP3228">
        <v>1</v>
      </c>
      <c r="AQ3228">
        <v>0</v>
      </c>
      <c r="AR3228" t="s">
        <v>59</v>
      </c>
      <c r="AS3228" t="s">
        <v>80</v>
      </c>
      <c r="AT3228" t="s">
        <v>80</v>
      </c>
      <c r="AU3228" t="s">
        <v>80</v>
      </c>
      <c r="AV3228" t="s">
        <v>9087</v>
      </c>
      <c r="AW3228" t="s">
        <v>3724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1</v>
      </c>
      <c r="BJ3228">
        <v>0</v>
      </c>
      <c r="BK3228">
        <v>0</v>
      </c>
      <c r="BL3228">
        <v>2016031324</v>
      </c>
      <c r="BM3228">
        <v>24</v>
      </c>
    </row>
    <row r="3229" spans="1:65">
      <c r="A3229" t="s">
        <v>9088</v>
      </c>
      <c r="B3229">
        <v>3228</v>
      </c>
      <c r="C3229" t="s">
        <v>718</v>
      </c>
      <c r="D3229">
        <v>1</v>
      </c>
      <c r="E3229">
        <v>24</v>
      </c>
      <c r="F3229">
        <v>2016031324</v>
      </c>
      <c r="G3229">
        <v>20160313</v>
      </c>
      <c r="H3229" t="s">
        <v>3725</v>
      </c>
      <c r="I3229" t="s">
        <v>618</v>
      </c>
      <c r="J3229" t="s">
        <v>55</v>
      </c>
      <c r="K3229">
        <v>1</v>
      </c>
      <c r="L3229">
        <v>0</v>
      </c>
      <c r="M3229">
        <v>1</v>
      </c>
      <c r="N3229" t="s">
        <v>56</v>
      </c>
      <c r="O3229" t="s">
        <v>618</v>
      </c>
      <c r="P3229" t="s">
        <v>68</v>
      </c>
      <c r="Q3229" t="s">
        <v>3</v>
      </c>
      <c r="R3229" t="s">
        <v>3354</v>
      </c>
      <c r="S3229" t="s">
        <v>55</v>
      </c>
      <c r="T3229" t="s">
        <v>56</v>
      </c>
      <c r="U3229" t="s">
        <v>56</v>
      </c>
      <c r="V3229" t="s">
        <v>56</v>
      </c>
      <c r="W3229" t="s">
        <v>55</v>
      </c>
      <c r="X3229" t="s">
        <v>56</v>
      </c>
      <c r="Y3229" t="s">
        <v>56</v>
      </c>
      <c r="Z3229" t="s">
        <v>56</v>
      </c>
      <c r="AA3229" t="s">
        <v>57</v>
      </c>
      <c r="AB3229" t="s">
        <v>56</v>
      </c>
      <c r="AC3229" t="s">
        <v>56</v>
      </c>
      <c r="AD3229" t="s">
        <v>57</v>
      </c>
      <c r="AE3229">
        <v>1</v>
      </c>
      <c r="AF3229">
        <v>0</v>
      </c>
      <c r="AG3229">
        <v>0</v>
      </c>
      <c r="AH3229">
        <v>0</v>
      </c>
      <c r="AI3229" s="18" t="str">
        <f t="shared" si="201"/>
        <v>0</v>
      </c>
      <c r="AJ3229" s="18" t="str">
        <f t="shared" si="202"/>
        <v>1</v>
      </c>
      <c r="AK3229" s="18" t="str">
        <f t="shared" si="203"/>
        <v>1</v>
      </c>
      <c r="AL3229" s="18">
        <f t="shared" si="204"/>
        <v>0</v>
      </c>
      <c r="AM3229">
        <v>2</v>
      </c>
      <c r="AN3229">
        <v>2</v>
      </c>
      <c r="AO3229">
        <v>0</v>
      </c>
      <c r="AP3229">
        <v>0</v>
      </c>
      <c r="AQ3229">
        <v>0</v>
      </c>
      <c r="AR3229" t="s">
        <v>379</v>
      </c>
      <c r="AS3229" t="s">
        <v>539</v>
      </c>
      <c r="AT3229" t="s">
        <v>539</v>
      </c>
      <c r="AU3229" t="s">
        <v>4450</v>
      </c>
      <c r="AV3229" t="s">
        <v>9088</v>
      </c>
      <c r="AW3229" t="s">
        <v>3725</v>
      </c>
      <c r="AX3229">
        <v>1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2016031324</v>
      </c>
      <c r="BM3229">
        <v>24</v>
      </c>
    </row>
    <row r="3230" spans="1:65">
      <c r="A3230" t="s">
        <v>9089</v>
      </c>
      <c r="B3230">
        <v>3229</v>
      </c>
      <c r="C3230" t="s">
        <v>718</v>
      </c>
      <c r="D3230">
        <v>1</v>
      </c>
      <c r="E3230">
        <v>24</v>
      </c>
      <c r="F3230">
        <v>2016031324</v>
      </c>
      <c r="G3230">
        <v>20160313</v>
      </c>
      <c r="H3230" t="s">
        <v>3726</v>
      </c>
      <c r="I3230" t="s">
        <v>618</v>
      </c>
      <c r="J3230" t="s">
        <v>55</v>
      </c>
      <c r="K3230">
        <v>2</v>
      </c>
      <c r="L3230">
        <v>1</v>
      </c>
      <c r="M3230">
        <v>1</v>
      </c>
      <c r="N3230" t="s">
        <v>56</v>
      </c>
      <c r="O3230" t="s">
        <v>618</v>
      </c>
      <c r="P3230" t="s">
        <v>68</v>
      </c>
      <c r="Q3230" t="s">
        <v>3</v>
      </c>
      <c r="R3230" t="s">
        <v>3354</v>
      </c>
      <c r="S3230" t="s">
        <v>55</v>
      </c>
      <c r="T3230" t="s">
        <v>56</v>
      </c>
      <c r="U3230" t="s">
        <v>56</v>
      </c>
      <c r="V3230" t="s">
        <v>56</v>
      </c>
      <c r="W3230" t="s">
        <v>55</v>
      </c>
      <c r="X3230" t="s">
        <v>56</v>
      </c>
      <c r="Y3230" t="s">
        <v>56</v>
      </c>
      <c r="Z3230" t="s">
        <v>56</v>
      </c>
      <c r="AA3230" t="s">
        <v>57</v>
      </c>
      <c r="AB3230" t="s">
        <v>56</v>
      </c>
      <c r="AC3230" t="s">
        <v>56</v>
      </c>
      <c r="AD3230" t="s">
        <v>57</v>
      </c>
      <c r="AE3230">
        <v>1</v>
      </c>
      <c r="AF3230">
        <v>0</v>
      </c>
      <c r="AG3230">
        <v>0</v>
      </c>
      <c r="AH3230">
        <v>0</v>
      </c>
      <c r="AI3230" s="18" t="str">
        <f t="shared" si="201"/>
        <v>0</v>
      </c>
      <c r="AJ3230" s="18" t="str">
        <f t="shared" si="202"/>
        <v>1</v>
      </c>
      <c r="AK3230" s="18" t="str">
        <f t="shared" si="203"/>
        <v>1</v>
      </c>
      <c r="AL3230" s="18">
        <f t="shared" si="204"/>
        <v>0</v>
      </c>
      <c r="AM3230">
        <v>2</v>
      </c>
      <c r="AN3230">
        <v>2</v>
      </c>
      <c r="AO3230">
        <v>0</v>
      </c>
      <c r="AP3230">
        <v>0</v>
      </c>
      <c r="AQ3230">
        <v>0</v>
      </c>
      <c r="AR3230" t="s">
        <v>379</v>
      </c>
      <c r="AS3230" t="s">
        <v>539</v>
      </c>
      <c r="AT3230" t="s">
        <v>539</v>
      </c>
      <c r="AU3230" t="s">
        <v>4450</v>
      </c>
      <c r="AV3230" t="s">
        <v>9089</v>
      </c>
      <c r="AW3230" t="s">
        <v>3726</v>
      </c>
      <c r="AX3230">
        <v>1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2016031324</v>
      </c>
      <c r="BM3230">
        <v>24</v>
      </c>
    </row>
    <row r="3231" spans="1:65">
      <c r="A3231" t="s">
        <v>9090</v>
      </c>
      <c r="B3231">
        <v>3230</v>
      </c>
      <c r="C3231" t="s">
        <v>718</v>
      </c>
      <c r="D3231">
        <v>1</v>
      </c>
      <c r="E3231">
        <v>24</v>
      </c>
      <c r="F3231">
        <v>2016031324</v>
      </c>
      <c r="G3231">
        <v>20160313</v>
      </c>
      <c r="H3231" t="s">
        <v>3727</v>
      </c>
      <c r="I3231" t="s">
        <v>618</v>
      </c>
      <c r="J3231" t="s">
        <v>55</v>
      </c>
      <c r="K3231">
        <v>1</v>
      </c>
      <c r="L3231">
        <v>1</v>
      </c>
      <c r="M3231">
        <v>0</v>
      </c>
      <c r="N3231" t="s">
        <v>56</v>
      </c>
      <c r="O3231" t="s">
        <v>618</v>
      </c>
      <c r="P3231" t="s">
        <v>68</v>
      </c>
      <c r="Q3231" t="s">
        <v>3</v>
      </c>
      <c r="R3231" t="s">
        <v>3354</v>
      </c>
      <c r="S3231" t="s">
        <v>55</v>
      </c>
      <c r="T3231" t="s">
        <v>56</v>
      </c>
      <c r="U3231" t="s">
        <v>56</v>
      </c>
      <c r="V3231" t="s">
        <v>56</v>
      </c>
      <c r="W3231" t="s">
        <v>55</v>
      </c>
      <c r="X3231" t="s">
        <v>56</v>
      </c>
      <c r="Y3231" t="s">
        <v>56</v>
      </c>
      <c r="Z3231" t="s">
        <v>56</v>
      </c>
      <c r="AA3231" t="s">
        <v>57</v>
      </c>
      <c r="AB3231" t="s">
        <v>56</v>
      </c>
      <c r="AC3231" t="s">
        <v>56</v>
      </c>
      <c r="AD3231" t="s">
        <v>57</v>
      </c>
      <c r="AE3231">
        <v>1</v>
      </c>
      <c r="AF3231">
        <v>0</v>
      </c>
      <c r="AG3231">
        <v>0</v>
      </c>
      <c r="AH3231">
        <v>0</v>
      </c>
      <c r="AI3231" s="18" t="str">
        <f t="shared" si="201"/>
        <v>0</v>
      </c>
      <c r="AJ3231" s="18" t="str">
        <f t="shared" si="202"/>
        <v>1</v>
      </c>
      <c r="AK3231" s="18" t="str">
        <f t="shared" si="203"/>
        <v>1</v>
      </c>
      <c r="AL3231" s="18">
        <f t="shared" si="204"/>
        <v>0</v>
      </c>
      <c r="AM3231">
        <v>2</v>
      </c>
      <c r="AN3231">
        <v>2</v>
      </c>
      <c r="AO3231">
        <v>0</v>
      </c>
      <c r="AP3231">
        <v>0</v>
      </c>
      <c r="AQ3231">
        <v>0</v>
      </c>
      <c r="AR3231" t="s">
        <v>379</v>
      </c>
      <c r="AS3231" t="s">
        <v>539</v>
      </c>
      <c r="AT3231" t="s">
        <v>539</v>
      </c>
      <c r="AU3231" t="s">
        <v>4450</v>
      </c>
      <c r="AV3231" t="s">
        <v>9090</v>
      </c>
      <c r="AW3231" t="s">
        <v>3727</v>
      </c>
      <c r="AX3231">
        <v>1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2016031324</v>
      </c>
      <c r="BM3231">
        <v>24</v>
      </c>
    </row>
    <row r="3232" spans="1:65">
      <c r="A3232" t="s">
        <v>9091</v>
      </c>
      <c r="B3232">
        <v>3231</v>
      </c>
      <c r="C3232" t="s">
        <v>718</v>
      </c>
      <c r="D3232">
        <v>1</v>
      </c>
      <c r="E3232">
        <v>24</v>
      </c>
      <c r="F3232">
        <v>2016031324</v>
      </c>
      <c r="G3232">
        <v>20160313</v>
      </c>
      <c r="H3232" t="s">
        <v>3728</v>
      </c>
      <c r="I3232" t="s">
        <v>3729</v>
      </c>
      <c r="J3232" t="s">
        <v>55</v>
      </c>
      <c r="K3232">
        <v>1</v>
      </c>
      <c r="L3232">
        <v>1</v>
      </c>
      <c r="M3232">
        <v>0</v>
      </c>
      <c r="N3232" t="s">
        <v>56</v>
      </c>
      <c r="O3232" t="s">
        <v>3730</v>
      </c>
      <c r="P3232" t="s">
        <v>68</v>
      </c>
      <c r="Q3232" t="s">
        <v>3</v>
      </c>
      <c r="R3232" t="s">
        <v>3354</v>
      </c>
      <c r="S3232" t="s">
        <v>55</v>
      </c>
      <c r="T3232" t="s">
        <v>56</v>
      </c>
      <c r="U3232" t="s">
        <v>56</v>
      </c>
      <c r="V3232" t="s">
        <v>68</v>
      </c>
      <c r="W3232" t="s">
        <v>55</v>
      </c>
      <c r="X3232" t="s">
        <v>56</v>
      </c>
      <c r="Y3232" t="s">
        <v>56</v>
      </c>
      <c r="Z3232" t="s">
        <v>56</v>
      </c>
      <c r="AA3232" t="s">
        <v>57</v>
      </c>
      <c r="AB3232" t="s">
        <v>68</v>
      </c>
      <c r="AC3232" t="s">
        <v>56</v>
      </c>
      <c r="AD3232" t="s">
        <v>57</v>
      </c>
      <c r="AE3232">
        <v>0</v>
      </c>
      <c r="AF3232">
        <v>0</v>
      </c>
      <c r="AG3232">
        <v>1</v>
      </c>
      <c r="AH3232">
        <v>0</v>
      </c>
      <c r="AI3232" s="18" t="str">
        <f t="shared" si="201"/>
        <v>1</v>
      </c>
      <c r="AJ3232" s="18" t="str">
        <f t="shared" si="202"/>
        <v>1</v>
      </c>
      <c r="AK3232" s="18" t="str">
        <f t="shared" si="203"/>
        <v>0</v>
      </c>
      <c r="AL3232" s="18">
        <f t="shared" si="204"/>
        <v>0</v>
      </c>
      <c r="AM3232" t="s">
        <v>55</v>
      </c>
      <c r="AN3232">
        <v>4</v>
      </c>
      <c r="AO3232">
        <v>0</v>
      </c>
      <c r="AP3232">
        <v>0</v>
      </c>
      <c r="AQ3232">
        <v>0</v>
      </c>
      <c r="AR3232" t="s">
        <v>101</v>
      </c>
      <c r="AS3232" t="s">
        <v>539</v>
      </c>
      <c r="AT3232" t="s">
        <v>539</v>
      </c>
      <c r="AU3232" t="s">
        <v>4450</v>
      </c>
      <c r="AV3232" t="s">
        <v>9091</v>
      </c>
      <c r="AW3232" t="s">
        <v>3728</v>
      </c>
      <c r="AX3232">
        <v>0</v>
      </c>
      <c r="AY3232">
        <v>1</v>
      </c>
      <c r="AZ3232">
        <v>0</v>
      </c>
      <c r="BA3232">
        <v>0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2016031324</v>
      </c>
      <c r="BM3232">
        <v>24</v>
      </c>
    </row>
    <row r="3233" spans="1:65">
      <c r="A3233" t="s">
        <v>9092</v>
      </c>
      <c r="B3233">
        <v>3232</v>
      </c>
      <c r="C3233" t="s">
        <v>57</v>
      </c>
      <c r="D3233" t="s">
        <v>55</v>
      </c>
      <c r="E3233">
        <v>24</v>
      </c>
      <c r="F3233">
        <v>2016031324</v>
      </c>
      <c r="G3233" t="s">
        <v>55</v>
      </c>
      <c r="H3233" t="s">
        <v>3731</v>
      </c>
      <c r="I3233" t="s">
        <v>55</v>
      </c>
      <c r="J3233" t="s">
        <v>55</v>
      </c>
      <c r="K3233" t="s">
        <v>55</v>
      </c>
      <c r="L3233" t="s">
        <v>55</v>
      </c>
      <c r="M3233" t="s">
        <v>55</v>
      </c>
      <c r="N3233" t="s">
        <v>57</v>
      </c>
      <c r="O3233" t="s">
        <v>57</v>
      </c>
      <c r="P3233" t="s">
        <v>57</v>
      </c>
      <c r="Q3233" t="s">
        <v>57</v>
      </c>
      <c r="R3233" t="s">
        <v>57</v>
      </c>
      <c r="S3233" t="s">
        <v>55</v>
      </c>
      <c r="T3233" t="s">
        <v>57</v>
      </c>
      <c r="U3233" t="s">
        <v>57</v>
      </c>
      <c r="V3233" t="s">
        <v>57</v>
      </c>
      <c r="W3233" t="s">
        <v>55</v>
      </c>
      <c r="X3233" t="s">
        <v>57</v>
      </c>
      <c r="Y3233" t="s">
        <v>57</v>
      </c>
      <c r="Z3233" t="s">
        <v>57</v>
      </c>
      <c r="AA3233" t="s">
        <v>57</v>
      </c>
      <c r="AB3233" t="s">
        <v>57</v>
      </c>
      <c r="AC3233" t="s">
        <v>57</v>
      </c>
      <c r="AD3233" t="s">
        <v>57</v>
      </c>
      <c r="AE3233">
        <v>0</v>
      </c>
      <c r="AF3233">
        <v>0</v>
      </c>
      <c r="AG3233">
        <v>0</v>
      </c>
      <c r="AH3233">
        <v>0</v>
      </c>
      <c r="AI3233" s="18" t="str">
        <f t="shared" si="201"/>
        <v>1</v>
      </c>
      <c r="AJ3233" s="18" t="str">
        <f t="shared" si="202"/>
        <v>1</v>
      </c>
      <c r="AK3233" s="18" t="str">
        <f t="shared" si="203"/>
        <v>1</v>
      </c>
      <c r="AL3233" s="18">
        <f t="shared" si="204"/>
        <v>0</v>
      </c>
      <c r="AM3233" t="s">
        <v>55</v>
      </c>
      <c r="AN3233" t="s">
        <v>55</v>
      </c>
      <c r="AO3233">
        <v>0</v>
      </c>
      <c r="AP3233">
        <v>1</v>
      </c>
      <c r="AQ3233">
        <v>0</v>
      </c>
      <c r="AR3233" t="s">
        <v>59</v>
      </c>
      <c r="AS3233" t="s">
        <v>80</v>
      </c>
      <c r="AT3233" t="s">
        <v>80</v>
      </c>
      <c r="AU3233" t="s">
        <v>80</v>
      </c>
      <c r="AV3233" t="s">
        <v>9092</v>
      </c>
      <c r="AW3233" t="s">
        <v>3731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  <c r="BJ3233">
        <v>0</v>
      </c>
      <c r="BK3233">
        <v>0</v>
      </c>
      <c r="BL3233">
        <v>2016031324</v>
      </c>
      <c r="BM3233">
        <v>24</v>
      </c>
    </row>
    <row r="3234" spans="1:65">
      <c r="A3234" t="s">
        <v>9093</v>
      </c>
      <c r="B3234">
        <v>3233</v>
      </c>
      <c r="C3234" t="s">
        <v>57</v>
      </c>
      <c r="D3234" t="s">
        <v>55</v>
      </c>
      <c r="E3234">
        <v>24</v>
      </c>
      <c r="F3234">
        <v>2016031424</v>
      </c>
      <c r="G3234" t="s">
        <v>55</v>
      </c>
      <c r="H3234" t="s">
        <v>3732</v>
      </c>
      <c r="I3234" t="s">
        <v>55</v>
      </c>
      <c r="J3234" t="s">
        <v>55</v>
      </c>
      <c r="K3234" t="s">
        <v>55</v>
      </c>
      <c r="L3234" t="s">
        <v>55</v>
      </c>
      <c r="M3234" t="s">
        <v>55</v>
      </c>
      <c r="N3234" t="s">
        <v>57</v>
      </c>
      <c r="O3234" t="s">
        <v>57</v>
      </c>
      <c r="P3234" t="s">
        <v>57</v>
      </c>
      <c r="Q3234" t="s">
        <v>57</v>
      </c>
      <c r="R3234" t="s">
        <v>57</v>
      </c>
      <c r="S3234" t="s">
        <v>55</v>
      </c>
      <c r="T3234" t="s">
        <v>57</v>
      </c>
      <c r="U3234" t="s">
        <v>57</v>
      </c>
      <c r="V3234" t="s">
        <v>57</v>
      </c>
      <c r="W3234" t="s">
        <v>55</v>
      </c>
      <c r="X3234" t="s">
        <v>57</v>
      </c>
      <c r="Y3234" t="s">
        <v>57</v>
      </c>
      <c r="Z3234" t="s">
        <v>57</v>
      </c>
      <c r="AA3234" t="s">
        <v>57</v>
      </c>
      <c r="AB3234" t="s">
        <v>57</v>
      </c>
      <c r="AC3234" t="s">
        <v>57</v>
      </c>
      <c r="AD3234" t="s">
        <v>57</v>
      </c>
      <c r="AE3234">
        <v>0</v>
      </c>
      <c r="AF3234">
        <v>0</v>
      </c>
      <c r="AG3234">
        <v>0</v>
      </c>
      <c r="AH3234">
        <v>0</v>
      </c>
      <c r="AI3234" s="18" t="str">
        <f t="shared" si="201"/>
        <v>1</v>
      </c>
      <c r="AJ3234" s="18" t="str">
        <f t="shared" si="202"/>
        <v>1</v>
      </c>
      <c r="AK3234" s="18" t="str">
        <f t="shared" si="203"/>
        <v>1</v>
      </c>
      <c r="AL3234" s="18">
        <f t="shared" si="204"/>
        <v>0</v>
      </c>
      <c r="AM3234" t="s">
        <v>55</v>
      </c>
      <c r="AN3234" t="s">
        <v>55</v>
      </c>
      <c r="AO3234">
        <v>0</v>
      </c>
      <c r="AP3234">
        <v>1</v>
      </c>
      <c r="AQ3234">
        <v>0</v>
      </c>
      <c r="AR3234" t="s">
        <v>59</v>
      </c>
      <c r="AS3234" t="s">
        <v>80</v>
      </c>
      <c r="AT3234" t="s">
        <v>80</v>
      </c>
      <c r="AU3234" t="s">
        <v>80</v>
      </c>
      <c r="AV3234" t="s">
        <v>9093</v>
      </c>
      <c r="AW3234" t="s">
        <v>3732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</v>
      </c>
      <c r="BJ3234">
        <v>0</v>
      </c>
      <c r="BK3234">
        <v>0</v>
      </c>
      <c r="BL3234">
        <v>2016031424</v>
      </c>
      <c r="BM3234">
        <v>24</v>
      </c>
    </row>
    <row r="3235" spans="1:65">
      <c r="A3235" t="s">
        <v>9094</v>
      </c>
      <c r="B3235">
        <v>3234</v>
      </c>
      <c r="C3235" t="s">
        <v>57</v>
      </c>
      <c r="D3235" t="s">
        <v>55</v>
      </c>
      <c r="E3235">
        <v>24</v>
      </c>
      <c r="F3235">
        <v>2016031424</v>
      </c>
      <c r="G3235" t="s">
        <v>55</v>
      </c>
      <c r="H3235" t="s">
        <v>1568</v>
      </c>
      <c r="I3235" t="s">
        <v>55</v>
      </c>
      <c r="J3235" t="s">
        <v>55</v>
      </c>
      <c r="K3235" t="s">
        <v>55</v>
      </c>
      <c r="L3235" t="s">
        <v>55</v>
      </c>
      <c r="M3235" t="s">
        <v>55</v>
      </c>
      <c r="N3235" t="s">
        <v>57</v>
      </c>
      <c r="O3235" t="s">
        <v>57</v>
      </c>
      <c r="P3235" t="s">
        <v>57</v>
      </c>
      <c r="Q3235" t="s">
        <v>57</v>
      </c>
      <c r="R3235" t="s">
        <v>57</v>
      </c>
      <c r="S3235" t="s">
        <v>55</v>
      </c>
      <c r="T3235" t="s">
        <v>57</v>
      </c>
      <c r="U3235" t="s">
        <v>57</v>
      </c>
      <c r="V3235" t="s">
        <v>57</v>
      </c>
      <c r="W3235" t="s">
        <v>55</v>
      </c>
      <c r="X3235" t="s">
        <v>57</v>
      </c>
      <c r="Y3235" t="s">
        <v>57</v>
      </c>
      <c r="Z3235" t="s">
        <v>57</v>
      </c>
      <c r="AA3235" t="s">
        <v>57</v>
      </c>
      <c r="AB3235" t="s">
        <v>57</v>
      </c>
      <c r="AC3235" t="s">
        <v>57</v>
      </c>
      <c r="AD3235" t="s">
        <v>57</v>
      </c>
      <c r="AE3235">
        <v>0</v>
      </c>
      <c r="AF3235">
        <v>0</v>
      </c>
      <c r="AG3235">
        <v>0</v>
      </c>
      <c r="AH3235">
        <v>0</v>
      </c>
      <c r="AI3235" s="18" t="str">
        <f t="shared" si="201"/>
        <v>1</v>
      </c>
      <c r="AJ3235" s="18" t="str">
        <f t="shared" si="202"/>
        <v>1</v>
      </c>
      <c r="AK3235" s="18" t="str">
        <f t="shared" si="203"/>
        <v>1</v>
      </c>
      <c r="AL3235" s="18">
        <f t="shared" si="204"/>
        <v>0</v>
      </c>
      <c r="AM3235" t="s">
        <v>55</v>
      </c>
      <c r="AN3235" t="s">
        <v>55</v>
      </c>
      <c r="AO3235">
        <v>0</v>
      </c>
      <c r="AP3235">
        <v>1</v>
      </c>
      <c r="AQ3235">
        <v>0</v>
      </c>
      <c r="AR3235" t="s">
        <v>59</v>
      </c>
      <c r="AS3235" t="s">
        <v>80</v>
      </c>
      <c r="AT3235" t="s">
        <v>80</v>
      </c>
      <c r="AU3235" t="s">
        <v>80</v>
      </c>
      <c r="AV3235" t="s">
        <v>9094</v>
      </c>
      <c r="AW3235" t="s">
        <v>1568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2016031424</v>
      </c>
      <c r="BM3235">
        <v>24</v>
      </c>
    </row>
    <row r="3236" spans="1:65">
      <c r="A3236" t="s">
        <v>9095</v>
      </c>
      <c r="B3236">
        <v>3235</v>
      </c>
      <c r="C3236" t="s">
        <v>57</v>
      </c>
      <c r="D3236" t="s">
        <v>55</v>
      </c>
      <c r="E3236">
        <v>24</v>
      </c>
      <c r="F3236">
        <v>2016031424</v>
      </c>
      <c r="G3236" t="s">
        <v>55</v>
      </c>
      <c r="H3236" t="s">
        <v>499</v>
      </c>
      <c r="I3236" t="s">
        <v>55</v>
      </c>
      <c r="J3236" t="s">
        <v>55</v>
      </c>
      <c r="K3236" t="s">
        <v>55</v>
      </c>
      <c r="L3236" t="s">
        <v>55</v>
      </c>
      <c r="M3236" t="s">
        <v>55</v>
      </c>
      <c r="N3236" t="s">
        <v>57</v>
      </c>
      <c r="O3236" t="s">
        <v>57</v>
      </c>
      <c r="P3236" t="s">
        <v>57</v>
      </c>
      <c r="Q3236" t="s">
        <v>57</v>
      </c>
      <c r="R3236" t="s">
        <v>57</v>
      </c>
      <c r="S3236" t="s">
        <v>55</v>
      </c>
      <c r="T3236" t="s">
        <v>57</v>
      </c>
      <c r="U3236" t="s">
        <v>57</v>
      </c>
      <c r="V3236" t="s">
        <v>57</v>
      </c>
      <c r="W3236" t="s">
        <v>55</v>
      </c>
      <c r="X3236" t="s">
        <v>57</v>
      </c>
      <c r="Y3236" t="s">
        <v>57</v>
      </c>
      <c r="Z3236" t="s">
        <v>57</v>
      </c>
      <c r="AA3236" t="s">
        <v>57</v>
      </c>
      <c r="AB3236" t="s">
        <v>57</v>
      </c>
      <c r="AC3236" t="s">
        <v>57</v>
      </c>
      <c r="AD3236" t="s">
        <v>57</v>
      </c>
      <c r="AE3236">
        <v>0</v>
      </c>
      <c r="AF3236">
        <v>0</v>
      </c>
      <c r="AG3236">
        <v>0</v>
      </c>
      <c r="AH3236">
        <v>0</v>
      </c>
      <c r="AI3236" s="18" t="str">
        <f t="shared" si="201"/>
        <v>1</v>
      </c>
      <c r="AJ3236" s="18" t="str">
        <f t="shared" si="202"/>
        <v>1</v>
      </c>
      <c r="AK3236" s="18" t="str">
        <f t="shared" si="203"/>
        <v>1</v>
      </c>
      <c r="AL3236" s="18">
        <f t="shared" si="204"/>
        <v>0</v>
      </c>
      <c r="AM3236" t="s">
        <v>55</v>
      </c>
      <c r="AN3236" t="s">
        <v>55</v>
      </c>
      <c r="AO3236">
        <v>0</v>
      </c>
      <c r="AP3236">
        <v>1</v>
      </c>
      <c r="AQ3236">
        <v>0</v>
      </c>
      <c r="AR3236" t="s">
        <v>59</v>
      </c>
      <c r="AS3236" t="s">
        <v>80</v>
      </c>
      <c r="AT3236" t="s">
        <v>80</v>
      </c>
      <c r="AU3236" t="s">
        <v>80</v>
      </c>
      <c r="AV3236" t="s">
        <v>9095</v>
      </c>
      <c r="AW3236" t="s">
        <v>499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  <c r="BL3236">
        <v>2016031424</v>
      </c>
      <c r="BM3236">
        <v>24</v>
      </c>
    </row>
    <row r="3237" spans="1:65">
      <c r="A3237" t="s">
        <v>9096</v>
      </c>
      <c r="B3237">
        <v>3236</v>
      </c>
      <c r="C3237" t="s">
        <v>718</v>
      </c>
      <c r="D3237">
        <v>1</v>
      </c>
      <c r="E3237">
        <v>24</v>
      </c>
      <c r="F3237">
        <v>2016031424</v>
      </c>
      <c r="G3237">
        <v>20160314</v>
      </c>
      <c r="H3237" t="s">
        <v>3733</v>
      </c>
      <c r="I3237" t="s">
        <v>80</v>
      </c>
      <c r="J3237" t="s">
        <v>55</v>
      </c>
      <c r="K3237">
        <v>0</v>
      </c>
      <c r="L3237" t="s">
        <v>55</v>
      </c>
      <c r="M3237" t="s">
        <v>55</v>
      </c>
      <c r="N3237" t="s">
        <v>56</v>
      </c>
      <c r="O3237" t="s">
        <v>57</v>
      </c>
      <c r="P3237" t="s">
        <v>57</v>
      </c>
      <c r="Q3237" t="s">
        <v>3</v>
      </c>
      <c r="R3237" t="s">
        <v>58</v>
      </c>
      <c r="S3237" t="s">
        <v>55</v>
      </c>
      <c r="T3237" t="s">
        <v>56</v>
      </c>
      <c r="U3237" t="s">
        <v>56</v>
      </c>
      <c r="V3237" t="s">
        <v>56</v>
      </c>
      <c r="W3237" t="s">
        <v>55</v>
      </c>
      <c r="X3237" t="s">
        <v>56</v>
      </c>
      <c r="Y3237" t="s">
        <v>56</v>
      </c>
      <c r="Z3237" t="s">
        <v>56</v>
      </c>
      <c r="AA3237" t="s">
        <v>57</v>
      </c>
      <c r="AB3237" t="s">
        <v>56</v>
      </c>
      <c r="AC3237" t="s">
        <v>56</v>
      </c>
      <c r="AD3237" t="s">
        <v>3734</v>
      </c>
      <c r="AE3237">
        <v>0</v>
      </c>
      <c r="AF3237">
        <v>0</v>
      </c>
      <c r="AG3237">
        <v>1</v>
      </c>
      <c r="AH3237">
        <v>0</v>
      </c>
      <c r="AI3237" s="18" t="str">
        <f t="shared" si="201"/>
        <v>1</v>
      </c>
      <c r="AJ3237" s="18" t="str">
        <f t="shared" si="202"/>
        <v>1</v>
      </c>
      <c r="AK3237" s="18" t="str">
        <f t="shared" si="203"/>
        <v>0</v>
      </c>
      <c r="AL3237" s="18">
        <f t="shared" si="204"/>
        <v>0</v>
      </c>
      <c r="AM3237">
        <v>2</v>
      </c>
      <c r="AN3237">
        <v>2</v>
      </c>
      <c r="AO3237">
        <v>0</v>
      </c>
      <c r="AP3237">
        <v>0</v>
      </c>
      <c r="AQ3237">
        <v>0</v>
      </c>
      <c r="AR3237" t="s">
        <v>59</v>
      </c>
      <c r="AS3237" t="s">
        <v>58</v>
      </c>
      <c r="AT3237" t="s">
        <v>58</v>
      </c>
      <c r="AU3237" t="s">
        <v>1326</v>
      </c>
      <c r="AV3237" t="s">
        <v>9096</v>
      </c>
      <c r="AW3237" t="s">
        <v>3733</v>
      </c>
      <c r="AX3237">
        <v>0</v>
      </c>
      <c r="AY3237">
        <v>1</v>
      </c>
      <c r="AZ3237">
        <v>0</v>
      </c>
      <c r="BA3237">
        <v>0</v>
      </c>
      <c r="BB3237">
        <v>0</v>
      </c>
      <c r="BC3237">
        <v>1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2016031424</v>
      </c>
      <c r="BM3237">
        <v>24</v>
      </c>
    </row>
    <row r="3238" spans="1:65">
      <c r="A3238" t="s">
        <v>9097</v>
      </c>
      <c r="B3238">
        <v>3237</v>
      </c>
      <c r="C3238" t="s">
        <v>718</v>
      </c>
      <c r="D3238">
        <v>1</v>
      </c>
      <c r="E3238">
        <v>24</v>
      </c>
      <c r="F3238">
        <v>2016031424</v>
      </c>
      <c r="G3238">
        <v>20160314</v>
      </c>
      <c r="H3238" t="s">
        <v>3735</v>
      </c>
      <c r="I3238" t="s">
        <v>80</v>
      </c>
      <c r="J3238" t="s">
        <v>55</v>
      </c>
      <c r="K3238">
        <v>0</v>
      </c>
      <c r="L3238" t="s">
        <v>55</v>
      </c>
      <c r="M3238" t="s">
        <v>55</v>
      </c>
      <c r="N3238" t="s">
        <v>56</v>
      </c>
      <c r="O3238" t="s">
        <v>57</v>
      </c>
      <c r="P3238" t="s">
        <v>57</v>
      </c>
      <c r="Q3238" t="s">
        <v>3</v>
      </c>
      <c r="R3238" t="s">
        <v>58</v>
      </c>
      <c r="S3238" t="s">
        <v>55</v>
      </c>
      <c r="T3238" t="s">
        <v>56</v>
      </c>
      <c r="U3238" t="s">
        <v>56</v>
      </c>
      <c r="V3238" t="s">
        <v>56</v>
      </c>
      <c r="W3238" t="s">
        <v>55</v>
      </c>
      <c r="X3238" t="s">
        <v>56</v>
      </c>
      <c r="Y3238" t="s">
        <v>56</v>
      </c>
      <c r="Z3238" t="s">
        <v>56</v>
      </c>
      <c r="AA3238" t="s">
        <v>57</v>
      </c>
      <c r="AB3238" t="s">
        <v>56</v>
      </c>
      <c r="AC3238" t="s">
        <v>56</v>
      </c>
      <c r="AD3238" t="s">
        <v>57</v>
      </c>
      <c r="AE3238">
        <v>0</v>
      </c>
      <c r="AF3238">
        <v>1</v>
      </c>
      <c r="AG3238">
        <v>0</v>
      </c>
      <c r="AH3238">
        <v>0</v>
      </c>
      <c r="AI3238" s="18" t="str">
        <f t="shared" si="201"/>
        <v>1</v>
      </c>
      <c r="AJ3238" s="18" t="str">
        <f t="shared" si="202"/>
        <v>0</v>
      </c>
      <c r="AK3238" s="18" t="str">
        <f t="shared" si="203"/>
        <v>1</v>
      </c>
      <c r="AL3238" s="18">
        <f t="shared" si="204"/>
        <v>0</v>
      </c>
      <c r="AM3238">
        <v>2</v>
      </c>
      <c r="AN3238">
        <v>2</v>
      </c>
      <c r="AO3238">
        <v>0</v>
      </c>
      <c r="AP3238">
        <v>0</v>
      </c>
      <c r="AQ3238">
        <v>0</v>
      </c>
      <c r="AR3238" t="s">
        <v>59</v>
      </c>
      <c r="AS3238" t="s">
        <v>58</v>
      </c>
      <c r="AT3238" t="s">
        <v>58</v>
      </c>
      <c r="AU3238" t="s">
        <v>1326</v>
      </c>
      <c r="AV3238" t="s">
        <v>9097</v>
      </c>
      <c r="AW3238" t="s">
        <v>3735</v>
      </c>
      <c r="AX3238">
        <v>0</v>
      </c>
      <c r="AY3238">
        <v>0</v>
      </c>
      <c r="AZ3238">
        <v>1</v>
      </c>
      <c r="BA3238">
        <v>0</v>
      </c>
      <c r="BB3238">
        <v>0</v>
      </c>
      <c r="BC3238">
        <v>0</v>
      </c>
      <c r="BD3238">
        <v>1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2016031424</v>
      </c>
      <c r="BM3238">
        <v>24</v>
      </c>
    </row>
    <row r="3239" spans="1:65">
      <c r="A3239" t="s">
        <v>9098</v>
      </c>
      <c r="B3239">
        <v>3238</v>
      </c>
      <c r="C3239" t="s">
        <v>718</v>
      </c>
      <c r="D3239">
        <v>1</v>
      </c>
      <c r="E3239">
        <v>24</v>
      </c>
      <c r="F3239">
        <v>2016031424</v>
      </c>
      <c r="G3239">
        <v>20160314</v>
      </c>
      <c r="H3239" t="s">
        <v>3736</v>
      </c>
      <c r="I3239" t="s">
        <v>80</v>
      </c>
      <c r="J3239" t="s">
        <v>55</v>
      </c>
      <c r="K3239">
        <v>0</v>
      </c>
      <c r="L3239" t="s">
        <v>55</v>
      </c>
      <c r="M3239" t="s">
        <v>55</v>
      </c>
      <c r="N3239" t="s">
        <v>56</v>
      </c>
      <c r="O3239" t="s">
        <v>57</v>
      </c>
      <c r="P3239" t="s">
        <v>57</v>
      </c>
      <c r="Q3239" t="s">
        <v>3</v>
      </c>
      <c r="R3239" t="s">
        <v>58</v>
      </c>
      <c r="S3239" t="s">
        <v>55</v>
      </c>
      <c r="T3239" t="s">
        <v>56</v>
      </c>
      <c r="U3239" t="s">
        <v>56</v>
      </c>
      <c r="V3239" t="s">
        <v>56</v>
      </c>
      <c r="W3239" t="s">
        <v>55</v>
      </c>
      <c r="X3239" t="s">
        <v>56</v>
      </c>
      <c r="Y3239" t="s">
        <v>56</v>
      </c>
      <c r="Z3239" t="s">
        <v>56</v>
      </c>
      <c r="AA3239" t="s">
        <v>57</v>
      </c>
      <c r="AB3239" t="s">
        <v>56</v>
      </c>
      <c r="AC3239" t="s">
        <v>56</v>
      </c>
      <c r="AD3239" t="s">
        <v>57</v>
      </c>
      <c r="AE3239">
        <v>1</v>
      </c>
      <c r="AF3239">
        <v>0</v>
      </c>
      <c r="AG3239">
        <v>0</v>
      </c>
      <c r="AH3239">
        <v>0</v>
      </c>
      <c r="AI3239" s="18" t="str">
        <f t="shared" si="201"/>
        <v>0</v>
      </c>
      <c r="AJ3239" s="18" t="str">
        <f t="shared" si="202"/>
        <v>1</v>
      </c>
      <c r="AK3239" s="18" t="str">
        <f t="shared" si="203"/>
        <v>1</v>
      </c>
      <c r="AL3239" s="18">
        <f t="shared" si="204"/>
        <v>0</v>
      </c>
      <c r="AM3239">
        <v>2</v>
      </c>
      <c r="AN3239">
        <v>2</v>
      </c>
      <c r="AO3239">
        <v>0</v>
      </c>
      <c r="AP3239">
        <v>0</v>
      </c>
      <c r="AQ3239">
        <v>0</v>
      </c>
      <c r="AR3239" t="s">
        <v>59</v>
      </c>
      <c r="AS3239" t="s">
        <v>58</v>
      </c>
      <c r="AT3239" t="s">
        <v>58</v>
      </c>
      <c r="AU3239" t="s">
        <v>1326</v>
      </c>
      <c r="AV3239" t="s">
        <v>9098</v>
      </c>
      <c r="AW3239" t="s">
        <v>3736</v>
      </c>
      <c r="AX3239">
        <v>1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2016031424</v>
      </c>
      <c r="BM3239">
        <v>24</v>
      </c>
    </row>
    <row r="3240" spans="1:65">
      <c r="A3240" t="s">
        <v>9099</v>
      </c>
      <c r="B3240">
        <v>3239</v>
      </c>
      <c r="C3240" t="s">
        <v>718</v>
      </c>
      <c r="D3240">
        <v>1</v>
      </c>
      <c r="E3240">
        <v>24</v>
      </c>
      <c r="F3240">
        <v>2016031424</v>
      </c>
      <c r="G3240">
        <v>20160314</v>
      </c>
      <c r="H3240" t="s">
        <v>3737</v>
      </c>
      <c r="I3240" t="s">
        <v>80</v>
      </c>
      <c r="J3240" t="s">
        <v>55</v>
      </c>
      <c r="K3240">
        <v>0</v>
      </c>
      <c r="L3240" t="s">
        <v>55</v>
      </c>
      <c r="M3240" t="s">
        <v>55</v>
      </c>
      <c r="N3240" t="s">
        <v>56</v>
      </c>
      <c r="O3240" t="s">
        <v>57</v>
      </c>
      <c r="P3240" t="s">
        <v>57</v>
      </c>
      <c r="Q3240" t="s">
        <v>3</v>
      </c>
      <c r="R3240" t="s">
        <v>58</v>
      </c>
      <c r="S3240" t="s">
        <v>55</v>
      </c>
      <c r="T3240" t="s">
        <v>56</v>
      </c>
      <c r="U3240" t="s">
        <v>56</v>
      </c>
      <c r="V3240" t="s">
        <v>68</v>
      </c>
      <c r="W3240" t="s">
        <v>55</v>
      </c>
      <c r="X3240" t="s">
        <v>56</v>
      </c>
      <c r="Y3240" t="s">
        <v>56</v>
      </c>
      <c r="Z3240" t="s">
        <v>56</v>
      </c>
      <c r="AA3240" t="s">
        <v>57</v>
      </c>
      <c r="AB3240" t="s">
        <v>56</v>
      </c>
      <c r="AC3240" t="s">
        <v>56</v>
      </c>
      <c r="AD3240" t="s">
        <v>3595</v>
      </c>
      <c r="AE3240">
        <v>1</v>
      </c>
      <c r="AF3240">
        <v>0</v>
      </c>
      <c r="AG3240">
        <v>0</v>
      </c>
      <c r="AH3240">
        <v>0</v>
      </c>
      <c r="AI3240" s="18" t="str">
        <f t="shared" si="201"/>
        <v>0</v>
      </c>
      <c r="AJ3240" s="18" t="str">
        <f t="shared" si="202"/>
        <v>1</v>
      </c>
      <c r="AK3240" s="18" t="str">
        <f t="shared" si="203"/>
        <v>1</v>
      </c>
      <c r="AL3240" s="18">
        <f t="shared" si="204"/>
        <v>0</v>
      </c>
      <c r="AM3240">
        <v>2</v>
      </c>
      <c r="AN3240">
        <v>2</v>
      </c>
      <c r="AO3240">
        <v>0</v>
      </c>
      <c r="AP3240">
        <v>0</v>
      </c>
      <c r="AQ3240">
        <v>0</v>
      </c>
      <c r="AR3240" t="s">
        <v>59</v>
      </c>
      <c r="AS3240" t="s">
        <v>58</v>
      </c>
      <c r="AT3240" t="s">
        <v>58</v>
      </c>
      <c r="AU3240" t="s">
        <v>1326</v>
      </c>
      <c r="AV3240" t="s">
        <v>9099</v>
      </c>
      <c r="AW3240" t="s">
        <v>3737</v>
      </c>
      <c r="AX3240">
        <v>1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2016031424</v>
      </c>
      <c r="BM3240">
        <v>24</v>
      </c>
    </row>
    <row r="3241" spans="1:65">
      <c r="A3241" t="s">
        <v>9100</v>
      </c>
      <c r="B3241">
        <v>3240</v>
      </c>
      <c r="C3241" t="s">
        <v>718</v>
      </c>
      <c r="D3241">
        <v>1</v>
      </c>
      <c r="E3241">
        <v>24</v>
      </c>
      <c r="F3241">
        <v>2016031424</v>
      </c>
      <c r="G3241">
        <v>20160314</v>
      </c>
      <c r="H3241" t="s">
        <v>3738</v>
      </c>
      <c r="I3241" t="s">
        <v>80</v>
      </c>
      <c r="J3241" t="s">
        <v>55</v>
      </c>
      <c r="K3241">
        <v>0</v>
      </c>
      <c r="L3241" t="s">
        <v>55</v>
      </c>
      <c r="M3241" t="s">
        <v>55</v>
      </c>
      <c r="N3241" t="s">
        <v>56</v>
      </c>
      <c r="O3241" t="s">
        <v>57</v>
      </c>
      <c r="P3241" t="s">
        <v>57</v>
      </c>
      <c r="Q3241" t="s">
        <v>3</v>
      </c>
      <c r="R3241" t="s">
        <v>58</v>
      </c>
      <c r="S3241" t="s">
        <v>55</v>
      </c>
      <c r="T3241" t="s">
        <v>56</v>
      </c>
      <c r="U3241" t="s">
        <v>56</v>
      </c>
      <c r="V3241" t="s">
        <v>56</v>
      </c>
      <c r="W3241" t="s">
        <v>55</v>
      </c>
      <c r="X3241" t="s">
        <v>56</v>
      </c>
      <c r="Y3241" t="s">
        <v>56</v>
      </c>
      <c r="Z3241" t="s">
        <v>56</v>
      </c>
      <c r="AA3241" t="s">
        <v>57</v>
      </c>
      <c r="AB3241" t="s">
        <v>56</v>
      </c>
      <c r="AC3241" t="s">
        <v>56</v>
      </c>
      <c r="AD3241" t="s">
        <v>57</v>
      </c>
      <c r="AE3241">
        <v>0</v>
      </c>
      <c r="AF3241">
        <v>1</v>
      </c>
      <c r="AG3241">
        <v>0</v>
      </c>
      <c r="AH3241">
        <v>0</v>
      </c>
      <c r="AI3241" s="18" t="str">
        <f t="shared" si="201"/>
        <v>1</v>
      </c>
      <c r="AJ3241" s="18" t="str">
        <f t="shared" si="202"/>
        <v>0</v>
      </c>
      <c r="AK3241" s="18" t="str">
        <f t="shared" si="203"/>
        <v>1</v>
      </c>
      <c r="AL3241" s="18">
        <f t="shared" si="204"/>
        <v>0</v>
      </c>
      <c r="AM3241">
        <v>2</v>
      </c>
      <c r="AN3241">
        <v>2</v>
      </c>
      <c r="AO3241">
        <v>0</v>
      </c>
      <c r="AP3241">
        <v>0</v>
      </c>
      <c r="AQ3241">
        <v>0</v>
      </c>
      <c r="AR3241" t="s">
        <v>59</v>
      </c>
      <c r="AS3241" t="s">
        <v>58</v>
      </c>
      <c r="AT3241" t="s">
        <v>58</v>
      </c>
      <c r="AU3241" t="s">
        <v>1326</v>
      </c>
      <c r="AV3241" t="s">
        <v>9100</v>
      </c>
      <c r="AW3241" t="s">
        <v>3738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1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2016031424</v>
      </c>
      <c r="BM3241">
        <v>24</v>
      </c>
    </row>
    <row r="3242" spans="1:65">
      <c r="A3242" t="s">
        <v>9101</v>
      </c>
      <c r="B3242">
        <v>3241</v>
      </c>
      <c r="C3242" t="s">
        <v>718</v>
      </c>
      <c r="D3242">
        <v>1</v>
      </c>
      <c r="E3242">
        <v>24</v>
      </c>
      <c r="F3242">
        <v>2016031424</v>
      </c>
      <c r="G3242">
        <v>20160314</v>
      </c>
      <c r="H3242" t="s">
        <v>3739</v>
      </c>
      <c r="I3242" t="s">
        <v>80</v>
      </c>
      <c r="J3242" t="s">
        <v>55</v>
      </c>
      <c r="K3242">
        <v>0</v>
      </c>
      <c r="L3242" t="s">
        <v>55</v>
      </c>
      <c r="M3242" t="s">
        <v>55</v>
      </c>
      <c r="N3242" t="s">
        <v>56</v>
      </c>
      <c r="O3242" t="s">
        <v>57</v>
      </c>
      <c r="P3242" t="s">
        <v>57</v>
      </c>
      <c r="Q3242" t="s">
        <v>3</v>
      </c>
      <c r="R3242" t="s">
        <v>58</v>
      </c>
      <c r="S3242" t="s">
        <v>55</v>
      </c>
      <c r="T3242" t="s">
        <v>56</v>
      </c>
      <c r="U3242" t="s">
        <v>56</v>
      </c>
      <c r="V3242" t="s">
        <v>56</v>
      </c>
      <c r="W3242" t="s">
        <v>55</v>
      </c>
      <c r="X3242" t="s">
        <v>56</v>
      </c>
      <c r="Y3242" t="s">
        <v>56</v>
      </c>
      <c r="Z3242" t="s">
        <v>56</v>
      </c>
      <c r="AA3242" t="s">
        <v>57</v>
      </c>
      <c r="AB3242" t="s">
        <v>56</v>
      </c>
      <c r="AC3242" t="s">
        <v>56</v>
      </c>
      <c r="AD3242" t="s">
        <v>3740</v>
      </c>
      <c r="AE3242">
        <v>0</v>
      </c>
      <c r="AF3242">
        <v>0</v>
      </c>
      <c r="AG3242">
        <v>1</v>
      </c>
      <c r="AH3242">
        <v>0</v>
      </c>
      <c r="AI3242" s="18" t="str">
        <f t="shared" si="201"/>
        <v>1</v>
      </c>
      <c r="AJ3242" s="18" t="str">
        <f t="shared" si="202"/>
        <v>1</v>
      </c>
      <c r="AK3242" s="18" t="str">
        <f t="shared" si="203"/>
        <v>0</v>
      </c>
      <c r="AL3242" s="18">
        <f t="shared" si="204"/>
        <v>0</v>
      </c>
      <c r="AM3242">
        <v>2</v>
      </c>
      <c r="AN3242">
        <v>2</v>
      </c>
      <c r="AO3242">
        <v>0</v>
      </c>
      <c r="AP3242">
        <v>0</v>
      </c>
      <c r="AQ3242">
        <v>0</v>
      </c>
      <c r="AR3242" t="s">
        <v>59</v>
      </c>
      <c r="AS3242" t="s">
        <v>58</v>
      </c>
      <c r="AT3242" t="s">
        <v>58</v>
      </c>
      <c r="AU3242" t="s">
        <v>1326</v>
      </c>
      <c r="AV3242" t="s">
        <v>9101</v>
      </c>
      <c r="AW3242" t="s">
        <v>3739</v>
      </c>
      <c r="AX3242">
        <v>0</v>
      </c>
      <c r="AY3242">
        <v>1</v>
      </c>
      <c r="AZ3242">
        <v>0</v>
      </c>
      <c r="BA3242">
        <v>0</v>
      </c>
      <c r="BB3242">
        <v>0</v>
      </c>
      <c r="BC3242">
        <v>1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2016031424</v>
      </c>
      <c r="BM3242">
        <v>24</v>
      </c>
    </row>
    <row r="3243" spans="1:65">
      <c r="A3243" t="s">
        <v>9102</v>
      </c>
      <c r="B3243">
        <v>3242</v>
      </c>
      <c r="C3243" t="s">
        <v>57</v>
      </c>
      <c r="D3243" t="s">
        <v>55</v>
      </c>
      <c r="E3243">
        <v>24</v>
      </c>
      <c r="F3243">
        <v>2016031424</v>
      </c>
      <c r="G3243" t="s">
        <v>55</v>
      </c>
      <c r="H3243" t="s">
        <v>3741</v>
      </c>
      <c r="I3243" t="s">
        <v>55</v>
      </c>
      <c r="J3243" t="s">
        <v>55</v>
      </c>
      <c r="K3243" t="s">
        <v>55</v>
      </c>
      <c r="L3243" t="s">
        <v>55</v>
      </c>
      <c r="M3243" t="s">
        <v>55</v>
      </c>
      <c r="N3243" t="s">
        <v>57</v>
      </c>
      <c r="O3243" t="s">
        <v>57</v>
      </c>
      <c r="P3243" t="s">
        <v>57</v>
      </c>
      <c r="Q3243" t="s">
        <v>57</v>
      </c>
      <c r="R3243" t="s">
        <v>57</v>
      </c>
      <c r="S3243" t="s">
        <v>55</v>
      </c>
      <c r="T3243" t="s">
        <v>57</v>
      </c>
      <c r="U3243" t="s">
        <v>57</v>
      </c>
      <c r="V3243" t="s">
        <v>57</v>
      </c>
      <c r="W3243" t="s">
        <v>55</v>
      </c>
      <c r="X3243" t="s">
        <v>57</v>
      </c>
      <c r="Y3243" t="s">
        <v>57</v>
      </c>
      <c r="Z3243" t="s">
        <v>57</v>
      </c>
      <c r="AA3243" t="s">
        <v>57</v>
      </c>
      <c r="AB3243" t="s">
        <v>57</v>
      </c>
      <c r="AC3243" t="s">
        <v>57</v>
      </c>
      <c r="AD3243" t="s">
        <v>57</v>
      </c>
      <c r="AE3243">
        <v>0</v>
      </c>
      <c r="AF3243">
        <v>0</v>
      </c>
      <c r="AG3243">
        <v>0</v>
      </c>
      <c r="AH3243">
        <v>0</v>
      </c>
      <c r="AI3243" s="18" t="str">
        <f t="shared" si="201"/>
        <v>1</v>
      </c>
      <c r="AJ3243" s="18" t="str">
        <f t="shared" si="202"/>
        <v>1</v>
      </c>
      <c r="AK3243" s="18" t="str">
        <f t="shared" si="203"/>
        <v>1</v>
      </c>
      <c r="AL3243" s="18">
        <f t="shared" si="204"/>
        <v>0</v>
      </c>
      <c r="AM3243" t="s">
        <v>55</v>
      </c>
      <c r="AN3243" t="s">
        <v>55</v>
      </c>
      <c r="AO3243">
        <v>0</v>
      </c>
      <c r="AP3243">
        <v>1</v>
      </c>
      <c r="AQ3243">
        <v>0</v>
      </c>
      <c r="AR3243" t="s">
        <v>59</v>
      </c>
      <c r="AS3243" t="s">
        <v>80</v>
      </c>
      <c r="AT3243" t="s">
        <v>80</v>
      </c>
      <c r="AU3243" t="s">
        <v>80</v>
      </c>
      <c r="AV3243" t="s">
        <v>9102</v>
      </c>
      <c r="AW3243" t="s">
        <v>3741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0</v>
      </c>
      <c r="BK3243">
        <v>0</v>
      </c>
      <c r="BL3243">
        <v>2016031424</v>
      </c>
      <c r="BM3243">
        <v>24</v>
      </c>
    </row>
    <row r="3244" spans="1:65">
      <c r="A3244" t="s">
        <v>9103</v>
      </c>
      <c r="B3244">
        <v>3243</v>
      </c>
      <c r="C3244" t="s">
        <v>57</v>
      </c>
      <c r="D3244" t="s">
        <v>55</v>
      </c>
      <c r="E3244">
        <v>24</v>
      </c>
      <c r="F3244">
        <v>2016031424</v>
      </c>
      <c r="G3244" t="s">
        <v>55</v>
      </c>
      <c r="H3244" t="s">
        <v>3742</v>
      </c>
      <c r="I3244" t="s">
        <v>55</v>
      </c>
      <c r="J3244" t="s">
        <v>55</v>
      </c>
      <c r="K3244" t="s">
        <v>55</v>
      </c>
      <c r="L3244" t="s">
        <v>55</v>
      </c>
      <c r="M3244" t="s">
        <v>55</v>
      </c>
      <c r="N3244" t="s">
        <v>57</v>
      </c>
      <c r="O3244" t="s">
        <v>57</v>
      </c>
      <c r="P3244" t="s">
        <v>57</v>
      </c>
      <c r="Q3244" t="s">
        <v>57</v>
      </c>
      <c r="R3244" t="s">
        <v>57</v>
      </c>
      <c r="S3244" t="s">
        <v>55</v>
      </c>
      <c r="T3244" t="s">
        <v>57</v>
      </c>
      <c r="U3244" t="s">
        <v>57</v>
      </c>
      <c r="V3244" t="s">
        <v>57</v>
      </c>
      <c r="W3244" t="s">
        <v>55</v>
      </c>
      <c r="X3244" t="s">
        <v>57</v>
      </c>
      <c r="Y3244" t="s">
        <v>57</v>
      </c>
      <c r="Z3244" t="s">
        <v>57</v>
      </c>
      <c r="AA3244" t="s">
        <v>57</v>
      </c>
      <c r="AB3244" t="s">
        <v>57</v>
      </c>
      <c r="AC3244" t="s">
        <v>57</v>
      </c>
      <c r="AD3244" t="s">
        <v>57</v>
      </c>
      <c r="AE3244">
        <v>0</v>
      </c>
      <c r="AF3244">
        <v>0</v>
      </c>
      <c r="AG3244">
        <v>0</v>
      </c>
      <c r="AH3244">
        <v>0</v>
      </c>
      <c r="AI3244" s="18" t="str">
        <f t="shared" si="201"/>
        <v>1</v>
      </c>
      <c r="AJ3244" s="18" t="str">
        <f t="shared" si="202"/>
        <v>1</v>
      </c>
      <c r="AK3244" s="18" t="str">
        <f t="shared" si="203"/>
        <v>1</v>
      </c>
      <c r="AL3244" s="18">
        <f t="shared" si="204"/>
        <v>0</v>
      </c>
      <c r="AM3244" t="s">
        <v>55</v>
      </c>
      <c r="AN3244" t="s">
        <v>55</v>
      </c>
      <c r="AO3244">
        <v>0</v>
      </c>
      <c r="AP3244">
        <v>1</v>
      </c>
      <c r="AQ3244">
        <v>0</v>
      </c>
      <c r="AR3244" t="s">
        <v>59</v>
      </c>
      <c r="AS3244" t="s">
        <v>80</v>
      </c>
      <c r="AT3244" t="s">
        <v>80</v>
      </c>
      <c r="AU3244" t="s">
        <v>80</v>
      </c>
      <c r="AV3244" t="s">
        <v>9103</v>
      </c>
      <c r="AW3244" t="s">
        <v>3742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1</v>
      </c>
      <c r="BJ3244">
        <v>0</v>
      </c>
      <c r="BK3244">
        <v>0</v>
      </c>
      <c r="BL3244">
        <v>2016031424</v>
      </c>
      <c r="BM3244">
        <v>24</v>
      </c>
    </row>
    <row r="3245" spans="1:65">
      <c r="A3245" t="s">
        <v>9104</v>
      </c>
      <c r="B3245">
        <v>3244</v>
      </c>
      <c r="C3245" t="s">
        <v>57</v>
      </c>
      <c r="D3245" t="s">
        <v>55</v>
      </c>
      <c r="E3245">
        <v>24</v>
      </c>
      <c r="F3245">
        <v>2016031424</v>
      </c>
      <c r="G3245" t="s">
        <v>55</v>
      </c>
      <c r="H3245" t="s">
        <v>3743</v>
      </c>
      <c r="I3245" t="s">
        <v>55</v>
      </c>
      <c r="J3245" t="s">
        <v>55</v>
      </c>
      <c r="K3245" t="s">
        <v>55</v>
      </c>
      <c r="L3245" t="s">
        <v>55</v>
      </c>
      <c r="M3245" t="s">
        <v>55</v>
      </c>
      <c r="N3245" t="s">
        <v>57</v>
      </c>
      <c r="O3245" t="s">
        <v>57</v>
      </c>
      <c r="P3245" t="s">
        <v>57</v>
      </c>
      <c r="Q3245" t="s">
        <v>57</v>
      </c>
      <c r="R3245" t="s">
        <v>57</v>
      </c>
      <c r="S3245" t="s">
        <v>55</v>
      </c>
      <c r="T3245" t="s">
        <v>57</v>
      </c>
      <c r="U3245" t="s">
        <v>57</v>
      </c>
      <c r="V3245" t="s">
        <v>57</v>
      </c>
      <c r="W3245" t="s">
        <v>55</v>
      </c>
      <c r="X3245" t="s">
        <v>57</v>
      </c>
      <c r="Y3245" t="s">
        <v>57</v>
      </c>
      <c r="Z3245" t="s">
        <v>57</v>
      </c>
      <c r="AA3245" t="s">
        <v>57</v>
      </c>
      <c r="AB3245" t="s">
        <v>57</v>
      </c>
      <c r="AC3245" t="s">
        <v>57</v>
      </c>
      <c r="AD3245" t="s">
        <v>57</v>
      </c>
      <c r="AE3245">
        <v>0</v>
      </c>
      <c r="AF3245">
        <v>0</v>
      </c>
      <c r="AG3245">
        <v>0</v>
      </c>
      <c r="AH3245">
        <v>0</v>
      </c>
      <c r="AI3245" s="18" t="str">
        <f t="shared" si="201"/>
        <v>1</v>
      </c>
      <c r="AJ3245" s="18" t="str">
        <f t="shared" si="202"/>
        <v>1</v>
      </c>
      <c r="AK3245" s="18" t="str">
        <f t="shared" si="203"/>
        <v>1</v>
      </c>
      <c r="AL3245" s="18">
        <f t="shared" si="204"/>
        <v>0</v>
      </c>
      <c r="AM3245" t="s">
        <v>55</v>
      </c>
      <c r="AN3245" t="s">
        <v>55</v>
      </c>
      <c r="AO3245">
        <v>0</v>
      </c>
      <c r="AP3245">
        <v>1</v>
      </c>
      <c r="AQ3245">
        <v>0</v>
      </c>
      <c r="AR3245" t="s">
        <v>59</v>
      </c>
      <c r="AS3245" t="s">
        <v>80</v>
      </c>
      <c r="AT3245" t="s">
        <v>80</v>
      </c>
      <c r="AU3245" t="s">
        <v>80</v>
      </c>
      <c r="AV3245" t="s">
        <v>9104</v>
      </c>
      <c r="AW3245" t="s">
        <v>3743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1</v>
      </c>
      <c r="BJ3245">
        <v>0</v>
      </c>
      <c r="BK3245">
        <v>0</v>
      </c>
      <c r="BL3245">
        <v>2016031424</v>
      </c>
      <c r="BM3245">
        <v>24</v>
      </c>
    </row>
    <row r="3246" spans="1:65">
      <c r="A3246" t="s">
        <v>9105</v>
      </c>
      <c r="B3246">
        <v>3245</v>
      </c>
      <c r="C3246" t="s">
        <v>57</v>
      </c>
      <c r="D3246" t="s">
        <v>55</v>
      </c>
      <c r="E3246">
        <v>25</v>
      </c>
      <c r="F3246">
        <v>2016031025</v>
      </c>
      <c r="G3246" t="s">
        <v>55</v>
      </c>
      <c r="H3246" t="s">
        <v>3744</v>
      </c>
      <c r="I3246" t="s">
        <v>55</v>
      </c>
      <c r="J3246" t="s">
        <v>55</v>
      </c>
      <c r="K3246" t="s">
        <v>55</v>
      </c>
      <c r="L3246" t="s">
        <v>55</v>
      </c>
      <c r="M3246" t="s">
        <v>55</v>
      </c>
      <c r="N3246" t="s">
        <v>57</v>
      </c>
      <c r="O3246" t="s">
        <v>57</v>
      </c>
      <c r="P3246" t="s">
        <v>57</v>
      </c>
      <c r="Q3246" t="s">
        <v>57</v>
      </c>
      <c r="R3246" t="s">
        <v>57</v>
      </c>
      <c r="S3246" t="s">
        <v>55</v>
      </c>
      <c r="T3246" t="s">
        <v>57</v>
      </c>
      <c r="U3246" t="s">
        <v>57</v>
      </c>
      <c r="V3246" t="s">
        <v>57</v>
      </c>
      <c r="W3246" t="s">
        <v>55</v>
      </c>
      <c r="X3246" t="s">
        <v>57</v>
      </c>
      <c r="Y3246" t="s">
        <v>57</v>
      </c>
      <c r="Z3246" t="s">
        <v>57</v>
      </c>
      <c r="AA3246" t="s">
        <v>57</v>
      </c>
      <c r="AB3246" t="s">
        <v>57</v>
      </c>
      <c r="AC3246" t="s">
        <v>57</v>
      </c>
      <c r="AD3246" t="s">
        <v>57</v>
      </c>
      <c r="AE3246">
        <v>0</v>
      </c>
      <c r="AF3246">
        <v>0</v>
      </c>
      <c r="AG3246">
        <v>0</v>
      </c>
      <c r="AH3246">
        <v>0</v>
      </c>
      <c r="AI3246" s="18" t="str">
        <f t="shared" si="201"/>
        <v>1</v>
      </c>
      <c r="AJ3246" s="18" t="str">
        <f t="shared" si="202"/>
        <v>1</v>
      </c>
      <c r="AK3246" s="18" t="str">
        <f t="shared" si="203"/>
        <v>1</v>
      </c>
      <c r="AL3246" s="18">
        <f t="shared" si="204"/>
        <v>0</v>
      </c>
      <c r="AM3246" t="s">
        <v>55</v>
      </c>
      <c r="AN3246" t="s">
        <v>55</v>
      </c>
      <c r="AO3246">
        <v>0</v>
      </c>
      <c r="AP3246">
        <v>1</v>
      </c>
      <c r="AQ3246">
        <v>0</v>
      </c>
      <c r="AR3246" t="s">
        <v>59</v>
      </c>
      <c r="AS3246" t="s">
        <v>80</v>
      </c>
      <c r="AT3246" t="s">
        <v>80</v>
      </c>
      <c r="AU3246" t="s">
        <v>80</v>
      </c>
      <c r="AV3246" t="s">
        <v>9105</v>
      </c>
      <c r="AW3246" t="s">
        <v>3744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1</v>
      </c>
      <c r="BJ3246">
        <v>0</v>
      </c>
      <c r="BK3246">
        <v>0</v>
      </c>
      <c r="BL3246">
        <v>2016031025</v>
      </c>
      <c r="BM3246">
        <v>25</v>
      </c>
    </row>
    <row r="3247" spans="1:65">
      <c r="A3247" t="s">
        <v>9106</v>
      </c>
      <c r="B3247">
        <v>3246</v>
      </c>
      <c r="C3247" t="s">
        <v>1223</v>
      </c>
      <c r="D3247">
        <v>1</v>
      </c>
      <c r="E3247">
        <v>25</v>
      </c>
      <c r="F3247">
        <v>2016031025</v>
      </c>
      <c r="G3247">
        <v>20160310</v>
      </c>
      <c r="H3247" t="s">
        <v>3745</v>
      </c>
      <c r="I3247" t="s">
        <v>54</v>
      </c>
      <c r="J3247" t="s">
        <v>55</v>
      </c>
      <c r="K3247">
        <v>0</v>
      </c>
      <c r="L3247" t="s">
        <v>55</v>
      </c>
      <c r="M3247" t="s">
        <v>55</v>
      </c>
      <c r="N3247" t="s">
        <v>56</v>
      </c>
      <c r="O3247" t="s">
        <v>57</v>
      </c>
      <c r="P3247" t="s">
        <v>57</v>
      </c>
      <c r="Q3247" t="s">
        <v>3</v>
      </c>
      <c r="R3247" t="s">
        <v>78</v>
      </c>
      <c r="S3247" t="s">
        <v>55</v>
      </c>
      <c r="T3247" t="s">
        <v>56</v>
      </c>
      <c r="U3247" t="s">
        <v>56</v>
      </c>
      <c r="V3247" t="s">
        <v>56</v>
      </c>
      <c r="W3247" t="s">
        <v>55</v>
      </c>
      <c r="X3247" t="s">
        <v>56</v>
      </c>
      <c r="Y3247" t="s">
        <v>56</v>
      </c>
      <c r="Z3247" t="s">
        <v>56</v>
      </c>
      <c r="AA3247" t="s">
        <v>57</v>
      </c>
      <c r="AB3247" t="s">
        <v>56</v>
      </c>
      <c r="AC3247" t="s">
        <v>56</v>
      </c>
      <c r="AD3247" t="s">
        <v>57</v>
      </c>
      <c r="AE3247">
        <v>0</v>
      </c>
      <c r="AF3247">
        <v>0</v>
      </c>
      <c r="AG3247">
        <v>0</v>
      </c>
      <c r="AH3247">
        <v>1</v>
      </c>
      <c r="AI3247" s="18" t="str">
        <f t="shared" si="201"/>
        <v>1</v>
      </c>
      <c r="AJ3247" s="18" t="str">
        <f t="shared" si="202"/>
        <v>1</v>
      </c>
      <c r="AK3247" s="18" t="str">
        <f t="shared" si="203"/>
        <v>1</v>
      </c>
      <c r="AL3247" s="18">
        <f t="shared" si="204"/>
        <v>1</v>
      </c>
      <c r="AM3247" t="s">
        <v>55</v>
      </c>
      <c r="AN3247" t="s">
        <v>55</v>
      </c>
      <c r="AO3247">
        <v>0</v>
      </c>
      <c r="AP3247">
        <v>0</v>
      </c>
      <c r="AQ3247">
        <v>0</v>
      </c>
      <c r="AR3247" t="s">
        <v>59</v>
      </c>
      <c r="AS3247" t="s">
        <v>78</v>
      </c>
      <c r="AT3247" t="s">
        <v>78</v>
      </c>
      <c r="AU3247" t="s">
        <v>4449</v>
      </c>
      <c r="AV3247" t="s">
        <v>9106</v>
      </c>
      <c r="AW3247" t="s">
        <v>3745</v>
      </c>
      <c r="AX3247">
        <v>0</v>
      </c>
      <c r="AY3247">
        <v>0</v>
      </c>
      <c r="AZ3247">
        <v>0</v>
      </c>
      <c r="BA3247">
        <v>1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1</v>
      </c>
      <c r="BL3247">
        <v>2016031025</v>
      </c>
      <c r="BM3247">
        <v>25</v>
      </c>
    </row>
    <row r="3248" spans="1:65">
      <c r="A3248" t="s">
        <v>9107</v>
      </c>
      <c r="B3248">
        <v>3247</v>
      </c>
      <c r="C3248" t="s">
        <v>1223</v>
      </c>
      <c r="D3248">
        <v>1</v>
      </c>
      <c r="E3248">
        <v>25</v>
      </c>
      <c r="F3248">
        <v>2016031025</v>
      </c>
      <c r="G3248">
        <v>20160310</v>
      </c>
      <c r="H3248" t="s">
        <v>3746</v>
      </c>
      <c r="I3248" t="s">
        <v>54</v>
      </c>
      <c r="J3248" t="s">
        <v>55</v>
      </c>
      <c r="K3248">
        <v>2</v>
      </c>
      <c r="L3248">
        <v>0</v>
      </c>
      <c r="M3248">
        <v>2</v>
      </c>
      <c r="N3248" t="s">
        <v>56</v>
      </c>
      <c r="O3248" t="s">
        <v>80</v>
      </c>
      <c r="P3248" t="s">
        <v>68</v>
      </c>
      <c r="Q3248" t="s">
        <v>4</v>
      </c>
      <c r="R3248" t="s">
        <v>80</v>
      </c>
      <c r="S3248" t="s">
        <v>55</v>
      </c>
      <c r="T3248" t="s">
        <v>56</v>
      </c>
      <c r="U3248" t="s">
        <v>56</v>
      </c>
      <c r="V3248" t="s">
        <v>56</v>
      </c>
      <c r="W3248" t="s">
        <v>55</v>
      </c>
      <c r="X3248" t="s">
        <v>56</v>
      </c>
      <c r="Y3248" t="s">
        <v>56</v>
      </c>
      <c r="Z3248" t="s">
        <v>56</v>
      </c>
      <c r="AA3248" t="s">
        <v>57</v>
      </c>
      <c r="AB3248" t="s">
        <v>56</v>
      </c>
      <c r="AC3248" t="s">
        <v>56</v>
      </c>
      <c r="AD3248" t="s">
        <v>57</v>
      </c>
      <c r="AE3248">
        <v>0</v>
      </c>
      <c r="AF3248">
        <v>0</v>
      </c>
      <c r="AG3248">
        <v>0</v>
      </c>
      <c r="AH3248">
        <v>1</v>
      </c>
      <c r="AI3248" s="18" t="str">
        <f t="shared" si="201"/>
        <v>1</v>
      </c>
      <c r="AJ3248" s="18" t="str">
        <f t="shared" si="202"/>
        <v>1</v>
      </c>
      <c r="AK3248" s="18" t="str">
        <f t="shared" si="203"/>
        <v>1</v>
      </c>
      <c r="AL3248" s="18">
        <f t="shared" si="204"/>
        <v>1</v>
      </c>
      <c r="AM3248" t="s">
        <v>55</v>
      </c>
      <c r="AN3248" t="s">
        <v>55</v>
      </c>
      <c r="AO3248">
        <v>0</v>
      </c>
      <c r="AP3248">
        <v>0</v>
      </c>
      <c r="AQ3248">
        <v>0</v>
      </c>
      <c r="AR3248" t="s">
        <v>59</v>
      </c>
      <c r="AS3248" t="s">
        <v>80</v>
      </c>
      <c r="AT3248" t="s">
        <v>80</v>
      </c>
      <c r="AU3248" t="s">
        <v>80</v>
      </c>
      <c r="AV3248" t="s">
        <v>9107</v>
      </c>
      <c r="AW3248" t="s">
        <v>3746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1</v>
      </c>
      <c r="BL3248">
        <v>2016031025</v>
      </c>
      <c r="BM3248">
        <v>25</v>
      </c>
    </row>
    <row r="3249" spans="1:65">
      <c r="A3249" t="s">
        <v>9108</v>
      </c>
      <c r="B3249">
        <v>3248</v>
      </c>
      <c r="C3249" t="s">
        <v>57</v>
      </c>
      <c r="D3249" t="s">
        <v>55</v>
      </c>
      <c r="E3249">
        <v>25</v>
      </c>
      <c r="F3249">
        <v>2016031025</v>
      </c>
      <c r="G3249" t="s">
        <v>55</v>
      </c>
      <c r="H3249" t="s">
        <v>3747</v>
      </c>
      <c r="I3249" t="s">
        <v>55</v>
      </c>
      <c r="J3249" t="s">
        <v>55</v>
      </c>
      <c r="K3249" t="s">
        <v>55</v>
      </c>
      <c r="L3249" t="s">
        <v>55</v>
      </c>
      <c r="M3249" t="s">
        <v>55</v>
      </c>
      <c r="N3249" t="s">
        <v>57</v>
      </c>
      <c r="O3249" t="s">
        <v>57</v>
      </c>
      <c r="P3249" t="s">
        <v>57</v>
      </c>
      <c r="Q3249" t="s">
        <v>57</v>
      </c>
      <c r="R3249" t="s">
        <v>57</v>
      </c>
      <c r="S3249" t="s">
        <v>55</v>
      </c>
      <c r="T3249" t="s">
        <v>57</v>
      </c>
      <c r="U3249" t="s">
        <v>57</v>
      </c>
      <c r="V3249" t="s">
        <v>57</v>
      </c>
      <c r="W3249" t="s">
        <v>55</v>
      </c>
      <c r="X3249" t="s">
        <v>57</v>
      </c>
      <c r="Y3249" t="s">
        <v>57</v>
      </c>
      <c r="Z3249" t="s">
        <v>57</v>
      </c>
      <c r="AA3249" t="s">
        <v>57</v>
      </c>
      <c r="AB3249" t="s">
        <v>57</v>
      </c>
      <c r="AC3249" t="s">
        <v>57</v>
      </c>
      <c r="AD3249" t="s">
        <v>57</v>
      </c>
      <c r="AE3249">
        <v>0</v>
      </c>
      <c r="AF3249">
        <v>0</v>
      </c>
      <c r="AG3249">
        <v>0</v>
      </c>
      <c r="AH3249">
        <v>0</v>
      </c>
      <c r="AI3249" s="18" t="str">
        <f t="shared" si="201"/>
        <v>1</v>
      </c>
      <c r="AJ3249" s="18" t="str">
        <f t="shared" si="202"/>
        <v>1</v>
      </c>
      <c r="AK3249" s="18" t="str">
        <f t="shared" si="203"/>
        <v>1</v>
      </c>
      <c r="AL3249" s="18">
        <f t="shared" si="204"/>
        <v>0</v>
      </c>
      <c r="AM3249" t="s">
        <v>55</v>
      </c>
      <c r="AN3249" t="s">
        <v>55</v>
      </c>
      <c r="AO3249">
        <v>0</v>
      </c>
      <c r="AP3249">
        <v>1</v>
      </c>
      <c r="AQ3249">
        <v>0</v>
      </c>
      <c r="AR3249" t="s">
        <v>59</v>
      </c>
      <c r="AS3249" t="s">
        <v>80</v>
      </c>
      <c r="AT3249" t="s">
        <v>80</v>
      </c>
      <c r="AU3249" t="s">
        <v>80</v>
      </c>
      <c r="AV3249" t="s">
        <v>9108</v>
      </c>
      <c r="AW3249" t="s">
        <v>3747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1</v>
      </c>
      <c r="BJ3249">
        <v>0</v>
      </c>
      <c r="BK3249">
        <v>0</v>
      </c>
      <c r="BL3249">
        <v>2016031025</v>
      </c>
      <c r="BM3249">
        <v>25</v>
      </c>
    </row>
    <row r="3250" spans="1:65">
      <c r="A3250" t="s">
        <v>9109</v>
      </c>
      <c r="B3250">
        <v>3249</v>
      </c>
      <c r="C3250" t="s">
        <v>1223</v>
      </c>
      <c r="D3250">
        <v>1</v>
      </c>
      <c r="E3250">
        <v>25</v>
      </c>
      <c r="F3250">
        <v>2016031025</v>
      </c>
      <c r="G3250">
        <v>20160310</v>
      </c>
      <c r="H3250" t="s">
        <v>3748</v>
      </c>
      <c r="I3250" t="s">
        <v>612</v>
      </c>
      <c r="J3250" t="s">
        <v>55</v>
      </c>
      <c r="K3250">
        <v>1</v>
      </c>
      <c r="L3250">
        <v>1</v>
      </c>
      <c r="M3250">
        <v>0</v>
      </c>
      <c r="N3250" t="s">
        <v>56</v>
      </c>
      <c r="O3250" t="s">
        <v>977</v>
      </c>
      <c r="P3250" t="s">
        <v>68</v>
      </c>
      <c r="Q3250" t="s">
        <v>3</v>
      </c>
      <c r="R3250" t="s">
        <v>1236</v>
      </c>
      <c r="S3250" t="s">
        <v>55</v>
      </c>
      <c r="T3250" t="s">
        <v>68</v>
      </c>
      <c r="U3250" t="s">
        <v>68</v>
      </c>
      <c r="V3250" t="s">
        <v>56</v>
      </c>
      <c r="W3250" t="s">
        <v>55</v>
      </c>
      <c r="X3250" t="s">
        <v>56</v>
      </c>
      <c r="Y3250" t="s">
        <v>56</v>
      </c>
      <c r="Z3250" t="s">
        <v>56</v>
      </c>
      <c r="AA3250" t="s">
        <v>57</v>
      </c>
      <c r="AB3250" t="s">
        <v>56</v>
      </c>
      <c r="AC3250" t="s">
        <v>68</v>
      </c>
      <c r="AD3250" t="s">
        <v>57</v>
      </c>
      <c r="AE3250">
        <v>0</v>
      </c>
      <c r="AF3250">
        <v>0</v>
      </c>
      <c r="AG3250">
        <v>0</v>
      </c>
      <c r="AH3250">
        <v>1</v>
      </c>
      <c r="AI3250" s="18" t="str">
        <f t="shared" si="201"/>
        <v>1</v>
      </c>
      <c r="AJ3250" s="18" t="str">
        <f t="shared" si="202"/>
        <v>1</v>
      </c>
      <c r="AK3250" s="18" t="str">
        <f t="shared" si="203"/>
        <v>1</v>
      </c>
      <c r="AL3250" s="18">
        <f t="shared" si="204"/>
        <v>1</v>
      </c>
      <c r="AM3250" t="s">
        <v>55</v>
      </c>
      <c r="AN3250" t="s">
        <v>55</v>
      </c>
      <c r="AO3250">
        <v>0</v>
      </c>
      <c r="AP3250">
        <v>0</v>
      </c>
      <c r="AQ3250">
        <v>0</v>
      </c>
      <c r="AR3250" t="s">
        <v>298</v>
      </c>
      <c r="AS3250" t="s">
        <v>78</v>
      </c>
      <c r="AT3250" t="s">
        <v>78</v>
      </c>
      <c r="AU3250" t="s">
        <v>4449</v>
      </c>
      <c r="AV3250" t="s">
        <v>9109</v>
      </c>
      <c r="AW3250" t="s">
        <v>3748</v>
      </c>
      <c r="AX3250">
        <v>0</v>
      </c>
      <c r="AY3250">
        <v>0</v>
      </c>
      <c r="AZ3250">
        <v>0</v>
      </c>
      <c r="BA3250">
        <v>1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2016031025</v>
      </c>
      <c r="BM3250">
        <v>25</v>
      </c>
    </row>
    <row r="3251" spans="1:65">
      <c r="A3251" t="s">
        <v>9110</v>
      </c>
      <c r="B3251">
        <v>3250</v>
      </c>
      <c r="C3251" t="s">
        <v>57</v>
      </c>
      <c r="D3251" t="s">
        <v>55</v>
      </c>
      <c r="E3251">
        <v>25</v>
      </c>
      <c r="F3251">
        <v>2016031025</v>
      </c>
      <c r="G3251" t="s">
        <v>55</v>
      </c>
      <c r="H3251" t="s">
        <v>3749</v>
      </c>
      <c r="I3251" t="s">
        <v>55</v>
      </c>
      <c r="J3251" t="s">
        <v>55</v>
      </c>
      <c r="K3251" t="s">
        <v>55</v>
      </c>
      <c r="L3251" t="s">
        <v>55</v>
      </c>
      <c r="M3251" t="s">
        <v>55</v>
      </c>
      <c r="N3251" t="s">
        <v>57</v>
      </c>
      <c r="O3251" t="s">
        <v>57</v>
      </c>
      <c r="P3251" t="s">
        <v>57</v>
      </c>
      <c r="Q3251" t="s">
        <v>57</v>
      </c>
      <c r="R3251" t="s">
        <v>57</v>
      </c>
      <c r="S3251" t="s">
        <v>55</v>
      </c>
      <c r="T3251" t="s">
        <v>57</v>
      </c>
      <c r="U3251" t="s">
        <v>57</v>
      </c>
      <c r="V3251" t="s">
        <v>57</v>
      </c>
      <c r="W3251" t="s">
        <v>55</v>
      </c>
      <c r="X3251" t="s">
        <v>57</v>
      </c>
      <c r="Y3251" t="s">
        <v>57</v>
      </c>
      <c r="Z3251" t="s">
        <v>57</v>
      </c>
      <c r="AA3251" t="s">
        <v>57</v>
      </c>
      <c r="AB3251" t="s">
        <v>57</v>
      </c>
      <c r="AC3251" t="s">
        <v>57</v>
      </c>
      <c r="AD3251" t="s">
        <v>57</v>
      </c>
      <c r="AE3251">
        <v>0</v>
      </c>
      <c r="AF3251">
        <v>0</v>
      </c>
      <c r="AG3251">
        <v>0</v>
      </c>
      <c r="AH3251">
        <v>0</v>
      </c>
      <c r="AI3251" s="18" t="str">
        <f t="shared" si="201"/>
        <v>1</v>
      </c>
      <c r="AJ3251" s="18" t="str">
        <f t="shared" si="202"/>
        <v>1</v>
      </c>
      <c r="AK3251" s="18" t="str">
        <f t="shared" si="203"/>
        <v>1</v>
      </c>
      <c r="AL3251" s="18">
        <f t="shared" si="204"/>
        <v>0</v>
      </c>
      <c r="AM3251" t="s">
        <v>55</v>
      </c>
      <c r="AN3251" t="s">
        <v>55</v>
      </c>
      <c r="AO3251">
        <v>0</v>
      </c>
      <c r="AP3251">
        <v>1</v>
      </c>
      <c r="AQ3251">
        <v>0</v>
      </c>
      <c r="AR3251" t="s">
        <v>59</v>
      </c>
      <c r="AS3251" t="s">
        <v>80</v>
      </c>
      <c r="AT3251" t="s">
        <v>80</v>
      </c>
      <c r="AU3251" t="s">
        <v>80</v>
      </c>
      <c r="AV3251" t="s">
        <v>9110</v>
      </c>
      <c r="AW3251" t="s">
        <v>3749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1</v>
      </c>
      <c r="BJ3251">
        <v>0</v>
      </c>
      <c r="BK3251">
        <v>0</v>
      </c>
      <c r="BL3251">
        <v>2016031025</v>
      </c>
      <c r="BM3251">
        <v>25</v>
      </c>
    </row>
    <row r="3252" spans="1:65">
      <c r="A3252" t="s">
        <v>9111</v>
      </c>
      <c r="B3252">
        <v>3251</v>
      </c>
      <c r="C3252" t="s">
        <v>1223</v>
      </c>
      <c r="D3252">
        <v>1</v>
      </c>
      <c r="E3252">
        <v>25</v>
      </c>
      <c r="F3252">
        <v>2016031025</v>
      </c>
      <c r="G3252">
        <v>20160310</v>
      </c>
      <c r="H3252" t="s">
        <v>3750</v>
      </c>
      <c r="I3252" t="s">
        <v>3751</v>
      </c>
      <c r="J3252" t="s">
        <v>55</v>
      </c>
      <c r="K3252">
        <v>3</v>
      </c>
      <c r="L3252">
        <v>1</v>
      </c>
      <c r="M3252">
        <v>2</v>
      </c>
      <c r="N3252" t="s">
        <v>56</v>
      </c>
      <c r="O3252" t="s">
        <v>612</v>
      </c>
      <c r="P3252" t="s">
        <v>68</v>
      </c>
      <c r="Q3252" t="s">
        <v>3</v>
      </c>
      <c r="R3252" t="s">
        <v>1236</v>
      </c>
      <c r="S3252" t="s">
        <v>55</v>
      </c>
      <c r="T3252" t="s">
        <v>56</v>
      </c>
      <c r="U3252" t="s">
        <v>56</v>
      </c>
      <c r="V3252" t="s">
        <v>56</v>
      </c>
      <c r="W3252" t="s">
        <v>55</v>
      </c>
      <c r="X3252" t="s">
        <v>56</v>
      </c>
      <c r="Y3252" t="s">
        <v>56</v>
      </c>
      <c r="Z3252" t="s">
        <v>56</v>
      </c>
      <c r="AA3252" t="s">
        <v>57</v>
      </c>
      <c r="AB3252" t="s">
        <v>56</v>
      </c>
      <c r="AC3252" t="s">
        <v>68</v>
      </c>
      <c r="AD3252" t="s">
        <v>57</v>
      </c>
      <c r="AE3252">
        <v>0</v>
      </c>
      <c r="AF3252">
        <v>0</v>
      </c>
      <c r="AG3252">
        <v>0</v>
      </c>
      <c r="AH3252">
        <v>1</v>
      </c>
      <c r="AI3252" s="18" t="str">
        <f t="shared" si="201"/>
        <v>1</v>
      </c>
      <c r="AJ3252" s="18" t="str">
        <f t="shared" si="202"/>
        <v>1</v>
      </c>
      <c r="AK3252" s="18" t="str">
        <f t="shared" si="203"/>
        <v>1</v>
      </c>
      <c r="AL3252" s="18">
        <f t="shared" si="204"/>
        <v>1</v>
      </c>
      <c r="AM3252" t="s">
        <v>55</v>
      </c>
      <c r="AN3252" t="s">
        <v>55</v>
      </c>
      <c r="AO3252">
        <v>0</v>
      </c>
      <c r="AP3252">
        <v>0</v>
      </c>
      <c r="AQ3252">
        <v>0</v>
      </c>
      <c r="AR3252" t="s">
        <v>298</v>
      </c>
      <c r="AS3252" t="s">
        <v>78</v>
      </c>
      <c r="AT3252" t="s">
        <v>78</v>
      </c>
      <c r="AU3252" t="s">
        <v>4449</v>
      </c>
      <c r="AV3252" t="s">
        <v>9111</v>
      </c>
      <c r="AW3252" t="s">
        <v>3750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</v>
      </c>
      <c r="BL3252">
        <v>2016031025</v>
      </c>
      <c r="BM3252">
        <v>25</v>
      </c>
    </row>
    <row r="3253" spans="1:65">
      <c r="A3253" t="s">
        <v>9112</v>
      </c>
      <c r="B3253">
        <v>3252</v>
      </c>
      <c r="C3253" t="s">
        <v>1223</v>
      </c>
      <c r="D3253">
        <v>1</v>
      </c>
      <c r="E3253">
        <v>25</v>
      </c>
      <c r="F3253">
        <v>2016031025</v>
      </c>
      <c r="G3253">
        <v>20160310</v>
      </c>
      <c r="H3253" t="s">
        <v>3752</v>
      </c>
      <c r="I3253" t="s">
        <v>3751</v>
      </c>
      <c r="J3253" t="s">
        <v>55</v>
      </c>
      <c r="K3253">
        <v>3</v>
      </c>
      <c r="L3253">
        <v>1</v>
      </c>
      <c r="M3253">
        <v>2</v>
      </c>
      <c r="N3253" t="s">
        <v>56</v>
      </c>
      <c r="O3253" t="s">
        <v>612</v>
      </c>
      <c r="P3253" t="s">
        <v>68</v>
      </c>
      <c r="Q3253" t="s">
        <v>3</v>
      </c>
      <c r="R3253" t="s">
        <v>1236</v>
      </c>
      <c r="S3253" t="s">
        <v>55</v>
      </c>
      <c r="T3253" t="s">
        <v>56</v>
      </c>
      <c r="U3253" t="s">
        <v>56</v>
      </c>
      <c r="V3253" t="s">
        <v>56</v>
      </c>
      <c r="W3253" t="s">
        <v>55</v>
      </c>
      <c r="X3253" t="s">
        <v>56</v>
      </c>
      <c r="Y3253" t="s">
        <v>56</v>
      </c>
      <c r="Z3253" t="s">
        <v>56</v>
      </c>
      <c r="AA3253" t="s">
        <v>57</v>
      </c>
      <c r="AB3253" t="s">
        <v>56</v>
      </c>
      <c r="AC3253" t="s">
        <v>68</v>
      </c>
      <c r="AD3253" t="s">
        <v>57</v>
      </c>
      <c r="AE3253">
        <v>0</v>
      </c>
      <c r="AF3253">
        <v>0</v>
      </c>
      <c r="AG3253">
        <v>0</v>
      </c>
      <c r="AH3253">
        <v>1</v>
      </c>
      <c r="AI3253" s="18" t="str">
        <f t="shared" si="201"/>
        <v>1</v>
      </c>
      <c r="AJ3253" s="18" t="str">
        <f t="shared" si="202"/>
        <v>1</v>
      </c>
      <c r="AK3253" s="18" t="str">
        <f t="shared" si="203"/>
        <v>1</v>
      </c>
      <c r="AL3253" s="18">
        <f t="shared" si="204"/>
        <v>1</v>
      </c>
      <c r="AM3253" t="s">
        <v>55</v>
      </c>
      <c r="AN3253" t="s">
        <v>55</v>
      </c>
      <c r="AO3253">
        <v>0</v>
      </c>
      <c r="AP3253">
        <v>0</v>
      </c>
      <c r="AQ3253">
        <v>0</v>
      </c>
      <c r="AR3253" t="s">
        <v>298</v>
      </c>
      <c r="AS3253" t="s">
        <v>78</v>
      </c>
      <c r="AT3253" t="s">
        <v>78</v>
      </c>
      <c r="AU3253" t="s">
        <v>4449</v>
      </c>
      <c r="AV3253" t="s">
        <v>9112</v>
      </c>
      <c r="AW3253" t="s">
        <v>3752</v>
      </c>
      <c r="AX3253">
        <v>0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1</v>
      </c>
      <c r="BL3253">
        <v>2016031025</v>
      </c>
      <c r="BM3253">
        <v>25</v>
      </c>
    </row>
    <row r="3254" spans="1:65">
      <c r="A3254" t="s">
        <v>9113</v>
      </c>
      <c r="B3254">
        <v>3253</v>
      </c>
      <c r="C3254" t="s">
        <v>1223</v>
      </c>
      <c r="D3254">
        <v>1</v>
      </c>
      <c r="E3254">
        <v>25</v>
      </c>
      <c r="F3254">
        <v>2016031025</v>
      </c>
      <c r="G3254">
        <v>20160310</v>
      </c>
      <c r="H3254" t="s">
        <v>3753</v>
      </c>
      <c r="I3254" t="s">
        <v>3751</v>
      </c>
      <c r="J3254" t="s">
        <v>55</v>
      </c>
      <c r="K3254">
        <v>2</v>
      </c>
      <c r="L3254">
        <v>0</v>
      </c>
      <c r="M3254">
        <v>2</v>
      </c>
      <c r="N3254" t="s">
        <v>56</v>
      </c>
      <c r="O3254" t="s">
        <v>612</v>
      </c>
      <c r="P3254" t="s">
        <v>68</v>
      </c>
      <c r="Q3254" t="s">
        <v>3</v>
      </c>
      <c r="R3254" t="s">
        <v>1236</v>
      </c>
      <c r="S3254" t="s">
        <v>55</v>
      </c>
      <c r="T3254" t="s">
        <v>56</v>
      </c>
      <c r="U3254" t="s">
        <v>56</v>
      </c>
      <c r="V3254" t="s">
        <v>56</v>
      </c>
      <c r="W3254" t="s">
        <v>55</v>
      </c>
      <c r="X3254" t="s">
        <v>56</v>
      </c>
      <c r="Y3254" t="s">
        <v>56</v>
      </c>
      <c r="Z3254" t="s">
        <v>56</v>
      </c>
      <c r="AA3254" t="s">
        <v>57</v>
      </c>
      <c r="AB3254" t="s">
        <v>56</v>
      </c>
      <c r="AC3254" t="s">
        <v>68</v>
      </c>
      <c r="AD3254" t="s">
        <v>57</v>
      </c>
      <c r="AE3254">
        <v>0</v>
      </c>
      <c r="AF3254">
        <v>0</v>
      </c>
      <c r="AG3254">
        <v>0</v>
      </c>
      <c r="AH3254">
        <v>1</v>
      </c>
      <c r="AI3254" s="18" t="str">
        <f t="shared" si="201"/>
        <v>1</v>
      </c>
      <c r="AJ3254" s="18" t="str">
        <f t="shared" si="202"/>
        <v>1</v>
      </c>
      <c r="AK3254" s="18" t="str">
        <f t="shared" si="203"/>
        <v>1</v>
      </c>
      <c r="AL3254" s="18">
        <f t="shared" si="204"/>
        <v>1</v>
      </c>
      <c r="AM3254" t="s">
        <v>55</v>
      </c>
      <c r="AN3254" t="s">
        <v>55</v>
      </c>
      <c r="AO3254">
        <v>0</v>
      </c>
      <c r="AP3254">
        <v>0</v>
      </c>
      <c r="AQ3254">
        <v>0</v>
      </c>
      <c r="AR3254" t="s">
        <v>298</v>
      </c>
      <c r="AS3254" t="s">
        <v>78</v>
      </c>
      <c r="AT3254" t="s">
        <v>78</v>
      </c>
      <c r="AU3254" t="s">
        <v>4449</v>
      </c>
      <c r="AV3254" t="s">
        <v>9113</v>
      </c>
      <c r="AW3254" t="s">
        <v>3753</v>
      </c>
      <c r="AX3254">
        <v>0</v>
      </c>
      <c r="AY3254">
        <v>0</v>
      </c>
      <c r="AZ3254">
        <v>0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1</v>
      </c>
      <c r="BL3254">
        <v>2016031025</v>
      </c>
      <c r="BM3254">
        <v>25</v>
      </c>
    </row>
    <row r="3255" spans="1:65">
      <c r="A3255" t="s">
        <v>9114</v>
      </c>
      <c r="B3255">
        <v>3254</v>
      </c>
      <c r="C3255" t="s">
        <v>1223</v>
      </c>
      <c r="D3255">
        <v>1</v>
      </c>
      <c r="E3255">
        <v>25</v>
      </c>
      <c r="F3255">
        <v>2016031025</v>
      </c>
      <c r="G3255">
        <v>20160310</v>
      </c>
      <c r="H3255" t="s">
        <v>3754</v>
      </c>
      <c r="I3255" t="s">
        <v>3751</v>
      </c>
      <c r="J3255" t="s">
        <v>55</v>
      </c>
      <c r="K3255">
        <v>3</v>
      </c>
      <c r="L3255">
        <v>1</v>
      </c>
      <c r="M3255">
        <v>2</v>
      </c>
      <c r="N3255" t="s">
        <v>56</v>
      </c>
      <c r="O3255" t="s">
        <v>612</v>
      </c>
      <c r="P3255" t="s">
        <v>68</v>
      </c>
      <c r="Q3255" t="s">
        <v>3</v>
      </c>
      <c r="R3255" t="s">
        <v>1236</v>
      </c>
      <c r="S3255" t="s">
        <v>55</v>
      </c>
      <c r="T3255" t="s">
        <v>56</v>
      </c>
      <c r="U3255" t="s">
        <v>56</v>
      </c>
      <c r="V3255" t="s">
        <v>68</v>
      </c>
      <c r="W3255" t="s">
        <v>55</v>
      </c>
      <c r="X3255" t="s">
        <v>56</v>
      </c>
      <c r="Y3255" t="s">
        <v>56</v>
      </c>
      <c r="Z3255" t="s">
        <v>56</v>
      </c>
      <c r="AA3255" t="s">
        <v>57</v>
      </c>
      <c r="AB3255" t="s">
        <v>56</v>
      </c>
      <c r="AC3255" t="s">
        <v>68</v>
      </c>
      <c r="AD3255" t="s">
        <v>57</v>
      </c>
      <c r="AE3255">
        <v>0</v>
      </c>
      <c r="AF3255">
        <v>0</v>
      </c>
      <c r="AG3255">
        <v>0</v>
      </c>
      <c r="AH3255">
        <v>1</v>
      </c>
      <c r="AI3255" s="18" t="str">
        <f t="shared" si="201"/>
        <v>1</v>
      </c>
      <c r="AJ3255" s="18" t="str">
        <f t="shared" si="202"/>
        <v>1</v>
      </c>
      <c r="AK3255" s="18" t="str">
        <f t="shared" si="203"/>
        <v>1</v>
      </c>
      <c r="AL3255" s="18">
        <f t="shared" si="204"/>
        <v>1</v>
      </c>
      <c r="AM3255" t="s">
        <v>55</v>
      </c>
      <c r="AN3255" t="s">
        <v>55</v>
      </c>
      <c r="AO3255">
        <v>0</v>
      </c>
      <c r="AP3255">
        <v>0</v>
      </c>
      <c r="AQ3255">
        <v>0</v>
      </c>
      <c r="AR3255" t="s">
        <v>298</v>
      </c>
      <c r="AS3255" t="s">
        <v>78</v>
      </c>
      <c r="AT3255" t="s">
        <v>78</v>
      </c>
      <c r="AU3255" t="s">
        <v>4449</v>
      </c>
      <c r="AV3255" t="s">
        <v>9114</v>
      </c>
      <c r="AW3255" t="s">
        <v>3754</v>
      </c>
      <c r="AX3255">
        <v>0</v>
      </c>
      <c r="AY3255">
        <v>0</v>
      </c>
      <c r="AZ3255">
        <v>0</v>
      </c>
      <c r="BA3255">
        <v>1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</v>
      </c>
      <c r="BL3255">
        <v>2016031025</v>
      </c>
      <c r="BM3255">
        <v>25</v>
      </c>
    </row>
    <row r="3256" spans="1:65">
      <c r="A3256" t="s">
        <v>9115</v>
      </c>
      <c r="B3256">
        <v>3255</v>
      </c>
      <c r="C3256" t="s">
        <v>1223</v>
      </c>
      <c r="D3256">
        <v>1</v>
      </c>
      <c r="E3256">
        <v>25</v>
      </c>
      <c r="F3256">
        <v>2016031025</v>
      </c>
      <c r="G3256">
        <v>20160310</v>
      </c>
      <c r="H3256" t="s">
        <v>3755</v>
      </c>
      <c r="I3256" t="s">
        <v>1250</v>
      </c>
      <c r="J3256" t="s">
        <v>55</v>
      </c>
      <c r="K3256">
        <v>1</v>
      </c>
      <c r="L3256">
        <v>1</v>
      </c>
      <c r="M3256">
        <v>0</v>
      </c>
      <c r="N3256" t="s">
        <v>56</v>
      </c>
      <c r="O3256" t="s">
        <v>1250</v>
      </c>
      <c r="P3256" t="s">
        <v>68</v>
      </c>
      <c r="Q3256" t="s">
        <v>3</v>
      </c>
      <c r="R3256" t="s">
        <v>1236</v>
      </c>
      <c r="S3256" t="s">
        <v>55</v>
      </c>
      <c r="T3256" t="s">
        <v>56</v>
      </c>
      <c r="U3256" t="s">
        <v>56</v>
      </c>
      <c r="V3256" t="s">
        <v>68</v>
      </c>
      <c r="W3256" t="s">
        <v>55</v>
      </c>
      <c r="X3256" t="s">
        <v>56</v>
      </c>
      <c r="Y3256" t="s">
        <v>56</v>
      </c>
      <c r="Z3256" t="s">
        <v>56</v>
      </c>
      <c r="AA3256" t="s">
        <v>57</v>
      </c>
      <c r="AB3256" t="s">
        <v>56</v>
      </c>
      <c r="AC3256" t="s">
        <v>56</v>
      </c>
      <c r="AD3256" t="s">
        <v>57</v>
      </c>
      <c r="AE3256">
        <v>0</v>
      </c>
      <c r="AF3256">
        <v>0</v>
      </c>
      <c r="AG3256">
        <v>0</v>
      </c>
      <c r="AH3256">
        <v>1</v>
      </c>
      <c r="AI3256" s="18" t="str">
        <f t="shared" si="201"/>
        <v>1</v>
      </c>
      <c r="AJ3256" s="18" t="str">
        <f t="shared" si="202"/>
        <v>1</v>
      </c>
      <c r="AK3256" s="18" t="str">
        <f t="shared" si="203"/>
        <v>1</v>
      </c>
      <c r="AL3256" s="18">
        <f t="shared" si="204"/>
        <v>1</v>
      </c>
      <c r="AM3256" t="s">
        <v>55</v>
      </c>
      <c r="AN3256" t="s">
        <v>55</v>
      </c>
      <c r="AO3256">
        <v>0</v>
      </c>
      <c r="AP3256">
        <v>0</v>
      </c>
      <c r="AQ3256">
        <v>0</v>
      </c>
      <c r="AR3256" t="s">
        <v>379</v>
      </c>
      <c r="AS3256" t="s">
        <v>78</v>
      </c>
      <c r="AT3256" t="s">
        <v>78</v>
      </c>
      <c r="AU3256" t="s">
        <v>4449</v>
      </c>
      <c r="AV3256" t="s">
        <v>9115</v>
      </c>
      <c r="AW3256" t="s">
        <v>3755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1</v>
      </c>
      <c r="BL3256">
        <v>2016031025</v>
      </c>
      <c r="BM3256">
        <v>25</v>
      </c>
    </row>
    <row r="3257" spans="1:65">
      <c r="A3257" t="s">
        <v>9116</v>
      </c>
      <c r="B3257">
        <v>3256</v>
      </c>
      <c r="C3257" t="s">
        <v>1223</v>
      </c>
      <c r="D3257">
        <v>1</v>
      </c>
      <c r="E3257">
        <v>25</v>
      </c>
      <c r="F3257">
        <v>2016031025</v>
      </c>
      <c r="G3257">
        <v>20160310</v>
      </c>
      <c r="H3257" t="s">
        <v>3756</v>
      </c>
      <c r="I3257" t="s">
        <v>1250</v>
      </c>
      <c r="J3257" t="s">
        <v>55</v>
      </c>
      <c r="K3257">
        <v>2</v>
      </c>
      <c r="L3257">
        <v>1</v>
      </c>
      <c r="M3257">
        <v>1</v>
      </c>
      <c r="N3257" t="s">
        <v>56</v>
      </c>
      <c r="O3257" t="s">
        <v>1250</v>
      </c>
      <c r="P3257" t="s">
        <v>68</v>
      </c>
      <c r="Q3257" t="s">
        <v>3</v>
      </c>
      <c r="R3257" t="s">
        <v>1236</v>
      </c>
      <c r="S3257" t="s">
        <v>55</v>
      </c>
      <c r="T3257" t="s">
        <v>68</v>
      </c>
      <c r="U3257" t="s">
        <v>68</v>
      </c>
      <c r="V3257" t="s">
        <v>56</v>
      </c>
      <c r="W3257" t="s">
        <v>55</v>
      </c>
      <c r="X3257" t="s">
        <v>68</v>
      </c>
      <c r="Y3257" t="s">
        <v>56</v>
      </c>
      <c r="Z3257" t="s">
        <v>56</v>
      </c>
      <c r="AA3257" t="s">
        <v>57</v>
      </c>
      <c r="AB3257" t="s">
        <v>56</v>
      </c>
      <c r="AC3257" t="s">
        <v>68</v>
      </c>
      <c r="AD3257" t="s">
        <v>3757</v>
      </c>
      <c r="AE3257">
        <v>0</v>
      </c>
      <c r="AF3257">
        <v>0</v>
      </c>
      <c r="AG3257">
        <v>0</v>
      </c>
      <c r="AH3257">
        <v>1</v>
      </c>
      <c r="AI3257" s="18" t="str">
        <f t="shared" si="201"/>
        <v>1</v>
      </c>
      <c r="AJ3257" s="18" t="str">
        <f t="shared" si="202"/>
        <v>1</v>
      </c>
      <c r="AK3257" s="18" t="str">
        <f t="shared" si="203"/>
        <v>1</v>
      </c>
      <c r="AL3257" s="18">
        <f t="shared" si="204"/>
        <v>1</v>
      </c>
      <c r="AM3257" t="s">
        <v>55</v>
      </c>
      <c r="AN3257" t="s">
        <v>55</v>
      </c>
      <c r="AO3257">
        <v>0</v>
      </c>
      <c r="AP3257">
        <v>0</v>
      </c>
      <c r="AQ3257">
        <v>0</v>
      </c>
      <c r="AR3257" t="s">
        <v>379</v>
      </c>
      <c r="AS3257" t="s">
        <v>78</v>
      </c>
      <c r="AT3257" t="s">
        <v>78</v>
      </c>
      <c r="AU3257" t="s">
        <v>4449</v>
      </c>
      <c r="AV3257" t="s">
        <v>9116</v>
      </c>
      <c r="AW3257" t="s">
        <v>3756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1</v>
      </c>
      <c r="BL3257">
        <v>2016031025</v>
      </c>
      <c r="BM3257">
        <v>25</v>
      </c>
    </row>
    <row r="3258" spans="1:65">
      <c r="A3258" t="s">
        <v>9117</v>
      </c>
      <c r="B3258">
        <v>3257</v>
      </c>
      <c r="C3258" t="s">
        <v>57</v>
      </c>
      <c r="D3258" t="s">
        <v>55</v>
      </c>
      <c r="E3258">
        <v>25</v>
      </c>
      <c r="F3258">
        <v>2016031025</v>
      </c>
      <c r="G3258" t="s">
        <v>55</v>
      </c>
      <c r="H3258" t="s">
        <v>3758</v>
      </c>
      <c r="I3258" t="s">
        <v>55</v>
      </c>
      <c r="J3258" t="s">
        <v>55</v>
      </c>
      <c r="K3258" t="s">
        <v>55</v>
      </c>
      <c r="L3258" t="s">
        <v>55</v>
      </c>
      <c r="M3258" t="s">
        <v>55</v>
      </c>
      <c r="N3258" t="s">
        <v>57</v>
      </c>
      <c r="O3258" t="s">
        <v>57</v>
      </c>
      <c r="P3258" t="s">
        <v>57</v>
      </c>
      <c r="Q3258" t="s">
        <v>57</v>
      </c>
      <c r="R3258" t="s">
        <v>57</v>
      </c>
      <c r="S3258" t="s">
        <v>55</v>
      </c>
      <c r="T3258" t="s">
        <v>57</v>
      </c>
      <c r="U3258" t="s">
        <v>57</v>
      </c>
      <c r="V3258" t="s">
        <v>57</v>
      </c>
      <c r="W3258" t="s">
        <v>55</v>
      </c>
      <c r="X3258" t="s">
        <v>57</v>
      </c>
      <c r="Y3258" t="s">
        <v>57</v>
      </c>
      <c r="Z3258" t="s">
        <v>57</v>
      </c>
      <c r="AA3258" t="s">
        <v>57</v>
      </c>
      <c r="AB3258" t="s">
        <v>57</v>
      </c>
      <c r="AC3258" t="s">
        <v>57</v>
      </c>
      <c r="AD3258" t="s">
        <v>57</v>
      </c>
      <c r="AE3258">
        <v>0</v>
      </c>
      <c r="AF3258">
        <v>0</v>
      </c>
      <c r="AG3258">
        <v>0</v>
      </c>
      <c r="AH3258">
        <v>0</v>
      </c>
      <c r="AI3258" s="18" t="str">
        <f t="shared" si="201"/>
        <v>1</v>
      </c>
      <c r="AJ3258" s="18" t="str">
        <f t="shared" si="202"/>
        <v>1</v>
      </c>
      <c r="AK3258" s="18" t="str">
        <f t="shared" si="203"/>
        <v>1</v>
      </c>
      <c r="AL3258" s="18">
        <f t="shared" si="204"/>
        <v>0</v>
      </c>
      <c r="AM3258" t="s">
        <v>55</v>
      </c>
      <c r="AN3258" t="s">
        <v>55</v>
      </c>
      <c r="AO3258">
        <v>0</v>
      </c>
      <c r="AP3258">
        <v>1</v>
      </c>
      <c r="AQ3258">
        <v>0</v>
      </c>
      <c r="AR3258" t="s">
        <v>59</v>
      </c>
      <c r="AS3258" t="s">
        <v>80</v>
      </c>
      <c r="AT3258" t="s">
        <v>80</v>
      </c>
      <c r="AU3258" t="s">
        <v>80</v>
      </c>
      <c r="AV3258" t="s">
        <v>9117</v>
      </c>
      <c r="AW3258" t="s">
        <v>3758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2016031025</v>
      </c>
      <c r="BM3258">
        <v>25</v>
      </c>
    </row>
    <row r="3259" spans="1:65">
      <c r="A3259" t="s">
        <v>9118</v>
      </c>
      <c r="B3259">
        <v>3258</v>
      </c>
      <c r="C3259" t="s">
        <v>1223</v>
      </c>
      <c r="D3259">
        <v>1</v>
      </c>
      <c r="E3259">
        <v>25</v>
      </c>
      <c r="F3259">
        <v>2016031025</v>
      </c>
      <c r="G3259">
        <v>20160310</v>
      </c>
      <c r="H3259" t="s">
        <v>3759</v>
      </c>
      <c r="I3259" t="s">
        <v>54</v>
      </c>
      <c r="J3259" t="s">
        <v>55</v>
      </c>
      <c r="K3259">
        <v>0</v>
      </c>
      <c r="L3259" t="s">
        <v>55</v>
      </c>
      <c r="M3259" t="s">
        <v>55</v>
      </c>
      <c r="N3259" t="s">
        <v>56</v>
      </c>
      <c r="O3259" t="s">
        <v>57</v>
      </c>
      <c r="P3259" t="s">
        <v>57</v>
      </c>
      <c r="Q3259" t="s">
        <v>4</v>
      </c>
      <c r="R3259" t="s">
        <v>80</v>
      </c>
      <c r="S3259" t="s">
        <v>55</v>
      </c>
      <c r="T3259" t="s">
        <v>56</v>
      </c>
      <c r="U3259" t="s">
        <v>56</v>
      </c>
      <c r="V3259" t="s">
        <v>56</v>
      </c>
      <c r="W3259" t="s">
        <v>55</v>
      </c>
      <c r="X3259" t="s">
        <v>56</v>
      </c>
      <c r="Y3259" t="s">
        <v>56</v>
      </c>
      <c r="Z3259" t="s">
        <v>56</v>
      </c>
      <c r="AA3259" t="s">
        <v>57</v>
      </c>
      <c r="AB3259" t="s">
        <v>56</v>
      </c>
      <c r="AC3259" t="s">
        <v>56</v>
      </c>
      <c r="AD3259" t="s">
        <v>57</v>
      </c>
      <c r="AE3259">
        <v>0</v>
      </c>
      <c r="AF3259">
        <v>0</v>
      </c>
      <c r="AG3259">
        <v>0</v>
      </c>
      <c r="AH3259">
        <v>1</v>
      </c>
      <c r="AI3259" s="18" t="str">
        <f t="shared" si="201"/>
        <v>1</v>
      </c>
      <c r="AJ3259" s="18" t="str">
        <f t="shared" si="202"/>
        <v>1</v>
      </c>
      <c r="AK3259" s="18" t="str">
        <f t="shared" si="203"/>
        <v>1</v>
      </c>
      <c r="AL3259" s="18">
        <f t="shared" si="204"/>
        <v>1</v>
      </c>
      <c r="AM3259" t="s">
        <v>55</v>
      </c>
      <c r="AN3259" t="s">
        <v>55</v>
      </c>
      <c r="AO3259">
        <v>0</v>
      </c>
      <c r="AP3259">
        <v>0</v>
      </c>
      <c r="AQ3259">
        <v>0</v>
      </c>
      <c r="AR3259" t="s">
        <v>59</v>
      </c>
      <c r="AS3259" t="s">
        <v>80</v>
      </c>
      <c r="AT3259" t="s">
        <v>80</v>
      </c>
      <c r="AU3259" t="s">
        <v>80</v>
      </c>
      <c r="AV3259" t="s">
        <v>9118</v>
      </c>
      <c r="AW3259" t="s">
        <v>3759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1</v>
      </c>
      <c r="BL3259">
        <v>2016031025</v>
      </c>
      <c r="BM3259">
        <v>25</v>
      </c>
    </row>
    <row r="3260" spans="1:65">
      <c r="A3260" t="s">
        <v>9119</v>
      </c>
      <c r="B3260">
        <v>3259</v>
      </c>
      <c r="C3260" t="s">
        <v>1223</v>
      </c>
      <c r="D3260">
        <v>1</v>
      </c>
      <c r="E3260">
        <v>25</v>
      </c>
      <c r="F3260">
        <v>2016031025</v>
      </c>
      <c r="G3260">
        <v>20160310</v>
      </c>
      <c r="H3260" t="s">
        <v>3760</v>
      </c>
      <c r="I3260" t="s">
        <v>54</v>
      </c>
      <c r="J3260" t="s">
        <v>55</v>
      </c>
      <c r="K3260">
        <v>0</v>
      </c>
      <c r="L3260" t="s">
        <v>55</v>
      </c>
      <c r="M3260" t="s">
        <v>55</v>
      </c>
      <c r="N3260" t="s">
        <v>56</v>
      </c>
      <c r="O3260" t="s">
        <v>57</v>
      </c>
      <c r="P3260" t="s">
        <v>57</v>
      </c>
      <c r="Q3260" t="s">
        <v>3</v>
      </c>
      <c r="R3260" t="s">
        <v>80</v>
      </c>
      <c r="S3260" t="s">
        <v>55</v>
      </c>
      <c r="T3260" t="s">
        <v>56</v>
      </c>
      <c r="U3260" t="s">
        <v>56</v>
      </c>
      <c r="V3260" t="s">
        <v>56</v>
      </c>
      <c r="W3260" t="s">
        <v>55</v>
      </c>
      <c r="X3260" t="s">
        <v>56</v>
      </c>
      <c r="Y3260" t="s">
        <v>56</v>
      </c>
      <c r="Z3260" t="s">
        <v>68</v>
      </c>
      <c r="AA3260" t="s">
        <v>57</v>
      </c>
      <c r="AB3260" t="s">
        <v>56</v>
      </c>
      <c r="AC3260" t="s">
        <v>56</v>
      </c>
      <c r="AD3260" t="s">
        <v>3761</v>
      </c>
      <c r="AE3260">
        <v>0</v>
      </c>
      <c r="AF3260">
        <v>0</v>
      </c>
      <c r="AG3260">
        <v>0</v>
      </c>
      <c r="AH3260">
        <v>1</v>
      </c>
      <c r="AI3260" s="18" t="str">
        <f t="shared" si="201"/>
        <v>1</v>
      </c>
      <c r="AJ3260" s="18" t="str">
        <f t="shared" si="202"/>
        <v>1</v>
      </c>
      <c r="AK3260" s="18" t="str">
        <f t="shared" si="203"/>
        <v>1</v>
      </c>
      <c r="AL3260" s="18">
        <f t="shared" si="204"/>
        <v>1</v>
      </c>
      <c r="AM3260" t="s">
        <v>55</v>
      </c>
      <c r="AN3260" t="s">
        <v>55</v>
      </c>
      <c r="AO3260">
        <v>0</v>
      </c>
      <c r="AP3260">
        <v>0</v>
      </c>
      <c r="AQ3260">
        <v>0</v>
      </c>
      <c r="AR3260" t="s">
        <v>59</v>
      </c>
      <c r="AS3260" t="s">
        <v>80</v>
      </c>
      <c r="AT3260" t="s">
        <v>80</v>
      </c>
      <c r="AU3260" t="s">
        <v>80</v>
      </c>
      <c r="AV3260" t="s">
        <v>9119</v>
      </c>
      <c r="AW3260" t="s">
        <v>3760</v>
      </c>
      <c r="AX3260">
        <v>0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2016031025</v>
      </c>
      <c r="BM3260">
        <v>25</v>
      </c>
    </row>
    <row r="3261" spans="1:65">
      <c r="A3261" t="s">
        <v>9120</v>
      </c>
      <c r="B3261">
        <v>3260</v>
      </c>
      <c r="C3261" t="s">
        <v>1223</v>
      </c>
      <c r="D3261">
        <v>1</v>
      </c>
      <c r="E3261">
        <v>25</v>
      </c>
      <c r="F3261">
        <v>2016031025</v>
      </c>
      <c r="G3261">
        <v>20160310</v>
      </c>
      <c r="H3261" t="s">
        <v>3762</v>
      </c>
      <c r="I3261" t="s">
        <v>54</v>
      </c>
      <c r="J3261" t="s">
        <v>55</v>
      </c>
      <c r="K3261">
        <v>0</v>
      </c>
      <c r="L3261" t="s">
        <v>55</v>
      </c>
      <c r="M3261" t="s">
        <v>55</v>
      </c>
      <c r="N3261" t="s">
        <v>56</v>
      </c>
      <c r="O3261" t="s">
        <v>57</v>
      </c>
      <c r="P3261" t="s">
        <v>57</v>
      </c>
      <c r="Q3261" t="s">
        <v>3</v>
      </c>
      <c r="R3261" t="s">
        <v>80</v>
      </c>
      <c r="S3261" t="s">
        <v>55</v>
      </c>
      <c r="T3261" t="s">
        <v>56</v>
      </c>
      <c r="U3261" t="s">
        <v>56</v>
      </c>
      <c r="V3261" t="s">
        <v>56</v>
      </c>
      <c r="W3261" t="s">
        <v>55</v>
      </c>
      <c r="X3261" t="s">
        <v>56</v>
      </c>
      <c r="Y3261" t="s">
        <v>56</v>
      </c>
      <c r="Z3261" t="s">
        <v>68</v>
      </c>
      <c r="AA3261" t="s">
        <v>57</v>
      </c>
      <c r="AB3261" t="s">
        <v>56</v>
      </c>
      <c r="AC3261" t="s">
        <v>56</v>
      </c>
      <c r="AD3261" t="s">
        <v>57</v>
      </c>
      <c r="AE3261">
        <v>0</v>
      </c>
      <c r="AF3261">
        <v>0</v>
      </c>
      <c r="AG3261">
        <v>0</v>
      </c>
      <c r="AH3261">
        <v>1</v>
      </c>
      <c r="AI3261" s="18" t="str">
        <f t="shared" si="201"/>
        <v>1</v>
      </c>
      <c r="AJ3261" s="18" t="str">
        <f t="shared" si="202"/>
        <v>1</v>
      </c>
      <c r="AK3261" s="18" t="str">
        <f t="shared" si="203"/>
        <v>1</v>
      </c>
      <c r="AL3261" s="18">
        <f t="shared" si="204"/>
        <v>1</v>
      </c>
      <c r="AM3261" t="s">
        <v>55</v>
      </c>
      <c r="AN3261" t="s">
        <v>55</v>
      </c>
      <c r="AO3261">
        <v>0</v>
      </c>
      <c r="AP3261">
        <v>0</v>
      </c>
      <c r="AQ3261">
        <v>0</v>
      </c>
      <c r="AR3261" t="s">
        <v>59</v>
      </c>
      <c r="AS3261" t="s">
        <v>80</v>
      </c>
      <c r="AT3261" t="s">
        <v>80</v>
      </c>
      <c r="AU3261" t="s">
        <v>80</v>
      </c>
      <c r="AV3261" t="s">
        <v>9120</v>
      </c>
      <c r="AW3261" t="s">
        <v>3762</v>
      </c>
      <c r="AX3261">
        <v>0</v>
      </c>
      <c r="AY3261">
        <v>0</v>
      </c>
      <c r="AZ3261">
        <v>0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2016031025</v>
      </c>
      <c r="BM3261">
        <v>25</v>
      </c>
    </row>
    <row r="3262" spans="1:65">
      <c r="A3262" t="s">
        <v>9121</v>
      </c>
      <c r="B3262">
        <v>3261</v>
      </c>
      <c r="C3262" t="s">
        <v>1223</v>
      </c>
      <c r="D3262">
        <v>1</v>
      </c>
      <c r="E3262">
        <v>25</v>
      </c>
      <c r="F3262">
        <v>2016031025</v>
      </c>
      <c r="G3262">
        <v>20160310</v>
      </c>
      <c r="H3262" t="s">
        <v>3763</v>
      </c>
      <c r="I3262" t="s">
        <v>80</v>
      </c>
      <c r="J3262" t="s">
        <v>55</v>
      </c>
      <c r="K3262">
        <v>0</v>
      </c>
      <c r="L3262" t="s">
        <v>55</v>
      </c>
      <c r="M3262" t="s">
        <v>55</v>
      </c>
      <c r="N3262" t="s">
        <v>56</v>
      </c>
      <c r="O3262" t="s">
        <v>57</v>
      </c>
      <c r="P3262" t="s">
        <v>57</v>
      </c>
      <c r="Q3262" t="s">
        <v>3</v>
      </c>
      <c r="R3262" t="s">
        <v>1326</v>
      </c>
      <c r="S3262" t="s">
        <v>55</v>
      </c>
      <c r="T3262" t="s">
        <v>56</v>
      </c>
      <c r="U3262" t="s">
        <v>56</v>
      </c>
      <c r="V3262" t="s">
        <v>56</v>
      </c>
      <c r="W3262" t="s">
        <v>55</v>
      </c>
      <c r="X3262" t="s">
        <v>56</v>
      </c>
      <c r="Y3262" t="s">
        <v>68</v>
      </c>
      <c r="Z3262" t="s">
        <v>68</v>
      </c>
      <c r="AA3262" t="s">
        <v>57</v>
      </c>
      <c r="AB3262" t="s">
        <v>68</v>
      </c>
      <c r="AC3262" t="s">
        <v>56</v>
      </c>
      <c r="AD3262" t="s">
        <v>3764</v>
      </c>
      <c r="AE3262">
        <v>0</v>
      </c>
      <c r="AF3262">
        <v>0</v>
      </c>
      <c r="AG3262">
        <v>0</v>
      </c>
      <c r="AH3262">
        <v>1</v>
      </c>
      <c r="AI3262" s="18" t="str">
        <f t="shared" si="201"/>
        <v>1</v>
      </c>
      <c r="AJ3262" s="18" t="str">
        <f t="shared" si="202"/>
        <v>1</v>
      </c>
      <c r="AK3262" s="18" t="str">
        <f t="shared" si="203"/>
        <v>1</v>
      </c>
      <c r="AL3262" s="18">
        <f t="shared" si="204"/>
        <v>1</v>
      </c>
      <c r="AM3262" t="s">
        <v>55</v>
      </c>
      <c r="AN3262" t="s">
        <v>55</v>
      </c>
      <c r="AO3262">
        <v>0</v>
      </c>
      <c r="AP3262">
        <v>0</v>
      </c>
      <c r="AQ3262">
        <v>0</v>
      </c>
      <c r="AR3262" t="s">
        <v>59</v>
      </c>
      <c r="AS3262" t="s">
        <v>141</v>
      </c>
      <c r="AT3262" t="s">
        <v>141</v>
      </c>
      <c r="AU3262" t="s">
        <v>1326</v>
      </c>
      <c r="AV3262" t="s">
        <v>9121</v>
      </c>
      <c r="AW3262" t="s">
        <v>3763</v>
      </c>
      <c r="AX3262">
        <v>0</v>
      </c>
      <c r="AY3262">
        <v>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2016031025</v>
      </c>
      <c r="BM3262">
        <v>25</v>
      </c>
    </row>
    <row r="3263" spans="1:65">
      <c r="A3263" t="s">
        <v>9122</v>
      </c>
      <c r="B3263">
        <v>3262</v>
      </c>
      <c r="C3263" t="s">
        <v>1223</v>
      </c>
      <c r="D3263">
        <v>1</v>
      </c>
      <c r="E3263">
        <v>25</v>
      </c>
      <c r="F3263">
        <v>2016031025</v>
      </c>
      <c r="G3263">
        <v>20160310</v>
      </c>
      <c r="H3263" t="s">
        <v>3765</v>
      </c>
      <c r="I3263" t="s">
        <v>54</v>
      </c>
      <c r="J3263" t="s">
        <v>55</v>
      </c>
      <c r="K3263">
        <v>0</v>
      </c>
      <c r="L3263" t="s">
        <v>55</v>
      </c>
      <c r="M3263" t="s">
        <v>55</v>
      </c>
      <c r="N3263" t="s">
        <v>56</v>
      </c>
      <c r="O3263" t="s">
        <v>57</v>
      </c>
      <c r="P3263" t="s">
        <v>57</v>
      </c>
      <c r="Q3263" t="s">
        <v>3</v>
      </c>
      <c r="R3263" t="s">
        <v>80</v>
      </c>
      <c r="S3263" t="s">
        <v>55</v>
      </c>
      <c r="T3263" t="s">
        <v>56</v>
      </c>
      <c r="U3263" t="s">
        <v>56</v>
      </c>
      <c r="V3263" t="s">
        <v>56</v>
      </c>
      <c r="W3263" t="s">
        <v>55</v>
      </c>
      <c r="X3263" t="s">
        <v>56</v>
      </c>
      <c r="Y3263" t="s">
        <v>56</v>
      </c>
      <c r="Z3263" t="s">
        <v>68</v>
      </c>
      <c r="AA3263" t="s">
        <v>57</v>
      </c>
      <c r="AB3263" t="s">
        <v>56</v>
      </c>
      <c r="AC3263" t="s">
        <v>56</v>
      </c>
      <c r="AD3263" t="s">
        <v>57</v>
      </c>
      <c r="AE3263">
        <v>0</v>
      </c>
      <c r="AF3263">
        <v>0</v>
      </c>
      <c r="AG3263">
        <v>0</v>
      </c>
      <c r="AH3263">
        <v>1</v>
      </c>
      <c r="AI3263" s="18" t="str">
        <f t="shared" si="201"/>
        <v>1</v>
      </c>
      <c r="AJ3263" s="18" t="str">
        <f t="shared" si="202"/>
        <v>1</v>
      </c>
      <c r="AK3263" s="18" t="str">
        <f t="shared" si="203"/>
        <v>1</v>
      </c>
      <c r="AL3263" s="18">
        <f t="shared" si="204"/>
        <v>1</v>
      </c>
      <c r="AM3263" t="s">
        <v>55</v>
      </c>
      <c r="AN3263" t="s">
        <v>55</v>
      </c>
      <c r="AO3263">
        <v>0</v>
      </c>
      <c r="AP3263">
        <v>0</v>
      </c>
      <c r="AQ3263">
        <v>0</v>
      </c>
      <c r="AR3263" t="s">
        <v>59</v>
      </c>
      <c r="AS3263" t="s">
        <v>80</v>
      </c>
      <c r="AT3263" t="s">
        <v>80</v>
      </c>
      <c r="AU3263" t="s">
        <v>80</v>
      </c>
      <c r="AV3263" t="s">
        <v>9122</v>
      </c>
      <c r="AW3263" t="s">
        <v>3765</v>
      </c>
      <c r="AX3263">
        <v>0</v>
      </c>
      <c r="AY3263">
        <v>0</v>
      </c>
      <c r="AZ3263">
        <v>0</v>
      </c>
      <c r="BA3263">
        <v>1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</v>
      </c>
      <c r="BL3263">
        <v>2016031025</v>
      </c>
      <c r="BM3263">
        <v>25</v>
      </c>
    </row>
    <row r="3264" spans="1:65">
      <c r="A3264" t="s">
        <v>9123</v>
      </c>
      <c r="B3264">
        <v>3263</v>
      </c>
      <c r="C3264" t="s">
        <v>57</v>
      </c>
      <c r="D3264" t="s">
        <v>55</v>
      </c>
      <c r="E3264">
        <v>25</v>
      </c>
      <c r="F3264">
        <v>2016031025</v>
      </c>
      <c r="G3264" t="s">
        <v>55</v>
      </c>
      <c r="H3264" t="s">
        <v>3766</v>
      </c>
      <c r="I3264" t="s">
        <v>55</v>
      </c>
      <c r="J3264" t="s">
        <v>55</v>
      </c>
      <c r="K3264" t="s">
        <v>55</v>
      </c>
      <c r="L3264" t="s">
        <v>55</v>
      </c>
      <c r="M3264" t="s">
        <v>55</v>
      </c>
      <c r="N3264" t="s">
        <v>57</v>
      </c>
      <c r="O3264" t="s">
        <v>57</v>
      </c>
      <c r="P3264" t="s">
        <v>57</v>
      </c>
      <c r="Q3264" t="s">
        <v>57</v>
      </c>
      <c r="R3264" t="s">
        <v>57</v>
      </c>
      <c r="S3264" t="s">
        <v>55</v>
      </c>
      <c r="T3264" t="s">
        <v>57</v>
      </c>
      <c r="U3264" t="s">
        <v>57</v>
      </c>
      <c r="V3264" t="s">
        <v>57</v>
      </c>
      <c r="W3264" t="s">
        <v>55</v>
      </c>
      <c r="X3264" t="s">
        <v>57</v>
      </c>
      <c r="Y3264" t="s">
        <v>57</v>
      </c>
      <c r="Z3264" t="s">
        <v>57</v>
      </c>
      <c r="AA3264" t="s">
        <v>57</v>
      </c>
      <c r="AB3264" t="s">
        <v>57</v>
      </c>
      <c r="AC3264" t="s">
        <v>57</v>
      </c>
      <c r="AD3264" t="s">
        <v>57</v>
      </c>
      <c r="AE3264">
        <v>0</v>
      </c>
      <c r="AF3264">
        <v>0</v>
      </c>
      <c r="AG3264">
        <v>0</v>
      </c>
      <c r="AH3264">
        <v>0</v>
      </c>
      <c r="AI3264" s="18" t="str">
        <f t="shared" si="201"/>
        <v>1</v>
      </c>
      <c r="AJ3264" s="18" t="str">
        <f t="shared" si="202"/>
        <v>1</v>
      </c>
      <c r="AK3264" s="18" t="str">
        <f t="shared" si="203"/>
        <v>1</v>
      </c>
      <c r="AL3264" s="18">
        <f t="shared" si="204"/>
        <v>0</v>
      </c>
      <c r="AM3264" t="s">
        <v>55</v>
      </c>
      <c r="AN3264" t="s">
        <v>55</v>
      </c>
      <c r="AO3264">
        <v>0</v>
      </c>
      <c r="AP3264">
        <v>1</v>
      </c>
      <c r="AQ3264">
        <v>0</v>
      </c>
      <c r="AR3264" t="s">
        <v>59</v>
      </c>
      <c r="AS3264" t="s">
        <v>80</v>
      </c>
      <c r="AT3264" t="s">
        <v>80</v>
      </c>
      <c r="AU3264" t="s">
        <v>80</v>
      </c>
      <c r="AV3264" t="s">
        <v>9123</v>
      </c>
      <c r="AW3264" t="s">
        <v>3766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0</v>
      </c>
      <c r="BL3264">
        <v>2016031025</v>
      </c>
      <c r="BM3264">
        <v>25</v>
      </c>
    </row>
    <row r="3265" spans="1:65">
      <c r="A3265" t="s">
        <v>9124</v>
      </c>
      <c r="B3265">
        <v>3264</v>
      </c>
      <c r="C3265" t="s">
        <v>1223</v>
      </c>
      <c r="D3265">
        <v>1</v>
      </c>
      <c r="E3265">
        <v>25</v>
      </c>
      <c r="F3265">
        <v>2016031025</v>
      </c>
      <c r="G3265">
        <v>20160310</v>
      </c>
      <c r="H3265" t="s">
        <v>3767</v>
      </c>
      <c r="I3265" t="s">
        <v>54</v>
      </c>
      <c r="J3265" t="s">
        <v>55</v>
      </c>
      <c r="K3265">
        <v>0</v>
      </c>
      <c r="L3265" t="s">
        <v>55</v>
      </c>
      <c r="M3265" t="s">
        <v>55</v>
      </c>
      <c r="N3265" t="s">
        <v>56</v>
      </c>
      <c r="O3265" t="s">
        <v>57</v>
      </c>
      <c r="P3265" t="s">
        <v>57</v>
      </c>
      <c r="Q3265" t="s">
        <v>3</v>
      </c>
      <c r="R3265" t="s">
        <v>80</v>
      </c>
      <c r="S3265" t="s">
        <v>55</v>
      </c>
      <c r="T3265" t="s">
        <v>56</v>
      </c>
      <c r="U3265" t="s">
        <v>56</v>
      </c>
      <c r="V3265" t="s">
        <v>56</v>
      </c>
      <c r="W3265" t="s">
        <v>55</v>
      </c>
      <c r="X3265" t="s">
        <v>56</v>
      </c>
      <c r="Y3265" t="s">
        <v>56</v>
      </c>
      <c r="Z3265" t="s">
        <v>68</v>
      </c>
      <c r="AA3265" t="s">
        <v>57</v>
      </c>
      <c r="AB3265" t="s">
        <v>56</v>
      </c>
      <c r="AC3265" t="s">
        <v>68</v>
      </c>
      <c r="AD3265" t="s">
        <v>57</v>
      </c>
      <c r="AE3265">
        <v>0</v>
      </c>
      <c r="AF3265">
        <v>0</v>
      </c>
      <c r="AG3265">
        <v>0</v>
      </c>
      <c r="AH3265">
        <v>1</v>
      </c>
      <c r="AI3265" s="18" t="str">
        <f t="shared" si="201"/>
        <v>1</v>
      </c>
      <c r="AJ3265" s="18" t="str">
        <f t="shared" si="202"/>
        <v>1</v>
      </c>
      <c r="AK3265" s="18" t="str">
        <f t="shared" si="203"/>
        <v>1</v>
      </c>
      <c r="AL3265" s="18">
        <f t="shared" si="204"/>
        <v>1</v>
      </c>
      <c r="AM3265" t="s">
        <v>55</v>
      </c>
      <c r="AN3265" t="s">
        <v>55</v>
      </c>
      <c r="AO3265">
        <v>0</v>
      </c>
      <c r="AP3265">
        <v>0</v>
      </c>
      <c r="AQ3265">
        <v>0</v>
      </c>
      <c r="AR3265" t="s">
        <v>59</v>
      </c>
      <c r="AS3265" t="s">
        <v>80</v>
      </c>
      <c r="AT3265" t="s">
        <v>80</v>
      </c>
      <c r="AU3265" t="s">
        <v>80</v>
      </c>
      <c r="AV3265" t="s">
        <v>9124</v>
      </c>
      <c r="AW3265" t="s">
        <v>3767</v>
      </c>
      <c r="AX3265">
        <v>0</v>
      </c>
      <c r="AY3265">
        <v>0</v>
      </c>
      <c r="AZ3265">
        <v>0</v>
      </c>
      <c r="BA3265">
        <v>1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2016031025</v>
      </c>
      <c r="BM3265">
        <v>25</v>
      </c>
    </row>
    <row r="3266" spans="1:65">
      <c r="A3266" t="s">
        <v>9125</v>
      </c>
      <c r="B3266">
        <v>3265</v>
      </c>
      <c r="C3266" t="s">
        <v>1223</v>
      </c>
      <c r="D3266">
        <v>1</v>
      </c>
      <c r="E3266">
        <v>25</v>
      </c>
      <c r="F3266">
        <v>2016031025</v>
      </c>
      <c r="G3266">
        <v>20160310</v>
      </c>
      <c r="H3266" t="s">
        <v>3768</v>
      </c>
      <c r="I3266" t="s">
        <v>80</v>
      </c>
      <c r="J3266" t="s">
        <v>55</v>
      </c>
      <c r="K3266">
        <v>1</v>
      </c>
      <c r="L3266">
        <v>0</v>
      </c>
      <c r="M3266">
        <v>1</v>
      </c>
      <c r="N3266" t="s">
        <v>56</v>
      </c>
      <c r="O3266" t="s">
        <v>3769</v>
      </c>
      <c r="P3266" t="s">
        <v>68</v>
      </c>
      <c r="Q3266" t="s">
        <v>3</v>
      </c>
      <c r="R3266" t="s">
        <v>1326</v>
      </c>
      <c r="S3266" t="s">
        <v>55</v>
      </c>
      <c r="T3266" t="s">
        <v>56</v>
      </c>
      <c r="U3266" t="s">
        <v>56</v>
      </c>
      <c r="V3266" t="s">
        <v>68</v>
      </c>
      <c r="W3266" t="s">
        <v>55</v>
      </c>
      <c r="X3266" t="s">
        <v>56</v>
      </c>
      <c r="Y3266" t="s">
        <v>56</v>
      </c>
      <c r="Z3266" t="s">
        <v>56</v>
      </c>
      <c r="AA3266" t="s">
        <v>57</v>
      </c>
      <c r="AB3266" t="s">
        <v>56</v>
      </c>
      <c r="AC3266" t="s">
        <v>68</v>
      </c>
      <c r="AD3266" t="s">
        <v>57</v>
      </c>
      <c r="AE3266">
        <v>1</v>
      </c>
      <c r="AF3266">
        <v>1</v>
      </c>
      <c r="AG3266">
        <v>1</v>
      </c>
      <c r="AH3266">
        <v>0</v>
      </c>
      <c r="AI3266" s="18" t="str">
        <f t="shared" si="201"/>
        <v>0</v>
      </c>
      <c r="AJ3266" s="18" t="str">
        <f t="shared" si="202"/>
        <v>0</v>
      </c>
      <c r="AK3266" s="18" t="str">
        <f t="shared" si="203"/>
        <v>0</v>
      </c>
      <c r="AL3266" s="18">
        <f t="shared" si="204"/>
        <v>0</v>
      </c>
      <c r="AM3266">
        <v>4</v>
      </c>
      <c r="AN3266">
        <v>1</v>
      </c>
      <c r="AO3266">
        <v>0</v>
      </c>
      <c r="AP3266">
        <v>0</v>
      </c>
      <c r="AQ3266">
        <v>0</v>
      </c>
      <c r="AR3266" t="s">
        <v>59</v>
      </c>
      <c r="AS3266" t="s">
        <v>141</v>
      </c>
      <c r="AT3266" t="s">
        <v>141</v>
      </c>
      <c r="AU3266" t="s">
        <v>1326</v>
      </c>
      <c r="AV3266" t="s">
        <v>9125</v>
      </c>
      <c r="AW3266" t="s">
        <v>3768</v>
      </c>
      <c r="AX3266">
        <v>1</v>
      </c>
      <c r="AY3266">
        <v>1</v>
      </c>
      <c r="AZ3266">
        <v>1</v>
      </c>
      <c r="BA3266">
        <v>0</v>
      </c>
      <c r="BB3266">
        <v>0</v>
      </c>
      <c r="BC3266">
        <v>0</v>
      </c>
      <c r="BD3266">
        <v>0</v>
      </c>
      <c r="BE3266">
        <v>1</v>
      </c>
      <c r="BF3266">
        <v>1</v>
      </c>
      <c r="BG3266">
        <v>1</v>
      </c>
      <c r="BH3266">
        <v>0</v>
      </c>
      <c r="BI3266">
        <v>0</v>
      </c>
      <c r="BJ3266">
        <v>0</v>
      </c>
      <c r="BK3266">
        <v>0</v>
      </c>
      <c r="BL3266">
        <v>2016031025</v>
      </c>
      <c r="BM3266">
        <v>25</v>
      </c>
    </row>
    <row r="3267" spans="1:65">
      <c r="A3267" t="s">
        <v>9126</v>
      </c>
      <c r="B3267">
        <v>3266</v>
      </c>
      <c r="C3267" t="s">
        <v>57</v>
      </c>
      <c r="D3267" t="s">
        <v>55</v>
      </c>
      <c r="E3267">
        <v>25</v>
      </c>
      <c r="F3267">
        <v>2016031025</v>
      </c>
      <c r="G3267" t="s">
        <v>55</v>
      </c>
      <c r="H3267" t="s">
        <v>3770</v>
      </c>
      <c r="I3267" t="s">
        <v>55</v>
      </c>
      <c r="J3267" t="s">
        <v>55</v>
      </c>
      <c r="K3267" t="s">
        <v>55</v>
      </c>
      <c r="L3267" t="s">
        <v>55</v>
      </c>
      <c r="M3267" t="s">
        <v>55</v>
      </c>
      <c r="N3267" t="s">
        <v>57</v>
      </c>
      <c r="O3267" t="s">
        <v>57</v>
      </c>
      <c r="P3267" t="s">
        <v>57</v>
      </c>
      <c r="Q3267" t="s">
        <v>57</v>
      </c>
      <c r="R3267" t="s">
        <v>57</v>
      </c>
      <c r="S3267" t="s">
        <v>55</v>
      </c>
      <c r="T3267" t="s">
        <v>57</v>
      </c>
      <c r="U3267" t="s">
        <v>57</v>
      </c>
      <c r="V3267" t="s">
        <v>57</v>
      </c>
      <c r="W3267" t="s">
        <v>55</v>
      </c>
      <c r="X3267" t="s">
        <v>57</v>
      </c>
      <c r="Y3267" t="s">
        <v>57</v>
      </c>
      <c r="Z3267" t="s">
        <v>57</v>
      </c>
      <c r="AA3267" t="s">
        <v>57</v>
      </c>
      <c r="AB3267" t="s">
        <v>57</v>
      </c>
      <c r="AC3267" t="s">
        <v>57</v>
      </c>
      <c r="AD3267" t="s">
        <v>57</v>
      </c>
      <c r="AE3267">
        <v>0</v>
      </c>
      <c r="AF3267">
        <v>0</v>
      </c>
      <c r="AG3267">
        <v>0</v>
      </c>
      <c r="AH3267">
        <v>0</v>
      </c>
      <c r="AI3267" s="18" t="str">
        <f t="shared" ref="AI3267:AI3330" si="205">IF(ISERROR(FIND("0",AE3267))=FALSE, "1", IF(ISERROR(FIND("1",AE3267))=FALSE, "0"))</f>
        <v>1</v>
      </c>
      <c r="AJ3267" s="18" t="str">
        <f t="shared" ref="AJ3267:AJ3330" si="206">IF(ISERROR(FIND("0",AF3267))=FALSE, "1", IF(ISERROR(FIND("1",AF3267))=FALSE, "0"))</f>
        <v>1</v>
      </c>
      <c r="AK3267" s="18" t="str">
        <f t="shared" ref="AK3267:AK3330" si="207">IF(ISERROR(FIND("0",AG3267))=FALSE, "1", IF(ISERROR(FIND("1",AG3267))=FALSE, "0"))</f>
        <v>1</v>
      </c>
      <c r="AL3267" s="18">
        <f t="shared" ref="AL3267:AL3330" si="208">AH3267</f>
        <v>0</v>
      </c>
      <c r="AM3267" t="s">
        <v>55</v>
      </c>
      <c r="AN3267" t="s">
        <v>55</v>
      </c>
      <c r="AO3267">
        <v>0</v>
      </c>
      <c r="AP3267">
        <v>1</v>
      </c>
      <c r="AQ3267">
        <v>0</v>
      </c>
      <c r="AR3267" t="s">
        <v>59</v>
      </c>
      <c r="AS3267" t="s">
        <v>80</v>
      </c>
      <c r="AT3267" t="s">
        <v>80</v>
      </c>
      <c r="AU3267" t="s">
        <v>80</v>
      </c>
      <c r="AV3267" t="s">
        <v>9126</v>
      </c>
      <c r="AW3267" t="s">
        <v>3770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1</v>
      </c>
      <c r="BJ3267">
        <v>0</v>
      </c>
      <c r="BK3267">
        <v>0</v>
      </c>
      <c r="BL3267">
        <v>2016031025</v>
      </c>
      <c r="BM3267">
        <v>25</v>
      </c>
    </row>
    <row r="3268" spans="1:65">
      <c r="A3268" t="s">
        <v>9127</v>
      </c>
      <c r="B3268">
        <v>3267</v>
      </c>
      <c r="C3268" t="s">
        <v>1223</v>
      </c>
      <c r="D3268">
        <v>1</v>
      </c>
      <c r="E3268">
        <v>25</v>
      </c>
      <c r="F3268">
        <v>2016031025</v>
      </c>
      <c r="G3268">
        <v>20160310</v>
      </c>
      <c r="H3268" t="s">
        <v>3771</v>
      </c>
      <c r="I3268" t="s">
        <v>612</v>
      </c>
      <c r="J3268" t="s">
        <v>55</v>
      </c>
      <c r="K3268">
        <v>0</v>
      </c>
      <c r="L3268" t="s">
        <v>55</v>
      </c>
      <c r="M3268" t="s">
        <v>55</v>
      </c>
      <c r="N3268" t="s">
        <v>56</v>
      </c>
      <c r="O3268" t="s">
        <v>57</v>
      </c>
      <c r="P3268" t="s">
        <v>57</v>
      </c>
      <c r="Q3268" t="s">
        <v>3</v>
      </c>
      <c r="R3268" t="s">
        <v>1326</v>
      </c>
      <c r="S3268" t="s">
        <v>55</v>
      </c>
      <c r="T3268" t="s">
        <v>56</v>
      </c>
      <c r="U3268" t="s">
        <v>56</v>
      </c>
      <c r="V3268" t="s">
        <v>68</v>
      </c>
      <c r="W3268" t="s">
        <v>55</v>
      </c>
      <c r="X3268" t="s">
        <v>56</v>
      </c>
      <c r="Y3268" t="s">
        <v>56</v>
      </c>
      <c r="Z3268" t="s">
        <v>56</v>
      </c>
      <c r="AA3268" t="s">
        <v>57</v>
      </c>
      <c r="AB3268" t="s">
        <v>56</v>
      </c>
      <c r="AC3268" t="s">
        <v>68</v>
      </c>
      <c r="AD3268" t="s">
        <v>57</v>
      </c>
      <c r="AE3268">
        <v>0</v>
      </c>
      <c r="AF3268">
        <v>0</v>
      </c>
      <c r="AG3268">
        <v>0</v>
      </c>
      <c r="AH3268">
        <v>1</v>
      </c>
      <c r="AI3268" s="18" t="str">
        <f t="shared" si="205"/>
        <v>1</v>
      </c>
      <c r="AJ3268" s="18" t="str">
        <f t="shared" si="206"/>
        <v>1</v>
      </c>
      <c r="AK3268" s="18" t="str">
        <f t="shared" si="207"/>
        <v>1</v>
      </c>
      <c r="AL3268" s="18">
        <f t="shared" si="208"/>
        <v>1</v>
      </c>
      <c r="AM3268" t="s">
        <v>55</v>
      </c>
      <c r="AN3268" t="s">
        <v>55</v>
      </c>
      <c r="AO3268">
        <v>0</v>
      </c>
      <c r="AP3268">
        <v>0</v>
      </c>
      <c r="AQ3268">
        <v>0</v>
      </c>
      <c r="AR3268" t="s">
        <v>298</v>
      </c>
      <c r="AS3268" t="s">
        <v>141</v>
      </c>
      <c r="AT3268" t="s">
        <v>141</v>
      </c>
      <c r="AU3268" t="s">
        <v>1326</v>
      </c>
      <c r="AV3268" t="s">
        <v>9127</v>
      </c>
      <c r="AW3268" t="s">
        <v>3771</v>
      </c>
      <c r="AX3268">
        <v>0</v>
      </c>
      <c r="AY3268">
        <v>0</v>
      </c>
      <c r="AZ3268">
        <v>0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1</v>
      </c>
      <c r="BL3268">
        <v>2016031025</v>
      </c>
      <c r="BM3268">
        <v>25</v>
      </c>
    </row>
    <row r="3269" spans="1:65">
      <c r="A3269" t="s">
        <v>9128</v>
      </c>
      <c r="B3269">
        <v>3268</v>
      </c>
      <c r="C3269" t="s">
        <v>1223</v>
      </c>
      <c r="D3269">
        <v>1</v>
      </c>
      <c r="E3269">
        <v>25</v>
      </c>
      <c r="F3269">
        <v>2016031025</v>
      </c>
      <c r="G3269">
        <v>20160310</v>
      </c>
      <c r="H3269" t="s">
        <v>3772</v>
      </c>
      <c r="I3269" t="s">
        <v>612</v>
      </c>
      <c r="J3269" t="s">
        <v>55</v>
      </c>
      <c r="K3269">
        <v>0</v>
      </c>
      <c r="L3269" t="s">
        <v>55</v>
      </c>
      <c r="M3269" t="s">
        <v>55</v>
      </c>
      <c r="N3269" t="s">
        <v>56</v>
      </c>
      <c r="O3269" t="s">
        <v>57</v>
      </c>
      <c r="P3269" t="s">
        <v>57</v>
      </c>
      <c r="Q3269" t="s">
        <v>3</v>
      </c>
      <c r="R3269" t="s">
        <v>1326</v>
      </c>
      <c r="S3269" t="s">
        <v>55</v>
      </c>
      <c r="T3269" t="s">
        <v>56</v>
      </c>
      <c r="U3269" t="s">
        <v>56</v>
      </c>
      <c r="V3269" t="s">
        <v>68</v>
      </c>
      <c r="W3269" t="s">
        <v>55</v>
      </c>
      <c r="X3269" t="s">
        <v>56</v>
      </c>
      <c r="Y3269" t="s">
        <v>56</v>
      </c>
      <c r="Z3269" t="s">
        <v>56</v>
      </c>
      <c r="AA3269" t="s">
        <v>57</v>
      </c>
      <c r="AB3269" t="s">
        <v>56</v>
      </c>
      <c r="AC3269" t="s">
        <v>68</v>
      </c>
      <c r="AD3269" t="s">
        <v>57</v>
      </c>
      <c r="AE3269">
        <v>0</v>
      </c>
      <c r="AF3269">
        <v>0</v>
      </c>
      <c r="AG3269">
        <v>0</v>
      </c>
      <c r="AH3269">
        <v>1</v>
      </c>
      <c r="AI3269" s="18" t="str">
        <f t="shared" si="205"/>
        <v>1</v>
      </c>
      <c r="AJ3269" s="18" t="str">
        <f t="shared" si="206"/>
        <v>1</v>
      </c>
      <c r="AK3269" s="18" t="str">
        <f t="shared" si="207"/>
        <v>1</v>
      </c>
      <c r="AL3269" s="18">
        <f t="shared" si="208"/>
        <v>1</v>
      </c>
      <c r="AM3269" t="s">
        <v>55</v>
      </c>
      <c r="AN3269" t="s">
        <v>55</v>
      </c>
      <c r="AO3269">
        <v>0</v>
      </c>
      <c r="AP3269">
        <v>0</v>
      </c>
      <c r="AQ3269">
        <v>0</v>
      </c>
      <c r="AR3269" t="s">
        <v>298</v>
      </c>
      <c r="AS3269" t="s">
        <v>141</v>
      </c>
      <c r="AT3269" t="s">
        <v>141</v>
      </c>
      <c r="AU3269" t="s">
        <v>1326</v>
      </c>
      <c r="AV3269" t="s">
        <v>9128</v>
      </c>
      <c r="AW3269" t="s">
        <v>3772</v>
      </c>
      <c r="AX3269">
        <v>0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2016031025</v>
      </c>
      <c r="BM3269">
        <v>25</v>
      </c>
    </row>
    <row r="3270" spans="1:65">
      <c r="A3270" t="s">
        <v>9129</v>
      </c>
      <c r="B3270">
        <v>3269</v>
      </c>
      <c r="C3270" t="s">
        <v>1223</v>
      </c>
      <c r="D3270">
        <v>1</v>
      </c>
      <c r="E3270">
        <v>25</v>
      </c>
      <c r="F3270">
        <v>2016031025</v>
      </c>
      <c r="G3270">
        <v>20160310</v>
      </c>
      <c r="H3270" t="s">
        <v>3773</v>
      </c>
      <c r="I3270" t="s">
        <v>1250</v>
      </c>
      <c r="J3270" t="s">
        <v>55</v>
      </c>
      <c r="K3270">
        <v>1</v>
      </c>
      <c r="L3270">
        <v>1</v>
      </c>
      <c r="M3270">
        <v>0</v>
      </c>
      <c r="N3270" t="s">
        <v>56</v>
      </c>
      <c r="O3270" t="s">
        <v>1250</v>
      </c>
      <c r="P3270" t="s">
        <v>68</v>
      </c>
      <c r="Q3270" t="s">
        <v>3</v>
      </c>
      <c r="R3270" t="s">
        <v>1326</v>
      </c>
      <c r="S3270" t="s">
        <v>55</v>
      </c>
      <c r="T3270" t="s">
        <v>56</v>
      </c>
      <c r="U3270" t="s">
        <v>56</v>
      </c>
      <c r="V3270" t="s">
        <v>56</v>
      </c>
      <c r="W3270" t="s">
        <v>55</v>
      </c>
      <c r="X3270" t="s">
        <v>56</v>
      </c>
      <c r="Y3270" t="s">
        <v>56</v>
      </c>
      <c r="Z3270" t="s">
        <v>68</v>
      </c>
      <c r="AA3270" t="s">
        <v>57</v>
      </c>
      <c r="AB3270" t="s">
        <v>56</v>
      </c>
      <c r="AC3270" t="s">
        <v>56</v>
      </c>
      <c r="AD3270" t="s">
        <v>57</v>
      </c>
      <c r="AE3270">
        <v>0</v>
      </c>
      <c r="AF3270">
        <v>1</v>
      </c>
      <c r="AG3270">
        <v>1</v>
      </c>
      <c r="AH3270">
        <v>0</v>
      </c>
      <c r="AI3270" s="18" t="str">
        <f t="shared" si="205"/>
        <v>1</v>
      </c>
      <c r="AJ3270" s="18" t="str">
        <f t="shared" si="206"/>
        <v>0</v>
      </c>
      <c r="AK3270" s="18" t="str">
        <f t="shared" si="207"/>
        <v>0</v>
      </c>
      <c r="AL3270" s="18">
        <f t="shared" si="208"/>
        <v>0</v>
      </c>
      <c r="AM3270">
        <v>6</v>
      </c>
      <c r="AN3270">
        <v>1</v>
      </c>
      <c r="AO3270">
        <v>0</v>
      </c>
      <c r="AP3270">
        <v>0</v>
      </c>
      <c r="AQ3270">
        <v>0</v>
      </c>
      <c r="AR3270" t="s">
        <v>379</v>
      </c>
      <c r="AS3270" t="s">
        <v>141</v>
      </c>
      <c r="AT3270" t="s">
        <v>141</v>
      </c>
      <c r="AU3270" t="s">
        <v>1326</v>
      </c>
      <c r="AV3270" t="s">
        <v>9129</v>
      </c>
      <c r="AW3270" t="s">
        <v>3773</v>
      </c>
      <c r="AX3270">
        <v>0</v>
      </c>
      <c r="AY3270">
        <v>1</v>
      </c>
      <c r="AZ3270">
        <v>1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1</v>
      </c>
      <c r="BG3270">
        <v>1</v>
      </c>
      <c r="BH3270">
        <v>0</v>
      </c>
      <c r="BI3270">
        <v>0</v>
      </c>
      <c r="BJ3270">
        <v>0</v>
      </c>
      <c r="BK3270">
        <v>0</v>
      </c>
      <c r="BL3270">
        <v>2016031025</v>
      </c>
      <c r="BM3270">
        <v>25</v>
      </c>
    </row>
    <row r="3271" spans="1:65">
      <c r="A3271" t="s">
        <v>9130</v>
      </c>
      <c r="B3271">
        <v>3270</v>
      </c>
      <c r="C3271" t="s">
        <v>1223</v>
      </c>
      <c r="D3271">
        <v>1</v>
      </c>
      <c r="E3271">
        <v>25</v>
      </c>
      <c r="F3271">
        <v>2016031025</v>
      </c>
      <c r="G3271">
        <v>20160310</v>
      </c>
      <c r="H3271" t="s">
        <v>3774</v>
      </c>
      <c r="I3271" t="s">
        <v>80</v>
      </c>
      <c r="J3271" t="s">
        <v>55</v>
      </c>
      <c r="K3271">
        <v>0</v>
      </c>
      <c r="L3271" t="s">
        <v>55</v>
      </c>
      <c r="M3271" t="s">
        <v>55</v>
      </c>
      <c r="N3271" t="s">
        <v>56</v>
      </c>
      <c r="O3271" t="s">
        <v>57</v>
      </c>
      <c r="P3271" t="s">
        <v>57</v>
      </c>
      <c r="Q3271" t="s">
        <v>3</v>
      </c>
      <c r="R3271" t="s">
        <v>140</v>
      </c>
      <c r="S3271" t="s">
        <v>55</v>
      </c>
      <c r="T3271" t="s">
        <v>56</v>
      </c>
      <c r="U3271" t="s">
        <v>56</v>
      </c>
      <c r="V3271" t="s">
        <v>56</v>
      </c>
      <c r="W3271" t="s">
        <v>55</v>
      </c>
      <c r="X3271" t="s">
        <v>56</v>
      </c>
      <c r="Y3271" t="s">
        <v>56</v>
      </c>
      <c r="Z3271" t="s">
        <v>68</v>
      </c>
      <c r="AA3271" t="s">
        <v>57</v>
      </c>
      <c r="AB3271" t="s">
        <v>56</v>
      </c>
      <c r="AC3271" t="s">
        <v>68</v>
      </c>
      <c r="AD3271" t="s">
        <v>57</v>
      </c>
      <c r="AE3271">
        <v>0</v>
      </c>
      <c r="AF3271">
        <v>0</v>
      </c>
      <c r="AG3271">
        <v>0</v>
      </c>
      <c r="AH3271">
        <v>1</v>
      </c>
      <c r="AI3271" s="18" t="str">
        <f t="shared" si="205"/>
        <v>1</v>
      </c>
      <c r="AJ3271" s="18" t="str">
        <f t="shared" si="206"/>
        <v>1</v>
      </c>
      <c r="AK3271" s="18" t="str">
        <f t="shared" si="207"/>
        <v>1</v>
      </c>
      <c r="AL3271" s="18">
        <f t="shared" si="208"/>
        <v>1</v>
      </c>
      <c r="AM3271" t="s">
        <v>55</v>
      </c>
      <c r="AN3271" t="s">
        <v>55</v>
      </c>
      <c r="AO3271">
        <v>0</v>
      </c>
      <c r="AP3271">
        <v>0</v>
      </c>
      <c r="AQ3271">
        <v>0</v>
      </c>
      <c r="AR3271" t="s">
        <v>59</v>
      </c>
      <c r="AS3271" t="s">
        <v>141</v>
      </c>
      <c r="AT3271" t="s">
        <v>141</v>
      </c>
      <c r="AU3271" t="s">
        <v>1326</v>
      </c>
      <c r="AV3271" t="s">
        <v>9130</v>
      </c>
      <c r="AW3271" t="s">
        <v>3774</v>
      </c>
      <c r="AX3271">
        <v>0</v>
      </c>
      <c r="AY3271">
        <v>0</v>
      </c>
      <c r="AZ3271">
        <v>0</v>
      </c>
      <c r="BA3271">
        <v>1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2016031025</v>
      </c>
      <c r="BM3271">
        <v>25</v>
      </c>
    </row>
    <row r="3272" spans="1:65">
      <c r="A3272" t="s">
        <v>9131</v>
      </c>
      <c r="B3272">
        <v>3271</v>
      </c>
      <c r="C3272" t="s">
        <v>57</v>
      </c>
      <c r="D3272" t="s">
        <v>55</v>
      </c>
      <c r="E3272">
        <v>25</v>
      </c>
      <c r="F3272">
        <v>2016031025</v>
      </c>
      <c r="G3272" t="s">
        <v>55</v>
      </c>
      <c r="H3272" t="s">
        <v>3775</v>
      </c>
      <c r="I3272" t="s">
        <v>55</v>
      </c>
      <c r="J3272" t="s">
        <v>55</v>
      </c>
      <c r="K3272" t="s">
        <v>55</v>
      </c>
      <c r="L3272" t="s">
        <v>55</v>
      </c>
      <c r="M3272" t="s">
        <v>55</v>
      </c>
      <c r="N3272" t="s">
        <v>57</v>
      </c>
      <c r="O3272" t="s">
        <v>57</v>
      </c>
      <c r="P3272" t="s">
        <v>57</v>
      </c>
      <c r="Q3272" t="s">
        <v>57</v>
      </c>
      <c r="R3272" t="s">
        <v>57</v>
      </c>
      <c r="S3272" t="s">
        <v>55</v>
      </c>
      <c r="T3272" t="s">
        <v>57</v>
      </c>
      <c r="U3272" t="s">
        <v>57</v>
      </c>
      <c r="V3272" t="s">
        <v>57</v>
      </c>
      <c r="W3272" t="s">
        <v>55</v>
      </c>
      <c r="X3272" t="s">
        <v>57</v>
      </c>
      <c r="Y3272" t="s">
        <v>57</v>
      </c>
      <c r="Z3272" t="s">
        <v>57</v>
      </c>
      <c r="AA3272" t="s">
        <v>57</v>
      </c>
      <c r="AB3272" t="s">
        <v>57</v>
      </c>
      <c r="AC3272" t="s">
        <v>57</v>
      </c>
      <c r="AD3272" t="s">
        <v>57</v>
      </c>
      <c r="AE3272">
        <v>0</v>
      </c>
      <c r="AF3272">
        <v>0</v>
      </c>
      <c r="AG3272">
        <v>0</v>
      </c>
      <c r="AH3272">
        <v>0</v>
      </c>
      <c r="AI3272" s="18" t="str">
        <f t="shared" si="205"/>
        <v>1</v>
      </c>
      <c r="AJ3272" s="18" t="str">
        <f t="shared" si="206"/>
        <v>1</v>
      </c>
      <c r="AK3272" s="18" t="str">
        <f t="shared" si="207"/>
        <v>1</v>
      </c>
      <c r="AL3272" s="18">
        <f t="shared" si="208"/>
        <v>0</v>
      </c>
      <c r="AM3272" t="s">
        <v>55</v>
      </c>
      <c r="AN3272" t="s">
        <v>55</v>
      </c>
      <c r="AO3272">
        <v>0</v>
      </c>
      <c r="AP3272">
        <v>1</v>
      </c>
      <c r="AQ3272">
        <v>0</v>
      </c>
      <c r="AR3272" t="s">
        <v>59</v>
      </c>
      <c r="AS3272" t="s">
        <v>80</v>
      </c>
      <c r="AT3272" t="s">
        <v>80</v>
      </c>
      <c r="AU3272" t="s">
        <v>80</v>
      </c>
      <c r="AV3272" t="s">
        <v>9131</v>
      </c>
      <c r="AW3272" t="s">
        <v>3775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0</v>
      </c>
      <c r="BL3272">
        <v>2016031025</v>
      </c>
      <c r="BM3272">
        <v>25</v>
      </c>
    </row>
    <row r="3273" spans="1:65">
      <c r="A3273" t="s">
        <v>9132</v>
      </c>
      <c r="B3273">
        <v>3272</v>
      </c>
      <c r="C3273" t="s">
        <v>1223</v>
      </c>
      <c r="D3273">
        <v>1</v>
      </c>
      <c r="E3273">
        <v>25</v>
      </c>
      <c r="F3273">
        <v>2016031025</v>
      </c>
      <c r="G3273">
        <v>20160310</v>
      </c>
      <c r="H3273" t="s">
        <v>3776</v>
      </c>
      <c r="I3273" t="s">
        <v>426</v>
      </c>
      <c r="J3273" t="s">
        <v>55</v>
      </c>
      <c r="K3273">
        <v>0</v>
      </c>
      <c r="L3273" t="s">
        <v>55</v>
      </c>
      <c r="M3273" t="s">
        <v>55</v>
      </c>
      <c r="N3273" t="s">
        <v>56</v>
      </c>
      <c r="O3273" t="s">
        <v>57</v>
      </c>
      <c r="P3273" t="s">
        <v>57</v>
      </c>
      <c r="Q3273" t="s">
        <v>3</v>
      </c>
      <c r="R3273" t="s">
        <v>1326</v>
      </c>
      <c r="S3273" t="s">
        <v>55</v>
      </c>
      <c r="T3273" t="s">
        <v>68</v>
      </c>
      <c r="U3273" t="s">
        <v>68</v>
      </c>
      <c r="V3273" t="s">
        <v>68</v>
      </c>
      <c r="W3273" t="s">
        <v>55</v>
      </c>
      <c r="X3273" t="s">
        <v>56</v>
      </c>
      <c r="Y3273" t="s">
        <v>68</v>
      </c>
      <c r="Z3273" t="s">
        <v>68</v>
      </c>
      <c r="AA3273" t="s">
        <v>57</v>
      </c>
      <c r="AB3273" t="s">
        <v>68</v>
      </c>
      <c r="AC3273" t="s">
        <v>56</v>
      </c>
      <c r="AD3273" t="s">
        <v>3764</v>
      </c>
      <c r="AE3273">
        <v>0</v>
      </c>
      <c r="AF3273">
        <v>0</v>
      </c>
      <c r="AG3273">
        <v>0</v>
      </c>
      <c r="AH3273">
        <v>1</v>
      </c>
      <c r="AI3273" s="18" t="str">
        <f t="shared" si="205"/>
        <v>1</v>
      </c>
      <c r="AJ3273" s="18" t="str">
        <f t="shared" si="206"/>
        <v>1</v>
      </c>
      <c r="AK3273" s="18" t="str">
        <f t="shared" si="207"/>
        <v>1</v>
      </c>
      <c r="AL3273" s="18">
        <f t="shared" si="208"/>
        <v>1</v>
      </c>
      <c r="AM3273" t="s">
        <v>55</v>
      </c>
      <c r="AN3273" t="s">
        <v>55</v>
      </c>
      <c r="AO3273">
        <v>0</v>
      </c>
      <c r="AP3273">
        <v>0</v>
      </c>
      <c r="AQ3273">
        <v>0</v>
      </c>
      <c r="AR3273" t="s">
        <v>426</v>
      </c>
      <c r="AS3273" t="s">
        <v>141</v>
      </c>
      <c r="AT3273" t="s">
        <v>141</v>
      </c>
      <c r="AU3273" t="s">
        <v>1326</v>
      </c>
      <c r="AV3273" t="s">
        <v>9132</v>
      </c>
      <c r="AW3273" t="s">
        <v>3776</v>
      </c>
      <c r="AX3273">
        <v>0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1</v>
      </c>
      <c r="BL3273">
        <v>2016031025</v>
      </c>
      <c r="BM3273">
        <v>25</v>
      </c>
    </row>
    <row r="3274" spans="1:65">
      <c r="A3274" t="s">
        <v>9133</v>
      </c>
      <c r="B3274">
        <v>3273</v>
      </c>
      <c r="C3274" t="s">
        <v>57</v>
      </c>
      <c r="D3274" t="s">
        <v>55</v>
      </c>
      <c r="E3274">
        <v>25</v>
      </c>
      <c r="F3274">
        <v>2016031025</v>
      </c>
      <c r="G3274" t="s">
        <v>55</v>
      </c>
      <c r="H3274" t="s">
        <v>3777</v>
      </c>
      <c r="I3274" t="s">
        <v>55</v>
      </c>
      <c r="J3274" t="s">
        <v>55</v>
      </c>
      <c r="K3274" t="s">
        <v>55</v>
      </c>
      <c r="L3274" t="s">
        <v>55</v>
      </c>
      <c r="M3274" t="s">
        <v>55</v>
      </c>
      <c r="N3274" t="s">
        <v>57</v>
      </c>
      <c r="O3274" t="s">
        <v>57</v>
      </c>
      <c r="P3274" t="s">
        <v>57</v>
      </c>
      <c r="Q3274" t="s">
        <v>57</v>
      </c>
      <c r="R3274" t="s">
        <v>57</v>
      </c>
      <c r="S3274" t="s">
        <v>55</v>
      </c>
      <c r="T3274" t="s">
        <v>57</v>
      </c>
      <c r="U3274" t="s">
        <v>57</v>
      </c>
      <c r="V3274" t="s">
        <v>57</v>
      </c>
      <c r="W3274" t="s">
        <v>55</v>
      </c>
      <c r="X3274" t="s">
        <v>57</v>
      </c>
      <c r="Y3274" t="s">
        <v>57</v>
      </c>
      <c r="Z3274" t="s">
        <v>57</v>
      </c>
      <c r="AA3274" t="s">
        <v>57</v>
      </c>
      <c r="AB3274" t="s">
        <v>57</v>
      </c>
      <c r="AC3274" t="s">
        <v>57</v>
      </c>
      <c r="AD3274" t="s">
        <v>57</v>
      </c>
      <c r="AE3274">
        <v>0</v>
      </c>
      <c r="AF3274">
        <v>0</v>
      </c>
      <c r="AG3274">
        <v>0</v>
      </c>
      <c r="AH3274">
        <v>0</v>
      </c>
      <c r="AI3274" s="18" t="str">
        <f t="shared" si="205"/>
        <v>1</v>
      </c>
      <c r="AJ3274" s="18" t="str">
        <f t="shared" si="206"/>
        <v>1</v>
      </c>
      <c r="AK3274" s="18" t="str">
        <f t="shared" si="207"/>
        <v>1</v>
      </c>
      <c r="AL3274" s="18">
        <f t="shared" si="208"/>
        <v>0</v>
      </c>
      <c r="AM3274" t="s">
        <v>55</v>
      </c>
      <c r="AN3274" t="s">
        <v>55</v>
      </c>
      <c r="AO3274">
        <v>0</v>
      </c>
      <c r="AP3274">
        <v>1</v>
      </c>
      <c r="AQ3274">
        <v>0</v>
      </c>
      <c r="AR3274" t="s">
        <v>59</v>
      </c>
      <c r="AS3274" t="s">
        <v>80</v>
      </c>
      <c r="AT3274" t="s">
        <v>80</v>
      </c>
      <c r="AU3274" t="s">
        <v>80</v>
      </c>
      <c r="AV3274" t="s">
        <v>9133</v>
      </c>
      <c r="AW3274" t="s">
        <v>3777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2016031025</v>
      </c>
      <c r="BM3274">
        <v>25</v>
      </c>
    </row>
    <row r="3275" spans="1:65">
      <c r="A3275" t="s">
        <v>9134</v>
      </c>
      <c r="B3275">
        <v>3274</v>
      </c>
      <c r="C3275" t="s">
        <v>1223</v>
      </c>
      <c r="D3275">
        <v>1</v>
      </c>
      <c r="E3275">
        <v>25</v>
      </c>
      <c r="F3275">
        <v>2016031025</v>
      </c>
      <c r="G3275">
        <v>20160310</v>
      </c>
      <c r="H3275" t="s">
        <v>3778</v>
      </c>
      <c r="I3275" t="s">
        <v>80</v>
      </c>
      <c r="J3275" t="s">
        <v>55</v>
      </c>
      <c r="K3275">
        <v>0</v>
      </c>
      <c r="L3275" t="s">
        <v>55</v>
      </c>
      <c r="M3275" t="s">
        <v>55</v>
      </c>
      <c r="N3275" t="s">
        <v>56</v>
      </c>
      <c r="O3275" t="s">
        <v>57</v>
      </c>
      <c r="P3275" t="s">
        <v>57</v>
      </c>
      <c r="Q3275" t="s">
        <v>3</v>
      </c>
      <c r="R3275" t="s">
        <v>1326</v>
      </c>
      <c r="S3275" t="s">
        <v>55</v>
      </c>
      <c r="T3275" t="s">
        <v>68</v>
      </c>
      <c r="U3275" t="s">
        <v>68</v>
      </c>
      <c r="V3275" t="s">
        <v>56</v>
      </c>
      <c r="W3275" t="s">
        <v>55</v>
      </c>
      <c r="X3275" t="s">
        <v>56</v>
      </c>
      <c r="Y3275" t="s">
        <v>56</v>
      </c>
      <c r="Z3275" t="s">
        <v>68</v>
      </c>
      <c r="AA3275" t="s">
        <v>57</v>
      </c>
      <c r="AB3275" t="s">
        <v>56</v>
      </c>
      <c r="AC3275" t="s">
        <v>56</v>
      </c>
      <c r="AD3275" t="s">
        <v>57</v>
      </c>
      <c r="AE3275">
        <v>0</v>
      </c>
      <c r="AF3275">
        <v>0</v>
      </c>
      <c r="AG3275">
        <v>0</v>
      </c>
      <c r="AH3275">
        <v>1</v>
      </c>
      <c r="AI3275" s="18" t="str">
        <f t="shared" si="205"/>
        <v>1</v>
      </c>
      <c r="AJ3275" s="18" t="str">
        <f t="shared" si="206"/>
        <v>1</v>
      </c>
      <c r="AK3275" s="18" t="str">
        <f t="shared" si="207"/>
        <v>1</v>
      </c>
      <c r="AL3275" s="18">
        <f t="shared" si="208"/>
        <v>1</v>
      </c>
      <c r="AM3275" t="s">
        <v>55</v>
      </c>
      <c r="AN3275" t="s">
        <v>55</v>
      </c>
      <c r="AO3275">
        <v>0</v>
      </c>
      <c r="AP3275">
        <v>0</v>
      </c>
      <c r="AQ3275">
        <v>0</v>
      </c>
      <c r="AR3275" t="s">
        <v>59</v>
      </c>
      <c r="AS3275" t="s">
        <v>141</v>
      </c>
      <c r="AT3275" t="s">
        <v>141</v>
      </c>
      <c r="AU3275" t="s">
        <v>1326</v>
      </c>
      <c r="AV3275" t="s">
        <v>9134</v>
      </c>
      <c r="AW3275" t="s">
        <v>3778</v>
      </c>
      <c r="AX3275">
        <v>0</v>
      </c>
      <c r="AY3275">
        <v>0</v>
      </c>
      <c r="AZ3275">
        <v>0</v>
      </c>
      <c r="BA3275">
        <v>1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1</v>
      </c>
      <c r="BL3275">
        <v>2016031025</v>
      </c>
      <c r="BM3275">
        <v>25</v>
      </c>
    </row>
    <row r="3276" spans="1:65">
      <c r="A3276" t="s">
        <v>9135</v>
      </c>
      <c r="B3276">
        <v>3275</v>
      </c>
      <c r="C3276" t="s">
        <v>1223</v>
      </c>
      <c r="D3276">
        <v>1</v>
      </c>
      <c r="E3276">
        <v>25</v>
      </c>
      <c r="F3276">
        <v>2016031025</v>
      </c>
      <c r="G3276">
        <v>20160310</v>
      </c>
      <c r="H3276" t="s">
        <v>3779</v>
      </c>
      <c r="I3276" t="s">
        <v>80</v>
      </c>
      <c r="J3276" t="s">
        <v>55</v>
      </c>
      <c r="K3276">
        <v>1</v>
      </c>
      <c r="L3276">
        <v>0</v>
      </c>
      <c r="M3276">
        <v>1</v>
      </c>
      <c r="N3276" t="s">
        <v>56</v>
      </c>
      <c r="O3276" t="s">
        <v>80</v>
      </c>
      <c r="P3276" t="s">
        <v>68</v>
      </c>
      <c r="Q3276" t="s">
        <v>3</v>
      </c>
      <c r="R3276" t="s">
        <v>1326</v>
      </c>
      <c r="S3276" t="s">
        <v>55</v>
      </c>
      <c r="T3276" t="s">
        <v>56</v>
      </c>
      <c r="U3276" t="s">
        <v>56</v>
      </c>
      <c r="V3276" t="s">
        <v>56</v>
      </c>
      <c r="W3276" t="s">
        <v>55</v>
      </c>
      <c r="X3276" t="s">
        <v>56</v>
      </c>
      <c r="Y3276" t="s">
        <v>56</v>
      </c>
      <c r="Z3276" t="s">
        <v>68</v>
      </c>
      <c r="AA3276" t="s">
        <v>57</v>
      </c>
      <c r="AB3276" t="s">
        <v>56</v>
      </c>
      <c r="AC3276" t="s">
        <v>56</v>
      </c>
      <c r="AD3276" t="s">
        <v>57</v>
      </c>
      <c r="AE3276">
        <v>1</v>
      </c>
      <c r="AF3276">
        <v>1</v>
      </c>
      <c r="AG3276">
        <v>1</v>
      </c>
      <c r="AH3276">
        <v>0</v>
      </c>
      <c r="AI3276" s="18" t="str">
        <f t="shared" si="205"/>
        <v>0</v>
      </c>
      <c r="AJ3276" s="18" t="str">
        <f t="shared" si="206"/>
        <v>0</v>
      </c>
      <c r="AK3276" s="18" t="str">
        <f t="shared" si="207"/>
        <v>0</v>
      </c>
      <c r="AL3276" s="18">
        <f t="shared" si="208"/>
        <v>0</v>
      </c>
      <c r="AM3276">
        <v>4</v>
      </c>
      <c r="AN3276">
        <v>1</v>
      </c>
      <c r="AO3276">
        <v>0</v>
      </c>
      <c r="AP3276">
        <v>0</v>
      </c>
      <c r="AQ3276">
        <v>0</v>
      </c>
      <c r="AR3276" t="s">
        <v>59</v>
      </c>
      <c r="AS3276" t="s">
        <v>141</v>
      </c>
      <c r="AT3276" t="s">
        <v>141</v>
      </c>
      <c r="AU3276" t="s">
        <v>1326</v>
      </c>
      <c r="AV3276" t="s">
        <v>9135</v>
      </c>
      <c r="AW3276" t="s">
        <v>3779</v>
      </c>
      <c r="AX3276">
        <v>1</v>
      </c>
      <c r="AY3276">
        <v>1</v>
      </c>
      <c r="AZ3276">
        <v>1</v>
      </c>
      <c r="BA3276">
        <v>0</v>
      </c>
      <c r="BB3276">
        <v>0</v>
      </c>
      <c r="BC3276">
        <v>0</v>
      </c>
      <c r="BD3276">
        <v>0</v>
      </c>
      <c r="BE3276">
        <v>1</v>
      </c>
      <c r="BF3276">
        <v>1</v>
      </c>
      <c r="BG3276">
        <v>1</v>
      </c>
      <c r="BH3276">
        <v>0</v>
      </c>
      <c r="BI3276">
        <v>0</v>
      </c>
      <c r="BJ3276">
        <v>0</v>
      </c>
      <c r="BK3276">
        <v>0</v>
      </c>
      <c r="BL3276">
        <v>2016031025</v>
      </c>
      <c r="BM3276">
        <v>25</v>
      </c>
    </row>
    <row r="3277" spans="1:65">
      <c r="A3277" t="s">
        <v>9136</v>
      </c>
      <c r="B3277">
        <v>3276</v>
      </c>
      <c r="C3277" t="s">
        <v>1223</v>
      </c>
      <c r="D3277">
        <v>1</v>
      </c>
      <c r="E3277">
        <v>25</v>
      </c>
      <c r="F3277">
        <v>2016031025</v>
      </c>
      <c r="G3277">
        <v>20160310</v>
      </c>
      <c r="H3277" t="s">
        <v>3780</v>
      </c>
      <c r="I3277" t="s">
        <v>80</v>
      </c>
      <c r="J3277" t="s">
        <v>55</v>
      </c>
      <c r="K3277">
        <v>0</v>
      </c>
      <c r="L3277" t="s">
        <v>55</v>
      </c>
      <c r="M3277" t="s">
        <v>55</v>
      </c>
      <c r="N3277" t="s">
        <v>56</v>
      </c>
      <c r="O3277" t="s">
        <v>57</v>
      </c>
      <c r="P3277" t="s">
        <v>57</v>
      </c>
      <c r="Q3277" t="s">
        <v>3</v>
      </c>
      <c r="R3277" t="s">
        <v>1326</v>
      </c>
      <c r="S3277" t="s">
        <v>55</v>
      </c>
      <c r="T3277" t="s">
        <v>68</v>
      </c>
      <c r="U3277" t="s">
        <v>68</v>
      </c>
      <c r="V3277" t="s">
        <v>56</v>
      </c>
      <c r="W3277" t="s">
        <v>55</v>
      </c>
      <c r="X3277" t="s">
        <v>56</v>
      </c>
      <c r="Y3277" t="s">
        <v>56</v>
      </c>
      <c r="Z3277" t="s">
        <v>68</v>
      </c>
      <c r="AA3277" t="s">
        <v>57</v>
      </c>
      <c r="AB3277" t="s">
        <v>56</v>
      </c>
      <c r="AC3277" t="s">
        <v>68</v>
      </c>
      <c r="AD3277" t="s">
        <v>57</v>
      </c>
      <c r="AE3277">
        <v>0</v>
      </c>
      <c r="AF3277">
        <v>0</v>
      </c>
      <c r="AG3277">
        <v>0</v>
      </c>
      <c r="AH3277">
        <v>1</v>
      </c>
      <c r="AI3277" s="18" t="str">
        <f t="shared" si="205"/>
        <v>1</v>
      </c>
      <c r="AJ3277" s="18" t="str">
        <f t="shared" si="206"/>
        <v>1</v>
      </c>
      <c r="AK3277" s="18" t="str">
        <f t="shared" si="207"/>
        <v>1</v>
      </c>
      <c r="AL3277" s="18">
        <f t="shared" si="208"/>
        <v>1</v>
      </c>
      <c r="AM3277" t="s">
        <v>55</v>
      </c>
      <c r="AN3277" t="s">
        <v>55</v>
      </c>
      <c r="AO3277">
        <v>0</v>
      </c>
      <c r="AP3277">
        <v>0</v>
      </c>
      <c r="AQ3277">
        <v>0</v>
      </c>
      <c r="AR3277" t="s">
        <v>59</v>
      </c>
      <c r="AS3277" t="s">
        <v>141</v>
      </c>
      <c r="AT3277" t="s">
        <v>141</v>
      </c>
      <c r="AU3277" t="s">
        <v>1326</v>
      </c>
      <c r="AV3277" t="s">
        <v>9136</v>
      </c>
      <c r="AW3277" t="s">
        <v>3780</v>
      </c>
      <c r="AX3277">
        <v>0</v>
      </c>
      <c r="AY3277">
        <v>0</v>
      </c>
      <c r="AZ3277">
        <v>0</v>
      </c>
      <c r="BA3277">
        <v>1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1</v>
      </c>
      <c r="BL3277">
        <v>2016031025</v>
      </c>
      <c r="BM3277">
        <v>25</v>
      </c>
    </row>
    <row r="3278" spans="1:65">
      <c r="A3278" t="s">
        <v>9137</v>
      </c>
      <c r="B3278">
        <v>3277</v>
      </c>
      <c r="C3278" t="s">
        <v>1223</v>
      </c>
      <c r="D3278">
        <v>1</v>
      </c>
      <c r="E3278">
        <v>25</v>
      </c>
      <c r="F3278">
        <v>2016031025</v>
      </c>
      <c r="G3278">
        <v>20160310</v>
      </c>
      <c r="H3278" t="s">
        <v>3781</v>
      </c>
      <c r="I3278" t="s">
        <v>54</v>
      </c>
      <c r="J3278" t="s">
        <v>55</v>
      </c>
      <c r="K3278">
        <v>0</v>
      </c>
      <c r="L3278" t="s">
        <v>55</v>
      </c>
      <c r="M3278" t="s">
        <v>55</v>
      </c>
      <c r="N3278" t="s">
        <v>56</v>
      </c>
      <c r="O3278" t="s">
        <v>57</v>
      </c>
      <c r="P3278" t="s">
        <v>57</v>
      </c>
      <c r="Q3278" t="s">
        <v>3</v>
      </c>
      <c r="R3278" t="s">
        <v>80</v>
      </c>
      <c r="S3278" t="s">
        <v>55</v>
      </c>
      <c r="T3278" t="s">
        <v>56</v>
      </c>
      <c r="U3278" t="s">
        <v>56</v>
      </c>
      <c r="V3278" t="s">
        <v>56</v>
      </c>
      <c r="W3278" t="s">
        <v>55</v>
      </c>
      <c r="X3278" t="s">
        <v>56</v>
      </c>
      <c r="Y3278" t="s">
        <v>56</v>
      </c>
      <c r="Z3278" t="s">
        <v>56</v>
      </c>
      <c r="AA3278" t="s">
        <v>57</v>
      </c>
      <c r="AB3278" t="s">
        <v>56</v>
      </c>
      <c r="AC3278" t="s">
        <v>56</v>
      </c>
      <c r="AD3278" t="s">
        <v>57</v>
      </c>
      <c r="AE3278">
        <v>0</v>
      </c>
      <c r="AF3278">
        <v>0</v>
      </c>
      <c r="AG3278">
        <v>0</v>
      </c>
      <c r="AH3278">
        <v>1</v>
      </c>
      <c r="AI3278" s="18" t="str">
        <f t="shared" si="205"/>
        <v>1</v>
      </c>
      <c r="AJ3278" s="18" t="str">
        <f t="shared" si="206"/>
        <v>1</v>
      </c>
      <c r="AK3278" s="18" t="str">
        <f t="shared" si="207"/>
        <v>1</v>
      </c>
      <c r="AL3278" s="18">
        <f t="shared" si="208"/>
        <v>1</v>
      </c>
      <c r="AM3278" t="s">
        <v>55</v>
      </c>
      <c r="AN3278" t="s">
        <v>55</v>
      </c>
      <c r="AO3278">
        <v>0</v>
      </c>
      <c r="AP3278">
        <v>0</v>
      </c>
      <c r="AQ3278">
        <v>0</v>
      </c>
      <c r="AR3278" t="s">
        <v>59</v>
      </c>
      <c r="AS3278" t="s">
        <v>80</v>
      </c>
      <c r="AT3278" t="s">
        <v>80</v>
      </c>
      <c r="AU3278" t="s">
        <v>80</v>
      </c>
      <c r="AV3278" t="s">
        <v>9137</v>
      </c>
      <c r="AW3278" t="s">
        <v>3781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1</v>
      </c>
      <c r="BL3278">
        <v>2016031025</v>
      </c>
      <c r="BM3278">
        <v>25</v>
      </c>
    </row>
    <row r="3279" spans="1:65">
      <c r="A3279" t="s">
        <v>9138</v>
      </c>
      <c r="B3279">
        <v>3278</v>
      </c>
      <c r="C3279" t="s">
        <v>1223</v>
      </c>
      <c r="D3279">
        <v>1</v>
      </c>
      <c r="E3279">
        <v>25</v>
      </c>
      <c r="F3279">
        <v>2016031025</v>
      </c>
      <c r="G3279">
        <v>20160310</v>
      </c>
      <c r="H3279" t="s">
        <v>3782</v>
      </c>
      <c r="I3279" t="s">
        <v>80</v>
      </c>
      <c r="J3279" t="s">
        <v>55</v>
      </c>
      <c r="K3279">
        <v>0</v>
      </c>
      <c r="L3279" t="s">
        <v>55</v>
      </c>
      <c r="M3279" t="s">
        <v>55</v>
      </c>
      <c r="N3279" t="s">
        <v>56</v>
      </c>
      <c r="O3279" t="s">
        <v>57</v>
      </c>
      <c r="P3279" t="s">
        <v>57</v>
      </c>
      <c r="Q3279" t="s">
        <v>3</v>
      </c>
      <c r="R3279" t="s">
        <v>1326</v>
      </c>
      <c r="S3279" t="s">
        <v>55</v>
      </c>
      <c r="T3279" t="s">
        <v>68</v>
      </c>
      <c r="U3279" t="s">
        <v>68</v>
      </c>
      <c r="V3279" t="s">
        <v>56</v>
      </c>
      <c r="W3279" t="s">
        <v>55</v>
      </c>
      <c r="X3279" t="s">
        <v>56</v>
      </c>
      <c r="Y3279" t="s">
        <v>56</v>
      </c>
      <c r="Z3279" t="s">
        <v>68</v>
      </c>
      <c r="AA3279" t="s">
        <v>57</v>
      </c>
      <c r="AB3279" t="s">
        <v>56</v>
      </c>
      <c r="AC3279" t="s">
        <v>68</v>
      </c>
      <c r="AD3279" t="s">
        <v>57</v>
      </c>
      <c r="AE3279">
        <v>0</v>
      </c>
      <c r="AF3279">
        <v>0</v>
      </c>
      <c r="AG3279">
        <v>0</v>
      </c>
      <c r="AH3279">
        <v>1</v>
      </c>
      <c r="AI3279" s="18" t="str">
        <f t="shared" si="205"/>
        <v>1</v>
      </c>
      <c r="AJ3279" s="18" t="str">
        <f t="shared" si="206"/>
        <v>1</v>
      </c>
      <c r="AK3279" s="18" t="str">
        <f t="shared" si="207"/>
        <v>1</v>
      </c>
      <c r="AL3279" s="18">
        <f t="shared" si="208"/>
        <v>1</v>
      </c>
      <c r="AM3279" t="s">
        <v>55</v>
      </c>
      <c r="AN3279" t="s">
        <v>55</v>
      </c>
      <c r="AO3279">
        <v>0</v>
      </c>
      <c r="AP3279">
        <v>0</v>
      </c>
      <c r="AQ3279">
        <v>0</v>
      </c>
      <c r="AR3279" t="s">
        <v>59</v>
      </c>
      <c r="AS3279" t="s">
        <v>141</v>
      </c>
      <c r="AT3279" t="s">
        <v>141</v>
      </c>
      <c r="AU3279" t="s">
        <v>1326</v>
      </c>
      <c r="AV3279" t="s">
        <v>9138</v>
      </c>
      <c r="AW3279" t="s">
        <v>3782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2016031025</v>
      </c>
      <c r="BM3279">
        <v>25</v>
      </c>
    </row>
    <row r="3280" spans="1:65">
      <c r="A3280" t="s">
        <v>9139</v>
      </c>
      <c r="B3280">
        <v>3279</v>
      </c>
      <c r="C3280" t="s">
        <v>1223</v>
      </c>
      <c r="D3280">
        <v>1</v>
      </c>
      <c r="E3280">
        <v>25</v>
      </c>
      <c r="F3280">
        <v>2016031025</v>
      </c>
      <c r="G3280">
        <v>20160310</v>
      </c>
      <c r="H3280" t="s">
        <v>3783</v>
      </c>
      <c r="I3280" t="s">
        <v>80</v>
      </c>
      <c r="J3280" t="s">
        <v>55</v>
      </c>
      <c r="K3280">
        <v>0</v>
      </c>
      <c r="L3280" t="s">
        <v>55</v>
      </c>
      <c r="M3280" t="s">
        <v>55</v>
      </c>
      <c r="N3280" t="s">
        <v>56</v>
      </c>
      <c r="O3280" t="s">
        <v>57</v>
      </c>
      <c r="P3280" t="s">
        <v>57</v>
      </c>
      <c r="Q3280" t="s">
        <v>3</v>
      </c>
      <c r="R3280" t="s">
        <v>1326</v>
      </c>
      <c r="S3280" t="s">
        <v>55</v>
      </c>
      <c r="T3280" t="s">
        <v>56</v>
      </c>
      <c r="U3280" t="s">
        <v>56</v>
      </c>
      <c r="V3280" t="s">
        <v>56</v>
      </c>
      <c r="W3280" t="s">
        <v>55</v>
      </c>
      <c r="X3280" t="s">
        <v>56</v>
      </c>
      <c r="Y3280" t="s">
        <v>56</v>
      </c>
      <c r="Z3280" t="s">
        <v>68</v>
      </c>
      <c r="AA3280" t="s">
        <v>57</v>
      </c>
      <c r="AB3280" t="s">
        <v>56</v>
      </c>
      <c r="AC3280" t="s">
        <v>56</v>
      </c>
      <c r="AD3280" t="s">
        <v>57</v>
      </c>
      <c r="AE3280">
        <v>0</v>
      </c>
      <c r="AF3280">
        <v>0</v>
      </c>
      <c r="AG3280">
        <v>0</v>
      </c>
      <c r="AH3280">
        <v>1</v>
      </c>
      <c r="AI3280" s="18" t="str">
        <f t="shared" si="205"/>
        <v>1</v>
      </c>
      <c r="AJ3280" s="18" t="str">
        <f t="shared" si="206"/>
        <v>1</v>
      </c>
      <c r="AK3280" s="18" t="str">
        <f t="shared" si="207"/>
        <v>1</v>
      </c>
      <c r="AL3280" s="18">
        <f t="shared" si="208"/>
        <v>1</v>
      </c>
      <c r="AM3280" t="s">
        <v>55</v>
      </c>
      <c r="AN3280" t="s">
        <v>55</v>
      </c>
      <c r="AO3280">
        <v>0</v>
      </c>
      <c r="AP3280">
        <v>0</v>
      </c>
      <c r="AQ3280">
        <v>0</v>
      </c>
      <c r="AR3280" t="s">
        <v>59</v>
      </c>
      <c r="AS3280" t="s">
        <v>141</v>
      </c>
      <c r="AT3280" t="s">
        <v>141</v>
      </c>
      <c r="AU3280" t="s">
        <v>1326</v>
      </c>
      <c r="AV3280" t="s">
        <v>9139</v>
      </c>
      <c r="AW3280" t="s">
        <v>3783</v>
      </c>
      <c r="AX3280">
        <v>0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1</v>
      </c>
      <c r="BL3280">
        <v>2016031025</v>
      </c>
      <c r="BM3280">
        <v>25</v>
      </c>
    </row>
    <row r="3281" spans="1:65">
      <c r="A3281" t="s">
        <v>9140</v>
      </c>
      <c r="B3281">
        <v>3280</v>
      </c>
      <c r="C3281" t="s">
        <v>1223</v>
      </c>
      <c r="D3281">
        <v>1</v>
      </c>
      <c r="E3281">
        <v>25</v>
      </c>
      <c r="F3281">
        <v>2016031025</v>
      </c>
      <c r="G3281">
        <v>20160310</v>
      </c>
      <c r="H3281" t="s">
        <v>3784</v>
      </c>
      <c r="I3281" t="s">
        <v>80</v>
      </c>
      <c r="J3281" t="s">
        <v>55</v>
      </c>
      <c r="K3281">
        <v>0</v>
      </c>
      <c r="L3281" t="s">
        <v>55</v>
      </c>
      <c r="M3281" t="s">
        <v>55</v>
      </c>
      <c r="N3281" t="s">
        <v>56</v>
      </c>
      <c r="O3281" t="s">
        <v>57</v>
      </c>
      <c r="P3281" t="s">
        <v>57</v>
      </c>
      <c r="Q3281" t="s">
        <v>3</v>
      </c>
      <c r="R3281" t="s">
        <v>1326</v>
      </c>
      <c r="S3281" t="s">
        <v>55</v>
      </c>
      <c r="T3281" t="s">
        <v>56</v>
      </c>
      <c r="U3281" t="s">
        <v>56</v>
      </c>
      <c r="V3281" t="s">
        <v>56</v>
      </c>
      <c r="W3281" t="s">
        <v>55</v>
      </c>
      <c r="X3281" t="s">
        <v>56</v>
      </c>
      <c r="Y3281" t="s">
        <v>56</v>
      </c>
      <c r="Z3281" t="s">
        <v>68</v>
      </c>
      <c r="AA3281" t="s">
        <v>57</v>
      </c>
      <c r="AB3281" t="s">
        <v>56</v>
      </c>
      <c r="AC3281" t="s">
        <v>56</v>
      </c>
      <c r="AD3281" t="s">
        <v>3761</v>
      </c>
      <c r="AE3281">
        <v>0</v>
      </c>
      <c r="AF3281">
        <v>0</v>
      </c>
      <c r="AG3281">
        <v>0</v>
      </c>
      <c r="AH3281">
        <v>1</v>
      </c>
      <c r="AI3281" s="18" t="str">
        <f t="shared" si="205"/>
        <v>1</v>
      </c>
      <c r="AJ3281" s="18" t="str">
        <f t="shared" si="206"/>
        <v>1</v>
      </c>
      <c r="AK3281" s="18" t="str">
        <f t="shared" si="207"/>
        <v>1</v>
      </c>
      <c r="AL3281" s="18">
        <f t="shared" si="208"/>
        <v>1</v>
      </c>
      <c r="AM3281" t="s">
        <v>55</v>
      </c>
      <c r="AN3281" t="s">
        <v>55</v>
      </c>
      <c r="AO3281">
        <v>0</v>
      </c>
      <c r="AP3281">
        <v>0</v>
      </c>
      <c r="AQ3281">
        <v>0</v>
      </c>
      <c r="AR3281" t="s">
        <v>59</v>
      </c>
      <c r="AS3281" t="s">
        <v>141</v>
      </c>
      <c r="AT3281" t="s">
        <v>141</v>
      </c>
      <c r="AU3281" t="s">
        <v>1326</v>
      </c>
      <c r="AV3281" t="s">
        <v>9140</v>
      </c>
      <c r="AW3281" t="s">
        <v>3784</v>
      </c>
      <c r="AX3281">
        <v>0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</v>
      </c>
      <c r="BL3281">
        <v>2016031025</v>
      </c>
      <c r="BM3281">
        <v>25</v>
      </c>
    </row>
    <row r="3282" spans="1:65">
      <c r="A3282" t="s">
        <v>9141</v>
      </c>
      <c r="B3282">
        <v>3281</v>
      </c>
      <c r="C3282" t="s">
        <v>1223</v>
      </c>
      <c r="D3282">
        <v>1</v>
      </c>
      <c r="E3282">
        <v>25</v>
      </c>
      <c r="F3282">
        <v>2016031025</v>
      </c>
      <c r="G3282">
        <v>20160310</v>
      </c>
      <c r="H3282" t="s">
        <v>3785</v>
      </c>
      <c r="I3282" t="s">
        <v>80</v>
      </c>
      <c r="J3282" t="s">
        <v>55</v>
      </c>
      <c r="K3282">
        <v>0</v>
      </c>
      <c r="L3282" t="s">
        <v>55</v>
      </c>
      <c r="M3282" t="s">
        <v>55</v>
      </c>
      <c r="N3282" t="s">
        <v>56</v>
      </c>
      <c r="O3282" t="s">
        <v>57</v>
      </c>
      <c r="P3282" t="s">
        <v>57</v>
      </c>
      <c r="Q3282" t="s">
        <v>3</v>
      </c>
      <c r="R3282" t="s">
        <v>1326</v>
      </c>
      <c r="S3282" t="s">
        <v>55</v>
      </c>
      <c r="T3282" t="s">
        <v>56</v>
      </c>
      <c r="U3282" t="s">
        <v>56</v>
      </c>
      <c r="V3282" t="s">
        <v>56</v>
      </c>
      <c r="W3282" t="s">
        <v>55</v>
      </c>
      <c r="X3282" t="s">
        <v>56</v>
      </c>
      <c r="Y3282" t="s">
        <v>56</v>
      </c>
      <c r="Z3282" t="s">
        <v>68</v>
      </c>
      <c r="AA3282" t="s">
        <v>57</v>
      </c>
      <c r="AB3282" t="s">
        <v>56</v>
      </c>
      <c r="AC3282" t="s">
        <v>56</v>
      </c>
      <c r="AD3282" t="s">
        <v>57</v>
      </c>
      <c r="AE3282">
        <v>0</v>
      </c>
      <c r="AF3282">
        <v>0</v>
      </c>
      <c r="AG3282">
        <v>0</v>
      </c>
      <c r="AH3282">
        <v>1</v>
      </c>
      <c r="AI3282" s="18" t="str">
        <f t="shared" si="205"/>
        <v>1</v>
      </c>
      <c r="AJ3282" s="18" t="str">
        <f t="shared" si="206"/>
        <v>1</v>
      </c>
      <c r="AK3282" s="18" t="str">
        <f t="shared" si="207"/>
        <v>1</v>
      </c>
      <c r="AL3282" s="18">
        <f t="shared" si="208"/>
        <v>1</v>
      </c>
      <c r="AM3282" t="s">
        <v>55</v>
      </c>
      <c r="AN3282" t="s">
        <v>55</v>
      </c>
      <c r="AO3282">
        <v>0</v>
      </c>
      <c r="AP3282">
        <v>0</v>
      </c>
      <c r="AQ3282">
        <v>0</v>
      </c>
      <c r="AR3282" t="s">
        <v>59</v>
      </c>
      <c r="AS3282" t="s">
        <v>141</v>
      </c>
      <c r="AT3282" t="s">
        <v>141</v>
      </c>
      <c r="AU3282" t="s">
        <v>1326</v>
      </c>
      <c r="AV3282" t="s">
        <v>9141</v>
      </c>
      <c r="AW3282" t="s">
        <v>3785</v>
      </c>
      <c r="AX3282">
        <v>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1</v>
      </c>
      <c r="BL3282">
        <v>2016031025</v>
      </c>
      <c r="BM3282">
        <v>25</v>
      </c>
    </row>
    <row r="3283" spans="1:65">
      <c r="A3283" t="s">
        <v>9142</v>
      </c>
      <c r="B3283">
        <v>3282</v>
      </c>
      <c r="C3283" t="s">
        <v>1223</v>
      </c>
      <c r="D3283">
        <v>1</v>
      </c>
      <c r="E3283">
        <v>25</v>
      </c>
      <c r="F3283">
        <v>2016031025</v>
      </c>
      <c r="G3283">
        <v>20160310</v>
      </c>
      <c r="H3283" t="s">
        <v>3786</v>
      </c>
      <c r="I3283" t="s">
        <v>54</v>
      </c>
      <c r="J3283" t="s">
        <v>55</v>
      </c>
      <c r="K3283">
        <v>0</v>
      </c>
      <c r="L3283" t="s">
        <v>55</v>
      </c>
      <c r="M3283" t="s">
        <v>55</v>
      </c>
      <c r="N3283" t="s">
        <v>56</v>
      </c>
      <c r="O3283" t="s">
        <v>57</v>
      </c>
      <c r="P3283" t="s">
        <v>57</v>
      </c>
      <c r="Q3283" t="s">
        <v>3</v>
      </c>
      <c r="R3283" t="s">
        <v>1326</v>
      </c>
      <c r="S3283" t="s">
        <v>55</v>
      </c>
      <c r="T3283" t="s">
        <v>56</v>
      </c>
      <c r="U3283" t="s">
        <v>56</v>
      </c>
      <c r="V3283" t="s">
        <v>56</v>
      </c>
      <c r="W3283" t="s">
        <v>55</v>
      </c>
      <c r="X3283" t="s">
        <v>56</v>
      </c>
      <c r="Y3283" t="s">
        <v>56</v>
      </c>
      <c r="Z3283" t="s">
        <v>56</v>
      </c>
      <c r="AA3283" t="s">
        <v>57</v>
      </c>
      <c r="AB3283" t="s">
        <v>56</v>
      </c>
      <c r="AC3283" t="s">
        <v>56</v>
      </c>
      <c r="AD3283" t="s">
        <v>57</v>
      </c>
      <c r="AE3283">
        <v>0</v>
      </c>
      <c r="AF3283">
        <v>0</v>
      </c>
      <c r="AG3283">
        <v>0</v>
      </c>
      <c r="AH3283">
        <v>1</v>
      </c>
      <c r="AI3283" s="18" t="str">
        <f t="shared" si="205"/>
        <v>1</v>
      </c>
      <c r="AJ3283" s="18" t="str">
        <f t="shared" si="206"/>
        <v>1</v>
      </c>
      <c r="AK3283" s="18" t="str">
        <f t="shared" si="207"/>
        <v>1</v>
      </c>
      <c r="AL3283" s="18">
        <f t="shared" si="208"/>
        <v>1</v>
      </c>
      <c r="AM3283" t="s">
        <v>55</v>
      </c>
      <c r="AN3283" t="s">
        <v>55</v>
      </c>
      <c r="AO3283">
        <v>0</v>
      </c>
      <c r="AP3283">
        <v>0</v>
      </c>
      <c r="AQ3283">
        <v>0</v>
      </c>
      <c r="AR3283" t="s">
        <v>59</v>
      </c>
      <c r="AS3283" t="s">
        <v>141</v>
      </c>
      <c r="AT3283" t="s">
        <v>141</v>
      </c>
      <c r="AU3283" t="s">
        <v>1326</v>
      </c>
      <c r="AV3283" t="s">
        <v>9142</v>
      </c>
      <c r="AW3283" t="s">
        <v>3786</v>
      </c>
      <c r="AX3283">
        <v>0</v>
      </c>
      <c r="AY3283">
        <v>0</v>
      </c>
      <c r="AZ3283">
        <v>0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1</v>
      </c>
      <c r="BL3283">
        <v>2016031025</v>
      </c>
      <c r="BM3283">
        <v>25</v>
      </c>
    </row>
    <row r="3284" spans="1:65">
      <c r="A3284" t="s">
        <v>9143</v>
      </c>
      <c r="B3284">
        <v>3283</v>
      </c>
      <c r="C3284" t="s">
        <v>1223</v>
      </c>
      <c r="D3284">
        <v>1</v>
      </c>
      <c r="E3284">
        <v>25</v>
      </c>
      <c r="F3284">
        <v>2016031025</v>
      </c>
      <c r="G3284">
        <v>20160310</v>
      </c>
      <c r="H3284" t="s">
        <v>3787</v>
      </c>
      <c r="I3284" t="s">
        <v>426</v>
      </c>
      <c r="J3284" t="s">
        <v>55</v>
      </c>
      <c r="K3284">
        <v>0</v>
      </c>
      <c r="L3284" t="s">
        <v>55</v>
      </c>
      <c r="M3284" t="s">
        <v>55</v>
      </c>
      <c r="N3284" t="s">
        <v>56</v>
      </c>
      <c r="O3284" t="s">
        <v>57</v>
      </c>
      <c r="P3284" t="s">
        <v>57</v>
      </c>
      <c r="Q3284" t="s">
        <v>3</v>
      </c>
      <c r="R3284" t="s">
        <v>1326</v>
      </c>
      <c r="S3284" t="s">
        <v>55</v>
      </c>
      <c r="T3284" t="s">
        <v>68</v>
      </c>
      <c r="U3284" t="s">
        <v>68</v>
      </c>
      <c r="V3284" t="s">
        <v>68</v>
      </c>
      <c r="W3284" t="s">
        <v>55</v>
      </c>
      <c r="X3284" t="s">
        <v>56</v>
      </c>
      <c r="Y3284" t="s">
        <v>56</v>
      </c>
      <c r="Z3284" t="s">
        <v>68</v>
      </c>
      <c r="AA3284" t="s">
        <v>57</v>
      </c>
      <c r="AB3284" t="s">
        <v>56</v>
      </c>
      <c r="AC3284" t="s">
        <v>56</v>
      </c>
      <c r="AD3284" t="s">
        <v>57</v>
      </c>
      <c r="AE3284">
        <v>0</v>
      </c>
      <c r="AF3284">
        <v>0</v>
      </c>
      <c r="AG3284">
        <v>0</v>
      </c>
      <c r="AH3284">
        <v>1</v>
      </c>
      <c r="AI3284" s="18" t="str">
        <f t="shared" si="205"/>
        <v>1</v>
      </c>
      <c r="AJ3284" s="18" t="str">
        <f t="shared" si="206"/>
        <v>1</v>
      </c>
      <c r="AK3284" s="18" t="str">
        <f t="shared" si="207"/>
        <v>1</v>
      </c>
      <c r="AL3284" s="18">
        <f t="shared" si="208"/>
        <v>1</v>
      </c>
      <c r="AM3284" t="s">
        <v>55</v>
      </c>
      <c r="AN3284" t="s">
        <v>55</v>
      </c>
      <c r="AO3284">
        <v>0</v>
      </c>
      <c r="AP3284">
        <v>0</v>
      </c>
      <c r="AQ3284">
        <v>0</v>
      </c>
      <c r="AR3284" t="s">
        <v>426</v>
      </c>
      <c r="AS3284" t="s">
        <v>141</v>
      </c>
      <c r="AT3284" t="s">
        <v>141</v>
      </c>
      <c r="AU3284" t="s">
        <v>1326</v>
      </c>
      <c r="AV3284" t="s">
        <v>9143</v>
      </c>
      <c r="AW3284" t="s">
        <v>3787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1</v>
      </c>
      <c r="BL3284">
        <v>2016031025</v>
      </c>
      <c r="BM3284">
        <v>25</v>
      </c>
    </row>
    <row r="3285" spans="1:65">
      <c r="A3285" t="s">
        <v>9144</v>
      </c>
      <c r="B3285">
        <v>3284</v>
      </c>
      <c r="C3285" t="s">
        <v>1223</v>
      </c>
      <c r="D3285">
        <v>1</v>
      </c>
      <c r="E3285">
        <v>25</v>
      </c>
      <c r="F3285">
        <v>2016031025</v>
      </c>
      <c r="G3285">
        <v>20160310</v>
      </c>
      <c r="H3285" t="s">
        <v>3788</v>
      </c>
      <c r="I3285" t="s">
        <v>80</v>
      </c>
      <c r="J3285" t="s">
        <v>55</v>
      </c>
      <c r="K3285">
        <v>0</v>
      </c>
      <c r="L3285" t="s">
        <v>55</v>
      </c>
      <c r="M3285" t="s">
        <v>55</v>
      </c>
      <c r="N3285" t="s">
        <v>56</v>
      </c>
      <c r="O3285" t="s">
        <v>57</v>
      </c>
      <c r="P3285" t="s">
        <v>57</v>
      </c>
      <c r="Q3285" t="s">
        <v>3</v>
      </c>
      <c r="R3285" t="s">
        <v>1326</v>
      </c>
      <c r="S3285" t="s">
        <v>55</v>
      </c>
      <c r="T3285" t="s">
        <v>56</v>
      </c>
      <c r="U3285" t="s">
        <v>56</v>
      </c>
      <c r="V3285" t="s">
        <v>56</v>
      </c>
      <c r="W3285" t="s">
        <v>55</v>
      </c>
      <c r="X3285" t="s">
        <v>56</v>
      </c>
      <c r="Y3285" t="s">
        <v>56</v>
      </c>
      <c r="Z3285" t="s">
        <v>68</v>
      </c>
      <c r="AA3285" t="s">
        <v>57</v>
      </c>
      <c r="AB3285" t="s">
        <v>56</v>
      </c>
      <c r="AC3285" t="s">
        <v>56</v>
      </c>
      <c r="AD3285" t="s">
        <v>57</v>
      </c>
      <c r="AE3285">
        <v>0</v>
      </c>
      <c r="AF3285">
        <v>0</v>
      </c>
      <c r="AG3285">
        <v>0</v>
      </c>
      <c r="AH3285">
        <v>1</v>
      </c>
      <c r="AI3285" s="18" t="str">
        <f t="shared" si="205"/>
        <v>1</v>
      </c>
      <c r="AJ3285" s="18" t="str">
        <f t="shared" si="206"/>
        <v>1</v>
      </c>
      <c r="AK3285" s="18" t="str">
        <f t="shared" si="207"/>
        <v>1</v>
      </c>
      <c r="AL3285" s="18">
        <f t="shared" si="208"/>
        <v>1</v>
      </c>
      <c r="AM3285" t="s">
        <v>55</v>
      </c>
      <c r="AN3285" t="s">
        <v>55</v>
      </c>
      <c r="AO3285">
        <v>0</v>
      </c>
      <c r="AP3285">
        <v>0</v>
      </c>
      <c r="AQ3285">
        <v>0</v>
      </c>
      <c r="AR3285" t="s">
        <v>59</v>
      </c>
      <c r="AS3285" t="s">
        <v>141</v>
      </c>
      <c r="AT3285" t="s">
        <v>141</v>
      </c>
      <c r="AU3285" t="s">
        <v>1326</v>
      </c>
      <c r="AV3285" t="s">
        <v>9144</v>
      </c>
      <c r="AW3285" t="s">
        <v>3788</v>
      </c>
      <c r="AX3285">
        <v>0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2016031025</v>
      </c>
      <c r="BM3285">
        <v>25</v>
      </c>
    </row>
    <row r="3286" spans="1:65">
      <c r="A3286" t="s">
        <v>9145</v>
      </c>
      <c r="B3286">
        <v>3285</v>
      </c>
      <c r="C3286" t="s">
        <v>1223</v>
      </c>
      <c r="D3286">
        <v>1</v>
      </c>
      <c r="E3286">
        <v>25</v>
      </c>
      <c r="F3286">
        <v>2016031025</v>
      </c>
      <c r="G3286">
        <v>20160310</v>
      </c>
      <c r="H3286" t="s">
        <v>3789</v>
      </c>
      <c r="I3286" t="s">
        <v>80</v>
      </c>
      <c r="J3286" t="s">
        <v>55</v>
      </c>
      <c r="K3286">
        <v>0</v>
      </c>
      <c r="L3286" t="s">
        <v>55</v>
      </c>
      <c r="M3286" t="s">
        <v>55</v>
      </c>
      <c r="N3286" t="s">
        <v>56</v>
      </c>
      <c r="O3286" t="s">
        <v>57</v>
      </c>
      <c r="P3286" t="s">
        <v>57</v>
      </c>
      <c r="Q3286" t="s">
        <v>3</v>
      </c>
      <c r="R3286" t="s">
        <v>1326</v>
      </c>
      <c r="S3286" t="s">
        <v>55</v>
      </c>
      <c r="T3286" t="s">
        <v>56</v>
      </c>
      <c r="U3286" t="s">
        <v>56</v>
      </c>
      <c r="V3286" t="s">
        <v>56</v>
      </c>
      <c r="W3286" t="s">
        <v>55</v>
      </c>
      <c r="X3286" t="s">
        <v>56</v>
      </c>
      <c r="Y3286" t="s">
        <v>56</v>
      </c>
      <c r="Z3286" t="s">
        <v>68</v>
      </c>
      <c r="AA3286" t="s">
        <v>57</v>
      </c>
      <c r="AB3286" t="s">
        <v>56</v>
      </c>
      <c r="AC3286" t="s">
        <v>56</v>
      </c>
      <c r="AD3286" t="s">
        <v>57</v>
      </c>
      <c r="AE3286">
        <v>0</v>
      </c>
      <c r="AF3286">
        <v>0</v>
      </c>
      <c r="AG3286">
        <v>0</v>
      </c>
      <c r="AH3286">
        <v>1</v>
      </c>
      <c r="AI3286" s="18" t="str">
        <f t="shared" si="205"/>
        <v>1</v>
      </c>
      <c r="AJ3286" s="18" t="str">
        <f t="shared" si="206"/>
        <v>1</v>
      </c>
      <c r="AK3286" s="18" t="str">
        <f t="shared" si="207"/>
        <v>1</v>
      </c>
      <c r="AL3286" s="18">
        <f t="shared" si="208"/>
        <v>1</v>
      </c>
      <c r="AM3286" t="s">
        <v>55</v>
      </c>
      <c r="AN3286" t="s">
        <v>55</v>
      </c>
      <c r="AO3286">
        <v>0</v>
      </c>
      <c r="AP3286">
        <v>0</v>
      </c>
      <c r="AQ3286">
        <v>0</v>
      </c>
      <c r="AR3286" t="s">
        <v>59</v>
      </c>
      <c r="AS3286" t="s">
        <v>141</v>
      </c>
      <c r="AT3286" t="s">
        <v>141</v>
      </c>
      <c r="AU3286" t="s">
        <v>1326</v>
      </c>
      <c r="AV3286" t="s">
        <v>9145</v>
      </c>
      <c r="AW3286" t="s">
        <v>3789</v>
      </c>
      <c r="AX3286">
        <v>0</v>
      </c>
      <c r="AY3286">
        <v>0</v>
      </c>
      <c r="AZ3286">
        <v>0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1</v>
      </c>
      <c r="BL3286">
        <v>2016031025</v>
      </c>
      <c r="BM3286">
        <v>25</v>
      </c>
    </row>
    <row r="3287" spans="1:65">
      <c r="A3287" t="s">
        <v>9146</v>
      </c>
      <c r="B3287">
        <v>3286</v>
      </c>
      <c r="C3287" t="s">
        <v>1223</v>
      </c>
      <c r="D3287">
        <v>1</v>
      </c>
      <c r="E3287">
        <v>25</v>
      </c>
      <c r="F3287">
        <v>2016031025</v>
      </c>
      <c r="G3287">
        <v>20160310</v>
      </c>
      <c r="H3287" t="s">
        <v>3170</v>
      </c>
      <c r="I3287" t="s">
        <v>80</v>
      </c>
      <c r="J3287" t="s">
        <v>55</v>
      </c>
      <c r="K3287">
        <v>0</v>
      </c>
      <c r="L3287" t="s">
        <v>55</v>
      </c>
      <c r="M3287" t="s">
        <v>55</v>
      </c>
      <c r="N3287" t="s">
        <v>56</v>
      </c>
      <c r="O3287" t="s">
        <v>57</v>
      </c>
      <c r="P3287" t="s">
        <v>57</v>
      </c>
      <c r="Q3287" t="s">
        <v>3</v>
      </c>
      <c r="R3287" t="s">
        <v>1326</v>
      </c>
      <c r="S3287" t="s">
        <v>55</v>
      </c>
      <c r="T3287" t="s">
        <v>56</v>
      </c>
      <c r="U3287" t="s">
        <v>56</v>
      </c>
      <c r="V3287" t="s">
        <v>56</v>
      </c>
      <c r="W3287" t="s">
        <v>55</v>
      </c>
      <c r="X3287" t="s">
        <v>56</v>
      </c>
      <c r="Y3287" t="s">
        <v>56</v>
      </c>
      <c r="Z3287" t="s">
        <v>68</v>
      </c>
      <c r="AA3287" t="s">
        <v>57</v>
      </c>
      <c r="AB3287" t="s">
        <v>56</v>
      </c>
      <c r="AC3287" t="s">
        <v>68</v>
      </c>
      <c r="AD3287" t="s">
        <v>57</v>
      </c>
      <c r="AE3287">
        <v>0</v>
      </c>
      <c r="AF3287">
        <v>0</v>
      </c>
      <c r="AG3287">
        <v>0</v>
      </c>
      <c r="AH3287">
        <v>1</v>
      </c>
      <c r="AI3287" s="18" t="str">
        <f t="shared" si="205"/>
        <v>1</v>
      </c>
      <c r="AJ3287" s="18" t="str">
        <f t="shared" si="206"/>
        <v>1</v>
      </c>
      <c r="AK3287" s="18" t="str">
        <f t="shared" si="207"/>
        <v>1</v>
      </c>
      <c r="AL3287" s="18">
        <f t="shared" si="208"/>
        <v>1</v>
      </c>
      <c r="AM3287" t="s">
        <v>55</v>
      </c>
      <c r="AN3287" t="s">
        <v>55</v>
      </c>
      <c r="AO3287">
        <v>0</v>
      </c>
      <c r="AP3287">
        <v>0</v>
      </c>
      <c r="AQ3287">
        <v>0</v>
      </c>
      <c r="AR3287" t="s">
        <v>59</v>
      </c>
      <c r="AS3287" t="s">
        <v>141</v>
      </c>
      <c r="AT3287" t="s">
        <v>141</v>
      </c>
      <c r="AU3287" t="s">
        <v>1326</v>
      </c>
      <c r="AV3287" t="s">
        <v>9146</v>
      </c>
      <c r="AW3287" t="s">
        <v>3170</v>
      </c>
      <c r="AX3287">
        <v>0</v>
      </c>
      <c r="AY3287">
        <v>0</v>
      </c>
      <c r="AZ3287">
        <v>0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1</v>
      </c>
      <c r="BL3287">
        <v>2016031025</v>
      </c>
      <c r="BM3287">
        <v>25</v>
      </c>
    </row>
    <row r="3288" spans="1:65">
      <c r="A3288" t="s">
        <v>9147</v>
      </c>
      <c r="B3288">
        <v>3287</v>
      </c>
      <c r="C3288" t="s">
        <v>1223</v>
      </c>
      <c r="D3288">
        <v>1</v>
      </c>
      <c r="E3288">
        <v>25</v>
      </c>
      <c r="F3288">
        <v>2016031025</v>
      </c>
      <c r="G3288">
        <v>20160310</v>
      </c>
      <c r="H3288" t="s">
        <v>3171</v>
      </c>
      <c r="I3288" t="s">
        <v>80</v>
      </c>
      <c r="J3288" t="s">
        <v>55</v>
      </c>
      <c r="K3288">
        <v>0</v>
      </c>
      <c r="L3288" t="s">
        <v>55</v>
      </c>
      <c r="M3288" t="s">
        <v>55</v>
      </c>
      <c r="N3288" t="s">
        <v>56</v>
      </c>
      <c r="O3288" t="s">
        <v>57</v>
      </c>
      <c r="P3288" t="s">
        <v>57</v>
      </c>
      <c r="Q3288" t="s">
        <v>3</v>
      </c>
      <c r="R3288" t="s">
        <v>1326</v>
      </c>
      <c r="S3288" t="s">
        <v>55</v>
      </c>
      <c r="T3288" t="s">
        <v>56</v>
      </c>
      <c r="U3288" t="s">
        <v>56</v>
      </c>
      <c r="V3288" t="s">
        <v>56</v>
      </c>
      <c r="W3288" t="s">
        <v>55</v>
      </c>
      <c r="X3288" t="s">
        <v>56</v>
      </c>
      <c r="Y3288" t="s">
        <v>56</v>
      </c>
      <c r="Z3288" t="s">
        <v>68</v>
      </c>
      <c r="AA3288" t="s">
        <v>57</v>
      </c>
      <c r="AB3288" t="s">
        <v>56</v>
      </c>
      <c r="AC3288" t="s">
        <v>68</v>
      </c>
      <c r="AD3288" t="s">
        <v>57</v>
      </c>
      <c r="AE3288">
        <v>0</v>
      </c>
      <c r="AF3288">
        <v>0</v>
      </c>
      <c r="AG3288">
        <v>0</v>
      </c>
      <c r="AH3288">
        <v>1</v>
      </c>
      <c r="AI3288" s="18" t="str">
        <f t="shared" si="205"/>
        <v>1</v>
      </c>
      <c r="AJ3288" s="18" t="str">
        <f t="shared" si="206"/>
        <v>1</v>
      </c>
      <c r="AK3288" s="18" t="str">
        <f t="shared" si="207"/>
        <v>1</v>
      </c>
      <c r="AL3288" s="18">
        <f t="shared" si="208"/>
        <v>1</v>
      </c>
      <c r="AM3288" t="s">
        <v>55</v>
      </c>
      <c r="AN3288" t="s">
        <v>55</v>
      </c>
      <c r="AO3288">
        <v>0</v>
      </c>
      <c r="AP3288">
        <v>0</v>
      </c>
      <c r="AQ3288">
        <v>0</v>
      </c>
      <c r="AR3288" t="s">
        <v>59</v>
      </c>
      <c r="AS3288" t="s">
        <v>141</v>
      </c>
      <c r="AT3288" t="s">
        <v>141</v>
      </c>
      <c r="AU3288" t="s">
        <v>1326</v>
      </c>
      <c r="AV3288" t="s">
        <v>9147</v>
      </c>
      <c r="AW3288" t="s">
        <v>3171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1</v>
      </c>
      <c r="BL3288">
        <v>2016031025</v>
      </c>
      <c r="BM3288">
        <v>25</v>
      </c>
    </row>
    <row r="3289" spans="1:65">
      <c r="A3289" t="s">
        <v>9148</v>
      </c>
      <c r="B3289">
        <v>3288</v>
      </c>
      <c r="C3289" t="s">
        <v>1223</v>
      </c>
      <c r="D3289">
        <v>1</v>
      </c>
      <c r="E3289">
        <v>25</v>
      </c>
      <c r="F3289">
        <v>2016031025</v>
      </c>
      <c r="G3289">
        <v>20160310</v>
      </c>
      <c r="H3289" t="s">
        <v>3173</v>
      </c>
      <c r="I3289" t="s">
        <v>80</v>
      </c>
      <c r="J3289" t="s">
        <v>55</v>
      </c>
      <c r="K3289">
        <v>0</v>
      </c>
      <c r="L3289" t="s">
        <v>55</v>
      </c>
      <c r="M3289" t="s">
        <v>55</v>
      </c>
      <c r="N3289" t="s">
        <v>56</v>
      </c>
      <c r="O3289" t="s">
        <v>57</v>
      </c>
      <c r="P3289" t="s">
        <v>57</v>
      </c>
      <c r="Q3289" t="s">
        <v>3</v>
      </c>
      <c r="R3289" t="s">
        <v>1326</v>
      </c>
      <c r="S3289" t="s">
        <v>55</v>
      </c>
      <c r="T3289" t="s">
        <v>56</v>
      </c>
      <c r="U3289" t="s">
        <v>56</v>
      </c>
      <c r="V3289" t="s">
        <v>56</v>
      </c>
      <c r="W3289" t="s">
        <v>55</v>
      </c>
      <c r="X3289" t="s">
        <v>56</v>
      </c>
      <c r="Y3289" t="s">
        <v>56</v>
      </c>
      <c r="Z3289" t="s">
        <v>68</v>
      </c>
      <c r="AA3289" t="s">
        <v>57</v>
      </c>
      <c r="AB3289" t="s">
        <v>56</v>
      </c>
      <c r="AC3289" t="s">
        <v>56</v>
      </c>
      <c r="AD3289" t="s">
        <v>57</v>
      </c>
      <c r="AE3289">
        <v>0</v>
      </c>
      <c r="AF3289">
        <v>0</v>
      </c>
      <c r="AG3289">
        <v>0</v>
      </c>
      <c r="AH3289">
        <v>1</v>
      </c>
      <c r="AI3289" s="18" t="str">
        <f t="shared" si="205"/>
        <v>1</v>
      </c>
      <c r="AJ3289" s="18" t="str">
        <f t="shared" si="206"/>
        <v>1</v>
      </c>
      <c r="AK3289" s="18" t="str">
        <f t="shared" si="207"/>
        <v>1</v>
      </c>
      <c r="AL3289" s="18">
        <f t="shared" si="208"/>
        <v>1</v>
      </c>
      <c r="AM3289" t="s">
        <v>55</v>
      </c>
      <c r="AN3289" t="s">
        <v>55</v>
      </c>
      <c r="AO3289">
        <v>0</v>
      </c>
      <c r="AP3289">
        <v>0</v>
      </c>
      <c r="AQ3289">
        <v>0</v>
      </c>
      <c r="AR3289" t="s">
        <v>59</v>
      </c>
      <c r="AS3289" t="s">
        <v>141</v>
      </c>
      <c r="AT3289" t="s">
        <v>141</v>
      </c>
      <c r="AU3289" t="s">
        <v>1326</v>
      </c>
      <c r="AV3289" t="s">
        <v>9148</v>
      </c>
      <c r="AW3289" t="s">
        <v>3173</v>
      </c>
      <c r="AX3289">
        <v>0</v>
      </c>
      <c r="AY3289">
        <v>0</v>
      </c>
      <c r="AZ3289">
        <v>0</v>
      </c>
      <c r="BA3289">
        <v>1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1</v>
      </c>
      <c r="BL3289">
        <v>2016031025</v>
      </c>
      <c r="BM3289">
        <v>25</v>
      </c>
    </row>
    <row r="3290" spans="1:65">
      <c r="A3290" t="s">
        <v>9149</v>
      </c>
      <c r="B3290">
        <v>3289</v>
      </c>
      <c r="C3290" t="s">
        <v>1223</v>
      </c>
      <c r="D3290">
        <v>1</v>
      </c>
      <c r="E3290">
        <v>25</v>
      </c>
      <c r="F3290">
        <v>2016031025</v>
      </c>
      <c r="G3290">
        <v>20160310</v>
      </c>
      <c r="H3290" t="s">
        <v>3790</v>
      </c>
      <c r="I3290" t="s">
        <v>80</v>
      </c>
      <c r="J3290" t="s">
        <v>55</v>
      </c>
      <c r="K3290">
        <v>0</v>
      </c>
      <c r="L3290" t="s">
        <v>55</v>
      </c>
      <c r="M3290" t="s">
        <v>55</v>
      </c>
      <c r="N3290" t="s">
        <v>56</v>
      </c>
      <c r="O3290" t="s">
        <v>57</v>
      </c>
      <c r="P3290" t="s">
        <v>57</v>
      </c>
      <c r="Q3290" t="s">
        <v>3</v>
      </c>
      <c r="R3290" t="s">
        <v>1326</v>
      </c>
      <c r="S3290" t="s">
        <v>55</v>
      </c>
      <c r="T3290" t="s">
        <v>56</v>
      </c>
      <c r="U3290" t="s">
        <v>56</v>
      </c>
      <c r="V3290" t="s">
        <v>56</v>
      </c>
      <c r="W3290" t="s">
        <v>55</v>
      </c>
      <c r="X3290" t="s">
        <v>56</v>
      </c>
      <c r="Y3290" t="s">
        <v>56</v>
      </c>
      <c r="Z3290" t="s">
        <v>68</v>
      </c>
      <c r="AA3290" t="s">
        <v>57</v>
      </c>
      <c r="AB3290" t="s">
        <v>56</v>
      </c>
      <c r="AC3290" t="s">
        <v>68</v>
      </c>
      <c r="AD3290" t="s">
        <v>57</v>
      </c>
      <c r="AE3290">
        <v>0</v>
      </c>
      <c r="AF3290">
        <v>0</v>
      </c>
      <c r="AG3290">
        <v>0</v>
      </c>
      <c r="AH3290">
        <v>1</v>
      </c>
      <c r="AI3290" s="18" t="str">
        <f t="shared" si="205"/>
        <v>1</v>
      </c>
      <c r="AJ3290" s="18" t="str">
        <f t="shared" si="206"/>
        <v>1</v>
      </c>
      <c r="AK3290" s="18" t="str">
        <f t="shared" si="207"/>
        <v>1</v>
      </c>
      <c r="AL3290" s="18">
        <f t="shared" si="208"/>
        <v>1</v>
      </c>
      <c r="AM3290" t="s">
        <v>55</v>
      </c>
      <c r="AN3290" t="s">
        <v>55</v>
      </c>
      <c r="AO3290">
        <v>0</v>
      </c>
      <c r="AP3290">
        <v>0</v>
      </c>
      <c r="AQ3290">
        <v>0</v>
      </c>
      <c r="AR3290" t="s">
        <v>59</v>
      </c>
      <c r="AS3290" t="s">
        <v>141</v>
      </c>
      <c r="AT3290" t="s">
        <v>141</v>
      </c>
      <c r="AU3290" t="s">
        <v>1326</v>
      </c>
      <c r="AV3290" t="s">
        <v>9149</v>
      </c>
      <c r="AW3290" t="s">
        <v>3790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1</v>
      </c>
      <c r="BL3290">
        <v>2016031025</v>
      </c>
      <c r="BM3290">
        <v>25</v>
      </c>
    </row>
    <row r="3291" spans="1:65">
      <c r="A3291" t="s">
        <v>9150</v>
      </c>
      <c r="B3291">
        <v>3290</v>
      </c>
      <c r="C3291" t="s">
        <v>1223</v>
      </c>
      <c r="D3291">
        <v>1</v>
      </c>
      <c r="E3291">
        <v>25</v>
      </c>
      <c r="F3291">
        <v>2016031025</v>
      </c>
      <c r="G3291">
        <v>20160310</v>
      </c>
      <c r="H3291" t="s">
        <v>3791</v>
      </c>
      <c r="I3291" t="s">
        <v>80</v>
      </c>
      <c r="J3291" t="s">
        <v>55</v>
      </c>
      <c r="K3291">
        <v>0</v>
      </c>
      <c r="L3291" t="s">
        <v>55</v>
      </c>
      <c r="M3291" t="s">
        <v>55</v>
      </c>
      <c r="N3291" t="s">
        <v>56</v>
      </c>
      <c r="O3291" t="s">
        <v>57</v>
      </c>
      <c r="P3291" t="s">
        <v>57</v>
      </c>
      <c r="Q3291" t="s">
        <v>3</v>
      </c>
      <c r="R3291" t="s">
        <v>1326</v>
      </c>
      <c r="S3291" t="s">
        <v>55</v>
      </c>
      <c r="T3291" t="s">
        <v>56</v>
      </c>
      <c r="U3291" t="s">
        <v>56</v>
      </c>
      <c r="V3291" t="s">
        <v>56</v>
      </c>
      <c r="W3291" t="s">
        <v>55</v>
      </c>
      <c r="X3291" t="s">
        <v>56</v>
      </c>
      <c r="Y3291" t="s">
        <v>56</v>
      </c>
      <c r="Z3291" t="s">
        <v>68</v>
      </c>
      <c r="AA3291" t="s">
        <v>57</v>
      </c>
      <c r="AB3291" t="s">
        <v>56</v>
      </c>
      <c r="AC3291" t="s">
        <v>56</v>
      </c>
      <c r="AD3291" t="s">
        <v>57</v>
      </c>
      <c r="AE3291">
        <v>0</v>
      </c>
      <c r="AF3291">
        <v>0</v>
      </c>
      <c r="AG3291">
        <v>0</v>
      </c>
      <c r="AH3291">
        <v>1</v>
      </c>
      <c r="AI3291" s="18" t="str">
        <f t="shared" si="205"/>
        <v>1</v>
      </c>
      <c r="AJ3291" s="18" t="str">
        <f t="shared" si="206"/>
        <v>1</v>
      </c>
      <c r="AK3291" s="18" t="str">
        <f t="shared" si="207"/>
        <v>1</v>
      </c>
      <c r="AL3291" s="18">
        <f t="shared" si="208"/>
        <v>1</v>
      </c>
      <c r="AM3291" t="s">
        <v>55</v>
      </c>
      <c r="AN3291" t="s">
        <v>55</v>
      </c>
      <c r="AO3291">
        <v>0</v>
      </c>
      <c r="AP3291">
        <v>0</v>
      </c>
      <c r="AQ3291">
        <v>0</v>
      </c>
      <c r="AR3291" t="s">
        <v>59</v>
      </c>
      <c r="AS3291" t="s">
        <v>141</v>
      </c>
      <c r="AT3291" t="s">
        <v>141</v>
      </c>
      <c r="AU3291" t="s">
        <v>1326</v>
      </c>
      <c r="AV3291" t="s">
        <v>9150</v>
      </c>
      <c r="AW3291" t="s">
        <v>3791</v>
      </c>
      <c r="AX3291">
        <v>0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1</v>
      </c>
      <c r="BL3291">
        <v>2016031025</v>
      </c>
      <c r="BM3291">
        <v>25</v>
      </c>
    </row>
    <row r="3292" spans="1:65">
      <c r="A3292" t="s">
        <v>9151</v>
      </c>
      <c r="B3292">
        <v>3291</v>
      </c>
      <c r="C3292" t="s">
        <v>1223</v>
      </c>
      <c r="D3292">
        <v>1</v>
      </c>
      <c r="E3292">
        <v>25</v>
      </c>
      <c r="F3292">
        <v>2016031025</v>
      </c>
      <c r="G3292">
        <v>20160310</v>
      </c>
      <c r="H3292" t="s">
        <v>3792</v>
      </c>
      <c r="I3292" t="s">
        <v>80</v>
      </c>
      <c r="J3292" t="s">
        <v>55</v>
      </c>
      <c r="K3292">
        <v>0</v>
      </c>
      <c r="L3292" t="s">
        <v>55</v>
      </c>
      <c r="M3292" t="s">
        <v>55</v>
      </c>
      <c r="N3292" t="s">
        <v>56</v>
      </c>
      <c r="O3292" t="s">
        <v>57</v>
      </c>
      <c r="P3292" t="s">
        <v>57</v>
      </c>
      <c r="Q3292" t="s">
        <v>3</v>
      </c>
      <c r="R3292" t="s">
        <v>1326</v>
      </c>
      <c r="S3292" t="s">
        <v>55</v>
      </c>
      <c r="T3292" t="s">
        <v>56</v>
      </c>
      <c r="U3292" t="s">
        <v>56</v>
      </c>
      <c r="V3292" t="s">
        <v>56</v>
      </c>
      <c r="W3292" t="s">
        <v>55</v>
      </c>
      <c r="X3292" t="s">
        <v>56</v>
      </c>
      <c r="Y3292" t="s">
        <v>56</v>
      </c>
      <c r="Z3292" t="s">
        <v>68</v>
      </c>
      <c r="AA3292" t="s">
        <v>57</v>
      </c>
      <c r="AB3292" t="s">
        <v>56</v>
      </c>
      <c r="AC3292" t="s">
        <v>56</v>
      </c>
      <c r="AD3292" t="s">
        <v>57</v>
      </c>
      <c r="AE3292">
        <v>0</v>
      </c>
      <c r="AF3292">
        <v>0</v>
      </c>
      <c r="AG3292">
        <v>0</v>
      </c>
      <c r="AH3292">
        <v>1</v>
      </c>
      <c r="AI3292" s="18" t="str">
        <f t="shared" si="205"/>
        <v>1</v>
      </c>
      <c r="AJ3292" s="18" t="str">
        <f t="shared" si="206"/>
        <v>1</v>
      </c>
      <c r="AK3292" s="18" t="str">
        <f t="shared" si="207"/>
        <v>1</v>
      </c>
      <c r="AL3292" s="18">
        <f t="shared" si="208"/>
        <v>1</v>
      </c>
      <c r="AM3292" t="s">
        <v>55</v>
      </c>
      <c r="AN3292" t="s">
        <v>55</v>
      </c>
      <c r="AO3292">
        <v>0</v>
      </c>
      <c r="AP3292">
        <v>0</v>
      </c>
      <c r="AQ3292">
        <v>0</v>
      </c>
      <c r="AR3292" t="s">
        <v>59</v>
      </c>
      <c r="AS3292" t="s">
        <v>141</v>
      </c>
      <c r="AT3292" t="s">
        <v>141</v>
      </c>
      <c r="AU3292" t="s">
        <v>1326</v>
      </c>
      <c r="AV3292" t="s">
        <v>9151</v>
      </c>
      <c r="AW3292" t="s">
        <v>3792</v>
      </c>
      <c r="AX3292">
        <v>0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1</v>
      </c>
      <c r="BL3292">
        <v>2016031025</v>
      </c>
      <c r="BM3292">
        <v>25</v>
      </c>
    </row>
    <row r="3293" spans="1:65">
      <c r="A3293" t="s">
        <v>9152</v>
      </c>
      <c r="B3293">
        <v>3292</v>
      </c>
      <c r="C3293" t="s">
        <v>1223</v>
      </c>
      <c r="D3293">
        <v>1</v>
      </c>
      <c r="E3293">
        <v>25</v>
      </c>
      <c r="F3293">
        <v>2016031025</v>
      </c>
      <c r="G3293">
        <v>20160310</v>
      </c>
      <c r="H3293" t="s">
        <v>2558</v>
      </c>
      <c r="I3293" t="s">
        <v>80</v>
      </c>
      <c r="J3293" t="s">
        <v>55</v>
      </c>
      <c r="K3293">
        <v>0</v>
      </c>
      <c r="L3293" t="s">
        <v>55</v>
      </c>
      <c r="M3293" t="s">
        <v>55</v>
      </c>
      <c r="N3293" t="s">
        <v>56</v>
      </c>
      <c r="O3293" t="s">
        <v>57</v>
      </c>
      <c r="P3293" t="s">
        <v>57</v>
      </c>
      <c r="Q3293" t="s">
        <v>3</v>
      </c>
      <c r="R3293" t="s">
        <v>1326</v>
      </c>
      <c r="S3293" t="s">
        <v>55</v>
      </c>
      <c r="T3293" t="s">
        <v>56</v>
      </c>
      <c r="U3293" t="s">
        <v>56</v>
      </c>
      <c r="V3293" t="s">
        <v>56</v>
      </c>
      <c r="W3293" t="s">
        <v>55</v>
      </c>
      <c r="X3293" t="s">
        <v>56</v>
      </c>
      <c r="Y3293" t="s">
        <v>56</v>
      </c>
      <c r="Z3293" t="s">
        <v>68</v>
      </c>
      <c r="AA3293" t="s">
        <v>57</v>
      </c>
      <c r="AB3293" t="s">
        <v>56</v>
      </c>
      <c r="AC3293" t="s">
        <v>56</v>
      </c>
      <c r="AD3293" t="s">
        <v>57</v>
      </c>
      <c r="AE3293">
        <v>0</v>
      </c>
      <c r="AF3293">
        <v>0</v>
      </c>
      <c r="AG3293">
        <v>0</v>
      </c>
      <c r="AH3293">
        <v>1</v>
      </c>
      <c r="AI3293" s="18" t="str">
        <f t="shared" si="205"/>
        <v>1</v>
      </c>
      <c r="AJ3293" s="18" t="str">
        <f t="shared" si="206"/>
        <v>1</v>
      </c>
      <c r="AK3293" s="18" t="str">
        <f t="shared" si="207"/>
        <v>1</v>
      </c>
      <c r="AL3293" s="18">
        <f t="shared" si="208"/>
        <v>1</v>
      </c>
      <c r="AM3293" t="s">
        <v>55</v>
      </c>
      <c r="AN3293" t="s">
        <v>55</v>
      </c>
      <c r="AO3293">
        <v>0</v>
      </c>
      <c r="AP3293">
        <v>0</v>
      </c>
      <c r="AQ3293">
        <v>0</v>
      </c>
      <c r="AR3293" t="s">
        <v>59</v>
      </c>
      <c r="AS3293" t="s">
        <v>141</v>
      </c>
      <c r="AT3293" t="s">
        <v>141</v>
      </c>
      <c r="AU3293" t="s">
        <v>1326</v>
      </c>
      <c r="AV3293" t="s">
        <v>9152</v>
      </c>
      <c r="AW3293" t="s">
        <v>2558</v>
      </c>
      <c r="AX3293">
        <v>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2016031025</v>
      </c>
      <c r="BM3293">
        <v>25</v>
      </c>
    </row>
    <row r="3294" spans="1:65">
      <c r="A3294" t="s">
        <v>9153</v>
      </c>
      <c r="B3294">
        <v>3293</v>
      </c>
      <c r="C3294" t="s">
        <v>1223</v>
      </c>
      <c r="D3294">
        <v>1</v>
      </c>
      <c r="E3294">
        <v>25</v>
      </c>
      <c r="F3294">
        <v>2016031025</v>
      </c>
      <c r="G3294">
        <v>20160310</v>
      </c>
      <c r="H3294" t="s">
        <v>2560</v>
      </c>
      <c r="I3294" t="s">
        <v>54</v>
      </c>
      <c r="J3294" t="s">
        <v>55</v>
      </c>
      <c r="K3294">
        <v>0</v>
      </c>
      <c r="L3294" t="s">
        <v>55</v>
      </c>
      <c r="M3294" t="s">
        <v>55</v>
      </c>
      <c r="N3294" t="s">
        <v>56</v>
      </c>
      <c r="O3294" t="s">
        <v>57</v>
      </c>
      <c r="P3294" t="s">
        <v>57</v>
      </c>
      <c r="Q3294" t="s">
        <v>3</v>
      </c>
      <c r="R3294" t="s">
        <v>1326</v>
      </c>
      <c r="S3294" t="s">
        <v>55</v>
      </c>
      <c r="T3294" t="s">
        <v>56</v>
      </c>
      <c r="U3294" t="s">
        <v>56</v>
      </c>
      <c r="V3294" t="s">
        <v>56</v>
      </c>
      <c r="W3294" t="s">
        <v>55</v>
      </c>
      <c r="X3294" t="s">
        <v>56</v>
      </c>
      <c r="Y3294" t="s">
        <v>56</v>
      </c>
      <c r="Z3294" t="s">
        <v>56</v>
      </c>
      <c r="AA3294" t="s">
        <v>57</v>
      </c>
      <c r="AB3294" t="s">
        <v>56</v>
      </c>
      <c r="AC3294" t="s">
        <v>56</v>
      </c>
      <c r="AD3294" t="s">
        <v>57</v>
      </c>
      <c r="AE3294">
        <v>0</v>
      </c>
      <c r="AF3294">
        <v>0</v>
      </c>
      <c r="AG3294">
        <v>0</v>
      </c>
      <c r="AH3294">
        <v>1</v>
      </c>
      <c r="AI3294" s="18" t="str">
        <f t="shared" si="205"/>
        <v>1</v>
      </c>
      <c r="AJ3294" s="18" t="str">
        <f t="shared" si="206"/>
        <v>1</v>
      </c>
      <c r="AK3294" s="18" t="str">
        <f t="shared" si="207"/>
        <v>1</v>
      </c>
      <c r="AL3294" s="18">
        <f t="shared" si="208"/>
        <v>1</v>
      </c>
      <c r="AM3294" t="s">
        <v>55</v>
      </c>
      <c r="AN3294" t="s">
        <v>55</v>
      </c>
      <c r="AO3294">
        <v>0</v>
      </c>
      <c r="AP3294">
        <v>0</v>
      </c>
      <c r="AQ3294">
        <v>0</v>
      </c>
      <c r="AR3294" t="s">
        <v>59</v>
      </c>
      <c r="AS3294" t="s">
        <v>141</v>
      </c>
      <c r="AT3294" t="s">
        <v>141</v>
      </c>
      <c r="AU3294" t="s">
        <v>1326</v>
      </c>
      <c r="AV3294" t="s">
        <v>9153</v>
      </c>
      <c r="AW3294" t="s">
        <v>2560</v>
      </c>
      <c r="AX3294">
        <v>0</v>
      </c>
      <c r="AY3294">
        <v>0</v>
      </c>
      <c r="AZ3294">
        <v>0</v>
      </c>
      <c r="BA3294">
        <v>1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1</v>
      </c>
      <c r="BL3294">
        <v>2016031025</v>
      </c>
      <c r="BM3294">
        <v>25</v>
      </c>
    </row>
    <row r="3295" spans="1:65">
      <c r="A3295" t="s">
        <v>9154</v>
      </c>
      <c r="B3295">
        <v>3294</v>
      </c>
      <c r="C3295" t="s">
        <v>1223</v>
      </c>
      <c r="D3295">
        <v>1</v>
      </c>
      <c r="E3295">
        <v>25</v>
      </c>
      <c r="F3295">
        <v>2016031025</v>
      </c>
      <c r="G3295">
        <v>20160310</v>
      </c>
      <c r="H3295" t="s">
        <v>2562</v>
      </c>
      <c r="I3295" t="s">
        <v>563</v>
      </c>
      <c r="J3295" t="s">
        <v>55</v>
      </c>
      <c r="K3295">
        <v>0</v>
      </c>
      <c r="L3295" t="s">
        <v>55</v>
      </c>
      <c r="M3295" t="s">
        <v>55</v>
      </c>
      <c r="N3295" t="s">
        <v>56</v>
      </c>
      <c r="O3295" t="s">
        <v>57</v>
      </c>
      <c r="P3295" t="s">
        <v>57</v>
      </c>
      <c r="Q3295" t="s">
        <v>3</v>
      </c>
      <c r="R3295" t="s">
        <v>1326</v>
      </c>
      <c r="S3295" t="s">
        <v>55</v>
      </c>
      <c r="T3295" t="s">
        <v>68</v>
      </c>
      <c r="U3295" t="s">
        <v>68</v>
      </c>
      <c r="V3295" t="s">
        <v>68</v>
      </c>
      <c r="W3295" t="s">
        <v>55</v>
      </c>
      <c r="X3295" t="s">
        <v>56</v>
      </c>
      <c r="Y3295" t="s">
        <v>56</v>
      </c>
      <c r="Z3295" t="s">
        <v>68</v>
      </c>
      <c r="AA3295" t="s">
        <v>57</v>
      </c>
      <c r="AB3295" t="s">
        <v>56</v>
      </c>
      <c r="AC3295" t="s">
        <v>68</v>
      </c>
      <c r="AD3295" t="s">
        <v>57</v>
      </c>
      <c r="AE3295">
        <v>0</v>
      </c>
      <c r="AF3295">
        <v>0</v>
      </c>
      <c r="AG3295">
        <v>0</v>
      </c>
      <c r="AH3295">
        <v>1</v>
      </c>
      <c r="AI3295" s="18" t="str">
        <f t="shared" si="205"/>
        <v>1</v>
      </c>
      <c r="AJ3295" s="18" t="str">
        <f t="shared" si="206"/>
        <v>1</v>
      </c>
      <c r="AK3295" s="18" t="str">
        <f t="shared" si="207"/>
        <v>1</v>
      </c>
      <c r="AL3295" s="18">
        <f t="shared" si="208"/>
        <v>1</v>
      </c>
      <c r="AM3295" t="s">
        <v>55</v>
      </c>
      <c r="AN3295" t="s">
        <v>55</v>
      </c>
      <c r="AO3295">
        <v>0</v>
      </c>
      <c r="AP3295">
        <v>0</v>
      </c>
      <c r="AQ3295">
        <v>0</v>
      </c>
      <c r="AR3295" t="s">
        <v>209</v>
      </c>
      <c r="AS3295" t="s">
        <v>141</v>
      </c>
      <c r="AT3295" t="s">
        <v>141</v>
      </c>
      <c r="AU3295" t="s">
        <v>1326</v>
      </c>
      <c r="AV3295" t="s">
        <v>9154</v>
      </c>
      <c r="AW3295" t="s">
        <v>2562</v>
      </c>
      <c r="AX3295">
        <v>0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1</v>
      </c>
      <c r="BL3295">
        <v>2016031025</v>
      </c>
      <c r="BM3295">
        <v>25</v>
      </c>
    </row>
    <row r="3296" spans="1:65">
      <c r="A3296" t="s">
        <v>9155</v>
      </c>
      <c r="B3296">
        <v>3295</v>
      </c>
      <c r="C3296" t="s">
        <v>57</v>
      </c>
      <c r="D3296" t="s">
        <v>55</v>
      </c>
      <c r="E3296">
        <v>25</v>
      </c>
      <c r="F3296">
        <v>2016031025</v>
      </c>
      <c r="G3296" t="s">
        <v>55</v>
      </c>
      <c r="H3296" t="s">
        <v>2564</v>
      </c>
      <c r="I3296" t="s">
        <v>55</v>
      </c>
      <c r="J3296" t="s">
        <v>55</v>
      </c>
      <c r="K3296" t="s">
        <v>55</v>
      </c>
      <c r="L3296" t="s">
        <v>55</v>
      </c>
      <c r="M3296" t="s">
        <v>55</v>
      </c>
      <c r="N3296" t="s">
        <v>57</v>
      </c>
      <c r="O3296" t="s">
        <v>57</v>
      </c>
      <c r="P3296" t="s">
        <v>57</v>
      </c>
      <c r="Q3296" t="s">
        <v>57</v>
      </c>
      <c r="R3296" t="s">
        <v>57</v>
      </c>
      <c r="S3296" t="s">
        <v>55</v>
      </c>
      <c r="T3296" t="s">
        <v>57</v>
      </c>
      <c r="U3296" t="s">
        <v>57</v>
      </c>
      <c r="V3296" t="s">
        <v>57</v>
      </c>
      <c r="W3296" t="s">
        <v>55</v>
      </c>
      <c r="X3296" t="s">
        <v>57</v>
      </c>
      <c r="Y3296" t="s">
        <v>57</v>
      </c>
      <c r="Z3296" t="s">
        <v>57</v>
      </c>
      <c r="AA3296" t="s">
        <v>57</v>
      </c>
      <c r="AB3296" t="s">
        <v>57</v>
      </c>
      <c r="AC3296" t="s">
        <v>57</v>
      </c>
      <c r="AD3296" t="s">
        <v>57</v>
      </c>
      <c r="AE3296">
        <v>0</v>
      </c>
      <c r="AF3296">
        <v>0</v>
      </c>
      <c r="AG3296">
        <v>0</v>
      </c>
      <c r="AH3296">
        <v>0</v>
      </c>
      <c r="AI3296" s="18" t="str">
        <f t="shared" si="205"/>
        <v>1</v>
      </c>
      <c r="AJ3296" s="18" t="str">
        <f t="shared" si="206"/>
        <v>1</v>
      </c>
      <c r="AK3296" s="18" t="str">
        <f t="shared" si="207"/>
        <v>1</v>
      </c>
      <c r="AL3296" s="18">
        <f t="shared" si="208"/>
        <v>0</v>
      </c>
      <c r="AM3296" t="s">
        <v>55</v>
      </c>
      <c r="AN3296" t="s">
        <v>55</v>
      </c>
      <c r="AO3296">
        <v>0</v>
      </c>
      <c r="AP3296">
        <v>1</v>
      </c>
      <c r="AQ3296">
        <v>0</v>
      </c>
      <c r="AR3296" t="s">
        <v>59</v>
      </c>
      <c r="AS3296" t="s">
        <v>80</v>
      </c>
      <c r="AT3296" t="s">
        <v>80</v>
      </c>
      <c r="AU3296" t="s">
        <v>80</v>
      </c>
      <c r="AV3296" t="s">
        <v>9155</v>
      </c>
      <c r="AW3296" t="s">
        <v>2564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1</v>
      </c>
      <c r="BJ3296">
        <v>0</v>
      </c>
      <c r="BK3296">
        <v>0</v>
      </c>
      <c r="BL3296">
        <v>2016031025</v>
      </c>
      <c r="BM3296">
        <v>25</v>
      </c>
    </row>
    <row r="3297" spans="1:65">
      <c r="A3297" t="s">
        <v>9156</v>
      </c>
      <c r="B3297">
        <v>3296</v>
      </c>
      <c r="C3297" t="s">
        <v>1223</v>
      </c>
      <c r="D3297">
        <v>1</v>
      </c>
      <c r="E3297">
        <v>25</v>
      </c>
      <c r="F3297">
        <v>2016031025</v>
      </c>
      <c r="G3297">
        <v>20160310</v>
      </c>
      <c r="H3297" t="s">
        <v>3793</v>
      </c>
      <c r="I3297" t="s">
        <v>80</v>
      </c>
      <c r="J3297" t="s">
        <v>55</v>
      </c>
      <c r="K3297">
        <v>0</v>
      </c>
      <c r="L3297" t="s">
        <v>55</v>
      </c>
      <c r="M3297" t="s">
        <v>55</v>
      </c>
      <c r="N3297" t="s">
        <v>56</v>
      </c>
      <c r="O3297" t="s">
        <v>57</v>
      </c>
      <c r="P3297" t="s">
        <v>57</v>
      </c>
      <c r="Q3297" t="s">
        <v>3</v>
      </c>
      <c r="R3297" t="s">
        <v>1326</v>
      </c>
      <c r="S3297" t="s">
        <v>55</v>
      </c>
      <c r="T3297" t="s">
        <v>56</v>
      </c>
      <c r="U3297" t="s">
        <v>56</v>
      </c>
      <c r="V3297" t="s">
        <v>56</v>
      </c>
      <c r="W3297" t="s">
        <v>55</v>
      </c>
      <c r="X3297" t="s">
        <v>56</v>
      </c>
      <c r="Y3297" t="s">
        <v>56</v>
      </c>
      <c r="Z3297" t="s">
        <v>68</v>
      </c>
      <c r="AA3297" t="s">
        <v>57</v>
      </c>
      <c r="AB3297" t="s">
        <v>56</v>
      </c>
      <c r="AC3297" t="s">
        <v>68</v>
      </c>
      <c r="AD3297" t="s">
        <v>57</v>
      </c>
      <c r="AE3297">
        <v>0</v>
      </c>
      <c r="AF3297">
        <v>0</v>
      </c>
      <c r="AG3297">
        <v>0</v>
      </c>
      <c r="AH3297">
        <v>1</v>
      </c>
      <c r="AI3297" s="18" t="str">
        <f t="shared" si="205"/>
        <v>1</v>
      </c>
      <c r="AJ3297" s="18" t="str">
        <f t="shared" si="206"/>
        <v>1</v>
      </c>
      <c r="AK3297" s="18" t="str">
        <f t="shared" si="207"/>
        <v>1</v>
      </c>
      <c r="AL3297" s="18">
        <f t="shared" si="208"/>
        <v>1</v>
      </c>
      <c r="AM3297" t="s">
        <v>55</v>
      </c>
      <c r="AN3297" t="s">
        <v>55</v>
      </c>
      <c r="AO3297">
        <v>0</v>
      </c>
      <c r="AP3297">
        <v>0</v>
      </c>
      <c r="AQ3297">
        <v>0</v>
      </c>
      <c r="AR3297" t="s">
        <v>59</v>
      </c>
      <c r="AS3297" t="s">
        <v>141</v>
      </c>
      <c r="AT3297" t="s">
        <v>141</v>
      </c>
      <c r="AU3297" t="s">
        <v>1326</v>
      </c>
      <c r="AV3297" t="s">
        <v>9156</v>
      </c>
      <c r="AW3297" t="s">
        <v>3793</v>
      </c>
      <c r="AX3297">
        <v>0</v>
      </c>
      <c r="AY3297">
        <v>0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2016031025</v>
      </c>
      <c r="BM3297">
        <v>25</v>
      </c>
    </row>
    <row r="3298" spans="1:65">
      <c r="A3298" t="s">
        <v>9157</v>
      </c>
      <c r="B3298">
        <v>3297</v>
      </c>
      <c r="C3298" t="s">
        <v>57</v>
      </c>
      <c r="D3298" t="s">
        <v>55</v>
      </c>
      <c r="E3298">
        <v>25</v>
      </c>
      <c r="F3298">
        <v>2016031025</v>
      </c>
      <c r="G3298" t="s">
        <v>55</v>
      </c>
      <c r="H3298" t="s">
        <v>3794</v>
      </c>
      <c r="I3298" t="s">
        <v>55</v>
      </c>
      <c r="J3298" t="s">
        <v>55</v>
      </c>
      <c r="K3298" t="s">
        <v>55</v>
      </c>
      <c r="L3298" t="s">
        <v>55</v>
      </c>
      <c r="M3298" t="s">
        <v>55</v>
      </c>
      <c r="N3298" t="s">
        <v>57</v>
      </c>
      <c r="O3298" t="s">
        <v>57</v>
      </c>
      <c r="P3298" t="s">
        <v>57</v>
      </c>
      <c r="Q3298" t="s">
        <v>57</v>
      </c>
      <c r="R3298" t="s">
        <v>57</v>
      </c>
      <c r="S3298" t="s">
        <v>55</v>
      </c>
      <c r="T3298" t="s">
        <v>57</v>
      </c>
      <c r="U3298" t="s">
        <v>57</v>
      </c>
      <c r="V3298" t="s">
        <v>57</v>
      </c>
      <c r="W3298" t="s">
        <v>55</v>
      </c>
      <c r="X3298" t="s">
        <v>57</v>
      </c>
      <c r="Y3298" t="s">
        <v>57</v>
      </c>
      <c r="Z3298" t="s">
        <v>57</v>
      </c>
      <c r="AA3298" t="s">
        <v>57</v>
      </c>
      <c r="AB3298" t="s">
        <v>57</v>
      </c>
      <c r="AC3298" t="s">
        <v>57</v>
      </c>
      <c r="AD3298" t="s">
        <v>57</v>
      </c>
      <c r="AE3298">
        <v>0</v>
      </c>
      <c r="AF3298">
        <v>0</v>
      </c>
      <c r="AG3298">
        <v>0</v>
      </c>
      <c r="AH3298">
        <v>0</v>
      </c>
      <c r="AI3298" s="18" t="str">
        <f t="shared" si="205"/>
        <v>1</v>
      </c>
      <c r="AJ3298" s="18" t="str">
        <f t="shared" si="206"/>
        <v>1</v>
      </c>
      <c r="AK3298" s="18" t="str">
        <f t="shared" si="207"/>
        <v>1</v>
      </c>
      <c r="AL3298" s="18">
        <f t="shared" si="208"/>
        <v>0</v>
      </c>
      <c r="AM3298" t="s">
        <v>55</v>
      </c>
      <c r="AN3298" t="s">
        <v>55</v>
      </c>
      <c r="AO3298">
        <v>0</v>
      </c>
      <c r="AP3298">
        <v>1</v>
      </c>
      <c r="AQ3298">
        <v>0</v>
      </c>
      <c r="AR3298" t="s">
        <v>59</v>
      </c>
      <c r="AS3298" t="s">
        <v>80</v>
      </c>
      <c r="AT3298" t="s">
        <v>80</v>
      </c>
      <c r="AU3298" t="s">
        <v>80</v>
      </c>
      <c r="AV3298" t="s">
        <v>9157</v>
      </c>
      <c r="AW3298" t="s">
        <v>3794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</v>
      </c>
      <c r="BJ3298">
        <v>0</v>
      </c>
      <c r="BK3298">
        <v>0</v>
      </c>
      <c r="BL3298">
        <v>2016031025</v>
      </c>
      <c r="BM3298">
        <v>25</v>
      </c>
    </row>
    <row r="3299" spans="1:65">
      <c r="A3299" t="s">
        <v>9158</v>
      </c>
      <c r="B3299">
        <v>3298</v>
      </c>
      <c r="C3299" t="s">
        <v>1223</v>
      </c>
      <c r="D3299">
        <v>1</v>
      </c>
      <c r="E3299">
        <v>25</v>
      </c>
      <c r="F3299">
        <v>2016031025</v>
      </c>
      <c r="G3299">
        <v>20160310</v>
      </c>
      <c r="H3299" t="s">
        <v>1621</v>
      </c>
      <c r="I3299" t="s">
        <v>54</v>
      </c>
      <c r="J3299" t="s">
        <v>55</v>
      </c>
      <c r="K3299">
        <v>0</v>
      </c>
      <c r="L3299" t="s">
        <v>55</v>
      </c>
      <c r="M3299" t="s">
        <v>55</v>
      </c>
      <c r="N3299" t="s">
        <v>56</v>
      </c>
      <c r="O3299" t="s">
        <v>57</v>
      </c>
      <c r="P3299" t="s">
        <v>57</v>
      </c>
      <c r="Q3299" t="s">
        <v>3</v>
      </c>
      <c r="R3299" t="s">
        <v>1326</v>
      </c>
      <c r="S3299" t="s">
        <v>55</v>
      </c>
      <c r="T3299" t="s">
        <v>56</v>
      </c>
      <c r="U3299" t="s">
        <v>56</v>
      </c>
      <c r="V3299" t="s">
        <v>56</v>
      </c>
      <c r="W3299" t="s">
        <v>55</v>
      </c>
      <c r="X3299" t="s">
        <v>56</v>
      </c>
      <c r="Y3299" t="s">
        <v>56</v>
      </c>
      <c r="Z3299" t="s">
        <v>56</v>
      </c>
      <c r="AA3299" t="s">
        <v>57</v>
      </c>
      <c r="AB3299" t="s">
        <v>56</v>
      </c>
      <c r="AC3299" t="s">
        <v>56</v>
      </c>
      <c r="AD3299" t="s">
        <v>57</v>
      </c>
      <c r="AE3299">
        <v>0</v>
      </c>
      <c r="AF3299">
        <v>0</v>
      </c>
      <c r="AG3299">
        <v>0</v>
      </c>
      <c r="AH3299">
        <v>1</v>
      </c>
      <c r="AI3299" s="18" t="str">
        <f t="shared" si="205"/>
        <v>1</v>
      </c>
      <c r="AJ3299" s="18" t="str">
        <f t="shared" si="206"/>
        <v>1</v>
      </c>
      <c r="AK3299" s="18" t="str">
        <f t="shared" si="207"/>
        <v>1</v>
      </c>
      <c r="AL3299" s="18">
        <f t="shared" si="208"/>
        <v>1</v>
      </c>
      <c r="AM3299" t="s">
        <v>55</v>
      </c>
      <c r="AN3299" t="s">
        <v>55</v>
      </c>
      <c r="AO3299">
        <v>0</v>
      </c>
      <c r="AP3299">
        <v>0</v>
      </c>
      <c r="AQ3299">
        <v>0</v>
      </c>
      <c r="AR3299" t="s">
        <v>59</v>
      </c>
      <c r="AS3299" t="s">
        <v>141</v>
      </c>
      <c r="AT3299" t="s">
        <v>141</v>
      </c>
      <c r="AU3299" t="s">
        <v>1326</v>
      </c>
      <c r="AV3299" t="s">
        <v>9158</v>
      </c>
      <c r="AW3299" t="s">
        <v>1621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1</v>
      </c>
      <c r="BL3299">
        <v>2016031025</v>
      </c>
      <c r="BM3299">
        <v>25</v>
      </c>
    </row>
    <row r="3300" spans="1:65">
      <c r="A3300" t="s">
        <v>9159</v>
      </c>
      <c r="B3300">
        <v>3299</v>
      </c>
      <c r="C3300" t="s">
        <v>57</v>
      </c>
      <c r="D3300" t="s">
        <v>55</v>
      </c>
      <c r="E3300">
        <v>25</v>
      </c>
      <c r="F3300">
        <v>2016031025</v>
      </c>
      <c r="G3300" t="s">
        <v>55</v>
      </c>
      <c r="H3300" t="s">
        <v>3795</v>
      </c>
      <c r="I3300" t="s">
        <v>55</v>
      </c>
      <c r="J3300" t="s">
        <v>55</v>
      </c>
      <c r="K3300" t="s">
        <v>55</v>
      </c>
      <c r="L3300" t="s">
        <v>55</v>
      </c>
      <c r="M3300" t="s">
        <v>55</v>
      </c>
      <c r="N3300" t="s">
        <v>57</v>
      </c>
      <c r="O3300" t="s">
        <v>57</v>
      </c>
      <c r="P3300" t="s">
        <v>57</v>
      </c>
      <c r="Q3300" t="s">
        <v>57</v>
      </c>
      <c r="R3300" t="s">
        <v>57</v>
      </c>
      <c r="S3300" t="s">
        <v>55</v>
      </c>
      <c r="T3300" t="s">
        <v>57</v>
      </c>
      <c r="U3300" t="s">
        <v>57</v>
      </c>
      <c r="V3300" t="s">
        <v>57</v>
      </c>
      <c r="W3300" t="s">
        <v>55</v>
      </c>
      <c r="X3300" t="s">
        <v>57</v>
      </c>
      <c r="Y3300" t="s">
        <v>57</v>
      </c>
      <c r="Z3300" t="s">
        <v>57</v>
      </c>
      <c r="AA3300" t="s">
        <v>57</v>
      </c>
      <c r="AB3300" t="s">
        <v>57</v>
      </c>
      <c r="AC3300" t="s">
        <v>57</v>
      </c>
      <c r="AD3300" t="s">
        <v>57</v>
      </c>
      <c r="AE3300">
        <v>0</v>
      </c>
      <c r="AF3300">
        <v>0</v>
      </c>
      <c r="AG3300">
        <v>0</v>
      </c>
      <c r="AH3300">
        <v>0</v>
      </c>
      <c r="AI3300" s="18" t="str">
        <f t="shared" si="205"/>
        <v>1</v>
      </c>
      <c r="AJ3300" s="18" t="str">
        <f t="shared" si="206"/>
        <v>1</v>
      </c>
      <c r="AK3300" s="18" t="str">
        <f t="shared" si="207"/>
        <v>1</v>
      </c>
      <c r="AL3300" s="18">
        <f t="shared" si="208"/>
        <v>0</v>
      </c>
      <c r="AM3300" t="s">
        <v>55</v>
      </c>
      <c r="AN3300" t="s">
        <v>55</v>
      </c>
      <c r="AO3300">
        <v>0</v>
      </c>
      <c r="AP3300">
        <v>1</v>
      </c>
      <c r="AQ3300">
        <v>0</v>
      </c>
      <c r="AR3300" t="s">
        <v>59</v>
      </c>
      <c r="AS3300" t="s">
        <v>80</v>
      </c>
      <c r="AT3300" t="s">
        <v>80</v>
      </c>
      <c r="AU3300" t="s">
        <v>80</v>
      </c>
      <c r="AV3300" t="s">
        <v>9159</v>
      </c>
      <c r="AW3300" t="s">
        <v>3795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1</v>
      </c>
      <c r="BJ3300">
        <v>0</v>
      </c>
      <c r="BK3300">
        <v>0</v>
      </c>
      <c r="BL3300">
        <v>2016031025</v>
      </c>
      <c r="BM3300">
        <v>25</v>
      </c>
    </row>
    <row r="3301" spans="1:65">
      <c r="A3301" t="s">
        <v>9160</v>
      </c>
      <c r="B3301">
        <v>3300</v>
      </c>
      <c r="C3301" t="s">
        <v>1223</v>
      </c>
      <c r="D3301">
        <v>1</v>
      </c>
      <c r="E3301">
        <v>25</v>
      </c>
      <c r="F3301">
        <v>2016031025</v>
      </c>
      <c r="G3301">
        <v>20160310</v>
      </c>
      <c r="H3301" t="s">
        <v>3796</v>
      </c>
      <c r="I3301" t="s">
        <v>54</v>
      </c>
      <c r="J3301" t="s">
        <v>55</v>
      </c>
      <c r="K3301">
        <v>0</v>
      </c>
      <c r="L3301" t="s">
        <v>55</v>
      </c>
      <c r="M3301" t="s">
        <v>55</v>
      </c>
      <c r="N3301" t="s">
        <v>56</v>
      </c>
      <c r="O3301" t="s">
        <v>57</v>
      </c>
      <c r="P3301" t="s">
        <v>57</v>
      </c>
      <c r="Q3301" t="s">
        <v>3</v>
      </c>
      <c r="R3301" t="s">
        <v>1326</v>
      </c>
      <c r="S3301" t="s">
        <v>55</v>
      </c>
      <c r="T3301" t="s">
        <v>56</v>
      </c>
      <c r="U3301" t="s">
        <v>56</v>
      </c>
      <c r="V3301" t="s">
        <v>56</v>
      </c>
      <c r="W3301" t="s">
        <v>55</v>
      </c>
      <c r="X3301" t="s">
        <v>56</v>
      </c>
      <c r="Y3301" t="s">
        <v>56</v>
      </c>
      <c r="Z3301" t="s">
        <v>68</v>
      </c>
      <c r="AA3301" t="s">
        <v>57</v>
      </c>
      <c r="AB3301" t="s">
        <v>56</v>
      </c>
      <c r="AC3301" t="s">
        <v>56</v>
      </c>
      <c r="AD3301" t="s">
        <v>57</v>
      </c>
      <c r="AE3301">
        <v>0</v>
      </c>
      <c r="AF3301">
        <v>0</v>
      </c>
      <c r="AG3301">
        <v>0</v>
      </c>
      <c r="AH3301">
        <v>1</v>
      </c>
      <c r="AI3301" s="18" t="str">
        <f t="shared" si="205"/>
        <v>1</v>
      </c>
      <c r="AJ3301" s="18" t="str">
        <f t="shared" si="206"/>
        <v>1</v>
      </c>
      <c r="AK3301" s="18" t="str">
        <f t="shared" si="207"/>
        <v>1</v>
      </c>
      <c r="AL3301" s="18">
        <f t="shared" si="208"/>
        <v>1</v>
      </c>
      <c r="AM3301" t="s">
        <v>55</v>
      </c>
      <c r="AN3301" t="s">
        <v>55</v>
      </c>
      <c r="AO3301">
        <v>0</v>
      </c>
      <c r="AP3301">
        <v>0</v>
      </c>
      <c r="AQ3301">
        <v>0</v>
      </c>
      <c r="AR3301" t="s">
        <v>59</v>
      </c>
      <c r="AS3301" t="s">
        <v>141</v>
      </c>
      <c r="AT3301" t="s">
        <v>141</v>
      </c>
      <c r="AU3301" t="s">
        <v>1326</v>
      </c>
      <c r="AV3301" t="s">
        <v>9160</v>
      </c>
      <c r="AW3301" t="s">
        <v>3796</v>
      </c>
      <c r="AX3301">
        <v>0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2016031025</v>
      </c>
      <c r="BM3301">
        <v>25</v>
      </c>
    </row>
    <row r="3302" spans="1:65">
      <c r="A3302" t="s">
        <v>9161</v>
      </c>
      <c r="B3302">
        <v>3301</v>
      </c>
      <c r="C3302" t="s">
        <v>1223</v>
      </c>
      <c r="D3302">
        <v>1</v>
      </c>
      <c r="E3302">
        <v>25</v>
      </c>
      <c r="F3302">
        <v>2016031025</v>
      </c>
      <c r="G3302">
        <v>20160310</v>
      </c>
      <c r="H3302" t="s">
        <v>3797</v>
      </c>
      <c r="I3302" t="s">
        <v>217</v>
      </c>
      <c r="J3302" t="s">
        <v>55</v>
      </c>
      <c r="K3302">
        <v>1</v>
      </c>
      <c r="L3302">
        <v>1</v>
      </c>
      <c r="M3302">
        <v>0</v>
      </c>
      <c r="N3302" t="s">
        <v>56</v>
      </c>
      <c r="O3302" t="s">
        <v>80</v>
      </c>
      <c r="P3302" t="s">
        <v>68</v>
      </c>
      <c r="Q3302" t="s">
        <v>3</v>
      </c>
      <c r="R3302" t="s">
        <v>140</v>
      </c>
      <c r="S3302" t="s">
        <v>55</v>
      </c>
      <c r="T3302" t="s">
        <v>56</v>
      </c>
      <c r="U3302" t="s">
        <v>56</v>
      </c>
      <c r="V3302" t="s">
        <v>56</v>
      </c>
      <c r="W3302" t="s">
        <v>55</v>
      </c>
      <c r="X3302" t="s">
        <v>56</v>
      </c>
      <c r="Y3302" t="s">
        <v>56</v>
      </c>
      <c r="Z3302" t="s">
        <v>68</v>
      </c>
      <c r="AA3302" t="s">
        <v>57</v>
      </c>
      <c r="AB3302" t="s">
        <v>56</v>
      </c>
      <c r="AC3302" t="s">
        <v>68</v>
      </c>
      <c r="AD3302" t="s">
        <v>57</v>
      </c>
      <c r="AE3302">
        <v>0</v>
      </c>
      <c r="AF3302">
        <v>0</v>
      </c>
      <c r="AG3302">
        <v>0</v>
      </c>
      <c r="AH3302">
        <v>1</v>
      </c>
      <c r="AI3302" s="18" t="str">
        <f t="shared" si="205"/>
        <v>1</v>
      </c>
      <c r="AJ3302" s="18" t="str">
        <f t="shared" si="206"/>
        <v>1</v>
      </c>
      <c r="AK3302" s="18" t="str">
        <f t="shared" si="207"/>
        <v>1</v>
      </c>
      <c r="AL3302" s="18">
        <f t="shared" si="208"/>
        <v>1</v>
      </c>
      <c r="AM3302" t="s">
        <v>55</v>
      </c>
      <c r="AN3302" t="s">
        <v>55</v>
      </c>
      <c r="AO3302">
        <v>0</v>
      </c>
      <c r="AP3302">
        <v>0</v>
      </c>
      <c r="AQ3302">
        <v>0</v>
      </c>
      <c r="AR3302" t="s">
        <v>147</v>
      </c>
      <c r="AS3302" t="s">
        <v>141</v>
      </c>
      <c r="AT3302" t="s">
        <v>141</v>
      </c>
      <c r="AU3302" t="s">
        <v>1326</v>
      </c>
      <c r="AV3302" t="s">
        <v>9161</v>
      </c>
      <c r="AW3302" t="s">
        <v>3797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2016031025</v>
      </c>
      <c r="BM3302">
        <v>25</v>
      </c>
    </row>
    <row r="3303" spans="1:65">
      <c r="A3303" t="s">
        <v>9162</v>
      </c>
      <c r="B3303">
        <v>3302</v>
      </c>
      <c r="C3303" t="s">
        <v>1223</v>
      </c>
      <c r="D3303">
        <v>1</v>
      </c>
      <c r="E3303">
        <v>25</v>
      </c>
      <c r="F3303">
        <v>2016031025</v>
      </c>
      <c r="G3303">
        <v>20160310</v>
      </c>
      <c r="H3303" t="s">
        <v>3798</v>
      </c>
      <c r="I3303" t="s">
        <v>426</v>
      </c>
      <c r="J3303" t="s">
        <v>55</v>
      </c>
      <c r="K3303">
        <v>0</v>
      </c>
      <c r="L3303" t="s">
        <v>55</v>
      </c>
      <c r="M3303" t="s">
        <v>55</v>
      </c>
      <c r="N3303" t="s">
        <v>56</v>
      </c>
      <c r="O3303" t="s">
        <v>57</v>
      </c>
      <c r="P3303" t="s">
        <v>57</v>
      </c>
      <c r="Q3303" t="s">
        <v>3</v>
      </c>
      <c r="R3303" t="s">
        <v>140</v>
      </c>
      <c r="S3303" t="s">
        <v>55</v>
      </c>
      <c r="T3303" t="s">
        <v>68</v>
      </c>
      <c r="U3303" t="s">
        <v>68</v>
      </c>
      <c r="V3303" t="s">
        <v>68</v>
      </c>
      <c r="W3303" t="s">
        <v>55</v>
      </c>
      <c r="X3303" t="s">
        <v>56</v>
      </c>
      <c r="Y3303" t="s">
        <v>56</v>
      </c>
      <c r="Z3303" t="s">
        <v>68</v>
      </c>
      <c r="AA3303" t="s">
        <v>57</v>
      </c>
      <c r="AB3303" t="s">
        <v>56</v>
      </c>
      <c r="AC3303" t="s">
        <v>68</v>
      </c>
      <c r="AD3303" t="s">
        <v>57</v>
      </c>
      <c r="AE3303">
        <v>0</v>
      </c>
      <c r="AF3303">
        <v>0</v>
      </c>
      <c r="AG3303">
        <v>0</v>
      </c>
      <c r="AH3303">
        <v>1</v>
      </c>
      <c r="AI3303" s="18" t="str">
        <f t="shared" si="205"/>
        <v>1</v>
      </c>
      <c r="AJ3303" s="18" t="str">
        <f t="shared" si="206"/>
        <v>1</v>
      </c>
      <c r="AK3303" s="18" t="str">
        <f t="shared" si="207"/>
        <v>1</v>
      </c>
      <c r="AL3303" s="18">
        <f t="shared" si="208"/>
        <v>1</v>
      </c>
      <c r="AM3303" t="s">
        <v>55</v>
      </c>
      <c r="AN3303" t="s">
        <v>55</v>
      </c>
      <c r="AO3303">
        <v>0</v>
      </c>
      <c r="AP3303">
        <v>0</v>
      </c>
      <c r="AQ3303">
        <v>0</v>
      </c>
      <c r="AR3303" t="s">
        <v>426</v>
      </c>
      <c r="AS3303" t="s">
        <v>141</v>
      </c>
      <c r="AT3303" t="s">
        <v>141</v>
      </c>
      <c r="AU3303" t="s">
        <v>1326</v>
      </c>
      <c r="AV3303" t="s">
        <v>9162</v>
      </c>
      <c r="AW3303" t="s">
        <v>3798</v>
      </c>
      <c r="AX3303">
        <v>0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1</v>
      </c>
      <c r="BL3303">
        <v>2016031025</v>
      </c>
      <c r="BM3303">
        <v>25</v>
      </c>
    </row>
    <row r="3304" spans="1:65">
      <c r="A3304" t="s">
        <v>9163</v>
      </c>
      <c r="B3304">
        <v>3303</v>
      </c>
      <c r="C3304" t="s">
        <v>1223</v>
      </c>
      <c r="D3304">
        <v>1</v>
      </c>
      <c r="E3304">
        <v>25</v>
      </c>
      <c r="F3304">
        <v>2016031025</v>
      </c>
      <c r="G3304">
        <v>20160310</v>
      </c>
      <c r="H3304" t="s">
        <v>3799</v>
      </c>
      <c r="I3304" t="s">
        <v>612</v>
      </c>
      <c r="J3304" t="s">
        <v>55</v>
      </c>
      <c r="K3304">
        <v>2</v>
      </c>
      <c r="L3304">
        <v>0</v>
      </c>
      <c r="M3304">
        <v>2</v>
      </c>
      <c r="N3304" t="s">
        <v>56</v>
      </c>
      <c r="O3304" t="s">
        <v>1604</v>
      </c>
      <c r="P3304" t="s">
        <v>68</v>
      </c>
      <c r="Q3304" t="s">
        <v>3</v>
      </c>
      <c r="R3304" t="s">
        <v>140</v>
      </c>
      <c r="S3304" t="s">
        <v>55</v>
      </c>
      <c r="T3304" t="s">
        <v>56</v>
      </c>
      <c r="U3304" t="s">
        <v>56</v>
      </c>
      <c r="V3304" t="s">
        <v>56</v>
      </c>
      <c r="W3304" t="s">
        <v>55</v>
      </c>
      <c r="X3304" t="s">
        <v>56</v>
      </c>
      <c r="Y3304" t="s">
        <v>56</v>
      </c>
      <c r="Z3304" t="s">
        <v>56</v>
      </c>
      <c r="AA3304" t="s">
        <v>57</v>
      </c>
      <c r="AB3304" t="s">
        <v>56</v>
      </c>
      <c r="AC3304" t="s">
        <v>68</v>
      </c>
      <c r="AD3304" t="s">
        <v>57</v>
      </c>
      <c r="AE3304">
        <v>0</v>
      </c>
      <c r="AF3304">
        <v>0</v>
      </c>
      <c r="AG3304">
        <v>0</v>
      </c>
      <c r="AH3304">
        <v>1</v>
      </c>
      <c r="AI3304" s="18" t="str">
        <f t="shared" si="205"/>
        <v>1</v>
      </c>
      <c r="AJ3304" s="18" t="str">
        <f t="shared" si="206"/>
        <v>1</v>
      </c>
      <c r="AK3304" s="18" t="str">
        <f t="shared" si="207"/>
        <v>1</v>
      </c>
      <c r="AL3304" s="18">
        <f t="shared" si="208"/>
        <v>1</v>
      </c>
      <c r="AM3304" t="s">
        <v>55</v>
      </c>
      <c r="AN3304" t="s">
        <v>55</v>
      </c>
      <c r="AO3304">
        <v>0</v>
      </c>
      <c r="AP3304">
        <v>0</v>
      </c>
      <c r="AQ3304">
        <v>0</v>
      </c>
      <c r="AR3304" t="s">
        <v>298</v>
      </c>
      <c r="AS3304" t="s">
        <v>141</v>
      </c>
      <c r="AT3304" t="s">
        <v>141</v>
      </c>
      <c r="AU3304" t="s">
        <v>1326</v>
      </c>
      <c r="AV3304" t="s">
        <v>9163</v>
      </c>
      <c r="AW3304" t="s">
        <v>3799</v>
      </c>
      <c r="AX3304">
        <v>0</v>
      </c>
      <c r="AY3304">
        <v>0</v>
      </c>
      <c r="AZ3304">
        <v>0</v>
      </c>
      <c r="BA3304">
        <v>1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1</v>
      </c>
      <c r="BL3304">
        <v>2016031025</v>
      </c>
      <c r="BM3304">
        <v>25</v>
      </c>
    </row>
    <row r="3305" spans="1:65">
      <c r="A3305" t="s">
        <v>9164</v>
      </c>
      <c r="B3305">
        <v>3304</v>
      </c>
      <c r="C3305" t="s">
        <v>1223</v>
      </c>
      <c r="D3305">
        <v>1</v>
      </c>
      <c r="E3305">
        <v>25</v>
      </c>
      <c r="F3305">
        <v>2016031025</v>
      </c>
      <c r="G3305">
        <v>20160310</v>
      </c>
      <c r="H3305" t="s">
        <v>3800</v>
      </c>
      <c r="I3305" t="s">
        <v>563</v>
      </c>
      <c r="J3305" t="s">
        <v>55</v>
      </c>
      <c r="K3305">
        <v>2</v>
      </c>
      <c r="L3305">
        <v>0</v>
      </c>
      <c r="M3305">
        <v>2</v>
      </c>
      <c r="N3305" t="s">
        <v>56</v>
      </c>
      <c r="O3305" t="s">
        <v>1604</v>
      </c>
      <c r="P3305" t="s">
        <v>68</v>
      </c>
      <c r="Q3305" t="s">
        <v>3</v>
      </c>
      <c r="R3305" t="s">
        <v>140</v>
      </c>
      <c r="S3305" t="s">
        <v>55</v>
      </c>
      <c r="T3305" t="s">
        <v>68</v>
      </c>
      <c r="U3305" t="s">
        <v>68</v>
      </c>
      <c r="V3305" t="s">
        <v>56</v>
      </c>
      <c r="W3305" t="s">
        <v>55</v>
      </c>
      <c r="X3305" t="s">
        <v>56</v>
      </c>
      <c r="Y3305" t="s">
        <v>56</v>
      </c>
      <c r="Z3305" t="s">
        <v>56</v>
      </c>
      <c r="AA3305" t="s">
        <v>57</v>
      </c>
      <c r="AB3305" t="s">
        <v>56</v>
      </c>
      <c r="AC3305" t="s">
        <v>68</v>
      </c>
      <c r="AD3305" t="s">
        <v>57</v>
      </c>
      <c r="AE3305">
        <v>0</v>
      </c>
      <c r="AF3305">
        <v>0</v>
      </c>
      <c r="AG3305">
        <v>0</v>
      </c>
      <c r="AH3305">
        <v>1</v>
      </c>
      <c r="AI3305" s="18" t="str">
        <f t="shared" si="205"/>
        <v>1</v>
      </c>
      <c r="AJ3305" s="18" t="str">
        <f t="shared" si="206"/>
        <v>1</v>
      </c>
      <c r="AK3305" s="18" t="str">
        <f t="shared" si="207"/>
        <v>1</v>
      </c>
      <c r="AL3305" s="18">
        <f t="shared" si="208"/>
        <v>1</v>
      </c>
      <c r="AM3305" t="s">
        <v>55</v>
      </c>
      <c r="AN3305" t="s">
        <v>55</v>
      </c>
      <c r="AO3305">
        <v>0</v>
      </c>
      <c r="AP3305">
        <v>0</v>
      </c>
      <c r="AQ3305">
        <v>0</v>
      </c>
      <c r="AR3305" t="s">
        <v>209</v>
      </c>
      <c r="AS3305" t="s">
        <v>141</v>
      </c>
      <c r="AT3305" t="s">
        <v>141</v>
      </c>
      <c r="AU3305" t="s">
        <v>1326</v>
      </c>
      <c r="AV3305" t="s">
        <v>9164</v>
      </c>
      <c r="AW3305" t="s">
        <v>3800</v>
      </c>
      <c r="AX3305">
        <v>0</v>
      </c>
      <c r="AY3305">
        <v>0</v>
      </c>
      <c r="AZ3305">
        <v>0</v>
      </c>
      <c r="BA3305">
        <v>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1</v>
      </c>
      <c r="BL3305">
        <v>2016031025</v>
      </c>
      <c r="BM3305">
        <v>25</v>
      </c>
    </row>
    <row r="3306" spans="1:65">
      <c r="A3306" t="s">
        <v>9165</v>
      </c>
      <c r="B3306">
        <v>3305</v>
      </c>
      <c r="C3306" t="s">
        <v>1223</v>
      </c>
      <c r="D3306">
        <v>1</v>
      </c>
      <c r="E3306">
        <v>25</v>
      </c>
      <c r="F3306">
        <v>2016031025</v>
      </c>
      <c r="G3306">
        <v>20160310</v>
      </c>
      <c r="H3306" t="s">
        <v>3801</v>
      </c>
      <c r="I3306" t="s">
        <v>80</v>
      </c>
      <c r="J3306" t="s">
        <v>55</v>
      </c>
      <c r="K3306">
        <v>1</v>
      </c>
      <c r="L3306">
        <v>1</v>
      </c>
      <c r="M3306">
        <v>0</v>
      </c>
      <c r="N3306" t="s">
        <v>56</v>
      </c>
      <c r="O3306" t="s">
        <v>80</v>
      </c>
      <c r="P3306" t="s">
        <v>68</v>
      </c>
      <c r="Q3306" t="s">
        <v>3</v>
      </c>
      <c r="R3306" t="s">
        <v>140</v>
      </c>
      <c r="S3306" t="s">
        <v>55</v>
      </c>
      <c r="T3306" t="s">
        <v>56</v>
      </c>
      <c r="U3306" t="s">
        <v>56</v>
      </c>
      <c r="V3306" t="s">
        <v>56</v>
      </c>
      <c r="W3306" t="s">
        <v>55</v>
      </c>
      <c r="X3306" t="s">
        <v>56</v>
      </c>
      <c r="Y3306" t="s">
        <v>56</v>
      </c>
      <c r="Z3306" t="s">
        <v>68</v>
      </c>
      <c r="AA3306" t="s">
        <v>57</v>
      </c>
      <c r="AB3306" t="s">
        <v>56</v>
      </c>
      <c r="AC3306" t="s">
        <v>68</v>
      </c>
      <c r="AD3306" t="s">
        <v>57</v>
      </c>
      <c r="AE3306">
        <v>0</v>
      </c>
      <c r="AF3306">
        <v>0</v>
      </c>
      <c r="AG3306">
        <v>0</v>
      </c>
      <c r="AH3306">
        <v>1</v>
      </c>
      <c r="AI3306" s="18" t="str">
        <f t="shared" si="205"/>
        <v>1</v>
      </c>
      <c r="AJ3306" s="18" t="str">
        <f t="shared" si="206"/>
        <v>1</v>
      </c>
      <c r="AK3306" s="18" t="str">
        <f t="shared" si="207"/>
        <v>1</v>
      </c>
      <c r="AL3306" s="18">
        <f t="shared" si="208"/>
        <v>1</v>
      </c>
      <c r="AM3306" t="s">
        <v>55</v>
      </c>
      <c r="AN3306" t="s">
        <v>55</v>
      </c>
      <c r="AO3306">
        <v>0</v>
      </c>
      <c r="AP3306">
        <v>0</v>
      </c>
      <c r="AQ3306">
        <v>0</v>
      </c>
      <c r="AR3306" t="s">
        <v>59</v>
      </c>
      <c r="AS3306" t="s">
        <v>141</v>
      </c>
      <c r="AT3306" t="s">
        <v>141</v>
      </c>
      <c r="AU3306" t="s">
        <v>1326</v>
      </c>
      <c r="AV3306" t="s">
        <v>9165</v>
      </c>
      <c r="AW3306" t="s">
        <v>3801</v>
      </c>
      <c r="AX3306">
        <v>0</v>
      </c>
      <c r="AY3306">
        <v>0</v>
      </c>
      <c r="AZ3306">
        <v>0</v>
      </c>
      <c r="BA3306">
        <v>1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1</v>
      </c>
      <c r="BL3306">
        <v>2016031025</v>
      </c>
      <c r="BM3306">
        <v>25</v>
      </c>
    </row>
    <row r="3307" spans="1:65">
      <c r="A3307" t="s">
        <v>9166</v>
      </c>
      <c r="B3307">
        <v>3306</v>
      </c>
      <c r="C3307" t="s">
        <v>1223</v>
      </c>
      <c r="D3307">
        <v>1</v>
      </c>
      <c r="E3307">
        <v>25</v>
      </c>
      <c r="F3307">
        <v>2016031025</v>
      </c>
      <c r="G3307">
        <v>20160310</v>
      </c>
      <c r="H3307" t="s">
        <v>3802</v>
      </c>
      <c r="I3307" t="s">
        <v>80</v>
      </c>
      <c r="J3307" t="s">
        <v>55</v>
      </c>
      <c r="K3307">
        <v>1</v>
      </c>
      <c r="L3307">
        <v>0</v>
      </c>
      <c r="M3307">
        <v>1</v>
      </c>
      <c r="N3307" t="s">
        <v>56</v>
      </c>
      <c r="O3307" t="s">
        <v>80</v>
      </c>
      <c r="P3307" t="s">
        <v>68</v>
      </c>
      <c r="Q3307" t="s">
        <v>3</v>
      </c>
      <c r="R3307" t="s">
        <v>140</v>
      </c>
      <c r="S3307" t="s">
        <v>55</v>
      </c>
      <c r="T3307" t="s">
        <v>56</v>
      </c>
      <c r="U3307" t="s">
        <v>56</v>
      </c>
      <c r="V3307" t="s">
        <v>56</v>
      </c>
      <c r="W3307" t="s">
        <v>55</v>
      </c>
      <c r="X3307" t="s">
        <v>56</v>
      </c>
      <c r="Y3307" t="s">
        <v>56</v>
      </c>
      <c r="Z3307" t="s">
        <v>56</v>
      </c>
      <c r="AA3307" t="s">
        <v>57</v>
      </c>
      <c r="AB3307" t="s">
        <v>56</v>
      </c>
      <c r="AC3307" t="s">
        <v>68</v>
      </c>
      <c r="AD3307" t="s">
        <v>57</v>
      </c>
      <c r="AE3307">
        <v>0</v>
      </c>
      <c r="AF3307">
        <v>0</v>
      </c>
      <c r="AG3307">
        <v>0</v>
      </c>
      <c r="AH3307">
        <v>1</v>
      </c>
      <c r="AI3307" s="18" t="str">
        <f t="shared" si="205"/>
        <v>1</v>
      </c>
      <c r="AJ3307" s="18" t="str">
        <f t="shared" si="206"/>
        <v>1</v>
      </c>
      <c r="AK3307" s="18" t="str">
        <f t="shared" si="207"/>
        <v>1</v>
      </c>
      <c r="AL3307" s="18">
        <f t="shared" si="208"/>
        <v>1</v>
      </c>
      <c r="AM3307" t="s">
        <v>55</v>
      </c>
      <c r="AN3307" t="s">
        <v>55</v>
      </c>
      <c r="AO3307">
        <v>0</v>
      </c>
      <c r="AP3307">
        <v>0</v>
      </c>
      <c r="AQ3307">
        <v>0</v>
      </c>
      <c r="AR3307" t="s">
        <v>59</v>
      </c>
      <c r="AS3307" t="s">
        <v>141</v>
      </c>
      <c r="AT3307" t="s">
        <v>141</v>
      </c>
      <c r="AU3307" t="s">
        <v>1326</v>
      </c>
      <c r="AV3307" t="s">
        <v>9166</v>
      </c>
      <c r="AW3307" t="s">
        <v>3802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2016031025</v>
      </c>
      <c r="BM3307">
        <v>25</v>
      </c>
    </row>
    <row r="3308" spans="1:65">
      <c r="A3308" t="s">
        <v>9167</v>
      </c>
      <c r="B3308">
        <v>3307</v>
      </c>
      <c r="C3308" t="s">
        <v>1223</v>
      </c>
      <c r="D3308">
        <v>1</v>
      </c>
      <c r="E3308">
        <v>25</v>
      </c>
      <c r="F3308">
        <v>2016031025</v>
      </c>
      <c r="G3308">
        <v>20160310</v>
      </c>
      <c r="H3308" t="s">
        <v>3803</v>
      </c>
      <c r="I3308" t="s">
        <v>54</v>
      </c>
      <c r="J3308" t="s">
        <v>55</v>
      </c>
      <c r="K3308">
        <v>0</v>
      </c>
      <c r="L3308" t="s">
        <v>55</v>
      </c>
      <c r="M3308" t="s">
        <v>55</v>
      </c>
      <c r="N3308" t="s">
        <v>56</v>
      </c>
      <c r="O3308" t="s">
        <v>57</v>
      </c>
      <c r="P3308" t="s">
        <v>57</v>
      </c>
      <c r="Q3308" t="s">
        <v>3</v>
      </c>
      <c r="R3308" t="s">
        <v>1326</v>
      </c>
      <c r="S3308" t="s">
        <v>55</v>
      </c>
      <c r="T3308" t="s">
        <v>56</v>
      </c>
      <c r="U3308" t="s">
        <v>56</v>
      </c>
      <c r="V3308" t="s">
        <v>56</v>
      </c>
      <c r="W3308" t="s">
        <v>55</v>
      </c>
      <c r="X3308" t="s">
        <v>56</v>
      </c>
      <c r="Y3308" t="s">
        <v>56</v>
      </c>
      <c r="Z3308" t="s">
        <v>56</v>
      </c>
      <c r="AA3308" t="s">
        <v>57</v>
      </c>
      <c r="AB3308" t="s">
        <v>56</v>
      </c>
      <c r="AC3308" t="s">
        <v>68</v>
      </c>
      <c r="AD3308" t="s">
        <v>57</v>
      </c>
      <c r="AE3308">
        <v>0</v>
      </c>
      <c r="AF3308">
        <v>0</v>
      </c>
      <c r="AG3308">
        <v>0</v>
      </c>
      <c r="AH3308">
        <v>1</v>
      </c>
      <c r="AI3308" s="18" t="str">
        <f t="shared" si="205"/>
        <v>1</v>
      </c>
      <c r="AJ3308" s="18" t="str">
        <f t="shared" si="206"/>
        <v>1</v>
      </c>
      <c r="AK3308" s="18" t="str">
        <f t="shared" si="207"/>
        <v>1</v>
      </c>
      <c r="AL3308" s="18">
        <f t="shared" si="208"/>
        <v>1</v>
      </c>
      <c r="AM3308" t="s">
        <v>55</v>
      </c>
      <c r="AN3308" t="s">
        <v>55</v>
      </c>
      <c r="AO3308">
        <v>0</v>
      </c>
      <c r="AP3308">
        <v>0</v>
      </c>
      <c r="AQ3308">
        <v>0</v>
      </c>
      <c r="AR3308" t="s">
        <v>59</v>
      </c>
      <c r="AS3308" t="s">
        <v>141</v>
      </c>
      <c r="AT3308" t="s">
        <v>141</v>
      </c>
      <c r="AU3308" t="s">
        <v>1326</v>
      </c>
      <c r="AV3308" t="s">
        <v>9167</v>
      </c>
      <c r="AW3308" t="s">
        <v>3803</v>
      </c>
      <c r="AX3308">
        <v>0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2016031025</v>
      </c>
      <c r="BM3308">
        <v>25</v>
      </c>
    </row>
    <row r="3309" spans="1:65">
      <c r="A3309" t="s">
        <v>9168</v>
      </c>
      <c r="B3309">
        <v>3308</v>
      </c>
      <c r="C3309" t="s">
        <v>1223</v>
      </c>
      <c r="D3309">
        <v>1</v>
      </c>
      <c r="E3309">
        <v>25</v>
      </c>
      <c r="F3309">
        <v>2016031025</v>
      </c>
      <c r="G3309">
        <v>20160310</v>
      </c>
      <c r="H3309" t="s">
        <v>3804</v>
      </c>
      <c r="I3309" t="s">
        <v>54</v>
      </c>
      <c r="J3309" t="s">
        <v>55</v>
      </c>
      <c r="K3309">
        <v>0</v>
      </c>
      <c r="L3309" t="s">
        <v>55</v>
      </c>
      <c r="M3309" t="s">
        <v>55</v>
      </c>
      <c r="N3309" t="s">
        <v>56</v>
      </c>
      <c r="O3309" t="s">
        <v>57</v>
      </c>
      <c r="P3309" t="s">
        <v>57</v>
      </c>
      <c r="Q3309" t="s">
        <v>3</v>
      </c>
      <c r="R3309" t="s">
        <v>1326</v>
      </c>
      <c r="S3309" t="s">
        <v>55</v>
      </c>
      <c r="T3309" t="s">
        <v>56</v>
      </c>
      <c r="U3309" t="s">
        <v>56</v>
      </c>
      <c r="V3309" t="s">
        <v>56</v>
      </c>
      <c r="W3309" t="s">
        <v>55</v>
      </c>
      <c r="X3309" t="s">
        <v>56</v>
      </c>
      <c r="Y3309" t="s">
        <v>56</v>
      </c>
      <c r="Z3309" t="s">
        <v>56</v>
      </c>
      <c r="AA3309" t="s">
        <v>57</v>
      </c>
      <c r="AB3309" t="s">
        <v>56</v>
      </c>
      <c r="AC3309" t="s">
        <v>56</v>
      </c>
      <c r="AD3309" t="s">
        <v>57</v>
      </c>
      <c r="AE3309">
        <v>0</v>
      </c>
      <c r="AF3309">
        <v>0</v>
      </c>
      <c r="AG3309">
        <v>0</v>
      </c>
      <c r="AH3309">
        <v>1</v>
      </c>
      <c r="AI3309" s="18" t="str">
        <f t="shared" si="205"/>
        <v>1</v>
      </c>
      <c r="AJ3309" s="18" t="str">
        <f t="shared" si="206"/>
        <v>1</v>
      </c>
      <c r="AK3309" s="18" t="str">
        <f t="shared" si="207"/>
        <v>1</v>
      </c>
      <c r="AL3309" s="18">
        <f t="shared" si="208"/>
        <v>1</v>
      </c>
      <c r="AM3309" t="s">
        <v>55</v>
      </c>
      <c r="AN3309" t="s">
        <v>55</v>
      </c>
      <c r="AO3309">
        <v>0</v>
      </c>
      <c r="AP3309">
        <v>0</v>
      </c>
      <c r="AQ3309">
        <v>0</v>
      </c>
      <c r="AR3309" t="s">
        <v>59</v>
      </c>
      <c r="AS3309" t="s">
        <v>141</v>
      </c>
      <c r="AT3309" t="s">
        <v>141</v>
      </c>
      <c r="AU3309" t="s">
        <v>1326</v>
      </c>
      <c r="AV3309" t="s">
        <v>9168</v>
      </c>
      <c r="AW3309" t="s">
        <v>3804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2016031025</v>
      </c>
      <c r="BM3309">
        <v>25</v>
      </c>
    </row>
    <row r="3310" spans="1:65">
      <c r="A3310" t="s">
        <v>9169</v>
      </c>
      <c r="B3310">
        <v>3309</v>
      </c>
      <c r="C3310" t="s">
        <v>1223</v>
      </c>
      <c r="D3310">
        <v>1</v>
      </c>
      <c r="E3310">
        <v>25</v>
      </c>
      <c r="F3310">
        <v>2016031025</v>
      </c>
      <c r="G3310">
        <v>20160310</v>
      </c>
      <c r="H3310" t="s">
        <v>3805</v>
      </c>
      <c r="I3310" t="s">
        <v>80</v>
      </c>
      <c r="J3310" t="s">
        <v>55</v>
      </c>
      <c r="K3310">
        <v>1</v>
      </c>
      <c r="L3310">
        <v>0</v>
      </c>
      <c r="M3310">
        <v>1</v>
      </c>
      <c r="N3310" t="s">
        <v>56</v>
      </c>
      <c r="O3310" t="s">
        <v>80</v>
      </c>
      <c r="P3310" t="s">
        <v>68</v>
      </c>
      <c r="Q3310" t="s">
        <v>3</v>
      </c>
      <c r="R3310" t="s">
        <v>80</v>
      </c>
      <c r="S3310" t="s">
        <v>55</v>
      </c>
      <c r="T3310" t="s">
        <v>56</v>
      </c>
      <c r="U3310" t="s">
        <v>56</v>
      </c>
      <c r="V3310" t="s">
        <v>56</v>
      </c>
      <c r="W3310" t="s">
        <v>55</v>
      </c>
      <c r="X3310" t="s">
        <v>56</v>
      </c>
      <c r="Y3310" t="s">
        <v>56</v>
      </c>
      <c r="Z3310" t="s">
        <v>56</v>
      </c>
      <c r="AA3310" t="s">
        <v>57</v>
      </c>
      <c r="AB3310" t="s">
        <v>56</v>
      </c>
      <c r="AC3310" t="s">
        <v>56</v>
      </c>
      <c r="AD3310" t="s">
        <v>57</v>
      </c>
      <c r="AE3310">
        <v>0</v>
      </c>
      <c r="AF3310">
        <v>0</v>
      </c>
      <c r="AG3310">
        <v>0</v>
      </c>
      <c r="AH3310">
        <v>1</v>
      </c>
      <c r="AI3310" s="18" t="str">
        <f t="shared" si="205"/>
        <v>1</v>
      </c>
      <c r="AJ3310" s="18" t="str">
        <f t="shared" si="206"/>
        <v>1</v>
      </c>
      <c r="AK3310" s="18" t="str">
        <f t="shared" si="207"/>
        <v>1</v>
      </c>
      <c r="AL3310" s="18">
        <f t="shared" si="208"/>
        <v>1</v>
      </c>
      <c r="AM3310" t="s">
        <v>55</v>
      </c>
      <c r="AN3310" t="s">
        <v>55</v>
      </c>
      <c r="AO3310">
        <v>0</v>
      </c>
      <c r="AP3310">
        <v>0</v>
      </c>
      <c r="AQ3310">
        <v>0</v>
      </c>
      <c r="AR3310" t="s">
        <v>59</v>
      </c>
      <c r="AS3310" t="s">
        <v>80</v>
      </c>
      <c r="AT3310" t="s">
        <v>80</v>
      </c>
      <c r="AU3310" t="s">
        <v>80</v>
      </c>
      <c r="AV3310" t="s">
        <v>9169</v>
      </c>
      <c r="AW3310" t="s">
        <v>3805</v>
      </c>
      <c r="AX3310">
        <v>0</v>
      </c>
      <c r="AY3310">
        <v>0</v>
      </c>
      <c r="AZ3310">
        <v>0</v>
      </c>
      <c r="BA3310">
        <v>1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2016031025</v>
      </c>
      <c r="BM3310">
        <v>25</v>
      </c>
    </row>
    <row r="3311" spans="1:65">
      <c r="A3311" t="s">
        <v>9170</v>
      </c>
      <c r="B3311">
        <v>3310</v>
      </c>
      <c r="C3311" t="s">
        <v>1223</v>
      </c>
      <c r="D3311">
        <v>1</v>
      </c>
      <c r="E3311">
        <v>25</v>
      </c>
      <c r="F3311">
        <v>2016031025</v>
      </c>
      <c r="G3311">
        <v>20160310</v>
      </c>
      <c r="H3311" t="s">
        <v>3806</v>
      </c>
      <c r="I3311" t="s">
        <v>1387</v>
      </c>
      <c r="J3311" t="s">
        <v>55</v>
      </c>
      <c r="K3311">
        <v>2</v>
      </c>
      <c r="L3311">
        <v>0</v>
      </c>
      <c r="M3311">
        <v>2</v>
      </c>
      <c r="N3311" t="s">
        <v>56</v>
      </c>
      <c r="O3311" t="s">
        <v>1387</v>
      </c>
      <c r="P3311" t="s">
        <v>68</v>
      </c>
      <c r="Q3311" t="s">
        <v>3</v>
      </c>
      <c r="R3311" t="s">
        <v>1326</v>
      </c>
      <c r="S3311" t="s">
        <v>55</v>
      </c>
      <c r="T3311" t="s">
        <v>68</v>
      </c>
      <c r="U3311" t="s">
        <v>68</v>
      </c>
      <c r="V3311" t="s">
        <v>56</v>
      </c>
      <c r="W3311" t="s">
        <v>55</v>
      </c>
      <c r="X3311" t="s">
        <v>56</v>
      </c>
      <c r="Y3311" t="s">
        <v>56</v>
      </c>
      <c r="Z3311" t="s">
        <v>56</v>
      </c>
      <c r="AA3311" t="s">
        <v>57</v>
      </c>
      <c r="AB3311" t="s">
        <v>56</v>
      </c>
      <c r="AC3311" t="s">
        <v>56</v>
      </c>
      <c r="AD3311" t="s">
        <v>57</v>
      </c>
      <c r="AE3311">
        <v>0</v>
      </c>
      <c r="AF3311">
        <v>0</v>
      </c>
      <c r="AG3311">
        <v>0</v>
      </c>
      <c r="AH3311">
        <v>1</v>
      </c>
      <c r="AI3311" s="18" t="str">
        <f t="shared" si="205"/>
        <v>1</v>
      </c>
      <c r="AJ3311" s="18" t="str">
        <f t="shared" si="206"/>
        <v>1</v>
      </c>
      <c r="AK3311" s="18" t="str">
        <f t="shared" si="207"/>
        <v>1</v>
      </c>
      <c r="AL3311" s="18">
        <f t="shared" si="208"/>
        <v>1</v>
      </c>
      <c r="AM3311" t="s">
        <v>55</v>
      </c>
      <c r="AN3311" t="s">
        <v>55</v>
      </c>
      <c r="AO3311">
        <v>0</v>
      </c>
      <c r="AP3311">
        <v>0</v>
      </c>
      <c r="AQ3311">
        <v>0</v>
      </c>
      <c r="AR3311" t="s">
        <v>379</v>
      </c>
      <c r="AS3311" t="s">
        <v>141</v>
      </c>
      <c r="AT3311" t="s">
        <v>141</v>
      </c>
      <c r="AU3311" t="s">
        <v>1326</v>
      </c>
      <c r="AV3311" t="s">
        <v>9170</v>
      </c>
      <c r="AW3311" t="s">
        <v>3806</v>
      </c>
      <c r="AX3311">
        <v>0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2016031025</v>
      </c>
      <c r="BM3311">
        <v>25</v>
      </c>
    </row>
    <row r="3312" spans="1:65">
      <c r="A3312" t="s">
        <v>9171</v>
      </c>
      <c r="B3312">
        <v>3311</v>
      </c>
      <c r="C3312" t="s">
        <v>1223</v>
      </c>
      <c r="D3312">
        <v>1</v>
      </c>
      <c r="E3312">
        <v>25</v>
      </c>
      <c r="F3312">
        <v>2016031025</v>
      </c>
      <c r="G3312">
        <v>20160310</v>
      </c>
      <c r="H3312" t="s">
        <v>3807</v>
      </c>
      <c r="I3312" t="s">
        <v>563</v>
      </c>
      <c r="J3312" t="s">
        <v>55</v>
      </c>
      <c r="K3312">
        <v>0</v>
      </c>
      <c r="L3312" t="s">
        <v>55</v>
      </c>
      <c r="M3312" t="s">
        <v>55</v>
      </c>
      <c r="N3312" t="s">
        <v>56</v>
      </c>
      <c r="O3312" t="s">
        <v>57</v>
      </c>
      <c r="P3312" t="s">
        <v>57</v>
      </c>
      <c r="Q3312" t="s">
        <v>3</v>
      </c>
      <c r="R3312" t="s">
        <v>80</v>
      </c>
      <c r="S3312" t="s">
        <v>55</v>
      </c>
      <c r="T3312" t="s">
        <v>68</v>
      </c>
      <c r="U3312" t="s">
        <v>68</v>
      </c>
      <c r="V3312" t="s">
        <v>56</v>
      </c>
      <c r="W3312" t="s">
        <v>55</v>
      </c>
      <c r="X3312" t="s">
        <v>56</v>
      </c>
      <c r="Y3312" t="s">
        <v>56</v>
      </c>
      <c r="Z3312" t="s">
        <v>56</v>
      </c>
      <c r="AA3312" t="s">
        <v>57</v>
      </c>
      <c r="AB3312" t="s">
        <v>56</v>
      </c>
      <c r="AC3312" t="s">
        <v>56</v>
      </c>
      <c r="AD3312" t="s">
        <v>57</v>
      </c>
      <c r="AE3312">
        <v>0</v>
      </c>
      <c r="AF3312">
        <v>0</v>
      </c>
      <c r="AG3312">
        <v>0</v>
      </c>
      <c r="AH3312">
        <v>1</v>
      </c>
      <c r="AI3312" s="18" t="str">
        <f t="shared" si="205"/>
        <v>1</v>
      </c>
      <c r="AJ3312" s="18" t="str">
        <f t="shared" si="206"/>
        <v>1</v>
      </c>
      <c r="AK3312" s="18" t="str">
        <f t="shared" si="207"/>
        <v>1</v>
      </c>
      <c r="AL3312" s="18">
        <f t="shared" si="208"/>
        <v>1</v>
      </c>
      <c r="AM3312" t="s">
        <v>55</v>
      </c>
      <c r="AN3312" t="s">
        <v>55</v>
      </c>
      <c r="AO3312">
        <v>0</v>
      </c>
      <c r="AP3312">
        <v>0</v>
      </c>
      <c r="AQ3312">
        <v>0</v>
      </c>
      <c r="AR3312" t="s">
        <v>209</v>
      </c>
      <c r="AS3312" t="s">
        <v>80</v>
      </c>
      <c r="AT3312" t="s">
        <v>80</v>
      </c>
      <c r="AU3312" t="s">
        <v>80</v>
      </c>
      <c r="AV3312" t="s">
        <v>9171</v>
      </c>
      <c r="AW3312" t="s">
        <v>3807</v>
      </c>
      <c r="AX3312">
        <v>0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1</v>
      </c>
      <c r="BL3312">
        <v>2016031025</v>
      </c>
      <c r="BM3312">
        <v>25</v>
      </c>
    </row>
    <row r="3313" spans="1:65">
      <c r="A3313" t="s">
        <v>9172</v>
      </c>
      <c r="B3313">
        <v>3312</v>
      </c>
      <c r="C3313" t="s">
        <v>1223</v>
      </c>
      <c r="D3313">
        <v>1</v>
      </c>
      <c r="E3313">
        <v>25</v>
      </c>
      <c r="F3313">
        <v>2016031025</v>
      </c>
      <c r="G3313">
        <v>20160310</v>
      </c>
      <c r="H3313" t="s">
        <v>3808</v>
      </c>
      <c r="I3313" t="s">
        <v>426</v>
      </c>
      <c r="J3313" t="s">
        <v>55</v>
      </c>
      <c r="K3313">
        <v>0</v>
      </c>
      <c r="L3313" t="s">
        <v>55</v>
      </c>
      <c r="M3313" t="s">
        <v>55</v>
      </c>
      <c r="N3313" t="s">
        <v>56</v>
      </c>
      <c r="O3313" t="s">
        <v>57</v>
      </c>
      <c r="P3313" t="s">
        <v>57</v>
      </c>
      <c r="Q3313" t="s">
        <v>3</v>
      </c>
      <c r="R3313" t="s">
        <v>140</v>
      </c>
      <c r="S3313" t="s">
        <v>55</v>
      </c>
      <c r="T3313" t="s">
        <v>68</v>
      </c>
      <c r="U3313" t="s">
        <v>68</v>
      </c>
      <c r="V3313" t="s">
        <v>68</v>
      </c>
      <c r="W3313" t="s">
        <v>55</v>
      </c>
      <c r="X3313" t="s">
        <v>56</v>
      </c>
      <c r="Y3313" t="s">
        <v>56</v>
      </c>
      <c r="Z3313" t="s">
        <v>56</v>
      </c>
      <c r="AA3313" t="s">
        <v>57</v>
      </c>
      <c r="AB3313" t="s">
        <v>56</v>
      </c>
      <c r="AC3313" t="s">
        <v>56</v>
      </c>
      <c r="AD3313" t="s">
        <v>57</v>
      </c>
      <c r="AE3313">
        <v>0</v>
      </c>
      <c r="AF3313">
        <v>0</v>
      </c>
      <c r="AG3313">
        <v>0</v>
      </c>
      <c r="AH3313">
        <v>1</v>
      </c>
      <c r="AI3313" s="18" t="str">
        <f t="shared" si="205"/>
        <v>1</v>
      </c>
      <c r="AJ3313" s="18" t="str">
        <f t="shared" si="206"/>
        <v>1</v>
      </c>
      <c r="AK3313" s="18" t="str">
        <f t="shared" si="207"/>
        <v>1</v>
      </c>
      <c r="AL3313" s="18">
        <f t="shared" si="208"/>
        <v>1</v>
      </c>
      <c r="AM3313" t="s">
        <v>55</v>
      </c>
      <c r="AN3313" t="s">
        <v>55</v>
      </c>
      <c r="AO3313">
        <v>0</v>
      </c>
      <c r="AP3313">
        <v>0</v>
      </c>
      <c r="AQ3313">
        <v>0</v>
      </c>
      <c r="AR3313" t="s">
        <v>426</v>
      </c>
      <c r="AS3313" t="s">
        <v>141</v>
      </c>
      <c r="AT3313" t="s">
        <v>141</v>
      </c>
      <c r="AU3313" t="s">
        <v>1326</v>
      </c>
      <c r="AV3313" t="s">
        <v>9172</v>
      </c>
      <c r="AW3313" t="s">
        <v>3808</v>
      </c>
      <c r="AX3313">
        <v>0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1</v>
      </c>
      <c r="BL3313">
        <v>2016031025</v>
      </c>
      <c r="BM3313">
        <v>25</v>
      </c>
    </row>
    <row r="3314" spans="1:65">
      <c r="A3314" t="s">
        <v>9173</v>
      </c>
      <c r="B3314">
        <v>3313</v>
      </c>
      <c r="C3314" t="s">
        <v>1223</v>
      </c>
      <c r="D3314">
        <v>1</v>
      </c>
      <c r="E3314">
        <v>25</v>
      </c>
      <c r="F3314">
        <v>2016031025</v>
      </c>
      <c r="G3314">
        <v>20160310</v>
      </c>
      <c r="H3314" t="s">
        <v>3809</v>
      </c>
      <c r="I3314" t="s">
        <v>54</v>
      </c>
      <c r="J3314" t="s">
        <v>55</v>
      </c>
      <c r="K3314">
        <v>0</v>
      </c>
      <c r="L3314" t="s">
        <v>55</v>
      </c>
      <c r="M3314" t="s">
        <v>55</v>
      </c>
      <c r="N3314" t="s">
        <v>56</v>
      </c>
      <c r="O3314" t="s">
        <v>57</v>
      </c>
      <c r="P3314" t="s">
        <v>57</v>
      </c>
      <c r="Q3314" t="s">
        <v>3</v>
      </c>
      <c r="R3314" t="s">
        <v>80</v>
      </c>
      <c r="S3314" t="s">
        <v>55</v>
      </c>
      <c r="T3314" t="s">
        <v>56</v>
      </c>
      <c r="U3314" t="s">
        <v>56</v>
      </c>
      <c r="V3314" t="s">
        <v>56</v>
      </c>
      <c r="W3314" t="s">
        <v>55</v>
      </c>
      <c r="X3314" t="s">
        <v>56</v>
      </c>
      <c r="Y3314" t="s">
        <v>56</v>
      </c>
      <c r="Z3314" t="s">
        <v>56</v>
      </c>
      <c r="AA3314" t="s">
        <v>57</v>
      </c>
      <c r="AB3314" t="s">
        <v>56</v>
      </c>
      <c r="AC3314" t="s">
        <v>56</v>
      </c>
      <c r="AD3314" t="s">
        <v>57</v>
      </c>
      <c r="AE3314">
        <v>0</v>
      </c>
      <c r="AF3314">
        <v>0</v>
      </c>
      <c r="AG3314">
        <v>0</v>
      </c>
      <c r="AH3314">
        <v>1</v>
      </c>
      <c r="AI3314" s="18" t="str">
        <f t="shared" si="205"/>
        <v>1</v>
      </c>
      <c r="AJ3314" s="18" t="str">
        <f t="shared" si="206"/>
        <v>1</v>
      </c>
      <c r="AK3314" s="18" t="str">
        <f t="shared" si="207"/>
        <v>1</v>
      </c>
      <c r="AL3314" s="18">
        <f t="shared" si="208"/>
        <v>1</v>
      </c>
      <c r="AM3314" t="s">
        <v>55</v>
      </c>
      <c r="AN3314" t="s">
        <v>55</v>
      </c>
      <c r="AO3314">
        <v>0</v>
      </c>
      <c r="AP3314">
        <v>0</v>
      </c>
      <c r="AQ3314">
        <v>0</v>
      </c>
      <c r="AR3314" t="s">
        <v>59</v>
      </c>
      <c r="AS3314" t="s">
        <v>80</v>
      </c>
      <c r="AT3314" t="s">
        <v>80</v>
      </c>
      <c r="AU3314" t="s">
        <v>80</v>
      </c>
      <c r="AV3314" t="s">
        <v>9173</v>
      </c>
      <c r="AW3314" t="s">
        <v>3809</v>
      </c>
      <c r="AX3314">
        <v>0</v>
      </c>
      <c r="AY3314">
        <v>0</v>
      </c>
      <c r="AZ3314">
        <v>0</v>
      </c>
      <c r="BA3314">
        <v>1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2016031025</v>
      </c>
      <c r="BM3314">
        <v>25</v>
      </c>
    </row>
    <row r="3315" spans="1:65">
      <c r="A3315" t="s">
        <v>9174</v>
      </c>
      <c r="B3315">
        <v>3314</v>
      </c>
      <c r="C3315" t="s">
        <v>1223</v>
      </c>
      <c r="D3315">
        <v>1</v>
      </c>
      <c r="E3315">
        <v>25</v>
      </c>
      <c r="F3315">
        <v>2016031025</v>
      </c>
      <c r="G3315">
        <v>20160310</v>
      </c>
      <c r="H3315" t="s">
        <v>3810</v>
      </c>
      <c r="I3315" t="s">
        <v>1781</v>
      </c>
      <c r="J3315" t="s">
        <v>55</v>
      </c>
      <c r="K3315">
        <v>1</v>
      </c>
      <c r="L3315">
        <v>0</v>
      </c>
      <c r="M3315">
        <v>1</v>
      </c>
      <c r="N3315" t="s">
        <v>56</v>
      </c>
      <c r="O3315" t="s">
        <v>1781</v>
      </c>
      <c r="P3315" t="s">
        <v>68</v>
      </c>
      <c r="Q3315" t="s">
        <v>3</v>
      </c>
      <c r="R3315" t="s">
        <v>1326</v>
      </c>
      <c r="S3315" t="s">
        <v>55</v>
      </c>
      <c r="T3315" t="s">
        <v>56</v>
      </c>
      <c r="U3315" t="s">
        <v>56</v>
      </c>
      <c r="V3315" t="s">
        <v>56</v>
      </c>
      <c r="W3315" t="s">
        <v>55</v>
      </c>
      <c r="X3315" t="s">
        <v>56</v>
      </c>
      <c r="Y3315" t="s">
        <v>68</v>
      </c>
      <c r="Z3315" t="s">
        <v>56</v>
      </c>
      <c r="AA3315" t="s">
        <v>57</v>
      </c>
      <c r="AB3315" t="s">
        <v>68</v>
      </c>
      <c r="AC3315" t="s">
        <v>68</v>
      </c>
      <c r="AD3315" t="s">
        <v>3811</v>
      </c>
      <c r="AE3315">
        <v>0</v>
      </c>
      <c r="AF3315">
        <v>0</v>
      </c>
      <c r="AG3315">
        <v>0</v>
      </c>
      <c r="AH3315">
        <v>1</v>
      </c>
      <c r="AI3315" s="18" t="str">
        <f t="shared" si="205"/>
        <v>1</v>
      </c>
      <c r="AJ3315" s="18" t="str">
        <f t="shared" si="206"/>
        <v>1</v>
      </c>
      <c r="AK3315" s="18" t="str">
        <f t="shared" si="207"/>
        <v>1</v>
      </c>
      <c r="AL3315" s="18">
        <f t="shared" si="208"/>
        <v>1</v>
      </c>
      <c r="AM3315" t="s">
        <v>55</v>
      </c>
      <c r="AN3315" t="s">
        <v>55</v>
      </c>
      <c r="AO3315">
        <v>0</v>
      </c>
      <c r="AP3315">
        <v>0</v>
      </c>
      <c r="AQ3315">
        <v>0</v>
      </c>
      <c r="AR3315" t="s">
        <v>147</v>
      </c>
      <c r="AS3315" t="s">
        <v>141</v>
      </c>
      <c r="AT3315" t="s">
        <v>141</v>
      </c>
      <c r="AU3315" t="s">
        <v>1326</v>
      </c>
      <c r="AV3315" t="s">
        <v>9174</v>
      </c>
      <c r="AW3315" t="s">
        <v>3810</v>
      </c>
      <c r="AX3315">
        <v>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1</v>
      </c>
      <c r="BL3315">
        <v>2016031025</v>
      </c>
      <c r="BM3315">
        <v>25</v>
      </c>
    </row>
    <row r="3316" spans="1:65">
      <c r="A3316" t="s">
        <v>9175</v>
      </c>
      <c r="B3316">
        <v>3315</v>
      </c>
      <c r="C3316" t="s">
        <v>1223</v>
      </c>
      <c r="D3316">
        <v>1</v>
      </c>
      <c r="E3316">
        <v>25</v>
      </c>
      <c r="F3316">
        <v>2016031025</v>
      </c>
      <c r="G3316">
        <v>20160310</v>
      </c>
      <c r="H3316" t="s">
        <v>3812</v>
      </c>
      <c r="I3316" t="s">
        <v>80</v>
      </c>
      <c r="J3316" t="s">
        <v>55</v>
      </c>
      <c r="K3316">
        <v>1</v>
      </c>
      <c r="L3316">
        <v>0</v>
      </c>
      <c r="M3316">
        <v>1</v>
      </c>
      <c r="N3316" t="s">
        <v>56</v>
      </c>
      <c r="O3316" t="s">
        <v>80</v>
      </c>
      <c r="P3316" t="s">
        <v>68</v>
      </c>
      <c r="Q3316" t="s">
        <v>3</v>
      </c>
      <c r="R3316" t="s">
        <v>80</v>
      </c>
      <c r="S3316" t="s">
        <v>55</v>
      </c>
      <c r="T3316" t="s">
        <v>56</v>
      </c>
      <c r="U3316" t="s">
        <v>56</v>
      </c>
      <c r="V3316" t="s">
        <v>56</v>
      </c>
      <c r="W3316" t="s">
        <v>55</v>
      </c>
      <c r="X3316" t="s">
        <v>56</v>
      </c>
      <c r="Y3316" t="s">
        <v>56</v>
      </c>
      <c r="Z3316" t="s">
        <v>56</v>
      </c>
      <c r="AA3316" t="s">
        <v>57</v>
      </c>
      <c r="AB3316" t="s">
        <v>56</v>
      </c>
      <c r="AC3316" t="s">
        <v>56</v>
      </c>
      <c r="AD3316" t="s">
        <v>57</v>
      </c>
      <c r="AE3316">
        <v>0</v>
      </c>
      <c r="AF3316">
        <v>0</v>
      </c>
      <c r="AG3316">
        <v>0</v>
      </c>
      <c r="AH3316">
        <v>1</v>
      </c>
      <c r="AI3316" s="18" t="str">
        <f t="shared" si="205"/>
        <v>1</v>
      </c>
      <c r="AJ3316" s="18" t="str">
        <f t="shared" si="206"/>
        <v>1</v>
      </c>
      <c r="AK3316" s="18" t="str">
        <f t="shared" si="207"/>
        <v>1</v>
      </c>
      <c r="AL3316" s="18">
        <f t="shared" si="208"/>
        <v>1</v>
      </c>
      <c r="AM3316" t="s">
        <v>55</v>
      </c>
      <c r="AN3316" t="s">
        <v>55</v>
      </c>
      <c r="AO3316">
        <v>0</v>
      </c>
      <c r="AP3316">
        <v>0</v>
      </c>
      <c r="AQ3316">
        <v>0</v>
      </c>
      <c r="AR3316" t="s">
        <v>59</v>
      </c>
      <c r="AS3316" t="s">
        <v>80</v>
      </c>
      <c r="AT3316" t="s">
        <v>80</v>
      </c>
      <c r="AU3316" t="s">
        <v>80</v>
      </c>
      <c r="AV3316" t="s">
        <v>9175</v>
      </c>
      <c r="AW3316" t="s">
        <v>3812</v>
      </c>
      <c r="AX3316">
        <v>0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1</v>
      </c>
      <c r="BL3316">
        <v>2016031025</v>
      </c>
      <c r="BM3316">
        <v>25</v>
      </c>
    </row>
    <row r="3317" spans="1:65">
      <c r="A3317" t="s">
        <v>9176</v>
      </c>
      <c r="B3317">
        <v>3316</v>
      </c>
      <c r="C3317" t="s">
        <v>1223</v>
      </c>
      <c r="D3317">
        <v>1</v>
      </c>
      <c r="E3317">
        <v>25</v>
      </c>
      <c r="F3317">
        <v>2016031025</v>
      </c>
      <c r="G3317">
        <v>20160310</v>
      </c>
      <c r="H3317" t="s">
        <v>3813</v>
      </c>
      <c r="I3317" t="s">
        <v>80</v>
      </c>
      <c r="J3317" t="s">
        <v>55</v>
      </c>
      <c r="K3317">
        <v>1</v>
      </c>
      <c r="L3317">
        <v>0</v>
      </c>
      <c r="M3317">
        <v>1</v>
      </c>
      <c r="N3317" t="s">
        <v>56</v>
      </c>
      <c r="O3317" t="s">
        <v>217</v>
      </c>
      <c r="P3317" t="s">
        <v>68</v>
      </c>
      <c r="Q3317" t="s">
        <v>3</v>
      </c>
      <c r="R3317" t="s">
        <v>1326</v>
      </c>
      <c r="S3317" t="s">
        <v>55</v>
      </c>
      <c r="T3317" t="s">
        <v>56</v>
      </c>
      <c r="U3317" t="s">
        <v>56</v>
      </c>
      <c r="V3317" t="s">
        <v>56</v>
      </c>
      <c r="W3317" t="s">
        <v>55</v>
      </c>
      <c r="X3317" t="s">
        <v>56</v>
      </c>
      <c r="Y3317" t="s">
        <v>56</v>
      </c>
      <c r="Z3317" t="s">
        <v>68</v>
      </c>
      <c r="AA3317" t="s">
        <v>57</v>
      </c>
      <c r="AB3317" t="s">
        <v>56</v>
      </c>
      <c r="AC3317" t="s">
        <v>56</v>
      </c>
      <c r="AD3317" t="s">
        <v>57</v>
      </c>
      <c r="AE3317">
        <v>0</v>
      </c>
      <c r="AF3317">
        <v>0</v>
      </c>
      <c r="AG3317">
        <v>0</v>
      </c>
      <c r="AH3317">
        <v>1</v>
      </c>
      <c r="AI3317" s="18" t="str">
        <f t="shared" si="205"/>
        <v>1</v>
      </c>
      <c r="AJ3317" s="18" t="str">
        <f t="shared" si="206"/>
        <v>1</v>
      </c>
      <c r="AK3317" s="18" t="str">
        <f t="shared" si="207"/>
        <v>1</v>
      </c>
      <c r="AL3317" s="18">
        <f t="shared" si="208"/>
        <v>1</v>
      </c>
      <c r="AM3317" t="s">
        <v>55</v>
      </c>
      <c r="AN3317" t="s">
        <v>55</v>
      </c>
      <c r="AO3317">
        <v>0</v>
      </c>
      <c r="AP3317">
        <v>0</v>
      </c>
      <c r="AQ3317">
        <v>0</v>
      </c>
      <c r="AR3317" t="s">
        <v>59</v>
      </c>
      <c r="AS3317" t="s">
        <v>141</v>
      </c>
      <c r="AT3317" t="s">
        <v>141</v>
      </c>
      <c r="AU3317" t="s">
        <v>1326</v>
      </c>
      <c r="AV3317" t="s">
        <v>9176</v>
      </c>
      <c r="AW3317" t="s">
        <v>3813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1</v>
      </c>
      <c r="BL3317">
        <v>2016031025</v>
      </c>
      <c r="BM3317">
        <v>25</v>
      </c>
    </row>
    <row r="3318" spans="1:65">
      <c r="A3318" t="s">
        <v>9177</v>
      </c>
      <c r="B3318">
        <v>3317</v>
      </c>
      <c r="C3318" t="s">
        <v>1223</v>
      </c>
      <c r="D3318">
        <v>1</v>
      </c>
      <c r="E3318">
        <v>25</v>
      </c>
      <c r="F3318">
        <v>2016031025</v>
      </c>
      <c r="G3318">
        <v>20160310</v>
      </c>
      <c r="H3318" t="s">
        <v>3814</v>
      </c>
      <c r="I3318" t="s">
        <v>80</v>
      </c>
      <c r="J3318" t="s">
        <v>55</v>
      </c>
      <c r="K3318">
        <v>0</v>
      </c>
      <c r="L3318" t="s">
        <v>55</v>
      </c>
      <c r="M3318" t="s">
        <v>55</v>
      </c>
      <c r="N3318" t="s">
        <v>56</v>
      </c>
      <c r="O3318" t="s">
        <v>57</v>
      </c>
      <c r="P3318" t="s">
        <v>57</v>
      </c>
      <c r="Q3318" t="s">
        <v>3</v>
      </c>
      <c r="R3318" t="s">
        <v>80</v>
      </c>
      <c r="S3318" t="s">
        <v>55</v>
      </c>
      <c r="T3318" t="s">
        <v>56</v>
      </c>
      <c r="U3318" t="s">
        <v>56</v>
      </c>
      <c r="V3318" t="s">
        <v>56</v>
      </c>
      <c r="W3318" t="s">
        <v>55</v>
      </c>
      <c r="X3318" t="s">
        <v>56</v>
      </c>
      <c r="Y3318" t="s">
        <v>56</v>
      </c>
      <c r="Z3318" t="s">
        <v>56</v>
      </c>
      <c r="AA3318" t="s">
        <v>57</v>
      </c>
      <c r="AB3318" t="s">
        <v>56</v>
      </c>
      <c r="AC3318" t="s">
        <v>56</v>
      </c>
      <c r="AD3318" t="s">
        <v>57</v>
      </c>
      <c r="AE3318">
        <v>0</v>
      </c>
      <c r="AF3318">
        <v>0</v>
      </c>
      <c r="AG3318">
        <v>0</v>
      </c>
      <c r="AH3318">
        <v>1</v>
      </c>
      <c r="AI3318" s="18" t="str">
        <f t="shared" si="205"/>
        <v>1</v>
      </c>
      <c r="AJ3318" s="18" t="str">
        <f t="shared" si="206"/>
        <v>1</v>
      </c>
      <c r="AK3318" s="18" t="str">
        <f t="shared" si="207"/>
        <v>1</v>
      </c>
      <c r="AL3318" s="18">
        <f t="shared" si="208"/>
        <v>1</v>
      </c>
      <c r="AM3318" t="s">
        <v>55</v>
      </c>
      <c r="AN3318" t="s">
        <v>55</v>
      </c>
      <c r="AO3318">
        <v>0</v>
      </c>
      <c r="AP3318">
        <v>0</v>
      </c>
      <c r="AQ3318">
        <v>0</v>
      </c>
      <c r="AR3318" t="s">
        <v>59</v>
      </c>
      <c r="AS3318" t="s">
        <v>80</v>
      </c>
      <c r="AT3318" t="s">
        <v>80</v>
      </c>
      <c r="AU3318" t="s">
        <v>80</v>
      </c>
      <c r="AV3318" t="s">
        <v>9177</v>
      </c>
      <c r="AW3318" t="s">
        <v>3814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2016031025</v>
      </c>
      <c r="BM3318">
        <v>25</v>
      </c>
    </row>
    <row r="3319" spans="1:65">
      <c r="A3319" t="s">
        <v>9178</v>
      </c>
      <c r="B3319">
        <v>3318</v>
      </c>
      <c r="C3319" t="s">
        <v>57</v>
      </c>
      <c r="D3319" t="s">
        <v>55</v>
      </c>
      <c r="E3319">
        <v>25</v>
      </c>
      <c r="F3319">
        <v>2016031025</v>
      </c>
      <c r="G3319" t="s">
        <v>55</v>
      </c>
      <c r="H3319" t="s">
        <v>3815</v>
      </c>
      <c r="I3319" t="s">
        <v>55</v>
      </c>
      <c r="J3319" t="s">
        <v>55</v>
      </c>
      <c r="K3319" t="s">
        <v>55</v>
      </c>
      <c r="L3319" t="s">
        <v>55</v>
      </c>
      <c r="M3319" t="s">
        <v>55</v>
      </c>
      <c r="N3319" t="s">
        <v>57</v>
      </c>
      <c r="O3319" t="s">
        <v>57</v>
      </c>
      <c r="P3319" t="s">
        <v>57</v>
      </c>
      <c r="Q3319" t="s">
        <v>57</v>
      </c>
      <c r="R3319" t="s">
        <v>57</v>
      </c>
      <c r="S3319" t="s">
        <v>55</v>
      </c>
      <c r="T3319" t="s">
        <v>57</v>
      </c>
      <c r="U3319" t="s">
        <v>57</v>
      </c>
      <c r="V3319" t="s">
        <v>57</v>
      </c>
      <c r="W3319" t="s">
        <v>55</v>
      </c>
      <c r="X3319" t="s">
        <v>57</v>
      </c>
      <c r="Y3319" t="s">
        <v>57</v>
      </c>
      <c r="Z3319" t="s">
        <v>57</v>
      </c>
      <c r="AA3319" t="s">
        <v>57</v>
      </c>
      <c r="AB3319" t="s">
        <v>57</v>
      </c>
      <c r="AC3319" t="s">
        <v>57</v>
      </c>
      <c r="AD3319" t="s">
        <v>57</v>
      </c>
      <c r="AE3319">
        <v>0</v>
      </c>
      <c r="AF3319">
        <v>0</v>
      </c>
      <c r="AG3319">
        <v>0</v>
      </c>
      <c r="AH3319">
        <v>0</v>
      </c>
      <c r="AI3319" s="18" t="str">
        <f t="shared" si="205"/>
        <v>1</v>
      </c>
      <c r="AJ3319" s="18" t="str">
        <f t="shared" si="206"/>
        <v>1</v>
      </c>
      <c r="AK3319" s="18" t="str">
        <f t="shared" si="207"/>
        <v>1</v>
      </c>
      <c r="AL3319" s="18">
        <f t="shared" si="208"/>
        <v>0</v>
      </c>
      <c r="AM3319" t="s">
        <v>55</v>
      </c>
      <c r="AN3319" t="s">
        <v>55</v>
      </c>
      <c r="AO3319">
        <v>0</v>
      </c>
      <c r="AP3319">
        <v>1</v>
      </c>
      <c r="AQ3319">
        <v>0</v>
      </c>
      <c r="AR3319" t="s">
        <v>59</v>
      </c>
      <c r="AS3319" t="s">
        <v>80</v>
      </c>
      <c r="AT3319" t="s">
        <v>80</v>
      </c>
      <c r="AU3319" t="s">
        <v>80</v>
      </c>
      <c r="AV3319" t="s">
        <v>9178</v>
      </c>
      <c r="AW3319" t="s">
        <v>3815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0</v>
      </c>
      <c r="BL3319">
        <v>2016031025</v>
      </c>
      <c r="BM3319">
        <v>25</v>
      </c>
    </row>
    <row r="3320" spans="1:65">
      <c r="A3320" t="s">
        <v>9179</v>
      </c>
      <c r="B3320">
        <v>3319</v>
      </c>
      <c r="C3320" t="s">
        <v>1223</v>
      </c>
      <c r="D3320">
        <v>1</v>
      </c>
      <c r="E3320">
        <v>25</v>
      </c>
      <c r="F3320">
        <v>2016031025</v>
      </c>
      <c r="G3320">
        <v>20160310</v>
      </c>
      <c r="H3320" t="s">
        <v>3816</v>
      </c>
      <c r="I3320" t="s">
        <v>1387</v>
      </c>
      <c r="J3320" t="s">
        <v>55</v>
      </c>
      <c r="K3320">
        <v>1</v>
      </c>
      <c r="L3320">
        <v>0</v>
      </c>
      <c r="M3320">
        <v>1</v>
      </c>
      <c r="N3320" t="s">
        <v>56</v>
      </c>
      <c r="O3320" t="s">
        <v>1387</v>
      </c>
      <c r="P3320" t="s">
        <v>68</v>
      </c>
      <c r="Q3320" t="s">
        <v>3</v>
      </c>
      <c r="R3320" t="s">
        <v>1326</v>
      </c>
      <c r="S3320" t="s">
        <v>55</v>
      </c>
      <c r="T3320" t="s">
        <v>68</v>
      </c>
      <c r="U3320" t="s">
        <v>68</v>
      </c>
      <c r="V3320" t="s">
        <v>56</v>
      </c>
      <c r="W3320" t="s">
        <v>55</v>
      </c>
      <c r="X3320" t="s">
        <v>56</v>
      </c>
      <c r="Y3320" t="s">
        <v>56</v>
      </c>
      <c r="Z3320" t="s">
        <v>68</v>
      </c>
      <c r="AA3320" t="s">
        <v>57</v>
      </c>
      <c r="AB3320" t="s">
        <v>56</v>
      </c>
      <c r="AC3320" t="s">
        <v>56</v>
      </c>
      <c r="AD3320" t="s">
        <v>57</v>
      </c>
      <c r="AE3320">
        <v>0</v>
      </c>
      <c r="AF3320">
        <v>0</v>
      </c>
      <c r="AG3320">
        <v>0</v>
      </c>
      <c r="AH3320">
        <v>1</v>
      </c>
      <c r="AI3320" s="18" t="str">
        <f t="shared" si="205"/>
        <v>1</v>
      </c>
      <c r="AJ3320" s="18" t="str">
        <f t="shared" si="206"/>
        <v>1</v>
      </c>
      <c r="AK3320" s="18" t="str">
        <f t="shared" si="207"/>
        <v>1</v>
      </c>
      <c r="AL3320" s="18">
        <f t="shared" si="208"/>
        <v>1</v>
      </c>
      <c r="AM3320" t="s">
        <v>55</v>
      </c>
      <c r="AN3320" t="s">
        <v>55</v>
      </c>
      <c r="AO3320">
        <v>0</v>
      </c>
      <c r="AP3320">
        <v>0</v>
      </c>
      <c r="AQ3320">
        <v>0</v>
      </c>
      <c r="AR3320" t="s">
        <v>379</v>
      </c>
      <c r="AS3320" t="s">
        <v>141</v>
      </c>
      <c r="AT3320" t="s">
        <v>141</v>
      </c>
      <c r="AU3320" t="s">
        <v>1326</v>
      </c>
      <c r="AV3320" t="s">
        <v>9179</v>
      </c>
      <c r="AW3320" t="s">
        <v>3816</v>
      </c>
      <c r="AX3320">
        <v>0</v>
      </c>
      <c r="AY3320">
        <v>0</v>
      </c>
      <c r="AZ3320">
        <v>0</v>
      </c>
      <c r="BA3320">
        <v>1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1</v>
      </c>
      <c r="BL3320">
        <v>2016031025</v>
      </c>
      <c r="BM3320">
        <v>25</v>
      </c>
    </row>
    <row r="3321" spans="1:65">
      <c r="A3321" t="s">
        <v>9180</v>
      </c>
      <c r="B3321">
        <v>3320</v>
      </c>
      <c r="C3321" t="s">
        <v>1223</v>
      </c>
      <c r="D3321">
        <v>1</v>
      </c>
      <c r="E3321">
        <v>25</v>
      </c>
      <c r="F3321">
        <v>2016031025</v>
      </c>
      <c r="G3321">
        <v>20160310</v>
      </c>
      <c r="H3321" t="s">
        <v>3817</v>
      </c>
      <c r="I3321" t="s">
        <v>1387</v>
      </c>
      <c r="J3321" t="s">
        <v>55</v>
      </c>
      <c r="K3321">
        <v>1</v>
      </c>
      <c r="L3321">
        <v>0</v>
      </c>
      <c r="M3321">
        <v>1</v>
      </c>
      <c r="N3321" t="s">
        <v>56</v>
      </c>
      <c r="O3321" t="s">
        <v>1387</v>
      </c>
      <c r="P3321" t="s">
        <v>68</v>
      </c>
      <c r="Q3321" t="s">
        <v>3</v>
      </c>
      <c r="R3321" t="s">
        <v>1326</v>
      </c>
      <c r="S3321" t="s">
        <v>55</v>
      </c>
      <c r="T3321" t="s">
        <v>68</v>
      </c>
      <c r="U3321" t="s">
        <v>68</v>
      </c>
      <c r="V3321" t="s">
        <v>56</v>
      </c>
      <c r="W3321" t="s">
        <v>55</v>
      </c>
      <c r="X3321" t="s">
        <v>56</v>
      </c>
      <c r="Y3321" t="s">
        <v>56</v>
      </c>
      <c r="Z3321" t="s">
        <v>68</v>
      </c>
      <c r="AA3321" t="s">
        <v>57</v>
      </c>
      <c r="AB3321" t="s">
        <v>56</v>
      </c>
      <c r="AC3321" t="s">
        <v>56</v>
      </c>
      <c r="AD3321" t="s">
        <v>57</v>
      </c>
      <c r="AE3321">
        <v>0</v>
      </c>
      <c r="AF3321">
        <v>0</v>
      </c>
      <c r="AG3321">
        <v>0</v>
      </c>
      <c r="AH3321">
        <v>1</v>
      </c>
      <c r="AI3321" s="18" t="str">
        <f t="shared" si="205"/>
        <v>1</v>
      </c>
      <c r="AJ3321" s="18" t="str">
        <f t="shared" si="206"/>
        <v>1</v>
      </c>
      <c r="AK3321" s="18" t="str">
        <f t="shared" si="207"/>
        <v>1</v>
      </c>
      <c r="AL3321" s="18">
        <f t="shared" si="208"/>
        <v>1</v>
      </c>
      <c r="AM3321" t="s">
        <v>55</v>
      </c>
      <c r="AN3321" t="s">
        <v>55</v>
      </c>
      <c r="AO3321">
        <v>0</v>
      </c>
      <c r="AP3321">
        <v>0</v>
      </c>
      <c r="AQ3321">
        <v>0</v>
      </c>
      <c r="AR3321" t="s">
        <v>379</v>
      </c>
      <c r="AS3321" t="s">
        <v>141</v>
      </c>
      <c r="AT3321" t="s">
        <v>141</v>
      </c>
      <c r="AU3321" t="s">
        <v>1326</v>
      </c>
      <c r="AV3321" t="s">
        <v>9180</v>
      </c>
      <c r="AW3321" t="s">
        <v>3817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1</v>
      </c>
      <c r="BL3321">
        <v>2016031025</v>
      </c>
      <c r="BM3321">
        <v>25</v>
      </c>
    </row>
    <row r="3322" spans="1:65">
      <c r="A3322" t="s">
        <v>9181</v>
      </c>
      <c r="B3322">
        <v>3321</v>
      </c>
      <c r="C3322" t="s">
        <v>1223</v>
      </c>
      <c r="D3322">
        <v>1</v>
      </c>
      <c r="E3322">
        <v>25</v>
      </c>
      <c r="F3322">
        <v>2016031025</v>
      </c>
      <c r="G3322">
        <v>20160310</v>
      </c>
      <c r="H3322" t="s">
        <v>3818</v>
      </c>
      <c r="I3322" t="s">
        <v>80</v>
      </c>
      <c r="J3322" t="s">
        <v>55</v>
      </c>
      <c r="K3322">
        <v>1</v>
      </c>
      <c r="L3322">
        <v>0</v>
      </c>
      <c r="M3322">
        <v>1</v>
      </c>
      <c r="N3322" t="s">
        <v>56</v>
      </c>
      <c r="O3322" t="s">
        <v>80</v>
      </c>
      <c r="P3322" t="s">
        <v>68</v>
      </c>
      <c r="Q3322" t="s">
        <v>3</v>
      </c>
      <c r="R3322" t="s">
        <v>80</v>
      </c>
      <c r="S3322" t="s">
        <v>55</v>
      </c>
      <c r="T3322" t="s">
        <v>56</v>
      </c>
      <c r="U3322" t="s">
        <v>56</v>
      </c>
      <c r="V3322" t="s">
        <v>56</v>
      </c>
      <c r="W3322" t="s">
        <v>55</v>
      </c>
      <c r="X3322" t="s">
        <v>56</v>
      </c>
      <c r="Y3322" t="s">
        <v>56</v>
      </c>
      <c r="Z3322" t="s">
        <v>56</v>
      </c>
      <c r="AA3322" t="s">
        <v>57</v>
      </c>
      <c r="AB3322" t="s">
        <v>56</v>
      </c>
      <c r="AC3322" t="s">
        <v>56</v>
      </c>
      <c r="AD3322" t="s">
        <v>57</v>
      </c>
      <c r="AE3322">
        <v>0</v>
      </c>
      <c r="AF3322">
        <v>0</v>
      </c>
      <c r="AG3322">
        <v>0</v>
      </c>
      <c r="AH3322">
        <v>1</v>
      </c>
      <c r="AI3322" s="18" t="str">
        <f t="shared" si="205"/>
        <v>1</v>
      </c>
      <c r="AJ3322" s="18" t="str">
        <f t="shared" si="206"/>
        <v>1</v>
      </c>
      <c r="AK3322" s="18" t="str">
        <f t="shared" si="207"/>
        <v>1</v>
      </c>
      <c r="AL3322" s="18">
        <f t="shared" si="208"/>
        <v>1</v>
      </c>
      <c r="AM3322" t="s">
        <v>55</v>
      </c>
      <c r="AN3322" t="s">
        <v>55</v>
      </c>
      <c r="AO3322">
        <v>0</v>
      </c>
      <c r="AP3322">
        <v>0</v>
      </c>
      <c r="AQ3322">
        <v>0</v>
      </c>
      <c r="AR3322" t="s">
        <v>59</v>
      </c>
      <c r="AS3322" t="s">
        <v>80</v>
      </c>
      <c r="AT3322" t="s">
        <v>80</v>
      </c>
      <c r="AU3322" t="s">
        <v>80</v>
      </c>
      <c r="AV3322" t="s">
        <v>9181</v>
      </c>
      <c r="AW3322" t="s">
        <v>3818</v>
      </c>
      <c r="AX3322">
        <v>0</v>
      </c>
      <c r="AY3322">
        <v>0</v>
      </c>
      <c r="AZ3322">
        <v>0</v>
      </c>
      <c r="BA3322">
        <v>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1</v>
      </c>
      <c r="BL3322">
        <v>2016031025</v>
      </c>
      <c r="BM3322">
        <v>25</v>
      </c>
    </row>
    <row r="3323" spans="1:65">
      <c r="A3323" t="s">
        <v>9182</v>
      </c>
      <c r="B3323">
        <v>3322</v>
      </c>
      <c r="C3323" t="s">
        <v>1223</v>
      </c>
      <c r="D3323">
        <v>1</v>
      </c>
      <c r="E3323">
        <v>25</v>
      </c>
      <c r="F3323">
        <v>2016031025</v>
      </c>
      <c r="G3323">
        <v>20160310</v>
      </c>
      <c r="H3323" t="s">
        <v>3819</v>
      </c>
      <c r="I3323" t="s">
        <v>1387</v>
      </c>
      <c r="J3323" t="s">
        <v>55</v>
      </c>
      <c r="K3323">
        <v>1</v>
      </c>
      <c r="L3323">
        <v>0</v>
      </c>
      <c r="M3323">
        <v>1</v>
      </c>
      <c r="N3323" t="s">
        <v>56</v>
      </c>
      <c r="O3323" t="s">
        <v>1387</v>
      </c>
      <c r="P3323" t="s">
        <v>68</v>
      </c>
      <c r="Q3323" t="s">
        <v>3</v>
      </c>
      <c r="R3323" t="s">
        <v>1326</v>
      </c>
      <c r="S3323" t="s">
        <v>55</v>
      </c>
      <c r="T3323" t="s">
        <v>68</v>
      </c>
      <c r="U3323" t="s">
        <v>68</v>
      </c>
      <c r="V3323" t="s">
        <v>56</v>
      </c>
      <c r="W3323" t="s">
        <v>55</v>
      </c>
      <c r="X3323" t="s">
        <v>56</v>
      </c>
      <c r="Y3323" t="s">
        <v>56</v>
      </c>
      <c r="Z3323" t="s">
        <v>68</v>
      </c>
      <c r="AA3323" t="s">
        <v>57</v>
      </c>
      <c r="AB3323" t="s">
        <v>56</v>
      </c>
      <c r="AC3323" t="s">
        <v>56</v>
      </c>
      <c r="AD3323" t="s">
        <v>57</v>
      </c>
      <c r="AE3323">
        <v>0</v>
      </c>
      <c r="AF3323">
        <v>0</v>
      </c>
      <c r="AG3323">
        <v>0</v>
      </c>
      <c r="AH3323">
        <v>1</v>
      </c>
      <c r="AI3323" s="18" t="str">
        <f t="shared" si="205"/>
        <v>1</v>
      </c>
      <c r="AJ3323" s="18" t="str">
        <f t="shared" si="206"/>
        <v>1</v>
      </c>
      <c r="AK3323" s="18" t="str">
        <f t="shared" si="207"/>
        <v>1</v>
      </c>
      <c r="AL3323" s="18">
        <f t="shared" si="208"/>
        <v>1</v>
      </c>
      <c r="AM3323" t="s">
        <v>55</v>
      </c>
      <c r="AN3323" t="s">
        <v>55</v>
      </c>
      <c r="AO3323">
        <v>0</v>
      </c>
      <c r="AP3323">
        <v>0</v>
      </c>
      <c r="AQ3323">
        <v>0</v>
      </c>
      <c r="AR3323" t="s">
        <v>379</v>
      </c>
      <c r="AS3323" t="s">
        <v>141</v>
      </c>
      <c r="AT3323" t="s">
        <v>141</v>
      </c>
      <c r="AU3323" t="s">
        <v>1326</v>
      </c>
      <c r="AV3323" t="s">
        <v>9182</v>
      </c>
      <c r="AW3323" t="s">
        <v>3819</v>
      </c>
      <c r="AX3323">
        <v>0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1</v>
      </c>
      <c r="BL3323">
        <v>2016031025</v>
      </c>
      <c r="BM3323">
        <v>25</v>
      </c>
    </row>
    <row r="3324" spans="1:65">
      <c r="A3324" t="s">
        <v>9183</v>
      </c>
      <c r="B3324">
        <v>3323</v>
      </c>
      <c r="C3324" t="s">
        <v>1223</v>
      </c>
      <c r="D3324">
        <v>1</v>
      </c>
      <c r="E3324">
        <v>25</v>
      </c>
      <c r="F3324">
        <v>2016031025</v>
      </c>
      <c r="G3324">
        <v>20160310</v>
      </c>
      <c r="H3324" t="s">
        <v>3820</v>
      </c>
      <c r="I3324" t="s">
        <v>80</v>
      </c>
      <c r="J3324" t="s">
        <v>55</v>
      </c>
      <c r="K3324">
        <v>0</v>
      </c>
      <c r="L3324" t="s">
        <v>55</v>
      </c>
      <c r="M3324" t="s">
        <v>55</v>
      </c>
      <c r="N3324" t="s">
        <v>56</v>
      </c>
      <c r="O3324" t="s">
        <v>57</v>
      </c>
      <c r="P3324" t="s">
        <v>57</v>
      </c>
      <c r="Q3324" t="s">
        <v>3</v>
      </c>
      <c r="R3324" t="s">
        <v>1326</v>
      </c>
      <c r="S3324" t="s">
        <v>55</v>
      </c>
      <c r="T3324" t="s">
        <v>56</v>
      </c>
      <c r="U3324" t="s">
        <v>56</v>
      </c>
      <c r="V3324" t="s">
        <v>56</v>
      </c>
      <c r="W3324" t="s">
        <v>55</v>
      </c>
      <c r="X3324" t="s">
        <v>56</v>
      </c>
      <c r="Y3324" t="s">
        <v>56</v>
      </c>
      <c r="Z3324" t="s">
        <v>68</v>
      </c>
      <c r="AA3324" t="s">
        <v>57</v>
      </c>
      <c r="AB3324" t="s">
        <v>56</v>
      </c>
      <c r="AC3324" t="s">
        <v>56</v>
      </c>
      <c r="AD3324" t="s">
        <v>57</v>
      </c>
      <c r="AE3324">
        <v>0</v>
      </c>
      <c r="AF3324">
        <v>0</v>
      </c>
      <c r="AG3324">
        <v>0</v>
      </c>
      <c r="AH3324">
        <v>1</v>
      </c>
      <c r="AI3324" s="18" t="str">
        <f t="shared" si="205"/>
        <v>1</v>
      </c>
      <c r="AJ3324" s="18" t="str">
        <f t="shared" si="206"/>
        <v>1</v>
      </c>
      <c r="AK3324" s="18" t="str">
        <f t="shared" si="207"/>
        <v>1</v>
      </c>
      <c r="AL3324" s="18">
        <f t="shared" si="208"/>
        <v>1</v>
      </c>
      <c r="AM3324" t="s">
        <v>55</v>
      </c>
      <c r="AN3324" t="s">
        <v>55</v>
      </c>
      <c r="AO3324">
        <v>0</v>
      </c>
      <c r="AP3324">
        <v>0</v>
      </c>
      <c r="AQ3324">
        <v>0</v>
      </c>
      <c r="AR3324" t="s">
        <v>59</v>
      </c>
      <c r="AS3324" t="s">
        <v>141</v>
      </c>
      <c r="AT3324" t="s">
        <v>141</v>
      </c>
      <c r="AU3324" t="s">
        <v>1326</v>
      </c>
      <c r="AV3324" t="s">
        <v>9183</v>
      </c>
      <c r="AW3324" t="s">
        <v>3820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1</v>
      </c>
      <c r="BL3324">
        <v>2016031025</v>
      </c>
      <c r="BM3324">
        <v>25</v>
      </c>
    </row>
    <row r="3325" spans="1:65">
      <c r="A3325" t="s">
        <v>9184</v>
      </c>
      <c r="B3325">
        <v>3324</v>
      </c>
      <c r="C3325" t="s">
        <v>1223</v>
      </c>
      <c r="D3325">
        <v>1</v>
      </c>
      <c r="E3325">
        <v>25</v>
      </c>
      <c r="F3325">
        <v>2016031025</v>
      </c>
      <c r="G3325">
        <v>20160310</v>
      </c>
      <c r="H3325" t="s">
        <v>3821</v>
      </c>
      <c r="I3325" t="s">
        <v>1387</v>
      </c>
      <c r="J3325" t="s">
        <v>55</v>
      </c>
      <c r="K3325">
        <v>1</v>
      </c>
      <c r="L3325">
        <v>0</v>
      </c>
      <c r="M3325">
        <v>1</v>
      </c>
      <c r="N3325" t="s">
        <v>56</v>
      </c>
      <c r="O3325" t="s">
        <v>1387</v>
      </c>
      <c r="P3325" t="s">
        <v>68</v>
      </c>
      <c r="Q3325" t="s">
        <v>3</v>
      </c>
      <c r="R3325" t="s">
        <v>140</v>
      </c>
      <c r="S3325" t="s">
        <v>55</v>
      </c>
      <c r="T3325" t="s">
        <v>56</v>
      </c>
      <c r="U3325" t="s">
        <v>56</v>
      </c>
      <c r="V3325" t="s">
        <v>56</v>
      </c>
      <c r="W3325" t="s">
        <v>55</v>
      </c>
      <c r="X3325" t="s">
        <v>56</v>
      </c>
      <c r="Y3325" t="s">
        <v>56</v>
      </c>
      <c r="Z3325" t="s">
        <v>56</v>
      </c>
      <c r="AA3325" t="s">
        <v>57</v>
      </c>
      <c r="AB3325" t="s">
        <v>56</v>
      </c>
      <c r="AC3325" t="s">
        <v>68</v>
      </c>
      <c r="AD3325" t="s">
        <v>57</v>
      </c>
      <c r="AE3325">
        <v>0</v>
      </c>
      <c r="AF3325">
        <v>0</v>
      </c>
      <c r="AG3325">
        <v>0</v>
      </c>
      <c r="AH3325">
        <v>1</v>
      </c>
      <c r="AI3325" s="18" t="str">
        <f t="shared" si="205"/>
        <v>1</v>
      </c>
      <c r="AJ3325" s="18" t="str">
        <f t="shared" si="206"/>
        <v>1</v>
      </c>
      <c r="AK3325" s="18" t="str">
        <f t="shared" si="207"/>
        <v>1</v>
      </c>
      <c r="AL3325" s="18">
        <f t="shared" si="208"/>
        <v>1</v>
      </c>
      <c r="AM3325" t="s">
        <v>55</v>
      </c>
      <c r="AN3325" t="s">
        <v>55</v>
      </c>
      <c r="AO3325">
        <v>0</v>
      </c>
      <c r="AP3325">
        <v>0</v>
      </c>
      <c r="AQ3325">
        <v>0</v>
      </c>
      <c r="AR3325" t="s">
        <v>379</v>
      </c>
      <c r="AS3325" t="s">
        <v>141</v>
      </c>
      <c r="AT3325" t="s">
        <v>141</v>
      </c>
      <c r="AU3325" t="s">
        <v>1326</v>
      </c>
      <c r="AV3325" t="s">
        <v>9184</v>
      </c>
      <c r="AW3325" t="s">
        <v>3821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1</v>
      </c>
      <c r="BL3325">
        <v>2016031025</v>
      </c>
      <c r="BM3325">
        <v>25</v>
      </c>
    </row>
    <row r="3326" spans="1:65">
      <c r="A3326" t="s">
        <v>9185</v>
      </c>
      <c r="B3326">
        <v>3325</v>
      </c>
      <c r="C3326" t="s">
        <v>1223</v>
      </c>
      <c r="D3326">
        <v>1</v>
      </c>
      <c r="E3326">
        <v>25</v>
      </c>
      <c r="F3326">
        <v>2016031025</v>
      </c>
      <c r="G3326">
        <v>20160310</v>
      </c>
      <c r="H3326" t="s">
        <v>3822</v>
      </c>
      <c r="I3326" t="s">
        <v>54</v>
      </c>
      <c r="J3326" t="s">
        <v>55</v>
      </c>
      <c r="K3326">
        <v>0</v>
      </c>
      <c r="L3326" t="s">
        <v>55</v>
      </c>
      <c r="M3326" t="s">
        <v>55</v>
      </c>
      <c r="N3326" t="s">
        <v>56</v>
      </c>
      <c r="O3326" t="s">
        <v>57</v>
      </c>
      <c r="P3326" t="s">
        <v>57</v>
      </c>
      <c r="Q3326" t="s">
        <v>3</v>
      </c>
      <c r="R3326" t="s">
        <v>80</v>
      </c>
      <c r="S3326" t="s">
        <v>55</v>
      </c>
      <c r="T3326" t="s">
        <v>56</v>
      </c>
      <c r="U3326" t="s">
        <v>56</v>
      </c>
      <c r="V3326" t="s">
        <v>56</v>
      </c>
      <c r="W3326" t="s">
        <v>55</v>
      </c>
      <c r="X3326" t="s">
        <v>56</v>
      </c>
      <c r="Y3326" t="s">
        <v>56</v>
      </c>
      <c r="Z3326" t="s">
        <v>56</v>
      </c>
      <c r="AA3326" t="s">
        <v>57</v>
      </c>
      <c r="AB3326" t="s">
        <v>56</v>
      </c>
      <c r="AC3326" t="s">
        <v>56</v>
      </c>
      <c r="AD3326" t="s">
        <v>57</v>
      </c>
      <c r="AE3326">
        <v>0</v>
      </c>
      <c r="AF3326">
        <v>0</v>
      </c>
      <c r="AG3326">
        <v>0</v>
      </c>
      <c r="AH3326">
        <v>1</v>
      </c>
      <c r="AI3326" s="18" t="str">
        <f t="shared" si="205"/>
        <v>1</v>
      </c>
      <c r="AJ3326" s="18" t="str">
        <f t="shared" si="206"/>
        <v>1</v>
      </c>
      <c r="AK3326" s="18" t="str">
        <f t="shared" si="207"/>
        <v>1</v>
      </c>
      <c r="AL3326" s="18">
        <f t="shared" si="208"/>
        <v>1</v>
      </c>
      <c r="AM3326" t="s">
        <v>55</v>
      </c>
      <c r="AN3326" t="s">
        <v>55</v>
      </c>
      <c r="AO3326">
        <v>0</v>
      </c>
      <c r="AP3326">
        <v>0</v>
      </c>
      <c r="AQ3326">
        <v>0</v>
      </c>
      <c r="AR3326" t="s">
        <v>59</v>
      </c>
      <c r="AS3326" t="s">
        <v>80</v>
      </c>
      <c r="AT3326" t="s">
        <v>80</v>
      </c>
      <c r="AU3326" t="s">
        <v>80</v>
      </c>
      <c r="AV3326" t="s">
        <v>9185</v>
      </c>
      <c r="AW3326" t="s">
        <v>3822</v>
      </c>
      <c r="AX3326">
        <v>0</v>
      </c>
      <c r="AY3326">
        <v>0</v>
      </c>
      <c r="AZ3326">
        <v>0</v>
      </c>
      <c r="BA3326">
        <v>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1</v>
      </c>
      <c r="BL3326">
        <v>2016031025</v>
      </c>
      <c r="BM3326">
        <v>25</v>
      </c>
    </row>
    <row r="3327" spans="1:65">
      <c r="A3327" t="s">
        <v>9186</v>
      </c>
      <c r="B3327">
        <v>3326</v>
      </c>
      <c r="C3327" t="s">
        <v>57</v>
      </c>
      <c r="D3327" t="s">
        <v>55</v>
      </c>
      <c r="E3327">
        <v>25</v>
      </c>
      <c r="F3327">
        <v>2016031025</v>
      </c>
      <c r="G3327" t="s">
        <v>55</v>
      </c>
      <c r="H3327" t="s">
        <v>3823</v>
      </c>
      <c r="I3327" t="s">
        <v>55</v>
      </c>
      <c r="J3327" t="s">
        <v>55</v>
      </c>
      <c r="K3327" t="s">
        <v>55</v>
      </c>
      <c r="L3327" t="s">
        <v>55</v>
      </c>
      <c r="M3327" t="s">
        <v>55</v>
      </c>
      <c r="N3327" t="s">
        <v>57</v>
      </c>
      <c r="O3327" t="s">
        <v>57</v>
      </c>
      <c r="P3327" t="s">
        <v>57</v>
      </c>
      <c r="Q3327" t="s">
        <v>57</v>
      </c>
      <c r="R3327" t="s">
        <v>57</v>
      </c>
      <c r="S3327" t="s">
        <v>55</v>
      </c>
      <c r="T3327" t="s">
        <v>57</v>
      </c>
      <c r="U3327" t="s">
        <v>57</v>
      </c>
      <c r="V3327" t="s">
        <v>57</v>
      </c>
      <c r="W3327" t="s">
        <v>55</v>
      </c>
      <c r="X3327" t="s">
        <v>57</v>
      </c>
      <c r="Y3327" t="s">
        <v>57</v>
      </c>
      <c r="Z3327" t="s">
        <v>57</v>
      </c>
      <c r="AA3327" t="s">
        <v>57</v>
      </c>
      <c r="AB3327" t="s">
        <v>57</v>
      </c>
      <c r="AC3327" t="s">
        <v>57</v>
      </c>
      <c r="AD3327" t="s">
        <v>57</v>
      </c>
      <c r="AE3327">
        <v>0</v>
      </c>
      <c r="AF3327">
        <v>0</v>
      </c>
      <c r="AG3327">
        <v>0</v>
      </c>
      <c r="AH3327">
        <v>0</v>
      </c>
      <c r="AI3327" s="18" t="str">
        <f t="shared" si="205"/>
        <v>1</v>
      </c>
      <c r="AJ3327" s="18" t="str">
        <f t="shared" si="206"/>
        <v>1</v>
      </c>
      <c r="AK3327" s="18" t="str">
        <f t="shared" si="207"/>
        <v>1</v>
      </c>
      <c r="AL3327" s="18">
        <f t="shared" si="208"/>
        <v>0</v>
      </c>
      <c r="AM3327" t="s">
        <v>55</v>
      </c>
      <c r="AN3327" t="s">
        <v>55</v>
      </c>
      <c r="AO3327">
        <v>0</v>
      </c>
      <c r="AP3327">
        <v>1</v>
      </c>
      <c r="AQ3327">
        <v>0</v>
      </c>
      <c r="AR3327" t="s">
        <v>59</v>
      </c>
      <c r="AS3327" t="s">
        <v>80</v>
      </c>
      <c r="AT3327" t="s">
        <v>80</v>
      </c>
      <c r="AU3327" t="s">
        <v>80</v>
      </c>
      <c r="AV3327" t="s">
        <v>9186</v>
      </c>
      <c r="AW3327" t="s">
        <v>3823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0</v>
      </c>
      <c r="BL3327">
        <v>2016031025</v>
      </c>
      <c r="BM3327">
        <v>25</v>
      </c>
    </row>
    <row r="3328" spans="1:65">
      <c r="A3328" t="s">
        <v>9187</v>
      </c>
      <c r="B3328">
        <v>3327</v>
      </c>
      <c r="C3328" t="s">
        <v>1223</v>
      </c>
      <c r="D3328">
        <v>1</v>
      </c>
      <c r="E3328">
        <v>25</v>
      </c>
      <c r="F3328">
        <v>2016031025</v>
      </c>
      <c r="G3328">
        <v>20160310</v>
      </c>
      <c r="H3328" t="s">
        <v>3824</v>
      </c>
      <c r="I3328" t="s">
        <v>1250</v>
      </c>
      <c r="J3328" t="s">
        <v>55</v>
      </c>
      <c r="K3328">
        <v>1</v>
      </c>
      <c r="L3328">
        <v>0</v>
      </c>
      <c r="M3328">
        <v>1</v>
      </c>
      <c r="N3328" t="s">
        <v>56</v>
      </c>
      <c r="O3328" t="s">
        <v>1250</v>
      </c>
      <c r="P3328" t="s">
        <v>68</v>
      </c>
      <c r="Q3328" t="s">
        <v>3</v>
      </c>
      <c r="R3328" t="s">
        <v>140</v>
      </c>
      <c r="S3328" t="s">
        <v>55</v>
      </c>
      <c r="T3328" t="s">
        <v>56</v>
      </c>
      <c r="U3328" t="s">
        <v>56</v>
      </c>
      <c r="V3328" t="s">
        <v>68</v>
      </c>
      <c r="W3328" t="s">
        <v>55</v>
      </c>
      <c r="X3328" t="s">
        <v>56</v>
      </c>
      <c r="Y3328" t="s">
        <v>56</v>
      </c>
      <c r="Z3328" t="s">
        <v>68</v>
      </c>
      <c r="AA3328" t="s">
        <v>57</v>
      </c>
      <c r="AB3328" t="s">
        <v>56</v>
      </c>
      <c r="AC3328" t="s">
        <v>68</v>
      </c>
      <c r="AD3328" t="s">
        <v>57</v>
      </c>
      <c r="AE3328">
        <v>0</v>
      </c>
      <c r="AF3328">
        <v>0</v>
      </c>
      <c r="AG3328">
        <v>0</v>
      </c>
      <c r="AH3328">
        <v>1</v>
      </c>
      <c r="AI3328" s="18" t="str">
        <f t="shared" si="205"/>
        <v>1</v>
      </c>
      <c r="AJ3328" s="18" t="str">
        <f t="shared" si="206"/>
        <v>1</v>
      </c>
      <c r="AK3328" s="18" t="str">
        <f t="shared" si="207"/>
        <v>1</v>
      </c>
      <c r="AL3328" s="18">
        <f t="shared" si="208"/>
        <v>1</v>
      </c>
      <c r="AM3328" t="s">
        <v>55</v>
      </c>
      <c r="AN3328" t="s">
        <v>55</v>
      </c>
      <c r="AO3328">
        <v>0</v>
      </c>
      <c r="AP3328">
        <v>0</v>
      </c>
      <c r="AQ3328">
        <v>0</v>
      </c>
      <c r="AR3328" t="s">
        <v>379</v>
      </c>
      <c r="AS3328" t="s">
        <v>141</v>
      </c>
      <c r="AT3328" t="s">
        <v>141</v>
      </c>
      <c r="AU3328" t="s">
        <v>1326</v>
      </c>
      <c r="AV3328" t="s">
        <v>9187</v>
      </c>
      <c r="AW3328" t="s">
        <v>3824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</v>
      </c>
      <c r="BL3328">
        <v>2016031025</v>
      </c>
      <c r="BM3328">
        <v>25</v>
      </c>
    </row>
    <row r="3329" spans="1:65">
      <c r="A3329" t="s">
        <v>9188</v>
      </c>
      <c r="B3329">
        <v>3328</v>
      </c>
      <c r="C3329" t="s">
        <v>1223</v>
      </c>
      <c r="D3329">
        <v>1</v>
      </c>
      <c r="E3329">
        <v>25</v>
      </c>
      <c r="F3329">
        <v>2016031025</v>
      </c>
      <c r="G3329">
        <v>20160310</v>
      </c>
      <c r="H3329" t="s">
        <v>3825</v>
      </c>
      <c r="I3329" t="s">
        <v>426</v>
      </c>
      <c r="J3329" t="s">
        <v>55</v>
      </c>
      <c r="K3329">
        <v>0</v>
      </c>
      <c r="L3329" t="s">
        <v>55</v>
      </c>
      <c r="M3329" t="s">
        <v>55</v>
      </c>
      <c r="N3329" t="s">
        <v>56</v>
      </c>
      <c r="O3329" t="s">
        <v>57</v>
      </c>
      <c r="P3329" t="s">
        <v>57</v>
      </c>
      <c r="Q3329" t="s">
        <v>3</v>
      </c>
      <c r="R3329" t="s">
        <v>140</v>
      </c>
      <c r="S3329" t="s">
        <v>55</v>
      </c>
      <c r="T3329" t="s">
        <v>68</v>
      </c>
      <c r="U3329" t="s">
        <v>68</v>
      </c>
      <c r="V3329" t="s">
        <v>68</v>
      </c>
      <c r="W3329" t="s">
        <v>55</v>
      </c>
      <c r="X3329" t="s">
        <v>56</v>
      </c>
      <c r="Y3329" t="s">
        <v>56</v>
      </c>
      <c r="Z3329" t="s">
        <v>56</v>
      </c>
      <c r="AA3329" t="s">
        <v>57</v>
      </c>
      <c r="AB3329" t="s">
        <v>56</v>
      </c>
      <c r="AC3329" t="s">
        <v>68</v>
      </c>
      <c r="AD3329" t="s">
        <v>57</v>
      </c>
      <c r="AE3329">
        <v>0</v>
      </c>
      <c r="AF3329">
        <v>0</v>
      </c>
      <c r="AG3329">
        <v>0</v>
      </c>
      <c r="AH3329">
        <v>1</v>
      </c>
      <c r="AI3329" s="18" t="str">
        <f t="shared" si="205"/>
        <v>1</v>
      </c>
      <c r="AJ3329" s="18" t="str">
        <f t="shared" si="206"/>
        <v>1</v>
      </c>
      <c r="AK3329" s="18" t="str">
        <f t="shared" si="207"/>
        <v>1</v>
      </c>
      <c r="AL3329" s="18">
        <f t="shared" si="208"/>
        <v>1</v>
      </c>
      <c r="AM3329" t="s">
        <v>55</v>
      </c>
      <c r="AN3329" t="s">
        <v>55</v>
      </c>
      <c r="AO3329">
        <v>0</v>
      </c>
      <c r="AP3329">
        <v>0</v>
      </c>
      <c r="AQ3329">
        <v>0</v>
      </c>
      <c r="AR3329" t="s">
        <v>426</v>
      </c>
      <c r="AS3329" t="s">
        <v>141</v>
      </c>
      <c r="AT3329" t="s">
        <v>141</v>
      </c>
      <c r="AU3329" t="s">
        <v>1326</v>
      </c>
      <c r="AV3329" t="s">
        <v>9188</v>
      </c>
      <c r="AW3329" t="s">
        <v>3825</v>
      </c>
      <c r="AX3329">
        <v>0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1</v>
      </c>
      <c r="BL3329">
        <v>2016031025</v>
      </c>
      <c r="BM3329">
        <v>25</v>
      </c>
    </row>
    <row r="3330" spans="1:65">
      <c r="A3330" t="s">
        <v>9189</v>
      </c>
      <c r="B3330">
        <v>3329</v>
      </c>
      <c r="C3330" t="s">
        <v>1223</v>
      </c>
      <c r="D3330">
        <v>1</v>
      </c>
      <c r="E3330">
        <v>25</v>
      </c>
      <c r="F3330">
        <v>2016031025</v>
      </c>
      <c r="G3330">
        <v>20160310</v>
      </c>
      <c r="H3330" t="s">
        <v>3826</v>
      </c>
      <c r="I3330" t="s">
        <v>1250</v>
      </c>
      <c r="J3330" t="s">
        <v>55</v>
      </c>
      <c r="K3330">
        <v>2</v>
      </c>
      <c r="L3330">
        <v>0</v>
      </c>
      <c r="M3330">
        <v>2</v>
      </c>
      <c r="N3330" t="s">
        <v>56</v>
      </c>
      <c r="O3330" t="s">
        <v>1250</v>
      </c>
      <c r="P3330" t="s">
        <v>68</v>
      </c>
      <c r="Q3330" t="s">
        <v>3</v>
      </c>
      <c r="R3330" t="s">
        <v>140</v>
      </c>
      <c r="S3330" t="s">
        <v>55</v>
      </c>
      <c r="T3330" t="s">
        <v>56</v>
      </c>
      <c r="U3330" t="s">
        <v>56</v>
      </c>
      <c r="V3330" t="s">
        <v>56</v>
      </c>
      <c r="W3330" t="s">
        <v>55</v>
      </c>
      <c r="X3330" t="s">
        <v>56</v>
      </c>
      <c r="Y3330" t="s">
        <v>56</v>
      </c>
      <c r="Z3330" t="s">
        <v>56</v>
      </c>
      <c r="AA3330" t="s">
        <v>57</v>
      </c>
      <c r="AB3330" t="s">
        <v>56</v>
      </c>
      <c r="AC3330" t="s">
        <v>68</v>
      </c>
      <c r="AD3330" t="s">
        <v>57</v>
      </c>
      <c r="AE3330">
        <v>0</v>
      </c>
      <c r="AF3330">
        <v>0</v>
      </c>
      <c r="AG3330">
        <v>0</v>
      </c>
      <c r="AH3330">
        <v>1</v>
      </c>
      <c r="AI3330" s="18" t="str">
        <f t="shared" si="205"/>
        <v>1</v>
      </c>
      <c r="AJ3330" s="18" t="str">
        <f t="shared" si="206"/>
        <v>1</v>
      </c>
      <c r="AK3330" s="18" t="str">
        <f t="shared" si="207"/>
        <v>1</v>
      </c>
      <c r="AL3330" s="18">
        <f t="shared" si="208"/>
        <v>1</v>
      </c>
      <c r="AM3330" t="s">
        <v>55</v>
      </c>
      <c r="AN3330" t="s">
        <v>55</v>
      </c>
      <c r="AO3330">
        <v>0</v>
      </c>
      <c r="AP3330">
        <v>0</v>
      </c>
      <c r="AQ3330">
        <v>0</v>
      </c>
      <c r="AR3330" t="s">
        <v>379</v>
      </c>
      <c r="AS3330" t="s">
        <v>141</v>
      </c>
      <c r="AT3330" t="s">
        <v>141</v>
      </c>
      <c r="AU3330" t="s">
        <v>1326</v>
      </c>
      <c r="AV3330" t="s">
        <v>9189</v>
      </c>
      <c r="AW3330" t="s">
        <v>3826</v>
      </c>
      <c r="AX3330">
        <v>0</v>
      </c>
      <c r="AY3330">
        <v>0</v>
      </c>
      <c r="AZ3330">
        <v>0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1</v>
      </c>
      <c r="BL3330">
        <v>2016031025</v>
      </c>
      <c r="BM3330">
        <v>25</v>
      </c>
    </row>
    <row r="3331" spans="1:65">
      <c r="A3331" t="s">
        <v>9190</v>
      </c>
      <c r="B3331">
        <v>3330</v>
      </c>
      <c r="C3331" t="s">
        <v>1223</v>
      </c>
      <c r="D3331">
        <v>1</v>
      </c>
      <c r="E3331">
        <v>25</v>
      </c>
      <c r="F3331">
        <v>2016031025</v>
      </c>
      <c r="G3331">
        <v>20160310</v>
      </c>
      <c r="H3331" t="s">
        <v>3827</v>
      </c>
      <c r="I3331" t="s">
        <v>1250</v>
      </c>
      <c r="J3331" t="s">
        <v>55</v>
      </c>
      <c r="K3331">
        <v>1</v>
      </c>
      <c r="L3331">
        <v>0</v>
      </c>
      <c r="M3331">
        <v>1</v>
      </c>
      <c r="N3331" t="s">
        <v>56</v>
      </c>
      <c r="O3331" t="s">
        <v>1250</v>
      </c>
      <c r="P3331" t="s">
        <v>57</v>
      </c>
      <c r="Q3331" t="s">
        <v>3</v>
      </c>
      <c r="R3331" t="s">
        <v>140</v>
      </c>
      <c r="S3331" t="s">
        <v>55</v>
      </c>
      <c r="T3331" t="s">
        <v>68</v>
      </c>
      <c r="U3331" t="s">
        <v>68</v>
      </c>
      <c r="V3331" t="s">
        <v>56</v>
      </c>
      <c r="W3331" t="s">
        <v>55</v>
      </c>
      <c r="X3331" t="s">
        <v>56</v>
      </c>
      <c r="Y3331" t="s">
        <v>56</v>
      </c>
      <c r="Z3331" t="s">
        <v>68</v>
      </c>
      <c r="AA3331" t="s">
        <v>57</v>
      </c>
      <c r="AB3331" t="s">
        <v>56</v>
      </c>
      <c r="AC3331" t="s">
        <v>68</v>
      </c>
      <c r="AD3331" t="s">
        <v>57</v>
      </c>
      <c r="AE3331">
        <v>0</v>
      </c>
      <c r="AF3331">
        <v>0</v>
      </c>
      <c r="AG3331">
        <v>0</v>
      </c>
      <c r="AH3331">
        <v>1</v>
      </c>
      <c r="AI3331" s="18" t="str">
        <f t="shared" ref="AI3331:AI3394" si="209">IF(ISERROR(FIND("0",AE3331))=FALSE, "1", IF(ISERROR(FIND("1",AE3331))=FALSE, "0"))</f>
        <v>1</v>
      </c>
      <c r="AJ3331" s="18" t="str">
        <f t="shared" ref="AJ3331:AJ3394" si="210">IF(ISERROR(FIND("0",AF3331))=FALSE, "1", IF(ISERROR(FIND("1",AF3331))=FALSE, "0"))</f>
        <v>1</v>
      </c>
      <c r="AK3331" s="18" t="str">
        <f t="shared" ref="AK3331:AK3394" si="211">IF(ISERROR(FIND("0",AG3331))=FALSE, "1", IF(ISERROR(FIND("1",AG3331))=FALSE, "0"))</f>
        <v>1</v>
      </c>
      <c r="AL3331" s="18">
        <f t="shared" ref="AL3331:AL3394" si="212">AH3331</f>
        <v>1</v>
      </c>
      <c r="AM3331" t="s">
        <v>55</v>
      </c>
      <c r="AN3331" t="s">
        <v>55</v>
      </c>
      <c r="AO3331">
        <v>0</v>
      </c>
      <c r="AP3331">
        <v>0</v>
      </c>
      <c r="AQ3331">
        <v>0</v>
      </c>
      <c r="AR3331" t="s">
        <v>379</v>
      </c>
      <c r="AS3331" t="s">
        <v>141</v>
      </c>
      <c r="AT3331" t="s">
        <v>141</v>
      </c>
      <c r="AU3331" t="s">
        <v>1326</v>
      </c>
      <c r="AV3331" t="s">
        <v>9190</v>
      </c>
      <c r="AW3331" t="s">
        <v>3827</v>
      </c>
      <c r="AX3331">
        <v>0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1</v>
      </c>
      <c r="BL3331">
        <v>2016031025</v>
      </c>
      <c r="BM3331">
        <v>25</v>
      </c>
    </row>
    <row r="3332" spans="1:65">
      <c r="A3332" t="s">
        <v>9191</v>
      </c>
      <c r="B3332">
        <v>3331</v>
      </c>
      <c r="C3332" t="s">
        <v>1223</v>
      </c>
      <c r="D3332">
        <v>1</v>
      </c>
      <c r="E3332">
        <v>25</v>
      </c>
      <c r="F3332">
        <v>2016031025</v>
      </c>
      <c r="G3332">
        <v>20160310</v>
      </c>
      <c r="H3332" t="s">
        <v>3828</v>
      </c>
      <c r="I3332" t="s">
        <v>1250</v>
      </c>
      <c r="J3332" t="s">
        <v>55</v>
      </c>
      <c r="K3332">
        <v>1</v>
      </c>
      <c r="L3332">
        <v>1</v>
      </c>
      <c r="M3332">
        <v>0</v>
      </c>
      <c r="N3332" t="s">
        <v>56</v>
      </c>
      <c r="O3332" t="s">
        <v>1250</v>
      </c>
      <c r="P3332" t="s">
        <v>57</v>
      </c>
      <c r="Q3332" t="s">
        <v>3</v>
      </c>
      <c r="R3332" t="s">
        <v>140</v>
      </c>
      <c r="S3332" t="s">
        <v>55</v>
      </c>
      <c r="T3332" t="s">
        <v>56</v>
      </c>
      <c r="U3332" t="s">
        <v>56</v>
      </c>
      <c r="V3332" t="s">
        <v>56</v>
      </c>
      <c r="W3332" t="s">
        <v>55</v>
      </c>
      <c r="X3332" t="s">
        <v>56</v>
      </c>
      <c r="Y3332" t="s">
        <v>56</v>
      </c>
      <c r="Z3332" t="s">
        <v>68</v>
      </c>
      <c r="AA3332" t="s">
        <v>57</v>
      </c>
      <c r="AB3332" t="s">
        <v>56</v>
      </c>
      <c r="AC3332" t="s">
        <v>68</v>
      </c>
      <c r="AD3332" t="s">
        <v>57</v>
      </c>
      <c r="AE3332">
        <v>1</v>
      </c>
      <c r="AF3332">
        <v>1</v>
      </c>
      <c r="AG3332">
        <v>1</v>
      </c>
      <c r="AH3332">
        <v>0</v>
      </c>
      <c r="AI3332" s="18" t="str">
        <f t="shared" si="209"/>
        <v>0</v>
      </c>
      <c r="AJ3332" s="18" t="str">
        <f t="shared" si="210"/>
        <v>0</v>
      </c>
      <c r="AK3332" s="18" t="str">
        <f t="shared" si="211"/>
        <v>0</v>
      </c>
      <c r="AL3332" s="18">
        <f t="shared" si="212"/>
        <v>0</v>
      </c>
      <c r="AM3332">
        <v>7</v>
      </c>
      <c r="AN3332">
        <v>1</v>
      </c>
      <c r="AO3332">
        <v>0</v>
      </c>
      <c r="AP3332">
        <v>0</v>
      </c>
      <c r="AQ3332">
        <v>0</v>
      </c>
      <c r="AR3332" t="s">
        <v>379</v>
      </c>
      <c r="AS3332" t="s">
        <v>141</v>
      </c>
      <c r="AT3332" t="s">
        <v>141</v>
      </c>
      <c r="AU3332" t="s">
        <v>1326</v>
      </c>
      <c r="AV3332" t="s">
        <v>9191</v>
      </c>
      <c r="AW3332" t="s">
        <v>3828</v>
      </c>
      <c r="AX3332">
        <v>1</v>
      </c>
      <c r="AY3332">
        <v>1</v>
      </c>
      <c r="AZ3332">
        <v>1</v>
      </c>
      <c r="BA3332">
        <v>0</v>
      </c>
      <c r="BB3332">
        <v>0</v>
      </c>
      <c r="BC3332">
        <v>0</v>
      </c>
      <c r="BD3332">
        <v>0</v>
      </c>
      <c r="BE3332">
        <v>1</v>
      </c>
      <c r="BF3332">
        <v>1</v>
      </c>
      <c r="BG3332">
        <v>1</v>
      </c>
      <c r="BH3332">
        <v>0</v>
      </c>
      <c r="BI3332">
        <v>0</v>
      </c>
      <c r="BJ3332">
        <v>0</v>
      </c>
      <c r="BK3332">
        <v>0</v>
      </c>
      <c r="BL3332">
        <v>2016031025</v>
      </c>
      <c r="BM3332">
        <v>25</v>
      </c>
    </row>
    <row r="3333" spans="1:65">
      <c r="A3333" t="s">
        <v>9192</v>
      </c>
      <c r="B3333">
        <v>3332</v>
      </c>
      <c r="C3333" t="s">
        <v>1223</v>
      </c>
      <c r="D3333">
        <v>1</v>
      </c>
      <c r="E3333">
        <v>25</v>
      </c>
      <c r="F3333">
        <v>2016031025</v>
      </c>
      <c r="G3333">
        <v>20160310</v>
      </c>
      <c r="H3333" t="s">
        <v>3829</v>
      </c>
      <c r="I3333" t="s">
        <v>54</v>
      </c>
      <c r="J3333" t="s">
        <v>55</v>
      </c>
      <c r="K3333">
        <v>0</v>
      </c>
      <c r="L3333" t="s">
        <v>55</v>
      </c>
      <c r="M3333" t="s">
        <v>55</v>
      </c>
      <c r="N3333" t="s">
        <v>56</v>
      </c>
      <c r="O3333" t="s">
        <v>57</v>
      </c>
      <c r="P3333" t="s">
        <v>57</v>
      </c>
      <c r="Q3333" t="s">
        <v>3</v>
      </c>
      <c r="R3333" t="s">
        <v>1326</v>
      </c>
      <c r="S3333" t="s">
        <v>55</v>
      </c>
      <c r="T3333" t="s">
        <v>56</v>
      </c>
      <c r="U3333" t="s">
        <v>56</v>
      </c>
      <c r="V3333" t="s">
        <v>56</v>
      </c>
      <c r="W3333" t="s">
        <v>55</v>
      </c>
      <c r="X3333" t="s">
        <v>56</v>
      </c>
      <c r="Y3333" t="s">
        <v>56</v>
      </c>
      <c r="Z3333" t="s">
        <v>68</v>
      </c>
      <c r="AA3333" t="s">
        <v>57</v>
      </c>
      <c r="AB3333" t="s">
        <v>56</v>
      </c>
      <c r="AC3333" t="s">
        <v>56</v>
      </c>
      <c r="AD3333" t="s">
        <v>57</v>
      </c>
      <c r="AE3333">
        <v>0</v>
      </c>
      <c r="AF3333">
        <v>0</v>
      </c>
      <c r="AG3333">
        <v>0</v>
      </c>
      <c r="AH3333">
        <v>1</v>
      </c>
      <c r="AI3333" s="18" t="str">
        <f t="shared" si="209"/>
        <v>1</v>
      </c>
      <c r="AJ3333" s="18" t="str">
        <f t="shared" si="210"/>
        <v>1</v>
      </c>
      <c r="AK3333" s="18" t="str">
        <f t="shared" si="211"/>
        <v>1</v>
      </c>
      <c r="AL3333" s="18">
        <f t="shared" si="212"/>
        <v>1</v>
      </c>
      <c r="AM3333" t="s">
        <v>55</v>
      </c>
      <c r="AN3333" t="s">
        <v>55</v>
      </c>
      <c r="AO3333">
        <v>0</v>
      </c>
      <c r="AP3333">
        <v>0</v>
      </c>
      <c r="AQ3333">
        <v>0</v>
      </c>
      <c r="AR3333" t="s">
        <v>59</v>
      </c>
      <c r="AS3333" t="s">
        <v>141</v>
      </c>
      <c r="AT3333" t="s">
        <v>141</v>
      </c>
      <c r="AU3333" t="s">
        <v>1326</v>
      </c>
      <c r="AV3333" t="s">
        <v>9192</v>
      </c>
      <c r="AW3333" t="s">
        <v>3829</v>
      </c>
      <c r="AX3333">
        <v>0</v>
      </c>
      <c r="AY3333">
        <v>0</v>
      </c>
      <c r="AZ3333">
        <v>0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1</v>
      </c>
      <c r="BL3333">
        <v>2016031025</v>
      </c>
      <c r="BM3333">
        <v>25</v>
      </c>
    </row>
    <row r="3334" spans="1:65">
      <c r="A3334" t="s">
        <v>9193</v>
      </c>
      <c r="B3334">
        <v>3333</v>
      </c>
      <c r="C3334" t="s">
        <v>57</v>
      </c>
      <c r="D3334" t="s">
        <v>55</v>
      </c>
      <c r="E3334">
        <v>25</v>
      </c>
      <c r="F3334">
        <v>2016031025</v>
      </c>
      <c r="G3334" t="s">
        <v>55</v>
      </c>
      <c r="H3334" t="s">
        <v>3830</v>
      </c>
      <c r="I3334" t="s">
        <v>55</v>
      </c>
      <c r="J3334" t="s">
        <v>55</v>
      </c>
      <c r="K3334" t="s">
        <v>55</v>
      </c>
      <c r="L3334" t="s">
        <v>55</v>
      </c>
      <c r="M3334" t="s">
        <v>55</v>
      </c>
      <c r="N3334" t="s">
        <v>57</v>
      </c>
      <c r="O3334" t="s">
        <v>57</v>
      </c>
      <c r="P3334" t="s">
        <v>57</v>
      </c>
      <c r="Q3334" t="s">
        <v>57</v>
      </c>
      <c r="R3334" t="s">
        <v>57</v>
      </c>
      <c r="S3334" t="s">
        <v>55</v>
      </c>
      <c r="T3334" t="s">
        <v>57</v>
      </c>
      <c r="U3334" t="s">
        <v>57</v>
      </c>
      <c r="V3334" t="s">
        <v>57</v>
      </c>
      <c r="W3334" t="s">
        <v>55</v>
      </c>
      <c r="X3334" t="s">
        <v>57</v>
      </c>
      <c r="Y3334" t="s">
        <v>57</v>
      </c>
      <c r="Z3334" t="s">
        <v>57</v>
      </c>
      <c r="AA3334" t="s">
        <v>57</v>
      </c>
      <c r="AB3334" t="s">
        <v>57</v>
      </c>
      <c r="AC3334" t="s">
        <v>57</v>
      </c>
      <c r="AD3334" t="s">
        <v>57</v>
      </c>
      <c r="AE3334">
        <v>0</v>
      </c>
      <c r="AF3334">
        <v>0</v>
      </c>
      <c r="AG3334">
        <v>0</v>
      </c>
      <c r="AH3334">
        <v>0</v>
      </c>
      <c r="AI3334" s="18" t="str">
        <f t="shared" si="209"/>
        <v>1</v>
      </c>
      <c r="AJ3334" s="18" t="str">
        <f t="shared" si="210"/>
        <v>1</v>
      </c>
      <c r="AK3334" s="18" t="str">
        <f t="shared" si="211"/>
        <v>1</v>
      </c>
      <c r="AL3334" s="18">
        <f t="shared" si="212"/>
        <v>0</v>
      </c>
      <c r="AM3334" t="s">
        <v>55</v>
      </c>
      <c r="AN3334" t="s">
        <v>55</v>
      </c>
      <c r="AO3334">
        <v>0</v>
      </c>
      <c r="AP3334">
        <v>1</v>
      </c>
      <c r="AQ3334">
        <v>0</v>
      </c>
      <c r="AR3334" t="s">
        <v>59</v>
      </c>
      <c r="AS3334" t="s">
        <v>80</v>
      </c>
      <c r="AT3334" t="s">
        <v>80</v>
      </c>
      <c r="AU3334" t="s">
        <v>80</v>
      </c>
      <c r="AV3334" t="s">
        <v>9193</v>
      </c>
      <c r="AW3334" t="s">
        <v>3830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0</v>
      </c>
      <c r="BL3334">
        <v>2016031025</v>
      </c>
      <c r="BM3334">
        <v>25</v>
      </c>
    </row>
    <row r="3335" spans="1:65">
      <c r="A3335" t="s">
        <v>9194</v>
      </c>
      <c r="B3335">
        <v>3334</v>
      </c>
      <c r="C3335" t="s">
        <v>57</v>
      </c>
      <c r="D3335" t="s">
        <v>55</v>
      </c>
      <c r="E3335">
        <v>25</v>
      </c>
      <c r="F3335">
        <v>2016031025</v>
      </c>
      <c r="G3335" t="s">
        <v>55</v>
      </c>
      <c r="H3335" t="s">
        <v>3831</v>
      </c>
      <c r="I3335" t="s">
        <v>55</v>
      </c>
      <c r="J3335" t="s">
        <v>55</v>
      </c>
      <c r="K3335" t="s">
        <v>55</v>
      </c>
      <c r="L3335" t="s">
        <v>55</v>
      </c>
      <c r="M3335" t="s">
        <v>55</v>
      </c>
      <c r="N3335" t="s">
        <v>57</v>
      </c>
      <c r="O3335" t="s">
        <v>57</v>
      </c>
      <c r="P3335" t="s">
        <v>57</v>
      </c>
      <c r="Q3335" t="s">
        <v>57</v>
      </c>
      <c r="R3335" t="s">
        <v>57</v>
      </c>
      <c r="S3335" t="s">
        <v>55</v>
      </c>
      <c r="T3335" t="s">
        <v>57</v>
      </c>
      <c r="U3335" t="s">
        <v>57</v>
      </c>
      <c r="V3335" t="s">
        <v>57</v>
      </c>
      <c r="W3335" t="s">
        <v>55</v>
      </c>
      <c r="X3335" t="s">
        <v>57</v>
      </c>
      <c r="Y3335" t="s">
        <v>57</v>
      </c>
      <c r="Z3335" t="s">
        <v>57</v>
      </c>
      <c r="AA3335" t="s">
        <v>57</v>
      </c>
      <c r="AB3335" t="s">
        <v>57</v>
      </c>
      <c r="AC3335" t="s">
        <v>57</v>
      </c>
      <c r="AD3335" t="s">
        <v>57</v>
      </c>
      <c r="AE3335">
        <v>0</v>
      </c>
      <c r="AF3335">
        <v>0</v>
      </c>
      <c r="AG3335">
        <v>0</v>
      </c>
      <c r="AH3335">
        <v>0</v>
      </c>
      <c r="AI3335" s="18" t="str">
        <f t="shared" si="209"/>
        <v>1</v>
      </c>
      <c r="AJ3335" s="18" t="str">
        <f t="shared" si="210"/>
        <v>1</v>
      </c>
      <c r="AK3335" s="18" t="str">
        <f t="shared" si="211"/>
        <v>1</v>
      </c>
      <c r="AL3335" s="18">
        <f t="shared" si="212"/>
        <v>0</v>
      </c>
      <c r="AM3335" t="s">
        <v>55</v>
      </c>
      <c r="AN3335" t="s">
        <v>55</v>
      </c>
      <c r="AO3335">
        <v>0</v>
      </c>
      <c r="AP3335">
        <v>1</v>
      </c>
      <c r="AQ3335">
        <v>0</v>
      </c>
      <c r="AR3335" t="s">
        <v>59</v>
      </c>
      <c r="AS3335" t="s">
        <v>80</v>
      </c>
      <c r="AT3335" t="s">
        <v>80</v>
      </c>
      <c r="AU3335" t="s">
        <v>80</v>
      </c>
      <c r="AV3335" t="s">
        <v>9194</v>
      </c>
      <c r="AW3335" t="s">
        <v>3831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0</v>
      </c>
      <c r="BL3335">
        <v>2016031025</v>
      </c>
      <c r="BM3335">
        <v>25</v>
      </c>
    </row>
    <row r="3336" spans="1:65">
      <c r="A3336" t="s">
        <v>9195</v>
      </c>
      <c r="B3336">
        <v>3335</v>
      </c>
      <c r="C3336" t="s">
        <v>57</v>
      </c>
      <c r="D3336" t="s">
        <v>55</v>
      </c>
      <c r="E3336">
        <v>25</v>
      </c>
      <c r="F3336">
        <v>2016031025</v>
      </c>
      <c r="G3336" t="s">
        <v>55</v>
      </c>
      <c r="H3336" t="s">
        <v>3832</v>
      </c>
      <c r="I3336" t="s">
        <v>55</v>
      </c>
      <c r="J3336" t="s">
        <v>55</v>
      </c>
      <c r="K3336" t="s">
        <v>55</v>
      </c>
      <c r="L3336" t="s">
        <v>55</v>
      </c>
      <c r="M3336" t="s">
        <v>55</v>
      </c>
      <c r="N3336" t="s">
        <v>57</v>
      </c>
      <c r="O3336" t="s">
        <v>57</v>
      </c>
      <c r="P3336" t="s">
        <v>57</v>
      </c>
      <c r="Q3336" t="s">
        <v>57</v>
      </c>
      <c r="R3336" t="s">
        <v>57</v>
      </c>
      <c r="S3336" t="s">
        <v>55</v>
      </c>
      <c r="T3336" t="s">
        <v>57</v>
      </c>
      <c r="U3336" t="s">
        <v>57</v>
      </c>
      <c r="V3336" t="s">
        <v>57</v>
      </c>
      <c r="W3336" t="s">
        <v>55</v>
      </c>
      <c r="X3336" t="s">
        <v>57</v>
      </c>
      <c r="Y3336" t="s">
        <v>57</v>
      </c>
      <c r="Z3336" t="s">
        <v>57</v>
      </c>
      <c r="AA3336" t="s">
        <v>57</v>
      </c>
      <c r="AB3336" t="s">
        <v>57</v>
      </c>
      <c r="AC3336" t="s">
        <v>57</v>
      </c>
      <c r="AD3336" t="s">
        <v>57</v>
      </c>
      <c r="AE3336">
        <v>0</v>
      </c>
      <c r="AF3336">
        <v>0</v>
      </c>
      <c r="AG3336">
        <v>0</v>
      </c>
      <c r="AH3336">
        <v>0</v>
      </c>
      <c r="AI3336" s="18" t="str">
        <f t="shared" si="209"/>
        <v>1</v>
      </c>
      <c r="AJ3336" s="18" t="str">
        <f t="shared" si="210"/>
        <v>1</v>
      </c>
      <c r="AK3336" s="18" t="str">
        <f t="shared" si="211"/>
        <v>1</v>
      </c>
      <c r="AL3336" s="18">
        <f t="shared" si="212"/>
        <v>0</v>
      </c>
      <c r="AM3336" t="s">
        <v>55</v>
      </c>
      <c r="AN3336" t="s">
        <v>55</v>
      </c>
      <c r="AO3336">
        <v>0</v>
      </c>
      <c r="AP3336">
        <v>1</v>
      </c>
      <c r="AQ3336">
        <v>0</v>
      </c>
      <c r="AR3336" t="s">
        <v>59</v>
      </c>
      <c r="AS3336" t="s">
        <v>80</v>
      </c>
      <c r="AT3336" t="s">
        <v>80</v>
      </c>
      <c r="AU3336" t="s">
        <v>80</v>
      </c>
      <c r="AV3336" t="s">
        <v>9195</v>
      </c>
      <c r="AW3336" t="s">
        <v>3832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0</v>
      </c>
      <c r="BL3336">
        <v>2016031025</v>
      </c>
      <c r="BM3336">
        <v>25</v>
      </c>
    </row>
    <row r="3337" spans="1:65">
      <c r="A3337" t="s">
        <v>9196</v>
      </c>
      <c r="B3337">
        <v>3336</v>
      </c>
      <c r="C3337" t="s">
        <v>57</v>
      </c>
      <c r="D3337" t="s">
        <v>55</v>
      </c>
      <c r="E3337">
        <v>25</v>
      </c>
      <c r="F3337">
        <v>2016031025</v>
      </c>
      <c r="G3337" t="s">
        <v>55</v>
      </c>
      <c r="H3337" t="s">
        <v>3833</v>
      </c>
      <c r="I3337" t="s">
        <v>55</v>
      </c>
      <c r="J3337" t="s">
        <v>55</v>
      </c>
      <c r="K3337" t="s">
        <v>55</v>
      </c>
      <c r="L3337" t="s">
        <v>55</v>
      </c>
      <c r="M3337" t="s">
        <v>55</v>
      </c>
      <c r="N3337" t="s">
        <v>57</v>
      </c>
      <c r="O3337" t="s">
        <v>57</v>
      </c>
      <c r="P3337" t="s">
        <v>57</v>
      </c>
      <c r="Q3337" t="s">
        <v>57</v>
      </c>
      <c r="R3337" t="s">
        <v>57</v>
      </c>
      <c r="S3337" t="s">
        <v>55</v>
      </c>
      <c r="T3337" t="s">
        <v>57</v>
      </c>
      <c r="U3337" t="s">
        <v>57</v>
      </c>
      <c r="V3337" t="s">
        <v>57</v>
      </c>
      <c r="W3337" t="s">
        <v>55</v>
      </c>
      <c r="X3337" t="s">
        <v>57</v>
      </c>
      <c r="Y3337" t="s">
        <v>57</v>
      </c>
      <c r="Z3337" t="s">
        <v>57</v>
      </c>
      <c r="AA3337" t="s">
        <v>57</v>
      </c>
      <c r="AB3337" t="s">
        <v>57</v>
      </c>
      <c r="AC3337" t="s">
        <v>57</v>
      </c>
      <c r="AD3337" t="s">
        <v>57</v>
      </c>
      <c r="AE3337">
        <v>0</v>
      </c>
      <c r="AF3337">
        <v>0</v>
      </c>
      <c r="AG3337">
        <v>0</v>
      </c>
      <c r="AH3337">
        <v>0</v>
      </c>
      <c r="AI3337" s="18" t="str">
        <f t="shared" si="209"/>
        <v>1</v>
      </c>
      <c r="AJ3337" s="18" t="str">
        <f t="shared" si="210"/>
        <v>1</v>
      </c>
      <c r="AK3337" s="18" t="str">
        <f t="shared" si="211"/>
        <v>1</v>
      </c>
      <c r="AL3337" s="18">
        <f t="shared" si="212"/>
        <v>0</v>
      </c>
      <c r="AM3337" t="s">
        <v>55</v>
      </c>
      <c r="AN3337" t="s">
        <v>55</v>
      </c>
      <c r="AO3337">
        <v>0</v>
      </c>
      <c r="AP3337">
        <v>1</v>
      </c>
      <c r="AQ3337">
        <v>0</v>
      </c>
      <c r="AR3337" t="s">
        <v>59</v>
      </c>
      <c r="AS3337" t="s">
        <v>80</v>
      </c>
      <c r="AT3337" t="s">
        <v>80</v>
      </c>
      <c r="AU3337" t="s">
        <v>80</v>
      </c>
      <c r="AV3337" t="s">
        <v>9196</v>
      </c>
      <c r="AW3337" t="s">
        <v>3833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1</v>
      </c>
      <c r="BJ3337">
        <v>0</v>
      </c>
      <c r="BK3337">
        <v>0</v>
      </c>
      <c r="BL3337">
        <v>2016031025</v>
      </c>
      <c r="BM3337">
        <v>25</v>
      </c>
    </row>
    <row r="3338" spans="1:65">
      <c r="A3338" t="s">
        <v>9197</v>
      </c>
      <c r="B3338">
        <v>3337</v>
      </c>
      <c r="C3338" t="s">
        <v>1223</v>
      </c>
      <c r="D3338">
        <v>1</v>
      </c>
      <c r="E3338">
        <v>25</v>
      </c>
      <c r="F3338">
        <v>2016031025</v>
      </c>
      <c r="G3338">
        <v>20160310</v>
      </c>
      <c r="H3338" t="s">
        <v>3834</v>
      </c>
      <c r="I3338" t="s">
        <v>54</v>
      </c>
      <c r="J3338" t="s">
        <v>55</v>
      </c>
      <c r="K3338">
        <v>0</v>
      </c>
      <c r="L3338" t="s">
        <v>55</v>
      </c>
      <c r="M3338" t="s">
        <v>55</v>
      </c>
      <c r="N3338" t="s">
        <v>56</v>
      </c>
      <c r="O3338" t="s">
        <v>57</v>
      </c>
      <c r="P3338" t="s">
        <v>57</v>
      </c>
      <c r="Q3338" t="s">
        <v>3</v>
      </c>
      <c r="R3338" t="s">
        <v>80</v>
      </c>
      <c r="S3338" t="s">
        <v>55</v>
      </c>
      <c r="T3338" t="s">
        <v>56</v>
      </c>
      <c r="U3338" t="s">
        <v>56</v>
      </c>
      <c r="V3338" t="s">
        <v>68</v>
      </c>
      <c r="W3338" t="s">
        <v>55</v>
      </c>
      <c r="X3338" t="s">
        <v>56</v>
      </c>
      <c r="Y3338" t="s">
        <v>56</v>
      </c>
      <c r="Z3338" t="s">
        <v>56</v>
      </c>
      <c r="AA3338" t="s">
        <v>57</v>
      </c>
      <c r="AB3338" t="s">
        <v>56</v>
      </c>
      <c r="AC3338" t="s">
        <v>56</v>
      </c>
      <c r="AD3338" t="s">
        <v>57</v>
      </c>
      <c r="AE3338">
        <v>0</v>
      </c>
      <c r="AF3338">
        <v>0</v>
      </c>
      <c r="AG3338">
        <v>0</v>
      </c>
      <c r="AH3338">
        <v>1</v>
      </c>
      <c r="AI3338" s="18" t="str">
        <f t="shared" si="209"/>
        <v>1</v>
      </c>
      <c r="AJ3338" s="18" t="str">
        <f t="shared" si="210"/>
        <v>1</v>
      </c>
      <c r="AK3338" s="18" t="str">
        <f t="shared" si="211"/>
        <v>1</v>
      </c>
      <c r="AL3338" s="18">
        <f t="shared" si="212"/>
        <v>1</v>
      </c>
      <c r="AM3338" t="s">
        <v>55</v>
      </c>
      <c r="AN3338" t="s">
        <v>55</v>
      </c>
      <c r="AO3338">
        <v>0</v>
      </c>
      <c r="AP3338">
        <v>0</v>
      </c>
      <c r="AQ3338">
        <v>0</v>
      </c>
      <c r="AR3338" t="s">
        <v>59</v>
      </c>
      <c r="AS3338" t="s">
        <v>80</v>
      </c>
      <c r="AT3338" t="s">
        <v>80</v>
      </c>
      <c r="AU3338" t="s">
        <v>80</v>
      </c>
      <c r="AV3338" t="s">
        <v>9197</v>
      </c>
      <c r="AW3338" t="s">
        <v>3834</v>
      </c>
      <c r="AX3338">
        <v>0</v>
      </c>
      <c r="AY3338">
        <v>0</v>
      </c>
      <c r="AZ3338">
        <v>0</v>
      </c>
      <c r="BA3338">
        <v>1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1</v>
      </c>
      <c r="BL3338">
        <v>2016031025</v>
      </c>
      <c r="BM3338">
        <v>25</v>
      </c>
    </row>
    <row r="3339" spans="1:65">
      <c r="A3339" t="s">
        <v>9198</v>
      </c>
      <c r="B3339">
        <v>3338</v>
      </c>
      <c r="C3339" t="s">
        <v>1223</v>
      </c>
      <c r="D3339">
        <v>1</v>
      </c>
      <c r="E3339">
        <v>25</v>
      </c>
      <c r="F3339">
        <v>2016031025</v>
      </c>
      <c r="G3339">
        <v>20160310</v>
      </c>
      <c r="H3339" t="s">
        <v>3835</v>
      </c>
      <c r="I3339" t="s">
        <v>54</v>
      </c>
      <c r="J3339" t="s">
        <v>55</v>
      </c>
      <c r="K3339">
        <v>0</v>
      </c>
      <c r="L3339" t="s">
        <v>55</v>
      </c>
      <c r="M3339" t="s">
        <v>55</v>
      </c>
      <c r="N3339" t="s">
        <v>56</v>
      </c>
      <c r="O3339" t="s">
        <v>57</v>
      </c>
      <c r="P3339" t="s">
        <v>57</v>
      </c>
      <c r="Q3339" t="s">
        <v>3</v>
      </c>
      <c r="R3339" t="s">
        <v>80</v>
      </c>
      <c r="S3339" t="s">
        <v>55</v>
      </c>
      <c r="T3339" t="s">
        <v>56</v>
      </c>
      <c r="U3339" t="s">
        <v>56</v>
      </c>
      <c r="V3339" t="s">
        <v>56</v>
      </c>
      <c r="W3339" t="s">
        <v>55</v>
      </c>
      <c r="X3339" t="s">
        <v>56</v>
      </c>
      <c r="Y3339" t="s">
        <v>56</v>
      </c>
      <c r="Z3339" t="s">
        <v>56</v>
      </c>
      <c r="AA3339" t="s">
        <v>57</v>
      </c>
      <c r="AB3339" t="s">
        <v>56</v>
      </c>
      <c r="AC3339" t="s">
        <v>56</v>
      </c>
      <c r="AD3339" t="s">
        <v>57</v>
      </c>
      <c r="AE3339">
        <v>0</v>
      </c>
      <c r="AF3339">
        <v>0</v>
      </c>
      <c r="AG3339">
        <v>0</v>
      </c>
      <c r="AH3339">
        <v>1</v>
      </c>
      <c r="AI3339" s="18" t="str">
        <f t="shared" si="209"/>
        <v>1</v>
      </c>
      <c r="AJ3339" s="18" t="str">
        <f t="shared" si="210"/>
        <v>1</v>
      </c>
      <c r="AK3339" s="18" t="str">
        <f t="shared" si="211"/>
        <v>1</v>
      </c>
      <c r="AL3339" s="18">
        <f t="shared" si="212"/>
        <v>1</v>
      </c>
      <c r="AM3339" t="s">
        <v>55</v>
      </c>
      <c r="AN3339" t="s">
        <v>55</v>
      </c>
      <c r="AO3339">
        <v>0</v>
      </c>
      <c r="AP3339">
        <v>0</v>
      </c>
      <c r="AQ3339">
        <v>0</v>
      </c>
      <c r="AR3339" t="s">
        <v>59</v>
      </c>
      <c r="AS3339" t="s">
        <v>80</v>
      </c>
      <c r="AT3339" t="s">
        <v>80</v>
      </c>
      <c r="AU3339" t="s">
        <v>80</v>
      </c>
      <c r="AV3339" t="s">
        <v>9198</v>
      </c>
      <c r="AW3339" t="s">
        <v>3835</v>
      </c>
      <c r="AX3339">
        <v>0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1</v>
      </c>
      <c r="BL3339">
        <v>2016031025</v>
      </c>
      <c r="BM3339">
        <v>25</v>
      </c>
    </row>
    <row r="3340" spans="1:65">
      <c r="A3340" t="s">
        <v>9199</v>
      </c>
      <c r="B3340">
        <v>3339</v>
      </c>
      <c r="C3340" t="s">
        <v>1223</v>
      </c>
      <c r="D3340">
        <v>1</v>
      </c>
      <c r="E3340">
        <v>25</v>
      </c>
      <c r="F3340">
        <v>2016031025</v>
      </c>
      <c r="G3340">
        <v>20160310</v>
      </c>
      <c r="H3340" t="s">
        <v>3836</v>
      </c>
      <c r="I3340" t="s">
        <v>54</v>
      </c>
      <c r="J3340" t="s">
        <v>55</v>
      </c>
      <c r="K3340">
        <v>0</v>
      </c>
      <c r="L3340" t="s">
        <v>55</v>
      </c>
      <c r="M3340" t="s">
        <v>55</v>
      </c>
      <c r="N3340" t="s">
        <v>56</v>
      </c>
      <c r="O3340" t="s">
        <v>57</v>
      </c>
      <c r="P3340" t="s">
        <v>57</v>
      </c>
      <c r="Q3340" t="s">
        <v>3</v>
      </c>
      <c r="R3340" t="s">
        <v>1326</v>
      </c>
      <c r="S3340" t="s">
        <v>55</v>
      </c>
      <c r="T3340" t="s">
        <v>56</v>
      </c>
      <c r="U3340" t="s">
        <v>56</v>
      </c>
      <c r="V3340" t="s">
        <v>68</v>
      </c>
      <c r="W3340" t="s">
        <v>55</v>
      </c>
      <c r="X3340" t="s">
        <v>56</v>
      </c>
      <c r="Y3340" t="s">
        <v>56</v>
      </c>
      <c r="Z3340" t="s">
        <v>68</v>
      </c>
      <c r="AA3340" t="s">
        <v>57</v>
      </c>
      <c r="AB3340" t="s">
        <v>56</v>
      </c>
      <c r="AC3340" t="s">
        <v>56</v>
      </c>
      <c r="AD3340" t="s">
        <v>57</v>
      </c>
      <c r="AE3340">
        <v>0</v>
      </c>
      <c r="AF3340">
        <v>0</v>
      </c>
      <c r="AG3340">
        <v>0</v>
      </c>
      <c r="AH3340">
        <v>1</v>
      </c>
      <c r="AI3340" s="18" t="str">
        <f t="shared" si="209"/>
        <v>1</v>
      </c>
      <c r="AJ3340" s="18" t="str">
        <f t="shared" si="210"/>
        <v>1</v>
      </c>
      <c r="AK3340" s="18" t="str">
        <f t="shared" si="211"/>
        <v>1</v>
      </c>
      <c r="AL3340" s="18">
        <f t="shared" si="212"/>
        <v>1</v>
      </c>
      <c r="AM3340" t="s">
        <v>55</v>
      </c>
      <c r="AN3340" t="s">
        <v>55</v>
      </c>
      <c r="AO3340">
        <v>0</v>
      </c>
      <c r="AP3340">
        <v>0</v>
      </c>
      <c r="AQ3340">
        <v>0</v>
      </c>
      <c r="AR3340" t="s">
        <v>59</v>
      </c>
      <c r="AS3340" t="s">
        <v>141</v>
      </c>
      <c r="AT3340" t="s">
        <v>141</v>
      </c>
      <c r="AU3340" t="s">
        <v>1326</v>
      </c>
      <c r="AV3340" t="s">
        <v>9199</v>
      </c>
      <c r="AW3340" t="s">
        <v>3836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</v>
      </c>
      <c r="BL3340">
        <v>2016031025</v>
      </c>
      <c r="BM3340">
        <v>25</v>
      </c>
    </row>
    <row r="3341" spans="1:65">
      <c r="A3341" t="s">
        <v>9200</v>
      </c>
      <c r="B3341">
        <v>3340</v>
      </c>
      <c r="C3341" t="s">
        <v>57</v>
      </c>
      <c r="D3341" t="s">
        <v>55</v>
      </c>
      <c r="E3341">
        <v>25</v>
      </c>
      <c r="F3341">
        <v>2016031025</v>
      </c>
      <c r="G3341" t="s">
        <v>55</v>
      </c>
      <c r="H3341" t="s">
        <v>3837</v>
      </c>
      <c r="I3341" t="s">
        <v>55</v>
      </c>
      <c r="J3341" t="s">
        <v>55</v>
      </c>
      <c r="K3341" t="s">
        <v>55</v>
      </c>
      <c r="L3341" t="s">
        <v>55</v>
      </c>
      <c r="M3341" t="s">
        <v>55</v>
      </c>
      <c r="N3341" t="s">
        <v>57</v>
      </c>
      <c r="O3341" t="s">
        <v>57</v>
      </c>
      <c r="P3341" t="s">
        <v>57</v>
      </c>
      <c r="Q3341" t="s">
        <v>57</v>
      </c>
      <c r="R3341" t="s">
        <v>57</v>
      </c>
      <c r="S3341" t="s">
        <v>55</v>
      </c>
      <c r="T3341" t="s">
        <v>57</v>
      </c>
      <c r="U3341" t="s">
        <v>57</v>
      </c>
      <c r="V3341" t="s">
        <v>57</v>
      </c>
      <c r="W3341" t="s">
        <v>55</v>
      </c>
      <c r="X3341" t="s">
        <v>57</v>
      </c>
      <c r="Y3341" t="s">
        <v>57</v>
      </c>
      <c r="Z3341" t="s">
        <v>57</v>
      </c>
      <c r="AA3341" t="s">
        <v>57</v>
      </c>
      <c r="AB3341" t="s">
        <v>57</v>
      </c>
      <c r="AC3341" t="s">
        <v>57</v>
      </c>
      <c r="AD3341" t="s">
        <v>57</v>
      </c>
      <c r="AE3341">
        <v>0</v>
      </c>
      <c r="AF3341">
        <v>0</v>
      </c>
      <c r="AG3341">
        <v>0</v>
      </c>
      <c r="AH3341">
        <v>0</v>
      </c>
      <c r="AI3341" s="18" t="str">
        <f t="shared" si="209"/>
        <v>1</v>
      </c>
      <c r="AJ3341" s="18" t="str">
        <f t="shared" si="210"/>
        <v>1</v>
      </c>
      <c r="AK3341" s="18" t="str">
        <f t="shared" si="211"/>
        <v>1</v>
      </c>
      <c r="AL3341" s="18">
        <f t="shared" si="212"/>
        <v>0</v>
      </c>
      <c r="AM3341" t="s">
        <v>55</v>
      </c>
      <c r="AN3341" t="s">
        <v>55</v>
      </c>
      <c r="AO3341">
        <v>0</v>
      </c>
      <c r="AP3341">
        <v>1</v>
      </c>
      <c r="AQ3341">
        <v>0</v>
      </c>
      <c r="AR3341" t="s">
        <v>59</v>
      </c>
      <c r="AS3341" t="s">
        <v>80</v>
      </c>
      <c r="AT3341" t="s">
        <v>80</v>
      </c>
      <c r="AU3341" t="s">
        <v>80</v>
      </c>
      <c r="AV3341" t="s">
        <v>9200</v>
      </c>
      <c r="AW3341" t="s">
        <v>3837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0</v>
      </c>
      <c r="BL3341">
        <v>2016031025</v>
      </c>
      <c r="BM3341">
        <v>25</v>
      </c>
    </row>
    <row r="3342" spans="1:65">
      <c r="A3342" t="s">
        <v>9201</v>
      </c>
      <c r="B3342">
        <v>3341</v>
      </c>
      <c r="C3342" t="s">
        <v>1223</v>
      </c>
      <c r="D3342">
        <v>1</v>
      </c>
      <c r="E3342">
        <v>25</v>
      </c>
      <c r="F3342">
        <v>2016031025</v>
      </c>
      <c r="G3342">
        <v>20160310</v>
      </c>
      <c r="H3342" t="s">
        <v>3838</v>
      </c>
      <c r="I3342" t="s">
        <v>54</v>
      </c>
      <c r="J3342" t="s">
        <v>55</v>
      </c>
      <c r="K3342">
        <v>0</v>
      </c>
      <c r="L3342" t="s">
        <v>55</v>
      </c>
      <c r="M3342" t="s">
        <v>55</v>
      </c>
      <c r="N3342" t="s">
        <v>56</v>
      </c>
      <c r="O3342" t="s">
        <v>57</v>
      </c>
      <c r="P3342" t="s">
        <v>57</v>
      </c>
      <c r="Q3342" t="s">
        <v>3</v>
      </c>
      <c r="R3342" t="s">
        <v>80</v>
      </c>
      <c r="S3342" t="s">
        <v>55</v>
      </c>
      <c r="T3342" t="s">
        <v>56</v>
      </c>
      <c r="U3342" t="s">
        <v>56</v>
      </c>
      <c r="V3342" t="s">
        <v>68</v>
      </c>
      <c r="W3342" t="s">
        <v>55</v>
      </c>
      <c r="X3342" t="s">
        <v>56</v>
      </c>
      <c r="Y3342" t="s">
        <v>56</v>
      </c>
      <c r="Z3342" t="s">
        <v>56</v>
      </c>
      <c r="AA3342" t="s">
        <v>57</v>
      </c>
      <c r="AB3342" t="s">
        <v>56</v>
      </c>
      <c r="AC3342" t="s">
        <v>56</v>
      </c>
      <c r="AD3342" t="s">
        <v>57</v>
      </c>
      <c r="AE3342">
        <v>0</v>
      </c>
      <c r="AF3342">
        <v>0</v>
      </c>
      <c r="AG3342">
        <v>0</v>
      </c>
      <c r="AH3342">
        <v>1</v>
      </c>
      <c r="AI3342" s="18" t="str">
        <f t="shared" si="209"/>
        <v>1</v>
      </c>
      <c r="AJ3342" s="18" t="str">
        <f t="shared" si="210"/>
        <v>1</v>
      </c>
      <c r="AK3342" s="18" t="str">
        <f t="shared" si="211"/>
        <v>1</v>
      </c>
      <c r="AL3342" s="18">
        <f t="shared" si="212"/>
        <v>1</v>
      </c>
      <c r="AM3342" t="s">
        <v>55</v>
      </c>
      <c r="AN3342" t="s">
        <v>55</v>
      </c>
      <c r="AO3342">
        <v>0</v>
      </c>
      <c r="AP3342">
        <v>0</v>
      </c>
      <c r="AQ3342">
        <v>0</v>
      </c>
      <c r="AR3342" t="s">
        <v>59</v>
      </c>
      <c r="AS3342" t="s">
        <v>80</v>
      </c>
      <c r="AT3342" t="s">
        <v>80</v>
      </c>
      <c r="AU3342" t="s">
        <v>80</v>
      </c>
      <c r="AV3342" t="s">
        <v>9201</v>
      </c>
      <c r="AW3342" t="s">
        <v>3838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2016031025</v>
      </c>
      <c r="BM3342">
        <v>25</v>
      </c>
    </row>
    <row r="3343" spans="1:65">
      <c r="A3343" t="s">
        <v>9202</v>
      </c>
      <c r="B3343">
        <v>3342</v>
      </c>
      <c r="C3343" t="s">
        <v>57</v>
      </c>
      <c r="D3343" t="s">
        <v>55</v>
      </c>
      <c r="E3343">
        <v>25</v>
      </c>
      <c r="F3343">
        <v>2016031125</v>
      </c>
      <c r="G3343" t="s">
        <v>55</v>
      </c>
      <c r="H3343" t="s">
        <v>3839</v>
      </c>
      <c r="I3343" t="s">
        <v>55</v>
      </c>
      <c r="J3343" t="s">
        <v>55</v>
      </c>
      <c r="K3343" t="s">
        <v>55</v>
      </c>
      <c r="L3343" t="s">
        <v>55</v>
      </c>
      <c r="M3343" t="s">
        <v>55</v>
      </c>
      <c r="N3343" t="s">
        <v>57</v>
      </c>
      <c r="O3343" t="s">
        <v>57</v>
      </c>
      <c r="P3343" t="s">
        <v>57</v>
      </c>
      <c r="Q3343" t="s">
        <v>57</v>
      </c>
      <c r="R3343" t="s">
        <v>57</v>
      </c>
      <c r="S3343" t="s">
        <v>55</v>
      </c>
      <c r="T3343" t="s">
        <v>57</v>
      </c>
      <c r="U3343" t="s">
        <v>57</v>
      </c>
      <c r="V3343" t="s">
        <v>57</v>
      </c>
      <c r="W3343" t="s">
        <v>55</v>
      </c>
      <c r="X3343" t="s">
        <v>57</v>
      </c>
      <c r="Y3343" t="s">
        <v>57</v>
      </c>
      <c r="Z3343" t="s">
        <v>57</v>
      </c>
      <c r="AA3343" t="s">
        <v>57</v>
      </c>
      <c r="AB3343" t="s">
        <v>57</v>
      </c>
      <c r="AC3343" t="s">
        <v>57</v>
      </c>
      <c r="AD3343" t="s">
        <v>57</v>
      </c>
      <c r="AE3343">
        <v>0</v>
      </c>
      <c r="AF3343">
        <v>0</v>
      </c>
      <c r="AG3343">
        <v>0</v>
      </c>
      <c r="AH3343">
        <v>0</v>
      </c>
      <c r="AI3343" s="18" t="str">
        <f t="shared" si="209"/>
        <v>1</v>
      </c>
      <c r="AJ3343" s="18" t="str">
        <f t="shared" si="210"/>
        <v>1</v>
      </c>
      <c r="AK3343" s="18" t="str">
        <f t="shared" si="211"/>
        <v>1</v>
      </c>
      <c r="AL3343" s="18">
        <f t="shared" si="212"/>
        <v>0</v>
      </c>
      <c r="AM3343" t="s">
        <v>55</v>
      </c>
      <c r="AN3343" t="s">
        <v>55</v>
      </c>
      <c r="AO3343">
        <v>0</v>
      </c>
      <c r="AP3343">
        <v>1</v>
      </c>
      <c r="AQ3343">
        <v>0</v>
      </c>
      <c r="AR3343" t="s">
        <v>59</v>
      </c>
      <c r="AS3343" t="s">
        <v>80</v>
      </c>
      <c r="AT3343" t="s">
        <v>80</v>
      </c>
      <c r="AU3343" t="s">
        <v>80</v>
      </c>
      <c r="AV3343" t="s">
        <v>9202</v>
      </c>
      <c r="AW3343" t="s">
        <v>3839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0</v>
      </c>
      <c r="BL3343">
        <v>2016031125</v>
      </c>
      <c r="BM3343">
        <v>25</v>
      </c>
    </row>
    <row r="3344" spans="1:65">
      <c r="A3344" t="s">
        <v>9203</v>
      </c>
      <c r="B3344">
        <v>3343</v>
      </c>
      <c r="C3344" t="s">
        <v>1223</v>
      </c>
      <c r="D3344">
        <v>1</v>
      </c>
      <c r="E3344">
        <v>25</v>
      </c>
      <c r="F3344">
        <v>2016031125</v>
      </c>
      <c r="G3344">
        <v>20160311</v>
      </c>
      <c r="H3344" t="s">
        <v>3840</v>
      </c>
      <c r="I3344" t="s">
        <v>3841</v>
      </c>
      <c r="J3344" t="s">
        <v>55</v>
      </c>
      <c r="K3344">
        <v>0</v>
      </c>
      <c r="L3344" t="s">
        <v>55</v>
      </c>
      <c r="M3344" t="s">
        <v>55</v>
      </c>
      <c r="N3344" t="s">
        <v>68</v>
      </c>
      <c r="O3344" t="s">
        <v>57</v>
      </c>
      <c r="P3344" t="s">
        <v>57</v>
      </c>
      <c r="Q3344" t="s">
        <v>3</v>
      </c>
      <c r="R3344" t="s">
        <v>1326</v>
      </c>
      <c r="S3344" t="s">
        <v>55</v>
      </c>
      <c r="T3344" t="s">
        <v>56</v>
      </c>
      <c r="U3344" t="s">
        <v>56</v>
      </c>
      <c r="V3344" t="s">
        <v>68</v>
      </c>
      <c r="W3344" t="s">
        <v>55</v>
      </c>
      <c r="X3344" t="s">
        <v>56</v>
      </c>
      <c r="Y3344" t="s">
        <v>68</v>
      </c>
      <c r="Z3344" t="s">
        <v>56</v>
      </c>
      <c r="AA3344" t="s">
        <v>57</v>
      </c>
      <c r="AB3344" t="s">
        <v>56</v>
      </c>
      <c r="AC3344" t="s">
        <v>56</v>
      </c>
      <c r="AD3344" t="s">
        <v>57</v>
      </c>
      <c r="AE3344">
        <v>0</v>
      </c>
      <c r="AF3344">
        <v>0</v>
      </c>
      <c r="AG3344">
        <v>0</v>
      </c>
      <c r="AH3344">
        <v>1</v>
      </c>
      <c r="AI3344" s="18" t="str">
        <f t="shared" si="209"/>
        <v>1</v>
      </c>
      <c r="AJ3344" s="18" t="str">
        <f t="shared" si="210"/>
        <v>1</v>
      </c>
      <c r="AK3344" s="18" t="str">
        <f t="shared" si="211"/>
        <v>1</v>
      </c>
      <c r="AL3344" s="18">
        <f t="shared" si="212"/>
        <v>1</v>
      </c>
      <c r="AM3344" t="s">
        <v>55</v>
      </c>
      <c r="AN3344" t="s">
        <v>55</v>
      </c>
      <c r="AO3344">
        <v>0</v>
      </c>
      <c r="AP3344">
        <v>0</v>
      </c>
      <c r="AQ3344">
        <v>0</v>
      </c>
      <c r="AR3344" t="s">
        <v>589</v>
      </c>
      <c r="AS3344" t="s">
        <v>141</v>
      </c>
      <c r="AT3344" t="s">
        <v>141</v>
      </c>
      <c r="AU3344" t="s">
        <v>1326</v>
      </c>
      <c r="AV3344" t="s">
        <v>9203</v>
      </c>
      <c r="AW3344" t="s">
        <v>3840</v>
      </c>
      <c r="AX3344">
        <v>0</v>
      </c>
      <c r="AY3344">
        <v>0</v>
      </c>
      <c r="AZ3344">
        <v>0</v>
      </c>
      <c r="BA3344">
        <v>1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1</v>
      </c>
      <c r="BL3344">
        <v>2016031125</v>
      </c>
      <c r="BM3344">
        <v>25</v>
      </c>
    </row>
    <row r="3345" spans="1:65">
      <c r="A3345" t="s">
        <v>9204</v>
      </c>
      <c r="B3345">
        <v>3344</v>
      </c>
      <c r="C3345" t="s">
        <v>1223</v>
      </c>
      <c r="D3345">
        <v>1</v>
      </c>
      <c r="E3345">
        <v>25</v>
      </c>
      <c r="F3345">
        <v>2016031125</v>
      </c>
      <c r="G3345">
        <v>20160311</v>
      </c>
      <c r="H3345" t="s">
        <v>3842</v>
      </c>
      <c r="I3345" t="s">
        <v>80</v>
      </c>
      <c r="J3345" t="s">
        <v>55</v>
      </c>
      <c r="K3345">
        <v>0</v>
      </c>
      <c r="L3345" t="s">
        <v>55</v>
      </c>
      <c r="M3345" t="s">
        <v>55</v>
      </c>
      <c r="N3345" t="s">
        <v>56</v>
      </c>
      <c r="O3345" t="s">
        <v>57</v>
      </c>
      <c r="P3345" t="s">
        <v>57</v>
      </c>
      <c r="Q3345" t="s">
        <v>3</v>
      </c>
      <c r="R3345" t="s">
        <v>1326</v>
      </c>
      <c r="S3345" t="s">
        <v>55</v>
      </c>
      <c r="T3345" t="s">
        <v>56</v>
      </c>
      <c r="U3345" t="s">
        <v>56</v>
      </c>
      <c r="V3345" t="s">
        <v>56</v>
      </c>
      <c r="W3345" t="s">
        <v>55</v>
      </c>
      <c r="X3345" t="s">
        <v>56</v>
      </c>
      <c r="Y3345" t="s">
        <v>56</v>
      </c>
      <c r="Z3345" t="s">
        <v>68</v>
      </c>
      <c r="AA3345" t="s">
        <v>57</v>
      </c>
      <c r="AB3345" t="s">
        <v>56</v>
      </c>
      <c r="AC3345" t="s">
        <v>56</v>
      </c>
      <c r="AD3345" t="s">
        <v>57</v>
      </c>
      <c r="AE3345">
        <v>0</v>
      </c>
      <c r="AF3345">
        <v>0</v>
      </c>
      <c r="AG3345">
        <v>0</v>
      </c>
      <c r="AH3345">
        <v>1</v>
      </c>
      <c r="AI3345" s="18" t="str">
        <f t="shared" si="209"/>
        <v>1</v>
      </c>
      <c r="AJ3345" s="18" t="str">
        <f t="shared" si="210"/>
        <v>1</v>
      </c>
      <c r="AK3345" s="18" t="str">
        <f t="shared" si="211"/>
        <v>1</v>
      </c>
      <c r="AL3345" s="18">
        <f t="shared" si="212"/>
        <v>1</v>
      </c>
      <c r="AM3345" t="s">
        <v>55</v>
      </c>
      <c r="AN3345" t="s">
        <v>55</v>
      </c>
      <c r="AO3345">
        <v>0</v>
      </c>
      <c r="AP3345">
        <v>0</v>
      </c>
      <c r="AQ3345">
        <v>0</v>
      </c>
      <c r="AR3345" t="s">
        <v>59</v>
      </c>
      <c r="AS3345" t="s">
        <v>141</v>
      </c>
      <c r="AT3345" t="s">
        <v>141</v>
      </c>
      <c r="AU3345" t="s">
        <v>1326</v>
      </c>
      <c r="AV3345" t="s">
        <v>9204</v>
      </c>
      <c r="AW3345" t="s">
        <v>3842</v>
      </c>
      <c r="AX3345">
        <v>0</v>
      </c>
      <c r="AY3345">
        <v>0</v>
      </c>
      <c r="AZ3345">
        <v>0</v>
      </c>
      <c r="BA3345">
        <v>1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2016031125</v>
      </c>
      <c r="BM3345">
        <v>25</v>
      </c>
    </row>
    <row r="3346" spans="1:65">
      <c r="A3346" t="s">
        <v>9205</v>
      </c>
      <c r="B3346">
        <v>3345</v>
      </c>
      <c r="C3346" t="s">
        <v>1223</v>
      </c>
      <c r="D3346">
        <v>1</v>
      </c>
      <c r="E3346">
        <v>25</v>
      </c>
      <c r="F3346">
        <v>2016031125</v>
      </c>
      <c r="G3346">
        <v>20160311</v>
      </c>
      <c r="H3346" t="s">
        <v>3843</v>
      </c>
      <c r="I3346" t="s">
        <v>54</v>
      </c>
      <c r="J3346" t="s">
        <v>55</v>
      </c>
      <c r="K3346">
        <v>0</v>
      </c>
      <c r="L3346" t="s">
        <v>55</v>
      </c>
      <c r="M3346" t="s">
        <v>55</v>
      </c>
      <c r="N3346" t="s">
        <v>56</v>
      </c>
      <c r="O3346" t="s">
        <v>57</v>
      </c>
      <c r="P3346" t="s">
        <v>57</v>
      </c>
      <c r="Q3346" t="s">
        <v>3</v>
      </c>
      <c r="R3346" t="s">
        <v>80</v>
      </c>
      <c r="S3346" t="s">
        <v>55</v>
      </c>
      <c r="T3346" t="s">
        <v>56</v>
      </c>
      <c r="U3346" t="s">
        <v>56</v>
      </c>
      <c r="V3346" t="s">
        <v>56</v>
      </c>
      <c r="W3346" t="s">
        <v>55</v>
      </c>
      <c r="X3346" t="s">
        <v>56</v>
      </c>
      <c r="Y3346" t="s">
        <v>56</v>
      </c>
      <c r="Z3346" t="s">
        <v>56</v>
      </c>
      <c r="AA3346" t="s">
        <v>57</v>
      </c>
      <c r="AB3346" t="s">
        <v>56</v>
      </c>
      <c r="AC3346" t="s">
        <v>56</v>
      </c>
      <c r="AD3346" t="s">
        <v>57</v>
      </c>
      <c r="AE3346">
        <v>0</v>
      </c>
      <c r="AF3346">
        <v>0</v>
      </c>
      <c r="AG3346">
        <v>0</v>
      </c>
      <c r="AH3346">
        <v>1</v>
      </c>
      <c r="AI3346" s="18" t="str">
        <f t="shared" si="209"/>
        <v>1</v>
      </c>
      <c r="AJ3346" s="18" t="str">
        <f t="shared" si="210"/>
        <v>1</v>
      </c>
      <c r="AK3346" s="18" t="str">
        <f t="shared" si="211"/>
        <v>1</v>
      </c>
      <c r="AL3346" s="18">
        <f t="shared" si="212"/>
        <v>1</v>
      </c>
      <c r="AM3346" t="s">
        <v>55</v>
      </c>
      <c r="AN3346" t="s">
        <v>55</v>
      </c>
      <c r="AO3346">
        <v>0</v>
      </c>
      <c r="AP3346">
        <v>0</v>
      </c>
      <c r="AQ3346">
        <v>0</v>
      </c>
      <c r="AR3346" t="s">
        <v>59</v>
      </c>
      <c r="AS3346" t="s">
        <v>80</v>
      </c>
      <c r="AT3346" t="s">
        <v>80</v>
      </c>
      <c r="AU3346" t="s">
        <v>80</v>
      </c>
      <c r="AV3346" t="s">
        <v>9205</v>
      </c>
      <c r="AW3346" t="s">
        <v>3843</v>
      </c>
      <c r="AX3346">
        <v>0</v>
      </c>
      <c r="AY3346">
        <v>0</v>
      </c>
      <c r="AZ3346">
        <v>0</v>
      </c>
      <c r="BA3346">
        <v>1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1</v>
      </c>
      <c r="BL3346">
        <v>2016031125</v>
      </c>
      <c r="BM3346">
        <v>25</v>
      </c>
    </row>
    <row r="3347" spans="1:65">
      <c r="A3347" t="s">
        <v>9206</v>
      </c>
      <c r="B3347">
        <v>3346</v>
      </c>
      <c r="C3347" t="s">
        <v>1223</v>
      </c>
      <c r="D3347">
        <v>1</v>
      </c>
      <c r="E3347">
        <v>25</v>
      </c>
      <c r="F3347">
        <v>2016031125</v>
      </c>
      <c r="G3347">
        <v>20160311</v>
      </c>
      <c r="H3347" t="s">
        <v>3844</v>
      </c>
      <c r="I3347" t="s">
        <v>54</v>
      </c>
      <c r="J3347" t="s">
        <v>55</v>
      </c>
      <c r="K3347">
        <v>0</v>
      </c>
      <c r="L3347" t="s">
        <v>55</v>
      </c>
      <c r="M3347" t="s">
        <v>55</v>
      </c>
      <c r="N3347" t="s">
        <v>56</v>
      </c>
      <c r="O3347" t="s">
        <v>57</v>
      </c>
      <c r="P3347" t="s">
        <v>57</v>
      </c>
      <c r="Q3347" t="s">
        <v>3</v>
      </c>
      <c r="R3347" t="s">
        <v>80</v>
      </c>
      <c r="S3347" t="s">
        <v>55</v>
      </c>
      <c r="T3347" t="s">
        <v>56</v>
      </c>
      <c r="U3347" t="s">
        <v>56</v>
      </c>
      <c r="V3347" t="s">
        <v>56</v>
      </c>
      <c r="W3347" t="s">
        <v>55</v>
      </c>
      <c r="X3347" t="s">
        <v>56</v>
      </c>
      <c r="Y3347" t="s">
        <v>56</v>
      </c>
      <c r="Z3347" t="s">
        <v>68</v>
      </c>
      <c r="AA3347" t="s">
        <v>57</v>
      </c>
      <c r="AB3347" t="s">
        <v>56</v>
      </c>
      <c r="AC3347" t="s">
        <v>56</v>
      </c>
      <c r="AD3347" t="s">
        <v>57</v>
      </c>
      <c r="AE3347">
        <v>0</v>
      </c>
      <c r="AF3347">
        <v>0</v>
      </c>
      <c r="AG3347">
        <v>0</v>
      </c>
      <c r="AH3347">
        <v>1</v>
      </c>
      <c r="AI3347" s="18" t="str">
        <f t="shared" si="209"/>
        <v>1</v>
      </c>
      <c r="AJ3347" s="18" t="str">
        <f t="shared" si="210"/>
        <v>1</v>
      </c>
      <c r="AK3347" s="18" t="str">
        <f t="shared" si="211"/>
        <v>1</v>
      </c>
      <c r="AL3347" s="18">
        <f t="shared" si="212"/>
        <v>1</v>
      </c>
      <c r="AM3347" t="s">
        <v>55</v>
      </c>
      <c r="AN3347" t="s">
        <v>55</v>
      </c>
      <c r="AO3347">
        <v>0</v>
      </c>
      <c r="AP3347">
        <v>0</v>
      </c>
      <c r="AQ3347">
        <v>0</v>
      </c>
      <c r="AR3347" t="s">
        <v>59</v>
      </c>
      <c r="AS3347" t="s">
        <v>80</v>
      </c>
      <c r="AT3347" t="s">
        <v>80</v>
      </c>
      <c r="AU3347" t="s">
        <v>80</v>
      </c>
      <c r="AV3347" t="s">
        <v>9206</v>
      </c>
      <c r="AW3347" t="s">
        <v>3844</v>
      </c>
      <c r="AX3347">
        <v>0</v>
      </c>
      <c r="AY3347">
        <v>0</v>
      </c>
      <c r="AZ3347">
        <v>0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1</v>
      </c>
      <c r="BL3347">
        <v>2016031125</v>
      </c>
      <c r="BM3347">
        <v>25</v>
      </c>
    </row>
    <row r="3348" spans="1:65">
      <c r="A3348" t="s">
        <v>9207</v>
      </c>
      <c r="B3348">
        <v>3347</v>
      </c>
      <c r="C3348" t="s">
        <v>1223</v>
      </c>
      <c r="D3348">
        <v>1</v>
      </c>
      <c r="E3348">
        <v>25</v>
      </c>
      <c r="F3348">
        <v>2016031125</v>
      </c>
      <c r="G3348">
        <v>20160311</v>
      </c>
      <c r="H3348" t="s">
        <v>3845</v>
      </c>
      <c r="I3348" t="s">
        <v>80</v>
      </c>
      <c r="J3348" t="s">
        <v>55</v>
      </c>
      <c r="K3348">
        <v>0</v>
      </c>
      <c r="L3348" t="s">
        <v>55</v>
      </c>
      <c r="M3348" t="s">
        <v>55</v>
      </c>
      <c r="N3348" t="s">
        <v>56</v>
      </c>
      <c r="O3348" t="s">
        <v>57</v>
      </c>
      <c r="P3348" t="s">
        <v>57</v>
      </c>
      <c r="Q3348" t="s">
        <v>3</v>
      </c>
      <c r="R3348" t="s">
        <v>1326</v>
      </c>
      <c r="S3348" t="s">
        <v>55</v>
      </c>
      <c r="T3348" t="s">
        <v>56</v>
      </c>
      <c r="U3348" t="s">
        <v>56</v>
      </c>
      <c r="V3348" t="s">
        <v>56</v>
      </c>
      <c r="W3348" t="s">
        <v>55</v>
      </c>
      <c r="X3348" t="s">
        <v>56</v>
      </c>
      <c r="Y3348" t="s">
        <v>56</v>
      </c>
      <c r="Z3348" t="s">
        <v>68</v>
      </c>
      <c r="AA3348" t="s">
        <v>57</v>
      </c>
      <c r="AB3348" t="s">
        <v>56</v>
      </c>
      <c r="AC3348" t="s">
        <v>56</v>
      </c>
      <c r="AD3348" t="s">
        <v>57</v>
      </c>
      <c r="AE3348">
        <v>0</v>
      </c>
      <c r="AF3348">
        <v>0</v>
      </c>
      <c r="AG3348">
        <v>0</v>
      </c>
      <c r="AH3348">
        <v>1</v>
      </c>
      <c r="AI3348" s="18" t="str">
        <f t="shared" si="209"/>
        <v>1</v>
      </c>
      <c r="AJ3348" s="18" t="str">
        <f t="shared" si="210"/>
        <v>1</v>
      </c>
      <c r="AK3348" s="18" t="str">
        <f t="shared" si="211"/>
        <v>1</v>
      </c>
      <c r="AL3348" s="18">
        <f t="shared" si="212"/>
        <v>1</v>
      </c>
      <c r="AM3348" t="s">
        <v>55</v>
      </c>
      <c r="AN3348" t="s">
        <v>55</v>
      </c>
      <c r="AO3348">
        <v>0</v>
      </c>
      <c r="AP3348">
        <v>0</v>
      </c>
      <c r="AQ3348">
        <v>0</v>
      </c>
      <c r="AR3348" t="s">
        <v>59</v>
      </c>
      <c r="AS3348" t="s">
        <v>141</v>
      </c>
      <c r="AT3348" t="s">
        <v>141</v>
      </c>
      <c r="AU3348" t="s">
        <v>1326</v>
      </c>
      <c r="AV3348" t="s">
        <v>9207</v>
      </c>
      <c r="AW3348" t="s">
        <v>3845</v>
      </c>
      <c r="AX3348">
        <v>0</v>
      </c>
      <c r="AY3348">
        <v>0</v>
      </c>
      <c r="AZ3348">
        <v>0</v>
      </c>
      <c r="BA3348">
        <v>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1</v>
      </c>
      <c r="BL3348">
        <v>2016031125</v>
      </c>
      <c r="BM3348">
        <v>25</v>
      </c>
    </row>
    <row r="3349" spans="1:65">
      <c r="A3349" t="s">
        <v>9208</v>
      </c>
      <c r="B3349">
        <v>3348</v>
      </c>
      <c r="C3349" t="s">
        <v>1223</v>
      </c>
      <c r="D3349">
        <v>1</v>
      </c>
      <c r="E3349">
        <v>25</v>
      </c>
      <c r="F3349">
        <v>2016031125</v>
      </c>
      <c r="G3349">
        <v>20160311</v>
      </c>
      <c r="H3349" t="s">
        <v>3846</v>
      </c>
      <c r="I3349" t="s">
        <v>1931</v>
      </c>
      <c r="J3349" t="s">
        <v>55</v>
      </c>
      <c r="K3349">
        <v>0</v>
      </c>
      <c r="L3349" t="s">
        <v>55</v>
      </c>
      <c r="M3349" t="s">
        <v>55</v>
      </c>
      <c r="N3349" t="s">
        <v>56</v>
      </c>
      <c r="O3349" t="s">
        <v>57</v>
      </c>
      <c r="P3349" t="s">
        <v>57</v>
      </c>
      <c r="Q3349" t="s">
        <v>3</v>
      </c>
      <c r="R3349" t="s">
        <v>1326</v>
      </c>
      <c r="S3349" t="s">
        <v>55</v>
      </c>
      <c r="T3349" t="s">
        <v>68</v>
      </c>
      <c r="U3349" t="s">
        <v>68</v>
      </c>
      <c r="V3349" t="s">
        <v>56</v>
      </c>
      <c r="W3349" t="s">
        <v>55</v>
      </c>
      <c r="X3349" t="s">
        <v>56</v>
      </c>
      <c r="Y3349" t="s">
        <v>56</v>
      </c>
      <c r="Z3349" t="s">
        <v>68</v>
      </c>
      <c r="AA3349" t="s">
        <v>57</v>
      </c>
      <c r="AB3349" t="s">
        <v>56</v>
      </c>
      <c r="AC3349" t="s">
        <v>56</v>
      </c>
      <c r="AD3349" t="s">
        <v>57</v>
      </c>
      <c r="AE3349">
        <v>0</v>
      </c>
      <c r="AF3349">
        <v>0</v>
      </c>
      <c r="AG3349">
        <v>0</v>
      </c>
      <c r="AH3349">
        <v>1</v>
      </c>
      <c r="AI3349" s="18" t="str">
        <f t="shared" si="209"/>
        <v>1</v>
      </c>
      <c r="AJ3349" s="18" t="str">
        <f t="shared" si="210"/>
        <v>1</v>
      </c>
      <c r="AK3349" s="18" t="str">
        <f t="shared" si="211"/>
        <v>1</v>
      </c>
      <c r="AL3349" s="18">
        <f t="shared" si="212"/>
        <v>1</v>
      </c>
      <c r="AM3349" t="s">
        <v>55</v>
      </c>
      <c r="AN3349" t="s">
        <v>55</v>
      </c>
      <c r="AO3349">
        <v>0</v>
      </c>
      <c r="AP3349">
        <v>0</v>
      </c>
      <c r="AQ3349">
        <v>0</v>
      </c>
      <c r="AR3349" t="s">
        <v>300</v>
      </c>
      <c r="AS3349" t="s">
        <v>141</v>
      </c>
      <c r="AT3349" t="s">
        <v>141</v>
      </c>
      <c r="AU3349" t="s">
        <v>1326</v>
      </c>
      <c r="AV3349" t="s">
        <v>9208</v>
      </c>
      <c r="AW3349" t="s">
        <v>3846</v>
      </c>
      <c r="AX3349">
        <v>0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1</v>
      </c>
      <c r="BL3349">
        <v>2016031125</v>
      </c>
      <c r="BM3349">
        <v>25</v>
      </c>
    </row>
    <row r="3350" spans="1:65">
      <c r="A3350" t="s">
        <v>9209</v>
      </c>
      <c r="B3350">
        <v>3349</v>
      </c>
      <c r="C3350" t="s">
        <v>57</v>
      </c>
      <c r="D3350" t="s">
        <v>55</v>
      </c>
      <c r="E3350">
        <v>25</v>
      </c>
      <c r="F3350">
        <v>2016031125</v>
      </c>
      <c r="G3350" t="s">
        <v>55</v>
      </c>
      <c r="H3350" t="s">
        <v>3847</v>
      </c>
      <c r="I3350" t="s">
        <v>55</v>
      </c>
      <c r="J3350" t="s">
        <v>55</v>
      </c>
      <c r="K3350" t="s">
        <v>55</v>
      </c>
      <c r="L3350" t="s">
        <v>55</v>
      </c>
      <c r="M3350" t="s">
        <v>55</v>
      </c>
      <c r="N3350" t="s">
        <v>57</v>
      </c>
      <c r="O3350" t="s">
        <v>57</v>
      </c>
      <c r="P3350" t="s">
        <v>57</v>
      </c>
      <c r="Q3350" t="s">
        <v>57</v>
      </c>
      <c r="R3350" t="s">
        <v>57</v>
      </c>
      <c r="S3350" t="s">
        <v>55</v>
      </c>
      <c r="T3350" t="s">
        <v>57</v>
      </c>
      <c r="U3350" t="s">
        <v>57</v>
      </c>
      <c r="V3350" t="s">
        <v>57</v>
      </c>
      <c r="W3350" t="s">
        <v>55</v>
      </c>
      <c r="X3350" t="s">
        <v>57</v>
      </c>
      <c r="Y3350" t="s">
        <v>57</v>
      </c>
      <c r="Z3350" t="s">
        <v>57</v>
      </c>
      <c r="AA3350" t="s">
        <v>57</v>
      </c>
      <c r="AB3350" t="s">
        <v>57</v>
      </c>
      <c r="AC3350" t="s">
        <v>57</v>
      </c>
      <c r="AD3350" t="s">
        <v>57</v>
      </c>
      <c r="AE3350">
        <v>0</v>
      </c>
      <c r="AF3350">
        <v>0</v>
      </c>
      <c r="AG3350">
        <v>0</v>
      </c>
      <c r="AH3350">
        <v>0</v>
      </c>
      <c r="AI3350" s="18" t="str">
        <f t="shared" si="209"/>
        <v>1</v>
      </c>
      <c r="AJ3350" s="18" t="str">
        <f t="shared" si="210"/>
        <v>1</v>
      </c>
      <c r="AK3350" s="18" t="str">
        <f t="shared" si="211"/>
        <v>1</v>
      </c>
      <c r="AL3350" s="18">
        <f t="shared" si="212"/>
        <v>0</v>
      </c>
      <c r="AM3350" t="s">
        <v>55</v>
      </c>
      <c r="AN3350" t="s">
        <v>55</v>
      </c>
      <c r="AO3350">
        <v>0</v>
      </c>
      <c r="AP3350">
        <v>1</v>
      </c>
      <c r="AQ3350">
        <v>0</v>
      </c>
      <c r="AR3350" t="s">
        <v>59</v>
      </c>
      <c r="AS3350" t="s">
        <v>80</v>
      </c>
      <c r="AT3350" t="s">
        <v>80</v>
      </c>
      <c r="AU3350" t="s">
        <v>80</v>
      </c>
      <c r="AV3350" t="s">
        <v>9209</v>
      </c>
      <c r="AW3350" t="s">
        <v>3847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  <c r="BJ3350">
        <v>0</v>
      </c>
      <c r="BK3350">
        <v>0</v>
      </c>
      <c r="BL3350">
        <v>2016031125</v>
      </c>
      <c r="BM3350">
        <v>25</v>
      </c>
    </row>
    <row r="3351" spans="1:65">
      <c r="A3351" t="s">
        <v>9210</v>
      </c>
      <c r="B3351">
        <v>3350</v>
      </c>
      <c r="C3351" t="s">
        <v>57</v>
      </c>
      <c r="D3351" t="s">
        <v>55</v>
      </c>
      <c r="E3351">
        <v>25</v>
      </c>
      <c r="F3351">
        <v>2016031125</v>
      </c>
      <c r="G3351" t="s">
        <v>55</v>
      </c>
      <c r="H3351" t="s">
        <v>3848</v>
      </c>
      <c r="I3351" t="s">
        <v>55</v>
      </c>
      <c r="J3351" t="s">
        <v>55</v>
      </c>
      <c r="K3351" t="s">
        <v>55</v>
      </c>
      <c r="L3351" t="s">
        <v>55</v>
      </c>
      <c r="M3351" t="s">
        <v>55</v>
      </c>
      <c r="N3351" t="s">
        <v>57</v>
      </c>
      <c r="O3351" t="s">
        <v>57</v>
      </c>
      <c r="P3351" t="s">
        <v>57</v>
      </c>
      <c r="Q3351" t="s">
        <v>57</v>
      </c>
      <c r="R3351" t="s">
        <v>57</v>
      </c>
      <c r="S3351" t="s">
        <v>55</v>
      </c>
      <c r="T3351" t="s">
        <v>57</v>
      </c>
      <c r="U3351" t="s">
        <v>57</v>
      </c>
      <c r="V3351" t="s">
        <v>57</v>
      </c>
      <c r="W3351" t="s">
        <v>55</v>
      </c>
      <c r="X3351" t="s">
        <v>57</v>
      </c>
      <c r="Y3351" t="s">
        <v>57</v>
      </c>
      <c r="Z3351" t="s">
        <v>57</v>
      </c>
      <c r="AA3351" t="s">
        <v>57</v>
      </c>
      <c r="AB3351" t="s">
        <v>57</v>
      </c>
      <c r="AC3351" t="s">
        <v>57</v>
      </c>
      <c r="AD3351" t="s">
        <v>57</v>
      </c>
      <c r="AE3351">
        <v>0</v>
      </c>
      <c r="AF3351">
        <v>0</v>
      </c>
      <c r="AG3351">
        <v>0</v>
      </c>
      <c r="AH3351">
        <v>0</v>
      </c>
      <c r="AI3351" s="18" t="str">
        <f t="shared" si="209"/>
        <v>1</v>
      </c>
      <c r="AJ3351" s="18" t="str">
        <f t="shared" si="210"/>
        <v>1</v>
      </c>
      <c r="AK3351" s="18" t="str">
        <f t="shared" si="211"/>
        <v>1</v>
      </c>
      <c r="AL3351" s="18">
        <f t="shared" si="212"/>
        <v>0</v>
      </c>
      <c r="AM3351" t="s">
        <v>55</v>
      </c>
      <c r="AN3351" t="s">
        <v>55</v>
      </c>
      <c r="AO3351">
        <v>0</v>
      </c>
      <c r="AP3351">
        <v>1</v>
      </c>
      <c r="AQ3351">
        <v>0</v>
      </c>
      <c r="AR3351" t="s">
        <v>59</v>
      </c>
      <c r="AS3351" t="s">
        <v>80</v>
      </c>
      <c r="AT3351" t="s">
        <v>80</v>
      </c>
      <c r="AU3351" t="s">
        <v>80</v>
      </c>
      <c r="AV3351" t="s">
        <v>9210</v>
      </c>
      <c r="AW3351" t="s">
        <v>3848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1</v>
      </c>
      <c r="BJ3351">
        <v>0</v>
      </c>
      <c r="BK3351">
        <v>0</v>
      </c>
      <c r="BL3351">
        <v>2016031125</v>
      </c>
      <c r="BM3351">
        <v>25</v>
      </c>
    </row>
    <row r="3352" spans="1:65">
      <c r="A3352" t="s">
        <v>9211</v>
      </c>
      <c r="B3352">
        <v>3351</v>
      </c>
      <c r="C3352" t="s">
        <v>57</v>
      </c>
      <c r="D3352" t="s">
        <v>55</v>
      </c>
      <c r="E3352">
        <v>25</v>
      </c>
      <c r="F3352">
        <v>2016031125</v>
      </c>
      <c r="G3352" t="s">
        <v>55</v>
      </c>
      <c r="H3352" t="s">
        <v>3849</v>
      </c>
      <c r="I3352" t="s">
        <v>55</v>
      </c>
      <c r="J3352" t="s">
        <v>55</v>
      </c>
      <c r="K3352" t="s">
        <v>55</v>
      </c>
      <c r="L3352" t="s">
        <v>55</v>
      </c>
      <c r="M3352" t="s">
        <v>55</v>
      </c>
      <c r="N3352" t="s">
        <v>57</v>
      </c>
      <c r="O3352" t="s">
        <v>57</v>
      </c>
      <c r="P3352" t="s">
        <v>57</v>
      </c>
      <c r="Q3352" t="s">
        <v>57</v>
      </c>
      <c r="R3352" t="s">
        <v>57</v>
      </c>
      <c r="S3352" t="s">
        <v>55</v>
      </c>
      <c r="T3352" t="s">
        <v>57</v>
      </c>
      <c r="U3352" t="s">
        <v>57</v>
      </c>
      <c r="V3352" t="s">
        <v>57</v>
      </c>
      <c r="W3352" t="s">
        <v>55</v>
      </c>
      <c r="X3352" t="s">
        <v>57</v>
      </c>
      <c r="Y3352" t="s">
        <v>57</v>
      </c>
      <c r="Z3352" t="s">
        <v>57</v>
      </c>
      <c r="AA3352" t="s">
        <v>57</v>
      </c>
      <c r="AB3352" t="s">
        <v>57</v>
      </c>
      <c r="AC3352" t="s">
        <v>57</v>
      </c>
      <c r="AD3352" t="s">
        <v>57</v>
      </c>
      <c r="AE3352">
        <v>0</v>
      </c>
      <c r="AF3352">
        <v>0</v>
      </c>
      <c r="AG3352">
        <v>0</v>
      </c>
      <c r="AH3352">
        <v>0</v>
      </c>
      <c r="AI3352" s="18" t="str">
        <f t="shared" si="209"/>
        <v>1</v>
      </c>
      <c r="AJ3352" s="18" t="str">
        <f t="shared" si="210"/>
        <v>1</v>
      </c>
      <c r="AK3352" s="18" t="str">
        <f t="shared" si="211"/>
        <v>1</v>
      </c>
      <c r="AL3352" s="18">
        <f t="shared" si="212"/>
        <v>0</v>
      </c>
      <c r="AM3352" t="s">
        <v>55</v>
      </c>
      <c r="AN3352" t="s">
        <v>55</v>
      </c>
      <c r="AO3352">
        <v>0</v>
      </c>
      <c r="AP3352">
        <v>1</v>
      </c>
      <c r="AQ3352">
        <v>0</v>
      </c>
      <c r="AR3352" t="s">
        <v>59</v>
      </c>
      <c r="AS3352" t="s">
        <v>80</v>
      </c>
      <c r="AT3352" t="s">
        <v>80</v>
      </c>
      <c r="AU3352" t="s">
        <v>80</v>
      </c>
      <c r="AV3352" t="s">
        <v>9211</v>
      </c>
      <c r="AW3352" t="s">
        <v>3849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0</v>
      </c>
      <c r="BL3352">
        <v>2016031125</v>
      </c>
      <c r="BM3352">
        <v>25</v>
      </c>
    </row>
    <row r="3353" spans="1:65">
      <c r="A3353" t="s">
        <v>9212</v>
      </c>
      <c r="B3353">
        <v>3352</v>
      </c>
      <c r="C3353" t="s">
        <v>1223</v>
      </c>
      <c r="D3353">
        <v>1</v>
      </c>
      <c r="E3353">
        <v>25</v>
      </c>
      <c r="F3353">
        <v>2016031125</v>
      </c>
      <c r="G3353">
        <v>20160311</v>
      </c>
      <c r="H3353" t="s">
        <v>3850</v>
      </c>
      <c r="I3353" t="s">
        <v>426</v>
      </c>
      <c r="J3353" t="s">
        <v>55</v>
      </c>
      <c r="K3353">
        <v>0</v>
      </c>
      <c r="L3353" t="s">
        <v>55</v>
      </c>
      <c r="M3353" t="s">
        <v>55</v>
      </c>
      <c r="N3353" t="s">
        <v>56</v>
      </c>
      <c r="O3353" t="s">
        <v>57</v>
      </c>
      <c r="P3353" t="s">
        <v>57</v>
      </c>
      <c r="Q3353" t="s">
        <v>3</v>
      </c>
      <c r="R3353" t="s">
        <v>80</v>
      </c>
      <c r="S3353" t="s">
        <v>55</v>
      </c>
      <c r="T3353" t="s">
        <v>68</v>
      </c>
      <c r="U3353" t="s">
        <v>68</v>
      </c>
      <c r="V3353" t="s">
        <v>56</v>
      </c>
      <c r="W3353" t="s">
        <v>55</v>
      </c>
      <c r="X3353" t="s">
        <v>56</v>
      </c>
      <c r="Y3353" t="s">
        <v>56</v>
      </c>
      <c r="Z3353" t="s">
        <v>56</v>
      </c>
      <c r="AA3353" t="s">
        <v>57</v>
      </c>
      <c r="AB3353" t="s">
        <v>56</v>
      </c>
      <c r="AC3353" t="s">
        <v>56</v>
      </c>
      <c r="AD3353" t="s">
        <v>57</v>
      </c>
      <c r="AE3353">
        <v>0</v>
      </c>
      <c r="AF3353">
        <v>0</v>
      </c>
      <c r="AG3353">
        <v>0</v>
      </c>
      <c r="AH3353">
        <v>1</v>
      </c>
      <c r="AI3353" s="18" t="str">
        <f t="shared" si="209"/>
        <v>1</v>
      </c>
      <c r="AJ3353" s="18" t="str">
        <f t="shared" si="210"/>
        <v>1</v>
      </c>
      <c r="AK3353" s="18" t="str">
        <f t="shared" si="211"/>
        <v>1</v>
      </c>
      <c r="AL3353" s="18">
        <f t="shared" si="212"/>
        <v>1</v>
      </c>
      <c r="AM3353" t="s">
        <v>55</v>
      </c>
      <c r="AN3353" t="s">
        <v>55</v>
      </c>
      <c r="AO3353">
        <v>0</v>
      </c>
      <c r="AP3353">
        <v>0</v>
      </c>
      <c r="AQ3353">
        <v>0</v>
      </c>
      <c r="AR3353" t="s">
        <v>426</v>
      </c>
      <c r="AS3353" t="s">
        <v>80</v>
      </c>
      <c r="AT3353" t="s">
        <v>80</v>
      </c>
      <c r="AU3353" t="s">
        <v>80</v>
      </c>
      <c r="AV3353" t="s">
        <v>9212</v>
      </c>
      <c r="AW3353" t="s">
        <v>3850</v>
      </c>
      <c r="AX3353">
        <v>0</v>
      </c>
      <c r="AY3353">
        <v>0</v>
      </c>
      <c r="AZ3353">
        <v>0</v>
      </c>
      <c r="BA3353">
        <v>1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2016031125</v>
      </c>
      <c r="BM3353">
        <v>25</v>
      </c>
    </row>
    <row r="3354" spans="1:65">
      <c r="A3354" t="s">
        <v>9213</v>
      </c>
      <c r="B3354">
        <v>3353</v>
      </c>
      <c r="C3354" t="s">
        <v>1223</v>
      </c>
      <c r="D3354">
        <v>1</v>
      </c>
      <c r="E3354">
        <v>25</v>
      </c>
      <c r="F3354">
        <v>2016031125</v>
      </c>
      <c r="G3354">
        <v>20160311</v>
      </c>
      <c r="H3354" t="s">
        <v>3851</v>
      </c>
      <c r="I3354" t="s">
        <v>1931</v>
      </c>
      <c r="J3354" t="s">
        <v>55</v>
      </c>
      <c r="K3354">
        <v>0</v>
      </c>
      <c r="L3354" t="s">
        <v>55</v>
      </c>
      <c r="M3354" t="s">
        <v>55</v>
      </c>
      <c r="N3354" t="s">
        <v>56</v>
      </c>
      <c r="O3354" t="s">
        <v>57</v>
      </c>
      <c r="P3354" t="s">
        <v>57</v>
      </c>
      <c r="Q3354" t="s">
        <v>3</v>
      </c>
      <c r="R3354" t="s">
        <v>80</v>
      </c>
      <c r="S3354" t="s">
        <v>55</v>
      </c>
      <c r="T3354" t="s">
        <v>68</v>
      </c>
      <c r="U3354" t="s">
        <v>68</v>
      </c>
      <c r="V3354" t="s">
        <v>56</v>
      </c>
      <c r="W3354" t="s">
        <v>55</v>
      </c>
      <c r="X3354" t="s">
        <v>56</v>
      </c>
      <c r="Y3354" t="s">
        <v>56</v>
      </c>
      <c r="Z3354" t="s">
        <v>56</v>
      </c>
      <c r="AA3354" t="s">
        <v>57</v>
      </c>
      <c r="AB3354" t="s">
        <v>56</v>
      </c>
      <c r="AC3354" t="s">
        <v>68</v>
      </c>
      <c r="AD3354" t="s">
        <v>57</v>
      </c>
      <c r="AE3354">
        <v>0</v>
      </c>
      <c r="AF3354">
        <v>0</v>
      </c>
      <c r="AG3354">
        <v>0</v>
      </c>
      <c r="AH3354">
        <v>1</v>
      </c>
      <c r="AI3354" s="18" t="str">
        <f t="shared" si="209"/>
        <v>1</v>
      </c>
      <c r="AJ3354" s="18" t="str">
        <f t="shared" si="210"/>
        <v>1</v>
      </c>
      <c r="AK3354" s="18" t="str">
        <f t="shared" si="211"/>
        <v>1</v>
      </c>
      <c r="AL3354" s="18">
        <f t="shared" si="212"/>
        <v>1</v>
      </c>
      <c r="AM3354" t="s">
        <v>55</v>
      </c>
      <c r="AN3354" t="s">
        <v>55</v>
      </c>
      <c r="AO3354">
        <v>0</v>
      </c>
      <c r="AP3354">
        <v>0</v>
      </c>
      <c r="AQ3354">
        <v>0</v>
      </c>
      <c r="AR3354" t="s">
        <v>300</v>
      </c>
      <c r="AS3354" t="s">
        <v>80</v>
      </c>
      <c r="AT3354" t="s">
        <v>80</v>
      </c>
      <c r="AU3354" t="s">
        <v>80</v>
      </c>
      <c r="AV3354" t="s">
        <v>9213</v>
      </c>
      <c r="AW3354" t="s">
        <v>3851</v>
      </c>
      <c r="AX3354">
        <v>0</v>
      </c>
      <c r="AY3354">
        <v>0</v>
      </c>
      <c r="AZ3354">
        <v>0</v>
      </c>
      <c r="BA3354">
        <v>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2016031125</v>
      </c>
      <c r="BM3354">
        <v>25</v>
      </c>
    </row>
    <row r="3355" spans="1:65">
      <c r="A3355" t="s">
        <v>9214</v>
      </c>
      <c r="B3355">
        <v>3354</v>
      </c>
      <c r="C3355" t="s">
        <v>57</v>
      </c>
      <c r="D3355" t="s">
        <v>55</v>
      </c>
      <c r="E3355">
        <v>25</v>
      </c>
      <c r="F3355">
        <v>2016031125</v>
      </c>
      <c r="G3355" t="s">
        <v>55</v>
      </c>
      <c r="H3355" t="s">
        <v>3852</v>
      </c>
      <c r="I3355" t="s">
        <v>55</v>
      </c>
      <c r="J3355" t="s">
        <v>55</v>
      </c>
      <c r="K3355" t="s">
        <v>55</v>
      </c>
      <c r="L3355" t="s">
        <v>55</v>
      </c>
      <c r="M3355" t="s">
        <v>55</v>
      </c>
      <c r="N3355" t="s">
        <v>57</v>
      </c>
      <c r="O3355" t="s">
        <v>57</v>
      </c>
      <c r="P3355" t="s">
        <v>57</v>
      </c>
      <c r="Q3355" t="s">
        <v>57</v>
      </c>
      <c r="R3355" t="s">
        <v>57</v>
      </c>
      <c r="S3355" t="s">
        <v>55</v>
      </c>
      <c r="T3355" t="s">
        <v>57</v>
      </c>
      <c r="U3355" t="s">
        <v>57</v>
      </c>
      <c r="V3355" t="s">
        <v>57</v>
      </c>
      <c r="W3355" t="s">
        <v>55</v>
      </c>
      <c r="X3355" t="s">
        <v>57</v>
      </c>
      <c r="Y3355" t="s">
        <v>57</v>
      </c>
      <c r="Z3355" t="s">
        <v>57</v>
      </c>
      <c r="AA3355" t="s">
        <v>57</v>
      </c>
      <c r="AB3355" t="s">
        <v>57</v>
      </c>
      <c r="AC3355" t="s">
        <v>57</v>
      </c>
      <c r="AD3355" t="s">
        <v>57</v>
      </c>
      <c r="AE3355">
        <v>0</v>
      </c>
      <c r="AF3355">
        <v>0</v>
      </c>
      <c r="AG3355">
        <v>0</v>
      </c>
      <c r="AH3355">
        <v>0</v>
      </c>
      <c r="AI3355" s="18" t="str">
        <f t="shared" si="209"/>
        <v>1</v>
      </c>
      <c r="AJ3355" s="18" t="str">
        <f t="shared" si="210"/>
        <v>1</v>
      </c>
      <c r="AK3355" s="18" t="str">
        <f t="shared" si="211"/>
        <v>1</v>
      </c>
      <c r="AL3355" s="18">
        <f t="shared" si="212"/>
        <v>0</v>
      </c>
      <c r="AM3355" t="s">
        <v>55</v>
      </c>
      <c r="AN3355" t="s">
        <v>55</v>
      </c>
      <c r="AO3355">
        <v>0</v>
      </c>
      <c r="AP3355">
        <v>1</v>
      </c>
      <c r="AQ3355">
        <v>0</v>
      </c>
      <c r="AR3355" t="s">
        <v>59</v>
      </c>
      <c r="AS3355" t="s">
        <v>80</v>
      </c>
      <c r="AT3355" t="s">
        <v>80</v>
      </c>
      <c r="AU3355" t="s">
        <v>80</v>
      </c>
      <c r="AV3355" t="s">
        <v>9214</v>
      </c>
      <c r="AW3355" t="s">
        <v>3852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1</v>
      </c>
      <c r="BJ3355">
        <v>0</v>
      </c>
      <c r="BK3355">
        <v>0</v>
      </c>
      <c r="BL3355">
        <v>2016031125</v>
      </c>
      <c r="BM3355">
        <v>25</v>
      </c>
    </row>
    <row r="3356" spans="1:65">
      <c r="A3356" t="s">
        <v>9215</v>
      </c>
      <c r="B3356">
        <v>3355</v>
      </c>
      <c r="C3356" t="s">
        <v>57</v>
      </c>
      <c r="D3356" t="s">
        <v>55</v>
      </c>
      <c r="E3356">
        <v>25</v>
      </c>
      <c r="F3356">
        <v>2016031125</v>
      </c>
      <c r="G3356" t="s">
        <v>55</v>
      </c>
      <c r="H3356" t="s">
        <v>3853</v>
      </c>
      <c r="I3356" t="s">
        <v>55</v>
      </c>
      <c r="J3356" t="s">
        <v>55</v>
      </c>
      <c r="K3356" t="s">
        <v>55</v>
      </c>
      <c r="L3356" t="s">
        <v>55</v>
      </c>
      <c r="M3356" t="s">
        <v>55</v>
      </c>
      <c r="N3356" t="s">
        <v>57</v>
      </c>
      <c r="O3356" t="s">
        <v>57</v>
      </c>
      <c r="P3356" t="s">
        <v>57</v>
      </c>
      <c r="Q3356" t="s">
        <v>57</v>
      </c>
      <c r="R3356" t="s">
        <v>57</v>
      </c>
      <c r="S3356" t="s">
        <v>55</v>
      </c>
      <c r="T3356" t="s">
        <v>57</v>
      </c>
      <c r="U3356" t="s">
        <v>57</v>
      </c>
      <c r="V3356" t="s">
        <v>57</v>
      </c>
      <c r="W3356" t="s">
        <v>55</v>
      </c>
      <c r="X3356" t="s">
        <v>57</v>
      </c>
      <c r="Y3356" t="s">
        <v>57</v>
      </c>
      <c r="Z3356" t="s">
        <v>57</v>
      </c>
      <c r="AA3356" t="s">
        <v>57</v>
      </c>
      <c r="AB3356" t="s">
        <v>57</v>
      </c>
      <c r="AC3356" t="s">
        <v>57</v>
      </c>
      <c r="AD3356" t="s">
        <v>57</v>
      </c>
      <c r="AE3356">
        <v>0</v>
      </c>
      <c r="AF3356">
        <v>0</v>
      </c>
      <c r="AG3356">
        <v>0</v>
      </c>
      <c r="AH3356">
        <v>0</v>
      </c>
      <c r="AI3356" s="18" t="str">
        <f t="shared" si="209"/>
        <v>1</v>
      </c>
      <c r="AJ3356" s="18" t="str">
        <f t="shared" si="210"/>
        <v>1</v>
      </c>
      <c r="AK3356" s="18" t="str">
        <f t="shared" si="211"/>
        <v>1</v>
      </c>
      <c r="AL3356" s="18">
        <f t="shared" si="212"/>
        <v>0</v>
      </c>
      <c r="AM3356" t="s">
        <v>55</v>
      </c>
      <c r="AN3356" t="s">
        <v>55</v>
      </c>
      <c r="AO3356">
        <v>0</v>
      </c>
      <c r="AP3356">
        <v>1</v>
      </c>
      <c r="AQ3356">
        <v>0</v>
      </c>
      <c r="AR3356" t="s">
        <v>59</v>
      </c>
      <c r="AS3356" t="s">
        <v>80</v>
      </c>
      <c r="AT3356" t="s">
        <v>80</v>
      </c>
      <c r="AU3356" t="s">
        <v>80</v>
      </c>
      <c r="AV3356" t="s">
        <v>9215</v>
      </c>
      <c r="AW3356" t="s">
        <v>3853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0</v>
      </c>
      <c r="BL3356">
        <v>2016031125</v>
      </c>
      <c r="BM3356">
        <v>25</v>
      </c>
    </row>
    <row r="3357" spans="1:65">
      <c r="A3357" t="s">
        <v>9216</v>
      </c>
      <c r="B3357">
        <v>3356</v>
      </c>
      <c r="C3357" t="s">
        <v>57</v>
      </c>
      <c r="D3357" t="s">
        <v>55</v>
      </c>
      <c r="E3357">
        <v>25</v>
      </c>
      <c r="F3357">
        <v>2016031125</v>
      </c>
      <c r="G3357" t="s">
        <v>55</v>
      </c>
      <c r="H3357" t="s">
        <v>3854</v>
      </c>
      <c r="I3357" t="s">
        <v>55</v>
      </c>
      <c r="J3357" t="s">
        <v>55</v>
      </c>
      <c r="K3357" t="s">
        <v>55</v>
      </c>
      <c r="L3357" t="s">
        <v>55</v>
      </c>
      <c r="M3357" t="s">
        <v>55</v>
      </c>
      <c r="N3357" t="s">
        <v>57</v>
      </c>
      <c r="O3357" t="s">
        <v>57</v>
      </c>
      <c r="P3357" t="s">
        <v>57</v>
      </c>
      <c r="Q3357" t="s">
        <v>57</v>
      </c>
      <c r="R3357" t="s">
        <v>57</v>
      </c>
      <c r="S3357" t="s">
        <v>55</v>
      </c>
      <c r="T3357" t="s">
        <v>57</v>
      </c>
      <c r="U3357" t="s">
        <v>57</v>
      </c>
      <c r="V3357" t="s">
        <v>57</v>
      </c>
      <c r="W3357" t="s">
        <v>55</v>
      </c>
      <c r="X3357" t="s">
        <v>57</v>
      </c>
      <c r="Y3357" t="s">
        <v>57</v>
      </c>
      <c r="Z3357" t="s">
        <v>57</v>
      </c>
      <c r="AA3357" t="s">
        <v>57</v>
      </c>
      <c r="AB3357" t="s">
        <v>57</v>
      </c>
      <c r="AC3357" t="s">
        <v>57</v>
      </c>
      <c r="AD3357" t="s">
        <v>57</v>
      </c>
      <c r="AE3357">
        <v>0</v>
      </c>
      <c r="AF3357">
        <v>0</v>
      </c>
      <c r="AG3357">
        <v>0</v>
      </c>
      <c r="AH3357">
        <v>0</v>
      </c>
      <c r="AI3357" s="18" t="str">
        <f t="shared" si="209"/>
        <v>1</v>
      </c>
      <c r="AJ3357" s="18" t="str">
        <f t="shared" si="210"/>
        <v>1</v>
      </c>
      <c r="AK3357" s="18" t="str">
        <f t="shared" si="211"/>
        <v>1</v>
      </c>
      <c r="AL3357" s="18">
        <f t="shared" si="212"/>
        <v>0</v>
      </c>
      <c r="AM3357" t="s">
        <v>55</v>
      </c>
      <c r="AN3357" t="s">
        <v>55</v>
      </c>
      <c r="AO3357">
        <v>0</v>
      </c>
      <c r="AP3357">
        <v>1</v>
      </c>
      <c r="AQ3357">
        <v>0</v>
      </c>
      <c r="AR3357" t="s">
        <v>59</v>
      </c>
      <c r="AS3357" t="s">
        <v>80</v>
      </c>
      <c r="AT3357" t="s">
        <v>80</v>
      </c>
      <c r="AU3357" t="s">
        <v>80</v>
      </c>
      <c r="AV3357" t="s">
        <v>9216</v>
      </c>
      <c r="AW3357" t="s">
        <v>3854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2016031125</v>
      </c>
      <c r="BM3357">
        <v>25</v>
      </c>
    </row>
    <row r="3358" spans="1:65">
      <c r="A3358" t="s">
        <v>9217</v>
      </c>
      <c r="B3358">
        <v>3357</v>
      </c>
      <c r="C3358" t="s">
        <v>57</v>
      </c>
      <c r="D3358" t="s">
        <v>55</v>
      </c>
      <c r="E3358">
        <v>25</v>
      </c>
      <c r="F3358">
        <v>2016031125</v>
      </c>
      <c r="G3358" t="s">
        <v>55</v>
      </c>
      <c r="H3358" t="s">
        <v>3855</v>
      </c>
      <c r="I3358" t="s">
        <v>55</v>
      </c>
      <c r="J3358" t="s">
        <v>55</v>
      </c>
      <c r="K3358" t="s">
        <v>55</v>
      </c>
      <c r="L3358" t="s">
        <v>55</v>
      </c>
      <c r="M3358" t="s">
        <v>55</v>
      </c>
      <c r="N3358" t="s">
        <v>57</v>
      </c>
      <c r="O3358" t="s">
        <v>57</v>
      </c>
      <c r="P3358" t="s">
        <v>57</v>
      </c>
      <c r="Q3358" t="s">
        <v>57</v>
      </c>
      <c r="R3358" t="s">
        <v>57</v>
      </c>
      <c r="S3358" t="s">
        <v>55</v>
      </c>
      <c r="T3358" t="s">
        <v>57</v>
      </c>
      <c r="U3358" t="s">
        <v>57</v>
      </c>
      <c r="V3358" t="s">
        <v>57</v>
      </c>
      <c r="W3358" t="s">
        <v>55</v>
      </c>
      <c r="X3358" t="s">
        <v>57</v>
      </c>
      <c r="Y3358" t="s">
        <v>57</v>
      </c>
      <c r="Z3358" t="s">
        <v>57</v>
      </c>
      <c r="AA3358" t="s">
        <v>57</v>
      </c>
      <c r="AB3358" t="s">
        <v>57</v>
      </c>
      <c r="AC3358" t="s">
        <v>57</v>
      </c>
      <c r="AD3358" t="s">
        <v>57</v>
      </c>
      <c r="AE3358">
        <v>0</v>
      </c>
      <c r="AF3358">
        <v>0</v>
      </c>
      <c r="AG3358">
        <v>0</v>
      </c>
      <c r="AH3358">
        <v>0</v>
      </c>
      <c r="AI3358" s="18" t="str">
        <f t="shared" si="209"/>
        <v>1</v>
      </c>
      <c r="AJ3358" s="18" t="str">
        <f t="shared" si="210"/>
        <v>1</v>
      </c>
      <c r="AK3358" s="18" t="str">
        <f t="shared" si="211"/>
        <v>1</v>
      </c>
      <c r="AL3358" s="18">
        <f t="shared" si="212"/>
        <v>0</v>
      </c>
      <c r="AM3358" t="s">
        <v>55</v>
      </c>
      <c r="AN3358" t="s">
        <v>55</v>
      </c>
      <c r="AO3358">
        <v>0</v>
      </c>
      <c r="AP3358">
        <v>1</v>
      </c>
      <c r="AQ3358">
        <v>0</v>
      </c>
      <c r="AR3358" t="s">
        <v>59</v>
      </c>
      <c r="AS3358" t="s">
        <v>80</v>
      </c>
      <c r="AT3358" t="s">
        <v>80</v>
      </c>
      <c r="AU3358" t="s">
        <v>80</v>
      </c>
      <c r="AV3358" t="s">
        <v>9217</v>
      </c>
      <c r="AW3358" t="s">
        <v>3855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0</v>
      </c>
      <c r="BL3358">
        <v>2016031125</v>
      </c>
      <c r="BM3358">
        <v>25</v>
      </c>
    </row>
    <row r="3359" spans="1:65">
      <c r="A3359" t="s">
        <v>9218</v>
      </c>
      <c r="B3359">
        <v>3358</v>
      </c>
      <c r="C3359" t="s">
        <v>1223</v>
      </c>
      <c r="D3359">
        <v>1</v>
      </c>
      <c r="E3359">
        <v>25</v>
      </c>
      <c r="F3359">
        <v>2016031125</v>
      </c>
      <c r="G3359">
        <v>20160311</v>
      </c>
      <c r="H3359" t="s">
        <v>3856</v>
      </c>
      <c r="I3359" t="s">
        <v>76</v>
      </c>
      <c r="J3359" t="s">
        <v>55</v>
      </c>
      <c r="K3359">
        <v>0</v>
      </c>
      <c r="L3359" t="s">
        <v>55</v>
      </c>
      <c r="M3359" t="s">
        <v>55</v>
      </c>
      <c r="N3359" t="s">
        <v>56</v>
      </c>
      <c r="O3359" t="s">
        <v>57</v>
      </c>
      <c r="P3359" t="s">
        <v>57</v>
      </c>
      <c r="Q3359" t="s">
        <v>4</v>
      </c>
      <c r="R3359" t="s">
        <v>80</v>
      </c>
      <c r="S3359" t="s">
        <v>55</v>
      </c>
      <c r="T3359" t="s">
        <v>56</v>
      </c>
      <c r="U3359" t="s">
        <v>56</v>
      </c>
      <c r="V3359" t="s">
        <v>56</v>
      </c>
      <c r="W3359" t="s">
        <v>55</v>
      </c>
      <c r="X3359" t="s">
        <v>56</v>
      </c>
      <c r="Y3359" t="s">
        <v>56</v>
      </c>
      <c r="Z3359" t="s">
        <v>56</v>
      </c>
      <c r="AA3359" t="s">
        <v>57</v>
      </c>
      <c r="AB3359" t="s">
        <v>56</v>
      </c>
      <c r="AC3359" t="s">
        <v>56</v>
      </c>
      <c r="AD3359" t="s">
        <v>57</v>
      </c>
      <c r="AE3359">
        <v>0</v>
      </c>
      <c r="AF3359">
        <v>0</v>
      </c>
      <c r="AG3359">
        <v>0</v>
      </c>
      <c r="AH3359">
        <v>1</v>
      </c>
      <c r="AI3359" s="18" t="str">
        <f t="shared" si="209"/>
        <v>1</v>
      </c>
      <c r="AJ3359" s="18" t="str">
        <f t="shared" si="210"/>
        <v>1</v>
      </c>
      <c r="AK3359" s="18" t="str">
        <f t="shared" si="211"/>
        <v>1</v>
      </c>
      <c r="AL3359" s="18">
        <f t="shared" si="212"/>
        <v>1</v>
      </c>
      <c r="AM3359" t="s">
        <v>55</v>
      </c>
      <c r="AN3359" t="s">
        <v>55</v>
      </c>
      <c r="AO3359">
        <v>0</v>
      </c>
      <c r="AP3359">
        <v>0</v>
      </c>
      <c r="AQ3359">
        <v>0</v>
      </c>
      <c r="AR3359" t="s">
        <v>76</v>
      </c>
      <c r="AS3359" t="s">
        <v>80</v>
      </c>
      <c r="AT3359" t="s">
        <v>80</v>
      </c>
      <c r="AU3359" t="s">
        <v>80</v>
      </c>
      <c r="AV3359" t="s">
        <v>9218</v>
      </c>
      <c r="AW3359" t="s">
        <v>3856</v>
      </c>
      <c r="AX3359">
        <v>0</v>
      </c>
      <c r="AY3359">
        <v>0</v>
      </c>
      <c r="AZ3359">
        <v>0</v>
      </c>
      <c r="BA3359">
        <v>1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1</v>
      </c>
      <c r="BL3359">
        <v>2016031125</v>
      </c>
      <c r="BM3359">
        <v>25</v>
      </c>
    </row>
    <row r="3360" spans="1:65">
      <c r="A3360" t="s">
        <v>9219</v>
      </c>
      <c r="B3360">
        <v>3359</v>
      </c>
      <c r="C3360" t="s">
        <v>1223</v>
      </c>
      <c r="D3360">
        <v>1</v>
      </c>
      <c r="E3360">
        <v>25</v>
      </c>
      <c r="F3360">
        <v>2016031125</v>
      </c>
      <c r="G3360">
        <v>20160311</v>
      </c>
      <c r="H3360" t="s">
        <v>3857</v>
      </c>
      <c r="I3360" t="s">
        <v>80</v>
      </c>
      <c r="J3360" t="s">
        <v>55</v>
      </c>
      <c r="K3360">
        <v>0</v>
      </c>
      <c r="L3360" t="s">
        <v>55</v>
      </c>
      <c r="M3360" t="s">
        <v>55</v>
      </c>
      <c r="N3360" t="s">
        <v>56</v>
      </c>
      <c r="O3360" t="s">
        <v>57</v>
      </c>
      <c r="P3360" t="s">
        <v>57</v>
      </c>
      <c r="Q3360" t="s">
        <v>3</v>
      </c>
      <c r="R3360" t="s">
        <v>80</v>
      </c>
      <c r="S3360" t="s">
        <v>55</v>
      </c>
      <c r="T3360" t="s">
        <v>56</v>
      </c>
      <c r="U3360" t="s">
        <v>56</v>
      </c>
      <c r="V3360" t="s">
        <v>56</v>
      </c>
      <c r="W3360" t="s">
        <v>55</v>
      </c>
      <c r="X3360" t="s">
        <v>56</v>
      </c>
      <c r="Y3360" t="s">
        <v>56</v>
      </c>
      <c r="Z3360" t="s">
        <v>68</v>
      </c>
      <c r="AA3360" t="s">
        <v>57</v>
      </c>
      <c r="AB3360" t="s">
        <v>56</v>
      </c>
      <c r="AC3360" t="s">
        <v>56</v>
      </c>
      <c r="AD3360" t="s">
        <v>57</v>
      </c>
      <c r="AE3360">
        <v>0</v>
      </c>
      <c r="AF3360">
        <v>0</v>
      </c>
      <c r="AG3360">
        <v>0</v>
      </c>
      <c r="AH3360">
        <v>1</v>
      </c>
      <c r="AI3360" s="18" t="str">
        <f t="shared" si="209"/>
        <v>1</v>
      </c>
      <c r="AJ3360" s="18" t="str">
        <f t="shared" si="210"/>
        <v>1</v>
      </c>
      <c r="AK3360" s="18" t="str">
        <f t="shared" si="211"/>
        <v>1</v>
      </c>
      <c r="AL3360" s="18">
        <f t="shared" si="212"/>
        <v>1</v>
      </c>
      <c r="AM3360" t="s">
        <v>55</v>
      </c>
      <c r="AN3360" t="s">
        <v>55</v>
      </c>
      <c r="AO3360">
        <v>0</v>
      </c>
      <c r="AP3360">
        <v>0</v>
      </c>
      <c r="AQ3360">
        <v>0</v>
      </c>
      <c r="AR3360" t="s">
        <v>59</v>
      </c>
      <c r="AS3360" t="s">
        <v>80</v>
      </c>
      <c r="AT3360" t="s">
        <v>80</v>
      </c>
      <c r="AU3360" t="s">
        <v>80</v>
      </c>
      <c r="AV3360" t="s">
        <v>9219</v>
      </c>
      <c r="AW3360" t="s">
        <v>3857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1</v>
      </c>
      <c r="BL3360">
        <v>2016031125</v>
      </c>
      <c r="BM3360">
        <v>25</v>
      </c>
    </row>
    <row r="3361" spans="1:65">
      <c r="A3361" t="s">
        <v>9220</v>
      </c>
      <c r="B3361">
        <v>3360</v>
      </c>
      <c r="C3361" t="s">
        <v>1223</v>
      </c>
      <c r="D3361">
        <v>1</v>
      </c>
      <c r="E3361">
        <v>25</v>
      </c>
      <c r="F3361">
        <v>2016031125</v>
      </c>
      <c r="G3361">
        <v>20160311</v>
      </c>
      <c r="H3361" t="s">
        <v>81</v>
      </c>
      <c r="I3361" t="s">
        <v>80</v>
      </c>
      <c r="J3361" t="s">
        <v>55</v>
      </c>
      <c r="K3361">
        <v>0</v>
      </c>
      <c r="L3361" t="s">
        <v>55</v>
      </c>
      <c r="M3361" t="s">
        <v>55</v>
      </c>
      <c r="N3361" t="s">
        <v>56</v>
      </c>
      <c r="O3361" t="s">
        <v>57</v>
      </c>
      <c r="P3361" t="s">
        <v>57</v>
      </c>
      <c r="Q3361" t="s">
        <v>3</v>
      </c>
      <c r="R3361" t="s">
        <v>80</v>
      </c>
      <c r="S3361" t="s">
        <v>55</v>
      </c>
      <c r="T3361" t="s">
        <v>56</v>
      </c>
      <c r="U3361" t="s">
        <v>56</v>
      </c>
      <c r="V3361" t="s">
        <v>56</v>
      </c>
      <c r="W3361" t="s">
        <v>55</v>
      </c>
      <c r="X3361" t="s">
        <v>56</v>
      </c>
      <c r="Y3361" t="s">
        <v>56</v>
      </c>
      <c r="Z3361" t="s">
        <v>68</v>
      </c>
      <c r="AA3361" t="s">
        <v>57</v>
      </c>
      <c r="AB3361" t="s">
        <v>56</v>
      </c>
      <c r="AC3361" t="s">
        <v>56</v>
      </c>
      <c r="AD3361" t="s">
        <v>57</v>
      </c>
      <c r="AE3361">
        <v>0</v>
      </c>
      <c r="AF3361">
        <v>0</v>
      </c>
      <c r="AG3361">
        <v>0</v>
      </c>
      <c r="AH3361">
        <v>1</v>
      </c>
      <c r="AI3361" s="18" t="str">
        <f t="shared" si="209"/>
        <v>1</v>
      </c>
      <c r="AJ3361" s="18" t="str">
        <f t="shared" si="210"/>
        <v>1</v>
      </c>
      <c r="AK3361" s="18" t="str">
        <f t="shared" si="211"/>
        <v>1</v>
      </c>
      <c r="AL3361" s="18">
        <f t="shared" si="212"/>
        <v>1</v>
      </c>
      <c r="AM3361" t="s">
        <v>55</v>
      </c>
      <c r="AN3361" t="s">
        <v>55</v>
      </c>
      <c r="AO3361">
        <v>0</v>
      </c>
      <c r="AP3361">
        <v>0</v>
      </c>
      <c r="AQ3361">
        <v>0</v>
      </c>
      <c r="AR3361" t="s">
        <v>59</v>
      </c>
      <c r="AS3361" t="s">
        <v>80</v>
      </c>
      <c r="AT3361" t="s">
        <v>80</v>
      </c>
      <c r="AU3361" t="s">
        <v>80</v>
      </c>
      <c r="AV3361" t="s">
        <v>9220</v>
      </c>
      <c r="AW3361" t="s">
        <v>81</v>
      </c>
      <c r="AX3361">
        <v>0</v>
      </c>
      <c r="AY3361">
        <v>0</v>
      </c>
      <c r="AZ3361">
        <v>0</v>
      </c>
      <c r="BA3361">
        <v>1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1</v>
      </c>
      <c r="BL3361">
        <v>2016031125</v>
      </c>
      <c r="BM3361">
        <v>25</v>
      </c>
    </row>
    <row r="3362" spans="1:65">
      <c r="A3362" t="s">
        <v>9221</v>
      </c>
      <c r="B3362">
        <v>3361</v>
      </c>
      <c r="C3362" t="s">
        <v>1223</v>
      </c>
      <c r="D3362">
        <v>1</v>
      </c>
      <c r="E3362">
        <v>25</v>
      </c>
      <c r="F3362">
        <v>2016031125</v>
      </c>
      <c r="G3362">
        <v>20160311</v>
      </c>
      <c r="H3362" t="s">
        <v>83</v>
      </c>
      <c r="I3362" t="s">
        <v>563</v>
      </c>
      <c r="J3362" t="s">
        <v>55</v>
      </c>
      <c r="K3362">
        <v>0</v>
      </c>
      <c r="L3362" t="s">
        <v>55</v>
      </c>
      <c r="M3362" t="s">
        <v>55</v>
      </c>
      <c r="N3362" t="s">
        <v>56</v>
      </c>
      <c r="O3362" t="s">
        <v>57</v>
      </c>
      <c r="P3362" t="s">
        <v>57</v>
      </c>
      <c r="Q3362" t="s">
        <v>3</v>
      </c>
      <c r="R3362" t="s">
        <v>1326</v>
      </c>
      <c r="S3362" t="s">
        <v>55</v>
      </c>
      <c r="T3362" t="s">
        <v>68</v>
      </c>
      <c r="U3362" t="s">
        <v>68</v>
      </c>
      <c r="V3362" t="s">
        <v>56</v>
      </c>
      <c r="W3362" t="s">
        <v>55</v>
      </c>
      <c r="X3362" t="s">
        <v>56</v>
      </c>
      <c r="Y3362" t="s">
        <v>56</v>
      </c>
      <c r="Z3362" t="s">
        <v>68</v>
      </c>
      <c r="AA3362" t="s">
        <v>57</v>
      </c>
      <c r="AB3362" t="s">
        <v>56</v>
      </c>
      <c r="AC3362" t="s">
        <v>56</v>
      </c>
      <c r="AD3362" t="s">
        <v>57</v>
      </c>
      <c r="AE3362">
        <v>0</v>
      </c>
      <c r="AF3362">
        <v>0</v>
      </c>
      <c r="AG3362">
        <v>0</v>
      </c>
      <c r="AH3362">
        <v>1</v>
      </c>
      <c r="AI3362" s="18" t="str">
        <f t="shared" si="209"/>
        <v>1</v>
      </c>
      <c r="AJ3362" s="18" t="str">
        <f t="shared" si="210"/>
        <v>1</v>
      </c>
      <c r="AK3362" s="18" t="str">
        <f t="shared" si="211"/>
        <v>1</v>
      </c>
      <c r="AL3362" s="18">
        <f t="shared" si="212"/>
        <v>1</v>
      </c>
      <c r="AM3362" t="s">
        <v>55</v>
      </c>
      <c r="AN3362" t="s">
        <v>55</v>
      </c>
      <c r="AO3362">
        <v>0</v>
      </c>
      <c r="AP3362">
        <v>0</v>
      </c>
      <c r="AQ3362">
        <v>0</v>
      </c>
      <c r="AR3362" t="s">
        <v>209</v>
      </c>
      <c r="AS3362" t="s">
        <v>141</v>
      </c>
      <c r="AT3362" t="s">
        <v>141</v>
      </c>
      <c r="AU3362" t="s">
        <v>1326</v>
      </c>
      <c r="AV3362" t="s">
        <v>9221</v>
      </c>
      <c r="AW3362" t="s">
        <v>83</v>
      </c>
      <c r="AX3362">
        <v>0</v>
      </c>
      <c r="AY3362">
        <v>0</v>
      </c>
      <c r="AZ3362">
        <v>0</v>
      </c>
      <c r="BA3362">
        <v>1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1</v>
      </c>
      <c r="BL3362">
        <v>2016031125</v>
      </c>
      <c r="BM3362">
        <v>25</v>
      </c>
    </row>
    <row r="3363" spans="1:65">
      <c r="A3363" t="s">
        <v>9222</v>
      </c>
      <c r="B3363">
        <v>3362</v>
      </c>
      <c r="C3363" t="s">
        <v>57</v>
      </c>
      <c r="D3363" t="s">
        <v>55</v>
      </c>
      <c r="E3363">
        <v>25</v>
      </c>
      <c r="F3363">
        <v>2016031125</v>
      </c>
      <c r="G3363" t="s">
        <v>55</v>
      </c>
      <c r="H3363" t="s">
        <v>87</v>
      </c>
      <c r="I3363" t="s">
        <v>55</v>
      </c>
      <c r="J3363" t="s">
        <v>55</v>
      </c>
      <c r="K3363" t="s">
        <v>55</v>
      </c>
      <c r="L3363" t="s">
        <v>55</v>
      </c>
      <c r="M3363" t="s">
        <v>55</v>
      </c>
      <c r="N3363" t="s">
        <v>57</v>
      </c>
      <c r="O3363" t="s">
        <v>57</v>
      </c>
      <c r="P3363" t="s">
        <v>57</v>
      </c>
      <c r="Q3363" t="s">
        <v>57</v>
      </c>
      <c r="R3363" t="s">
        <v>57</v>
      </c>
      <c r="S3363" t="s">
        <v>55</v>
      </c>
      <c r="T3363" t="s">
        <v>57</v>
      </c>
      <c r="U3363" t="s">
        <v>57</v>
      </c>
      <c r="V3363" t="s">
        <v>57</v>
      </c>
      <c r="W3363" t="s">
        <v>55</v>
      </c>
      <c r="X3363" t="s">
        <v>57</v>
      </c>
      <c r="Y3363" t="s">
        <v>57</v>
      </c>
      <c r="Z3363" t="s">
        <v>57</v>
      </c>
      <c r="AA3363" t="s">
        <v>57</v>
      </c>
      <c r="AB3363" t="s">
        <v>57</v>
      </c>
      <c r="AC3363" t="s">
        <v>57</v>
      </c>
      <c r="AD3363" t="s">
        <v>57</v>
      </c>
      <c r="AE3363">
        <v>0</v>
      </c>
      <c r="AF3363">
        <v>0</v>
      </c>
      <c r="AG3363">
        <v>0</v>
      </c>
      <c r="AH3363">
        <v>0</v>
      </c>
      <c r="AI3363" s="18" t="str">
        <f t="shared" si="209"/>
        <v>1</v>
      </c>
      <c r="AJ3363" s="18" t="str">
        <f t="shared" si="210"/>
        <v>1</v>
      </c>
      <c r="AK3363" s="18" t="str">
        <f t="shared" si="211"/>
        <v>1</v>
      </c>
      <c r="AL3363" s="18">
        <f t="shared" si="212"/>
        <v>0</v>
      </c>
      <c r="AM3363" t="s">
        <v>55</v>
      </c>
      <c r="AN3363" t="s">
        <v>55</v>
      </c>
      <c r="AO3363">
        <v>0</v>
      </c>
      <c r="AP3363">
        <v>1</v>
      </c>
      <c r="AQ3363">
        <v>0</v>
      </c>
      <c r="AR3363" t="s">
        <v>59</v>
      </c>
      <c r="AS3363" t="s">
        <v>80</v>
      </c>
      <c r="AT3363" t="s">
        <v>80</v>
      </c>
      <c r="AU3363" t="s">
        <v>80</v>
      </c>
      <c r="AV3363" t="s">
        <v>9222</v>
      </c>
      <c r="AW3363" t="s">
        <v>87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0</v>
      </c>
      <c r="BL3363">
        <v>2016031125</v>
      </c>
      <c r="BM3363">
        <v>25</v>
      </c>
    </row>
    <row r="3364" spans="1:65">
      <c r="A3364" t="s">
        <v>9223</v>
      </c>
      <c r="B3364">
        <v>3363</v>
      </c>
      <c r="C3364" t="s">
        <v>1223</v>
      </c>
      <c r="D3364">
        <v>1</v>
      </c>
      <c r="E3364">
        <v>25</v>
      </c>
      <c r="F3364">
        <v>2016031125</v>
      </c>
      <c r="G3364">
        <v>20160311</v>
      </c>
      <c r="H3364" t="s">
        <v>88</v>
      </c>
      <c r="I3364" t="s">
        <v>426</v>
      </c>
      <c r="J3364" t="s">
        <v>55</v>
      </c>
      <c r="K3364">
        <v>0</v>
      </c>
      <c r="L3364" t="s">
        <v>55</v>
      </c>
      <c r="M3364" t="s">
        <v>55</v>
      </c>
      <c r="N3364" t="s">
        <v>56</v>
      </c>
      <c r="O3364" t="s">
        <v>57</v>
      </c>
      <c r="P3364" t="s">
        <v>57</v>
      </c>
      <c r="Q3364" t="s">
        <v>3</v>
      </c>
      <c r="R3364" t="s">
        <v>1326</v>
      </c>
      <c r="S3364" t="s">
        <v>55</v>
      </c>
      <c r="T3364" t="s">
        <v>68</v>
      </c>
      <c r="U3364" t="s">
        <v>68</v>
      </c>
      <c r="V3364" t="s">
        <v>68</v>
      </c>
      <c r="W3364" t="s">
        <v>55</v>
      </c>
      <c r="X3364" t="s">
        <v>56</v>
      </c>
      <c r="Y3364" t="s">
        <v>56</v>
      </c>
      <c r="Z3364" t="s">
        <v>68</v>
      </c>
      <c r="AA3364" t="s">
        <v>57</v>
      </c>
      <c r="AB3364" t="s">
        <v>56</v>
      </c>
      <c r="AC3364" t="s">
        <v>56</v>
      </c>
      <c r="AD3364" t="s">
        <v>57</v>
      </c>
      <c r="AE3364">
        <v>1</v>
      </c>
      <c r="AF3364">
        <v>1</v>
      </c>
      <c r="AG3364">
        <v>1</v>
      </c>
      <c r="AH3364">
        <v>0</v>
      </c>
      <c r="AI3364" s="18" t="str">
        <f t="shared" si="209"/>
        <v>0</v>
      </c>
      <c r="AJ3364" s="18" t="str">
        <f t="shared" si="210"/>
        <v>0</v>
      </c>
      <c r="AK3364" s="18" t="str">
        <f t="shared" si="211"/>
        <v>0</v>
      </c>
      <c r="AL3364" s="18">
        <f t="shared" si="212"/>
        <v>0</v>
      </c>
      <c r="AM3364">
        <v>4</v>
      </c>
      <c r="AN3364">
        <v>2</v>
      </c>
      <c r="AO3364">
        <v>0</v>
      </c>
      <c r="AP3364">
        <v>0</v>
      </c>
      <c r="AQ3364">
        <v>0</v>
      </c>
      <c r="AR3364" t="s">
        <v>426</v>
      </c>
      <c r="AS3364" t="s">
        <v>141</v>
      </c>
      <c r="AT3364" t="s">
        <v>141</v>
      </c>
      <c r="AU3364" t="s">
        <v>1326</v>
      </c>
      <c r="AV3364" t="s">
        <v>9223</v>
      </c>
      <c r="AW3364" t="s">
        <v>88</v>
      </c>
      <c r="AX3364">
        <v>1</v>
      </c>
      <c r="AY3364">
        <v>1</v>
      </c>
      <c r="AZ3364">
        <v>1</v>
      </c>
      <c r="BA3364">
        <v>0</v>
      </c>
      <c r="BB3364">
        <v>0</v>
      </c>
      <c r="BC3364">
        <v>0</v>
      </c>
      <c r="BD3364">
        <v>0</v>
      </c>
      <c r="BE3364">
        <v>1</v>
      </c>
      <c r="BF3364">
        <v>1</v>
      </c>
      <c r="BG3364">
        <v>1</v>
      </c>
      <c r="BH3364">
        <v>0</v>
      </c>
      <c r="BI3364">
        <v>0</v>
      </c>
      <c r="BJ3364">
        <v>0</v>
      </c>
      <c r="BK3364">
        <v>0</v>
      </c>
      <c r="BL3364">
        <v>2016031125</v>
      </c>
      <c r="BM3364">
        <v>25</v>
      </c>
    </row>
    <row r="3365" spans="1:65">
      <c r="A3365" t="s">
        <v>9224</v>
      </c>
      <c r="B3365">
        <v>3364</v>
      </c>
      <c r="C3365" t="s">
        <v>1223</v>
      </c>
      <c r="D3365">
        <v>1</v>
      </c>
      <c r="E3365">
        <v>25</v>
      </c>
      <c r="F3365">
        <v>2016031125</v>
      </c>
      <c r="G3365">
        <v>20160311</v>
      </c>
      <c r="H3365" t="s">
        <v>92</v>
      </c>
      <c r="I3365" t="s">
        <v>426</v>
      </c>
      <c r="J3365" t="s">
        <v>55</v>
      </c>
      <c r="K3365">
        <v>0</v>
      </c>
      <c r="L3365" t="s">
        <v>55</v>
      </c>
      <c r="M3365" t="s">
        <v>55</v>
      </c>
      <c r="N3365" t="s">
        <v>56</v>
      </c>
      <c r="O3365" t="s">
        <v>57</v>
      </c>
      <c r="P3365" t="s">
        <v>57</v>
      </c>
      <c r="Q3365" t="s">
        <v>3</v>
      </c>
      <c r="R3365" t="s">
        <v>1326</v>
      </c>
      <c r="S3365" t="s">
        <v>55</v>
      </c>
      <c r="T3365" t="s">
        <v>68</v>
      </c>
      <c r="U3365" t="s">
        <v>68</v>
      </c>
      <c r="V3365" t="s">
        <v>68</v>
      </c>
      <c r="W3365" t="s">
        <v>55</v>
      </c>
      <c r="X3365" t="s">
        <v>56</v>
      </c>
      <c r="Y3365" t="s">
        <v>56</v>
      </c>
      <c r="Z3365" t="s">
        <v>68</v>
      </c>
      <c r="AA3365" t="s">
        <v>57</v>
      </c>
      <c r="AB3365" t="s">
        <v>56</v>
      </c>
      <c r="AC3365" t="s">
        <v>56</v>
      </c>
      <c r="AD3365" t="s">
        <v>57</v>
      </c>
      <c r="AE3365">
        <v>1</v>
      </c>
      <c r="AF3365">
        <v>1</v>
      </c>
      <c r="AG3365">
        <v>1</v>
      </c>
      <c r="AH3365">
        <v>0</v>
      </c>
      <c r="AI3365" s="18" t="str">
        <f t="shared" si="209"/>
        <v>0</v>
      </c>
      <c r="AJ3365" s="18" t="str">
        <f t="shared" si="210"/>
        <v>0</v>
      </c>
      <c r="AK3365" s="18" t="str">
        <f t="shared" si="211"/>
        <v>0</v>
      </c>
      <c r="AL3365" s="18">
        <f t="shared" si="212"/>
        <v>0</v>
      </c>
      <c r="AM3365">
        <v>3</v>
      </c>
      <c r="AN3365">
        <v>2</v>
      </c>
      <c r="AO3365">
        <v>0</v>
      </c>
      <c r="AP3365">
        <v>0</v>
      </c>
      <c r="AQ3365">
        <v>0</v>
      </c>
      <c r="AR3365" t="s">
        <v>426</v>
      </c>
      <c r="AS3365" t="s">
        <v>141</v>
      </c>
      <c r="AT3365" t="s">
        <v>141</v>
      </c>
      <c r="AU3365" t="s">
        <v>1326</v>
      </c>
      <c r="AV3365" t="s">
        <v>9224</v>
      </c>
      <c r="AW3365" t="s">
        <v>92</v>
      </c>
      <c r="AX3365">
        <v>1</v>
      </c>
      <c r="AY3365">
        <v>1</v>
      </c>
      <c r="AZ3365">
        <v>1</v>
      </c>
      <c r="BA3365">
        <v>0</v>
      </c>
      <c r="BB3365">
        <v>0</v>
      </c>
      <c r="BC3365">
        <v>0</v>
      </c>
      <c r="BD3365">
        <v>0</v>
      </c>
      <c r="BE3365">
        <v>1</v>
      </c>
      <c r="BF3365">
        <v>1</v>
      </c>
      <c r="BG3365">
        <v>1</v>
      </c>
      <c r="BH3365">
        <v>0</v>
      </c>
      <c r="BI3365">
        <v>0</v>
      </c>
      <c r="BJ3365">
        <v>0</v>
      </c>
      <c r="BK3365">
        <v>0</v>
      </c>
      <c r="BL3365">
        <v>2016031125</v>
      </c>
      <c r="BM3365">
        <v>25</v>
      </c>
    </row>
    <row r="3366" spans="1:65">
      <c r="A3366" t="s">
        <v>9225</v>
      </c>
      <c r="B3366">
        <v>3365</v>
      </c>
      <c r="C3366" t="s">
        <v>1223</v>
      </c>
      <c r="D3366">
        <v>1</v>
      </c>
      <c r="E3366">
        <v>25</v>
      </c>
      <c r="F3366">
        <v>2016031125</v>
      </c>
      <c r="G3366">
        <v>20160311</v>
      </c>
      <c r="H3366" t="s">
        <v>3858</v>
      </c>
      <c r="I3366" t="s">
        <v>3859</v>
      </c>
      <c r="J3366" t="s">
        <v>55</v>
      </c>
      <c r="K3366">
        <v>0</v>
      </c>
      <c r="L3366" t="s">
        <v>55</v>
      </c>
      <c r="M3366" t="s">
        <v>55</v>
      </c>
      <c r="N3366" t="s">
        <v>56</v>
      </c>
      <c r="O3366" t="s">
        <v>57</v>
      </c>
      <c r="P3366" t="s">
        <v>57</v>
      </c>
      <c r="Q3366" t="s">
        <v>3</v>
      </c>
      <c r="R3366" t="s">
        <v>1326</v>
      </c>
      <c r="S3366" t="s">
        <v>55</v>
      </c>
      <c r="T3366" t="s">
        <v>68</v>
      </c>
      <c r="U3366" t="s">
        <v>68</v>
      </c>
      <c r="V3366" t="s">
        <v>56</v>
      </c>
      <c r="W3366" t="s">
        <v>55</v>
      </c>
      <c r="X3366" t="s">
        <v>56</v>
      </c>
      <c r="Y3366" t="s">
        <v>56</v>
      </c>
      <c r="Z3366" t="s">
        <v>68</v>
      </c>
      <c r="AA3366" t="s">
        <v>57</v>
      </c>
      <c r="AB3366" t="s">
        <v>56</v>
      </c>
      <c r="AC3366" t="s">
        <v>56</v>
      </c>
      <c r="AD3366" t="s">
        <v>57</v>
      </c>
      <c r="AE3366">
        <v>0</v>
      </c>
      <c r="AF3366">
        <v>0</v>
      </c>
      <c r="AG3366">
        <v>0</v>
      </c>
      <c r="AH3366">
        <v>1</v>
      </c>
      <c r="AI3366" s="18" t="str">
        <f t="shared" si="209"/>
        <v>1</v>
      </c>
      <c r="AJ3366" s="18" t="str">
        <f t="shared" si="210"/>
        <v>1</v>
      </c>
      <c r="AK3366" s="18" t="str">
        <f t="shared" si="211"/>
        <v>1</v>
      </c>
      <c r="AL3366" s="18">
        <f t="shared" si="212"/>
        <v>1</v>
      </c>
      <c r="AM3366" t="s">
        <v>55</v>
      </c>
      <c r="AN3366" t="s">
        <v>55</v>
      </c>
      <c r="AO3366">
        <v>0</v>
      </c>
      <c r="AP3366">
        <v>0</v>
      </c>
      <c r="AQ3366">
        <v>0</v>
      </c>
      <c r="AR3366" t="s">
        <v>3859</v>
      </c>
      <c r="AS3366" t="s">
        <v>141</v>
      </c>
      <c r="AT3366" t="s">
        <v>141</v>
      </c>
      <c r="AU3366" t="s">
        <v>1326</v>
      </c>
      <c r="AV3366" t="s">
        <v>9225</v>
      </c>
      <c r="AW3366" t="s">
        <v>3858</v>
      </c>
      <c r="AX3366">
        <v>0</v>
      </c>
      <c r="AY3366">
        <v>0</v>
      </c>
      <c r="AZ3366">
        <v>0</v>
      </c>
      <c r="BA3366">
        <v>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2016031125</v>
      </c>
      <c r="BM3366">
        <v>25</v>
      </c>
    </row>
    <row r="3367" spans="1:65">
      <c r="A3367" t="s">
        <v>9226</v>
      </c>
      <c r="B3367">
        <v>3366</v>
      </c>
      <c r="C3367" t="s">
        <v>57</v>
      </c>
      <c r="D3367" t="s">
        <v>55</v>
      </c>
      <c r="E3367">
        <v>25</v>
      </c>
      <c r="F3367">
        <v>2016031125</v>
      </c>
      <c r="G3367" t="s">
        <v>55</v>
      </c>
      <c r="H3367" t="s">
        <v>3860</v>
      </c>
      <c r="I3367" t="s">
        <v>55</v>
      </c>
      <c r="J3367" t="s">
        <v>55</v>
      </c>
      <c r="K3367" t="s">
        <v>55</v>
      </c>
      <c r="L3367" t="s">
        <v>55</v>
      </c>
      <c r="M3367" t="s">
        <v>55</v>
      </c>
      <c r="N3367" t="s">
        <v>57</v>
      </c>
      <c r="O3367" t="s">
        <v>57</v>
      </c>
      <c r="P3367" t="s">
        <v>57</v>
      </c>
      <c r="Q3367" t="s">
        <v>57</v>
      </c>
      <c r="R3367" t="s">
        <v>57</v>
      </c>
      <c r="S3367" t="s">
        <v>55</v>
      </c>
      <c r="T3367" t="s">
        <v>57</v>
      </c>
      <c r="U3367" t="s">
        <v>57</v>
      </c>
      <c r="V3367" t="s">
        <v>57</v>
      </c>
      <c r="W3367" t="s">
        <v>55</v>
      </c>
      <c r="X3367" t="s">
        <v>57</v>
      </c>
      <c r="Y3367" t="s">
        <v>57</v>
      </c>
      <c r="Z3367" t="s">
        <v>57</v>
      </c>
      <c r="AA3367" t="s">
        <v>57</v>
      </c>
      <c r="AB3367" t="s">
        <v>57</v>
      </c>
      <c r="AC3367" t="s">
        <v>57</v>
      </c>
      <c r="AD3367" t="s">
        <v>57</v>
      </c>
      <c r="AE3367">
        <v>0</v>
      </c>
      <c r="AF3367">
        <v>0</v>
      </c>
      <c r="AG3367">
        <v>0</v>
      </c>
      <c r="AH3367">
        <v>0</v>
      </c>
      <c r="AI3367" s="18" t="str">
        <f t="shared" si="209"/>
        <v>1</v>
      </c>
      <c r="AJ3367" s="18" t="str">
        <f t="shared" si="210"/>
        <v>1</v>
      </c>
      <c r="AK3367" s="18" t="str">
        <f t="shared" si="211"/>
        <v>1</v>
      </c>
      <c r="AL3367" s="18">
        <f t="shared" si="212"/>
        <v>0</v>
      </c>
      <c r="AM3367" t="s">
        <v>55</v>
      </c>
      <c r="AN3367" t="s">
        <v>55</v>
      </c>
      <c r="AO3367">
        <v>0</v>
      </c>
      <c r="AP3367">
        <v>1</v>
      </c>
      <c r="AQ3367">
        <v>0</v>
      </c>
      <c r="AR3367" t="s">
        <v>59</v>
      </c>
      <c r="AS3367" t="s">
        <v>80</v>
      </c>
      <c r="AT3367" t="s">
        <v>80</v>
      </c>
      <c r="AU3367" t="s">
        <v>80</v>
      </c>
      <c r="AV3367" t="s">
        <v>9226</v>
      </c>
      <c r="AW3367" t="s">
        <v>3860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0</v>
      </c>
      <c r="BL3367">
        <v>2016031125</v>
      </c>
      <c r="BM3367">
        <v>25</v>
      </c>
    </row>
    <row r="3368" spans="1:65">
      <c r="A3368" t="s">
        <v>9227</v>
      </c>
      <c r="B3368">
        <v>3367</v>
      </c>
      <c r="C3368" t="s">
        <v>1223</v>
      </c>
      <c r="D3368">
        <v>1</v>
      </c>
      <c r="E3368">
        <v>25</v>
      </c>
      <c r="F3368">
        <v>2016031125</v>
      </c>
      <c r="G3368">
        <v>20160311</v>
      </c>
      <c r="H3368" t="s">
        <v>3861</v>
      </c>
      <c r="I3368" t="s">
        <v>80</v>
      </c>
      <c r="J3368" t="s">
        <v>55</v>
      </c>
      <c r="K3368">
        <v>0</v>
      </c>
      <c r="L3368" t="s">
        <v>55</v>
      </c>
      <c r="M3368" t="s">
        <v>55</v>
      </c>
      <c r="N3368" t="s">
        <v>56</v>
      </c>
      <c r="O3368" t="s">
        <v>57</v>
      </c>
      <c r="P3368" t="s">
        <v>57</v>
      </c>
      <c r="Q3368" t="s">
        <v>3</v>
      </c>
      <c r="R3368" t="s">
        <v>1326</v>
      </c>
      <c r="S3368" t="s">
        <v>55</v>
      </c>
      <c r="T3368" t="s">
        <v>56</v>
      </c>
      <c r="U3368" t="s">
        <v>56</v>
      </c>
      <c r="V3368" t="s">
        <v>56</v>
      </c>
      <c r="W3368" t="s">
        <v>55</v>
      </c>
      <c r="X3368" t="s">
        <v>56</v>
      </c>
      <c r="Y3368" t="s">
        <v>56</v>
      </c>
      <c r="Z3368" t="s">
        <v>68</v>
      </c>
      <c r="AA3368" t="s">
        <v>57</v>
      </c>
      <c r="AB3368" t="s">
        <v>56</v>
      </c>
      <c r="AC3368" t="s">
        <v>56</v>
      </c>
      <c r="AD3368" t="s">
        <v>57</v>
      </c>
      <c r="AE3368">
        <v>0</v>
      </c>
      <c r="AF3368">
        <v>0</v>
      </c>
      <c r="AG3368">
        <v>0</v>
      </c>
      <c r="AH3368">
        <v>1</v>
      </c>
      <c r="AI3368" s="18" t="str">
        <f t="shared" si="209"/>
        <v>1</v>
      </c>
      <c r="AJ3368" s="18" t="str">
        <f t="shared" si="210"/>
        <v>1</v>
      </c>
      <c r="AK3368" s="18" t="str">
        <f t="shared" si="211"/>
        <v>1</v>
      </c>
      <c r="AL3368" s="18">
        <f t="shared" si="212"/>
        <v>1</v>
      </c>
      <c r="AM3368" t="s">
        <v>55</v>
      </c>
      <c r="AN3368" t="s">
        <v>55</v>
      </c>
      <c r="AO3368">
        <v>0</v>
      </c>
      <c r="AP3368">
        <v>0</v>
      </c>
      <c r="AQ3368">
        <v>0</v>
      </c>
      <c r="AR3368" t="s">
        <v>59</v>
      </c>
      <c r="AS3368" t="s">
        <v>141</v>
      </c>
      <c r="AT3368" t="s">
        <v>141</v>
      </c>
      <c r="AU3368" t="s">
        <v>1326</v>
      </c>
      <c r="AV3368" t="s">
        <v>9227</v>
      </c>
      <c r="AW3368" t="s">
        <v>3861</v>
      </c>
      <c r="AX3368">
        <v>0</v>
      </c>
      <c r="AY3368">
        <v>0</v>
      </c>
      <c r="AZ3368">
        <v>0</v>
      </c>
      <c r="BA3368">
        <v>1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1</v>
      </c>
      <c r="BL3368">
        <v>2016031125</v>
      </c>
      <c r="BM3368">
        <v>25</v>
      </c>
    </row>
    <row r="3369" spans="1:65">
      <c r="A3369" t="s">
        <v>9228</v>
      </c>
      <c r="B3369">
        <v>3368</v>
      </c>
      <c r="C3369" t="s">
        <v>1223</v>
      </c>
      <c r="D3369">
        <v>1</v>
      </c>
      <c r="E3369">
        <v>25</v>
      </c>
      <c r="F3369">
        <v>2016031125</v>
      </c>
      <c r="G3369">
        <v>20160311</v>
      </c>
      <c r="H3369" t="s">
        <v>3862</v>
      </c>
      <c r="I3369" t="s">
        <v>80</v>
      </c>
      <c r="J3369" t="s">
        <v>55</v>
      </c>
      <c r="K3369">
        <v>0</v>
      </c>
      <c r="L3369" t="s">
        <v>55</v>
      </c>
      <c r="M3369" t="s">
        <v>55</v>
      </c>
      <c r="N3369" t="s">
        <v>56</v>
      </c>
      <c r="O3369" t="s">
        <v>57</v>
      </c>
      <c r="P3369" t="s">
        <v>57</v>
      </c>
      <c r="Q3369" t="s">
        <v>3</v>
      </c>
      <c r="R3369" t="s">
        <v>1326</v>
      </c>
      <c r="S3369" t="s">
        <v>55</v>
      </c>
      <c r="T3369" t="s">
        <v>56</v>
      </c>
      <c r="U3369" t="s">
        <v>56</v>
      </c>
      <c r="V3369" t="s">
        <v>56</v>
      </c>
      <c r="W3369" t="s">
        <v>55</v>
      </c>
      <c r="X3369" t="s">
        <v>56</v>
      </c>
      <c r="Y3369" t="s">
        <v>56</v>
      </c>
      <c r="Z3369" t="s">
        <v>68</v>
      </c>
      <c r="AA3369" t="s">
        <v>57</v>
      </c>
      <c r="AB3369" t="s">
        <v>56</v>
      </c>
      <c r="AC3369" t="s">
        <v>56</v>
      </c>
      <c r="AD3369" t="s">
        <v>57</v>
      </c>
      <c r="AE3369">
        <v>0</v>
      </c>
      <c r="AF3369">
        <v>0</v>
      </c>
      <c r="AG3369">
        <v>0</v>
      </c>
      <c r="AH3369">
        <v>1</v>
      </c>
      <c r="AI3369" s="18" t="str">
        <f t="shared" si="209"/>
        <v>1</v>
      </c>
      <c r="AJ3369" s="18" t="str">
        <f t="shared" si="210"/>
        <v>1</v>
      </c>
      <c r="AK3369" s="18" t="str">
        <f t="shared" si="211"/>
        <v>1</v>
      </c>
      <c r="AL3369" s="18">
        <f t="shared" si="212"/>
        <v>1</v>
      </c>
      <c r="AM3369" t="s">
        <v>55</v>
      </c>
      <c r="AN3369" t="s">
        <v>55</v>
      </c>
      <c r="AO3369">
        <v>0</v>
      </c>
      <c r="AP3369">
        <v>0</v>
      </c>
      <c r="AQ3369">
        <v>0</v>
      </c>
      <c r="AR3369" t="s">
        <v>59</v>
      </c>
      <c r="AS3369" t="s">
        <v>141</v>
      </c>
      <c r="AT3369" t="s">
        <v>141</v>
      </c>
      <c r="AU3369" t="s">
        <v>1326</v>
      </c>
      <c r="AV3369" t="s">
        <v>9228</v>
      </c>
      <c r="AW3369" t="s">
        <v>3862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1</v>
      </c>
      <c r="BL3369">
        <v>2016031125</v>
      </c>
      <c r="BM3369">
        <v>25</v>
      </c>
    </row>
    <row r="3370" spans="1:65">
      <c r="A3370" t="s">
        <v>9229</v>
      </c>
      <c r="B3370">
        <v>3369</v>
      </c>
      <c r="C3370" t="s">
        <v>1223</v>
      </c>
      <c r="D3370">
        <v>1</v>
      </c>
      <c r="E3370">
        <v>25</v>
      </c>
      <c r="F3370">
        <v>2016031125</v>
      </c>
      <c r="G3370">
        <v>20160311</v>
      </c>
      <c r="H3370" t="s">
        <v>3863</v>
      </c>
      <c r="I3370" t="s">
        <v>563</v>
      </c>
      <c r="J3370" t="s">
        <v>55</v>
      </c>
      <c r="K3370">
        <v>0</v>
      </c>
      <c r="L3370" t="s">
        <v>55</v>
      </c>
      <c r="M3370" t="s">
        <v>55</v>
      </c>
      <c r="N3370" t="s">
        <v>56</v>
      </c>
      <c r="O3370" t="s">
        <v>57</v>
      </c>
      <c r="P3370" t="s">
        <v>57</v>
      </c>
      <c r="Q3370" t="s">
        <v>3</v>
      </c>
      <c r="R3370" t="s">
        <v>1326</v>
      </c>
      <c r="S3370" t="s">
        <v>55</v>
      </c>
      <c r="T3370" t="s">
        <v>68</v>
      </c>
      <c r="U3370" t="s">
        <v>68</v>
      </c>
      <c r="V3370" t="s">
        <v>56</v>
      </c>
      <c r="W3370" t="s">
        <v>55</v>
      </c>
      <c r="X3370" t="s">
        <v>56</v>
      </c>
      <c r="Y3370" t="s">
        <v>56</v>
      </c>
      <c r="Z3370" t="s">
        <v>68</v>
      </c>
      <c r="AA3370" t="s">
        <v>57</v>
      </c>
      <c r="AB3370" t="s">
        <v>56</v>
      </c>
      <c r="AC3370" t="s">
        <v>56</v>
      </c>
      <c r="AD3370" t="s">
        <v>57</v>
      </c>
      <c r="AE3370">
        <v>0</v>
      </c>
      <c r="AF3370">
        <v>0</v>
      </c>
      <c r="AG3370">
        <v>0</v>
      </c>
      <c r="AH3370">
        <v>1</v>
      </c>
      <c r="AI3370" s="18" t="str">
        <f t="shared" si="209"/>
        <v>1</v>
      </c>
      <c r="AJ3370" s="18" t="str">
        <f t="shared" si="210"/>
        <v>1</v>
      </c>
      <c r="AK3370" s="18" t="str">
        <f t="shared" si="211"/>
        <v>1</v>
      </c>
      <c r="AL3370" s="18">
        <f t="shared" si="212"/>
        <v>1</v>
      </c>
      <c r="AM3370" t="s">
        <v>55</v>
      </c>
      <c r="AN3370" t="s">
        <v>55</v>
      </c>
      <c r="AO3370">
        <v>0</v>
      </c>
      <c r="AP3370">
        <v>0</v>
      </c>
      <c r="AQ3370">
        <v>0</v>
      </c>
      <c r="AR3370" t="s">
        <v>209</v>
      </c>
      <c r="AS3370" t="s">
        <v>141</v>
      </c>
      <c r="AT3370" t="s">
        <v>141</v>
      </c>
      <c r="AU3370" t="s">
        <v>1326</v>
      </c>
      <c r="AV3370" t="s">
        <v>9229</v>
      </c>
      <c r="AW3370" t="s">
        <v>3863</v>
      </c>
      <c r="AX3370">
        <v>0</v>
      </c>
      <c r="AY3370">
        <v>0</v>
      </c>
      <c r="AZ3370">
        <v>0</v>
      </c>
      <c r="BA3370">
        <v>1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1</v>
      </c>
      <c r="BL3370">
        <v>2016031125</v>
      </c>
      <c r="BM3370">
        <v>25</v>
      </c>
    </row>
    <row r="3371" spans="1:65">
      <c r="A3371" t="s">
        <v>9230</v>
      </c>
      <c r="B3371">
        <v>3370</v>
      </c>
      <c r="C3371" t="s">
        <v>1223</v>
      </c>
      <c r="D3371">
        <v>1</v>
      </c>
      <c r="E3371">
        <v>25</v>
      </c>
      <c r="F3371">
        <v>2016031125</v>
      </c>
      <c r="G3371">
        <v>20160311</v>
      </c>
      <c r="H3371" t="s">
        <v>3864</v>
      </c>
      <c r="I3371" t="s">
        <v>296</v>
      </c>
      <c r="J3371" t="s">
        <v>55</v>
      </c>
      <c r="K3371">
        <v>0</v>
      </c>
      <c r="L3371" t="s">
        <v>55</v>
      </c>
      <c r="M3371" t="s">
        <v>55</v>
      </c>
      <c r="N3371" t="s">
        <v>56</v>
      </c>
      <c r="O3371" t="s">
        <v>57</v>
      </c>
      <c r="P3371" t="s">
        <v>57</v>
      </c>
      <c r="Q3371" t="s">
        <v>3</v>
      </c>
      <c r="R3371" t="s">
        <v>1326</v>
      </c>
      <c r="S3371" t="s">
        <v>55</v>
      </c>
      <c r="T3371" t="s">
        <v>56</v>
      </c>
      <c r="U3371" t="s">
        <v>56</v>
      </c>
      <c r="V3371" t="s">
        <v>56</v>
      </c>
      <c r="W3371" t="s">
        <v>55</v>
      </c>
      <c r="X3371" t="s">
        <v>56</v>
      </c>
      <c r="Y3371" t="s">
        <v>56</v>
      </c>
      <c r="Z3371" t="s">
        <v>68</v>
      </c>
      <c r="AA3371" t="s">
        <v>57</v>
      </c>
      <c r="AB3371" t="s">
        <v>56</v>
      </c>
      <c r="AC3371" t="s">
        <v>56</v>
      </c>
      <c r="AD3371" t="s">
        <v>57</v>
      </c>
      <c r="AE3371">
        <v>0</v>
      </c>
      <c r="AF3371">
        <v>0</v>
      </c>
      <c r="AG3371">
        <v>0</v>
      </c>
      <c r="AH3371">
        <v>1</v>
      </c>
      <c r="AI3371" s="18" t="str">
        <f t="shared" si="209"/>
        <v>1</v>
      </c>
      <c r="AJ3371" s="18" t="str">
        <f t="shared" si="210"/>
        <v>1</v>
      </c>
      <c r="AK3371" s="18" t="str">
        <f t="shared" si="211"/>
        <v>1</v>
      </c>
      <c r="AL3371" s="18">
        <f t="shared" si="212"/>
        <v>1</v>
      </c>
      <c r="AM3371" t="s">
        <v>55</v>
      </c>
      <c r="AN3371" t="s">
        <v>55</v>
      </c>
      <c r="AO3371">
        <v>0</v>
      </c>
      <c r="AP3371">
        <v>0</v>
      </c>
      <c r="AQ3371">
        <v>0</v>
      </c>
      <c r="AR3371" t="s">
        <v>300</v>
      </c>
      <c r="AS3371" t="s">
        <v>141</v>
      </c>
      <c r="AT3371" t="s">
        <v>141</v>
      </c>
      <c r="AU3371" t="s">
        <v>1326</v>
      </c>
      <c r="AV3371" t="s">
        <v>9230</v>
      </c>
      <c r="AW3371" t="s">
        <v>3864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1</v>
      </c>
      <c r="BL3371">
        <v>2016031125</v>
      </c>
      <c r="BM3371">
        <v>25</v>
      </c>
    </row>
    <row r="3372" spans="1:65">
      <c r="A3372" t="s">
        <v>9231</v>
      </c>
      <c r="B3372">
        <v>3371</v>
      </c>
      <c r="C3372" t="s">
        <v>1223</v>
      </c>
      <c r="D3372">
        <v>1</v>
      </c>
      <c r="E3372">
        <v>25</v>
      </c>
      <c r="F3372">
        <v>2016031125</v>
      </c>
      <c r="G3372">
        <v>20160311</v>
      </c>
      <c r="H3372" t="s">
        <v>3865</v>
      </c>
      <c r="I3372" t="s">
        <v>3859</v>
      </c>
      <c r="J3372" t="s">
        <v>55</v>
      </c>
      <c r="K3372">
        <v>0</v>
      </c>
      <c r="L3372" t="s">
        <v>55</v>
      </c>
      <c r="M3372" t="s">
        <v>55</v>
      </c>
      <c r="N3372" t="s">
        <v>56</v>
      </c>
      <c r="O3372" t="s">
        <v>57</v>
      </c>
      <c r="P3372" t="s">
        <v>57</v>
      </c>
      <c r="Q3372" t="s">
        <v>3</v>
      </c>
      <c r="R3372" t="s">
        <v>1326</v>
      </c>
      <c r="S3372" t="s">
        <v>55</v>
      </c>
      <c r="T3372" t="s">
        <v>68</v>
      </c>
      <c r="U3372" t="s">
        <v>68</v>
      </c>
      <c r="V3372" t="s">
        <v>56</v>
      </c>
      <c r="W3372" t="s">
        <v>55</v>
      </c>
      <c r="X3372" t="s">
        <v>56</v>
      </c>
      <c r="Y3372" t="s">
        <v>56</v>
      </c>
      <c r="Z3372" t="s">
        <v>68</v>
      </c>
      <c r="AA3372" t="s">
        <v>57</v>
      </c>
      <c r="AB3372" t="s">
        <v>56</v>
      </c>
      <c r="AC3372" t="s">
        <v>56</v>
      </c>
      <c r="AD3372" t="s">
        <v>57</v>
      </c>
      <c r="AE3372">
        <v>0</v>
      </c>
      <c r="AF3372">
        <v>0</v>
      </c>
      <c r="AG3372">
        <v>0</v>
      </c>
      <c r="AH3372">
        <v>1</v>
      </c>
      <c r="AI3372" s="18" t="str">
        <f t="shared" si="209"/>
        <v>1</v>
      </c>
      <c r="AJ3372" s="18" t="str">
        <f t="shared" si="210"/>
        <v>1</v>
      </c>
      <c r="AK3372" s="18" t="str">
        <f t="shared" si="211"/>
        <v>1</v>
      </c>
      <c r="AL3372" s="18">
        <f t="shared" si="212"/>
        <v>1</v>
      </c>
      <c r="AM3372" t="s">
        <v>55</v>
      </c>
      <c r="AN3372" t="s">
        <v>55</v>
      </c>
      <c r="AO3372">
        <v>0</v>
      </c>
      <c r="AP3372">
        <v>0</v>
      </c>
      <c r="AQ3372">
        <v>0</v>
      </c>
      <c r="AR3372" t="s">
        <v>3859</v>
      </c>
      <c r="AS3372" t="s">
        <v>141</v>
      </c>
      <c r="AT3372" t="s">
        <v>141</v>
      </c>
      <c r="AU3372" t="s">
        <v>1326</v>
      </c>
      <c r="AV3372" t="s">
        <v>9231</v>
      </c>
      <c r="AW3372" t="s">
        <v>3865</v>
      </c>
      <c r="AX3372">
        <v>0</v>
      </c>
      <c r="AY3372">
        <v>0</v>
      </c>
      <c r="AZ3372">
        <v>0</v>
      </c>
      <c r="BA3372">
        <v>1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2016031125</v>
      </c>
      <c r="BM3372">
        <v>25</v>
      </c>
    </row>
    <row r="3373" spans="1:65">
      <c r="A3373" t="s">
        <v>9232</v>
      </c>
      <c r="B3373">
        <v>3372</v>
      </c>
      <c r="C3373" t="s">
        <v>1223</v>
      </c>
      <c r="D3373">
        <v>1</v>
      </c>
      <c r="E3373">
        <v>25</v>
      </c>
      <c r="F3373">
        <v>2016031125</v>
      </c>
      <c r="G3373">
        <v>20160311</v>
      </c>
      <c r="H3373" t="s">
        <v>3866</v>
      </c>
      <c r="I3373" t="s">
        <v>426</v>
      </c>
      <c r="J3373" t="s">
        <v>55</v>
      </c>
      <c r="K3373">
        <v>0</v>
      </c>
      <c r="L3373" t="s">
        <v>55</v>
      </c>
      <c r="M3373" t="s">
        <v>55</v>
      </c>
      <c r="N3373" t="s">
        <v>56</v>
      </c>
      <c r="O3373" t="s">
        <v>57</v>
      </c>
      <c r="P3373" t="s">
        <v>57</v>
      </c>
      <c r="Q3373" t="s">
        <v>3</v>
      </c>
      <c r="R3373" t="s">
        <v>1326</v>
      </c>
      <c r="S3373" t="s">
        <v>55</v>
      </c>
      <c r="T3373" t="s">
        <v>68</v>
      </c>
      <c r="U3373" t="s">
        <v>68</v>
      </c>
      <c r="V3373" t="s">
        <v>68</v>
      </c>
      <c r="W3373" t="s">
        <v>55</v>
      </c>
      <c r="X3373" t="s">
        <v>56</v>
      </c>
      <c r="Y3373" t="s">
        <v>56</v>
      </c>
      <c r="Z3373" t="s">
        <v>68</v>
      </c>
      <c r="AA3373" t="s">
        <v>57</v>
      </c>
      <c r="AB3373" t="s">
        <v>56</v>
      </c>
      <c r="AC3373" t="s">
        <v>56</v>
      </c>
      <c r="AD3373" t="s">
        <v>57</v>
      </c>
      <c r="AE3373">
        <v>0</v>
      </c>
      <c r="AF3373">
        <v>0</v>
      </c>
      <c r="AG3373">
        <v>0</v>
      </c>
      <c r="AH3373">
        <v>1</v>
      </c>
      <c r="AI3373" s="18" t="str">
        <f t="shared" si="209"/>
        <v>1</v>
      </c>
      <c r="AJ3373" s="18" t="str">
        <f t="shared" si="210"/>
        <v>1</v>
      </c>
      <c r="AK3373" s="18" t="str">
        <f t="shared" si="211"/>
        <v>1</v>
      </c>
      <c r="AL3373" s="18">
        <f t="shared" si="212"/>
        <v>1</v>
      </c>
      <c r="AM3373" t="s">
        <v>55</v>
      </c>
      <c r="AN3373" t="s">
        <v>55</v>
      </c>
      <c r="AO3373">
        <v>0</v>
      </c>
      <c r="AP3373">
        <v>0</v>
      </c>
      <c r="AQ3373">
        <v>0</v>
      </c>
      <c r="AR3373" t="s">
        <v>426</v>
      </c>
      <c r="AS3373" t="s">
        <v>141</v>
      </c>
      <c r="AT3373" t="s">
        <v>141</v>
      </c>
      <c r="AU3373" t="s">
        <v>1326</v>
      </c>
      <c r="AV3373" t="s">
        <v>9232</v>
      </c>
      <c r="AW3373" t="s">
        <v>3866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</v>
      </c>
      <c r="BL3373">
        <v>2016031125</v>
      </c>
      <c r="BM3373">
        <v>25</v>
      </c>
    </row>
    <row r="3374" spans="1:65">
      <c r="A3374" t="s">
        <v>9233</v>
      </c>
      <c r="B3374">
        <v>3373</v>
      </c>
      <c r="C3374" t="s">
        <v>1223</v>
      </c>
      <c r="D3374">
        <v>1</v>
      </c>
      <c r="E3374">
        <v>25</v>
      </c>
      <c r="F3374">
        <v>2016031125</v>
      </c>
      <c r="G3374">
        <v>20160311</v>
      </c>
      <c r="H3374" t="s">
        <v>3867</v>
      </c>
      <c r="I3374" t="s">
        <v>3859</v>
      </c>
      <c r="J3374" t="s">
        <v>55</v>
      </c>
      <c r="K3374">
        <v>0</v>
      </c>
      <c r="L3374" t="s">
        <v>55</v>
      </c>
      <c r="M3374" t="s">
        <v>55</v>
      </c>
      <c r="N3374" t="s">
        <v>56</v>
      </c>
      <c r="O3374" t="s">
        <v>57</v>
      </c>
      <c r="P3374" t="s">
        <v>57</v>
      </c>
      <c r="Q3374" t="s">
        <v>3</v>
      </c>
      <c r="R3374" t="s">
        <v>1326</v>
      </c>
      <c r="S3374" t="s">
        <v>55</v>
      </c>
      <c r="T3374" t="s">
        <v>68</v>
      </c>
      <c r="U3374" t="s">
        <v>68</v>
      </c>
      <c r="V3374" t="s">
        <v>56</v>
      </c>
      <c r="W3374" t="s">
        <v>55</v>
      </c>
      <c r="X3374" t="s">
        <v>56</v>
      </c>
      <c r="Y3374" t="s">
        <v>56</v>
      </c>
      <c r="Z3374" t="s">
        <v>68</v>
      </c>
      <c r="AA3374" t="s">
        <v>57</v>
      </c>
      <c r="AB3374" t="s">
        <v>56</v>
      </c>
      <c r="AC3374" t="s">
        <v>56</v>
      </c>
      <c r="AD3374" t="s">
        <v>57</v>
      </c>
      <c r="AE3374">
        <v>0</v>
      </c>
      <c r="AF3374">
        <v>0</v>
      </c>
      <c r="AG3374">
        <v>0</v>
      </c>
      <c r="AH3374">
        <v>1</v>
      </c>
      <c r="AI3374" s="18" t="str">
        <f t="shared" si="209"/>
        <v>1</v>
      </c>
      <c r="AJ3374" s="18" t="str">
        <f t="shared" si="210"/>
        <v>1</v>
      </c>
      <c r="AK3374" s="18" t="str">
        <f t="shared" si="211"/>
        <v>1</v>
      </c>
      <c r="AL3374" s="18">
        <f t="shared" si="212"/>
        <v>1</v>
      </c>
      <c r="AM3374" t="s">
        <v>55</v>
      </c>
      <c r="AN3374" t="s">
        <v>55</v>
      </c>
      <c r="AO3374">
        <v>0</v>
      </c>
      <c r="AP3374">
        <v>0</v>
      </c>
      <c r="AQ3374">
        <v>0</v>
      </c>
      <c r="AR3374" t="s">
        <v>3859</v>
      </c>
      <c r="AS3374" t="s">
        <v>141</v>
      </c>
      <c r="AT3374" t="s">
        <v>141</v>
      </c>
      <c r="AU3374" t="s">
        <v>1326</v>
      </c>
      <c r="AV3374" t="s">
        <v>9233</v>
      </c>
      <c r="AW3374" t="s">
        <v>3867</v>
      </c>
      <c r="AX3374">
        <v>0</v>
      </c>
      <c r="AY3374">
        <v>0</v>
      </c>
      <c r="AZ3374">
        <v>0</v>
      </c>
      <c r="BA3374">
        <v>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1</v>
      </c>
      <c r="BL3374">
        <v>2016031125</v>
      </c>
      <c r="BM3374">
        <v>25</v>
      </c>
    </row>
    <row r="3375" spans="1:65">
      <c r="A3375" t="s">
        <v>9234</v>
      </c>
      <c r="B3375">
        <v>3374</v>
      </c>
      <c r="C3375" t="s">
        <v>1223</v>
      </c>
      <c r="D3375">
        <v>1</v>
      </c>
      <c r="E3375">
        <v>25</v>
      </c>
      <c r="F3375">
        <v>2016031125</v>
      </c>
      <c r="G3375">
        <v>20160311</v>
      </c>
      <c r="H3375" t="s">
        <v>3868</v>
      </c>
      <c r="I3375" t="s">
        <v>3859</v>
      </c>
      <c r="J3375" t="s">
        <v>55</v>
      </c>
      <c r="K3375">
        <v>0</v>
      </c>
      <c r="L3375" t="s">
        <v>55</v>
      </c>
      <c r="M3375" t="s">
        <v>55</v>
      </c>
      <c r="N3375" t="s">
        <v>56</v>
      </c>
      <c r="O3375" t="s">
        <v>57</v>
      </c>
      <c r="P3375" t="s">
        <v>57</v>
      </c>
      <c r="Q3375" t="s">
        <v>3</v>
      </c>
      <c r="R3375" t="s">
        <v>1326</v>
      </c>
      <c r="S3375" t="s">
        <v>55</v>
      </c>
      <c r="T3375" t="s">
        <v>68</v>
      </c>
      <c r="U3375" t="s">
        <v>68</v>
      </c>
      <c r="V3375" t="s">
        <v>56</v>
      </c>
      <c r="W3375" t="s">
        <v>55</v>
      </c>
      <c r="X3375" t="s">
        <v>56</v>
      </c>
      <c r="Y3375" t="s">
        <v>56</v>
      </c>
      <c r="Z3375" t="s">
        <v>68</v>
      </c>
      <c r="AA3375" t="s">
        <v>57</v>
      </c>
      <c r="AB3375" t="s">
        <v>56</v>
      </c>
      <c r="AC3375" t="s">
        <v>56</v>
      </c>
      <c r="AD3375" t="s">
        <v>57</v>
      </c>
      <c r="AE3375">
        <v>0</v>
      </c>
      <c r="AF3375">
        <v>0</v>
      </c>
      <c r="AG3375">
        <v>0</v>
      </c>
      <c r="AH3375">
        <v>1</v>
      </c>
      <c r="AI3375" s="18" t="str">
        <f t="shared" si="209"/>
        <v>1</v>
      </c>
      <c r="AJ3375" s="18" t="str">
        <f t="shared" si="210"/>
        <v>1</v>
      </c>
      <c r="AK3375" s="18" t="str">
        <f t="shared" si="211"/>
        <v>1</v>
      </c>
      <c r="AL3375" s="18">
        <f t="shared" si="212"/>
        <v>1</v>
      </c>
      <c r="AM3375" t="s">
        <v>55</v>
      </c>
      <c r="AN3375" t="s">
        <v>55</v>
      </c>
      <c r="AO3375">
        <v>0</v>
      </c>
      <c r="AP3375">
        <v>0</v>
      </c>
      <c r="AQ3375">
        <v>0</v>
      </c>
      <c r="AR3375" t="s">
        <v>3859</v>
      </c>
      <c r="AS3375" t="s">
        <v>141</v>
      </c>
      <c r="AT3375" t="s">
        <v>141</v>
      </c>
      <c r="AU3375" t="s">
        <v>1326</v>
      </c>
      <c r="AV3375" t="s">
        <v>9234</v>
      </c>
      <c r="AW3375" t="s">
        <v>3868</v>
      </c>
      <c r="AX3375">
        <v>0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1</v>
      </c>
      <c r="BL3375">
        <v>2016031125</v>
      </c>
      <c r="BM3375">
        <v>25</v>
      </c>
    </row>
    <row r="3376" spans="1:65">
      <c r="A3376" t="s">
        <v>9235</v>
      </c>
      <c r="B3376">
        <v>3375</v>
      </c>
      <c r="C3376" t="s">
        <v>1223</v>
      </c>
      <c r="D3376">
        <v>1</v>
      </c>
      <c r="E3376">
        <v>25</v>
      </c>
      <c r="F3376">
        <v>2016031125</v>
      </c>
      <c r="G3376">
        <v>20160311</v>
      </c>
      <c r="H3376" t="s">
        <v>3869</v>
      </c>
      <c r="I3376" t="s">
        <v>3859</v>
      </c>
      <c r="J3376" t="s">
        <v>55</v>
      </c>
      <c r="K3376">
        <v>0</v>
      </c>
      <c r="L3376" t="s">
        <v>55</v>
      </c>
      <c r="M3376" t="s">
        <v>55</v>
      </c>
      <c r="N3376" t="s">
        <v>56</v>
      </c>
      <c r="O3376" t="s">
        <v>57</v>
      </c>
      <c r="P3376" t="s">
        <v>57</v>
      </c>
      <c r="Q3376" t="s">
        <v>3</v>
      </c>
      <c r="R3376" t="s">
        <v>1326</v>
      </c>
      <c r="S3376" t="s">
        <v>55</v>
      </c>
      <c r="T3376" t="s">
        <v>68</v>
      </c>
      <c r="U3376" t="s">
        <v>68</v>
      </c>
      <c r="V3376" t="s">
        <v>56</v>
      </c>
      <c r="W3376" t="s">
        <v>55</v>
      </c>
      <c r="X3376" t="s">
        <v>56</v>
      </c>
      <c r="Y3376" t="s">
        <v>56</v>
      </c>
      <c r="Z3376" t="s">
        <v>68</v>
      </c>
      <c r="AA3376" t="s">
        <v>57</v>
      </c>
      <c r="AB3376" t="s">
        <v>56</v>
      </c>
      <c r="AC3376" t="s">
        <v>56</v>
      </c>
      <c r="AD3376" t="s">
        <v>57</v>
      </c>
      <c r="AE3376">
        <v>0</v>
      </c>
      <c r="AF3376">
        <v>0</v>
      </c>
      <c r="AG3376">
        <v>0</v>
      </c>
      <c r="AH3376">
        <v>1</v>
      </c>
      <c r="AI3376" s="18" t="str">
        <f t="shared" si="209"/>
        <v>1</v>
      </c>
      <c r="AJ3376" s="18" t="str">
        <f t="shared" si="210"/>
        <v>1</v>
      </c>
      <c r="AK3376" s="18" t="str">
        <f t="shared" si="211"/>
        <v>1</v>
      </c>
      <c r="AL3376" s="18">
        <f t="shared" si="212"/>
        <v>1</v>
      </c>
      <c r="AM3376" t="s">
        <v>55</v>
      </c>
      <c r="AN3376" t="s">
        <v>55</v>
      </c>
      <c r="AO3376">
        <v>0</v>
      </c>
      <c r="AP3376">
        <v>0</v>
      </c>
      <c r="AQ3376">
        <v>0</v>
      </c>
      <c r="AR3376" t="s">
        <v>3859</v>
      </c>
      <c r="AS3376" t="s">
        <v>141</v>
      </c>
      <c r="AT3376" t="s">
        <v>141</v>
      </c>
      <c r="AU3376" t="s">
        <v>1326</v>
      </c>
      <c r="AV3376" t="s">
        <v>9235</v>
      </c>
      <c r="AW3376" t="s">
        <v>3869</v>
      </c>
      <c r="AX3376">
        <v>0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2016031125</v>
      </c>
      <c r="BM3376">
        <v>25</v>
      </c>
    </row>
    <row r="3377" spans="1:65">
      <c r="A3377" t="s">
        <v>9236</v>
      </c>
      <c r="B3377">
        <v>3376</v>
      </c>
      <c r="C3377" t="s">
        <v>1223</v>
      </c>
      <c r="D3377">
        <v>1</v>
      </c>
      <c r="E3377">
        <v>25</v>
      </c>
      <c r="F3377">
        <v>2016031125</v>
      </c>
      <c r="G3377">
        <v>20160311</v>
      </c>
      <c r="H3377" t="s">
        <v>3870</v>
      </c>
      <c r="I3377" t="s">
        <v>80</v>
      </c>
      <c r="J3377" t="s">
        <v>55</v>
      </c>
      <c r="K3377">
        <v>0</v>
      </c>
      <c r="L3377" t="s">
        <v>55</v>
      </c>
      <c r="M3377" t="s">
        <v>55</v>
      </c>
      <c r="N3377" t="s">
        <v>56</v>
      </c>
      <c r="O3377" t="s">
        <v>57</v>
      </c>
      <c r="P3377" t="s">
        <v>57</v>
      </c>
      <c r="Q3377" t="s">
        <v>3</v>
      </c>
      <c r="R3377" t="s">
        <v>1326</v>
      </c>
      <c r="S3377" t="s">
        <v>55</v>
      </c>
      <c r="T3377" t="s">
        <v>56</v>
      </c>
      <c r="U3377" t="s">
        <v>56</v>
      </c>
      <c r="V3377" t="s">
        <v>56</v>
      </c>
      <c r="W3377" t="s">
        <v>55</v>
      </c>
      <c r="X3377" t="s">
        <v>56</v>
      </c>
      <c r="Y3377" t="s">
        <v>56</v>
      </c>
      <c r="Z3377" t="s">
        <v>68</v>
      </c>
      <c r="AA3377" t="s">
        <v>57</v>
      </c>
      <c r="AB3377" t="s">
        <v>56</v>
      </c>
      <c r="AC3377" t="s">
        <v>56</v>
      </c>
      <c r="AD3377" t="s">
        <v>57</v>
      </c>
      <c r="AE3377">
        <v>0</v>
      </c>
      <c r="AF3377">
        <v>0</v>
      </c>
      <c r="AG3377">
        <v>0</v>
      </c>
      <c r="AH3377">
        <v>1</v>
      </c>
      <c r="AI3377" s="18" t="str">
        <f t="shared" si="209"/>
        <v>1</v>
      </c>
      <c r="AJ3377" s="18" t="str">
        <f t="shared" si="210"/>
        <v>1</v>
      </c>
      <c r="AK3377" s="18" t="str">
        <f t="shared" si="211"/>
        <v>1</v>
      </c>
      <c r="AL3377" s="18">
        <f t="shared" si="212"/>
        <v>1</v>
      </c>
      <c r="AM3377" t="s">
        <v>55</v>
      </c>
      <c r="AN3377" t="s">
        <v>55</v>
      </c>
      <c r="AO3377">
        <v>0</v>
      </c>
      <c r="AP3377">
        <v>0</v>
      </c>
      <c r="AQ3377">
        <v>0</v>
      </c>
      <c r="AR3377" t="s">
        <v>59</v>
      </c>
      <c r="AS3377" t="s">
        <v>141</v>
      </c>
      <c r="AT3377" t="s">
        <v>141</v>
      </c>
      <c r="AU3377" t="s">
        <v>1326</v>
      </c>
      <c r="AV3377" t="s">
        <v>9236</v>
      </c>
      <c r="AW3377" t="s">
        <v>3870</v>
      </c>
      <c r="AX3377">
        <v>0</v>
      </c>
      <c r="AY3377">
        <v>0</v>
      </c>
      <c r="AZ3377">
        <v>0</v>
      </c>
      <c r="BA3377">
        <v>1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1</v>
      </c>
      <c r="BL3377">
        <v>2016031125</v>
      </c>
      <c r="BM3377">
        <v>25</v>
      </c>
    </row>
    <row r="3378" spans="1:65">
      <c r="A3378" t="s">
        <v>9237</v>
      </c>
      <c r="B3378">
        <v>3377</v>
      </c>
      <c r="C3378" t="s">
        <v>57</v>
      </c>
      <c r="D3378" t="s">
        <v>55</v>
      </c>
      <c r="E3378">
        <v>25</v>
      </c>
      <c r="F3378">
        <v>2016031125</v>
      </c>
      <c r="G3378" t="s">
        <v>55</v>
      </c>
      <c r="H3378" t="s">
        <v>3871</v>
      </c>
      <c r="I3378" t="s">
        <v>55</v>
      </c>
      <c r="J3378" t="s">
        <v>55</v>
      </c>
      <c r="K3378" t="s">
        <v>55</v>
      </c>
      <c r="L3378" t="s">
        <v>55</v>
      </c>
      <c r="M3378" t="s">
        <v>55</v>
      </c>
      <c r="N3378" t="s">
        <v>57</v>
      </c>
      <c r="O3378" t="s">
        <v>57</v>
      </c>
      <c r="P3378" t="s">
        <v>57</v>
      </c>
      <c r="Q3378" t="s">
        <v>57</v>
      </c>
      <c r="R3378" t="s">
        <v>57</v>
      </c>
      <c r="S3378" t="s">
        <v>55</v>
      </c>
      <c r="T3378" t="s">
        <v>57</v>
      </c>
      <c r="U3378" t="s">
        <v>57</v>
      </c>
      <c r="V3378" t="s">
        <v>57</v>
      </c>
      <c r="W3378" t="s">
        <v>55</v>
      </c>
      <c r="X3378" t="s">
        <v>57</v>
      </c>
      <c r="Y3378" t="s">
        <v>57</v>
      </c>
      <c r="Z3378" t="s">
        <v>57</v>
      </c>
      <c r="AA3378" t="s">
        <v>57</v>
      </c>
      <c r="AB3378" t="s">
        <v>57</v>
      </c>
      <c r="AC3378" t="s">
        <v>57</v>
      </c>
      <c r="AD3378" t="s">
        <v>57</v>
      </c>
      <c r="AE3378">
        <v>0</v>
      </c>
      <c r="AF3378">
        <v>0</v>
      </c>
      <c r="AG3378">
        <v>0</v>
      </c>
      <c r="AH3378">
        <v>0</v>
      </c>
      <c r="AI3378" s="18" t="str">
        <f t="shared" si="209"/>
        <v>1</v>
      </c>
      <c r="AJ3378" s="18" t="str">
        <f t="shared" si="210"/>
        <v>1</v>
      </c>
      <c r="AK3378" s="18" t="str">
        <f t="shared" si="211"/>
        <v>1</v>
      </c>
      <c r="AL3378" s="18">
        <f t="shared" si="212"/>
        <v>0</v>
      </c>
      <c r="AM3378" t="s">
        <v>55</v>
      </c>
      <c r="AN3378" t="s">
        <v>55</v>
      </c>
      <c r="AO3378">
        <v>0</v>
      </c>
      <c r="AP3378">
        <v>1</v>
      </c>
      <c r="AQ3378">
        <v>0</v>
      </c>
      <c r="AR3378" t="s">
        <v>59</v>
      </c>
      <c r="AS3378" t="s">
        <v>80</v>
      </c>
      <c r="AT3378" t="s">
        <v>80</v>
      </c>
      <c r="AU3378" t="s">
        <v>80</v>
      </c>
      <c r="AV3378" t="s">
        <v>9237</v>
      </c>
      <c r="AW3378" t="s">
        <v>3871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0</v>
      </c>
      <c r="BL3378">
        <v>2016031125</v>
      </c>
      <c r="BM3378">
        <v>25</v>
      </c>
    </row>
    <row r="3379" spans="1:65">
      <c r="A3379" t="s">
        <v>9238</v>
      </c>
      <c r="B3379">
        <v>3378</v>
      </c>
      <c r="C3379" t="s">
        <v>57</v>
      </c>
      <c r="D3379" t="s">
        <v>55</v>
      </c>
      <c r="E3379">
        <v>25</v>
      </c>
      <c r="F3379">
        <v>2016031125</v>
      </c>
      <c r="G3379" t="s">
        <v>55</v>
      </c>
      <c r="H3379" t="s">
        <v>3872</v>
      </c>
      <c r="I3379" t="s">
        <v>55</v>
      </c>
      <c r="J3379" t="s">
        <v>55</v>
      </c>
      <c r="K3379" t="s">
        <v>55</v>
      </c>
      <c r="L3379" t="s">
        <v>55</v>
      </c>
      <c r="M3379" t="s">
        <v>55</v>
      </c>
      <c r="N3379" t="s">
        <v>57</v>
      </c>
      <c r="O3379" t="s">
        <v>57</v>
      </c>
      <c r="P3379" t="s">
        <v>57</v>
      </c>
      <c r="Q3379" t="s">
        <v>57</v>
      </c>
      <c r="R3379" t="s">
        <v>57</v>
      </c>
      <c r="S3379" t="s">
        <v>55</v>
      </c>
      <c r="T3379" t="s">
        <v>57</v>
      </c>
      <c r="U3379" t="s">
        <v>57</v>
      </c>
      <c r="V3379" t="s">
        <v>57</v>
      </c>
      <c r="W3379" t="s">
        <v>55</v>
      </c>
      <c r="X3379" t="s">
        <v>57</v>
      </c>
      <c r="Y3379" t="s">
        <v>57</v>
      </c>
      <c r="Z3379" t="s">
        <v>57</v>
      </c>
      <c r="AA3379" t="s">
        <v>57</v>
      </c>
      <c r="AB3379" t="s">
        <v>57</v>
      </c>
      <c r="AC3379" t="s">
        <v>57</v>
      </c>
      <c r="AD3379" t="s">
        <v>57</v>
      </c>
      <c r="AE3379">
        <v>0</v>
      </c>
      <c r="AF3379">
        <v>0</v>
      </c>
      <c r="AG3379">
        <v>0</v>
      </c>
      <c r="AH3379">
        <v>0</v>
      </c>
      <c r="AI3379" s="18" t="str">
        <f t="shared" si="209"/>
        <v>1</v>
      </c>
      <c r="AJ3379" s="18" t="str">
        <f t="shared" si="210"/>
        <v>1</v>
      </c>
      <c r="AK3379" s="18" t="str">
        <f t="shared" si="211"/>
        <v>1</v>
      </c>
      <c r="AL3379" s="18">
        <f t="shared" si="212"/>
        <v>0</v>
      </c>
      <c r="AM3379" t="s">
        <v>55</v>
      </c>
      <c r="AN3379" t="s">
        <v>55</v>
      </c>
      <c r="AO3379">
        <v>0</v>
      </c>
      <c r="AP3379">
        <v>1</v>
      </c>
      <c r="AQ3379">
        <v>0</v>
      </c>
      <c r="AR3379" t="s">
        <v>59</v>
      </c>
      <c r="AS3379" t="s">
        <v>80</v>
      </c>
      <c r="AT3379" t="s">
        <v>80</v>
      </c>
      <c r="AU3379" t="s">
        <v>80</v>
      </c>
      <c r="AV3379" t="s">
        <v>9238</v>
      </c>
      <c r="AW3379" t="s">
        <v>3872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0</v>
      </c>
      <c r="BL3379">
        <v>2016031125</v>
      </c>
      <c r="BM3379">
        <v>25</v>
      </c>
    </row>
    <row r="3380" spans="1:65">
      <c r="A3380" t="s">
        <v>9239</v>
      </c>
      <c r="B3380">
        <v>3379</v>
      </c>
      <c r="C3380" t="s">
        <v>1223</v>
      </c>
      <c r="D3380">
        <v>1</v>
      </c>
      <c r="E3380">
        <v>25</v>
      </c>
      <c r="F3380">
        <v>2016031125</v>
      </c>
      <c r="G3380">
        <v>20160311</v>
      </c>
      <c r="H3380" t="s">
        <v>3873</v>
      </c>
      <c r="I3380" t="s">
        <v>3859</v>
      </c>
      <c r="J3380" t="s">
        <v>55</v>
      </c>
      <c r="K3380">
        <v>0</v>
      </c>
      <c r="L3380" t="s">
        <v>55</v>
      </c>
      <c r="M3380" t="s">
        <v>55</v>
      </c>
      <c r="N3380" t="s">
        <v>56</v>
      </c>
      <c r="O3380" t="s">
        <v>57</v>
      </c>
      <c r="P3380" t="s">
        <v>57</v>
      </c>
      <c r="Q3380" t="s">
        <v>3</v>
      </c>
      <c r="R3380" t="s">
        <v>1326</v>
      </c>
      <c r="S3380" t="s">
        <v>55</v>
      </c>
      <c r="T3380" t="s">
        <v>68</v>
      </c>
      <c r="U3380" t="s">
        <v>68</v>
      </c>
      <c r="V3380" t="s">
        <v>56</v>
      </c>
      <c r="W3380" t="s">
        <v>55</v>
      </c>
      <c r="X3380" t="s">
        <v>56</v>
      </c>
      <c r="Y3380" t="s">
        <v>56</v>
      </c>
      <c r="Z3380" t="s">
        <v>68</v>
      </c>
      <c r="AA3380" t="s">
        <v>57</v>
      </c>
      <c r="AB3380" t="s">
        <v>56</v>
      </c>
      <c r="AC3380" t="s">
        <v>56</v>
      </c>
      <c r="AD3380" t="s">
        <v>57</v>
      </c>
      <c r="AE3380">
        <v>0</v>
      </c>
      <c r="AF3380">
        <v>0</v>
      </c>
      <c r="AG3380">
        <v>0</v>
      </c>
      <c r="AH3380">
        <v>1</v>
      </c>
      <c r="AI3380" s="18" t="str">
        <f t="shared" si="209"/>
        <v>1</v>
      </c>
      <c r="AJ3380" s="18" t="str">
        <f t="shared" si="210"/>
        <v>1</v>
      </c>
      <c r="AK3380" s="18" t="str">
        <f t="shared" si="211"/>
        <v>1</v>
      </c>
      <c r="AL3380" s="18">
        <f t="shared" si="212"/>
        <v>1</v>
      </c>
      <c r="AM3380" t="s">
        <v>55</v>
      </c>
      <c r="AN3380" t="s">
        <v>55</v>
      </c>
      <c r="AO3380">
        <v>0</v>
      </c>
      <c r="AP3380">
        <v>0</v>
      </c>
      <c r="AQ3380">
        <v>0</v>
      </c>
      <c r="AR3380" t="s">
        <v>3859</v>
      </c>
      <c r="AS3380" t="s">
        <v>141</v>
      </c>
      <c r="AT3380" t="s">
        <v>141</v>
      </c>
      <c r="AU3380" t="s">
        <v>1326</v>
      </c>
      <c r="AV3380" t="s">
        <v>9239</v>
      </c>
      <c r="AW3380" t="s">
        <v>3873</v>
      </c>
      <c r="AX3380">
        <v>0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1</v>
      </c>
      <c r="BL3380">
        <v>2016031125</v>
      </c>
      <c r="BM3380">
        <v>25</v>
      </c>
    </row>
    <row r="3381" spans="1:65">
      <c r="A3381" t="s">
        <v>9240</v>
      </c>
      <c r="B3381">
        <v>3380</v>
      </c>
      <c r="C3381" t="s">
        <v>57</v>
      </c>
      <c r="D3381" t="s">
        <v>55</v>
      </c>
      <c r="E3381">
        <v>25</v>
      </c>
      <c r="F3381">
        <v>2016031125</v>
      </c>
      <c r="G3381" t="s">
        <v>55</v>
      </c>
      <c r="H3381" t="s">
        <v>3874</v>
      </c>
      <c r="I3381" t="s">
        <v>55</v>
      </c>
      <c r="J3381" t="s">
        <v>55</v>
      </c>
      <c r="K3381" t="s">
        <v>55</v>
      </c>
      <c r="L3381" t="s">
        <v>55</v>
      </c>
      <c r="M3381" t="s">
        <v>55</v>
      </c>
      <c r="N3381" t="s">
        <v>57</v>
      </c>
      <c r="O3381" t="s">
        <v>57</v>
      </c>
      <c r="P3381" t="s">
        <v>57</v>
      </c>
      <c r="Q3381" t="s">
        <v>57</v>
      </c>
      <c r="R3381" t="s">
        <v>57</v>
      </c>
      <c r="S3381" t="s">
        <v>55</v>
      </c>
      <c r="T3381" t="s">
        <v>57</v>
      </c>
      <c r="U3381" t="s">
        <v>57</v>
      </c>
      <c r="V3381" t="s">
        <v>57</v>
      </c>
      <c r="W3381" t="s">
        <v>55</v>
      </c>
      <c r="X3381" t="s">
        <v>57</v>
      </c>
      <c r="Y3381" t="s">
        <v>57</v>
      </c>
      <c r="Z3381" t="s">
        <v>57</v>
      </c>
      <c r="AA3381" t="s">
        <v>57</v>
      </c>
      <c r="AB3381" t="s">
        <v>57</v>
      </c>
      <c r="AC3381" t="s">
        <v>57</v>
      </c>
      <c r="AD3381" t="s">
        <v>57</v>
      </c>
      <c r="AE3381">
        <v>0</v>
      </c>
      <c r="AF3381">
        <v>0</v>
      </c>
      <c r="AG3381">
        <v>0</v>
      </c>
      <c r="AH3381">
        <v>0</v>
      </c>
      <c r="AI3381" s="18" t="str">
        <f t="shared" si="209"/>
        <v>1</v>
      </c>
      <c r="AJ3381" s="18" t="str">
        <f t="shared" si="210"/>
        <v>1</v>
      </c>
      <c r="AK3381" s="18" t="str">
        <f t="shared" si="211"/>
        <v>1</v>
      </c>
      <c r="AL3381" s="18">
        <f t="shared" si="212"/>
        <v>0</v>
      </c>
      <c r="AM3381" t="s">
        <v>55</v>
      </c>
      <c r="AN3381" t="s">
        <v>55</v>
      </c>
      <c r="AO3381">
        <v>0</v>
      </c>
      <c r="AP3381">
        <v>1</v>
      </c>
      <c r="AQ3381">
        <v>0</v>
      </c>
      <c r="AR3381" t="s">
        <v>59</v>
      </c>
      <c r="AS3381" t="s">
        <v>80</v>
      </c>
      <c r="AT3381" t="s">
        <v>80</v>
      </c>
      <c r="AU3381" t="s">
        <v>80</v>
      </c>
      <c r="AV3381" t="s">
        <v>9240</v>
      </c>
      <c r="AW3381" t="s">
        <v>3874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0</v>
      </c>
      <c r="BL3381">
        <v>2016031125</v>
      </c>
      <c r="BM3381">
        <v>25</v>
      </c>
    </row>
    <row r="3382" spans="1:65">
      <c r="A3382" t="s">
        <v>9241</v>
      </c>
      <c r="B3382">
        <v>3381</v>
      </c>
      <c r="C3382" t="s">
        <v>57</v>
      </c>
      <c r="D3382" t="s">
        <v>55</v>
      </c>
      <c r="E3382">
        <v>25</v>
      </c>
      <c r="F3382">
        <v>2016031125</v>
      </c>
      <c r="G3382" t="s">
        <v>55</v>
      </c>
      <c r="H3382" t="s">
        <v>3875</v>
      </c>
      <c r="I3382" t="s">
        <v>55</v>
      </c>
      <c r="J3382" t="s">
        <v>55</v>
      </c>
      <c r="K3382" t="s">
        <v>55</v>
      </c>
      <c r="L3382" t="s">
        <v>55</v>
      </c>
      <c r="M3382" t="s">
        <v>55</v>
      </c>
      <c r="N3382" t="s">
        <v>57</v>
      </c>
      <c r="O3382" t="s">
        <v>57</v>
      </c>
      <c r="P3382" t="s">
        <v>57</v>
      </c>
      <c r="Q3382" t="s">
        <v>57</v>
      </c>
      <c r="R3382" t="s">
        <v>57</v>
      </c>
      <c r="S3382" t="s">
        <v>55</v>
      </c>
      <c r="T3382" t="s">
        <v>57</v>
      </c>
      <c r="U3382" t="s">
        <v>57</v>
      </c>
      <c r="V3382" t="s">
        <v>57</v>
      </c>
      <c r="W3382" t="s">
        <v>55</v>
      </c>
      <c r="X3382" t="s">
        <v>57</v>
      </c>
      <c r="Y3382" t="s">
        <v>57</v>
      </c>
      <c r="Z3382" t="s">
        <v>57</v>
      </c>
      <c r="AA3382" t="s">
        <v>57</v>
      </c>
      <c r="AB3382" t="s">
        <v>57</v>
      </c>
      <c r="AC3382" t="s">
        <v>57</v>
      </c>
      <c r="AD3382" t="s">
        <v>57</v>
      </c>
      <c r="AE3382">
        <v>0</v>
      </c>
      <c r="AF3382">
        <v>0</v>
      </c>
      <c r="AG3382">
        <v>0</v>
      </c>
      <c r="AH3382">
        <v>0</v>
      </c>
      <c r="AI3382" s="18" t="str">
        <f t="shared" si="209"/>
        <v>1</v>
      </c>
      <c r="AJ3382" s="18" t="str">
        <f t="shared" si="210"/>
        <v>1</v>
      </c>
      <c r="AK3382" s="18" t="str">
        <f t="shared" si="211"/>
        <v>1</v>
      </c>
      <c r="AL3382" s="18">
        <f t="shared" si="212"/>
        <v>0</v>
      </c>
      <c r="AM3382" t="s">
        <v>55</v>
      </c>
      <c r="AN3382" t="s">
        <v>55</v>
      </c>
      <c r="AO3382">
        <v>0</v>
      </c>
      <c r="AP3382">
        <v>1</v>
      </c>
      <c r="AQ3382">
        <v>0</v>
      </c>
      <c r="AR3382" t="s">
        <v>59</v>
      </c>
      <c r="AS3382" t="s">
        <v>80</v>
      </c>
      <c r="AT3382" t="s">
        <v>80</v>
      </c>
      <c r="AU3382" t="s">
        <v>80</v>
      </c>
      <c r="AV3382" t="s">
        <v>9241</v>
      </c>
      <c r="AW3382" t="s">
        <v>3875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0</v>
      </c>
      <c r="BL3382">
        <v>2016031125</v>
      </c>
      <c r="BM3382">
        <v>25</v>
      </c>
    </row>
    <row r="3383" spans="1:65">
      <c r="A3383" t="s">
        <v>9242</v>
      </c>
      <c r="B3383">
        <v>3382</v>
      </c>
      <c r="C3383" t="s">
        <v>57</v>
      </c>
      <c r="D3383" t="s">
        <v>55</v>
      </c>
      <c r="E3383">
        <v>25</v>
      </c>
      <c r="F3383">
        <v>2016031125</v>
      </c>
      <c r="G3383" t="s">
        <v>55</v>
      </c>
      <c r="H3383" t="s">
        <v>3876</v>
      </c>
      <c r="I3383" t="s">
        <v>55</v>
      </c>
      <c r="J3383" t="s">
        <v>55</v>
      </c>
      <c r="K3383" t="s">
        <v>55</v>
      </c>
      <c r="L3383" t="s">
        <v>55</v>
      </c>
      <c r="M3383" t="s">
        <v>55</v>
      </c>
      <c r="N3383" t="s">
        <v>57</v>
      </c>
      <c r="O3383" t="s">
        <v>57</v>
      </c>
      <c r="P3383" t="s">
        <v>57</v>
      </c>
      <c r="Q3383" t="s">
        <v>57</v>
      </c>
      <c r="R3383" t="s">
        <v>57</v>
      </c>
      <c r="S3383" t="s">
        <v>55</v>
      </c>
      <c r="T3383" t="s">
        <v>57</v>
      </c>
      <c r="U3383" t="s">
        <v>57</v>
      </c>
      <c r="V3383" t="s">
        <v>57</v>
      </c>
      <c r="W3383" t="s">
        <v>55</v>
      </c>
      <c r="X3383" t="s">
        <v>57</v>
      </c>
      <c r="Y3383" t="s">
        <v>57</v>
      </c>
      <c r="Z3383" t="s">
        <v>57</v>
      </c>
      <c r="AA3383" t="s">
        <v>57</v>
      </c>
      <c r="AB3383" t="s">
        <v>57</v>
      </c>
      <c r="AC3383" t="s">
        <v>57</v>
      </c>
      <c r="AD3383" t="s">
        <v>57</v>
      </c>
      <c r="AE3383">
        <v>0</v>
      </c>
      <c r="AF3383">
        <v>0</v>
      </c>
      <c r="AG3383">
        <v>0</v>
      </c>
      <c r="AH3383">
        <v>0</v>
      </c>
      <c r="AI3383" s="18" t="str">
        <f t="shared" si="209"/>
        <v>1</v>
      </c>
      <c r="AJ3383" s="18" t="str">
        <f t="shared" si="210"/>
        <v>1</v>
      </c>
      <c r="AK3383" s="18" t="str">
        <f t="shared" si="211"/>
        <v>1</v>
      </c>
      <c r="AL3383" s="18">
        <f t="shared" si="212"/>
        <v>0</v>
      </c>
      <c r="AM3383" t="s">
        <v>55</v>
      </c>
      <c r="AN3383" t="s">
        <v>55</v>
      </c>
      <c r="AO3383">
        <v>0</v>
      </c>
      <c r="AP3383">
        <v>1</v>
      </c>
      <c r="AQ3383">
        <v>0</v>
      </c>
      <c r="AR3383" t="s">
        <v>59</v>
      </c>
      <c r="AS3383" t="s">
        <v>80</v>
      </c>
      <c r="AT3383" t="s">
        <v>80</v>
      </c>
      <c r="AU3383" t="s">
        <v>80</v>
      </c>
      <c r="AV3383" t="s">
        <v>9242</v>
      </c>
      <c r="AW3383" t="s">
        <v>3876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0</v>
      </c>
      <c r="BL3383">
        <v>2016031125</v>
      </c>
      <c r="BM3383">
        <v>25</v>
      </c>
    </row>
    <row r="3384" spans="1:65">
      <c r="A3384" t="s">
        <v>9243</v>
      </c>
      <c r="B3384">
        <v>3383</v>
      </c>
      <c r="C3384" t="s">
        <v>1223</v>
      </c>
      <c r="D3384">
        <v>1</v>
      </c>
      <c r="E3384">
        <v>25</v>
      </c>
      <c r="F3384">
        <v>2016031125</v>
      </c>
      <c r="G3384">
        <v>20160311</v>
      </c>
      <c r="H3384" t="s">
        <v>3877</v>
      </c>
      <c r="I3384" t="s">
        <v>54</v>
      </c>
      <c r="J3384" t="s">
        <v>55</v>
      </c>
      <c r="K3384">
        <v>0</v>
      </c>
      <c r="L3384" t="s">
        <v>55</v>
      </c>
      <c r="M3384" t="s">
        <v>55</v>
      </c>
      <c r="N3384" t="s">
        <v>56</v>
      </c>
      <c r="O3384" t="s">
        <v>57</v>
      </c>
      <c r="P3384" t="s">
        <v>57</v>
      </c>
      <c r="Q3384" t="s">
        <v>3</v>
      </c>
      <c r="R3384" t="s">
        <v>80</v>
      </c>
      <c r="S3384" t="s">
        <v>55</v>
      </c>
      <c r="T3384" t="s">
        <v>56</v>
      </c>
      <c r="U3384" t="s">
        <v>56</v>
      </c>
      <c r="V3384" t="s">
        <v>56</v>
      </c>
      <c r="W3384" t="s">
        <v>55</v>
      </c>
      <c r="X3384" t="s">
        <v>56</v>
      </c>
      <c r="Y3384" t="s">
        <v>56</v>
      </c>
      <c r="Z3384" t="s">
        <v>56</v>
      </c>
      <c r="AA3384" t="s">
        <v>57</v>
      </c>
      <c r="AB3384" t="s">
        <v>56</v>
      </c>
      <c r="AC3384" t="s">
        <v>56</v>
      </c>
      <c r="AD3384" t="s">
        <v>57</v>
      </c>
      <c r="AE3384">
        <v>0</v>
      </c>
      <c r="AF3384">
        <v>0</v>
      </c>
      <c r="AG3384">
        <v>0</v>
      </c>
      <c r="AH3384">
        <v>1</v>
      </c>
      <c r="AI3384" s="18" t="str">
        <f t="shared" si="209"/>
        <v>1</v>
      </c>
      <c r="AJ3384" s="18" t="str">
        <f t="shared" si="210"/>
        <v>1</v>
      </c>
      <c r="AK3384" s="18" t="str">
        <f t="shared" si="211"/>
        <v>1</v>
      </c>
      <c r="AL3384" s="18">
        <f t="shared" si="212"/>
        <v>1</v>
      </c>
      <c r="AM3384" t="s">
        <v>55</v>
      </c>
      <c r="AN3384" t="s">
        <v>55</v>
      </c>
      <c r="AO3384">
        <v>0</v>
      </c>
      <c r="AP3384">
        <v>0</v>
      </c>
      <c r="AQ3384">
        <v>0</v>
      </c>
      <c r="AR3384" t="s">
        <v>59</v>
      </c>
      <c r="AS3384" t="s">
        <v>80</v>
      </c>
      <c r="AT3384" t="s">
        <v>80</v>
      </c>
      <c r="AU3384" t="s">
        <v>80</v>
      </c>
      <c r="AV3384" t="s">
        <v>9243</v>
      </c>
      <c r="AW3384" t="s">
        <v>3877</v>
      </c>
      <c r="AX3384">
        <v>0</v>
      </c>
      <c r="AY3384">
        <v>0</v>
      </c>
      <c r="AZ3384">
        <v>0</v>
      </c>
      <c r="BA3384">
        <v>1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2016031125</v>
      </c>
      <c r="BM3384">
        <v>25</v>
      </c>
    </row>
    <row r="3385" spans="1:65">
      <c r="A3385" t="s">
        <v>9244</v>
      </c>
      <c r="B3385">
        <v>3384</v>
      </c>
      <c r="C3385" t="s">
        <v>57</v>
      </c>
      <c r="D3385" t="s">
        <v>55</v>
      </c>
      <c r="E3385">
        <v>25</v>
      </c>
      <c r="F3385">
        <v>2016031125</v>
      </c>
      <c r="G3385" t="s">
        <v>55</v>
      </c>
      <c r="H3385" t="s">
        <v>3878</v>
      </c>
      <c r="I3385" t="s">
        <v>55</v>
      </c>
      <c r="J3385" t="s">
        <v>55</v>
      </c>
      <c r="K3385" t="s">
        <v>55</v>
      </c>
      <c r="L3385" t="s">
        <v>55</v>
      </c>
      <c r="M3385" t="s">
        <v>55</v>
      </c>
      <c r="N3385" t="s">
        <v>57</v>
      </c>
      <c r="O3385" t="s">
        <v>57</v>
      </c>
      <c r="P3385" t="s">
        <v>57</v>
      </c>
      <c r="Q3385" t="s">
        <v>57</v>
      </c>
      <c r="R3385" t="s">
        <v>57</v>
      </c>
      <c r="S3385" t="s">
        <v>55</v>
      </c>
      <c r="T3385" t="s">
        <v>57</v>
      </c>
      <c r="U3385" t="s">
        <v>57</v>
      </c>
      <c r="V3385" t="s">
        <v>57</v>
      </c>
      <c r="W3385" t="s">
        <v>55</v>
      </c>
      <c r="X3385" t="s">
        <v>57</v>
      </c>
      <c r="Y3385" t="s">
        <v>57</v>
      </c>
      <c r="Z3385" t="s">
        <v>57</v>
      </c>
      <c r="AA3385" t="s">
        <v>57</v>
      </c>
      <c r="AB3385" t="s">
        <v>57</v>
      </c>
      <c r="AC3385" t="s">
        <v>57</v>
      </c>
      <c r="AD3385" t="s">
        <v>57</v>
      </c>
      <c r="AE3385">
        <v>0</v>
      </c>
      <c r="AF3385">
        <v>0</v>
      </c>
      <c r="AG3385">
        <v>0</v>
      </c>
      <c r="AH3385">
        <v>0</v>
      </c>
      <c r="AI3385" s="18" t="str">
        <f t="shared" si="209"/>
        <v>1</v>
      </c>
      <c r="AJ3385" s="18" t="str">
        <f t="shared" si="210"/>
        <v>1</v>
      </c>
      <c r="AK3385" s="18" t="str">
        <f t="shared" si="211"/>
        <v>1</v>
      </c>
      <c r="AL3385" s="18">
        <f t="shared" si="212"/>
        <v>0</v>
      </c>
      <c r="AM3385" t="s">
        <v>55</v>
      </c>
      <c r="AN3385" t="s">
        <v>55</v>
      </c>
      <c r="AO3385">
        <v>0</v>
      </c>
      <c r="AP3385">
        <v>1</v>
      </c>
      <c r="AQ3385">
        <v>0</v>
      </c>
      <c r="AR3385" t="s">
        <v>59</v>
      </c>
      <c r="AS3385" t="s">
        <v>80</v>
      </c>
      <c r="AT3385" t="s">
        <v>80</v>
      </c>
      <c r="AU3385" t="s">
        <v>80</v>
      </c>
      <c r="AV3385" t="s">
        <v>9244</v>
      </c>
      <c r="AW3385" t="s">
        <v>3878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0</v>
      </c>
      <c r="BL3385">
        <v>2016031125</v>
      </c>
      <c r="BM3385">
        <v>25</v>
      </c>
    </row>
    <row r="3386" spans="1:65">
      <c r="A3386" t="s">
        <v>9245</v>
      </c>
      <c r="B3386">
        <v>3385</v>
      </c>
      <c r="C3386" t="s">
        <v>57</v>
      </c>
      <c r="D3386" t="s">
        <v>55</v>
      </c>
      <c r="E3386">
        <v>25</v>
      </c>
      <c r="F3386">
        <v>2016031125</v>
      </c>
      <c r="G3386" t="s">
        <v>55</v>
      </c>
      <c r="H3386" t="s">
        <v>3879</v>
      </c>
      <c r="I3386" t="s">
        <v>55</v>
      </c>
      <c r="J3386" t="s">
        <v>55</v>
      </c>
      <c r="K3386" t="s">
        <v>55</v>
      </c>
      <c r="L3386" t="s">
        <v>55</v>
      </c>
      <c r="M3386" t="s">
        <v>55</v>
      </c>
      <c r="N3386" t="s">
        <v>57</v>
      </c>
      <c r="O3386" t="s">
        <v>57</v>
      </c>
      <c r="P3386" t="s">
        <v>57</v>
      </c>
      <c r="Q3386" t="s">
        <v>57</v>
      </c>
      <c r="R3386" t="s">
        <v>57</v>
      </c>
      <c r="S3386" t="s">
        <v>55</v>
      </c>
      <c r="T3386" t="s">
        <v>57</v>
      </c>
      <c r="U3386" t="s">
        <v>57</v>
      </c>
      <c r="V3386" t="s">
        <v>57</v>
      </c>
      <c r="W3386" t="s">
        <v>55</v>
      </c>
      <c r="X3386" t="s">
        <v>57</v>
      </c>
      <c r="Y3386" t="s">
        <v>57</v>
      </c>
      <c r="Z3386" t="s">
        <v>57</v>
      </c>
      <c r="AA3386" t="s">
        <v>57</v>
      </c>
      <c r="AB3386" t="s">
        <v>57</v>
      </c>
      <c r="AC3386" t="s">
        <v>57</v>
      </c>
      <c r="AD3386" t="s">
        <v>57</v>
      </c>
      <c r="AE3386">
        <v>0</v>
      </c>
      <c r="AF3386">
        <v>0</v>
      </c>
      <c r="AG3386">
        <v>0</v>
      </c>
      <c r="AH3386">
        <v>0</v>
      </c>
      <c r="AI3386" s="18" t="str">
        <f t="shared" si="209"/>
        <v>1</v>
      </c>
      <c r="AJ3386" s="18" t="str">
        <f t="shared" si="210"/>
        <v>1</v>
      </c>
      <c r="AK3386" s="18" t="str">
        <f t="shared" si="211"/>
        <v>1</v>
      </c>
      <c r="AL3386" s="18">
        <f t="shared" si="212"/>
        <v>0</v>
      </c>
      <c r="AM3386" t="s">
        <v>55</v>
      </c>
      <c r="AN3386" t="s">
        <v>55</v>
      </c>
      <c r="AO3386">
        <v>0</v>
      </c>
      <c r="AP3386">
        <v>1</v>
      </c>
      <c r="AQ3386">
        <v>0</v>
      </c>
      <c r="AR3386" t="s">
        <v>59</v>
      </c>
      <c r="AS3386" t="s">
        <v>80</v>
      </c>
      <c r="AT3386" t="s">
        <v>80</v>
      </c>
      <c r="AU3386" t="s">
        <v>80</v>
      </c>
      <c r="AV3386" t="s">
        <v>9245</v>
      </c>
      <c r="AW3386" t="s">
        <v>3879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1</v>
      </c>
      <c r="BJ3386">
        <v>0</v>
      </c>
      <c r="BK3386">
        <v>0</v>
      </c>
      <c r="BL3386">
        <v>2016031125</v>
      </c>
      <c r="BM3386">
        <v>25</v>
      </c>
    </row>
    <row r="3387" spans="1:65">
      <c r="A3387" t="s">
        <v>9246</v>
      </c>
      <c r="B3387">
        <v>3386</v>
      </c>
      <c r="C3387" t="s">
        <v>1223</v>
      </c>
      <c r="D3387">
        <v>1</v>
      </c>
      <c r="E3387">
        <v>25</v>
      </c>
      <c r="F3387">
        <v>2016031125</v>
      </c>
      <c r="G3387">
        <v>20160311</v>
      </c>
      <c r="H3387" t="s">
        <v>3880</v>
      </c>
      <c r="I3387" t="s">
        <v>80</v>
      </c>
      <c r="J3387" t="s">
        <v>55</v>
      </c>
      <c r="K3387">
        <v>0</v>
      </c>
      <c r="L3387" t="s">
        <v>55</v>
      </c>
      <c r="M3387" t="s">
        <v>55</v>
      </c>
      <c r="N3387" t="s">
        <v>56</v>
      </c>
      <c r="O3387" t="s">
        <v>57</v>
      </c>
      <c r="P3387" t="s">
        <v>57</v>
      </c>
      <c r="Q3387" t="s">
        <v>3</v>
      </c>
      <c r="R3387" t="s">
        <v>1326</v>
      </c>
      <c r="S3387" t="s">
        <v>55</v>
      </c>
      <c r="T3387" t="s">
        <v>56</v>
      </c>
      <c r="U3387" t="s">
        <v>56</v>
      </c>
      <c r="V3387" t="s">
        <v>56</v>
      </c>
      <c r="W3387" t="s">
        <v>55</v>
      </c>
      <c r="X3387" t="s">
        <v>56</v>
      </c>
      <c r="Y3387" t="s">
        <v>56</v>
      </c>
      <c r="Z3387" t="s">
        <v>68</v>
      </c>
      <c r="AA3387" t="s">
        <v>57</v>
      </c>
      <c r="AB3387" t="s">
        <v>56</v>
      </c>
      <c r="AC3387" t="s">
        <v>56</v>
      </c>
      <c r="AD3387" t="s">
        <v>57</v>
      </c>
      <c r="AE3387">
        <v>0</v>
      </c>
      <c r="AF3387">
        <v>0</v>
      </c>
      <c r="AG3387">
        <v>0</v>
      </c>
      <c r="AH3387">
        <v>1</v>
      </c>
      <c r="AI3387" s="18" t="str">
        <f t="shared" si="209"/>
        <v>1</v>
      </c>
      <c r="AJ3387" s="18" t="str">
        <f t="shared" si="210"/>
        <v>1</v>
      </c>
      <c r="AK3387" s="18" t="str">
        <f t="shared" si="211"/>
        <v>1</v>
      </c>
      <c r="AL3387" s="18">
        <f t="shared" si="212"/>
        <v>1</v>
      </c>
      <c r="AM3387" t="s">
        <v>55</v>
      </c>
      <c r="AN3387" t="s">
        <v>55</v>
      </c>
      <c r="AO3387">
        <v>0</v>
      </c>
      <c r="AP3387">
        <v>0</v>
      </c>
      <c r="AQ3387">
        <v>0</v>
      </c>
      <c r="AR3387" t="s">
        <v>59</v>
      </c>
      <c r="AS3387" t="s">
        <v>141</v>
      </c>
      <c r="AT3387" t="s">
        <v>141</v>
      </c>
      <c r="AU3387" t="s">
        <v>1326</v>
      </c>
      <c r="AV3387" t="s">
        <v>9246</v>
      </c>
      <c r="AW3387" t="s">
        <v>3880</v>
      </c>
      <c r="AX3387">
        <v>0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</v>
      </c>
      <c r="BL3387">
        <v>2016031125</v>
      </c>
      <c r="BM3387">
        <v>25</v>
      </c>
    </row>
    <row r="3388" spans="1:65">
      <c r="A3388" t="s">
        <v>9247</v>
      </c>
      <c r="B3388">
        <v>3387</v>
      </c>
      <c r="C3388" t="s">
        <v>1223</v>
      </c>
      <c r="D3388">
        <v>1</v>
      </c>
      <c r="E3388">
        <v>25</v>
      </c>
      <c r="F3388">
        <v>2016031125</v>
      </c>
      <c r="G3388">
        <v>20160311</v>
      </c>
      <c r="H3388" t="s">
        <v>3881</v>
      </c>
      <c r="I3388" t="s">
        <v>80</v>
      </c>
      <c r="J3388" t="s">
        <v>55</v>
      </c>
      <c r="K3388">
        <v>0</v>
      </c>
      <c r="L3388" t="s">
        <v>55</v>
      </c>
      <c r="M3388" t="s">
        <v>55</v>
      </c>
      <c r="N3388" t="s">
        <v>56</v>
      </c>
      <c r="O3388" t="s">
        <v>57</v>
      </c>
      <c r="P3388" t="s">
        <v>57</v>
      </c>
      <c r="Q3388" t="s">
        <v>3</v>
      </c>
      <c r="R3388" t="s">
        <v>1326</v>
      </c>
      <c r="S3388" t="s">
        <v>55</v>
      </c>
      <c r="T3388" t="s">
        <v>56</v>
      </c>
      <c r="U3388" t="s">
        <v>56</v>
      </c>
      <c r="V3388" t="s">
        <v>56</v>
      </c>
      <c r="W3388" t="s">
        <v>55</v>
      </c>
      <c r="X3388" t="s">
        <v>56</v>
      </c>
      <c r="Y3388" t="s">
        <v>56</v>
      </c>
      <c r="Z3388" t="s">
        <v>68</v>
      </c>
      <c r="AA3388" t="s">
        <v>57</v>
      </c>
      <c r="AB3388" t="s">
        <v>56</v>
      </c>
      <c r="AC3388" t="s">
        <v>56</v>
      </c>
      <c r="AD3388" t="s">
        <v>57</v>
      </c>
      <c r="AE3388">
        <v>0</v>
      </c>
      <c r="AF3388">
        <v>0</v>
      </c>
      <c r="AG3388">
        <v>0</v>
      </c>
      <c r="AH3388">
        <v>1</v>
      </c>
      <c r="AI3388" s="18" t="str">
        <f t="shared" si="209"/>
        <v>1</v>
      </c>
      <c r="AJ3388" s="18" t="str">
        <f t="shared" si="210"/>
        <v>1</v>
      </c>
      <c r="AK3388" s="18" t="str">
        <f t="shared" si="211"/>
        <v>1</v>
      </c>
      <c r="AL3388" s="18">
        <f t="shared" si="212"/>
        <v>1</v>
      </c>
      <c r="AM3388" t="s">
        <v>55</v>
      </c>
      <c r="AN3388" t="s">
        <v>55</v>
      </c>
      <c r="AO3388">
        <v>0</v>
      </c>
      <c r="AP3388">
        <v>0</v>
      </c>
      <c r="AQ3388">
        <v>0</v>
      </c>
      <c r="AR3388" t="s">
        <v>59</v>
      </c>
      <c r="AS3388" t="s">
        <v>141</v>
      </c>
      <c r="AT3388" t="s">
        <v>141</v>
      </c>
      <c r="AU3388" t="s">
        <v>1326</v>
      </c>
      <c r="AV3388" t="s">
        <v>9247</v>
      </c>
      <c r="AW3388" t="s">
        <v>3881</v>
      </c>
      <c r="AX3388">
        <v>0</v>
      </c>
      <c r="AY3388">
        <v>0</v>
      </c>
      <c r="AZ3388">
        <v>0</v>
      </c>
      <c r="BA3388">
        <v>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</v>
      </c>
      <c r="BL3388">
        <v>2016031125</v>
      </c>
      <c r="BM3388">
        <v>25</v>
      </c>
    </row>
    <row r="3389" spans="1:65">
      <c r="A3389" t="s">
        <v>9248</v>
      </c>
      <c r="B3389">
        <v>3388</v>
      </c>
      <c r="C3389" t="s">
        <v>57</v>
      </c>
      <c r="D3389" t="s">
        <v>55</v>
      </c>
      <c r="E3389">
        <v>25</v>
      </c>
      <c r="F3389">
        <v>2016031125</v>
      </c>
      <c r="G3389" t="s">
        <v>55</v>
      </c>
      <c r="H3389" t="s">
        <v>3882</v>
      </c>
      <c r="I3389" t="s">
        <v>55</v>
      </c>
      <c r="J3389" t="s">
        <v>55</v>
      </c>
      <c r="K3389" t="s">
        <v>55</v>
      </c>
      <c r="L3389" t="s">
        <v>55</v>
      </c>
      <c r="M3389" t="s">
        <v>55</v>
      </c>
      <c r="N3389" t="s">
        <v>57</v>
      </c>
      <c r="O3389" t="s">
        <v>57</v>
      </c>
      <c r="P3389" t="s">
        <v>57</v>
      </c>
      <c r="Q3389" t="s">
        <v>57</v>
      </c>
      <c r="R3389" t="s">
        <v>57</v>
      </c>
      <c r="S3389" t="s">
        <v>55</v>
      </c>
      <c r="T3389" t="s">
        <v>57</v>
      </c>
      <c r="U3389" t="s">
        <v>57</v>
      </c>
      <c r="V3389" t="s">
        <v>57</v>
      </c>
      <c r="W3389" t="s">
        <v>55</v>
      </c>
      <c r="X3389" t="s">
        <v>57</v>
      </c>
      <c r="Y3389" t="s">
        <v>57</v>
      </c>
      <c r="Z3389" t="s">
        <v>57</v>
      </c>
      <c r="AA3389" t="s">
        <v>57</v>
      </c>
      <c r="AB3389" t="s">
        <v>57</v>
      </c>
      <c r="AC3389" t="s">
        <v>57</v>
      </c>
      <c r="AD3389" t="s">
        <v>57</v>
      </c>
      <c r="AE3389">
        <v>0</v>
      </c>
      <c r="AF3389">
        <v>0</v>
      </c>
      <c r="AG3389">
        <v>0</v>
      </c>
      <c r="AH3389">
        <v>0</v>
      </c>
      <c r="AI3389" s="18" t="str">
        <f t="shared" si="209"/>
        <v>1</v>
      </c>
      <c r="AJ3389" s="18" t="str">
        <f t="shared" si="210"/>
        <v>1</v>
      </c>
      <c r="AK3389" s="18" t="str">
        <f t="shared" si="211"/>
        <v>1</v>
      </c>
      <c r="AL3389" s="18">
        <f t="shared" si="212"/>
        <v>0</v>
      </c>
      <c r="AM3389" t="s">
        <v>55</v>
      </c>
      <c r="AN3389" t="s">
        <v>55</v>
      </c>
      <c r="AO3389">
        <v>0</v>
      </c>
      <c r="AP3389">
        <v>1</v>
      </c>
      <c r="AQ3389">
        <v>0</v>
      </c>
      <c r="AR3389" t="s">
        <v>59</v>
      </c>
      <c r="AS3389" t="s">
        <v>80</v>
      </c>
      <c r="AT3389" t="s">
        <v>80</v>
      </c>
      <c r="AU3389" t="s">
        <v>80</v>
      </c>
      <c r="AV3389" t="s">
        <v>9248</v>
      </c>
      <c r="AW3389" t="s">
        <v>3882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0</v>
      </c>
      <c r="BL3389">
        <v>2016031125</v>
      </c>
      <c r="BM3389">
        <v>25</v>
      </c>
    </row>
    <row r="3390" spans="1:65">
      <c r="A3390" t="s">
        <v>9249</v>
      </c>
      <c r="B3390">
        <v>3389</v>
      </c>
      <c r="C3390" t="s">
        <v>57</v>
      </c>
      <c r="D3390" t="s">
        <v>55</v>
      </c>
      <c r="E3390">
        <v>25</v>
      </c>
      <c r="F3390">
        <v>2016031125</v>
      </c>
      <c r="G3390" t="s">
        <v>55</v>
      </c>
      <c r="H3390" t="s">
        <v>3883</v>
      </c>
      <c r="I3390" t="s">
        <v>55</v>
      </c>
      <c r="J3390" t="s">
        <v>55</v>
      </c>
      <c r="K3390" t="s">
        <v>55</v>
      </c>
      <c r="L3390" t="s">
        <v>55</v>
      </c>
      <c r="M3390" t="s">
        <v>55</v>
      </c>
      <c r="N3390" t="s">
        <v>57</v>
      </c>
      <c r="O3390" t="s">
        <v>57</v>
      </c>
      <c r="P3390" t="s">
        <v>57</v>
      </c>
      <c r="Q3390" t="s">
        <v>57</v>
      </c>
      <c r="R3390" t="s">
        <v>57</v>
      </c>
      <c r="S3390" t="s">
        <v>55</v>
      </c>
      <c r="T3390" t="s">
        <v>57</v>
      </c>
      <c r="U3390" t="s">
        <v>57</v>
      </c>
      <c r="V3390" t="s">
        <v>57</v>
      </c>
      <c r="W3390" t="s">
        <v>55</v>
      </c>
      <c r="X3390" t="s">
        <v>57</v>
      </c>
      <c r="Y3390" t="s">
        <v>57</v>
      </c>
      <c r="Z3390" t="s">
        <v>57</v>
      </c>
      <c r="AA3390" t="s">
        <v>57</v>
      </c>
      <c r="AB3390" t="s">
        <v>57</v>
      </c>
      <c r="AC3390" t="s">
        <v>57</v>
      </c>
      <c r="AD3390" t="s">
        <v>57</v>
      </c>
      <c r="AE3390">
        <v>0</v>
      </c>
      <c r="AF3390">
        <v>0</v>
      </c>
      <c r="AG3390">
        <v>0</v>
      </c>
      <c r="AH3390">
        <v>0</v>
      </c>
      <c r="AI3390" s="18" t="str">
        <f t="shared" si="209"/>
        <v>1</v>
      </c>
      <c r="AJ3390" s="18" t="str">
        <f t="shared" si="210"/>
        <v>1</v>
      </c>
      <c r="AK3390" s="18" t="str">
        <f t="shared" si="211"/>
        <v>1</v>
      </c>
      <c r="AL3390" s="18">
        <f t="shared" si="212"/>
        <v>0</v>
      </c>
      <c r="AM3390" t="s">
        <v>55</v>
      </c>
      <c r="AN3390" t="s">
        <v>55</v>
      </c>
      <c r="AO3390">
        <v>0</v>
      </c>
      <c r="AP3390">
        <v>1</v>
      </c>
      <c r="AQ3390">
        <v>0</v>
      </c>
      <c r="AR3390" t="s">
        <v>59</v>
      </c>
      <c r="AS3390" t="s">
        <v>80</v>
      </c>
      <c r="AT3390" t="s">
        <v>80</v>
      </c>
      <c r="AU3390" t="s">
        <v>80</v>
      </c>
      <c r="AV3390" t="s">
        <v>9249</v>
      </c>
      <c r="AW3390" t="s">
        <v>3883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0</v>
      </c>
      <c r="BL3390">
        <v>2016031125</v>
      </c>
      <c r="BM3390">
        <v>25</v>
      </c>
    </row>
    <row r="3391" spans="1:65">
      <c r="A3391" t="s">
        <v>9250</v>
      </c>
      <c r="B3391">
        <v>3390</v>
      </c>
      <c r="C3391" t="s">
        <v>57</v>
      </c>
      <c r="D3391" t="s">
        <v>55</v>
      </c>
      <c r="E3391">
        <v>25</v>
      </c>
      <c r="F3391">
        <v>2016031125</v>
      </c>
      <c r="G3391" t="s">
        <v>55</v>
      </c>
      <c r="H3391" t="s">
        <v>3884</v>
      </c>
      <c r="I3391" t="s">
        <v>55</v>
      </c>
      <c r="J3391" t="s">
        <v>55</v>
      </c>
      <c r="K3391" t="s">
        <v>55</v>
      </c>
      <c r="L3391" t="s">
        <v>55</v>
      </c>
      <c r="M3391" t="s">
        <v>55</v>
      </c>
      <c r="N3391" t="s">
        <v>57</v>
      </c>
      <c r="O3391" t="s">
        <v>57</v>
      </c>
      <c r="P3391" t="s">
        <v>57</v>
      </c>
      <c r="Q3391" t="s">
        <v>57</v>
      </c>
      <c r="R3391" t="s">
        <v>57</v>
      </c>
      <c r="S3391" t="s">
        <v>55</v>
      </c>
      <c r="T3391" t="s">
        <v>57</v>
      </c>
      <c r="U3391" t="s">
        <v>57</v>
      </c>
      <c r="V3391" t="s">
        <v>57</v>
      </c>
      <c r="W3391" t="s">
        <v>55</v>
      </c>
      <c r="X3391" t="s">
        <v>57</v>
      </c>
      <c r="Y3391" t="s">
        <v>57</v>
      </c>
      <c r="Z3391" t="s">
        <v>57</v>
      </c>
      <c r="AA3391" t="s">
        <v>57</v>
      </c>
      <c r="AB3391" t="s">
        <v>57</v>
      </c>
      <c r="AC3391" t="s">
        <v>57</v>
      </c>
      <c r="AD3391" t="s">
        <v>57</v>
      </c>
      <c r="AE3391">
        <v>0</v>
      </c>
      <c r="AF3391">
        <v>0</v>
      </c>
      <c r="AG3391">
        <v>0</v>
      </c>
      <c r="AH3391">
        <v>0</v>
      </c>
      <c r="AI3391" s="18" t="str">
        <f t="shared" si="209"/>
        <v>1</v>
      </c>
      <c r="AJ3391" s="18" t="str">
        <f t="shared" si="210"/>
        <v>1</v>
      </c>
      <c r="AK3391" s="18" t="str">
        <f t="shared" si="211"/>
        <v>1</v>
      </c>
      <c r="AL3391" s="18">
        <f t="shared" si="212"/>
        <v>0</v>
      </c>
      <c r="AM3391" t="s">
        <v>55</v>
      </c>
      <c r="AN3391" t="s">
        <v>55</v>
      </c>
      <c r="AO3391">
        <v>0</v>
      </c>
      <c r="AP3391">
        <v>1</v>
      </c>
      <c r="AQ3391">
        <v>0</v>
      </c>
      <c r="AR3391" t="s">
        <v>59</v>
      </c>
      <c r="AS3391" t="s">
        <v>80</v>
      </c>
      <c r="AT3391" t="s">
        <v>80</v>
      </c>
      <c r="AU3391" t="s">
        <v>80</v>
      </c>
      <c r="AV3391" t="s">
        <v>9250</v>
      </c>
      <c r="AW3391" t="s">
        <v>3884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0</v>
      </c>
      <c r="BL3391">
        <v>2016031125</v>
      </c>
      <c r="BM3391">
        <v>25</v>
      </c>
    </row>
    <row r="3392" spans="1:65">
      <c r="A3392" t="s">
        <v>9251</v>
      </c>
      <c r="B3392">
        <v>3391</v>
      </c>
      <c r="C3392" t="s">
        <v>57</v>
      </c>
      <c r="D3392" t="s">
        <v>55</v>
      </c>
      <c r="E3392">
        <v>25</v>
      </c>
      <c r="F3392">
        <v>2016031125</v>
      </c>
      <c r="G3392" t="s">
        <v>55</v>
      </c>
      <c r="H3392" t="s">
        <v>3885</v>
      </c>
      <c r="I3392" t="s">
        <v>55</v>
      </c>
      <c r="J3392" t="s">
        <v>55</v>
      </c>
      <c r="K3392" t="s">
        <v>55</v>
      </c>
      <c r="L3392" t="s">
        <v>55</v>
      </c>
      <c r="M3392" t="s">
        <v>55</v>
      </c>
      <c r="N3392" t="s">
        <v>57</v>
      </c>
      <c r="O3392" t="s">
        <v>57</v>
      </c>
      <c r="P3392" t="s">
        <v>57</v>
      </c>
      <c r="Q3392" t="s">
        <v>57</v>
      </c>
      <c r="R3392" t="s">
        <v>57</v>
      </c>
      <c r="S3392" t="s">
        <v>55</v>
      </c>
      <c r="T3392" t="s">
        <v>57</v>
      </c>
      <c r="U3392" t="s">
        <v>57</v>
      </c>
      <c r="V3392" t="s">
        <v>57</v>
      </c>
      <c r="W3392" t="s">
        <v>55</v>
      </c>
      <c r="X3392" t="s">
        <v>57</v>
      </c>
      <c r="Y3392" t="s">
        <v>57</v>
      </c>
      <c r="Z3392" t="s">
        <v>57</v>
      </c>
      <c r="AA3392" t="s">
        <v>57</v>
      </c>
      <c r="AB3392" t="s">
        <v>57</v>
      </c>
      <c r="AC3392" t="s">
        <v>57</v>
      </c>
      <c r="AD3392" t="s">
        <v>57</v>
      </c>
      <c r="AE3392">
        <v>0</v>
      </c>
      <c r="AF3392">
        <v>0</v>
      </c>
      <c r="AG3392">
        <v>0</v>
      </c>
      <c r="AH3392">
        <v>0</v>
      </c>
      <c r="AI3392" s="18" t="str">
        <f t="shared" si="209"/>
        <v>1</v>
      </c>
      <c r="AJ3392" s="18" t="str">
        <f t="shared" si="210"/>
        <v>1</v>
      </c>
      <c r="AK3392" s="18" t="str">
        <f t="shared" si="211"/>
        <v>1</v>
      </c>
      <c r="AL3392" s="18">
        <f t="shared" si="212"/>
        <v>0</v>
      </c>
      <c r="AM3392" t="s">
        <v>55</v>
      </c>
      <c r="AN3392" t="s">
        <v>55</v>
      </c>
      <c r="AO3392">
        <v>0</v>
      </c>
      <c r="AP3392">
        <v>1</v>
      </c>
      <c r="AQ3392">
        <v>0</v>
      </c>
      <c r="AR3392" t="s">
        <v>59</v>
      </c>
      <c r="AS3392" t="s">
        <v>80</v>
      </c>
      <c r="AT3392" t="s">
        <v>80</v>
      </c>
      <c r="AU3392" t="s">
        <v>80</v>
      </c>
      <c r="AV3392" t="s">
        <v>9251</v>
      </c>
      <c r="AW3392" t="s">
        <v>3885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0</v>
      </c>
      <c r="BL3392">
        <v>2016031125</v>
      </c>
      <c r="BM3392">
        <v>25</v>
      </c>
    </row>
    <row r="3393" spans="1:65">
      <c r="A3393" t="s">
        <v>9252</v>
      </c>
      <c r="B3393">
        <v>3392</v>
      </c>
      <c r="C3393" t="s">
        <v>57</v>
      </c>
      <c r="D3393" t="s">
        <v>55</v>
      </c>
      <c r="E3393">
        <v>25</v>
      </c>
      <c r="F3393">
        <v>2016031125</v>
      </c>
      <c r="G3393" t="s">
        <v>55</v>
      </c>
      <c r="H3393" t="s">
        <v>3886</v>
      </c>
      <c r="I3393" t="s">
        <v>55</v>
      </c>
      <c r="J3393" t="s">
        <v>55</v>
      </c>
      <c r="K3393" t="s">
        <v>55</v>
      </c>
      <c r="L3393" t="s">
        <v>55</v>
      </c>
      <c r="M3393" t="s">
        <v>55</v>
      </c>
      <c r="N3393" t="s">
        <v>57</v>
      </c>
      <c r="O3393" t="s">
        <v>57</v>
      </c>
      <c r="P3393" t="s">
        <v>57</v>
      </c>
      <c r="Q3393" t="s">
        <v>57</v>
      </c>
      <c r="R3393" t="s">
        <v>57</v>
      </c>
      <c r="S3393" t="s">
        <v>55</v>
      </c>
      <c r="T3393" t="s">
        <v>57</v>
      </c>
      <c r="U3393" t="s">
        <v>57</v>
      </c>
      <c r="V3393" t="s">
        <v>57</v>
      </c>
      <c r="W3393" t="s">
        <v>55</v>
      </c>
      <c r="X3393" t="s">
        <v>57</v>
      </c>
      <c r="Y3393" t="s">
        <v>57</v>
      </c>
      <c r="Z3393" t="s">
        <v>57</v>
      </c>
      <c r="AA3393" t="s">
        <v>57</v>
      </c>
      <c r="AB3393" t="s">
        <v>57</v>
      </c>
      <c r="AC3393" t="s">
        <v>57</v>
      </c>
      <c r="AD3393" t="s">
        <v>57</v>
      </c>
      <c r="AE3393">
        <v>0</v>
      </c>
      <c r="AF3393">
        <v>0</v>
      </c>
      <c r="AG3393">
        <v>0</v>
      </c>
      <c r="AH3393">
        <v>0</v>
      </c>
      <c r="AI3393" s="18" t="str">
        <f t="shared" si="209"/>
        <v>1</v>
      </c>
      <c r="AJ3393" s="18" t="str">
        <f t="shared" si="210"/>
        <v>1</v>
      </c>
      <c r="AK3393" s="18" t="str">
        <f t="shared" si="211"/>
        <v>1</v>
      </c>
      <c r="AL3393" s="18">
        <f t="shared" si="212"/>
        <v>0</v>
      </c>
      <c r="AM3393" t="s">
        <v>55</v>
      </c>
      <c r="AN3393" t="s">
        <v>55</v>
      </c>
      <c r="AO3393">
        <v>0</v>
      </c>
      <c r="AP3393">
        <v>1</v>
      </c>
      <c r="AQ3393">
        <v>0</v>
      </c>
      <c r="AR3393" t="s">
        <v>59</v>
      </c>
      <c r="AS3393" t="s">
        <v>80</v>
      </c>
      <c r="AT3393" t="s">
        <v>80</v>
      </c>
      <c r="AU3393" t="s">
        <v>80</v>
      </c>
      <c r="AV3393" t="s">
        <v>9252</v>
      </c>
      <c r="AW3393" t="s">
        <v>3886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0</v>
      </c>
      <c r="BL3393">
        <v>2016031125</v>
      </c>
      <c r="BM3393">
        <v>25</v>
      </c>
    </row>
    <row r="3394" spans="1:65">
      <c r="A3394" t="s">
        <v>9253</v>
      </c>
      <c r="B3394">
        <v>3393</v>
      </c>
      <c r="C3394" t="s">
        <v>57</v>
      </c>
      <c r="D3394" t="s">
        <v>55</v>
      </c>
      <c r="E3394">
        <v>25</v>
      </c>
      <c r="F3394">
        <v>2016031125</v>
      </c>
      <c r="G3394" t="s">
        <v>55</v>
      </c>
      <c r="H3394" t="s">
        <v>3887</v>
      </c>
      <c r="I3394" t="s">
        <v>55</v>
      </c>
      <c r="J3394" t="s">
        <v>55</v>
      </c>
      <c r="K3394" t="s">
        <v>55</v>
      </c>
      <c r="L3394" t="s">
        <v>55</v>
      </c>
      <c r="M3394" t="s">
        <v>55</v>
      </c>
      <c r="N3394" t="s">
        <v>57</v>
      </c>
      <c r="O3394" t="s">
        <v>57</v>
      </c>
      <c r="P3394" t="s">
        <v>57</v>
      </c>
      <c r="Q3394" t="s">
        <v>57</v>
      </c>
      <c r="R3394" t="s">
        <v>57</v>
      </c>
      <c r="S3394" t="s">
        <v>55</v>
      </c>
      <c r="T3394" t="s">
        <v>57</v>
      </c>
      <c r="U3394" t="s">
        <v>57</v>
      </c>
      <c r="V3394" t="s">
        <v>57</v>
      </c>
      <c r="W3394" t="s">
        <v>55</v>
      </c>
      <c r="X3394" t="s">
        <v>57</v>
      </c>
      <c r="Y3394" t="s">
        <v>57</v>
      </c>
      <c r="Z3394" t="s">
        <v>57</v>
      </c>
      <c r="AA3394" t="s">
        <v>57</v>
      </c>
      <c r="AB3394" t="s">
        <v>57</v>
      </c>
      <c r="AC3394" t="s">
        <v>57</v>
      </c>
      <c r="AD3394" t="s">
        <v>57</v>
      </c>
      <c r="AE3394">
        <v>0</v>
      </c>
      <c r="AF3394">
        <v>0</v>
      </c>
      <c r="AG3394">
        <v>0</v>
      </c>
      <c r="AH3394">
        <v>0</v>
      </c>
      <c r="AI3394" s="18" t="str">
        <f t="shared" si="209"/>
        <v>1</v>
      </c>
      <c r="AJ3394" s="18" t="str">
        <f t="shared" si="210"/>
        <v>1</v>
      </c>
      <c r="AK3394" s="18" t="str">
        <f t="shared" si="211"/>
        <v>1</v>
      </c>
      <c r="AL3394" s="18">
        <f t="shared" si="212"/>
        <v>0</v>
      </c>
      <c r="AM3394" t="s">
        <v>55</v>
      </c>
      <c r="AN3394" t="s">
        <v>55</v>
      </c>
      <c r="AO3394">
        <v>0</v>
      </c>
      <c r="AP3394">
        <v>1</v>
      </c>
      <c r="AQ3394">
        <v>0</v>
      </c>
      <c r="AR3394" t="s">
        <v>59</v>
      </c>
      <c r="AS3394" t="s">
        <v>80</v>
      </c>
      <c r="AT3394" t="s">
        <v>80</v>
      </c>
      <c r="AU3394" t="s">
        <v>80</v>
      </c>
      <c r="AV3394" t="s">
        <v>9253</v>
      </c>
      <c r="AW3394" t="s">
        <v>3887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0</v>
      </c>
      <c r="BL3394">
        <v>2016031125</v>
      </c>
      <c r="BM3394">
        <v>25</v>
      </c>
    </row>
    <row r="3395" spans="1:65">
      <c r="A3395" t="s">
        <v>9254</v>
      </c>
      <c r="B3395">
        <v>3394</v>
      </c>
      <c r="C3395" t="s">
        <v>1223</v>
      </c>
      <c r="D3395">
        <v>1</v>
      </c>
      <c r="E3395">
        <v>25</v>
      </c>
      <c r="F3395">
        <v>2016031125</v>
      </c>
      <c r="G3395">
        <v>20160311</v>
      </c>
      <c r="H3395" t="s">
        <v>3888</v>
      </c>
      <c r="I3395" t="s">
        <v>281</v>
      </c>
      <c r="J3395" t="s">
        <v>55</v>
      </c>
      <c r="K3395">
        <v>0</v>
      </c>
      <c r="L3395" t="s">
        <v>55</v>
      </c>
      <c r="M3395" t="s">
        <v>55</v>
      </c>
      <c r="N3395" t="s">
        <v>56</v>
      </c>
      <c r="O3395" t="s">
        <v>57</v>
      </c>
      <c r="P3395" t="s">
        <v>57</v>
      </c>
      <c r="Q3395" t="s">
        <v>3</v>
      </c>
      <c r="R3395" t="s">
        <v>102</v>
      </c>
      <c r="S3395" t="s">
        <v>55</v>
      </c>
      <c r="T3395" t="s">
        <v>56</v>
      </c>
      <c r="U3395" t="s">
        <v>56</v>
      </c>
      <c r="V3395" t="s">
        <v>56</v>
      </c>
      <c r="W3395" t="s">
        <v>55</v>
      </c>
      <c r="X3395" t="s">
        <v>56</v>
      </c>
      <c r="Y3395" t="s">
        <v>56</v>
      </c>
      <c r="Z3395" t="s">
        <v>56</v>
      </c>
      <c r="AA3395" t="s">
        <v>57</v>
      </c>
      <c r="AB3395" t="s">
        <v>56</v>
      </c>
      <c r="AC3395" t="s">
        <v>56</v>
      </c>
      <c r="AD3395" t="s">
        <v>57</v>
      </c>
      <c r="AE3395">
        <v>0</v>
      </c>
      <c r="AF3395">
        <v>0</v>
      </c>
      <c r="AG3395">
        <v>0</v>
      </c>
      <c r="AH3395">
        <v>1</v>
      </c>
      <c r="AI3395" s="18" t="str">
        <f t="shared" ref="AI3395:AI3458" si="213">IF(ISERROR(FIND("0",AE3395))=FALSE, "1", IF(ISERROR(FIND("1",AE3395))=FALSE, "0"))</f>
        <v>1</v>
      </c>
      <c r="AJ3395" s="18" t="str">
        <f t="shared" ref="AJ3395:AJ3458" si="214">IF(ISERROR(FIND("0",AF3395))=FALSE, "1", IF(ISERROR(FIND("1",AF3395))=FALSE, "0"))</f>
        <v>1</v>
      </c>
      <c r="AK3395" s="18" t="str">
        <f t="shared" ref="AK3395:AK3458" si="215">IF(ISERROR(FIND("0",AG3395))=FALSE, "1", IF(ISERROR(FIND("1",AG3395))=FALSE, "0"))</f>
        <v>1</v>
      </c>
      <c r="AL3395" s="18">
        <f t="shared" ref="AL3395:AL3458" si="216">AH3395</f>
        <v>1</v>
      </c>
      <c r="AM3395" t="s">
        <v>55</v>
      </c>
      <c r="AN3395" t="s">
        <v>55</v>
      </c>
      <c r="AO3395">
        <v>0</v>
      </c>
      <c r="AP3395">
        <v>0</v>
      </c>
      <c r="AQ3395">
        <v>0</v>
      </c>
      <c r="AR3395" t="s">
        <v>101</v>
      </c>
      <c r="AS3395" t="s">
        <v>102</v>
      </c>
      <c r="AT3395" t="s">
        <v>102</v>
      </c>
      <c r="AU3395" t="s">
        <v>4450</v>
      </c>
      <c r="AV3395" t="s">
        <v>9254</v>
      </c>
      <c r="AW3395" t="s">
        <v>3888</v>
      </c>
      <c r="AX3395">
        <v>0</v>
      </c>
      <c r="AY3395">
        <v>0</v>
      </c>
      <c r="AZ3395">
        <v>0</v>
      </c>
      <c r="BA3395">
        <v>1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1</v>
      </c>
      <c r="BL3395">
        <v>2016031125</v>
      </c>
      <c r="BM3395">
        <v>25</v>
      </c>
    </row>
    <row r="3396" spans="1:65">
      <c r="A3396" t="s">
        <v>9255</v>
      </c>
      <c r="B3396">
        <v>3395</v>
      </c>
      <c r="C3396" t="s">
        <v>57</v>
      </c>
      <c r="D3396" t="s">
        <v>55</v>
      </c>
      <c r="E3396">
        <v>25</v>
      </c>
      <c r="F3396">
        <v>2016031125</v>
      </c>
      <c r="G3396" t="s">
        <v>55</v>
      </c>
      <c r="H3396" t="s">
        <v>3889</v>
      </c>
      <c r="I3396" t="s">
        <v>55</v>
      </c>
      <c r="J3396" t="s">
        <v>55</v>
      </c>
      <c r="K3396" t="s">
        <v>55</v>
      </c>
      <c r="L3396" t="s">
        <v>55</v>
      </c>
      <c r="M3396" t="s">
        <v>55</v>
      </c>
      <c r="N3396" t="s">
        <v>57</v>
      </c>
      <c r="O3396" t="s">
        <v>57</v>
      </c>
      <c r="P3396" t="s">
        <v>57</v>
      </c>
      <c r="Q3396" t="s">
        <v>57</v>
      </c>
      <c r="R3396" t="s">
        <v>57</v>
      </c>
      <c r="S3396" t="s">
        <v>55</v>
      </c>
      <c r="T3396" t="s">
        <v>57</v>
      </c>
      <c r="U3396" t="s">
        <v>57</v>
      </c>
      <c r="V3396" t="s">
        <v>57</v>
      </c>
      <c r="W3396" t="s">
        <v>55</v>
      </c>
      <c r="X3396" t="s">
        <v>57</v>
      </c>
      <c r="Y3396" t="s">
        <v>57</v>
      </c>
      <c r="Z3396" t="s">
        <v>57</v>
      </c>
      <c r="AA3396" t="s">
        <v>57</v>
      </c>
      <c r="AB3396" t="s">
        <v>57</v>
      </c>
      <c r="AC3396" t="s">
        <v>57</v>
      </c>
      <c r="AD3396" t="s">
        <v>57</v>
      </c>
      <c r="AE3396">
        <v>0</v>
      </c>
      <c r="AF3396">
        <v>0</v>
      </c>
      <c r="AG3396">
        <v>0</v>
      </c>
      <c r="AH3396">
        <v>0</v>
      </c>
      <c r="AI3396" s="18" t="str">
        <f t="shared" si="213"/>
        <v>1</v>
      </c>
      <c r="AJ3396" s="18" t="str">
        <f t="shared" si="214"/>
        <v>1</v>
      </c>
      <c r="AK3396" s="18" t="str">
        <f t="shared" si="215"/>
        <v>1</v>
      </c>
      <c r="AL3396" s="18">
        <f t="shared" si="216"/>
        <v>0</v>
      </c>
      <c r="AM3396" t="s">
        <v>55</v>
      </c>
      <c r="AN3396" t="s">
        <v>55</v>
      </c>
      <c r="AO3396">
        <v>0</v>
      </c>
      <c r="AP3396">
        <v>1</v>
      </c>
      <c r="AQ3396">
        <v>0</v>
      </c>
      <c r="AR3396" t="s">
        <v>59</v>
      </c>
      <c r="AS3396" t="s">
        <v>80</v>
      </c>
      <c r="AT3396" t="s">
        <v>80</v>
      </c>
      <c r="AU3396" t="s">
        <v>80</v>
      </c>
      <c r="AV3396" t="s">
        <v>9255</v>
      </c>
      <c r="AW3396" t="s">
        <v>3889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0</v>
      </c>
      <c r="BL3396">
        <v>2016031125</v>
      </c>
      <c r="BM3396">
        <v>25</v>
      </c>
    </row>
    <row r="3397" spans="1:65">
      <c r="A3397" t="s">
        <v>9256</v>
      </c>
      <c r="B3397">
        <v>3396</v>
      </c>
      <c r="C3397" t="s">
        <v>1223</v>
      </c>
      <c r="D3397">
        <v>1</v>
      </c>
      <c r="E3397">
        <v>25</v>
      </c>
      <c r="F3397">
        <v>2016031125</v>
      </c>
      <c r="G3397">
        <v>20160311</v>
      </c>
      <c r="H3397" t="s">
        <v>3890</v>
      </c>
      <c r="I3397" t="s">
        <v>426</v>
      </c>
      <c r="J3397" t="s">
        <v>55</v>
      </c>
      <c r="K3397">
        <v>0</v>
      </c>
      <c r="L3397" t="s">
        <v>55</v>
      </c>
      <c r="M3397" t="s">
        <v>55</v>
      </c>
      <c r="N3397" t="s">
        <v>56</v>
      </c>
      <c r="O3397" t="s">
        <v>57</v>
      </c>
      <c r="P3397" t="s">
        <v>57</v>
      </c>
      <c r="Q3397" t="s">
        <v>3</v>
      </c>
      <c r="R3397" t="s">
        <v>140</v>
      </c>
      <c r="S3397" t="s">
        <v>55</v>
      </c>
      <c r="T3397" t="s">
        <v>68</v>
      </c>
      <c r="U3397" t="s">
        <v>68</v>
      </c>
      <c r="V3397" t="s">
        <v>68</v>
      </c>
      <c r="W3397" t="s">
        <v>55</v>
      </c>
      <c r="X3397" t="s">
        <v>56</v>
      </c>
      <c r="Y3397" t="s">
        <v>56</v>
      </c>
      <c r="Z3397" t="s">
        <v>56</v>
      </c>
      <c r="AA3397" t="s">
        <v>57</v>
      </c>
      <c r="AB3397" t="s">
        <v>56</v>
      </c>
      <c r="AC3397" t="s">
        <v>68</v>
      </c>
      <c r="AD3397" t="s">
        <v>57</v>
      </c>
      <c r="AE3397">
        <v>1</v>
      </c>
      <c r="AF3397">
        <v>1</v>
      </c>
      <c r="AG3397">
        <v>1</v>
      </c>
      <c r="AH3397">
        <v>0</v>
      </c>
      <c r="AI3397" s="18" t="str">
        <f t="shared" si="213"/>
        <v>0</v>
      </c>
      <c r="AJ3397" s="18" t="str">
        <f t="shared" si="214"/>
        <v>0</v>
      </c>
      <c r="AK3397" s="18" t="str">
        <f t="shared" si="215"/>
        <v>0</v>
      </c>
      <c r="AL3397" s="18">
        <f t="shared" si="216"/>
        <v>0</v>
      </c>
      <c r="AM3397">
        <v>3</v>
      </c>
      <c r="AN3397">
        <v>1</v>
      </c>
      <c r="AO3397">
        <v>0</v>
      </c>
      <c r="AP3397">
        <v>0</v>
      </c>
      <c r="AQ3397">
        <v>0</v>
      </c>
      <c r="AR3397" t="s">
        <v>426</v>
      </c>
      <c r="AS3397" t="s">
        <v>141</v>
      </c>
      <c r="AT3397" t="s">
        <v>141</v>
      </c>
      <c r="AU3397" t="s">
        <v>1326</v>
      </c>
      <c r="AV3397" t="s">
        <v>9256</v>
      </c>
      <c r="AW3397" t="s">
        <v>3890</v>
      </c>
      <c r="AX3397">
        <v>1</v>
      </c>
      <c r="AY3397">
        <v>1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1</v>
      </c>
      <c r="BG3397">
        <v>1</v>
      </c>
      <c r="BH3397">
        <v>0</v>
      </c>
      <c r="BI3397">
        <v>0</v>
      </c>
      <c r="BJ3397">
        <v>0</v>
      </c>
      <c r="BK3397">
        <v>0</v>
      </c>
      <c r="BL3397">
        <v>2016031125</v>
      </c>
      <c r="BM3397">
        <v>25</v>
      </c>
    </row>
    <row r="3398" spans="1:65">
      <c r="A3398" t="s">
        <v>9257</v>
      </c>
      <c r="B3398">
        <v>3397</v>
      </c>
      <c r="C3398" t="s">
        <v>1223</v>
      </c>
      <c r="D3398">
        <v>1</v>
      </c>
      <c r="E3398">
        <v>25</v>
      </c>
      <c r="F3398">
        <v>2016031125</v>
      </c>
      <c r="G3398">
        <v>20160311</v>
      </c>
      <c r="H3398" t="s">
        <v>3891</v>
      </c>
      <c r="I3398" t="s">
        <v>426</v>
      </c>
      <c r="J3398" t="s">
        <v>55</v>
      </c>
      <c r="K3398">
        <v>0</v>
      </c>
      <c r="L3398" t="s">
        <v>55</v>
      </c>
      <c r="M3398" t="s">
        <v>55</v>
      </c>
      <c r="N3398" t="s">
        <v>56</v>
      </c>
      <c r="O3398" t="s">
        <v>57</v>
      </c>
      <c r="P3398" t="s">
        <v>57</v>
      </c>
      <c r="Q3398" t="s">
        <v>3</v>
      </c>
      <c r="R3398" t="s">
        <v>140</v>
      </c>
      <c r="S3398" t="s">
        <v>55</v>
      </c>
      <c r="T3398" t="s">
        <v>68</v>
      </c>
      <c r="U3398" t="s">
        <v>68</v>
      </c>
      <c r="V3398" t="s">
        <v>68</v>
      </c>
      <c r="W3398" t="s">
        <v>55</v>
      </c>
      <c r="X3398" t="s">
        <v>56</v>
      </c>
      <c r="Y3398" t="s">
        <v>56</v>
      </c>
      <c r="Z3398" t="s">
        <v>56</v>
      </c>
      <c r="AA3398" t="s">
        <v>57</v>
      </c>
      <c r="AB3398" t="s">
        <v>56</v>
      </c>
      <c r="AC3398" t="s">
        <v>68</v>
      </c>
      <c r="AD3398" t="s">
        <v>57</v>
      </c>
      <c r="AE3398">
        <v>0</v>
      </c>
      <c r="AF3398">
        <v>0</v>
      </c>
      <c r="AG3398">
        <v>0</v>
      </c>
      <c r="AH3398">
        <v>1</v>
      </c>
      <c r="AI3398" s="18" t="str">
        <f t="shared" si="213"/>
        <v>1</v>
      </c>
      <c r="AJ3398" s="18" t="str">
        <f t="shared" si="214"/>
        <v>1</v>
      </c>
      <c r="AK3398" s="18" t="str">
        <f t="shared" si="215"/>
        <v>1</v>
      </c>
      <c r="AL3398" s="18">
        <f t="shared" si="216"/>
        <v>1</v>
      </c>
      <c r="AM3398" t="s">
        <v>55</v>
      </c>
      <c r="AN3398" t="s">
        <v>55</v>
      </c>
      <c r="AO3398">
        <v>0</v>
      </c>
      <c r="AP3398">
        <v>0</v>
      </c>
      <c r="AQ3398">
        <v>0</v>
      </c>
      <c r="AR3398" t="s">
        <v>426</v>
      </c>
      <c r="AS3398" t="s">
        <v>141</v>
      </c>
      <c r="AT3398" t="s">
        <v>141</v>
      </c>
      <c r="AU3398" t="s">
        <v>1326</v>
      </c>
      <c r="AV3398" t="s">
        <v>9257</v>
      </c>
      <c r="AW3398" t="s">
        <v>3891</v>
      </c>
      <c r="AX3398">
        <v>0</v>
      </c>
      <c r="AY3398">
        <v>0</v>
      </c>
      <c r="AZ3398">
        <v>0</v>
      </c>
      <c r="BA3398">
        <v>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1</v>
      </c>
      <c r="BL3398">
        <v>2016031125</v>
      </c>
      <c r="BM3398">
        <v>25</v>
      </c>
    </row>
    <row r="3399" spans="1:65">
      <c r="A3399" t="s">
        <v>9258</v>
      </c>
      <c r="B3399">
        <v>3398</v>
      </c>
      <c r="C3399" t="s">
        <v>1223</v>
      </c>
      <c r="D3399">
        <v>1</v>
      </c>
      <c r="E3399">
        <v>25</v>
      </c>
      <c r="F3399">
        <v>2016031125</v>
      </c>
      <c r="G3399">
        <v>20160311</v>
      </c>
      <c r="H3399" t="s">
        <v>3892</v>
      </c>
      <c r="I3399" t="s">
        <v>426</v>
      </c>
      <c r="J3399" t="s">
        <v>55</v>
      </c>
      <c r="K3399">
        <v>1</v>
      </c>
      <c r="L3399">
        <v>0</v>
      </c>
      <c r="M3399">
        <v>1</v>
      </c>
      <c r="N3399" t="s">
        <v>56</v>
      </c>
      <c r="O3399" t="s">
        <v>563</v>
      </c>
      <c r="P3399" t="s">
        <v>56</v>
      </c>
      <c r="Q3399" t="s">
        <v>3</v>
      </c>
      <c r="R3399" t="s">
        <v>140</v>
      </c>
      <c r="S3399" t="s">
        <v>55</v>
      </c>
      <c r="T3399" t="s">
        <v>68</v>
      </c>
      <c r="U3399" t="s">
        <v>68</v>
      </c>
      <c r="V3399" t="s">
        <v>68</v>
      </c>
      <c r="W3399" t="s">
        <v>55</v>
      </c>
      <c r="X3399" t="s">
        <v>56</v>
      </c>
      <c r="Y3399" t="s">
        <v>56</v>
      </c>
      <c r="Z3399" t="s">
        <v>56</v>
      </c>
      <c r="AA3399" t="s">
        <v>57</v>
      </c>
      <c r="AB3399" t="s">
        <v>56</v>
      </c>
      <c r="AC3399" t="s">
        <v>68</v>
      </c>
      <c r="AD3399" t="s">
        <v>57</v>
      </c>
      <c r="AE3399">
        <v>0</v>
      </c>
      <c r="AF3399">
        <v>0</v>
      </c>
      <c r="AG3399">
        <v>0</v>
      </c>
      <c r="AH3399">
        <v>1</v>
      </c>
      <c r="AI3399" s="18" t="str">
        <f t="shared" si="213"/>
        <v>1</v>
      </c>
      <c r="AJ3399" s="18" t="str">
        <f t="shared" si="214"/>
        <v>1</v>
      </c>
      <c r="AK3399" s="18" t="str">
        <f t="shared" si="215"/>
        <v>1</v>
      </c>
      <c r="AL3399" s="18">
        <f t="shared" si="216"/>
        <v>1</v>
      </c>
      <c r="AM3399" t="s">
        <v>55</v>
      </c>
      <c r="AN3399" t="s">
        <v>55</v>
      </c>
      <c r="AO3399">
        <v>0</v>
      </c>
      <c r="AP3399">
        <v>0</v>
      </c>
      <c r="AQ3399">
        <v>0</v>
      </c>
      <c r="AR3399" t="s">
        <v>426</v>
      </c>
      <c r="AS3399" t="s">
        <v>141</v>
      </c>
      <c r="AT3399" t="s">
        <v>141</v>
      </c>
      <c r="AU3399" t="s">
        <v>1326</v>
      </c>
      <c r="AV3399" t="s">
        <v>9258</v>
      </c>
      <c r="AW3399" t="s">
        <v>3892</v>
      </c>
      <c r="AX3399">
        <v>0</v>
      </c>
      <c r="AY3399">
        <v>0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1</v>
      </c>
      <c r="BL3399">
        <v>2016031125</v>
      </c>
      <c r="BM3399">
        <v>25</v>
      </c>
    </row>
    <row r="3400" spans="1:65">
      <c r="A3400" t="s">
        <v>9259</v>
      </c>
      <c r="B3400">
        <v>3399</v>
      </c>
      <c r="C3400" t="s">
        <v>1223</v>
      </c>
      <c r="D3400">
        <v>1</v>
      </c>
      <c r="E3400">
        <v>25</v>
      </c>
      <c r="F3400">
        <v>2016031125</v>
      </c>
      <c r="G3400">
        <v>20160311</v>
      </c>
      <c r="H3400" t="s">
        <v>3893</v>
      </c>
      <c r="I3400" t="s">
        <v>612</v>
      </c>
      <c r="J3400" t="s">
        <v>55</v>
      </c>
      <c r="K3400">
        <v>1</v>
      </c>
      <c r="L3400">
        <v>0</v>
      </c>
      <c r="M3400">
        <v>1</v>
      </c>
      <c r="N3400" t="s">
        <v>56</v>
      </c>
      <c r="O3400" t="s">
        <v>612</v>
      </c>
      <c r="P3400" t="s">
        <v>68</v>
      </c>
      <c r="Q3400" t="s">
        <v>3</v>
      </c>
      <c r="R3400" t="s">
        <v>140</v>
      </c>
      <c r="S3400" t="s">
        <v>55</v>
      </c>
      <c r="T3400" t="s">
        <v>56</v>
      </c>
      <c r="U3400" t="s">
        <v>56</v>
      </c>
      <c r="V3400" t="s">
        <v>56</v>
      </c>
      <c r="W3400" t="s">
        <v>55</v>
      </c>
      <c r="X3400" t="s">
        <v>56</v>
      </c>
      <c r="Y3400" t="s">
        <v>56</v>
      </c>
      <c r="Z3400" t="s">
        <v>56</v>
      </c>
      <c r="AA3400" t="s">
        <v>57</v>
      </c>
      <c r="AB3400" t="s">
        <v>68</v>
      </c>
      <c r="AC3400" t="s">
        <v>68</v>
      </c>
      <c r="AD3400" t="s">
        <v>57</v>
      </c>
      <c r="AE3400">
        <v>0</v>
      </c>
      <c r="AF3400">
        <v>0</v>
      </c>
      <c r="AG3400">
        <v>0</v>
      </c>
      <c r="AH3400">
        <v>1</v>
      </c>
      <c r="AI3400" s="18" t="str">
        <f t="shared" si="213"/>
        <v>1</v>
      </c>
      <c r="AJ3400" s="18" t="str">
        <f t="shared" si="214"/>
        <v>1</v>
      </c>
      <c r="AK3400" s="18" t="str">
        <f t="shared" si="215"/>
        <v>1</v>
      </c>
      <c r="AL3400" s="18">
        <f t="shared" si="216"/>
        <v>1</v>
      </c>
      <c r="AM3400" t="s">
        <v>55</v>
      </c>
      <c r="AN3400" t="s">
        <v>55</v>
      </c>
      <c r="AO3400">
        <v>0</v>
      </c>
      <c r="AP3400">
        <v>0</v>
      </c>
      <c r="AQ3400">
        <v>0</v>
      </c>
      <c r="AR3400" t="s">
        <v>298</v>
      </c>
      <c r="AS3400" t="s">
        <v>141</v>
      </c>
      <c r="AT3400" t="s">
        <v>141</v>
      </c>
      <c r="AU3400" t="s">
        <v>1326</v>
      </c>
      <c r="AV3400" t="s">
        <v>9259</v>
      </c>
      <c r="AW3400" t="s">
        <v>3893</v>
      </c>
      <c r="AX3400">
        <v>0</v>
      </c>
      <c r="AY3400">
        <v>0</v>
      </c>
      <c r="AZ3400">
        <v>0</v>
      </c>
      <c r="BA3400">
        <v>1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1</v>
      </c>
      <c r="BL3400">
        <v>2016031125</v>
      </c>
      <c r="BM3400">
        <v>25</v>
      </c>
    </row>
    <row r="3401" spans="1:65">
      <c r="A3401" t="s">
        <v>9260</v>
      </c>
      <c r="B3401">
        <v>3400</v>
      </c>
      <c r="C3401" t="s">
        <v>1223</v>
      </c>
      <c r="D3401">
        <v>1</v>
      </c>
      <c r="E3401">
        <v>25</v>
      </c>
      <c r="F3401">
        <v>2016031125</v>
      </c>
      <c r="G3401">
        <v>20160311</v>
      </c>
      <c r="H3401" t="s">
        <v>3894</v>
      </c>
      <c r="I3401" t="s">
        <v>371</v>
      </c>
      <c r="J3401" t="s">
        <v>55</v>
      </c>
      <c r="K3401">
        <v>0</v>
      </c>
      <c r="L3401" t="s">
        <v>55</v>
      </c>
      <c r="M3401" t="s">
        <v>55</v>
      </c>
      <c r="N3401" t="s">
        <v>56</v>
      </c>
      <c r="O3401" t="s">
        <v>57</v>
      </c>
      <c r="P3401" t="s">
        <v>57</v>
      </c>
      <c r="Q3401" t="s">
        <v>3</v>
      </c>
      <c r="R3401" t="s">
        <v>140</v>
      </c>
      <c r="S3401" t="s">
        <v>55</v>
      </c>
      <c r="T3401" t="s">
        <v>56</v>
      </c>
      <c r="U3401" t="s">
        <v>56</v>
      </c>
      <c r="V3401" t="s">
        <v>56</v>
      </c>
      <c r="W3401" t="s">
        <v>55</v>
      </c>
      <c r="X3401" t="s">
        <v>56</v>
      </c>
      <c r="Y3401" t="s">
        <v>56</v>
      </c>
      <c r="Z3401" t="s">
        <v>56</v>
      </c>
      <c r="AA3401" t="s">
        <v>57</v>
      </c>
      <c r="AB3401" t="s">
        <v>56</v>
      </c>
      <c r="AC3401" t="s">
        <v>68</v>
      </c>
      <c r="AD3401" t="s">
        <v>57</v>
      </c>
      <c r="AE3401">
        <v>0</v>
      </c>
      <c r="AF3401">
        <v>0</v>
      </c>
      <c r="AG3401">
        <v>0</v>
      </c>
      <c r="AH3401">
        <v>1</v>
      </c>
      <c r="AI3401" s="18" t="str">
        <f t="shared" si="213"/>
        <v>1</v>
      </c>
      <c r="AJ3401" s="18" t="str">
        <f t="shared" si="214"/>
        <v>1</v>
      </c>
      <c r="AK3401" s="18" t="str">
        <f t="shared" si="215"/>
        <v>1</v>
      </c>
      <c r="AL3401" s="18">
        <f t="shared" si="216"/>
        <v>1</v>
      </c>
      <c r="AM3401" t="s">
        <v>55</v>
      </c>
      <c r="AN3401" t="s">
        <v>55</v>
      </c>
      <c r="AO3401">
        <v>0</v>
      </c>
      <c r="AP3401">
        <v>0</v>
      </c>
      <c r="AQ3401">
        <v>0</v>
      </c>
      <c r="AR3401" t="s">
        <v>343</v>
      </c>
      <c r="AS3401" t="s">
        <v>141</v>
      </c>
      <c r="AT3401" t="s">
        <v>141</v>
      </c>
      <c r="AU3401" t="s">
        <v>1326</v>
      </c>
      <c r="AV3401" t="s">
        <v>9260</v>
      </c>
      <c r="AW3401" t="s">
        <v>3894</v>
      </c>
      <c r="AX3401">
        <v>0</v>
      </c>
      <c r="AY3401">
        <v>0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1</v>
      </c>
      <c r="BL3401">
        <v>2016031125</v>
      </c>
      <c r="BM3401">
        <v>25</v>
      </c>
    </row>
    <row r="3402" spans="1:65">
      <c r="A3402" t="s">
        <v>9261</v>
      </c>
      <c r="B3402">
        <v>3401</v>
      </c>
      <c r="C3402" t="s">
        <v>57</v>
      </c>
      <c r="D3402" t="s">
        <v>55</v>
      </c>
      <c r="E3402">
        <v>25</v>
      </c>
      <c r="F3402">
        <v>2016031125</v>
      </c>
      <c r="G3402" t="s">
        <v>55</v>
      </c>
      <c r="H3402" t="s">
        <v>3895</v>
      </c>
      <c r="I3402" t="s">
        <v>55</v>
      </c>
      <c r="J3402" t="s">
        <v>55</v>
      </c>
      <c r="K3402" t="s">
        <v>55</v>
      </c>
      <c r="L3402" t="s">
        <v>55</v>
      </c>
      <c r="M3402" t="s">
        <v>55</v>
      </c>
      <c r="N3402" t="s">
        <v>57</v>
      </c>
      <c r="O3402" t="s">
        <v>57</v>
      </c>
      <c r="P3402" t="s">
        <v>57</v>
      </c>
      <c r="Q3402" t="s">
        <v>57</v>
      </c>
      <c r="R3402" t="s">
        <v>57</v>
      </c>
      <c r="S3402" t="s">
        <v>55</v>
      </c>
      <c r="T3402" t="s">
        <v>57</v>
      </c>
      <c r="U3402" t="s">
        <v>57</v>
      </c>
      <c r="V3402" t="s">
        <v>57</v>
      </c>
      <c r="W3402" t="s">
        <v>55</v>
      </c>
      <c r="X3402" t="s">
        <v>57</v>
      </c>
      <c r="Y3402" t="s">
        <v>57</v>
      </c>
      <c r="Z3402" t="s">
        <v>57</v>
      </c>
      <c r="AA3402" t="s">
        <v>57</v>
      </c>
      <c r="AB3402" t="s">
        <v>57</v>
      </c>
      <c r="AC3402" t="s">
        <v>57</v>
      </c>
      <c r="AD3402" t="s">
        <v>57</v>
      </c>
      <c r="AE3402">
        <v>0</v>
      </c>
      <c r="AF3402">
        <v>0</v>
      </c>
      <c r="AG3402">
        <v>0</v>
      </c>
      <c r="AH3402">
        <v>0</v>
      </c>
      <c r="AI3402" s="18" t="str">
        <f t="shared" si="213"/>
        <v>1</v>
      </c>
      <c r="AJ3402" s="18" t="str">
        <f t="shared" si="214"/>
        <v>1</v>
      </c>
      <c r="AK3402" s="18" t="str">
        <f t="shared" si="215"/>
        <v>1</v>
      </c>
      <c r="AL3402" s="18">
        <f t="shared" si="216"/>
        <v>0</v>
      </c>
      <c r="AM3402" t="s">
        <v>55</v>
      </c>
      <c r="AN3402" t="s">
        <v>55</v>
      </c>
      <c r="AO3402">
        <v>0</v>
      </c>
      <c r="AP3402">
        <v>1</v>
      </c>
      <c r="AQ3402">
        <v>0</v>
      </c>
      <c r="AR3402" t="s">
        <v>59</v>
      </c>
      <c r="AS3402" t="s">
        <v>80</v>
      </c>
      <c r="AT3402" t="s">
        <v>80</v>
      </c>
      <c r="AU3402" t="s">
        <v>80</v>
      </c>
      <c r="AV3402" t="s">
        <v>9261</v>
      </c>
      <c r="AW3402" t="s">
        <v>3895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0</v>
      </c>
      <c r="BL3402">
        <v>2016031125</v>
      </c>
      <c r="BM3402">
        <v>25</v>
      </c>
    </row>
    <row r="3403" spans="1:65">
      <c r="A3403" t="s">
        <v>9262</v>
      </c>
      <c r="B3403">
        <v>3402</v>
      </c>
      <c r="C3403" t="s">
        <v>1223</v>
      </c>
      <c r="D3403">
        <v>1</v>
      </c>
      <c r="E3403">
        <v>25</v>
      </c>
      <c r="F3403">
        <v>2016031125</v>
      </c>
      <c r="G3403">
        <v>20160311</v>
      </c>
      <c r="H3403" t="s">
        <v>3896</v>
      </c>
      <c r="I3403" t="s">
        <v>612</v>
      </c>
      <c r="J3403" t="s">
        <v>55</v>
      </c>
      <c r="K3403">
        <v>1</v>
      </c>
      <c r="L3403">
        <v>1</v>
      </c>
      <c r="M3403">
        <v>0</v>
      </c>
      <c r="N3403" t="s">
        <v>56</v>
      </c>
      <c r="O3403" t="s">
        <v>426</v>
      </c>
      <c r="P3403" t="s">
        <v>56</v>
      </c>
      <c r="Q3403" t="s">
        <v>3</v>
      </c>
      <c r="R3403" t="s">
        <v>140</v>
      </c>
      <c r="S3403" t="s">
        <v>55</v>
      </c>
      <c r="T3403" t="s">
        <v>68</v>
      </c>
      <c r="U3403" t="s">
        <v>68</v>
      </c>
      <c r="V3403" t="s">
        <v>56</v>
      </c>
      <c r="W3403" t="s">
        <v>55</v>
      </c>
      <c r="X3403" t="s">
        <v>56</v>
      </c>
      <c r="Y3403" t="s">
        <v>56</v>
      </c>
      <c r="Z3403" t="s">
        <v>56</v>
      </c>
      <c r="AA3403" t="s">
        <v>57</v>
      </c>
      <c r="AB3403" t="s">
        <v>68</v>
      </c>
      <c r="AC3403" t="s">
        <v>68</v>
      </c>
      <c r="AD3403" t="s">
        <v>57</v>
      </c>
      <c r="AE3403">
        <v>0</v>
      </c>
      <c r="AF3403">
        <v>1</v>
      </c>
      <c r="AG3403">
        <v>1</v>
      </c>
      <c r="AH3403">
        <v>0</v>
      </c>
      <c r="AI3403" s="18" t="str">
        <f t="shared" si="213"/>
        <v>1</v>
      </c>
      <c r="AJ3403" s="18" t="str">
        <f t="shared" si="214"/>
        <v>0</v>
      </c>
      <c r="AK3403" s="18" t="str">
        <f t="shared" si="215"/>
        <v>0</v>
      </c>
      <c r="AL3403" s="18">
        <f t="shared" si="216"/>
        <v>0</v>
      </c>
      <c r="AM3403">
        <v>3</v>
      </c>
      <c r="AN3403">
        <v>1</v>
      </c>
      <c r="AO3403">
        <v>0</v>
      </c>
      <c r="AP3403">
        <v>0</v>
      </c>
      <c r="AQ3403">
        <v>0</v>
      </c>
      <c r="AR3403" t="s">
        <v>298</v>
      </c>
      <c r="AS3403" t="s">
        <v>141</v>
      </c>
      <c r="AT3403" t="s">
        <v>141</v>
      </c>
      <c r="AU3403" t="s">
        <v>1326</v>
      </c>
      <c r="AV3403" t="s">
        <v>9262</v>
      </c>
      <c r="AW3403" t="s">
        <v>3896</v>
      </c>
      <c r="AX3403">
        <v>0</v>
      </c>
      <c r="AY3403">
        <v>1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1</v>
      </c>
      <c r="BH3403">
        <v>0</v>
      </c>
      <c r="BI3403">
        <v>0</v>
      </c>
      <c r="BJ3403">
        <v>0</v>
      </c>
      <c r="BK3403">
        <v>0</v>
      </c>
      <c r="BL3403">
        <v>2016031125</v>
      </c>
      <c r="BM3403">
        <v>25</v>
      </c>
    </row>
    <row r="3404" spans="1:65">
      <c r="A3404" t="s">
        <v>9263</v>
      </c>
      <c r="B3404">
        <v>3403</v>
      </c>
      <c r="C3404" t="s">
        <v>1223</v>
      </c>
      <c r="D3404">
        <v>1</v>
      </c>
      <c r="E3404">
        <v>25</v>
      </c>
      <c r="F3404">
        <v>2016031125</v>
      </c>
      <c r="G3404">
        <v>20160311</v>
      </c>
      <c r="H3404" t="s">
        <v>3897</v>
      </c>
      <c r="I3404" t="s">
        <v>1250</v>
      </c>
      <c r="J3404" t="s">
        <v>55</v>
      </c>
      <c r="K3404">
        <v>2</v>
      </c>
      <c r="L3404">
        <v>1</v>
      </c>
      <c r="M3404">
        <v>1</v>
      </c>
      <c r="N3404" t="s">
        <v>56</v>
      </c>
      <c r="O3404" t="s">
        <v>426</v>
      </c>
      <c r="P3404" t="s">
        <v>68</v>
      </c>
      <c r="Q3404" t="s">
        <v>3</v>
      </c>
      <c r="R3404" t="s">
        <v>140</v>
      </c>
      <c r="S3404" t="s">
        <v>55</v>
      </c>
      <c r="T3404" t="s">
        <v>68</v>
      </c>
      <c r="U3404" t="s">
        <v>68</v>
      </c>
      <c r="V3404" t="s">
        <v>56</v>
      </c>
      <c r="W3404" t="s">
        <v>55</v>
      </c>
      <c r="X3404" t="s">
        <v>56</v>
      </c>
      <c r="Y3404" t="s">
        <v>56</v>
      </c>
      <c r="Z3404" t="s">
        <v>56</v>
      </c>
      <c r="AA3404" t="s">
        <v>57</v>
      </c>
      <c r="AB3404" t="s">
        <v>68</v>
      </c>
      <c r="AC3404" t="s">
        <v>68</v>
      </c>
      <c r="AD3404" t="s">
        <v>57</v>
      </c>
      <c r="AE3404">
        <v>0</v>
      </c>
      <c r="AF3404">
        <v>1</v>
      </c>
      <c r="AG3404">
        <v>1</v>
      </c>
      <c r="AH3404">
        <v>0</v>
      </c>
      <c r="AI3404" s="18" t="str">
        <f t="shared" si="213"/>
        <v>1</v>
      </c>
      <c r="AJ3404" s="18" t="str">
        <f t="shared" si="214"/>
        <v>0</v>
      </c>
      <c r="AK3404" s="18" t="str">
        <f t="shared" si="215"/>
        <v>0</v>
      </c>
      <c r="AL3404" s="18">
        <f t="shared" si="216"/>
        <v>0</v>
      </c>
      <c r="AM3404">
        <v>3</v>
      </c>
      <c r="AN3404">
        <v>1</v>
      </c>
      <c r="AO3404">
        <v>0</v>
      </c>
      <c r="AP3404">
        <v>0</v>
      </c>
      <c r="AQ3404">
        <v>0</v>
      </c>
      <c r="AR3404" t="s">
        <v>379</v>
      </c>
      <c r="AS3404" t="s">
        <v>141</v>
      </c>
      <c r="AT3404" t="s">
        <v>141</v>
      </c>
      <c r="AU3404" t="s">
        <v>1326</v>
      </c>
      <c r="AV3404" t="s">
        <v>9263</v>
      </c>
      <c r="AW3404" t="s">
        <v>3897</v>
      </c>
      <c r="AX3404">
        <v>0</v>
      </c>
      <c r="AY3404">
        <v>1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</v>
      </c>
      <c r="BG3404">
        <v>1</v>
      </c>
      <c r="BH3404">
        <v>0</v>
      </c>
      <c r="BI3404">
        <v>0</v>
      </c>
      <c r="BJ3404">
        <v>0</v>
      </c>
      <c r="BK3404">
        <v>0</v>
      </c>
      <c r="BL3404">
        <v>2016031125</v>
      </c>
      <c r="BM3404">
        <v>25</v>
      </c>
    </row>
    <row r="3405" spans="1:65">
      <c r="A3405" t="s">
        <v>9264</v>
      </c>
      <c r="B3405">
        <v>3404</v>
      </c>
      <c r="C3405" t="s">
        <v>1223</v>
      </c>
      <c r="D3405">
        <v>1</v>
      </c>
      <c r="E3405">
        <v>25</v>
      </c>
      <c r="F3405">
        <v>2016031125</v>
      </c>
      <c r="G3405">
        <v>20160311</v>
      </c>
      <c r="H3405" t="s">
        <v>3898</v>
      </c>
      <c r="I3405" t="s">
        <v>1250</v>
      </c>
      <c r="J3405" t="s">
        <v>55</v>
      </c>
      <c r="K3405">
        <v>1</v>
      </c>
      <c r="L3405">
        <v>1</v>
      </c>
      <c r="M3405">
        <v>0</v>
      </c>
      <c r="N3405" t="s">
        <v>56</v>
      </c>
      <c r="O3405" t="s">
        <v>426</v>
      </c>
      <c r="P3405" t="s">
        <v>56</v>
      </c>
      <c r="Q3405" t="s">
        <v>3</v>
      </c>
      <c r="R3405" t="s">
        <v>140</v>
      </c>
      <c r="S3405" t="s">
        <v>55</v>
      </c>
      <c r="T3405" t="s">
        <v>68</v>
      </c>
      <c r="U3405" t="s">
        <v>68</v>
      </c>
      <c r="V3405" t="s">
        <v>56</v>
      </c>
      <c r="W3405" t="s">
        <v>55</v>
      </c>
      <c r="X3405" t="s">
        <v>56</v>
      </c>
      <c r="Y3405" t="s">
        <v>56</v>
      </c>
      <c r="Z3405" t="s">
        <v>56</v>
      </c>
      <c r="AA3405" t="s">
        <v>57</v>
      </c>
      <c r="AB3405" t="s">
        <v>68</v>
      </c>
      <c r="AC3405" t="s">
        <v>68</v>
      </c>
      <c r="AD3405" t="s">
        <v>57</v>
      </c>
      <c r="AE3405">
        <v>0</v>
      </c>
      <c r="AF3405">
        <v>1</v>
      </c>
      <c r="AG3405">
        <v>1</v>
      </c>
      <c r="AH3405">
        <v>0</v>
      </c>
      <c r="AI3405" s="18" t="str">
        <f t="shared" si="213"/>
        <v>1</v>
      </c>
      <c r="AJ3405" s="18" t="str">
        <f t="shared" si="214"/>
        <v>0</v>
      </c>
      <c r="AK3405" s="18" t="str">
        <f t="shared" si="215"/>
        <v>0</v>
      </c>
      <c r="AL3405" s="18">
        <f t="shared" si="216"/>
        <v>0</v>
      </c>
      <c r="AM3405">
        <v>3</v>
      </c>
      <c r="AN3405">
        <v>1</v>
      </c>
      <c r="AO3405">
        <v>0</v>
      </c>
      <c r="AP3405">
        <v>0</v>
      </c>
      <c r="AQ3405">
        <v>0</v>
      </c>
      <c r="AR3405" t="s">
        <v>379</v>
      </c>
      <c r="AS3405" t="s">
        <v>141</v>
      </c>
      <c r="AT3405" t="s">
        <v>141</v>
      </c>
      <c r="AU3405" t="s">
        <v>1326</v>
      </c>
      <c r="AV3405" t="s">
        <v>9264</v>
      </c>
      <c r="AW3405" t="s">
        <v>3898</v>
      </c>
      <c r="AX3405">
        <v>0</v>
      </c>
      <c r="AY3405">
        <v>1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1</v>
      </c>
      <c r="BG3405">
        <v>1</v>
      </c>
      <c r="BH3405">
        <v>0</v>
      </c>
      <c r="BI3405">
        <v>0</v>
      </c>
      <c r="BJ3405">
        <v>0</v>
      </c>
      <c r="BK3405">
        <v>0</v>
      </c>
      <c r="BL3405">
        <v>2016031125</v>
      </c>
      <c r="BM3405">
        <v>25</v>
      </c>
    </row>
    <row r="3406" spans="1:65">
      <c r="A3406" t="s">
        <v>9265</v>
      </c>
      <c r="B3406">
        <v>3405</v>
      </c>
      <c r="C3406" t="s">
        <v>1223</v>
      </c>
      <c r="D3406">
        <v>1</v>
      </c>
      <c r="E3406">
        <v>25</v>
      </c>
      <c r="F3406">
        <v>2016031125</v>
      </c>
      <c r="G3406">
        <v>20160311</v>
      </c>
      <c r="H3406" t="s">
        <v>3899</v>
      </c>
      <c r="I3406" t="s">
        <v>1250</v>
      </c>
      <c r="J3406" t="s">
        <v>55</v>
      </c>
      <c r="K3406">
        <v>1</v>
      </c>
      <c r="L3406">
        <v>0</v>
      </c>
      <c r="M3406">
        <v>1</v>
      </c>
      <c r="N3406" t="s">
        <v>56</v>
      </c>
      <c r="O3406" t="s">
        <v>80</v>
      </c>
      <c r="P3406" t="s">
        <v>68</v>
      </c>
      <c r="Q3406" t="s">
        <v>3</v>
      </c>
      <c r="R3406" t="s">
        <v>140</v>
      </c>
      <c r="S3406" t="s">
        <v>55</v>
      </c>
      <c r="T3406" t="s">
        <v>68</v>
      </c>
      <c r="U3406" t="s">
        <v>68</v>
      </c>
      <c r="V3406" t="s">
        <v>56</v>
      </c>
      <c r="W3406" t="s">
        <v>55</v>
      </c>
      <c r="X3406" t="s">
        <v>56</v>
      </c>
      <c r="Y3406" t="s">
        <v>56</v>
      </c>
      <c r="Z3406" t="s">
        <v>56</v>
      </c>
      <c r="AA3406" t="s">
        <v>57</v>
      </c>
      <c r="AB3406" t="s">
        <v>56</v>
      </c>
      <c r="AC3406" t="s">
        <v>56</v>
      </c>
      <c r="AD3406" t="s">
        <v>57</v>
      </c>
      <c r="AE3406">
        <v>0</v>
      </c>
      <c r="AF3406">
        <v>0</v>
      </c>
      <c r="AG3406">
        <v>0</v>
      </c>
      <c r="AH3406">
        <v>1</v>
      </c>
      <c r="AI3406" s="18" t="str">
        <f t="shared" si="213"/>
        <v>1</v>
      </c>
      <c r="AJ3406" s="18" t="str">
        <f t="shared" si="214"/>
        <v>1</v>
      </c>
      <c r="AK3406" s="18" t="str">
        <f t="shared" si="215"/>
        <v>1</v>
      </c>
      <c r="AL3406" s="18">
        <f t="shared" si="216"/>
        <v>1</v>
      </c>
      <c r="AM3406" t="s">
        <v>55</v>
      </c>
      <c r="AN3406" t="s">
        <v>55</v>
      </c>
      <c r="AO3406">
        <v>0</v>
      </c>
      <c r="AP3406">
        <v>0</v>
      </c>
      <c r="AQ3406">
        <v>0</v>
      </c>
      <c r="AR3406" t="s">
        <v>379</v>
      </c>
      <c r="AS3406" t="s">
        <v>141</v>
      </c>
      <c r="AT3406" t="s">
        <v>141</v>
      </c>
      <c r="AU3406" t="s">
        <v>1326</v>
      </c>
      <c r="AV3406" t="s">
        <v>9265</v>
      </c>
      <c r="AW3406" t="s">
        <v>3899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1</v>
      </c>
      <c r="BL3406">
        <v>2016031125</v>
      </c>
      <c r="BM3406">
        <v>25</v>
      </c>
    </row>
    <row r="3407" spans="1:65">
      <c r="A3407" t="s">
        <v>9266</v>
      </c>
      <c r="B3407">
        <v>3406</v>
      </c>
      <c r="C3407" t="s">
        <v>1223</v>
      </c>
      <c r="D3407">
        <v>1</v>
      </c>
      <c r="E3407">
        <v>25</v>
      </c>
      <c r="F3407">
        <v>2016031225</v>
      </c>
      <c r="G3407">
        <v>20160312</v>
      </c>
      <c r="H3407" t="s">
        <v>3900</v>
      </c>
      <c r="I3407" t="s">
        <v>80</v>
      </c>
      <c r="J3407" t="s">
        <v>55</v>
      </c>
      <c r="K3407">
        <v>0</v>
      </c>
      <c r="L3407" t="s">
        <v>55</v>
      </c>
      <c r="M3407" t="s">
        <v>55</v>
      </c>
      <c r="N3407" t="s">
        <v>68</v>
      </c>
      <c r="O3407" t="s">
        <v>57</v>
      </c>
      <c r="P3407" t="s">
        <v>57</v>
      </c>
      <c r="Q3407" t="s">
        <v>3</v>
      </c>
      <c r="R3407" t="s">
        <v>80</v>
      </c>
      <c r="S3407" t="s">
        <v>55</v>
      </c>
      <c r="T3407" t="s">
        <v>56</v>
      </c>
      <c r="U3407" t="s">
        <v>56</v>
      </c>
      <c r="V3407" t="s">
        <v>68</v>
      </c>
      <c r="W3407" t="s">
        <v>55</v>
      </c>
      <c r="X3407" t="s">
        <v>56</v>
      </c>
      <c r="Y3407" t="s">
        <v>56</v>
      </c>
      <c r="Z3407" t="s">
        <v>56</v>
      </c>
      <c r="AA3407" t="s">
        <v>57</v>
      </c>
      <c r="AB3407" t="s">
        <v>56</v>
      </c>
      <c r="AC3407" t="s">
        <v>56</v>
      </c>
      <c r="AD3407" t="s">
        <v>3901</v>
      </c>
      <c r="AE3407">
        <v>1</v>
      </c>
      <c r="AF3407">
        <v>1</v>
      </c>
      <c r="AG3407">
        <v>1</v>
      </c>
      <c r="AH3407">
        <v>0</v>
      </c>
      <c r="AI3407" s="18" t="str">
        <f t="shared" si="213"/>
        <v>0</v>
      </c>
      <c r="AJ3407" s="18" t="str">
        <f t="shared" si="214"/>
        <v>0</v>
      </c>
      <c r="AK3407" s="18" t="str">
        <f t="shared" si="215"/>
        <v>0</v>
      </c>
      <c r="AL3407" s="18">
        <f t="shared" si="216"/>
        <v>0</v>
      </c>
      <c r="AM3407">
        <v>2</v>
      </c>
      <c r="AN3407">
        <v>5</v>
      </c>
      <c r="AO3407">
        <v>0</v>
      </c>
      <c r="AP3407">
        <v>0</v>
      </c>
      <c r="AQ3407">
        <v>0</v>
      </c>
      <c r="AR3407" t="s">
        <v>59</v>
      </c>
      <c r="AS3407" t="s">
        <v>80</v>
      </c>
      <c r="AT3407" t="s">
        <v>80</v>
      </c>
      <c r="AU3407" t="s">
        <v>80</v>
      </c>
      <c r="AV3407" t="s">
        <v>9266</v>
      </c>
      <c r="AW3407" t="s">
        <v>3900</v>
      </c>
      <c r="AX3407">
        <v>1</v>
      </c>
      <c r="AY3407">
        <v>1</v>
      </c>
      <c r="AZ3407">
        <v>1</v>
      </c>
      <c r="BA3407">
        <v>0</v>
      </c>
      <c r="BB3407">
        <v>0</v>
      </c>
      <c r="BC3407">
        <v>0</v>
      </c>
      <c r="BD3407">
        <v>0</v>
      </c>
      <c r="BE3407">
        <v>1</v>
      </c>
      <c r="BF3407">
        <v>1</v>
      </c>
      <c r="BG3407">
        <v>1</v>
      </c>
      <c r="BH3407">
        <v>0</v>
      </c>
      <c r="BI3407">
        <v>0</v>
      </c>
      <c r="BJ3407">
        <v>0</v>
      </c>
      <c r="BK3407">
        <v>0</v>
      </c>
      <c r="BL3407">
        <v>2016031225</v>
      </c>
      <c r="BM3407">
        <v>25</v>
      </c>
    </row>
    <row r="3408" spans="1:65">
      <c r="A3408" t="s">
        <v>9267</v>
      </c>
      <c r="B3408">
        <v>3407</v>
      </c>
      <c r="C3408" t="s">
        <v>57</v>
      </c>
      <c r="D3408" t="s">
        <v>55</v>
      </c>
      <c r="E3408">
        <v>25</v>
      </c>
      <c r="F3408">
        <v>2016031225</v>
      </c>
      <c r="G3408" t="s">
        <v>55</v>
      </c>
      <c r="H3408" t="s">
        <v>3902</v>
      </c>
      <c r="I3408" t="s">
        <v>55</v>
      </c>
      <c r="J3408" t="s">
        <v>55</v>
      </c>
      <c r="K3408" t="s">
        <v>55</v>
      </c>
      <c r="L3408" t="s">
        <v>55</v>
      </c>
      <c r="M3408" t="s">
        <v>55</v>
      </c>
      <c r="N3408" t="s">
        <v>57</v>
      </c>
      <c r="O3408" t="s">
        <v>57</v>
      </c>
      <c r="P3408" t="s">
        <v>57</v>
      </c>
      <c r="Q3408" t="s">
        <v>57</v>
      </c>
      <c r="R3408" t="s">
        <v>57</v>
      </c>
      <c r="S3408" t="s">
        <v>55</v>
      </c>
      <c r="T3408" t="s">
        <v>57</v>
      </c>
      <c r="U3408" t="s">
        <v>57</v>
      </c>
      <c r="V3408" t="s">
        <v>57</v>
      </c>
      <c r="W3408" t="s">
        <v>55</v>
      </c>
      <c r="X3408" t="s">
        <v>57</v>
      </c>
      <c r="Y3408" t="s">
        <v>57</v>
      </c>
      <c r="Z3408" t="s">
        <v>57</v>
      </c>
      <c r="AA3408" t="s">
        <v>57</v>
      </c>
      <c r="AB3408" t="s">
        <v>57</v>
      </c>
      <c r="AC3408" t="s">
        <v>57</v>
      </c>
      <c r="AD3408" t="s">
        <v>57</v>
      </c>
      <c r="AE3408">
        <v>0</v>
      </c>
      <c r="AF3408">
        <v>0</v>
      </c>
      <c r="AG3408">
        <v>0</v>
      </c>
      <c r="AH3408">
        <v>0</v>
      </c>
      <c r="AI3408" s="18" t="str">
        <f t="shared" si="213"/>
        <v>1</v>
      </c>
      <c r="AJ3408" s="18" t="str">
        <f t="shared" si="214"/>
        <v>1</v>
      </c>
      <c r="AK3408" s="18" t="str">
        <f t="shared" si="215"/>
        <v>1</v>
      </c>
      <c r="AL3408" s="18">
        <f t="shared" si="216"/>
        <v>0</v>
      </c>
      <c r="AM3408" t="s">
        <v>55</v>
      </c>
      <c r="AN3408" t="s">
        <v>55</v>
      </c>
      <c r="AO3408">
        <v>0</v>
      </c>
      <c r="AP3408">
        <v>1</v>
      </c>
      <c r="AQ3408">
        <v>0</v>
      </c>
      <c r="AR3408" t="s">
        <v>59</v>
      </c>
      <c r="AS3408" t="s">
        <v>80</v>
      </c>
      <c r="AT3408" t="s">
        <v>80</v>
      </c>
      <c r="AU3408" t="s">
        <v>80</v>
      </c>
      <c r="AV3408" t="s">
        <v>9267</v>
      </c>
      <c r="AW3408" t="s">
        <v>3902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0</v>
      </c>
      <c r="BL3408">
        <v>2016031225</v>
      </c>
      <c r="BM3408">
        <v>25</v>
      </c>
    </row>
    <row r="3409" spans="1:65">
      <c r="A3409" t="s">
        <v>9268</v>
      </c>
      <c r="B3409">
        <v>3408</v>
      </c>
      <c r="C3409" t="s">
        <v>1223</v>
      </c>
      <c r="D3409">
        <v>1</v>
      </c>
      <c r="E3409">
        <v>25</v>
      </c>
      <c r="F3409">
        <v>2016031225</v>
      </c>
      <c r="G3409">
        <v>20160312</v>
      </c>
      <c r="H3409" t="s">
        <v>3903</v>
      </c>
      <c r="I3409" t="s">
        <v>977</v>
      </c>
      <c r="J3409" t="s">
        <v>55</v>
      </c>
      <c r="K3409">
        <v>0</v>
      </c>
      <c r="L3409" t="s">
        <v>55</v>
      </c>
      <c r="M3409" t="s">
        <v>55</v>
      </c>
      <c r="N3409" t="s">
        <v>56</v>
      </c>
      <c r="O3409" t="s">
        <v>57</v>
      </c>
      <c r="P3409" t="s">
        <v>57</v>
      </c>
      <c r="Q3409" t="s">
        <v>3</v>
      </c>
      <c r="R3409" t="s">
        <v>140</v>
      </c>
      <c r="S3409" t="s">
        <v>55</v>
      </c>
      <c r="T3409" t="s">
        <v>56</v>
      </c>
      <c r="U3409" t="s">
        <v>56</v>
      </c>
      <c r="V3409" t="s">
        <v>56</v>
      </c>
      <c r="W3409" t="s">
        <v>55</v>
      </c>
      <c r="X3409" t="s">
        <v>56</v>
      </c>
      <c r="Y3409" t="s">
        <v>56</v>
      </c>
      <c r="Z3409" t="s">
        <v>56</v>
      </c>
      <c r="AA3409" t="s">
        <v>57</v>
      </c>
      <c r="AB3409" t="s">
        <v>56</v>
      </c>
      <c r="AC3409" t="s">
        <v>68</v>
      </c>
      <c r="AD3409" t="s">
        <v>57</v>
      </c>
      <c r="AE3409">
        <v>0</v>
      </c>
      <c r="AF3409">
        <v>0</v>
      </c>
      <c r="AG3409">
        <v>0</v>
      </c>
      <c r="AH3409">
        <v>1</v>
      </c>
      <c r="AI3409" s="18" t="str">
        <f t="shared" si="213"/>
        <v>1</v>
      </c>
      <c r="AJ3409" s="18" t="str">
        <f t="shared" si="214"/>
        <v>1</v>
      </c>
      <c r="AK3409" s="18" t="str">
        <f t="shared" si="215"/>
        <v>1</v>
      </c>
      <c r="AL3409" s="18">
        <f t="shared" si="216"/>
        <v>1</v>
      </c>
      <c r="AM3409" t="s">
        <v>55</v>
      </c>
      <c r="AN3409" t="s">
        <v>55</v>
      </c>
      <c r="AO3409">
        <v>0</v>
      </c>
      <c r="AP3409">
        <v>0</v>
      </c>
      <c r="AQ3409">
        <v>0</v>
      </c>
      <c r="AR3409" t="s">
        <v>298</v>
      </c>
      <c r="AS3409" t="s">
        <v>141</v>
      </c>
      <c r="AT3409" t="s">
        <v>141</v>
      </c>
      <c r="AU3409" t="s">
        <v>1326</v>
      </c>
      <c r="AV3409" t="s">
        <v>9268</v>
      </c>
      <c r="AW3409" t="s">
        <v>3903</v>
      </c>
      <c r="AX3409">
        <v>0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2016031225</v>
      </c>
      <c r="BM3409">
        <v>25</v>
      </c>
    </row>
    <row r="3410" spans="1:65">
      <c r="A3410" t="s">
        <v>9269</v>
      </c>
      <c r="B3410">
        <v>3409</v>
      </c>
      <c r="C3410" t="s">
        <v>1223</v>
      </c>
      <c r="D3410">
        <v>1</v>
      </c>
      <c r="E3410">
        <v>25</v>
      </c>
      <c r="F3410">
        <v>2016031225</v>
      </c>
      <c r="G3410">
        <v>20160312</v>
      </c>
      <c r="H3410" t="s">
        <v>2125</v>
      </c>
      <c r="I3410" t="s">
        <v>977</v>
      </c>
      <c r="J3410" t="s">
        <v>55</v>
      </c>
      <c r="K3410">
        <v>1</v>
      </c>
      <c r="L3410">
        <v>0</v>
      </c>
      <c r="M3410">
        <v>1</v>
      </c>
      <c r="N3410" t="s">
        <v>56</v>
      </c>
      <c r="O3410" t="s">
        <v>80</v>
      </c>
      <c r="P3410" t="s">
        <v>68</v>
      </c>
      <c r="Q3410" t="s">
        <v>3</v>
      </c>
      <c r="R3410" t="s">
        <v>140</v>
      </c>
      <c r="S3410" t="s">
        <v>55</v>
      </c>
      <c r="T3410" t="s">
        <v>56</v>
      </c>
      <c r="U3410" t="s">
        <v>56</v>
      </c>
      <c r="V3410" t="s">
        <v>56</v>
      </c>
      <c r="W3410" t="s">
        <v>55</v>
      </c>
      <c r="X3410" t="s">
        <v>56</v>
      </c>
      <c r="Y3410" t="s">
        <v>56</v>
      </c>
      <c r="Z3410" t="s">
        <v>56</v>
      </c>
      <c r="AA3410" t="s">
        <v>57</v>
      </c>
      <c r="AB3410" t="s">
        <v>56</v>
      </c>
      <c r="AC3410" t="s">
        <v>68</v>
      </c>
      <c r="AD3410" t="s">
        <v>57</v>
      </c>
      <c r="AE3410">
        <v>0</v>
      </c>
      <c r="AF3410">
        <v>0</v>
      </c>
      <c r="AG3410">
        <v>0</v>
      </c>
      <c r="AH3410">
        <v>1</v>
      </c>
      <c r="AI3410" s="18" t="str">
        <f t="shared" si="213"/>
        <v>1</v>
      </c>
      <c r="AJ3410" s="18" t="str">
        <f t="shared" si="214"/>
        <v>1</v>
      </c>
      <c r="AK3410" s="18" t="str">
        <f t="shared" si="215"/>
        <v>1</v>
      </c>
      <c r="AL3410" s="18">
        <f t="shared" si="216"/>
        <v>1</v>
      </c>
      <c r="AM3410" t="s">
        <v>55</v>
      </c>
      <c r="AN3410" t="s">
        <v>55</v>
      </c>
      <c r="AO3410">
        <v>0</v>
      </c>
      <c r="AP3410">
        <v>0</v>
      </c>
      <c r="AQ3410">
        <v>0</v>
      </c>
      <c r="AR3410" t="s">
        <v>298</v>
      </c>
      <c r="AS3410" t="s">
        <v>141</v>
      </c>
      <c r="AT3410" t="s">
        <v>141</v>
      </c>
      <c r="AU3410" t="s">
        <v>1326</v>
      </c>
      <c r="AV3410" t="s">
        <v>9269</v>
      </c>
      <c r="AW3410" t="s">
        <v>2125</v>
      </c>
      <c r="AX3410">
        <v>0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1</v>
      </c>
      <c r="BL3410">
        <v>2016031225</v>
      </c>
      <c r="BM3410">
        <v>25</v>
      </c>
    </row>
    <row r="3411" spans="1:65">
      <c r="A3411" t="s">
        <v>9270</v>
      </c>
      <c r="B3411">
        <v>3410</v>
      </c>
      <c r="C3411" t="s">
        <v>57</v>
      </c>
      <c r="D3411" t="s">
        <v>55</v>
      </c>
      <c r="E3411">
        <v>25</v>
      </c>
      <c r="F3411">
        <v>2016031225</v>
      </c>
      <c r="G3411" t="s">
        <v>55</v>
      </c>
      <c r="H3411" t="s">
        <v>2127</v>
      </c>
      <c r="I3411" t="s">
        <v>55</v>
      </c>
      <c r="J3411" t="s">
        <v>55</v>
      </c>
      <c r="K3411" t="s">
        <v>55</v>
      </c>
      <c r="L3411" t="s">
        <v>55</v>
      </c>
      <c r="M3411" t="s">
        <v>55</v>
      </c>
      <c r="N3411" t="s">
        <v>57</v>
      </c>
      <c r="O3411" t="s">
        <v>57</v>
      </c>
      <c r="P3411" t="s">
        <v>57</v>
      </c>
      <c r="Q3411" t="s">
        <v>57</v>
      </c>
      <c r="R3411" t="s">
        <v>57</v>
      </c>
      <c r="S3411" t="s">
        <v>55</v>
      </c>
      <c r="T3411" t="s">
        <v>57</v>
      </c>
      <c r="U3411" t="s">
        <v>57</v>
      </c>
      <c r="V3411" t="s">
        <v>57</v>
      </c>
      <c r="W3411" t="s">
        <v>55</v>
      </c>
      <c r="X3411" t="s">
        <v>57</v>
      </c>
      <c r="Y3411" t="s">
        <v>57</v>
      </c>
      <c r="Z3411" t="s">
        <v>57</v>
      </c>
      <c r="AA3411" t="s">
        <v>57</v>
      </c>
      <c r="AB3411" t="s">
        <v>57</v>
      </c>
      <c r="AC3411" t="s">
        <v>57</v>
      </c>
      <c r="AD3411" t="s">
        <v>57</v>
      </c>
      <c r="AE3411">
        <v>0</v>
      </c>
      <c r="AF3411">
        <v>0</v>
      </c>
      <c r="AG3411">
        <v>0</v>
      </c>
      <c r="AH3411">
        <v>0</v>
      </c>
      <c r="AI3411" s="18" t="str">
        <f t="shared" si="213"/>
        <v>1</v>
      </c>
      <c r="AJ3411" s="18" t="str">
        <f t="shared" si="214"/>
        <v>1</v>
      </c>
      <c r="AK3411" s="18" t="str">
        <f t="shared" si="215"/>
        <v>1</v>
      </c>
      <c r="AL3411" s="18">
        <f t="shared" si="216"/>
        <v>0</v>
      </c>
      <c r="AM3411" t="s">
        <v>55</v>
      </c>
      <c r="AN3411" t="s">
        <v>55</v>
      </c>
      <c r="AO3411">
        <v>0</v>
      </c>
      <c r="AP3411">
        <v>1</v>
      </c>
      <c r="AQ3411">
        <v>0</v>
      </c>
      <c r="AR3411" t="s">
        <v>59</v>
      </c>
      <c r="AS3411" t="s">
        <v>80</v>
      </c>
      <c r="AT3411" t="s">
        <v>80</v>
      </c>
      <c r="AU3411" t="s">
        <v>80</v>
      </c>
      <c r="AV3411" t="s">
        <v>9270</v>
      </c>
      <c r="AW3411" t="s">
        <v>2127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2016031225</v>
      </c>
      <c r="BM3411">
        <v>25</v>
      </c>
    </row>
    <row r="3412" spans="1:65">
      <c r="A3412" t="s">
        <v>9271</v>
      </c>
      <c r="B3412">
        <v>3411</v>
      </c>
      <c r="C3412" t="s">
        <v>57</v>
      </c>
      <c r="D3412" t="s">
        <v>55</v>
      </c>
      <c r="E3412">
        <v>25</v>
      </c>
      <c r="F3412">
        <v>2016031225</v>
      </c>
      <c r="G3412" t="s">
        <v>55</v>
      </c>
      <c r="H3412" t="s">
        <v>3904</v>
      </c>
      <c r="I3412" t="s">
        <v>55</v>
      </c>
      <c r="J3412" t="s">
        <v>55</v>
      </c>
      <c r="K3412" t="s">
        <v>55</v>
      </c>
      <c r="L3412" t="s">
        <v>55</v>
      </c>
      <c r="M3412" t="s">
        <v>55</v>
      </c>
      <c r="N3412" t="s">
        <v>57</v>
      </c>
      <c r="O3412" t="s">
        <v>57</v>
      </c>
      <c r="P3412" t="s">
        <v>57</v>
      </c>
      <c r="Q3412" t="s">
        <v>57</v>
      </c>
      <c r="R3412" t="s">
        <v>57</v>
      </c>
      <c r="S3412" t="s">
        <v>55</v>
      </c>
      <c r="T3412" t="s">
        <v>57</v>
      </c>
      <c r="U3412" t="s">
        <v>57</v>
      </c>
      <c r="V3412" t="s">
        <v>57</v>
      </c>
      <c r="W3412" t="s">
        <v>55</v>
      </c>
      <c r="X3412" t="s">
        <v>57</v>
      </c>
      <c r="Y3412" t="s">
        <v>57</v>
      </c>
      <c r="Z3412" t="s">
        <v>57</v>
      </c>
      <c r="AA3412" t="s">
        <v>57</v>
      </c>
      <c r="AB3412" t="s">
        <v>57</v>
      </c>
      <c r="AC3412" t="s">
        <v>57</v>
      </c>
      <c r="AD3412" t="s">
        <v>57</v>
      </c>
      <c r="AE3412">
        <v>0</v>
      </c>
      <c r="AF3412">
        <v>0</v>
      </c>
      <c r="AG3412">
        <v>0</v>
      </c>
      <c r="AH3412">
        <v>0</v>
      </c>
      <c r="AI3412" s="18" t="str">
        <f t="shared" si="213"/>
        <v>1</v>
      </c>
      <c r="AJ3412" s="18" t="str">
        <f t="shared" si="214"/>
        <v>1</v>
      </c>
      <c r="AK3412" s="18" t="str">
        <f t="shared" si="215"/>
        <v>1</v>
      </c>
      <c r="AL3412" s="18">
        <f t="shared" si="216"/>
        <v>0</v>
      </c>
      <c r="AM3412" t="s">
        <v>55</v>
      </c>
      <c r="AN3412" t="s">
        <v>55</v>
      </c>
      <c r="AO3412">
        <v>0</v>
      </c>
      <c r="AP3412">
        <v>1</v>
      </c>
      <c r="AQ3412">
        <v>0</v>
      </c>
      <c r="AR3412" t="s">
        <v>59</v>
      </c>
      <c r="AS3412" t="s">
        <v>80</v>
      </c>
      <c r="AT3412" t="s">
        <v>80</v>
      </c>
      <c r="AU3412" t="s">
        <v>80</v>
      </c>
      <c r="AV3412" t="s">
        <v>9271</v>
      </c>
      <c r="AW3412" t="s">
        <v>3904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0</v>
      </c>
      <c r="BL3412">
        <v>2016031225</v>
      </c>
      <c r="BM3412">
        <v>25</v>
      </c>
    </row>
    <row r="3413" spans="1:65">
      <c r="A3413" t="s">
        <v>9272</v>
      </c>
      <c r="B3413">
        <v>3412</v>
      </c>
      <c r="C3413" t="s">
        <v>57</v>
      </c>
      <c r="D3413" t="s">
        <v>55</v>
      </c>
      <c r="E3413">
        <v>25</v>
      </c>
      <c r="F3413">
        <v>2016031225</v>
      </c>
      <c r="G3413" t="s">
        <v>55</v>
      </c>
      <c r="H3413" t="s">
        <v>3905</v>
      </c>
      <c r="I3413" t="s">
        <v>55</v>
      </c>
      <c r="J3413" t="s">
        <v>55</v>
      </c>
      <c r="K3413" t="s">
        <v>55</v>
      </c>
      <c r="L3413" t="s">
        <v>55</v>
      </c>
      <c r="M3413" t="s">
        <v>55</v>
      </c>
      <c r="N3413" t="s">
        <v>57</v>
      </c>
      <c r="O3413" t="s">
        <v>57</v>
      </c>
      <c r="P3413" t="s">
        <v>57</v>
      </c>
      <c r="Q3413" t="s">
        <v>57</v>
      </c>
      <c r="R3413" t="s">
        <v>57</v>
      </c>
      <c r="S3413" t="s">
        <v>55</v>
      </c>
      <c r="T3413" t="s">
        <v>57</v>
      </c>
      <c r="U3413" t="s">
        <v>57</v>
      </c>
      <c r="V3413" t="s">
        <v>57</v>
      </c>
      <c r="W3413" t="s">
        <v>55</v>
      </c>
      <c r="X3413" t="s">
        <v>57</v>
      </c>
      <c r="Y3413" t="s">
        <v>57</v>
      </c>
      <c r="Z3413" t="s">
        <v>57</v>
      </c>
      <c r="AA3413" t="s">
        <v>57</v>
      </c>
      <c r="AB3413" t="s">
        <v>57</v>
      </c>
      <c r="AC3413" t="s">
        <v>57</v>
      </c>
      <c r="AD3413" t="s">
        <v>57</v>
      </c>
      <c r="AE3413">
        <v>0</v>
      </c>
      <c r="AF3413">
        <v>0</v>
      </c>
      <c r="AG3413">
        <v>0</v>
      </c>
      <c r="AH3413">
        <v>0</v>
      </c>
      <c r="AI3413" s="18" t="str">
        <f t="shared" si="213"/>
        <v>1</v>
      </c>
      <c r="AJ3413" s="18" t="str">
        <f t="shared" si="214"/>
        <v>1</v>
      </c>
      <c r="AK3413" s="18" t="str">
        <f t="shared" si="215"/>
        <v>1</v>
      </c>
      <c r="AL3413" s="18">
        <f t="shared" si="216"/>
        <v>0</v>
      </c>
      <c r="AM3413" t="s">
        <v>55</v>
      </c>
      <c r="AN3413" t="s">
        <v>55</v>
      </c>
      <c r="AO3413">
        <v>0</v>
      </c>
      <c r="AP3413">
        <v>1</v>
      </c>
      <c r="AQ3413">
        <v>0</v>
      </c>
      <c r="AR3413" t="s">
        <v>59</v>
      </c>
      <c r="AS3413" t="s">
        <v>80</v>
      </c>
      <c r="AT3413" t="s">
        <v>80</v>
      </c>
      <c r="AU3413" t="s">
        <v>80</v>
      </c>
      <c r="AV3413" t="s">
        <v>9272</v>
      </c>
      <c r="AW3413" t="s">
        <v>3905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0</v>
      </c>
      <c r="BL3413">
        <v>2016031225</v>
      </c>
      <c r="BM3413">
        <v>25</v>
      </c>
    </row>
    <row r="3414" spans="1:65">
      <c r="A3414" t="s">
        <v>9273</v>
      </c>
      <c r="B3414">
        <v>3413</v>
      </c>
      <c r="C3414" t="s">
        <v>57</v>
      </c>
      <c r="D3414" t="s">
        <v>55</v>
      </c>
      <c r="E3414">
        <v>25</v>
      </c>
      <c r="F3414">
        <v>2016031225</v>
      </c>
      <c r="G3414" t="s">
        <v>55</v>
      </c>
      <c r="H3414" t="s">
        <v>3906</v>
      </c>
      <c r="I3414" t="s">
        <v>55</v>
      </c>
      <c r="J3414" t="s">
        <v>55</v>
      </c>
      <c r="K3414" t="s">
        <v>55</v>
      </c>
      <c r="L3414" t="s">
        <v>55</v>
      </c>
      <c r="M3414" t="s">
        <v>55</v>
      </c>
      <c r="N3414" t="s">
        <v>57</v>
      </c>
      <c r="O3414" t="s">
        <v>57</v>
      </c>
      <c r="P3414" t="s">
        <v>57</v>
      </c>
      <c r="Q3414" t="s">
        <v>57</v>
      </c>
      <c r="R3414" t="s">
        <v>57</v>
      </c>
      <c r="S3414" t="s">
        <v>55</v>
      </c>
      <c r="T3414" t="s">
        <v>57</v>
      </c>
      <c r="U3414" t="s">
        <v>57</v>
      </c>
      <c r="V3414" t="s">
        <v>57</v>
      </c>
      <c r="W3414" t="s">
        <v>55</v>
      </c>
      <c r="X3414" t="s">
        <v>57</v>
      </c>
      <c r="Y3414" t="s">
        <v>57</v>
      </c>
      <c r="Z3414" t="s">
        <v>57</v>
      </c>
      <c r="AA3414" t="s">
        <v>57</v>
      </c>
      <c r="AB3414" t="s">
        <v>57</v>
      </c>
      <c r="AC3414" t="s">
        <v>57</v>
      </c>
      <c r="AD3414" t="s">
        <v>57</v>
      </c>
      <c r="AE3414">
        <v>0</v>
      </c>
      <c r="AF3414">
        <v>0</v>
      </c>
      <c r="AG3414">
        <v>0</v>
      </c>
      <c r="AH3414">
        <v>0</v>
      </c>
      <c r="AI3414" s="18" t="str">
        <f t="shared" si="213"/>
        <v>1</v>
      </c>
      <c r="AJ3414" s="18" t="str">
        <f t="shared" si="214"/>
        <v>1</v>
      </c>
      <c r="AK3414" s="18" t="str">
        <f t="shared" si="215"/>
        <v>1</v>
      </c>
      <c r="AL3414" s="18">
        <f t="shared" si="216"/>
        <v>0</v>
      </c>
      <c r="AM3414" t="s">
        <v>55</v>
      </c>
      <c r="AN3414" t="s">
        <v>55</v>
      </c>
      <c r="AO3414">
        <v>0</v>
      </c>
      <c r="AP3414">
        <v>1</v>
      </c>
      <c r="AQ3414">
        <v>0</v>
      </c>
      <c r="AR3414" t="s">
        <v>59</v>
      </c>
      <c r="AS3414" t="s">
        <v>80</v>
      </c>
      <c r="AT3414" t="s">
        <v>80</v>
      </c>
      <c r="AU3414" t="s">
        <v>80</v>
      </c>
      <c r="AV3414" t="s">
        <v>9273</v>
      </c>
      <c r="AW3414" t="s">
        <v>3906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1</v>
      </c>
      <c r="BJ3414">
        <v>0</v>
      </c>
      <c r="BK3414">
        <v>0</v>
      </c>
      <c r="BL3414">
        <v>2016031225</v>
      </c>
      <c r="BM3414">
        <v>25</v>
      </c>
    </row>
    <row r="3415" spans="1:65">
      <c r="A3415" t="s">
        <v>9274</v>
      </c>
      <c r="B3415">
        <v>3414</v>
      </c>
      <c r="C3415" t="s">
        <v>1223</v>
      </c>
      <c r="D3415">
        <v>1</v>
      </c>
      <c r="E3415">
        <v>25</v>
      </c>
      <c r="F3415">
        <v>2016031225</v>
      </c>
      <c r="G3415">
        <v>20160312</v>
      </c>
      <c r="H3415" t="s">
        <v>3907</v>
      </c>
      <c r="I3415" t="s">
        <v>217</v>
      </c>
      <c r="J3415" t="s">
        <v>55</v>
      </c>
      <c r="K3415">
        <v>0</v>
      </c>
      <c r="L3415" t="s">
        <v>55</v>
      </c>
      <c r="M3415" t="s">
        <v>55</v>
      </c>
      <c r="N3415" t="s">
        <v>56</v>
      </c>
      <c r="O3415" t="s">
        <v>57</v>
      </c>
      <c r="P3415" t="s">
        <v>57</v>
      </c>
      <c r="Q3415" t="s">
        <v>3</v>
      </c>
      <c r="R3415" t="s">
        <v>1326</v>
      </c>
      <c r="S3415" t="s">
        <v>55</v>
      </c>
      <c r="T3415" t="s">
        <v>56</v>
      </c>
      <c r="U3415" t="s">
        <v>56</v>
      </c>
      <c r="V3415" t="s">
        <v>56</v>
      </c>
      <c r="W3415" t="s">
        <v>55</v>
      </c>
      <c r="X3415" t="s">
        <v>56</v>
      </c>
      <c r="Y3415" t="s">
        <v>56</v>
      </c>
      <c r="Z3415" t="s">
        <v>68</v>
      </c>
      <c r="AA3415" t="s">
        <v>57</v>
      </c>
      <c r="AB3415" t="s">
        <v>56</v>
      </c>
      <c r="AC3415" t="s">
        <v>56</v>
      </c>
      <c r="AD3415" t="s">
        <v>57</v>
      </c>
      <c r="AE3415">
        <v>0</v>
      </c>
      <c r="AF3415">
        <v>0</v>
      </c>
      <c r="AG3415">
        <v>0</v>
      </c>
      <c r="AH3415">
        <v>1</v>
      </c>
      <c r="AI3415" s="18" t="str">
        <f t="shared" si="213"/>
        <v>1</v>
      </c>
      <c r="AJ3415" s="18" t="str">
        <f t="shared" si="214"/>
        <v>1</v>
      </c>
      <c r="AK3415" s="18" t="str">
        <f t="shared" si="215"/>
        <v>1</v>
      </c>
      <c r="AL3415" s="18">
        <f t="shared" si="216"/>
        <v>1</v>
      </c>
      <c r="AM3415" t="s">
        <v>55</v>
      </c>
      <c r="AN3415" t="s">
        <v>55</v>
      </c>
      <c r="AO3415">
        <v>0</v>
      </c>
      <c r="AP3415">
        <v>0</v>
      </c>
      <c r="AQ3415">
        <v>0</v>
      </c>
      <c r="AR3415" t="s">
        <v>147</v>
      </c>
      <c r="AS3415" t="s">
        <v>141</v>
      </c>
      <c r="AT3415" t="s">
        <v>141</v>
      </c>
      <c r="AU3415" t="s">
        <v>1326</v>
      </c>
      <c r="AV3415" t="s">
        <v>9274</v>
      </c>
      <c r="AW3415" t="s">
        <v>3907</v>
      </c>
      <c r="AX3415">
        <v>0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1</v>
      </c>
      <c r="BL3415">
        <v>2016031225</v>
      </c>
      <c r="BM3415">
        <v>25</v>
      </c>
    </row>
    <row r="3416" spans="1:65">
      <c r="A3416" t="s">
        <v>9275</v>
      </c>
      <c r="B3416">
        <v>3415</v>
      </c>
      <c r="C3416" t="s">
        <v>57</v>
      </c>
      <c r="D3416" t="s">
        <v>55</v>
      </c>
      <c r="E3416">
        <v>25</v>
      </c>
      <c r="F3416">
        <v>2016031225</v>
      </c>
      <c r="G3416" t="s">
        <v>55</v>
      </c>
      <c r="H3416" t="s">
        <v>3908</v>
      </c>
      <c r="I3416" t="s">
        <v>55</v>
      </c>
      <c r="J3416" t="s">
        <v>55</v>
      </c>
      <c r="K3416" t="s">
        <v>55</v>
      </c>
      <c r="L3416" t="s">
        <v>55</v>
      </c>
      <c r="M3416" t="s">
        <v>55</v>
      </c>
      <c r="N3416" t="s">
        <v>57</v>
      </c>
      <c r="O3416" t="s">
        <v>57</v>
      </c>
      <c r="P3416" t="s">
        <v>57</v>
      </c>
      <c r="Q3416" t="s">
        <v>57</v>
      </c>
      <c r="R3416" t="s">
        <v>57</v>
      </c>
      <c r="S3416" t="s">
        <v>55</v>
      </c>
      <c r="T3416" t="s">
        <v>57</v>
      </c>
      <c r="U3416" t="s">
        <v>57</v>
      </c>
      <c r="V3416" t="s">
        <v>57</v>
      </c>
      <c r="W3416" t="s">
        <v>55</v>
      </c>
      <c r="X3416" t="s">
        <v>57</v>
      </c>
      <c r="Y3416" t="s">
        <v>57</v>
      </c>
      <c r="Z3416" t="s">
        <v>57</v>
      </c>
      <c r="AA3416" t="s">
        <v>57</v>
      </c>
      <c r="AB3416" t="s">
        <v>57</v>
      </c>
      <c r="AC3416" t="s">
        <v>57</v>
      </c>
      <c r="AD3416" t="s">
        <v>57</v>
      </c>
      <c r="AE3416">
        <v>0</v>
      </c>
      <c r="AF3416">
        <v>0</v>
      </c>
      <c r="AG3416">
        <v>0</v>
      </c>
      <c r="AH3416">
        <v>0</v>
      </c>
      <c r="AI3416" s="18" t="str">
        <f t="shared" si="213"/>
        <v>1</v>
      </c>
      <c r="AJ3416" s="18" t="str">
        <f t="shared" si="214"/>
        <v>1</v>
      </c>
      <c r="AK3416" s="18" t="str">
        <f t="shared" si="215"/>
        <v>1</v>
      </c>
      <c r="AL3416" s="18">
        <f t="shared" si="216"/>
        <v>0</v>
      </c>
      <c r="AM3416" t="s">
        <v>55</v>
      </c>
      <c r="AN3416" t="s">
        <v>55</v>
      </c>
      <c r="AO3416">
        <v>0</v>
      </c>
      <c r="AP3416">
        <v>1</v>
      </c>
      <c r="AQ3416">
        <v>0</v>
      </c>
      <c r="AR3416" t="s">
        <v>59</v>
      </c>
      <c r="AS3416" t="s">
        <v>80</v>
      </c>
      <c r="AT3416" t="s">
        <v>80</v>
      </c>
      <c r="AU3416" t="s">
        <v>80</v>
      </c>
      <c r="AV3416" t="s">
        <v>9275</v>
      </c>
      <c r="AW3416" t="s">
        <v>3908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0</v>
      </c>
      <c r="BL3416">
        <v>2016031225</v>
      </c>
      <c r="BM3416">
        <v>25</v>
      </c>
    </row>
    <row r="3417" spans="1:65">
      <c r="A3417" t="s">
        <v>9276</v>
      </c>
      <c r="B3417">
        <v>3416</v>
      </c>
      <c r="C3417" t="s">
        <v>57</v>
      </c>
      <c r="D3417" t="s">
        <v>55</v>
      </c>
      <c r="E3417">
        <v>25</v>
      </c>
      <c r="F3417">
        <v>2016031225</v>
      </c>
      <c r="G3417" t="s">
        <v>55</v>
      </c>
      <c r="H3417" t="s">
        <v>3909</v>
      </c>
      <c r="I3417" t="s">
        <v>55</v>
      </c>
      <c r="J3417" t="s">
        <v>55</v>
      </c>
      <c r="K3417" t="s">
        <v>55</v>
      </c>
      <c r="L3417" t="s">
        <v>55</v>
      </c>
      <c r="M3417" t="s">
        <v>55</v>
      </c>
      <c r="N3417" t="s">
        <v>57</v>
      </c>
      <c r="O3417" t="s">
        <v>57</v>
      </c>
      <c r="P3417" t="s">
        <v>57</v>
      </c>
      <c r="Q3417" t="s">
        <v>57</v>
      </c>
      <c r="R3417" t="s">
        <v>57</v>
      </c>
      <c r="S3417" t="s">
        <v>55</v>
      </c>
      <c r="T3417" t="s">
        <v>57</v>
      </c>
      <c r="U3417" t="s">
        <v>57</v>
      </c>
      <c r="V3417" t="s">
        <v>57</v>
      </c>
      <c r="W3417" t="s">
        <v>55</v>
      </c>
      <c r="X3417" t="s">
        <v>57</v>
      </c>
      <c r="Y3417" t="s">
        <v>57</v>
      </c>
      <c r="Z3417" t="s">
        <v>57</v>
      </c>
      <c r="AA3417" t="s">
        <v>57</v>
      </c>
      <c r="AB3417" t="s">
        <v>57</v>
      </c>
      <c r="AC3417" t="s">
        <v>57</v>
      </c>
      <c r="AD3417" t="s">
        <v>57</v>
      </c>
      <c r="AE3417">
        <v>0</v>
      </c>
      <c r="AF3417">
        <v>0</v>
      </c>
      <c r="AG3417">
        <v>0</v>
      </c>
      <c r="AH3417">
        <v>0</v>
      </c>
      <c r="AI3417" s="18" t="str">
        <f t="shared" si="213"/>
        <v>1</v>
      </c>
      <c r="AJ3417" s="18" t="str">
        <f t="shared" si="214"/>
        <v>1</v>
      </c>
      <c r="AK3417" s="18" t="str">
        <f t="shared" si="215"/>
        <v>1</v>
      </c>
      <c r="AL3417" s="18">
        <f t="shared" si="216"/>
        <v>0</v>
      </c>
      <c r="AM3417" t="s">
        <v>55</v>
      </c>
      <c r="AN3417" t="s">
        <v>55</v>
      </c>
      <c r="AO3417">
        <v>0</v>
      </c>
      <c r="AP3417">
        <v>1</v>
      </c>
      <c r="AQ3417">
        <v>0</v>
      </c>
      <c r="AR3417" t="s">
        <v>59</v>
      </c>
      <c r="AS3417" t="s">
        <v>80</v>
      </c>
      <c r="AT3417" t="s">
        <v>80</v>
      </c>
      <c r="AU3417" t="s">
        <v>80</v>
      </c>
      <c r="AV3417" t="s">
        <v>9276</v>
      </c>
      <c r="AW3417" t="s">
        <v>3909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0</v>
      </c>
      <c r="BL3417">
        <v>2016031225</v>
      </c>
      <c r="BM3417">
        <v>25</v>
      </c>
    </row>
    <row r="3418" spans="1:65">
      <c r="A3418" t="s">
        <v>9277</v>
      </c>
      <c r="B3418">
        <v>3417</v>
      </c>
      <c r="C3418" t="s">
        <v>57</v>
      </c>
      <c r="D3418" t="s">
        <v>55</v>
      </c>
      <c r="E3418">
        <v>25</v>
      </c>
      <c r="F3418">
        <v>2016031225</v>
      </c>
      <c r="G3418" t="s">
        <v>55</v>
      </c>
      <c r="H3418" t="s">
        <v>3910</v>
      </c>
      <c r="I3418" t="s">
        <v>55</v>
      </c>
      <c r="J3418" t="s">
        <v>55</v>
      </c>
      <c r="K3418" t="s">
        <v>55</v>
      </c>
      <c r="L3418" t="s">
        <v>55</v>
      </c>
      <c r="M3418" t="s">
        <v>55</v>
      </c>
      <c r="N3418" t="s">
        <v>57</v>
      </c>
      <c r="O3418" t="s">
        <v>57</v>
      </c>
      <c r="P3418" t="s">
        <v>57</v>
      </c>
      <c r="Q3418" t="s">
        <v>57</v>
      </c>
      <c r="R3418" t="s">
        <v>57</v>
      </c>
      <c r="S3418" t="s">
        <v>55</v>
      </c>
      <c r="T3418" t="s">
        <v>57</v>
      </c>
      <c r="U3418" t="s">
        <v>57</v>
      </c>
      <c r="V3418" t="s">
        <v>57</v>
      </c>
      <c r="W3418" t="s">
        <v>55</v>
      </c>
      <c r="X3418" t="s">
        <v>57</v>
      </c>
      <c r="Y3418" t="s">
        <v>57</v>
      </c>
      <c r="Z3418" t="s">
        <v>57</v>
      </c>
      <c r="AA3418" t="s">
        <v>57</v>
      </c>
      <c r="AB3418" t="s">
        <v>57</v>
      </c>
      <c r="AC3418" t="s">
        <v>57</v>
      </c>
      <c r="AD3418" t="s">
        <v>57</v>
      </c>
      <c r="AE3418">
        <v>0</v>
      </c>
      <c r="AF3418">
        <v>0</v>
      </c>
      <c r="AG3418">
        <v>0</v>
      </c>
      <c r="AH3418">
        <v>0</v>
      </c>
      <c r="AI3418" s="18" t="str">
        <f t="shared" si="213"/>
        <v>1</v>
      </c>
      <c r="AJ3418" s="18" t="str">
        <f t="shared" si="214"/>
        <v>1</v>
      </c>
      <c r="AK3418" s="18" t="str">
        <f t="shared" si="215"/>
        <v>1</v>
      </c>
      <c r="AL3418" s="18">
        <f t="shared" si="216"/>
        <v>0</v>
      </c>
      <c r="AM3418" t="s">
        <v>55</v>
      </c>
      <c r="AN3418" t="s">
        <v>55</v>
      </c>
      <c r="AO3418">
        <v>0</v>
      </c>
      <c r="AP3418">
        <v>1</v>
      </c>
      <c r="AQ3418">
        <v>0</v>
      </c>
      <c r="AR3418" t="s">
        <v>59</v>
      </c>
      <c r="AS3418" t="s">
        <v>80</v>
      </c>
      <c r="AT3418" t="s">
        <v>80</v>
      </c>
      <c r="AU3418" t="s">
        <v>80</v>
      </c>
      <c r="AV3418" t="s">
        <v>9277</v>
      </c>
      <c r="AW3418" t="s">
        <v>3910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0</v>
      </c>
      <c r="BL3418">
        <v>2016031225</v>
      </c>
      <c r="BM3418">
        <v>25</v>
      </c>
    </row>
    <row r="3419" spans="1:65">
      <c r="A3419" t="s">
        <v>9278</v>
      </c>
      <c r="B3419">
        <v>3418</v>
      </c>
      <c r="C3419" t="s">
        <v>1223</v>
      </c>
      <c r="D3419">
        <v>1</v>
      </c>
      <c r="E3419">
        <v>25</v>
      </c>
      <c r="F3419">
        <v>2016031225</v>
      </c>
      <c r="G3419">
        <v>20160312</v>
      </c>
      <c r="H3419" t="s">
        <v>3911</v>
      </c>
      <c r="I3419" t="s">
        <v>217</v>
      </c>
      <c r="J3419" t="s">
        <v>55</v>
      </c>
      <c r="K3419">
        <v>0</v>
      </c>
      <c r="L3419" t="s">
        <v>55</v>
      </c>
      <c r="M3419" t="s">
        <v>55</v>
      </c>
      <c r="N3419" t="s">
        <v>56</v>
      </c>
      <c r="O3419" t="s">
        <v>57</v>
      </c>
      <c r="P3419" t="s">
        <v>57</v>
      </c>
      <c r="Q3419" t="s">
        <v>3</v>
      </c>
      <c r="R3419" t="s">
        <v>1326</v>
      </c>
      <c r="S3419" t="s">
        <v>55</v>
      </c>
      <c r="T3419" t="s">
        <v>56</v>
      </c>
      <c r="U3419" t="s">
        <v>56</v>
      </c>
      <c r="V3419" t="s">
        <v>56</v>
      </c>
      <c r="W3419" t="s">
        <v>55</v>
      </c>
      <c r="X3419" t="s">
        <v>56</v>
      </c>
      <c r="Y3419" t="s">
        <v>56</v>
      </c>
      <c r="Z3419" t="s">
        <v>68</v>
      </c>
      <c r="AA3419" t="s">
        <v>57</v>
      </c>
      <c r="AB3419" t="s">
        <v>56</v>
      </c>
      <c r="AC3419" t="s">
        <v>56</v>
      </c>
      <c r="AD3419" t="s">
        <v>57</v>
      </c>
      <c r="AE3419">
        <v>0</v>
      </c>
      <c r="AF3419">
        <v>0</v>
      </c>
      <c r="AG3419">
        <v>0</v>
      </c>
      <c r="AH3419">
        <v>1</v>
      </c>
      <c r="AI3419" s="18" t="str">
        <f t="shared" si="213"/>
        <v>1</v>
      </c>
      <c r="AJ3419" s="18" t="str">
        <f t="shared" si="214"/>
        <v>1</v>
      </c>
      <c r="AK3419" s="18" t="str">
        <f t="shared" si="215"/>
        <v>1</v>
      </c>
      <c r="AL3419" s="18">
        <f t="shared" si="216"/>
        <v>1</v>
      </c>
      <c r="AM3419" t="s">
        <v>55</v>
      </c>
      <c r="AN3419" t="s">
        <v>55</v>
      </c>
      <c r="AO3419">
        <v>0</v>
      </c>
      <c r="AP3419">
        <v>0</v>
      </c>
      <c r="AQ3419">
        <v>0</v>
      </c>
      <c r="AR3419" t="s">
        <v>147</v>
      </c>
      <c r="AS3419" t="s">
        <v>141</v>
      </c>
      <c r="AT3419" t="s">
        <v>141</v>
      </c>
      <c r="AU3419" t="s">
        <v>1326</v>
      </c>
      <c r="AV3419" t="s">
        <v>9278</v>
      </c>
      <c r="AW3419" t="s">
        <v>3911</v>
      </c>
      <c r="AX3419">
        <v>0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1</v>
      </c>
      <c r="BL3419">
        <v>2016031225</v>
      </c>
      <c r="BM3419">
        <v>25</v>
      </c>
    </row>
    <row r="3420" spans="1:65">
      <c r="A3420" t="s">
        <v>9279</v>
      </c>
      <c r="B3420">
        <v>3419</v>
      </c>
      <c r="C3420" t="s">
        <v>1223</v>
      </c>
      <c r="D3420">
        <v>1</v>
      </c>
      <c r="E3420">
        <v>25</v>
      </c>
      <c r="F3420">
        <v>2016031225</v>
      </c>
      <c r="G3420">
        <v>20160312</v>
      </c>
      <c r="H3420" t="s">
        <v>3912</v>
      </c>
      <c r="I3420" t="s">
        <v>217</v>
      </c>
      <c r="J3420" t="s">
        <v>55</v>
      </c>
      <c r="K3420">
        <v>0</v>
      </c>
      <c r="L3420" t="s">
        <v>55</v>
      </c>
      <c r="M3420" t="s">
        <v>55</v>
      </c>
      <c r="N3420" t="s">
        <v>56</v>
      </c>
      <c r="O3420" t="s">
        <v>57</v>
      </c>
      <c r="P3420" t="s">
        <v>57</v>
      </c>
      <c r="Q3420" t="s">
        <v>3</v>
      </c>
      <c r="R3420" t="s">
        <v>1326</v>
      </c>
      <c r="S3420" t="s">
        <v>55</v>
      </c>
      <c r="T3420" t="s">
        <v>56</v>
      </c>
      <c r="U3420" t="s">
        <v>56</v>
      </c>
      <c r="V3420" t="s">
        <v>56</v>
      </c>
      <c r="W3420" t="s">
        <v>55</v>
      </c>
      <c r="X3420" t="s">
        <v>56</v>
      </c>
      <c r="Y3420" t="s">
        <v>56</v>
      </c>
      <c r="Z3420" t="s">
        <v>68</v>
      </c>
      <c r="AA3420" t="s">
        <v>57</v>
      </c>
      <c r="AB3420" t="s">
        <v>56</v>
      </c>
      <c r="AC3420" t="s">
        <v>56</v>
      </c>
      <c r="AD3420" t="s">
        <v>57</v>
      </c>
      <c r="AE3420">
        <v>0</v>
      </c>
      <c r="AF3420">
        <v>0</v>
      </c>
      <c r="AG3420">
        <v>0</v>
      </c>
      <c r="AH3420">
        <v>1</v>
      </c>
      <c r="AI3420" s="18" t="str">
        <f t="shared" si="213"/>
        <v>1</v>
      </c>
      <c r="AJ3420" s="18" t="str">
        <f t="shared" si="214"/>
        <v>1</v>
      </c>
      <c r="AK3420" s="18" t="str">
        <f t="shared" si="215"/>
        <v>1</v>
      </c>
      <c r="AL3420" s="18">
        <f t="shared" si="216"/>
        <v>1</v>
      </c>
      <c r="AM3420" t="s">
        <v>55</v>
      </c>
      <c r="AN3420" t="s">
        <v>55</v>
      </c>
      <c r="AO3420">
        <v>0</v>
      </c>
      <c r="AP3420">
        <v>0</v>
      </c>
      <c r="AQ3420">
        <v>0</v>
      </c>
      <c r="AR3420" t="s">
        <v>147</v>
      </c>
      <c r="AS3420" t="s">
        <v>141</v>
      </c>
      <c r="AT3420" t="s">
        <v>141</v>
      </c>
      <c r="AU3420" t="s">
        <v>1326</v>
      </c>
      <c r="AV3420" t="s">
        <v>9279</v>
      </c>
      <c r="AW3420" t="s">
        <v>3912</v>
      </c>
      <c r="AX3420">
        <v>0</v>
      </c>
      <c r="AY3420">
        <v>0</v>
      </c>
      <c r="AZ3420">
        <v>0</v>
      </c>
      <c r="BA3420">
        <v>1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1</v>
      </c>
      <c r="BL3420">
        <v>2016031225</v>
      </c>
      <c r="BM3420">
        <v>25</v>
      </c>
    </row>
    <row r="3421" spans="1:65">
      <c r="A3421" t="s">
        <v>9280</v>
      </c>
      <c r="B3421">
        <v>3420</v>
      </c>
      <c r="C3421" t="s">
        <v>57</v>
      </c>
      <c r="D3421" t="s">
        <v>55</v>
      </c>
      <c r="E3421">
        <v>25</v>
      </c>
      <c r="F3421">
        <v>2016031325</v>
      </c>
      <c r="G3421" t="s">
        <v>55</v>
      </c>
      <c r="H3421" t="s">
        <v>3913</v>
      </c>
      <c r="I3421" t="s">
        <v>55</v>
      </c>
      <c r="J3421" t="s">
        <v>55</v>
      </c>
      <c r="K3421" t="s">
        <v>55</v>
      </c>
      <c r="L3421" t="s">
        <v>55</v>
      </c>
      <c r="M3421" t="s">
        <v>55</v>
      </c>
      <c r="N3421" t="s">
        <v>57</v>
      </c>
      <c r="O3421" t="s">
        <v>57</v>
      </c>
      <c r="P3421" t="s">
        <v>57</v>
      </c>
      <c r="Q3421" t="s">
        <v>57</v>
      </c>
      <c r="R3421" t="s">
        <v>57</v>
      </c>
      <c r="S3421" t="s">
        <v>55</v>
      </c>
      <c r="T3421" t="s">
        <v>57</v>
      </c>
      <c r="U3421" t="s">
        <v>57</v>
      </c>
      <c r="V3421" t="s">
        <v>57</v>
      </c>
      <c r="W3421" t="s">
        <v>55</v>
      </c>
      <c r="X3421" t="s">
        <v>57</v>
      </c>
      <c r="Y3421" t="s">
        <v>57</v>
      </c>
      <c r="Z3421" t="s">
        <v>57</v>
      </c>
      <c r="AA3421" t="s">
        <v>57</v>
      </c>
      <c r="AB3421" t="s">
        <v>57</v>
      </c>
      <c r="AC3421" t="s">
        <v>57</v>
      </c>
      <c r="AD3421" t="s">
        <v>57</v>
      </c>
      <c r="AE3421">
        <v>0</v>
      </c>
      <c r="AF3421">
        <v>0</v>
      </c>
      <c r="AG3421">
        <v>0</v>
      </c>
      <c r="AH3421">
        <v>0</v>
      </c>
      <c r="AI3421" s="18" t="str">
        <f t="shared" si="213"/>
        <v>1</v>
      </c>
      <c r="AJ3421" s="18" t="str">
        <f t="shared" si="214"/>
        <v>1</v>
      </c>
      <c r="AK3421" s="18" t="str">
        <f t="shared" si="215"/>
        <v>1</v>
      </c>
      <c r="AL3421" s="18">
        <f t="shared" si="216"/>
        <v>0</v>
      </c>
      <c r="AM3421" t="s">
        <v>55</v>
      </c>
      <c r="AN3421" t="s">
        <v>55</v>
      </c>
      <c r="AO3421">
        <v>0</v>
      </c>
      <c r="AP3421">
        <v>1</v>
      </c>
      <c r="AQ3421">
        <v>0</v>
      </c>
      <c r="AR3421" t="s">
        <v>59</v>
      </c>
      <c r="AS3421" t="s">
        <v>80</v>
      </c>
      <c r="AT3421" t="s">
        <v>80</v>
      </c>
      <c r="AU3421" t="s">
        <v>80</v>
      </c>
      <c r="AV3421" t="s">
        <v>9280</v>
      </c>
      <c r="AW3421" t="s">
        <v>3913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0</v>
      </c>
      <c r="BL3421">
        <v>2016031325</v>
      </c>
      <c r="BM3421">
        <v>25</v>
      </c>
    </row>
    <row r="3422" spans="1:65">
      <c r="A3422" t="s">
        <v>9281</v>
      </c>
      <c r="B3422">
        <v>3421</v>
      </c>
      <c r="C3422" t="s">
        <v>1223</v>
      </c>
      <c r="D3422">
        <v>1</v>
      </c>
      <c r="E3422">
        <v>25</v>
      </c>
      <c r="F3422">
        <v>2016031325</v>
      </c>
      <c r="G3422">
        <v>20160313</v>
      </c>
      <c r="H3422" t="s">
        <v>3914</v>
      </c>
      <c r="I3422" t="s">
        <v>217</v>
      </c>
      <c r="J3422" t="s">
        <v>55</v>
      </c>
      <c r="K3422">
        <v>0</v>
      </c>
      <c r="L3422" t="s">
        <v>55</v>
      </c>
      <c r="M3422" t="s">
        <v>55</v>
      </c>
      <c r="N3422" t="s">
        <v>56</v>
      </c>
      <c r="O3422" t="s">
        <v>57</v>
      </c>
      <c r="P3422" t="s">
        <v>57</v>
      </c>
      <c r="Q3422" t="s">
        <v>3</v>
      </c>
      <c r="R3422" t="s">
        <v>3354</v>
      </c>
      <c r="S3422" t="s">
        <v>55</v>
      </c>
      <c r="T3422" t="s">
        <v>56</v>
      </c>
      <c r="U3422" t="s">
        <v>56</v>
      </c>
      <c r="V3422" t="s">
        <v>56</v>
      </c>
      <c r="W3422" t="s">
        <v>55</v>
      </c>
      <c r="X3422" t="s">
        <v>56</v>
      </c>
      <c r="Y3422" t="s">
        <v>56</v>
      </c>
      <c r="Z3422" t="s">
        <v>56</v>
      </c>
      <c r="AA3422" t="s">
        <v>57</v>
      </c>
      <c r="AB3422" t="s">
        <v>56</v>
      </c>
      <c r="AC3422" t="s">
        <v>56</v>
      </c>
      <c r="AD3422" t="s">
        <v>57</v>
      </c>
      <c r="AE3422">
        <v>0</v>
      </c>
      <c r="AF3422">
        <v>0</v>
      </c>
      <c r="AG3422">
        <v>0</v>
      </c>
      <c r="AH3422">
        <v>1</v>
      </c>
      <c r="AI3422" s="18" t="str">
        <f t="shared" si="213"/>
        <v>1</v>
      </c>
      <c r="AJ3422" s="18" t="str">
        <f t="shared" si="214"/>
        <v>1</v>
      </c>
      <c r="AK3422" s="18" t="str">
        <f t="shared" si="215"/>
        <v>1</v>
      </c>
      <c r="AL3422" s="18">
        <f t="shared" si="216"/>
        <v>1</v>
      </c>
      <c r="AM3422" t="s">
        <v>55</v>
      </c>
      <c r="AN3422" t="s">
        <v>55</v>
      </c>
      <c r="AO3422">
        <v>0</v>
      </c>
      <c r="AP3422">
        <v>0</v>
      </c>
      <c r="AQ3422">
        <v>0</v>
      </c>
      <c r="AR3422" t="s">
        <v>147</v>
      </c>
      <c r="AS3422" t="s">
        <v>539</v>
      </c>
      <c r="AT3422" t="s">
        <v>539</v>
      </c>
      <c r="AU3422" t="s">
        <v>4450</v>
      </c>
      <c r="AV3422" t="s">
        <v>9281</v>
      </c>
      <c r="AW3422" t="s">
        <v>3914</v>
      </c>
      <c r="AX3422">
        <v>0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1</v>
      </c>
      <c r="BL3422">
        <v>2016031325</v>
      </c>
      <c r="BM3422">
        <v>25</v>
      </c>
    </row>
    <row r="3423" spans="1:65">
      <c r="A3423" t="s">
        <v>9282</v>
      </c>
      <c r="B3423">
        <v>3422</v>
      </c>
      <c r="C3423" t="s">
        <v>1223</v>
      </c>
      <c r="D3423">
        <v>1</v>
      </c>
      <c r="E3423">
        <v>25</v>
      </c>
      <c r="F3423">
        <v>2016031325</v>
      </c>
      <c r="G3423">
        <v>20160313</v>
      </c>
      <c r="H3423" t="s">
        <v>3915</v>
      </c>
      <c r="I3423" t="s">
        <v>1387</v>
      </c>
      <c r="J3423" t="s">
        <v>55</v>
      </c>
      <c r="K3423">
        <v>2</v>
      </c>
      <c r="L3423">
        <v>1</v>
      </c>
      <c r="M3423">
        <v>1</v>
      </c>
      <c r="N3423" t="s">
        <v>56</v>
      </c>
      <c r="O3423" t="s">
        <v>1387</v>
      </c>
      <c r="P3423" t="s">
        <v>68</v>
      </c>
      <c r="Q3423" t="s">
        <v>3</v>
      </c>
      <c r="R3423" t="s">
        <v>3354</v>
      </c>
      <c r="S3423" t="s">
        <v>55</v>
      </c>
      <c r="T3423" t="s">
        <v>56</v>
      </c>
      <c r="U3423" t="s">
        <v>56</v>
      </c>
      <c r="V3423" t="s">
        <v>56</v>
      </c>
      <c r="W3423" t="s">
        <v>55</v>
      </c>
      <c r="X3423" t="s">
        <v>68</v>
      </c>
      <c r="Y3423" t="s">
        <v>56</v>
      </c>
      <c r="Z3423" t="s">
        <v>56</v>
      </c>
      <c r="AA3423" t="s">
        <v>57</v>
      </c>
      <c r="AB3423" t="s">
        <v>68</v>
      </c>
      <c r="AC3423" t="s">
        <v>56</v>
      </c>
      <c r="AD3423" t="s">
        <v>57</v>
      </c>
      <c r="AE3423">
        <v>0</v>
      </c>
      <c r="AF3423">
        <v>0</v>
      </c>
      <c r="AG3423">
        <v>0</v>
      </c>
      <c r="AH3423">
        <v>1</v>
      </c>
      <c r="AI3423" s="18" t="str">
        <f t="shared" si="213"/>
        <v>1</v>
      </c>
      <c r="AJ3423" s="18" t="str">
        <f t="shared" si="214"/>
        <v>1</v>
      </c>
      <c r="AK3423" s="18" t="str">
        <f t="shared" si="215"/>
        <v>1</v>
      </c>
      <c r="AL3423" s="18">
        <f t="shared" si="216"/>
        <v>1</v>
      </c>
      <c r="AM3423" t="s">
        <v>55</v>
      </c>
      <c r="AN3423" t="s">
        <v>55</v>
      </c>
      <c r="AO3423">
        <v>0</v>
      </c>
      <c r="AP3423">
        <v>0</v>
      </c>
      <c r="AQ3423">
        <v>0</v>
      </c>
      <c r="AR3423" t="s">
        <v>379</v>
      </c>
      <c r="AS3423" t="s">
        <v>539</v>
      </c>
      <c r="AT3423" t="s">
        <v>539</v>
      </c>
      <c r="AU3423" t="s">
        <v>4450</v>
      </c>
      <c r="AV3423" t="s">
        <v>9282</v>
      </c>
      <c r="AW3423" t="s">
        <v>3915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1</v>
      </c>
      <c r="BL3423">
        <v>2016031325</v>
      </c>
      <c r="BM3423">
        <v>25</v>
      </c>
    </row>
    <row r="3424" spans="1:65">
      <c r="A3424" t="s">
        <v>9283</v>
      </c>
      <c r="B3424">
        <v>3423</v>
      </c>
      <c r="C3424" t="s">
        <v>1223</v>
      </c>
      <c r="D3424">
        <v>1</v>
      </c>
      <c r="E3424">
        <v>25</v>
      </c>
      <c r="F3424">
        <v>2016031325</v>
      </c>
      <c r="G3424">
        <v>20160313</v>
      </c>
      <c r="H3424" t="s">
        <v>3916</v>
      </c>
      <c r="I3424" t="s">
        <v>1387</v>
      </c>
      <c r="J3424" t="s">
        <v>55</v>
      </c>
      <c r="K3424">
        <v>2</v>
      </c>
      <c r="L3424">
        <v>1</v>
      </c>
      <c r="M3424">
        <v>1</v>
      </c>
      <c r="N3424" t="s">
        <v>56</v>
      </c>
      <c r="O3424" t="s">
        <v>1387</v>
      </c>
      <c r="P3424" t="s">
        <v>68</v>
      </c>
      <c r="Q3424" t="s">
        <v>3</v>
      </c>
      <c r="R3424" t="s">
        <v>3354</v>
      </c>
      <c r="S3424" t="s">
        <v>55</v>
      </c>
      <c r="T3424" t="s">
        <v>56</v>
      </c>
      <c r="U3424" t="s">
        <v>56</v>
      </c>
      <c r="V3424" t="s">
        <v>56</v>
      </c>
      <c r="W3424" t="s">
        <v>55</v>
      </c>
      <c r="X3424" t="s">
        <v>68</v>
      </c>
      <c r="Y3424" t="s">
        <v>56</v>
      </c>
      <c r="Z3424" t="s">
        <v>56</v>
      </c>
      <c r="AA3424" t="s">
        <v>57</v>
      </c>
      <c r="AB3424" t="s">
        <v>68</v>
      </c>
      <c r="AC3424" t="s">
        <v>56</v>
      </c>
      <c r="AD3424" t="s">
        <v>57</v>
      </c>
      <c r="AE3424">
        <v>0</v>
      </c>
      <c r="AF3424">
        <v>0</v>
      </c>
      <c r="AG3424">
        <v>0</v>
      </c>
      <c r="AH3424">
        <v>1</v>
      </c>
      <c r="AI3424" s="18" t="str">
        <f t="shared" si="213"/>
        <v>1</v>
      </c>
      <c r="AJ3424" s="18" t="str">
        <f t="shared" si="214"/>
        <v>1</v>
      </c>
      <c r="AK3424" s="18" t="str">
        <f t="shared" si="215"/>
        <v>1</v>
      </c>
      <c r="AL3424" s="18">
        <f t="shared" si="216"/>
        <v>1</v>
      </c>
      <c r="AM3424" t="s">
        <v>55</v>
      </c>
      <c r="AN3424" t="s">
        <v>55</v>
      </c>
      <c r="AO3424">
        <v>0</v>
      </c>
      <c r="AP3424">
        <v>0</v>
      </c>
      <c r="AQ3424">
        <v>0</v>
      </c>
      <c r="AR3424" t="s">
        <v>379</v>
      </c>
      <c r="AS3424" t="s">
        <v>539</v>
      </c>
      <c r="AT3424" t="s">
        <v>539</v>
      </c>
      <c r="AU3424" t="s">
        <v>4450</v>
      </c>
      <c r="AV3424" t="s">
        <v>9283</v>
      </c>
      <c r="AW3424" t="s">
        <v>3916</v>
      </c>
      <c r="AX3424">
        <v>0</v>
      </c>
      <c r="AY3424">
        <v>0</v>
      </c>
      <c r="AZ3424">
        <v>0</v>
      </c>
      <c r="BA3424">
        <v>1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1</v>
      </c>
      <c r="BL3424">
        <v>2016031325</v>
      </c>
      <c r="BM3424">
        <v>25</v>
      </c>
    </row>
    <row r="3425" spans="1:65">
      <c r="A3425" t="s">
        <v>9284</v>
      </c>
      <c r="B3425">
        <v>3424</v>
      </c>
      <c r="C3425" t="s">
        <v>1223</v>
      </c>
      <c r="D3425">
        <v>1</v>
      </c>
      <c r="E3425">
        <v>25</v>
      </c>
      <c r="F3425">
        <v>2016031325</v>
      </c>
      <c r="G3425">
        <v>20160313</v>
      </c>
      <c r="H3425" t="s">
        <v>3917</v>
      </c>
      <c r="I3425" t="s">
        <v>1387</v>
      </c>
      <c r="J3425" t="s">
        <v>55</v>
      </c>
      <c r="K3425">
        <v>2</v>
      </c>
      <c r="L3425">
        <v>1</v>
      </c>
      <c r="M3425">
        <v>1</v>
      </c>
      <c r="N3425" t="s">
        <v>56</v>
      </c>
      <c r="O3425" t="s">
        <v>1387</v>
      </c>
      <c r="P3425" t="s">
        <v>68</v>
      </c>
      <c r="Q3425" t="s">
        <v>3</v>
      </c>
      <c r="R3425" t="s">
        <v>3354</v>
      </c>
      <c r="S3425" t="s">
        <v>55</v>
      </c>
      <c r="T3425" t="s">
        <v>56</v>
      </c>
      <c r="U3425" t="s">
        <v>56</v>
      </c>
      <c r="V3425" t="s">
        <v>56</v>
      </c>
      <c r="W3425" t="s">
        <v>55</v>
      </c>
      <c r="X3425" t="s">
        <v>68</v>
      </c>
      <c r="Y3425" t="s">
        <v>56</v>
      </c>
      <c r="Z3425" t="s">
        <v>56</v>
      </c>
      <c r="AA3425" t="s">
        <v>57</v>
      </c>
      <c r="AB3425" t="s">
        <v>68</v>
      </c>
      <c r="AC3425" t="s">
        <v>56</v>
      </c>
      <c r="AD3425" t="s">
        <v>57</v>
      </c>
      <c r="AE3425">
        <v>0</v>
      </c>
      <c r="AF3425">
        <v>0</v>
      </c>
      <c r="AG3425">
        <v>0</v>
      </c>
      <c r="AH3425">
        <v>1</v>
      </c>
      <c r="AI3425" s="18" t="str">
        <f t="shared" si="213"/>
        <v>1</v>
      </c>
      <c r="AJ3425" s="18" t="str">
        <f t="shared" si="214"/>
        <v>1</v>
      </c>
      <c r="AK3425" s="18" t="str">
        <f t="shared" si="215"/>
        <v>1</v>
      </c>
      <c r="AL3425" s="18">
        <f t="shared" si="216"/>
        <v>1</v>
      </c>
      <c r="AM3425" t="s">
        <v>55</v>
      </c>
      <c r="AN3425" t="s">
        <v>55</v>
      </c>
      <c r="AO3425">
        <v>0</v>
      </c>
      <c r="AP3425">
        <v>0</v>
      </c>
      <c r="AQ3425">
        <v>0</v>
      </c>
      <c r="AR3425" t="s">
        <v>379</v>
      </c>
      <c r="AS3425" t="s">
        <v>539</v>
      </c>
      <c r="AT3425" t="s">
        <v>539</v>
      </c>
      <c r="AU3425" t="s">
        <v>4450</v>
      </c>
      <c r="AV3425" t="s">
        <v>9284</v>
      </c>
      <c r="AW3425" t="s">
        <v>3917</v>
      </c>
      <c r="AX3425">
        <v>0</v>
      </c>
      <c r="AY3425">
        <v>0</v>
      </c>
      <c r="AZ3425">
        <v>0</v>
      </c>
      <c r="BA3425">
        <v>1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1</v>
      </c>
      <c r="BL3425">
        <v>2016031325</v>
      </c>
      <c r="BM3425">
        <v>25</v>
      </c>
    </row>
    <row r="3426" spans="1:65">
      <c r="A3426" t="s">
        <v>9285</v>
      </c>
      <c r="B3426">
        <v>3425</v>
      </c>
      <c r="C3426" t="s">
        <v>1223</v>
      </c>
      <c r="D3426">
        <v>1</v>
      </c>
      <c r="E3426">
        <v>25</v>
      </c>
      <c r="F3426">
        <v>2016031325</v>
      </c>
      <c r="G3426">
        <v>20160313</v>
      </c>
      <c r="H3426" t="s">
        <v>3918</v>
      </c>
      <c r="I3426" t="s">
        <v>1387</v>
      </c>
      <c r="J3426" t="s">
        <v>55</v>
      </c>
      <c r="K3426">
        <v>3</v>
      </c>
      <c r="L3426">
        <v>1</v>
      </c>
      <c r="M3426">
        <v>2</v>
      </c>
      <c r="N3426" t="s">
        <v>56</v>
      </c>
      <c r="O3426" t="s">
        <v>1387</v>
      </c>
      <c r="P3426" t="s">
        <v>68</v>
      </c>
      <c r="Q3426" t="s">
        <v>3</v>
      </c>
      <c r="R3426" t="s">
        <v>3354</v>
      </c>
      <c r="S3426" t="s">
        <v>55</v>
      </c>
      <c r="T3426" t="s">
        <v>56</v>
      </c>
      <c r="U3426" t="s">
        <v>56</v>
      </c>
      <c r="V3426" t="s">
        <v>56</v>
      </c>
      <c r="W3426" t="s">
        <v>55</v>
      </c>
      <c r="X3426" t="s">
        <v>56</v>
      </c>
      <c r="Y3426" t="s">
        <v>56</v>
      </c>
      <c r="Z3426" t="s">
        <v>56</v>
      </c>
      <c r="AA3426" t="s">
        <v>57</v>
      </c>
      <c r="AB3426" t="s">
        <v>68</v>
      </c>
      <c r="AC3426" t="s">
        <v>56</v>
      </c>
      <c r="AD3426" t="s">
        <v>57</v>
      </c>
      <c r="AE3426">
        <v>0</v>
      </c>
      <c r="AF3426">
        <v>0</v>
      </c>
      <c r="AG3426">
        <v>0</v>
      </c>
      <c r="AH3426">
        <v>1</v>
      </c>
      <c r="AI3426" s="18" t="str">
        <f t="shared" si="213"/>
        <v>1</v>
      </c>
      <c r="AJ3426" s="18" t="str">
        <f t="shared" si="214"/>
        <v>1</v>
      </c>
      <c r="AK3426" s="18" t="str">
        <f t="shared" si="215"/>
        <v>1</v>
      </c>
      <c r="AL3426" s="18">
        <f t="shared" si="216"/>
        <v>1</v>
      </c>
      <c r="AM3426" t="s">
        <v>55</v>
      </c>
      <c r="AN3426" t="s">
        <v>55</v>
      </c>
      <c r="AO3426">
        <v>0</v>
      </c>
      <c r="AP3426">
        <v>0</v>
      </c>
      <c r="AQ3426">
        <v>0</v>
      </c>
      <c r="AR3426" t="s">
        <v>379</v>
      </c>
      <c r="AS3426" t="s">
        <v>539</v>
      </c>
      <c r="AT3426" t="s">
        <v>539</v>
      </c>
      <c r="AU3426" t="s">
        <v>4450</v>
      </c>
      <c r="AV3426" t="s">
        <v>9285</v>
      </c>
      <c r="AW3426" t="s">
        <v>3918</v>
      </c>
      <c r="AX3426">
        <v>0</v>
      </c>
      <c r="AY3426">
        <v>0</v>
      </c>
      <c r="AZ3426">
        <v>0</v>
      </c>
      <c r="BA3426">
        <v>1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1</v>
      </c>
      <c r="BL3426">
        <v>2016031325</v>
      </c>
      <c r="BM3426">
        <v>25</v>
      </c>
    </row>
    <row r="3427" spans="1:65">
      <c r="A3427" t="s">
        <v>9286</v>
      </c>
      <c r="B3427">
        <v>3426</v>
      </c>
      <c r="C3427" t="s">
        <v>1223</v>
      </c>
      <c r="D3427">
        <v>1</v>
      </c>
      <c r="E3427">
        <v>25</v>
      </c>
      <c r="F3427">
        <v>2016031325</v>
      </c>
      <c r="G3427">
        <v>20160313</v>
      </c>
      <c r="H3427" t="s">
        <v>3919</v>
      </c>
      <c r="I3427" t="s">
        <v>1387</v>
      </c>
      <c r="J3427" t="s">
        <v>55</v>
      </c>
      <c r="K3427">
        <v>3</v>
      </c>
      <c r="L3427">
        <v>1</v>
      </c>
      <c r="M3427">
        <v>2</v>
      </c>
      <c r="N3427" t="s">
        <v>56</v>
      </c>
      <c r="O3427" t="s">
        <v>1387</v>
      </c>
      <c r="P3427" t="s">
        <v>68</v>
      </c>
      <c r="Q3427" t="s">
        <v>3</v>
      </c>
      <c r="R3427" t="s">
        <v>3354</v>
      </c>
      <c r="S3427" t="s">
        <v>55</v>
      </c>
      <c r="T3427" t="s">
        <v>56</v>
      </c>
      <c r="U3427" t="s">
        <v>56</v>
      </c>
      <c r="V3427" t="s">
        <v>56</v>
      </c>
      <c r="W3427" t="s">
        <v>55</v>
      </c>
      <c r="X3427" t="s">
        <v>68</v>
      </c>
      <c r="Y3427" t="s">
        <v>56</v>
      </c>
      <c r="Z3427" t="s">
        <v>56</v>
      </c>
      <c r="AA3427" t="s">
        <v>57</v>
      </c>
      <c r="AB3427" t="s">
        <v>68</v>
      </c>
      <c r="AC3427" t="s">
        <v>56</v>
      </c>
      <c r="AD3427" t="s">
        <v>57</v>
      </c>
      <c r="AE3427">
        <v>0</v>
      </c>
      <c r="AF3427">
        <v>0</v>
      </c>
      <c r="AG3427">
        <v>0</v>
      </c>
      <c r="AH3427">
        <v>1</v>
      </c>
      <c r="AI3427" s="18" t="str">
        <f t="shared" si="213"/>
        <v>1</v>
      </c>
      <c r="AJ3427" s="18" t="str">
        <f t="shared" si="214"/>
        <v>1</v>
      </c>
      <c r="AK3427" s="18" t="str">
        <f t="shared" si="215"/>
        <v>1</v>
      </c>
      <c r="AL3427" s="18">
        <f t="shared" si="216"/>
        <v>1</v>
      </c>
      <c r="AM3427" t="s">
        <v>55</v>
      </c>
      <c r="AN3427" t="s">
        <v>55</v>
      </c>
      <c r="AO3427">
        <v>0</v>
      </c>
      <c r="AP3427">
        <v>0</v>
      </c>
      <c r="AQ3427">
        <v>0</v>
      </c>
      <c r="AR3427" t="s">
        <v>379</v>
      </c>
      <c r="AS3427" t="s">
        <v>539</v>
      </c>
      <c r="AT3427" t="s">
        <v>539</v>
      </c>
      <c r="AU3427" t="s">
        <v>4450</v>
      </c>
      <c r="AV3427" t="s">
        <v>9286</v>
      </c>
      <c r="AW3427" t="s">
        <v>3919</v>
      </c>
      <c r="AX3427">
        <v>0</v>
      </c>
      <c r="AY3427">
        <v>0</v>
      </c>
      <c r="AZ3427">
        <v>0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1</v>
      </c>
      <c r="BL3427">
        <v>2016031325</v>
      </c>
      <c r="BM3427">
        <v>25</v>
      </c>
    </row>
    <row r="3428" spans="1:65">
      <c r="A3428" t="s">
        <v>9287</v>
      </c>
      <c r="B3428">
        <v>3427</v>
      </c>
      <c r="C3428" t="s">
        <v>1223</v>
      </c>
      <c r="D3428">
        <v>1</v>
      </c>
      <c r="E3428">
        <v>25</v>
      </c>
      <c r="F3428">
        <v>2016031325</v>
      </c>
      <c r="G3428">
        <v>20160313</v>
      </c>
      <c r="H3428" t="s">
        <v>3920</v>
      </c>
      <c r="I3428" t="s">
        <v>1387</v>
      </c>
      <c r="J3428" t="s">
        <v>55</v>
      </c>
      <c r="K3428">
        <v>2</v>
      </c>
      <c r="L3428">
        <v>1</v>
      </c>
      <c r="M3428">
        <v>1</v>
      </c>
      <c r="N3428" t="s">
        <v>56</v>
      </c>
      <c r="O3428" t="s">
        <v>1387</v>
      </c>
      <c r="P3428" t="s">
        <v>68</v>
      </c>
      <c r="Q3428" t="s">
        <v>3</v>
      </c>
      <c r="R3428" t="s">
        <v>3354</v>
      </c>
      <c r="S3428" t="s">
        <v>55</v>
      </c>
      <c r="T3428" t="s">
        <v>56</v>
      </c>
      <c r="U3428" t="s">
        <v>56</v>
      </c>
      <c r="V3428" t="s">
        <v>56</v>
      </c>
      <c r="W3428" t="s">
        <v>55</v>
      </c>
      <c r="X3428" t="s">
        <v>68</v>
      </c>
      <c r="Y3428" t="s">
        <v>56</v>
      </c>
      <c r="Z3428" t="s">
        <v>56</v>
      </c>
      <c r="AA3428" t="s">
        <v>57</v>
      </c>
      <c r="AB3428" t="s">
        <v>68</v>
      </c>
      <c r="AC3428" t="s">
        <v>56</v>
      </c>
      <c r="AD3428" t="s">
        <v>57</v>
      </c>
      <c r="AE3428">
        <v>0</v>
      </c>
      <c r="AF3428">
        <v>0</v>
      </c>
      <c r="AG3428">
        <v>0</v>
      </c>
      <c r="AH3428">
        <v>1</v>
      </c>
      <c r="AI3428" s="18" t="str">
        <f t="shared" si="213"/>
        <v>1</v>
      </c>
      <c r="AJ3428" s="18" t="str">
        <f t="shared" si="214"/>
        <v>1</v>
      </c>
      <c r="AK3428" s="18" t="str">
        <f t="shared" si="215"/>
        <v>1</v>
      </c>
      <c r="AL3428" s="18">
        <f t="shared" si="216"/>
        <v>1</v>
      </c>
      <c r="AM3428" t="s">
        <v>55</v>
      </c>
      <c r="AN3428" t="s">
        <v>55</v>
      </c>
      <c r="AO3428">
        <v>0</v>
      </c>
      <c r="AP3428">
        <v>0</v>
      </c>
      <c r="AQ3428">
        <v>0</v>
      </c>
      <c r="AR3428" t="s">
        <v>379</v>
      </c>
      <c r="AS3428" t="s">
        <v>539</v>
      </c>
      <c r="AT3428" t="s">
        <v>539</v>
      </c>
      <c r="AU3428" t="s">
        <v>4450</v>
      </c>
      <c r="AV3428" t="s">
        <v>9287</v>
      </c>
      <c r="AW3428" t="s">
        <v>3920</v>
      </c>
      <c r="AX3428">
        <v>0</v>
      </c>
      <c r="AY3428">
        <v>0</v>
      </c>
      <c r="AZ3428">
        <v>0</v>
      </c>
      <c r="BA3428">
        <v>1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1</v>
      </c>
      <c r="BL3428">
        <v>2016031325</v>
      </c>
      <c r="BM3428">
        <v>25</v>
      </c>
    </row>
    <row r="3429" spans="1:65">
      <c r="A3429" t="s">
        <v>9288</v>
      </c>
      <c r="B3429">
        <v>3428</v>
      </c>
      <c r="C3429" t="s">
        <v>1223</v>
      </c>
      <c r="D3429">
        <v>1</v>
      </c>
      <c r="E3429">
        <v>25</v>
      </c>
      <c r="F3429">
        <v>2016031325</v>
      </c>
      <c r="G3429">
        <v>20160313</v>
      </c>
      <c r="H3429" t="s">
        <v>3921</v>
      </c>
      <c r="I3429" t="s">
        <v>1387</v>
      </c>
      <c r="J3429" t="s">
        <v>55</v>
      </c>
      <c r="K3429">
        <v>2</v>
      </c>
      <c r="L3429">
        <v>1</v>
      </c>
      <c r="M3429">
        <v>1</v>
      </c>
      <c r="N3429" t="s">
        <v>56</v>
      </c>
      <c r="O3429" t="s">
        <v>1387</v>
      </c>
      <c r="P3429" t="s">
        <v>68</v>
      </c>
      <c r="Q3429" t="s">
        <v>3</v>
      </c>
      <c r="R3429" t="s">
        <v>3354</v>
      </c>
      <c r="S3429" t="s">
        <v>55</v>
      </c>
      <c r="T3429" t="s">
        <v>56</v>
      </c>
      <c r="U3429" t="s">
        <v>56</v>
      </c>
      <c r="V3429" t="s">
        <v>56</v>
      </c>
      <c r="W3429" t="s">
        <v>55</v>
      </c>
      <c r="X3429" t="s">
        <v>56</v>
      </c>
      <c r="Y3429" t="s">
        <v>56</v>
      </c>
      <c r="Z3429" t="s">
        <v>56</v>
      </c>
      <c r="AA3429" t="s">
        <v>57</v>
      </c>
      <c r="AB3429" t="s">
        <v>68</v>
      </c>
      <c r="AC3429" t="s">
        <v>56</v>
      </c>
      <c r="AD3429" t="s">
        <v>57</v>
      </c>
      <c r="AE3429">
        <v>0</v>
      </c>
      <c r="AF3429">
        <v>0</v>
      </c>
      <c r="AG3429">
        <v>0</v>
      </c>
      <c r="AH3429">
        <v>1</v>
      </c>
      <c r="AI3429" s="18" t="str">
        <f t="shared" si="213"/>
        <v>1</v>
      </c>
      <c r="AJ3429" s="18" t="str">
        <f t="shared" si="214"/>
        <v>1</v>
      </c>
      <c r="AK3429" s="18" t="str">
        <f t="shared" si="215"/>
        <v>1</v>
      </c>
      <c r="AL3429" s="18">
        <f t="shared" si="216"/>
        <v>1</v>
      </c>
      <c r="AM3429" t="s">
        <v>55</v>
      </c>
      <c r="AN3429" t="s">
        <v>55</v>
      </c>
      <c r="AO3429">
        <v>0</v>
      </c>
      <c r="AP3429">
        <v>0</v>
      </c>
      <c r="AQ3429">
        <v>0</v>
      </c>
      <c r="AR3429" t="s">
        <v>379</v>
      </c>
      <c r="AS3429" t="s">
        <v>539</v>
      </c>
      <c r="AT3429" t="s">
        <v>539</v>
      </c>
      <c r="AU3429" t="s">
        <v>4450</v>
      </c>
      <c r="AV3429" t="s">
        <v>9288</v>
      </c>
      <c r="AW3429" t="s">
        <v>3921</v>
      </c>
      <c r="AX3429">
        <v>0</v>
      </c>
      <c r="AY3429">
        <v>0</v>
      </c>
      <c r="AZ3429">
        <v>0</v>
      </c>
      <c r="BA3429">
        <v>1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1</v>
      </c>
      <c r="BL3429">
        <v>2016031325</v>
      </c>
      <c r="BM3429">
        <v>25</v>
      </c>
    </row>
    <row r="3430" spans="1:65">
      <c r="A3430" t="s">
        <v>9289</v>
      </c>
      <c r="B3430">
        <v>3429</v>
      </c>
      <c r="C3430" t="s">
        <v>1223</v>
      </c>
      <c r="D3430">
        <v>1</v>
      </c>
      <c r="E3430">
        <v>25</v>
      </c>
      <c r="F3430">
        <v>2016031325</v>
      </c>
      <c r="G3430">
        <v>20160313</v>
      </c>
      <c r="H3430" t="s">
        <v>3922</v>
      </c>
      <c r="I3430" t="s">
        <v>426</v>
      </c>
      <c r="J3430" t="s">
        <v>55</v>
      </c>
      <c r="K3430">
        <v>0</v>
      </c>
      <c r="L3430" t="s">
        <v>55</v>
      </c>
      <c r="M3430" t="s">
        <v>55</v>
      </c>
      <c r="N3430" t="s">
        <v>56</v>
      </c>
      <c r="O3430" t="s">
        <v>57</v>
      </c>
      <c r="P3430" t="s">
        <v>57</v>
      </c>
      <c r="Q3430" t="s">
        <v>3</v>
      </c>
      <c r="R3430" t="s">
        <v>80</v>
      </c>
      <c r="S3430" t="s">
        <v>55</v>
      </c>
      <c r="T3430" t="s">
        <v>68</v>
      </c>
      <c r="U3430" t="s">
        <v>68</v>
      </c>
      <c r="V3430" t="s">
        <v>68</v>
      </c>
      <c r="W3430" t="s">
        <v>55</v>
      </c>
      <c r="X3430" t="s">
        <v>56</v>
      </c>
      <c r="Y3430" t="s">
        <v>68</v>
      </c>
      <c r="Z3430" t="s">
        <v>56</v>
      </c>
      <c r="AA3430" t="s">
        <v>57</v>
      </c>
      <c r="AB3430" t="s">
        <v>56</v>
      </c>
      <c r="AC3430" t="s">
        <v>56</v>
      </c>
      <c r="AD3430" t="s">
        <v>3923</v>
      </c>
      <c r="AE3430">
        <v>1</v>
      </c>
      <c r="AF3430">
        <v>1</v>
      </c>
      <c r="AG3430">
        <v>1</v>
      </c>
      <c r="AH3430">
        <v>0</v>
      </c>
      <c r="AI3430" s="18" t="str">
        <f t="shared" si="213"/>
        <v>0</v>
      </c>
      <c r="AJ3430" s="18" t="str">
        <f t="shared" si="214"/>
        <v>0</v>
      </c>
      <c r="AK3430" s="18" t="str">
        <f t="shared" si="215"/>
        <v>0</v>
      </c>
      <c r="AL3430" s="18">
        <f t="shared" si="216"/>
        <v>0</v>
      </c>
      <c r="AM3430">
        <v>1</v>
      </c>
      <c r="AN3430">
        <v>3</v>
      </c>
      <c r="AO3430">
        <v>0</v>
      </c>
      <c r="AP3430">
        <v>0</v>
      </c>
      <c r="AQ3430">
        <v>0</v>
      </c>
      <c r="AR3430" t="s">
        <v>426</v>
      </c>
      <c r="AS3430" t="s">
        <v>80</v>
      </c>
      <c r="AT3430" t="s">
        <v>80</v>
      </c>
      <c r="AU3430" t="s">
        <v>80</v>
      </c>
      <c r="AV3430" t="s">
        <v>9289</v>
      </c>
      <c r="AW3430" t="s">
        <v>3922</v>
      </c>
      <c r="AX3430">
        <v>1</v>
      </c>
      <c r="AY3430">
        <v>1</v>
      </c>
      <c r="AZ3430">
        <v>1</v>
      </c>
      <c r="BA3430">
        <v>0</v>
      </c>
      <c r="BB3430">
        <v>0</v>
      </c>
      <c r="BC3430">
        <v>0</v>
      </c>
      <c r="BD3430">
        <v>0</v>
      </c>
      <c r="BE3430">
        <v>1</v>
      </c>
      <c r="BF3430">
        <v>1</v>
      </c>
      <c r="BG3430">
        <v>1</v>
      </c>
      <c r="BH3430">
        <v>0</v>
      </c>
      <c r="BI3430">
        <v>0</v>
      </c>
      <c r="BJ3430">
        <v>0</v>
      </c>
      <c r="BK3430">
        <v>0</v>
      </c>
      <c r="BL3430">
        <v>2016031325</v>
      </c>
      <c r="BM3430">
        <v>25</v>
      </c>
    </row>
    <row r="3431" spans="1:65">
      <c r="A3431" t="s">
        <v>9290</v>
      </c>
      <c r="B3431">
        <v>3430</v>
      </c>
      <c r="C3431" t="s">
        <v>1223</v>
      </c>
      <c r="D3431">
        <v>1</v>
      </c>
      <c r="E3431">
        <v>25</v>
      </c>
      <c r="F3431">
        <v>2016031325</v>
      </c>
      <c r="G3431">
        <v>20160313</v>
      </c>
      <c r="H3431" t="s">
        <v>3924</v>
      </c>
      <c r="I3431" t="s">
        <v>1387</v>
      </c>
      <c r="J3431" t="s">
        <v>55</v>
      </c>
      <c r="K3431">
        <v>3</v>
      </c>
      <c r="L3431">
        <v>0</v>
      </c>
      <c r="M3431">
        <v>3</v>
      </c>
      <c r="N3431" t="s">
        <v>56</v>
      </c>
      <c r="O3431" t="s">
        <v>1387</v>
      </c>
      <c r="P3431" t="s">
        <v>68</v>
      </c>
      <c r="Q3431" t="s">
        <v>3</v>
      </c>
      <c r="R3431" t="s">
        <v>3354</v>
      </c>
      <c r="S3431" t="s">
        <v>55</v>
      </c>
      <c r="T3431" t="s">
        <v>68</v>
      </c>
      <c r="U3431" t="s">
        <v>68</v>
      </c>
      <c r="V3431" t="s">
        <v>56</v>
      </c>
      <c r="W3431" t="s">
        <v>55</v>
      </c>
      <c r="X3431" t="s">
        <v>68</v>
      </c>
      <c r="Y3431" t="s">
        <v>56</v>
      </c>
      <c r="Z3431" t="s">
        <v>56</v>
      </c>
      <c r="AA3431" t="s">
        <v>57</v>
      </c>
      <c r="AB3431" t="s">
        <v>68</v>
      </c>
      <c r="AC3431" t="s">
        <v>56</v>
      </c>
      <c r="AD3431" t="s">
        <v>57</v>
      </c>
      <c r="AE3431">
        <v>0</v>
      </c>
      <c r="AF3431">
        <v>0</v>
      </c>
      <c r="AG3431">
        <v>0</v>
      </c>
      <c r="AH3431">
        <v>1</v>
      </c>
      <c r="AI3431" s="18" t="str">
        <f t="shared" si="213"/>
        <v>1</v>
      </c>
      <c r="AJ3431" s="18" t="str">
        <f t="shared" si="214"/>
        <v>1</v>
      </c>
      <c r="AK3431" s="18" t="str">
        <f t="shared" si="215"/>
        <v>1</v>
      </c>
      <c r="AL3431" s="18">
        <f t="shared" si="216"/>
        <v>1</v>
      </c>
      <c r="AM3431" t="s">
        <v>55</v>
      </c>
      <c r="AN3431" t="s">
        <v>55</v>
      </c>
      <c r="AO3431">
        <v>0</v>
      </c>
      <c r="AP3431">
        <v>0</v>
      </c>
      <c r="AQ3431">
        <v>0</v>
      </c>
      <c r="AR3431" t="s">
        <v>379</v>
      </c>
      <c r="AS3431" t="s">
        <v>539</v>
      </c>
      <c r="AT3431" t="s">
        <v>539</v>
      </c>
      <c r="AU3431" t="s">
        <v>4450</v>
      </c>
      <c r="AV3431" t="s">
        <v>9290</v>
      </c>
      <c r="AW3431" t="s">
        <v>3924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1</v>
      </c>
      <c r="BL3431">
        <v>2016031325</v>
      </c>
      <c r="BM3431">
        <v>25</v>
      </c>
    </row>
    <row r="3432" spans="1:65">
      <c r="A3432" t="s">
        <v>9291</v>
      </c>
      <c r="B3432">
        <v>3431</v>
      </c>
      <c r="C3432" t="s">
        <v>1223</v>
      </c>
      <c r="D3432">
        <v>1</v>
      </c>
      <c r="E3432">
        <v>25</v>
      </c>
      <c r="F3432">
        <v>2016031325</v>
      </c>
      <c r="G3432">
        <v>20160313</v>
      </c>
      <c r="H3432" t="s">
        <v>3925</v>
      </c>
      <c r="I3432" t="s">
        <v>1387</v>
      </c>
      <c r="J3432" t="s">
        <v>55</v>
      </c>
      <c r="K3432">
        <v>2</v>
      </c>
      <c r="L3432">
        <v>0</v>
      </c>
      <c r="M3432">
        <v>2</v>
      </c>
      <c r="N3432" t="s">
        <v>56</v>
      </c>
      <c r="O3432" t="s">
        <v>1387</v>
      </c>
      <c r="P3432" t="s">
        <v>68</v>
      </c>
      <c r="Q3432" t="s">
        <v>3</v>
      </c>
      <c r="R3432" t="s">
        <v>3354</v>
      </c>
      <c r="S3432" t="s">
        <v>55</v>
      </c>
      <c r="T3432" t="s">
        <v>56</v>
      </c>
      <c r="U3432" t="s">
        <v>56</v>
      </c>
      <c r="V3432" t="s">
        <v>56</v>
      </c>
      <c r="W3432" t="s">
        <v>55</v>
      </c>
      <c r="X3432" t="s">
        <v>56</v>
      </c>
      <c r="Y3432" t="s">
        <v>56</v>
      </c>
      <c r="Z3432" t="s">
        <v>56</v>
      </c>
      <c r="AA3432" t="s">
        <v>57</v>
      </c>
      <c r="AB3432" t="s">
        <v>68</v>
      </c>
      <c r="AC3432" t="s">
        <v>56</v>
      </c>
      <c r="AD3432" t="s">
        <v>57</v>
      </c>
      <c r="AE3432">
        <v>0</v>
      </c>
      <c r="AF3432">
        <v>0</v>
      </c>
      <c r="AG3432">
        <v>0</v>
      </c>
      <c r="AH3432">
        <v>1</v>
      </c>
      <c r="AI3432" s="18" t="str">
        <f t="shared" si="213"/>
        <v>1</v>
      </c>
      <c r="AJ3432" s="18" t="str">
        <f t="shared" si="214"/>
        <v>1</v>
      </c>
      <c r="AK3432" s="18" t="str">
        <f t="shared" si="215"/>
        <v>1</v>
      </c>
      <c r="AL3432" s="18">
        <f t="shared" si="216"/>
        <v>1</v>
      </c>
      <c r="AM3432" t="s">
        <v>55</v>
      </c>
      <c r="AN3432" t="s">
        <v>55</v>
      </c>
      <c r="AO3432">
        <v>0</v>
      </c>
      <c r="AP3432">
        <v>0</v>
      </c>
      <c r="AQ3432">
        <v>0</v>
      </c>
      <c r="AR3432" t="s">
        <v>379</v>
      </c>
      <c r="AS3432" t="s">
        <v>539</v>
      </c>
      <c r="AT3432" t="s">
        <v>539</v>
      </c>
      <c r="AU3432" t="s">
        <v>4450</v>
      </c>
      <c r="AV3432" t="s">
        <v>9291</v>
      </c>
      <c r="AW3432" t="s">
        <v>3925</v>
      </c>
      <c r="AX3432">
        <v>0</v>
      </c>
      <c r="AY3432">
        <v>0</v>
      </c>
      <c r="AZ3432">
        <v>0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1</v>
      </c>
      <c r="BL3432">
        <v>2016031325</v>
      </c>
      <c r="BM3432">
        <v>25</v>
      </c>
    </row>
    <row r="3433" spans="1:65">
      <c r="A3433" t="s">
        <v>9292</v>
      </c>
      <c r="B3433">
        <v>3432</v>
      </c>
      <c r="C3433" t="s">
        <v>1223</v>
      </c>
      <c r="D3433">
        <v>1</v>
      </c>
      <c r="E3433">
        <v>25</v>
      </c>
      <c r="F3433">
        <v>2016031325</v>
      </c>
      <c r="G3433">
        <v>20160313</v>
      </c>
      <c r="H3433" t="s">
        <v>3926</v>
      </c>
      <c r="I3433" t="s">
        <v>1387</v>
      </c>
      <c r="J3433" t="s">
        <v>55</v>
      </c>
      <c r="K3433">
        <v>3</v>
      </c>
      <c r="L3433">
        <v>1</v>
      </c>
      <c r="M3433">
        <v>2</v>
      </c>
      <c r="N3433" t="s">
        <v>56</v>
      </c>
      <c r="O3433" t="s">
        <v>1387</v>
      </c>
      <c r="P3433" t="s">
        <v>68</v>
      </c>
      <c r="Q3433" t="s">
        <v>3</v>
      </c>
      <c r="R3433" t="s">
        <v>3354</v>
      </c>
      <c r="S3433" t="s">
        <v>55</v>
      </c>
      <c r="T3433" t="s">
        <v>56</v>
      </c>
      <c r="U3433" t="s">
        <v>56</v>
      </c>
      <c r="V3433" t="s">
        <v>56</v>
      </c>
      <c r="W3433" t="s">
        <v>55</v>
      </c>
      <c r="X3433" t="s">
        <v>68</v>
      </c>
      <c r="Y3433" t="s">
        <v>56</v>
      </c>
      <c r="Z3433" t="s">
        <v>56</v>
      </c>
      <c r="AA3433" t="s">
        <v>57</v>
      </c>
      <c r="AB3433" t="s">
        <v>68</v>
      </c>
      <c r="AC3433" t="s">
        <v>56</v>
      </c>
      <c r="AD3433" t="s">
        <v>57</v>
      </c>
      <c r="AE3433">
        <v>0</v>
      </c>
      <c r="AF3433">
        <v>0</v>
      </c>
      <c r="AG3433">
        <v>0</v>
      </c>
      <c r="AH3433">
        <v>1</v>
      </c>
      <c r="AI3433" s="18" t="str">
        <f t="shared" si="213"/>
        <v>1</v>
      </c>
      <c r="AJ3433" s="18" t="str">
        <f t="shared" si="214"/>
        <v>1</v>
      </c>
      <c r="AK3433" s="18" t="str">
        <f t="shared" si="215"/>
        <v>1</v>
      </c>
      <c r="AL3433" s="18">
        <f t="shared" si="216"/>
        <v>1</v>
      </c>
      <c r="AM3433" t="s">
        <v>55</v>
      </c>
      <c r="AN3433" t="s">
        <v>55</v>
      </c>
      <c r="AO3433">
        <v>0</v>
      </c>
      <c r="AP3433">
        <v>0</v>
      </c>
      <c r="AQ3433">
        <v>0</v>
      </c>
      <c r="AR3433" t="s">
        <v>379</v>
      </c>
      <c r="AS3433" t="s">
        <v>539</v>
      </c>
      <c r="AT3433" t="s">
        <v>539</v>
      </c>
      <c r="AU3433" t="s">
        <v>4450</v>
      </c>
      <c r="AV3433" t="s">
        <v>9292</v>
      </c>
      <c r="AW3433" t="s">
        <v>3926</v>
      </c>
      <c r="AX3433">
        <v>0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1</v>
      </c>
      <c r="BL3433">
        <v>2016031325</v>
      </c>
      <c r="BM3433">
        <v>25</v>
      </c>
    </row>
    <row r="3434" spans="1:65">
      <c r="A3434" t="s">
        <v>9293</v>
      </c>
      <c r="B3434">
        <v>3433</v>
      </c>
      <c r="C3434" t="s">
        <v>1223</v>
      </c>
      <c r="D3434">
        <v>1</v>
      </c>
      <c r="E3434">
        <v>25</v>
      </c>
      <c r="F3434">
        <v>2016031325</v>
      </c>
      <c r="G3434">
        <v>20160313</v>
      </c>
      <c r="H3434" t="s">
        <v>3927</v>
      </c>
      <c r="I3434" t="s">
        <v>1387</v>
      </c>
      <c r="J3434" t="s">
        <v>55</v>
      </c>
      <c r="K3434">
        <v>1</v>
      </c>
      <c r="L3434">
        <v>0</v>
      </c>
      <c r="M3434">
        <v>1</v>
      </c>
      <c r="N3434" t="s">
        <v>56</v>
      </c>
      <c r="O3434" t="s">
        <v>1387</v>
      </c>
      <c r="P3434" t="s">
        <v>68</v>
      </c>
      <c r="Q3434" t="s">
        <v>3</v>
      </c>
      <c r="R3434" t="s">
        <v>3354</v>
      </c>
      <c r="S3434" t="s">
        <v>55</v>
      </c>
      <c r="T3434" t="s">
        <v>56</v>
      </c>
      <c r="U3434" t="s">
        <v>56</v>
      </c>
      <c r="V3434" t="s">
        <v>56</v>
      </c>
      <c r="W3434" t="s">
        <v>55</v>
      </c>
      <c r="X3434" t="s">
        <v>68</v>
      </c>
      <c r="Y3434" t="s">
        <v>56</v>
      </c>
      <c r="Z3434" t="s">
        <v>56</v>
      </c>
      <c r="AA3434" t="s">
        <v>57</v>
      </c>
      <c r="AB3434" t="s">
        <v>68</v>
      </c>
      <c r="AC3434" t="s">
        <v>56</v>
      </c>
      <c r="AD3434" t="s">
        <v>57</v>
      </c>
      <c r="AE3434">
        <v>0</v>
      </c>
      <c r="AF3434">
        <v>0</v>
      </c>
      <c r="AG3434">
        <v>0</v>
      </c>
      <c r="AH3434">
        <v>1</v>
      </c>
      <c r="AI3434" s="18" t="str">
        <f t="shared" si="213"/>
        <v>1</v>
      </c>
      <c r="AJ3434" s="18" t="str">
        <f t="shared" si="214"/>
        <v>1</v>
      </c>
      <c r="AK3434" s="18" t="str">
        <f t="shared" si="215"/>
        <v>1</v>
      </c>
      <c r="AL3434" s="18">
        <f t="shared" si="216"/>
        <v>1</v>
      </c>
      <c r="AM3434" t="s">
        <v>55</v>
      </c>
      <c r="AN3434" t="s">
        <v>55</v>
      </c>
      <c r="AO3434">
        <v>0</v>
      </c>
      <c r="AP3434">
        <v>0</v>
      </c>
      <c r="AQ3434">
        <v>0</v>
      </c>
      <c r="AR3434" t="s">
        <v>379</v>
      </c>
      <c r="AS3434" t="s">
        <v>539</v>
      </c>
      <c r="AT3434" t="s">
        <v>539</v>
      </c>
      <c r="AU3434" t="s">
        <v>4450</v>
      </c>
      <c r="AV3434" t="s">
        <v>9293</v>
      </c>
      <c r="AW3434" t="s">
        <v>3927</v>
      </c>
      <c r="AX3434">
        <v>0</v>
      </c>
      <c r="AY3434">
        <v>0</v>
      </c>
      <c r="AZ3434">
        <v>0</v>
      </c>
      <c r="BA3434">
        <v>1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2016031325</v>
      </c>
      <c r="BM3434">
        <v>25</v>
      </c>
    </row>
    <row r="3435" spans="1:65">
      <c r="A3435" t="s">
        <v>9294</v>
      </c>
      <c r="B3435">
        <v>3434</v>
      </c>
      <c r="C3435" t="s">
        <v>1223</v>
      </c>
      <c r="D3435">
        <v>1</v>
      </c>
      <c r="E3435">
        <v>25</v>
      </c>
      <c r="F3435">
        <v>2016031325</v>
      </c>
      <c r="G3435">
        <v>20160313</v>
      </c>
      <c r="H3435" t="s">
        <v>3928</v>
      </c>
      <c r="I3435" t="s">
        <v>1387</v>
      </c>
      <c r="J3435" t="s">
        <v>55</v>
      </c>
      <c r="K3435">
        <v>1</v>
      </c>
      <c r="L3435">
        <v>0</v>
      </c>
      <c r="M3435">
        <v>1</v>
      </c>
      <c r="N3435" t="s">
        <v>56</v>
      </c>
      <c r="O3435" t="s">
        <v>1387</v>
      </c>
      <c r="P3435" t="s">
        <v>68</v>
      </c>
      <c r="Q3435" t="s">
        <v>3</v>
      </c>
      <c r="R3435" t="s">
        <v>3354</v>
      </c>
      <c r="S3435" t="s">
        <v>55</v>
      </c>
      <c r="T3435" t="s">
        <v>56</v>
      </c>
      <c r="U3435" t="s">
        <v>56</v>
      </c>
      <c r="V3435" t="s">
        <v>56</v>
      </c>
      <c r="W3435" t="s">
        <v>55</v>
      </c>
      <c r="X3435" t="s">
        <v>56</v>
      </c>
      <c r="Y3435" t="s">
        <v>56</v>
      </c>
      <c r="Z3435" t="s">
        <v>56</v>
      </c>
      <c r="AA3435" t="s">
        <v>57</v>
      </c>
      <c r="AB3435" t="s">
        <v>68</v>
      </c>
      <c r="AC3435" t="s">
        <v>56</v>
      </c>
      <c r="AD3435" t="s">
        <v>57</v>
      </c>
      <c r="AE3435">
        <v>0</v>
      </c>
      <c r="AF3435">
        <v>0</v>
      </c>
      <c r="AG3435">
        <v>0</v>
      </c>
      <c r="AH3435">
        <v>1</v>
      </c>
      <c r="AI3435" s="18" t="str">
        <f t="shared" si="213"/>
        <v>1</v>
      </c>
      <c r="AJ3435" s="18" t="str">
        <f t="shared" si="214"/>
        <v>1</v>
      </c>
      <c r="AK3435" s="18" t="str">
        <f t="shared" si="215"/>
        <v>1</v>
      </c>
      <c r="AL3435" s="18">
        <f t="shared" si="216"/>
        <v>1</v>
      </c>
      <c r="AM3435" t="s">
        <v>55</v>
      </c>
      <c r="AN3435" t="s">
        <v>55</v>
      </c>
      <c r="AO3435">
        <v>0</v>
      </c>
      <c r="AP3435">
        <v>0</v>
      </c>
      <c r="AQ3435">
        <v>0</v>
      </c>
      <c r="AR3435" t="s">
        <v>379</v>
      </c>
      <c r="AS3435" t="s">
        <v>539</v>
      </c>
      <c r="AT3435" t="s">
        <v>539</v>
      </c>
      <c r="AU3435" t="s">
        <v>4450</v>
      </c>
      <c r="AV3435" t="s">
        <v>9294</v>
      </c>
      <c r="AW3435" t="s">
        <v>3928</v>
      </c>
      <c r="AX3435">
        <v>0</v>
      </c>
      <c r="AY3435">
        <v>0</v>
      </c>
      <c r="AZ3435">
        <v>0</v>
      </c>
      <c r="BA3435">
        <v>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1</v>
      </c>
      <c r="BL3435">
        <v>2016031325</v>
      </c>
      <c r="BM3435">
        <v>25</v>
      </c>
    </row>
    <row r="3436" spans="1:65">
      <c r="A3436" t="s">
        <v>9295</v>
      </c>
      <c r="B3436">
        <v>3435</v>
      </c>
      <c r="C3436" t="s">
        <v>1223</v>
      </c>
      <c r="D3436">
        <v>1</v>
      </c>
      <c r="E3436">
        <v>25</v>
      </c>
      <c r="F3436">
        <v>2016031325</v>
      </c>
      <c r="G3436">
        <v>20160313</v>
      </c>
      <c r="H3436" t="s">
        <v>3929</v>
      </c>
      <c r="I3436" t="s">
        <v>977</v>
      </c>
      <c r="J3436" t="s">
        <v>55</v>
      </c>
      <c r="K3436">
        <v>0</v>
      </c>
      <c r="L3436" t="s">
        <v>55</v>
      </c>
      <c r="M3436" t="s">
        <v>55</v>
      </c>
      <c r="N3436" t="s">
        <v>56</v>
      </c>
      <c r="O3436" t="s">
        <v>57</v>
      </c>
      <c r="P3436" t="s">
        <v>57</v>
      </c>
      <c r="Q3436" t="s">
        <v>3</v>
      </c>
      <c r="R3436" t="s">
        <v>80</v>
      </c>
      <c r="S3436" t="s">
        <v>55</v>
      </c>
      <c r="T3436" t="s">
        <v>56</v>
      </c>
      <c r="U3436" t="s">
        <v>56</v>
      </c>
      <c r="V3436" t="s">
        <v>56</v>
      </c>
      <c r="W3436" t="s">
        <v>55</v>
      </c>
      <c r="X3436" t="s">
        <v>56</v>
      </c>
      <c r="Y3436" t="s">
        <v>56</v>
      </c>
      <c r="Z3436" t="s">
        <v>56</v>
      </c>
      <c r="AA3436" t="s">
        <v>57</v>
      </c>
      <c r="AB3436" t="s">
        <v>68</v>
      </c>
      <c r="AC3436" t="s">
        <v>56</v>
      </c>
      <c r="AD3436" t="s">
        <v>57</v>
      </c>
      <c r="AE3436">
        <v>0</v>
      </c>
      <c r="AF3436">
        <v>0</v>
      </c>
      <c r="AG3436">
        <v>0</v>
      </c>
      <c r="AH3436">
        <v>1</v>
      </c>
      <c r="AI3436" s="18" t="str">
        <f t="shared" si="213"/>
        <v>1</v>
      </c>
      <c r="AJ3436" s="18" t="str">
        <f t="shared" si="214"/>
        <v>1</v>
      </c>
      <c r="AK3436" s="18" t="str">
        <f t="shared" si="215"/>
        <v>1</v>
      </c>
      <c r="AL3436" s="18">
        <f t="shared" si="216"/>
        <v>1</v>
      </c>
      <c r="AM3436" t="s">
        <v>55</v>
      </c>
      <c r="AN3436" t="s">
        <v>55</v>
      </c>
      <c r="AO3436">
        <v>0</v>
      </c>
      <c r="AP3436">
        <v>0</v>
      </c>
      <c r="AQ3436">
        <v>0</v>
      </c>
      <c r="AR3436" t="s">
        <v>298</v>
      </c>
      <c r="AS3436" t="s">
        <v>80</v>
      </c>
      <c r="AT3436" t="s">
        <v>80</v>
      </c>
      <c r="AU3436" t="s">
        <v>80</v>
      </c>
      <c r="AV3436" t="s">
        <v>9295</v>
      </c>
      <c r="AW3436" t="s">
        <v>3929</v>
      </c>
      <c r="AX3436">
        <v>0</v>
      </c>
      <c r="AY3436">
        <v>0</v>
      </c>
      <c r="AZ3436">
        <v>0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1</v>
      </c>
      <c r="BL3436">
        <v>2016031325</v>
      </c>
      <c r="BM3436">
        <v>25</v>
      </c>
    </row>
    <row r="3437" spans="1:65">
      <c r="A3437" t="s">
        <v>9296</v>
      </c>
      <c r="B3437">
        <v>3436</v>
      </c>
      <c r="C3437" t="s">
        <v>1223</v>
      </c>
      <c r="D3437">
        <v>1</v>
      </c>
      <c r="E3437">
        <v>25</v>
      </c>
      <c r="F3437">
        <v>2016031325</v>
      </c>
      <c r="G3437">
        <v>20160313</v>
      </c>
      <c r="H3437" t="s">
        <v>3930</v>
      </c>
      <c r="I3437" t="s">
        <v>1387</v>
      </c>
      <c r="J3437" t="s">
        <v>55</v>
      </c>
      <c r="K3437">
        <v>2</v>
      </c>
      <c r="L3437">
        <v>1</v>
      </c>
      <c r="M3437">
        <v>1</v>
      </c>
      <c r="N3437" t="s">
        <v>56</v>
      </c>
      <c r="O3437" t="s">
        <v>1387</v>
      </c>
      <c r="P3437" t="s">
        <v>68</v>
      </c>
      <c r="Q3437" t="s">
        <v>3</v>
      </c>
      <c r="R3437" t="s">
        <v>3354</v>
      </c>
      <c r="S3437" t="s">
        <v>55</v>
      </c>
      <c r="T3437" t="s">
        <v>56</v>
      </c>
      <c r="U3437" t="s">
        <v>56</v>
      </c>
      <c r="V3437" t="s">
        <v>56</v>
      </c>
      <c r="W3437" t="s">
        <v>55</v>
      </c>
      <c r="X3437" t="s">
        <v>68</v>
      </c>
      <c r="Y3437" t="s">
        <v>56</v>
      </c>
      <c r="Z3437" t="s">
        <v>56</v>
      </c>
      <c r="AA3437" t="s">
        <v>57</v>
      </c>
      <c r="AB3437" t="s">
        <v>68</v>
      </c>
      <c r="AC3437" t="s">
        <v>56</v>
      </c>
      <c r="AD3437" t="s">
        <v>57</v>
      </c>
      <c r="AE3437">
        <v>0</v>
      </c>
      <c r="AF3437">
        <v>0</v>
      </c>
      <c r="AG3437">
        <v>0</v>
      </c>
      <c r="AH3437">
        <v>1</v>
      </c>
      <c r="AI3437" s="18" t="str">
        <f t="shared" si="213"/>
        <v>1</v>
      </c>
      <c r="AJ3437" s="18" t="str">
        <f t="shared" si="214"/>
        <v>1</v>
      </c>
      <c r="AK3437" s="18" t="str">
        <f t="shared" si="215"/>
        <v>1</v>
      </c>
      <c r="AL3437" s="18">
        <f t="shared" si="216"/>
        <v>1</v>
      </c>
      <c r="AM3437" t="s">
        <v>55</v>
      </c>
      <c r="AN3437" t="s">
        <v>55</v>
      </c>
      <c r="AO3437">
        <v>0</v>
      </c>
      <c r="AP3437">
        <v>0</v>
      </c>
      <c r="AQ3437">
        <v>0</v>
      </c>
      <c r="AR3437" t="s">
        <v>379</v>
      </c>
      <c r="AS3437" t="s">
        <v>539</v>
      </c>
      <c r="AT3437" t="s">
        <v>539</v>
      </c>
      <c r="AU3437" t="s">
        <v>4450</v>
      </c>
      <c r="AV3437" t="s">
        <v>9296</v>
      </c>
      <c r="AW3437" t="s">
        <v>3930</v>
      </c>
      <c r="AX3437">
        <v>0</v>
      </c>
      <c r="AY3437">
        <v>0</v>
      </c>
      <c r="AZ3437">
        <v>0</v>
      </c>
      <c r="BA3437">
        <v>1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1</v>
      </c>
      <c r="BL3437">
        <v>2016031325</v>
      </c>
      <c r="BM3437">
        <v>25</v>
      </c>
    </row>
    <row r="3438" spans="1:65">
      <c r="A3438" t="s">
        <v>9297</v>
      </c>
      <c r="B3438">
        <v>3437</v>
      </c>
      <c r="C3438" t="s">
        <v>1223</v>
      </c>
      <c r="D3438">
        <v>1</v>
      </c>
      <c r="E3438">
        <v>25</v>
      </c>
      <c r="F3438">
        <v>2016031325</v>
      </c>
      <c r="G3438">
        <v>20160313</v>
      </c>
      <c r="H3438" t="s">
        <v>3931</v>
      </c>
      <c r="I3438" t="s">
        <v>1387</v>
      </c>
      <c r="J3438" t="s">
        <v>55</v>
      </c>
      <c r="K3438">
        <v>2</v>
      </c>
      <c r="L3438">
        <v>2</v>
      </c>
      <c r="M3438">
        <v>0</v>
      </c>
      <c r="N3438" t="s">
        <v>56</v>
      </c>
      <c r="O3438" t="s">
        <v>1387</v>
      </c>
      <c r="P3438" t="s">
        <v>68</v>
      </c>
      <c r="Q3438" t="s">
        <v>3</v>
      </c>
      <c r="R3438" t="s">
        <v>3354</v>
      </c>
      <c r="S3438" t="s">
        <v>55</v>
      </c>
      <c r="T3438" t="s">
        <v>56</v>
      </c>
      <c r="U3438" t="s">
        <v>56</v>
      </c>
      <c r="V3438" t="s">
        <v>56</v>
      </c>
      <c r="W3438" t="s">
        <v>55</v>
      </c>
      <c r="X3438" t="s">
        <v>68</v>
      </c>
      <c r="Y3438" t="s">
        <v>56</v>
      </c>
      <c r="Z3438" t="s">
        <v>56</v>
      </c>
      <c r="AA3438" t="s">
        <v>57</v>
      </c>
      <c r="AB3438" t="s">
        <v>56</v>
      </c>
      <c r="AC3438" t="s">
        <v>56</v>
      </c>
      <c r="AD3438" t="s">
        <v>57</v>
      </c>
      <c r="AE3438">
        <v>0</v>
      </c>
      <c r="AF3438">
        <v>0</v>
      </c>
      <c r="AG3438">
        <v>0</v>
      </c>
      <c r="AH3438">
        <v>1</v>
      </c>
      <c r="AI3438" s="18" t="str">
        <f t="shared" si="213"/>
        <v>1</v>
      </c>
      <c r="AJ3438" s="18" t="str">
        <f t="shared" si="214"/>
        <v>1</v>
      </c>
      <c r="AK3438" s="18" t="str">
        <f t="shared" si="215"/>
        <v>1</v>
      </c>
      <c r="AL3438" s="18">
        <f t="shared" si="216"/>
        <v>1</v>
      </c>
      <c r="AM3438" t="s">
        <v>55</v>
      </c>
      <c r="AN3438" t="s">
        <v>55</v>
      </c>
      <c r="AO3438">
        <v>0</v>
      </c>
      <c r="AP3438">
        <v>0</v>
      </c>
      <c r="AQ3438">
        <v>0</v>
      </c>
      <c r="AR3438" t="s">
        <v>379</v>
      </c>
      <c r="AS3438" t="s">
        <v>539</v>
      </c>
      <c r="AT3438" t="s">
        <v>539</v>
      </c>
      <c r="AU3438" t="s">
        <v>4450</v>
      </c>
      <c r="AV3438" t="s">
        <v>9297</v>
      </c>
      <c r="AW3438" t="s">
        <v>3931</v>
      </c>
      <c r="AX3438">
        <v>0</v>
      </c>
      <c r="AY3438">
        <v>0</v>
      </c>
      <c r="AZ3438">
        <v>0</v>
      </c>
      <c r="BA3438">
        <v>1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1</v>
      </c>
      <c r="BL3438">
        <v>2016031325</v>
      </c>
      <c r="BM3438">
        <v>25</v>
      </c>
    </row>
    <row r="3439" spans="1:65">
      <c r="A3439" t="s">
        <v>9298</v>
      </c>
      <c r="B3439">
        <v>3438</v>
      </c>
      <c r="C3439" t="s">
        <v>1223</v>
      </c>
      <c r="D3439">
        <v>1</v>
      </c>
      <c r="E3439">
        <v>25</v>
      </c>
      <c r="F3439">
        <v>2016031325</v>
      </c>
      <c r="G3439">
        <v>20160313</v>
      </c>
      <c r="H3439" t="s">
        <v>3932</v>
      </c>
      <c r="I3439" t="s">
        <v>1338</v>
      </c>
      <c r="J3439" t="s">
        <v>55</v>
      </c>
      <c r="K3439">
        <v>0</v>
      </c>
      <c r="L3439" t="s">
        <v>55</v>
      </c>
      <c r="M3439" t="s">
        <v>55</v>
      </c>
      <c r="N3439" t="s">
        <v>56</v>
      </c>
      <c r="O3439" t="s">
        <v>57</v>
      </c>
      <c r="P3439" t="s">
        <v>57</v>
      </c>
      <c r="Q3439" t="s">
        <v>3</v>
      </c>
      <c r="R3439" t="s">
        <v>3354</v>
      </c>
      <c r="S3439" t="s">
        <v>55</v>
      </c>
      <c r="T3439" t="s">
        <v>56</v>
      </c>
      <c r="U3439" t="s">
        <v>56</v>
      </c>
      <c r="V3439" t="s">
        <v>56</v>
      </c>
      <c r="W3439" t="s">
        <v>55</v>
      </c>
      <c r="X3439" t="s">
        <v>56</v>
      </c>
      <c r="Y3439" t="s">
        <v>56</v>
      </c>
      <c r="Z3439" t="s">
        <v>56</v>
      </c>
      <c r="AA3439" t="s">
        <v>57</v>
      </c>
      <c r="AB3439" t="s">
        <v>68</v>
      </c>
      <c r="AC3439" t="s">
        <v>56</v>
      </c>
      <c r="AD3439" t="s">
        <v>57</v>
      </c>
      <c r="AE3439">
        <v>0</v>
      </c>
      <c r="AF3439">
        <v>0</v>
      </c>
      <c r="AG3439">
        <v>0</v>
      </c>
      <c r="AH3439">
        <v>1</v>
      </c>
      <c r="AI3439" s="18" t="str">
        <f t="shared" si="213"/>
        <v>1</v>
      </c>
      <c r="AJ3439" s="18" t="str">
        <f t="shared" si="214"/>
        <v>1</v>
      </c>
      <c r="AK3439" s="18" t="str">
        <f t="shared" si="215"/>
        <v>1</v>
      </c>
      <c r="AL3439" s="18">
        <f t="shared" si="216"/>
        <v>1</v>
      </c>
      <c r="AM3439" t="s">
        <v>55</v>
      </c>
      <c r="AN3439" t="s">
        <v>55</v>
      </c>
      <c r="AO3439">
        <v>0</v>
      </c>
      <c r="AP3439">
        <v>0</v>
      </c>
      <c r="AQ3439">
        <v>0</v>
      </c>
      <c r="AR3439" t="s">
        <v>101</v>
      </c>
      <c r="AS3439" t="s">
        <v>539</v>
      </c>
      <c r="AT3439" t="s">
        <v>539</v>
      </c>
      <c r="AU3439" t="s">
        <v>4450</v>
      </c>
      <c r="AV3439" t="s">
        <v>9298</v>
      </c>
      <c r="AW3439" t="s">
        <v>3932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1</v>
      </c>
      <c r="BL3439">
        <v>2016031325</v>
      </c>
      <c r="BM3439">
        <v>25</v>
      </c>
    </row>
    <row r="3440" spans="1:65">
      <c r="A3440" t="s">
        <v>9299</v>
      </c>
      <c r="B3440">
        <v>3439</v>
      </c>
      <c r="C3440" t="s">
        <v>1223</v>
      </c>
      <c r="D3440">
        <v>1</v>
      </c>
      <c r="E3440">
        <v>25</v>
      </c>
      <c r="F3440">
        <v>2016031325</v>
      </c>
      <c r="G3440">
        <v>20160313</v>
      </c>
      <c r="H3440" t="s">
        <v>3933</v>
      </c>
      <c r="I3440" t="s">
        <v>54</v>
      </c>
      <c r="J3440" t="s">
        <v>55</v>
      </c>
      <c r="K3440">
        <v>0</v>
      </c>
      <c r="L3440" t="s">
        <v>55</v>
      </c>
      <c r="M3440" t="s">
        <v>55</v>
      </c>
      <c r="N3440" t="s">
        <v>56</v>
      </c>
      <c r="O3440" t="s">
        <v>57</v>
      </c>
      <c r="P3440" t="s">
        <v>57</v>
      </c>
      <c r="Q3440" t="s">
        <v>3</v>
      </c>
      <c r="R3440" t="s">
        <v>80</v>
      </c>
      <c r="S3440" t="s">
        <v>55</v>
      </c>
      <c r="T3440" t="s">
        <v>56</v>
      </c>
      <c r="U3440" t="s">
        <v>56</v>
      </c>
      <c r="V3440" t="s">
        <v>56</v>
      </c>
      <c r="W3440" t="s">
        <v>55</v>
      </c>
      <c r="X3440" t="s">
        <v>56</v>
      </c>
      <c r="Y3440" t="s">
        <v>56</v>
      </c>
      <c r="Z3440" t="s">
        <v>56</v>
      </c>
      <c r="AA3440" t="s">
        <v>57</v>
      </c>
      <c r="AB3440" t="s">
        <v>56</v>
      </c>
      <c r="AC3440" t="s">
        <v>56</v>
      </c>
      <c r="AD3440" t="s">
        <v>57</v>
      </c>
      <c r="AE3440">
        <v>0</v>
      </c>
      <c r="AF3440">
        <v>0</v>
      </c>
      <c r="AG3440">
        <v>0</v>
      </c>
      <c r="AH3440">
        <v>1</v>
      </c>
      <c r="AI3440" s="18" t="str">
        <f t="shared" si="213"/>
        <v>1</v>
      </c>
      <c r="AJ3440" s="18" t="str">
        <f t="shared" si="214"/>
        <v>1</v>
      </c>
      <c r="AK3440" s="18" t="str">
        <f t="shared" si="215"/>
        <v>1</v>
      </c>
      <c r="AL3440" s="18">
        <f t="shared" si="216"/>
        <v>1</v>
      </c>
      <c r="AM3440" t="s">
        <v>55</v>
      </c>
      <c r="AN3440" t="s">
        <v>55</v>
      </c>
      <c r="AO3440">
        <v>0</v>
      </c>
      <c r="AP3440">
        <v>0</v>
      </c>
      <c r="AQ3440">
        <v>0</v>
      </c>
      <c r="AR3440" t="s">
        <v>59</v>
      </c>
      <c r="AS3440" t="s">
        <v>80</v>
      </c>
      <c r="AT3440" t="s">
        <v>80</v>
      </c>
      <c r="AU3440" t="s">
        <v>80</v>
      </c>
      <c r="AV3440" t="s">
        <v>9299</v>
      </c>
      <c r="AW3440" t="s">
        <v>3933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2016031325</v>
      </c>
      <c r="BM3440">
        <v>25</v>
      </c>
    </row>
    <row r="3441" spans="1:65">
      <c r="A3441" t="s">
        <v>9300</v>
      </c>
      <c r="B3441">
        <v>3440</v>
      </c>
      <c r="C3441" t="s">
        <v>1223</v>
      </c>
      <c r="D3441">
        <v>1</v>
      </c>
      <c r="E3441">
        <v>25</v>
      </c>
      <c r="F3441">
        <v>2016031325</v>
      </c>
      <c r="G3441">
        <v>20160313</v>
      </c>
      <c r="H3441" t="s">
        <v>3934</v>
      </c>
      <c r="I3441" t="s">
        <v>1387</v>
      </c>
      <c r="J3441" t="s">
        <v>55</v>
      </c>
      <c r="K3441">
        <v>2</v>
      </c>
      <c r="L3441">
        <v>1</v>
      </c>
      <c r="M3441">
        <v>1</v>
      </c>
      <c r="N3441" t="s">
        <v>56</v>
      </c>
      <c r="O3441" t="s">
        <v>1387</v>
      </c>
      <c r="P3441" t="s">
        <v>68</v>
      </c>
      <c r="Q3441" t="s">
        <v>3</v>
      </c>
      <c r="R3441" t="s">
        <v>3354</v>
      </c>
      <c r="S3441" t="s">
        <v>55</v>
      </c>
      <c r="T3441" t="s">
        <v>56</v>
      </c>
      <c r="U3441" t="s">
        <v>56</v>
      </c>
      <c r="V3441" t="s">
        <v>56</v>
      </c>
      <c r="W3441" t="s">
        <v>55</v>
      </c>
      <c r="X3441" t="s">
        <v>68</v>
      </c>
      <c r="Y3441" t="s">
        <v>56</v>
      </c>
      <c r="Z3441" t="s">
        <v>56</v>
      </c>
      <c r="AA3441" t="s">
        <v>57</v>
      </c>
      <c r="AB3441" t="s">
        <v>68</v>
      </c>
      <c r="AC3441" t="s">
        <v>56</v>
      </c>
      <c r="AD3441" t="s">
        <v>57</v>
      </c>
      <c r="AE3441">
        <v>0</v>
      </c>
      <c r="AF3441">
        <v>0</v>
      </c>
      <c r="AG3441">
        <v>0</v>
      </c>
      <c r="AH3441">
        <v>1</v>
      </c>
      <c r="AI3441" s="18" t="str">
        <f t="shared" si="213"/>
        <v>1</v>
      </c>
      <c r="AJ3441" s="18" t="str">
        <f t="shared" si="214"/>
        <v>1</v>
      </c>
      <c r="AK3441" s="18" t="str">
        <f t="shared" si="215"/>
        <v>1</v>
      </c>
      <c r="AL3441" s="18">
        <f t="shared" si="216"/>
        <v>1</v>
      </c>
      <c r="AM3441" t="s">
        <v>55</v>
      </c>
      <c r="AN3441" t="s">
        <v>55</v>
      </c>
      <c r="AO3441">
        <v>0</v>
      </c>
      <c r="AP3441">
        <v>0</v>
      </c>
      <c r="AQ3441">
        <v>0</v>
      </c>
      <c r="AR3441" t="s">
        <v>379</v>
      </c>
      <c r="AS3441" t="s">
        <v>539</v>
      </c>
      <c r="AT3441" t="s">
        <v>539</v>
      </c>
      <c r="AU3441" t="s">
        <v>4450</v>
      </c>
      <c r="AV3441" t="s">
        <v>9300</v>
      </c>
      <c r="AW3441" t="s">
        <v>3934</v>
      </c>
      <c r="AX3441">
        <v>0</v>
      </c>
      <c r="AY3441">
        <v>0</v>
      </c>
      <c r="AZ3441">
        <v>0</v>
      </c>
      <c r="BA3441">
        <v>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1</v>
      </c>
      <c r="BL3441">
        <v>2016031325</v>
      </c>
      <c r="BM3441">
        <v>25</v>
      </c>
    </row>
    <row r="3442" spans="1:65">
      <c r="A3442" t="s">
        <v>9301</v>
      </c>
      <c r="B3442">
        <v>3441</v>
      </c>
      <c r="C3442" t="s">
        <v>57</v>
      </c>
      <c r="D3442" t="s">
        <v>55</v>
      </c>
      <c r="E3442">
        <v>25</v>
      </c>
      <c r="F3442">
        <v>2016031325</v>
      </c>
      <c r="G3442" t="s">
        <v>55</v>
      </c>
      <c r="H3442" t="s">
        <v>3935</v>
      </c>
      <c r="I3442" t="s">
        <v>55</v>
      </c>
      <c r="J3442" t="s">
        <v>55</v>
      </c>
      <c r="K3442" t="s">
        <v>55</v>
      </c>
      <c r="L3442" t="s">
        <v>55</v>
      </c>
      <c r="M3442" t="s">
        <v>55</v>
      </c>
      <c r="N3442" t="s">
        <v>57</v>
      </c>
      <c r="O3442" t="s">
        <v>57</v>
      </c>
      <c r="P3442" t="s">
        <v>57</v>
      </c>
      <c r="Q3442" t="s">
        <v>57</v>
      </c>
      <c r="R3442" t="s">
        <v>57</v>
      </c>
      <c r="S3442" t="s">
        <v>55</v>
      </c>
      <c r="T3442" t="s">
        <v>57</v>
      </c>
      <c r="U3442" t="s">
        <v>57</v>
      </c>
      <c r="V3442" t="s">
        <v>57</v>
      </c>
      <c r="W3442" t="s">
        <v>55</v>
      </c>
      <c r="X3442" t="s">
        <v>57</v>
      </c>
      <c r="Y3442" t="s">
        <v>57</v>
      </c>
      <c r="Z3442" t="s">
        <v>57</v>
      </c>
      <c r="AA3442" t="s">
        <v>57</v>
      </c>
      <c r="AB3442" t="s">
        <v>57</v>
      </c>
      <c r="AC3442" t="s">
        <v>57</v>
      </c>
      <c r="AD3442" t="s">
        <v>57</v>
      </c>
      <c r="AE3442">
        <v>0</v>
      </c>
      <c r="AF3442">
        <v>0</v>
      </c>
      <c r="AG3442">
        <v>0</v>
      </c>
      <c r="AH3442">
        <v>0</v>
      </c>
      <c r="AI3442" s="18" t="str">
        <f t="shared" si="213"/>
        <v>1</v>
      </c>
      <c r="AJ3442" s="18" t="str">
        <f t="shared" si="214"/>
        <v>1</v>
      </c>
      <c r="AK3442" s="18" t="str">
        <f t="shared" si="215"/>
        <v>1</v>
      </c>
      <c r="AL3442" s="18">
        <f t="shared" si="216"/>
        <v>0</v>
      </c>
      <c r="AM3442" t="s">
        <v>55</v>
      </c>
      <c r="AN3442" t="s">
        <v>55</v>
      </c>
      <c r="AO3442">
        <v>0</v>
      </c>
      <c r="AP3442">
        <v>1</v>
      </c>
      <c r="AQ3442">
        <v>0</v>
      </c>
      <c r="AR3442" t="s">
        <v>59</v>
      </c>
      <c r="AS3442" t="s">
        <v>80</v>
      </c>
      <c r="AT3442" t="s">
        <v>80</v>
      </c>
      <c r="AU3442" t="s">
        <v>80</v>
      </c>
      <c r="AV3442" t="s">
        <v>9301</v>
      </c>
      <c r="AW3442" t="s">
        <v>3935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1</v>
      </c>
      <c r="BJ3442">
        <v>0</v>
      </c>
      <c r="BK3442">
        <v>0</v>
      </c>
      <c r="BL3442">
        <v>2016031325</v>
      </c>
      <c r="BM3442">
        <v>25</v>
      </c>
    </row>
    <row r="3443" spans="1:65">
      <c r="A3443" t="s">
        <v>9302</v>
      </c>
      <c r="B3443">
        <v>3442</v>
      </c>
      <c r="C3443" t="s">
        <v>57</v>
      </c>
      <c r="D3443" t="s">
        <v>55</v>
      </c>
      <c r="E3443">
        <v>25</v>
      </c>
      <c r="F3443">
        <v>2016031325</v>
      </c>
      <c r="G3443" t="s">
        <v>55</v>
      </c>
      <c r="H3443" t="s">
        <v>3936</v>
      </c>
      <c r="I3443" t="s">
        <v>55</v>
      </c>
      <c r="J3443" t="s">
        <v>55</v>
      </c>
      <c r="K3443" t="s">
        <v>55</v>
      </c>
      <c r="L3443" t="s">
        <v>55</v>
      </c>
      <c r="M3443" t="s">
        <v>55</v>
      </c>
      <c r="N3443" t="s">
        <v>57</v>
      </c>
      <c r="O3443" t="s">
        <v>57</v>
      </c>
      <c r="P3443" t="s">
        <v>57</v>
      </c>
      <c r="Q3443" t="s">
        <v>57</v>
      </c>
      <c r="R3443" t="s">
        <v>57</v>
      </c>
      <c r="S3443" t="s">
        <v>55</v>
      </c>
      <c r="T3443" t="s">
        <v>57</v>
      </c>
      <c r="U3443" t="s">
        <v>57</v>
      </c>
      <c r="V3443" t="s">
        <v>57</v>
      </c>
      <c r="W3443" t="s">
        <v>55</v>
      </c>
      <c r="X3443" t="s">
        <v>57</v>
      </c>
      <c r="Y3443" t="s">
        <v>57</v>
      </c>
      <c r="Z3443" t="s">
        <v>57</v>
      </c>
      <c r="AA3443" t="s">
        <v>57</v>
      </c>
      <c r="AB3443" t="s">
        <v>57</v>
      </c>
      <c r="AC3443" t="s">
        <v>57</v>
      </c>
      <c r="AD3443" t="s">
        <v>57</v>
      </c>
      <c r="AE3443">
        <v>0</v>
      </c>
      <c r="AF3443">
        <v>0</v>
      </c>
      <c r="AG3443">
        <v>0</v>
      </c>
      <c r="AH3443">
        <v>0</v>
      </c>
      <c r="AI3443" s="18" t="str">
        <f t="shared" si="213"/>
        <v>1</v>
      </c>
      <c r="AJ3443" s="18" t="str">
        <f t="shared" si="214"/>
        <v>1</v>
      </c>
      <c r="AK3443" s="18" t="str">
        <f t="shared" si="215"/>
        <v>1</v>
      </c>
      <c r="AL3443" s="18">
        <f t="shared" si="216"/>
        <v>0</v>
      </c>
      <c r="AM3443" t="s">
        <v>55</v>
      </c>
      <c r="AN3443" t="s">
        <v>55</v>
      </c>
      <c r="AO3443">
        <v>0</v>
      </c>
      <c r="AP3443">
        <v>1</v>
      </c>
      <c r="AQ3443">
        <v>0</v>
      </c>
      <c r="AR3443" t="s">
        <v>59</v>
      </c>
      <c r="AS3443" t="s">
        <v>80</v>
      </c>
      <c r="AT3443" t="s">
        <v>80</v>
      </c>
      <c r="AU3443" t="s">
        <v>80</v>
      </c>
      <c r="AV3443" t="s">
        <v>9302</v>
      </c>
      <c r="AW3443" t="s">
        <v>3936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0</v>
      </c>
      <c r="BL3443">
        <v>2016031325</v>
      </c>
      <c r="BM3443">
        <v>25</v>
      </c>
    </row>
    <row r="3444" spans="1:65">
      <c r="A3444" t="s">
        <v>9303</v>
      </c>
      <c r="B3444">
        <v>3443</v>
      </c>
      <c r="C3444" t="s">
        <v>1223</v>
      </c>
      <c r="D3444">
        <v>1</v>
      </c>
      <c r="E3444">
        <v>25</v>
      </c>
      <c r="F3444">
        <v>2016031325</v>
      </c>
      <c r="G3444">
        <v>20160313</v>
      </c>
      <c r="H3444" t="s">
        <v>3937</v>
      </c>
      <c r="I3444" t="s">
        <v>1387</v>
      </c>
      <c r="J3444" t="s">
        <v>55</v>
      </c>
      <c r="K3444">
        <v>2</v>
      </c>
      <c r="L3444">
        <v>1</v>
      </c>
      <c r="M3444">
        <v>1</v>
      </c>
      <c r="N3444" t="s">
        <v>56</v>
      </c>
      <c r="O3444" t="s">
        <v>1387</v>
      </c>
      <c r="P3444" t="s">
        <v>68</v>
      </c>
      <c r="Q3444" t="s">
        <v>3</v>
      </c>
      <c r="R3444" t="s">
        <v>3354</v>
      </c>
      <c r="S3444" t="s">
        <v>55</v>
      </c>
      <c r="T3444" t="s">
        <v>56</v>
      </c>
      <c r="U3444" t="s">
        <v>56</v>
      </c>
      <c r="V3444" t="s">
        <v>56</v>
      </c>
      <c r="W3444" t="s">
        <v>55</v>
      </c>
      <c r="X3444" t="s">
        <v>68</v>
      </c>
      <c r="Y3444" t="s">
        <v>56</v>
      </c>
      <c r="Z3444" t="s">
        <v>56</v>
      </c>
      <c r="AA3444" t="s">
        <v>57</v>
      </c>
      <c r="AB3444" t="s">
        <v>68</v>
      </c>
      <c r="AC3444" t="s">
        <v>56</v>
      </c>
      <c r="AD3444" t="s">
        <v>57</v>
      </c>
      <c r="AE3444">
        <v>0</v>
      </c>
      <c r="AF3444">
        <v>0</v>
      </c>
      <c r="AG3444">
        <v>0</v>
      </c>
      <c r="AH3444">
        <v>1</v>
      </c>
      <c r="AI3444" s="18" t="str">
        <f t="shared" si="213"/>
        <v>1</v>
      </c>
      <c r="AJ3444" s="18" t="str">
        <f t="shared" si="214"/>
        <v>1</v>
      </c>
      <c r="AK3444" s="18" t="str">
        <f t="shared" si="215"/>
        <v>1</v>
      </c>
      <c r="AL3444" s="18">
        <f t="shared" si="216"/>
        <v>1</v>
      </c>
      <c r="AM3444" t="s">
        <v>55</v>
      </c>
      <c r="AN3444" t="s">
        <v>55</v>
      </c>
      <c r="AO3444">
        <v>0</v>
      </c>
      <c r="AP3444">
        <v>0</v>
      </c>
      <c r="AQ3444">
        <v>0</v>
      </c>
      <c r="AR3444" t="s">
        <v>379</v>
      </c>
      <c r="AS3444" t="s">
        <v>539</v>
      </c>
      <c r="AT3444" t="s">
        <v>539</v>
      </c>
      <c r="AU3444" t="s">
        <v>4450</v>
      </c>
      <c r="AV3444" t="s">
        <v>9303</v>
      </c>
      <c r="AW3444" t="s">
        <v>3937</v>
      </c>
      <c r="AX3444">
        <v>0</v>
      </c>
      <c r="AY3444">
        <v>0</v>
      </c>
      <c r="AZ3444">
        <v>0</v>
      </c>
      <c r="BA3444">
        <v>1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1</v>
      </c>
      <c r="BL3444">
        <v>2016031325</v>
      </c>
      <c r="BM3444">
        <v>25</v>
      </c>
    </row>
    <row r="3445" spans="1:65">
      <c r="A3445" t="s">
        <v>9304</v>
      </c>
      <c r="B3445">
        <v>3444</v>
      </c>
      <c r="C3445" t="s">
        <v>1223</v>
      </c>
      <c r="D3445">
        <v>1</v>
      </c>
      <c r="E3445">
        <v>25</v>
      </c>
      <c r="F3445">
        <v>2016031325</v>
      </c>
      <c r="G3445">
        <v>20160313</v>
      </c>
      <c r="H3445" t="s">
        <v>3938</v>
      </c>
      <c r="I3445" t="s">
        <v>1387</v>
      </c>
      <c r="J3445" t="s">
        <v>55</v>
      </c>
      <c r="K3445">
        <v>2</v>
      </c>
      <c r="L3445">
        <v>0</v>
      </c>
      <c r="M3445">
        <v>2</v>
      </c>
      <c r="N3445" t="s">
        <v>56</v>
      </c>
      <c r="O3445" t="s">
        <v>1387</v>
      </c>
      <c r="P3445" t="s">
        <v>68</v>
      </c>
      <c r="Q3445" t="s">
        <v>3</v>
      </c>
      <c r="R3445" t="s">
        <v>3354</v>
      </c>
      <c r="S3445" t="s">
        <v>55</v>
      </c>
      <c r="T3445" t="s">
        <v>56</v>
      </c>
      <c r="U3445" t="s">
        <v>56</v>
      </c>
      <c r="V3445" t="s">
        <v>56</v>
      </c>
      <c r="W3445" t="s">
        <v>55</v>
      </c>
      <c r="X3445" t="s">
        <v>68</v>
      </c>
      <c r="Y3445" t="s">
        <v>56</v>
      </c>
      <c r="Z3445" t="s">
        <v>56</v>
      </c>
      <c r="AA3445" t="s">
        <v>57</v>
      </c>
      <c r="AB3445" t="s">
        <v>56</v>
      </c>
      <c r="AC3445" t="s">
        <v>56</v>
      </c>
      <c r="AD3445" t="s">
        <v>57</v>
      </c>
      <c r="AE3445">
        <v>0</v>
      </c>
      <c r="AF3445">
        <v>0</v>
      </c>
      <c r="AG3445">
        <v>0</v>
      </c>
      <c r="AH3445">
        <v>1</v>
      </c>
      <c r="AI3445" s="18" t="str">
        <f t="shared" si="213"/>
        <v>1</v>
      </c>
      <c r="AJ3445" s="18" t="str">
        <f t="shared" si="214"/>
        <v>1</v>
      </c>
      <c r="AK3445" s="18" t="str">
        <f t="shared" si="215"/>
        <v>1</v>
      </c>
      <c r="AL3445" s="18">
        <f t="shared" si="216"/>
        <v>1</v>
      </c>
      <c r="AM3445" t="s">
        <v>55</v>
      </c>
      <c r="AN3445" t="s">
        <v>55</v>
      </c>
      <c r="AO3445">
        <v>0</v>
      </c>
      <c r="AP3445">
        <v>0</v>
      </c>
      <c r="AQ3445">
        <v>0</v>
      </c>
      <c r="AR3445" t="s">
        <v>379</v>
      </c>
      <c r="AS3445" t="s">
        <v>539</v>
      </c>
      <c r="AT3445" t="s">
        <v>539</v>
      </c>
      <c r="AU3445" t="s">
        <v>4450</v>
      </c>
      <c r="AV3445" t="s">
        <v>9304</v>
      </c>
      <c r="AW3445" t="s">
        <v>3938</v>
      </c>
      <c r="AX3445">
        <v>0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1</v>
      </c>
      <c r="BL3445">
        <v>2016031325</v>
      </c>
      <c r="BM3445">
        <v>25</v>
      </c>
    </row>
    <row r="3446" spans="1:65">
      <c r="A3446" t="s">
        <v>9305</v>
      </c>
      <c r="B3446">
        <v>3445</v>
      </c>
      <c r="C3446" t="s">
        <v>1223</v>
      </c>
      <c r="D3446">
        <v>1</v>
      </c>
      <c r="E3446">
        <v>25</v>
      </c>
      <c r="F3446">
        <v>2016031325</v>
      </c>
      <c r="G3446">
        <v>20160313</v>
      </c>
      <c r="H3446" t="s">
        <v>3939</v>
      </c>
      <c r="I3446" t="s">
        <v>1387</v>
      </c>
      <c r="J3446" t="s">
        <v>55</v>
      </c>
      <c r="K3446">
        <v>2</v>
      </c>
      <c r="L3446">
        <v>0</v>
      </c>
      <c r="M3446">
        <v>2</v>
      </c>
      <c r="N3446" t="s">
        <v>56</v>
      </c>
      <c r="O3446" t="s">
        <v>1387</v>
      </c>
      <c r="P3446" t="s">
        <v>68</v>
      </c>
      <c r="Q3446" t="s">
        <v>3</v>
      </c>
      <c r="R3446" t="s">
        <v>3354</v>
      </c>
      <c r="S3446" t="s">
        <v>55</v>
      </c>
      <c r="T3446" t="s">
        <v>68</v>
      </c>
      <c r="U3446" t="s">
        <v>68</v>
      </c>
      <c r="V3446" t="s">
        <v>56</v>
      </c>
      <c r="W3446" t="s">
        <v>55</v>
      </c>
      <c r="X3446" t="s">
        <v>68</v>
      </c>
      <c r="Y3446" t="s">
        <v>56</v>
      </c>
      <c r="Z3446" t="s">
        <v>56</v>
      </c>
      <c r="AA3446" t="s">
        <v>57</v>
      </c>
      <c r="AB3446" t="s">
        <v>56</v>
      </c>
      <c r="AC3446" t="s">
        <v>56</v>
      </c>
      <c r="AD3446" t="s">
        <v>57</v>
      </c>
      <c r="AE3446">
        <v>0</v>
      </c>
      <c r="AF3446">
        <v>0</v>
      </c>
      <c r="AG3446">
        <v>0</v>
      </c>
      <c r="AH3446">
        <v>1</v>
      </c>
      <c r="AI3446" s="18" t="str">
        <f t="shared" si="213"/>
        <v>1</v>
      </c>
      <c r="AJ3446" s="18" t="str">
        <f t="shared" si="214"/>
        <v>1</v>
      </c>
      <c r="AK3446" s="18" t="str">
        <f t="shared" si="215"/>
        <v>1</v>
      </c>
      <c r="AL3446" s="18">
        <f t="shared" si="216"/>
        <v>1</v>
      </c>
      <c r="AM3446" t="s">
        <v>55</v>
      </c>
      <c r="AN3446" t="s">
        <v>55</v>
      </c>
      <c r="AO3446">
        <v>0</v>
      </c>
      <c r="AP3446">
        <v>0</v>
      </c>
      <c r="AQ3446">
        <v>0</v>
      </c>
      <c r="AR3446" t="s">
        <v>379</v>
      </c>
      <c r="AS3446" t="s">
        <v>539</v>
      </c>
      <c r="AT3446" t="s">
        <v>539</v>
      </c>
      <c r="AU3446" t="s">
        <v>4450</v>
      </c>
      <c r="AV3446" t="s">
        <v>9305</v>
      </c>
      <c r="AW3446" t="s">
        <v>3939</v>
      </c>
      <c r="AX3446">
        <v>0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1</v>
      </c>
      <c r="BL3446">
        <v>2016031325</v>
      </c>
      <c r="BM3446">
        <v>25</v>
      </c>
    </row>
    <row r="3447" spans="1:65">
      <c r="A3447" t="s">
        <v>9306</v>
      </c>
      <c r="B3447">
        <v>3446</v>
      </c>
      <c r="C3447" t="s">
        <v>1223</v>
      </c>
      <c r="D3447">
        <v>1</v>
      </c>
      <c r="E3447">
        <v>25</v>
      </c>
      <c r="F3447">
        <v>2016031325</v>
      </c>
      <c r="G3447">
        <v>20160313</v>
      </c>
      <c r="H3447" t="s">
        <v>3940</v>
      </c>
      <c r="I3447" t="s">
        <v>80</v>
      </c>
      <c r="J3447" t="s">
        <v>55</v>
      </c>
      <c r="K3447">
        <v>1</v>
      </c>
      <c r="L3447">
        <v>0</v>
      </c>
      <c r="M3447">
        <v>1</v>
      </c>
      <c r="N3447" t="s">
        <v>56</v>
      </c>
      <c r="O3447" t="s">
        <v>80</v>
      </c>
      <c r="P3447" t="s">
        <v>57</v>
      </c>
      <c r="Q3447" t="s">
        <v>3</v>
      </c>
      <c r="R3447" t="s">
        <v>80</v>
      </c>
      <c r="S3447" t="s">
        <v>55</v>
      </c>
      <c r="T3447" t="s">
        <v>56</v>
      </c>
      <c r="U3447" t="s">
        <v>56</v>
      </c>
      <c r="V3447" t="s">
        <v>56</v>
      </c>
      <c r="W3447" t="s">
        <v>55</v>
      </c>
      <c r="X3447" t="s">
        <v>56</v>
      </c>
      <c r="Y3447" t="s">
        <v>56</v>
      </c>
      <c r="Z3447" t="s">
        <v>56</v>
      </c>
      <c r="AA3447" t="s">
        <v>57</v>
      </c>
      <c r="AB3447" t="s">
        <v>56</v>
      </c>
      <c r="AC3447" t="s">
        <v>56</v>
      </c>
      <c r="AD3447" t="s">
        <v>57</v>
      </c>
      <c r="AE3447">
        <v>0</v>
      </c>
      <c r="AF3447">
        <v>0</v>
      </c>
      <c r="AG3447">
        <v>0</v>
      </c>
      <c r="AH3447">
        <v>1</v>
      </c>
      <c r="AI3447" s="18" t="str">
        <f t="shared" si="213"/>
        <v>1</v>
      </c>
      <c r="AJ3447" s="18" t="str">
        <f t="shared" si="214"/>
        <v>1</v>
      </c>
      <c r="AK3447" s="18" t="str">
        <f t="shared" si="215"/>
        <v>1</v>
      </c>
      <c r="AL3447" s="18">
        <f t="shared" si="216"/>
        <v>1</v>
      </c>
      <c r="AM3447" t="s">
        <v>55</v>
      </c>
      <c r="AN3447" t="s">
        <v>55</v>
      </c>
      <c r="AO3447">
        <v>0</v>
      </c>
      <c r="AP3447">
        <v>0</v>
      </c>
      <c r="AQ3447">
        <v>0</v>
      </c>
      <c r="AR3447" t="s">
        <v>59</v>
      </c>
      <c r="AS3447" t="s">
        <v>80</v>
      </c>
      <c r="AT3447" t="s">
        <v>80</v>
      </c>
      <c r="AU3447" t="s">
        <v>80</v>
      </c>
      <c r="AV3447" t="s">
        <v>9306</v>
      </c>
      <c r="AW3447" t="s">
        <v>3940</v>
      </c>
      <c r="AX3447">
        <v>0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1</v>
      </c>
      <c r="BL3447">
        <v>2016031325</v>
      </c>
      <c r="BM3447">
        <v>25</v>
      </c>
    </row>
    <row r="3448" spans="1:65">
      <c r="A3448" t="s">
        <v>9307</v>
      </c>
      <c r="B3448">
        <v>3447</v>
      </c>
      <c r="C3448" t="s">
        <v>1223</v>
      </c>
      <c r="D3448">
        <v>1</v>
      </c>
      <c r="E3448">
        <v>25</v>
      </c>
      <c r="F3448">
        <v>2016031325</v>
      </c>
      <c r="G3448">
        <v>20160313</v>
      </c>
      <c r="H3448" t="s">
        <v>3941</v>
      </c>
      <c r="I3448" t="s">
        <v>1387</v>
      </c>
      <c r="J3448" t="s">
        <v>55</v>
      </c>
      <c r="K3448">
        <v>2</v>
      </c>
      <c r="L3448">
        <v>2</v>
      </c>
      <c r="M3448">
        <v>0</v>
      </c>
      <c r="N3448" t="s">
        <v>56</v>
      </c>
      <c r="O3448" t="s">
        <v>1387</v>
      </c>
      <c r="P3448" t="s">
        <v>68</v>
      </c>
      <c r="Q3448" t="s">
        <v>3</v>
      </c>
      <c r="R3448" t="s">
        <v>3354</v>
      </c>
      <c r="S3448" t="s">
        <v>55</v>
      </c>
      <c r="T3448" t="s">
        <v>56</v>
      </c>
      <c r="U3448" t="s">
        <v>56</v>
      </c>
      <c r="V3448" t="s">
        <v>56</v>
      </c>
      <c r="W3448" t="s">
        <v>55</v>
      </c>
      <c r="X3448" t="s">
        <v>68</v>
      </c>
      <c r="Y3448" t="s">
        <v>56</v>
      </c>
      <c r="Z3448" t="s">
        <v>56</v>
      </c>
      <c r="AA3448" t="s">
        <v>57</v>
      </c>
      <c r="AB3448" t="s">
        <v>68</v>
      </c>
      <c r="AC3448" t="s">
        <v>56</v>
      </c>
      <c r="AD3448" t="s">
        <v>57</v>
      </c>
      <c r="AE3448">
        <v>0</v>
      </c>
      <c r="AF3448">
        <v>0</v>
      </c>
      <c r="AG3448">
        <v>0</v>
      </c>
      <c r="AH3448">
        <v>1</v>
      </c>
      <c r="AI3448" s="18" t="str">
        <f t="shared" si="213"/>
        <v>1</v>
      </c>
      <c r="AJ3448" s="18" t="str">
        <f t="shared" si="214"/>
        <v>1</v>
      </c>
      <c r="AK3448" s="18" t="str">
        <f t="shared" si="215"/>
        <v>1</v>
      </c>
      <c r="AL3448" s="18">
        <f t="shared" si="216"/>
        <v>1</v>
      </c>
      <c r="AM3448" t="s">
        <v>55</v>
      </c>
      <c r="AN3448" t="s">
        <v>55</v>
      </c>
      <c r="AO3448">
        <v>0</v>
      </c>
      <c r="AP3448">
        <v>0</v>
      </c>
      <c r="AQ3448">
        <v>0</v>
      </c>
      <c r="AR3448" t="s">
        <v>379</v>
      </c>
      <c r="AS3448" t="s">
        <v>539</v>
      </c>
      <c r="AT3448" t="s">
        <v>539</v>
      </c>
      <c r="AU3448" t="s">
        <v>4450</v>
      </c>
      <c r="AV3448" t="s">
        <v>9307</v>
      </c>
      <c r="AW3448" t="s">
        <v>3941</v>
      </c>
      <c r="AX3448">
        <v>0</v>
      </c>
      <c r="AY3448">
        <v>0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1</v>
      </c>
      <c r="BL3448">
        <v>2016031325</v>
      </c>
      <c r="BM3448">
        <v>25</v>
      </c>
    </row>
    <row r="3449" spans="1:65">
      <c r="A3449" t="s">
        <v>9308</v>
      </c>
      <c r="B3449">
        <v>3448</v>
      </c>
      <c r="C3449" t="s">
        <v>1223</v>
      </c>
      <c r="D3449">
        <v>1</v>
      </c>
      <c r="E3449">
        <v>25</v>
      </c>
      <c r="F3449">
        <v>2016031325</v>
      </c>
      <c r="G3449">
        <v>20160313</v>
      </c>
      <c r="H3449" t="s">
        <v>3942</v>
      </c>
      <c r="I3449" t="s">
        <v>1387</v>
      </c>
      <c r="J3449" t="s">
        <v>55</v>
      </c>
      <c r="K3449">
        <v>2</v>
      </c>
      <c r="L3449">
        <v>2</v>
      </c>
      <c r="M3449">
        <v>0</v>
      </c>
      <c r="N3449" t="s">
        <v>56</v>
      </c>
      <c r="O3449" t="s">
        <v>1387</v>
      </c>
      <c r="P3449" t="s">
        <v>68</v>
      </c>
      <c r="Q3449" t="s">
        <v>3</v>
      </c>
      <c r="R3449" t="s">
        <v>3354</v>
      </c>
      <c r="S3449" t="s">
        <v>55</v>
      </c>
      <c r="T3449" t="s">
        <v>68</v>
      </c>
      <c r="U3449" t="s">
        <v>68</v>
      </c>
      <c r="V3449" t="s">
        <v>68</v>
      </c>
      <c r="W3449" t="s">
        <v>55</v>
      </c>
      <c r="X3449" t="s">
        <v>68</v>
      </c>
      <c r="Y3449" t="s">
        <v>56</v>
      </c>
      <c r="Z3449" t="s">
        <v>56</v>
      </c>
      <c r="AA3449" t="s">
        <v>57</v>
      </c>
      <c r="AB3449" t="s">
        <v>68</v>
      </c>
      <c r="AC3449" t="s">
        <v>56</v>
      </c>
      <c r="AD3449" t="s">
        <v>57</v>
      </c>
      <c r="AE3449">
        <v>0</v>
      </c>
      <c r="AF3449">
        <v>0</v>
      </c>
      <c r="AG3449">
        <v>0</v>
      </c>
      <c r="AH3449">
        <v>1</v>
      </c>
      <c r="AI3449" s="18" t="str">
        <f t="shared" si="213"/>
        <v>1</v>
      </c>
      <c r="AJ3449" s="18" t="str">
        <f t="shared" si="214"/>
        <v>1</v>
      </c>
      <c r="AK3449" s="18" t="str">
        <f t="shared" si="215"/>
        <v>1</v>
      </c>
      <c r="AL3449" s="18">
        <f t="shared" si="216"/>
        <v>1</v>
      </c>
      <c r="AM3449" t="s">
        <v>55</v>
      </c>
      <c r="AN3449" t="s">
        <v>55</v>
      </c>
      <c r="AO3449">
        <v>0</v>
      </c>
      <c r="AP3449">
        <v>0</v>
      </c>
      <c r="AQ3449">
        <v>0</v>
      </c>
      <c r="AR3449" t="s">
        <v>379</v>
      </c>
      <c r="AS3449" t="s">
        <v>539</v>
      </c>
      <c r="AT3449" t="s">
        <v>539</v>
      </c>
      <c r="AU3449" t="s">
        <v>4450</v>
      </c>
      <c r="AV3449" t="s">
        <v>9308</v>
      </c>
      <c r="AW3449" t="s">
        <v>3942</v>
      </c>
      <c r="AX3449">
        <v>0</v>
      </c>
      <c r="AY3449">
        <v>0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1</v>
      </c>
      <c r="BL3449">
        <v>2016031325</v>
      </c>
      <c r="BM3449">
        <v>25</v>
      </c>
    </row>
    <row r="3450" spans="1:65">
      <c r="A3450" t="s">
        <v>9309</v>
      </c>
      <c r="B3450">
        <v>3449</v>
      </c>
      <c r="C3450" t="s">
        <v>1223</v>
      </c>
      <c r="D3450">
        <v>1</v>
      </c>
      <c r="E3450">
        <v>25</v>
      </c>
      <c r="F3450">
        <v>2016031325</v>
      </c>
      <c r="G3450">
        <v>20160313</v>
      </c>
      <c r="H3450" t="s">
        <v>3943</v>
      </c>
      <c r="I3450" t="s">
        <v>54</v>
      </c>
      <c r="J3450" t="s">
        <v>55</v>
      </c>
      <c r="K3450">
        <v>0</v>
      </c>
      <c r="L3450" t="s">
        <v>55</v>
      </c>
      <c r="M3450" t="s">
        <v>55</v>
      </c>
      <c r="N3450" t="s">
        <v>56</v>
      </c>
      <c r="O3450" t="s">
        <v>57</v>
      </c>
      <c r="P3450" t="s">
        <v>57</v>
      </c>
      <c r="Q3450" t="s">
        <v>3</v>
      </c>
      <c r="R3450" t="s">
        <v>172</v>
      </c>
      <c r="S3450" t="s">
        <v>55</v>
      </c>
      <c r="T3450" t="s">
        <v>56</v>
      </c>
      <c r="U3450" t="s">
        <v>56</v>
      </c>
      <c r="V3450" t="s">
        <v>56</v>
      </c>
      <c r="W3450" t="s">
        <v>55</v>
      </c>
      <c r="X3450" t="s">
        <v>56</v>
      </c>
      <c r="Y3450" t="s">
        <v>56</v>
      </c>
      <c r="Z3450" t="s">
        <v>56</v>
      </c>
      <c r="AA3450" t="s">
        <v>57</v>
      </c>
      <c r="AB3450" t="s">
        <v>56</v>
      </c>
      <c r="AC3450" t="s">
        <v>56</v>
      </c>
      <c r="AD3450" t="s">
        <v>57</v>
      </c>
      <c r="AE3450">
        <v>0</v>
      </c>
      <c r="AF3450">
        <v>0</v>
      </c>
      <c r="AG3450">
        <v>0</v>
      </c>
      <c r="AH3450">
        <v>1</v>
      </c>
      <c r="AI3450" s="18" t="str">
        <f t="shared" si="213"/>
        <v>1</v>
      </c>
      <c r="AJ3450" s="18" t="str">
        <f t="shared" si="214"/>
        <v>1</v>
      </c>
      <c r="AK3450" s="18" t="str">
        <f t="shared" si="215"/>
        <v>1</v>
      </c>
      <c r="AL3450" s="18">
        <f t="shared" si="216"/>
        <v>1</v>
      </c>
      <c r="AM3450" t="s">
        <v>55</v>
      </c>
      <c r="AN3450" t="s">
        <v>55</v>
      </c>
      <c r="AO3450">
        <v>0</v>
      </c>
      <c r="AP3450">
        <v>0</v>
      </c>
      <c r="AQ3450">
        <v>0</v>
      </c>
      <c r="AR3450" t="s">
        <v>59</v>
      </c>
      <c r="AS3450" t="s">
        <v>174</v>
      </c>
      <c r="AT3450" t="s">
        <v>174</v>
      </c>
      <c r="AU3450" t="s">
        <v>1326</v>
      </c>
      <c r="AV3450" t="s">
        <v>9309</v>
      </c>
      <c r="AW3450" t="s">
        <v>3943</v>
      </c>
      <c r="AX3450">
        <v>0</v>
      </c>
      <c r="AY3450">
        <v>0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1</v>
      </c>
      <c r="BL3450">
        <v>2016031325</v>
      </c>
      <c r="BM3450">
        <v>25</v>
      </c>
    </row>
    <row r="3451" spans="1:65">
      <c r="A3451" t="s">
        <v>9310</v>
      </c>
      <c r="B3451">
        <v>3450</v>
      </c>
      <c r="C3451" t="s">
        <v>1223</v>
      </c>
      <c r="D3451">
        <v>1</v>
      </c>
      <c r="E3451">
        <v>25</v>
      </c>
      <c r="F3451">
        <v>2016031325</v>
      </c>
      <c r="G3451">
        <v>20160313</v>
      </c>
      <c r="H3451" t="s">
        <v>3944</v>
      </c>
      <c r="I3451" t="s">
        <v>54</v>
      </c>
      <c r="J3451" t="s">
        <v>55</v>
      </c>
      <c r="K3451">
        <v>0</v>
      </c>
      <c r="L3451" t="s">
        <v>55</v>
      </c>
      <c r="M3451" t="s">
        <v>55</v>
      </c>
      <c r="N3451" t="s">
        <v>56</v>
      </c>
      <c r="O3451" t="s">
        <v>57</v>
      </c>
      <c r="P3451" t="s">
        <v>57</v>
      </c>
      <c r="Q3451" t="s">
        <v>3</v>
      </c>
      <c r="R3451" t="s">
        <v>80</v>
      </c>
      <c r="S3451" t="s">
        <v>55</v>
      </c>
      <c r="T3451" t="s">
        <v>56</v>
      </c>
      <c r="U3451" t="s">
        <v>56</v>
      </c>
      <c r="V3451" t="s">
        <v>56</v>
      </c>
      <c r="W3451" t="s">
        <v>55</v>
      </c>
      <c r="X3451" t="s">
        <v>56</v>
      </c>
      <c r="Y3451" t="s">
        <v>56</v>
      </c>
      <c r="Z3451" t="s">
        <v>56</v>
      </c>
      <c r="AA3451" t="s">
        <v>57</v>
      </c>
      <c r="AB3451" t="s">
        <v>56</v>
      </c>
      <c r="AC3451" t="s">
        <v>56</v>
      </c>
      <c r="AD3451" t="s">
        <v>57</v>
      </c>
      <c r="AE3451">
        <v>0</v>
      </c>
      <c r="AF3451">
        <v>0</v>
      </c>
      <c r="AG3451">
        <v>0</v>
      </c>
      <c r="AH3451">
        <v>1</v>
      </c>
      <c r="AI3451" s="18" t="str">
        <f t="shared" si="213"/>
        <v>1</v>
      </c>
      <c r="AJ3451" s="18" t="str">
        <f t="shared" si="214"/>
        <v>1</v>
      </c>
      <c r="AK3451" s="18" t="str">
        <f t="shared" si="215"/>
        <v>1</v>
      </c>
      <c r="AL3451" s="18">
        <f t="shared" si="216"/>
        <v>1</v>
      </c>
      <c r="AM3451" t="s">
        <v>55</v>
      </c>
      <c r="AN3451" t="s">
        <v>55</v>
      </c>
      <c r="AO3451">
        <v>0</v>
      </c>
      <c r="AP3451">
        <v>0</v>
      </c>
      <c r="AQ3451">
        <v>0</v>
      </c>
      <c r="AR3451" t="s">
        <v>59</v>
      </c>
      <c r="AS3451" t="s">
        <v>80</v>
      </c>
      <c r="AT3451" t="s">
        <v>80</v>
      </c>
      <c r="AU3451" t="s">
        <v>80</v>
      </c>
      <c r="AV3451" t="s">
        <v>9310</v>
      </c>
      <c r="AW3451" t="s">
        <v>3944</v>
      </c>
      <c r="AX3451">
        <v>0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1</v>
      </c>
      <c r="BL3451">
        <v>2016031325</v>
      </c>
      <c r="BM3451">
        <v>25</v>
      </c>
    </row>
    <row r="3452" spans="1:65">
      <c r="A3452" t="s">
        <v>9311</v>
      </c>
      <c r="B3452">
        <v>3451</v>
      </c>
      <c r="C3452" t="s">
        <v>57</v>
      </c>
      <c r="D3452" t="s">
        <v>55</v>
      </c>
      <c r="E3452">
        <v>25</v>
      </c>
      <c r="F3452">
        <v>2016031325</v>
      </c>
      <c r="G3452" t="s">
        <v>55</v>
      </c>
      <c r="H3452" t="s">
        <v>3945</v>
      </c>
      <c r="I3452" t="s">
        <v>55</v>
      </c>
      <c r="J3452" t="s">
        <v>55</v>
      </c>
      <c r="K3452" t="s">
        <v>55</v>
      </c>
      <c r="L3452" t="s">
        <v>55</v>
      </c>
      <c r="M3452" t="s">
        <v>55</v>
      </c>
      <c r="N3452" t="s">
        <v>57</v>
      </c>
      <c r="O3452" t="s">
        <v>57</v>
      </c>
      <c r="P3452" t="s">
        <v>57</v>
      </c>
      <c r="Q3452" t="s">
        <v>57</v>
      </c>
      <c r="R3452" t="s">
        <v>57</v>
      </c>
      <c r="S3452" t="s">
        <v>55</v>
      </c>
      <c r="T3452" t="s">
        <v>57</v>
      </c>
      <c r="U3452" t="s">
        <v>57</v>
      </c>
      <c r="V3452" t="s">
        <v>57</v>
      </c>
      <c r="W3452" t="s">
        <v>55</v>
      </c>
      <c r="X3452" t="s">
        <v>57</v>
      </c>
      <c r="Y3452" t="s">
        <v>57</v>
      </c>
      <c r="Z3452" t="s">
        <v>57</v>
      </c>
      <c r="AA3452" t="s">
        <v>57</v>
      </c>
      <c r="AB3452" t="s">
        <v>57</v>
      </c>
      <c r="AC3452" t="s">
        <v>57</v>
      </c>
      <c r="AD3452" t="s">
        <v>57</v>
      </c>
      <c r="AE3452">
        <v>0</v>
      </c>
      <c r="AF3452">
        <v>0</v>
      </c>
      <c r="AG3452">
        <v>0</v>
      </c>
      <c r="AH3452">
        <v>0</v>
      </c>
      <c r="AI3452" s="18" t="str">
        <f t="shared" si="213"/>
        <v>1</v>
      </c>
      <c r="AJ3452" s="18" t="str">
        <f t="shared" si="214"/>
        <v>1</v>
      </c>
      <c r="AK3452" s="18" t="str">
        <f t="shared" si="215"/>
        <v>1</v>
      </c>
      <c r="AL3452" s="18">
        <f t="shared" si="216"/>
        <v>0</v>
      </c>
      <c r="AM3452" t="s">
        <v>55</v>
      </c>
      <c r="AN3452" t="s">
        <v>55</v>
      </c>
      <c r="AO3452">
        <v>0</v>
      </c>
      <c r="AP3452">
        <v>1</v>
      </c>
      <c r="AQ3452">
        <v>0</v>
      </c>
      <c r="AR3452" t="s">
        <v>59</v>
      </c>
      <c r="AS3452" t="s">
        <v>80</v>
      </c>
      <c r="AT3452" t="s">
        <v>80</v>
      </c>
      <c r="AU3452" t="s">
        <v>80</v>
      </c>
      <c r="AV3452" t="s">
        <v>9311</v>
      </c>
      <c r="AW3452" t="s">
        <v>3945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0</v>
      </c>
      <c r="BL3452">
        <v>2016031325</v>
      </c>
      <c r="BM3452">
        <v>25</v>
      </c>
    </row>
    <row r="3453" spans="1:65">
      <c r="A3453" t="s">
        <v>9312</v>
      </c>
      <c r="B3453">
        <v>3452</v>
      </c>
      <c r="C3453" t="s">
        <v>1223</v>
      </c>
      <c r="D3453">
        <v>1</v>
      </c>
      <c r="E3453">
        <v>25</v>
      </c>
      <c r="F3453">
        <v>2016031325</v>
      </c>
      <c r="G3453">
        <v>20160313</v>
      </c>
      <c r="H3453" t="s">
        <v>3946</v>
      </c>
      <c r="I3453" t="s">
        <v>54</v>
      </c>
      <c r="J3453" t="s">
        <v>55</v>
      </c>
      <c r="K3453">
        <v>0</v>
      </c>
      <c r="L3453" t="s">
        <v>55</v>
      </c>
      <c r="M3453" t="s">
        <v>55</v>
      </c>
      <c r="N3453" t="s">
        <v>56</v>
      </c>
      <c r="O3453" t="s">
        <v>57</v>
      </c>
      <c r="P3453" t="s">
        <v>57</v>
      </c>
      <c r="Q3453" t="s">
        <v>3</v>
      </c>
      <c r="R3453" t="s">
        <v>80</v>
      </c>
      <c r="S3453" t="s">
        <v>55</v>
      </c>
      <c r="T3453" t="s">
        <v>56</v>
      </c>
      <c r="U3453" t="s">
        <v>56</v>
      </c>
      <c r="V3453" t="s">
        <v>56</v>
      </c>
      <c r="W3453" t="s">
        <v>55</v>
      </c>
      <c r="X3453" t="s">
        <v>56</v>
      </c>
      <c r="Y3453" t="s">
        <v>56</v>
      </c>
      <c r="Z3453" t="s">
        <v>56</v>
      </c>
      <c r="AA3453" t="s">
        <v>57</v>
      </c>
      <c r="AB3453" t="s">
        <v>56</v>
      </c>
      <c r="AC3453" t="s">
        <v>56</v>
      </c>
      <c r="AD3453" t="s">
        <v>57</v>
      </c>
      <c r="AE3453">
        <v>0</v>
      </c>
      <c r="AF3453">
        <v>0</v>
      </c>
      <c r="AG3453">
        <v>0</v>
      </c>
      <c r="AH3453">
        <v>1</v>
      </c>
      <c r="AI3453" s="18" t="str">
        <f t="shared" si="213"/>
        <v>1</v>
      </c>
      <c r="AJ3453" s="18" t="str">
        <f t="shared" si="214"/>
        <v>1</v>
      </c>
      <c r="AK3453" s="18" t="str">
        <f t="shared" si="215"/>
        <v>1</v>
      </c>
      <c r="AL3453" s="18">
        <f t="shared" si="216"/>
        <v>1</v>
      </c>
      <c r="AM3453" t="s">
        <v>55</v>
      </c>
      <c r="AN3453" t="s">
        <v>55</v>
      </c>
      <c r="AO3453">
        <v>0</v>
      </c>
      <c r="AP3453">
        <v>0</v>
      </c>
      <c r="AQ3453">
        <v>0</v>
      </c>
      <c r="AR3453" t="s">
        <v>59</v>
      </c>
      <c r="AS3453" t="s">
        <v>80</v>
      </c>
      <c r="AT3453" t="s">
        <v>80</v>
      </c>
      <c r="AU3453" t="s">
        <v>80</v>
      </c>
      <c r="AV3453" t="s">
        <v>9312</v>
      </c>
      <c r="AW3453" t="s">
        <v>3946</v>
      </c>
      <c r="AX3453">
        <v>0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1</v>
      </c>
      <c r="BL3453">
        <v>2016031325</v>
      </c>
      <c r="BM3453">
        <v>25</v>
      </c>
    </row>
    <row r="3454" spans="1:65">
      <c r="A3454" t="s">
        <v>9313</v>
      </c>
      <c r="B3454">
        <v>3453</v>
      </c>
      <c r="C3454" t="s">
        <v>57</v>
      </c>
      <c r="D3454" t="s">
        <v>55</v>
      </c>
      <c r="E3454">
        <v>25</v>
      </c>
      <c r="F3454">
        <v>2016031325</v>
      </c>
      <c r="G3454" t="s">
        <v>55</v>
      </c>
      <c r="H3454" t="s">
        <v>3947</v>
      </c>
      <c r="I3454" t="s">
        <v>55</v>
      </c>
      <c r="J3454" t="s">
        <v>55</v>
      </c>
      <c r="K3454" t="s">
        <v>55</v>
      </c>
      <c r="L3454" t="s">
        <v>55</v>
      </c>
      <c r="M3454" t="s">
        <v>55</v>
      </c>
      <c r="N3454" t="s">
        <v>57</v>
      </c>
      <c r="O3454" t="s">
        <v>57</v>
      </c>
      <c r="P3454" t="s">
        <v>57</v>
      </c>
      <c r="Q3454" t="s">
        <v>57</v>
      </c>
      <c r="R3454" t="s">
        <v>57</v>
      </c>
      <c r="S3454" t="s">
        <v>55</v>
      </c>
      <c r="T3454" t="s">
        <v>57</v>
      </c>
      <c r="U3454" t="s">
        <v>57</v>
      </c>
      <c r="V3454" t="s">
        <v>57</v>
      </c>
      <c r="W3454" t="s">
        <v>55</v>
      </c>
      <c r="X3454" t="s">
        <v>57</v>
      </c>
      <c r="Y3454" t="s">
        <v>57</v>
      </c>
      <c r="Z3454" t="s">
        <v>57</v>
      </c>
      <c r="AA3454" t="s">
        <v>57</v>
      </c>
      <c r="AB3454" t="s">
        <v>57</v>
      </c>
      <c r="AC3454" t="s">
        <v>57</v>
      </c>
      <c r="AD3454" t="s">
        <v>57</v>
      </c>
      <c r="AE3454">
        <v>0</v>
      </c>
      <c r="AF3454">
        <v>0</v>
      </c>
      <c r="AG3454">
        <v>0</v>
      </c>
      <c r="AH3454">
        <v>0</v>
      </c>
      <c r="AI3454" s="18" t="str">
        <f t="shared" si="213"/>
        <v>1</v>
      </c>
      <c r="AJ3454" s="18" t="str">
        <f t="shared" si="214"/>
        <v>1</v>
      </c>
      <c r="AK3454" s="18" t="str">
        <f t="shared" si="215"/>
        <v>1</v>
      </c>
      <c r="AL3454" s="18">
        <f t="shared" si="216"/>
        <v>0</v>
      </c>
      <c r="AM3454" t="s">
        <v>55</v>
      </c>
      <c r="AN3454" t="s">
        <v>55</v>
      </c>
      <c r="AO3454">
        <v>0</v>
      </c>
      <c r="AP3454">
        <v>1</v>
      </c>
      <c r="AQ3454">
        <v>0</v>
      </c>
      <c r="AR3454" t="s">
        <v>59</v>
      </c>
      <c r="AS3454" t="s">
        <v>80</v>
      </c>
      <c r="AT3454" t="s">
        <v>80</v>
      </c>
      <c r="AU3454" t="s">
        <v>80</v>
      </c>
      <c r="AV3454" t="s">
        <v>9313</v>
      </c>
      <c r="AW3454" t="s">
        <v>3947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0</v>
      </c>
      <c r="BL3454">
        <v>2016031325</v>
      </c>
      <c r="BM3454">
        <v>25</v>
      </c>
    </row>
    <row r="3455" spans="1:65">
      <c r="A3455" t="s">
        <v>9314</v>
      </c>
      <c r="B3455">
        <v>3454</v>
      </c>
      <c r="C3455" t="s">
        <v>57</v>
      </c>
      <c r="D3455" t="s">
        <v>55</v>
      </c>
      <c r="E3455">
        <v>25</v>
      </c>
      <c r="F3455">
        <v>2016031325</v>
      </c>
      <c r="G3455" t="s">
        <v>55</v>
      </c>
      <c r="H3455" t="s">
        <v>3948</v>
      </c>
      <c r="I3455" t="s">
        <v>55</v>
      </c>
      <c r="J3455" t="s">
        <v>55</v>
      </c>
      <c r="K3455" t="s">
        <v>55</v>
      </c>
      <c r="L3455" t="s">
        <v>55</v>
      </c>
      <c r="M3455" t="s">
        <v>55</v>
      </c>
      <c r="N3455" t="s">
        <v>57</v>
      </c>
      <c r="O3455" t="s">
        <v>57</v>
      </c>
      <c r="P3455" t="s">
        <v>57</v>
      </c>
      <c r="Q3455" t="s">
        <v>57</v>
      </c>
      <c r="R3455" t="s">
        <v>57</v>
      </c>
      <c r="S3455" t="s">
        <v>55</v>
      </c>
      <c r="T3455" t="s">
        <v>57</v>
      </c>
      <c r="U3455" t="s">
        <v>57</v>
      </c>
      <c r="V3455" t="s">
        <v>57</v>
      </c>
      <c r="W3455" t="s">
        <v>55</v>
      </c>
      <c r="X3455" t="s">
        <v>57</v>
      </c>
      <c r="Y3455" t="s">
        <v>57</v>
      </c>
      <c r="Z3455" t="s">
        <v>57</v>
      </c>
      <c r="AA3455" t="s">
        <v>57</v>
      </c>
      <c r="AB3455" t="s">
        <v>57</v>
      </c>
      <c r="AC3455" t="s">
        <v>57</v>
      </c>
      <c r="AD3455" t="s">
        <v>57</v>
      </c>
      <c r="AE3455">
        <v>0</v>
      </c>
      <c r="AF3455">
        <v>0</v>
      </c>
      <c r="AG3455">
        <v>0</v>
      </c>
      <c r="AH3455">
        <v>0</v>
      </c>
      <c r="AI3455" s="18" t="str">
        <f t="shared" si="213"/>
        <v>1</v>
      </c>
      <c r="AJ3455" s="18" t="str">
        <f t="shared" si="214"/>
        <v>1</v>
      </c>
      <c r="AK3455" s="18" t="str">
        <f t="shared" si="215"/>
        <v>1</v>
      </c>
      <c r="AL3455" s="18">
        <f t="shared" si="216"/>
        <v>0</v>
      </c>
      <c r="AM3455" t="s">
        <v>55</v>
      </c>
      <c r="AN3455" t="s">
        <v>55</v>
      </c>
      <c r="AO3455">
        <v>0</v>
      </c>
      <c r="AP3455">
        <v>1</v>
      </c>
      <c r="AQ3455">
        <v>0</v>
      </c>
      <c r="AR3455" t="s">
        <v>59</v>
      </c>
      <c r="AS3455" t="s">
        <v>80</v>
      </c>
      <c r="AT3455" t="s">
        <v>80</v>
      </c>
      <c r="AU3455" t="s">
        <v>80</v>
      </c>
      <c r="AV3455" t="s">
        <v>9314</v>
      </c>
      <c r="AW3455" t="s">
        <v>3948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2016031325</v>
      </c>
      <c r="BM3455">
        <v>25</v>
      </c>
    </row>
    <row r="3456" spans="1:65">
      <c r="A3456" t="s">
        <v>9315</v>
      </c>
      <c r="B3456">
        <v>3455</v>
      </c>
      <c r="C3456" t="s">
        <v>57</v>
      </c>
      <c r="D3456" t="s">
        <v>55</v>
      </c>
      <c r="E3456">
        <v>25</v>
      </c>
      <c r="F3456">
        <v>2016031325</v>
      </c>
      <c r="G3456" t="s">
        <v>55</v>
      </c>
      <c r="H3456" t="s">
        <v>3949</v>
      </c>
      <c r="I3456" t="s">
        <v>55</v>
      </c>
      <c r="J3456" t="s">
        <v>55</v>
      </c>
      <c r="K3456" t="s">
        <v>55</v>
      </c>
      <c r="L3456" t="s">
        <v>55</v>
      </c>
      <c r="M3456" t="s">
        <v>55</v>
      </c>
      <c r="N3456" t="s">
        <v>57</v>
      </c>
      <c r="O3456" t="s">
        <v>57</v>
      </c>
      <c r="P3456" t="s">
        <v>57</v>
      </c>
      <c r="Q3456" t="s">
        <v>57</v>
      </c>
      <c r="R3456" t="s">
        <v>57</v>
      </c>
      <c r="S3456" t="s">
        <v>55</v>
      </c>
      <c r="T3456" t="s">
        <v>57</v>
      </c>
      <c r="U3456" t="s">
        <v>57</v>
      </c>
      <c r="V3456" t="s">
        <v>57</v>
      </c>
      <c r="W3456" t="s">
        <v>55</v>
      </c>
      <c r="X3456" t="s">
        <v>57</v>
      </c>
      <c r="Y3456" t="s">
        <v>57</v>
      </c>
      <c r="Z3456" t="s">
        <v>57</v>
      </c>
      <c r="AA3456" t="s">
        <v>57</v>
      </c>
      <c r="AB3456" t="s">
        <v>57</v>
      </c>
      <c r="AC3456" t="s">
        <v>57</v>
      </c>
      <c r="AD3456" t="s">
        <v>57</v>
      </c>
      <c r="AE3456">
        <v>0</v>
      </c>
      <c r="AF3456">
        <v>0</v>
      </c>
      <c r="AG3456">
        <v>0</v>
      </c>
      <c r="AH3456">
        <v>0</v>
      </c>
      <c r="AI3456" s="18" t="str">
        <f t="shared" si="213"/>
        <v>1</v>
      </c>
      <c r="AJ3456" s="18" t="str">
        <f t="shared" si="214"/>
        <v>1</v>
      </c>
      <c r="AK3456" s="18" t="str">
        <f t="shared" si="215"/>
        <v>1</v>
      </c>
      <c r="AL3456" s="18">
        <f t="shared" si="216"/>
        <v>0</v>
      </c>
      <c r="AM3456" t="s">
        <v>55</v>
      </c>
      <c r="AN3456" t="s">
        <v>55</v>
      </c>
      <c r="AO3456">
        <v>0</v>
      </c>
      <c r="AP3456">
        <v>1</v>
      </c>
      <c r="AQ3456">
        <v>0</v>
      </c>
      <c r="AR3456" t="s">
        <v>59</v>
      </c>
      <c r="AS3456" t="s">
        <v>80</v>
      </c>
      <c r="AT3456" t="s">
        <v>80</v>
      </c>
      <c r="AU3456" t="s">
        <v>80</v>
      </c>
      <c r="AV3456" t="s">
        <v>9315</v>
      </c>
      <c r="AW3456" t="s">
        <v>3949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>
        <v>0</v>
      </c>
      <c r="BK3456">
        <v>0</v>
      </c>
      <c r="BL3456">
        <v>2016031325</v>
      </c>
      <c r="BM3456">
        <v>25</v>
      </c>
    </row>
    <row r="3457" spans="1:65">
      <c r="A3457" t="s">
        <v>9316</v>
      </c>
      <c r="B3457">
        <v>3456</v>
      </c>
      <c r="C3457" t="s">
        <v>57</v>
      </c>
      <c r="D3457" t="s">
        <v>55</v>
      </c>
      <c r="E3457">
        <v>25</v>
      </c>
      <c r="F3457">
        <v>2016031325</v>
      </c>
      <c r="G3457" t="s">
        <v>55</v>
      </c>
      <c r="H3457" t="s">
        <v>3358</v>
      </c>
      <c r="I3457" t="s">
        <v>55</v>
      </c>
      <c r="J3457" t="s">
        <v>55</v>
      </c>
      <c r="K3457" t="s">
        <v>55</v>
      </c>
      <c r="L3457" t="s">
        <v>55</v>
      </c>
      <c r="M3457" t="s">
        <v>55</v>
      </c>
      <c r="N3457" t="s">
        <v>57</v>
      </c>
      <c r="O3457" t="s">
        <v>57</v>
      </c>
      <c r="P3457" t="s">
        <v>57</v>
      </c>
      <c r="Q3457" t="s">
        <v>57</v>
      </c>
      <c r="R3457" t="s">
        <v>57</v>
      </c>
      <c r="S3457" t="s">
        <v>55</v>
      </c>
      <c r="T3457" t="s">
        <v>57</v>
      </c>
      <c r="U3457" t="s">
        <v>57</v>
      </c>
      <c r="V3457" t="s">
        <v>57</v>
      </c>
      <c r="W3457" t="s">
        <v>55</v>
      </c>
      <c r="X3457" t="s">
        <v>57</v>
      </c>
      <c r="Y3457" t="s">
        <v>57</v>
      </c>
      <c r="Z3457" t="s">
        <v>57</v>
      </c>
      <c r="AA3457" t="s">
        <v>57</v>
      </c>
      <c r="AB3457" t="s">
        <v>57</v>
      </c>
      <c r="AC3457" t="s">
        <v>57</v>
      </c>
      <c r="AD3457" t="s">
        <v>57</v>
      </c>
      <c r="AE3457">
        <v>0</v>
      </c>
      <c r="AF3457">
        <v>0</v>
      </c>
      <c r="AG3457">
        <v>0</v>
      </c>
      <c r="AH3457">
        <v>0</v>
      </c>
      <c r="AI3457" s="18" t="str">
        <f t="shared" si="213"/>
        <v>1</v>
      </c>
      <c r="AJ3457" s="18" t="str">
        <f t="shared" si="214"/>
        <v>1</v>
      </c>
      <c r="AK3457" s="18" t="str">
        <f t="shared" si="215"/>
        <v>1</v>
      </c>
      <c r="AL3457" s="18">
        <f t="shared" si="216"/>
        <v>0</v>
      </c>
      <c r="AM3457" t="s">
        <v>55</v>
      </c>
      <c r="AN3457" t="s">
        <v>55</v>
      </c>
      <c r="AO3457">
        <v>0</v>
      </c>
      <c r="AP3457">
        <v>1</v>
      </c>
      <c r="AQ3457">
        <v>0</v>
      </c>
      <c r="AR3457" t="s">
        <v>59</v>
      </c>
      <c r="AS3457" t="s">
        <v>80</v>
      </c>
      <c r="AT3457" t="s">
        <v>80</v>
      </c>
      <c r="AU3457" t="s">
        <v>80</v>
      </c>
      <c r="AV3457" t="s">
        <v>9316</v>
      </c>
      <c r="AW3457" t="s">
        <v>3358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0</v>
      </c>
      <c r="BL3457">
        <v>2016031325</v>
      </c>
      <c r="BM3457">
        <v>25</v>
      </c>
    </row>
    <row r="3458" spans="1:65">
      <c r="A3458" t="s">
        <v>9317</v>
      </c>
      <c r="B3458">
        <v>3457</v>
      </c>
      <c r="C3458" t="s">
        <v>1223</v>
      </c>
      <c r="D3458">
        <v>1</v>
      </c>
      <c r="E3458">
        <v>25</v>
      </c>
      <c r="F3458">
        <v>2016031325</v>
      </c>
      <c r="G3458">
        <v>20160313</v>
      </c>
      <c r="H3458" t="s">
        <v>3359</v>
      </c>
      <c r="I3458" t="s">
        <v>54</v>
      </c>
      <c r="J3458" t="s">
        <v>55</v>
      </c>
      <c r="K3458">
        <v>0</v>
      </c>
      <c r="L3458" t="s">
        <v>55</v>
      </c>
      <c r="M3458" t="s">
        <v>55</v>
      </c>
      <c r="N3458" t="s">
        <v>56</v>
      </c>
      <c r="O3458" t="s">
        <v>57</v>
      </c>
      <c r="P3458" t="s">
        <v>57</v>
      </c>
      <c r="Q3458" t="s">
        <v>3</v>
      </c>
      <c r="R3458" t="s">
        <v>80</v>
      </c>
      <c r="S3458" t="s">
        <v>55</v>
      </c>
      <c r="T3458" t="s">
        <v>56</v>
      </c>
      <c r="U3458" t="s">
        <v>56</v>
      </c>
      <c r="V3458" t="s">
        <v>56</v>
      </c>
      <c r="W3458" t="s">
        <v>55</v>
      </c>
      <c r="X3458" t="s">
        <v>56</v>
      </c>
      <c r="Y3458" t="s">
        <v>56</v>
      </c>
      <c r="Z3458" t="s">
        <v>56</v>
      </c>
      <c r="AA3458" t="s">
        <v>57</v>
      </c>
      <c r="AB3458" t="s">
        <v>56</v>
      </c>
      <c r="AC3458" t="s">
        <v>56</v>
      </c>
      <c r="AD3458" t="s">
        <v>57</v>
      </c>
      <c r="AE3458">
        <v>0</v>
      </c>
      <c r="AF3458">
        <v>0</v>
      </c>
      <c r="AG3458">
        <v>0</v>
      </c>
      <c r="AH3458">
        <v>1</v>
      </c>
      <c r="AI3458" s="18" t="str">
        <f t="shared" si="213"/>
        <v>1</v>
      </c>
      <c r="AJ3458" s="18" t="str">
        <f t="shared" si="214"/>
        <v>1</v>
      </c>
      <c r="AK3458" s="18" t="str">
        <f t="shared" si="215"/>
        <v>1</v>
      </c>
      <c r="AL3458" s="18">
        <f t="shared" si="216"/>
        <v>1</v>
      </c>
      <c r="AM3458" t="s">
        <v>55</v>
      </c>
      <c r="AN3458" t="s">
        <v>55</v>
      </c>
      <c r="AO3458">
        <v>0</v>
      </c>
      <c r="AP3458">
        <v>0</v>
      </c>
      <c r="AQ3458">
        <v>0</v>
      </c>
      <c r="AR3458" t="s">
        <v>59</v>
      </c>
      <c r="AS3458" t="s">
        <v>80</v>
      </c>
      <c r="AT3458" t="s">
        <v>80</v>
      </c>
      <c r="AU3458" t="s">
        <v>80</v>
      </c>
      <c r="AV3458" t="s">
        <v>9317</v>
      </c>
      <c r="AW3458" t="s">
        <v>3359</v>
      </c>
      <c r="AX3458">
        <v>0</v>
      </c>
      <c r="AY3458">
        <v>0</v>
      </c>
      <c r="AZ3458">
        <v>0</v>
      </c>
      <c r="BA3458">
        <v>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1</v>
      </c>
      <c r="BL3458">
        <v>2016031325</v>
      </c>
      <c r="BM3458">
        <v>25</v>
      </c>
    </row>
    <row r="3459" spans="1:65">
      <c r="A3459" t="s">
        <v>9318</v>
      </c>
      <c r="B3459">
        <v>3458</v>
      </c>
      <c r="C3459" t="s">
        <v>57</v>
      </c>
      <c r="D3459" t="s">
        <v>55</v>
      </c>
      <c r="E3459">
        <v>25</v>
      </c>
      <c r="F3459">
        <v>2016031325</v>
      </c>
      <c r="G3459" t="s">
        <v>55</v>
      </c>
      <c r="H3459" t="s">
        <v>3361</v>
      </c>
      <c r="I3459" t="s">
        <v>55</v>
      </c>
      <c r="J3459" t="s">
        <v>55</v>
      </c>
      <c r="K3459" t="s">
        <v>55</v>
      </c>
      <c r="L3459" t="s">
        <v>55</v>
      </c>
      <c r="M3459" t="s">
        <v>55</v>
      </c>
      <c r="N3459" t="s">
        <v>57</v>
      </c>
      <c r="O3459" t="s">
        <v>57</v>
      </c>
      <c r="P3459" t="s">
        <v>57</v>
      </c>
      <c r="Q3459" t="s">
        <v>57</v>
      </c>
      <c r="R3459" t="s">
        <v>57</v>
      </c>
      <c r="S3459" t="s">
        <v>55</v>
      </c>
      <c r="T3459" t="s">
        <v>57</v>
      </c>
      <c r="U3459" t="s">
        <v>57</v>
      </c>
      <c r="V3459" t="s">
        <v>57</v>
      </c>
      <c r="W3459" t="s">
        <v>55</v>
      </c>
      <c r="X3459" t="s">
        <v>57</v>
      </c>
      <c r="Y3459" t="s">
        <v>57</v>
      </c>
      <c r="Z3459" t="s">
        <v>57</v>
      </c>
      <c r="AA3459" t="s">
        <v>57</v>
      </c>
      <c r="AB3459" t="s">
        <v>57</v>
      </c>
      <c r="AC3459" t="s">
        <v>57</v>
      </c>
      <c r="AD3459" t="s">
        <v>57</v>
      </c>
      <c r="AE3459">
        <v>0</v>
      </c>
      <c r="AF3459">
        <v>0</v>
      </c>
      <c r="AG3459">
        <v>0</v>
      </c>
      <c r="AH3459">
        <v>1</v>
      </c>
      <c r="AI3459" s="18" t="str">
        <f t="shared" ref="AI3459:AI3522" si="217">IF(ISERROR(FIND("0",AE3459))=FALSE, "1", IF(ISERROR(FIND("1",AE3459))=FALSE, "0"))</f>
        <v>1</v>
      </c>
      <c r="AJ3459" s="18" t="str">
        <f t="shared" ref="AJ3459:AJ3522" si="218">IF(ISERROR(FIND("0",AF3459))=FALSE, "1", IF(ISERROR(FIND("1",AF3459))=FALSE, "0"))</f>
        <v>1</v>
      </c>
      <c r="AK3459" s="18" t="str">
        <f t="shared" ref="AK3459:AK3522" si="219">IF(ISERROR(FIND("0",AG3459))=FALSE, "1", IF(ISERROR(FIND("1",AG3459))=FALSE, "0"))</f>
        <v>1</v>
      </c>
      <c r="AL3459" s="18">
        <f t="shared" ref="AL3459:AL3522" si="220">AH3459</f>
        <v>1</v>
      </c>
      <c r="AM3459" t="s">
        <v>55</v>
      </c>
      <c r="AN3459" t="s">
        <v>55</v>
      </c>
      <c r="AO3459">
        <v>0</v>
      </c>
      <c r="AP3459">
        <v>0</v>
      </c>
      <c r="AQ3459">
        <v>0</v>
      </c>
      <c r="AR3459" t="s">
        <v>59</v>
      </c>
      <c r="AS3459" t="s">
        <v>80</v>
      </c>
      <c r="AT3459" t="s">
        <v>80</v>
      </c>
      <c r="AU3459" t="s">
        <v>80</v>
      </c>
      <c r="AV3459" t="s">
        <v>9318</v>
      </c>
      <c r="AW3459" t="s">
        <v>3361</v>
      </c>
      <c r="AX3459">
        <v>0</v>
      </c>
      <c r="AY3459">
        <v>0</v>
      </c>
      <c r="AZ3459">
        <v>0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1</v>
      </c>
      <c r="BL3459">
        <v>2016031325</v>
      </c>
      <c r="BM3459">
        <v>25</v>
      </c>
    </row>
    <row r="3460" spans="1:65">
      <c r="A3460" t="s">
        <v>9319</v>
      </c>
      <c r="B3460">
        <v>3459</v>
      </c>
      <c r="C3460" t="s">
        <v>1223</v>
      </c>
      <c r="D3460">
        <v>1</v>
      </c>
      <c r="E3460">
        <v>25</v>
      </c>
      <c r="F3460">
        <v>2016031425</v>
      </c>
      <c r="G3460">
        <v>20160314</v>
      </c>
      <c r="H3460" t="s">
        <v>1161</v>
      </c>
      <c r="I3460" t="s">
        <v>54</v>
      </c>
      <c r="J3460" t="s">
        <v>55</v>
      </c>
      <c r="K3460">
        <v>0</v>
      </c>
      <c r="L3460" t="s">
        <v>55</v>
      </c>
      <c r="M3460" t="s">
        <v>55</v>
      </c>
      <c r="N3460" t="s">
        <v>56</v>
      </c>
      <c r="O3460" t="s">
        <v>57</v>
      </c>
      <c r="P3460" t="s">
        <v>57</v>
      </c>
      <c r="Q3460" t="s">
        <v>3</v>
      </c>
      <c r="R3460" t="s">
        <v>80</v>
      </c>
      <c r="S3460" t="s">
        <v>55</v>
      </c>
      <c r="T3460" t="s">
        <v>56</v>
      </c>
      <c r="U3460" t="s">
        <v>56</v>
      </c>
      <c r="V3460" t="s">
        <v>56</v>
      </c>
      <c r="W3460" t="s">
        <v>55</v>
      </c>
      <c r="X3460" t="s">
        <v>56</v>
      </c>
      <c r="Y3460" t="s">
        <v>56</v>
      </c>
      <c r="Z3460" t="s">
        <v>56</v>
      </c>
      <c r="AA3460" t="s">
        <v>57</v>
      </c>
      <c r="AB3460" t="s">
        <v>56</v>
      </c>
      <c r="AC3460" t="s">
        <v>56</v>
      </c>
      <c r="AD3460" t="s">
        <v>57</v>
      </c>
      <c r="AE3460">
        <v>0</v>
      </c>
      <c r="AF3460">
        <v>0</v>
      </c>
      <c r="AG3460">
        <v>0</v>
      </c>
      <c r="AH3460">
        <v>1</v>
      </c>
      <c r="AI3460" s="18" t="str">
        <f t="shared" si="217"/>
        <v>1</v>
      </c>
      <c r="AJ3460" s="18" t="str">
        <f t="shared" si="218"/>
        <v>1</v>
      </c>
      <c r="AK3460" s="18" t="str">
        <f t="shared" si="219"/>
        <v>1</v>
      </c>
      <c r="AL3460" s="18">
        <f t="shared" si="220"/>
        <v>1</v>
      </c>
      <c r="AM3460" t="s">
        <v>55</v>
      </c>
      <c r="AN3460" t="s">
        <v>55</v>
      </c>
      <c r="AO3460">
        <v>0</v>
      </c>
      <c r="AP3460">
        <v>0</v>
      </c>
      <c r="AQ3460">
        <v>0</v>
      </c>
      <c r="AR3460" t="s">
        <v>59</v>
      </c>
      <c r="AS3460" t="s">
        <v>80</v>
      </c>
      <c r="AT3460" t="s">
        <v>80</v>
      </c>
      <c r="AU3460" t="s">
        <v>80</v>
      </c>
      <c r="AV3460" t="s">
        <v>9319</v>
      </c>
      <c r="AW3460" t="s">
        <v>1161</v>
      </c>
      <c r="AX3460">
        <v>0</v>
      </c>
      <c r="AY3460">
        <v>0</v>
      </c>
      <c r="AZ3460">
        <v>0</v>
      </c>
      <c r="BA3460">
        <v>1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1</v>
      </c>
      <c r="BL3460">
        <v>2016031425</v>
      </c>
      <c r="BM3460">
        <v>25</v>
      </c>
    </row>
    <row r="3461" spans="1:65">
      <c r="A3461" t="s">
        <v>9320</v>
      </c>
      <c r="B3461">
        <v>3460</v>
      </c>
      <c r="C3461" t="s">
        <v>1223</v>
      </c>
      <c r="D3461">
        <v>1</v>
      </c>
      <c r="E3461">
        <v>25</v>
      </c>
      <c r="F3461">
        <v>2016031425</v>
      </c>
      <c r="G3461">
        <v>20160314</v>
      </c>
      <c r="H3461" t="s">
        <v>3950</v>
      </c>
      <c r="I3461" t="s">
        <v>3859</v>
      </c>
      <c r="J3461" t="s">
        <v>55</v>
      </c>
      <c r="K3461">
        <v>0</v>
      </c>
      <c r="L3461" t="s">
        <v>55</v>
      </c>
      <c r="M3461" t="s">
        <v>55</v>
      </c>
      <c r="N3461" t="s">
        <v>56</v>
      </c>
      <c r="O3461" t="s">
        <v>57</v>
      </c>
      <c r="P3461" t="s">
        <v>57</v>
      </c>
      <c r="Q3461" t="s">
        <v>3</v>
      </c>
      <c r="R3461" t="s">
        <v>1326</v>
      </c>
      <c r="S3461" t="s">
        <v>55</v>
      </c>
      <c r="T3461" t="s">
        <v>68</v>
      </c>
      <c r="U3461" t="s">
        <v>68</v>
      </c>
      <c r="V3461" t="s">
        <v>56</v>
      </c>
      <c r="W3461" t="s">
        <v>55</v>
      </c>
      <c r="X3461" t="s">
        <v>56</v>
      </c>
      <c r="Y3461" t="s">
        <v>56</v>
      </c>
      <c r="Z3461" t="s">
        <v>68</v>
      </c>
      <c r="AA3461" t="s">
        <v>57</v>
      </c>
      <c r="AB3461" t="s">
        <v>56</v>
      </c>
      <c r="AC3461" t="s">
        <v>56</v>
      </c>
      <c r="AD3461" t="s">
        <v>57</v>
      </c>
      <c r="AE3461">
        <v>0</v>
      </c>
      <c r="AF3461">
        <v>0</v>
      </c>
      <c r="AG3461">
        <v>0</v>
      </c>
      <c r="AH3461">
        <v>1</v>
      </c>
      <c r="AI3461" s="18" t="str">
        <f t="shared" si="217"/>
        <v>1</v>
      </c>
      <c r="AJ3461" s="18" t="str">
        <f t="shared" si="218"/>
        <v>1</v>
      </c>
      <c r="AK3461" s="18" t="str">
        <f t="shared" si="219"/>
        <v>1</v>
      </c>
      <c r="AL3461" s="18">
        <f t="shared" si="220"/>
        <v>1</v>
      </c>
      <c r="AM3461" t="s">
        <v>55</v>
      </c>
      <c r="AN3461" t="s">
        <v>55</v>
      </c>
      <c r="AO3461">
        <v>0</v>
      </c>
      <c r="AP3461">
        <v>0</v>
      </c>
      <c r="AQ3461">
        <v>0</v>
      </c>
      <c r="AR3461" t="s">
        <v>3859</v>
      </c>
      <c r="AS3461" t="s">
        <v>141</v>
      </c>
      <c r="AT3461" t="s">
        <v>141</v>
      </c>
      <c r="AU3461" t="s">
        <v>1326</v>
      </c>
      <c r="AV3461" t="s">
        <v>9320</v>
      </c>
      <c r="AW3461" t="s">
        <v>3950</v>
      </c>
      <c r="AX3461">
        <v>0</v>
      </c>
      <c r="AY3461">
        <v>0</v>
      </c>
      <c r="AZ3461">
        <v>0</v>
      </c>
      <c r="BA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1</v>
      </c>
      <c r="BL3461">
        <v>2016031425</v>
      </c>
      <c r="BM3461">
        <v>25</v>
      </c>
    </row>
    <row r="3462" spans="1:65">
      <c r="A3462" t="s">
        <v>9321</v>
      </c>
      <c r="B3462">
        <v>3461</v>
      </c>
      <c r="C3462" t="s">
        <v>1223</v>
      </c>
      <c r="D3462">
        <v>1</v>
      </c>
      <c r="E3462">
        <v>25</v>
      </c>
      <c r="F3462">
        <v>2016031425</v>
      </c>
      <c r="G3462">
        <v>20160314</v>
      </c>
      <c r="H3462" t="s">
        <v>3951</v>
      </c>
      <c r="I3462" t="s">
        <v>3859</v>
      </c>
      <c r="J3462" t="s">
        <v>55</v>
      </c>
      <c r="K3462">
        <v>0</v>
      </c>
      <c r="L3462" t="s">
        <v>55</v>
      </c>
      <c r="M3462" t="s">
        <v>55</v>
      </c>
      <c r="N3462" t="s">
        <v>56</v>
      </c>
      <c r="O3462" t="s">
        <v>57</v>
      </c>
      <c r="P3462" t="s">
        <v>57</v>
      </c>
      <c r="Q3462" t="s">
        <v>3</v>
      </c>
      <c r="R3462" t="s">
        <v>1326</v>
      </c>
      <c r="S3462" t="s">
        <v>55</v>
      </c>
      <c r="T3462" t="s">
        <v>68</v>
      </c>
      <c r="U3462" t="s">
        <v>68</v>
      </c>
      <c r="V3462" t="s">
        <v>56</v>
      </c>
      <c r="W3462" t="s">
        <v>55</v>
      </c>
      <c r="X3462" t="s">
        <v>56</v>
      </c>
      <c r="Y3462" t="s">
        <v>56</v>
      </c>
      <c r="Z3462" t="s">
        <v>68</v>
      </c>
      <c r="AA3462" t="s">
        <v>57</v>
      </c>
      <c r="AB3462" t="s">
        <v>56</v>
      </c>
      <c r="AC3462" t="s">
        <v>56</v>
      </c>
      <c r="AD3462" t="s">
        <v>57</v>
      </c>
      <c r="AE3462">
        <v>0</v>
      </c>
      <c r="AF3462">
        <v>0</v>
      </c>
      <c r="AG3462">
        <v>0</v>
      </c>
      <c r="AH3462">
        <v>1</v>
      </c>
      <c r="AI3462" s="18" t="str">
        <f t="shared" si="217"/>
        <v>1</v>
      </c>
      <c r="AJ3462" s="18" t="str">
        <f t="shared" si="218"/>
        <v>1</v>
      </c>
      <c r="AK3462" s="18" t="str">
        <f t="shared" si="219"/>
        <v>1</v>
      </c>
      <c r="AL3462" s="18">
        <f t="shared" si="220"/>
        <v>1</v>
      </c>
      <c r="AM3462" t="s">
        <v>55</v>
      </c>
      <c r="AN3462" t="s">
        <v>55</v>
      </c>
      <c r="AO3462">
        <v>0</v>
      </c>
      <c r="AP3462">
        <v>0</v>
      </c>
      <c r="AQ3462">
        <v>0</v>
      </c>
      <c r="AR3462" t="s">
        <v>3859</v>
      </c>
      <c r="AS3462" t="s">
        <v>141</v>
      </c>
      <c r="AT3462" t="s">
        <v>141</v>
      </c>
      <c r="AU3462" t="s">
        <v>1326</v>
      </c>
      <c r="AV3462" t="s">
        <v>9321</v>
      </c>
      <c r="AW3462" t="s">
        <v>3951</v>
      </c>
      <c r="AX3462">
        <v>0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</v>
      </c>
      <c r="BL3462">
        <v>2016031425</v>
      </c>
      <c r="BM3462">
        <v>25</v>
      </c>
    </row>
    <row r="3463" spans="1:65">
      <c r="A3463" t="s">
        <v>9322</v>
      </c>
      <c r="B3463">
        <v>3462</v>
      </c>
      <c r="C3463" t="s">
        <v>1223</v>
      </c>
      <c r="D3463">
        <v>1</v>
      </c>
      <c r="E3463">
        <v>25</v>
      </c>
      <c r="F3463">
        <v>2016031425</v>
      </c>
      <c r="G3463">
        <v>20160314</v>
      </c>
      <c r="H3463" t="s">
        <v>1164</v>
      </c>
      <c r="I3463" t="s">
        <v>1324</v>
      </c>
      <c r="J3463" t="s">
        <v>55</v>
      </c>
      <c r="K3463">
        <v>0</v>
      </c>
      <c r="L3463" t="s">
        <v>55</v>
      </c>
      <c r="M3463" t="s">
        <v>55</v>
      </c>
      <c r="N3463" t="s">
        <v>56</v>
      </c>
      <c r="O3463" t="s">
        <v>57</v>
      </c>
      <c r="P3463" t="s">
        <v>57</v>
      </c>
      <c r="Q3463" t="s">
        <v>3</v>
      </c>
      <c r="R3463" t="s">
        <v>140</v>
      </c>
      <c r="S3463" t="s">
        <v>55</v>
      </c>
      <c r="T3463" t="s">
        <v>56</v>
      </c>
      <c r="U3463" t="s">
        <v>56</v>
      </c>
      <c r="V3463" t="s">
        <v>56</v>
      </c>
      <c r="W3463" t="s">
        <v>55</v>
      </c>
      <c r="X3463" t="s">
        <v>56</v>
      </c>
      <c r="Y3463" t="s">
        <v>56</v>
      </c>
      <c r="Z3463" t="s">
        <v>56</v>
      </c>
      <c r="AA3463" t="s">
        <v>57</v>
      </c>
      <c r="AB3463" t="s">
        <v>56</v>
      </c>
      <c r="AC3463" t="s">
        <v>68</v>
      </c>
      <c r="AD3463" t="s">
        <v>57</v>
      </c>
      <c r="AE3463">
        <v>0</v>
      </c>
      <c r="AF3463">
        <v>0</v>
      </c>
      <c r="AG3463">
        <v>0</v>
      </c>
      <c r="AH3463">
        <v>1</v>
      </c>
      <c r="AI3463" s="18" t="str">
        <f t="shared" si="217"/>
        <v>1</v>
      </c>
      <c r="AJ3463" s="18" t="str">
        <f t="shared" si="218"/>
        <v>1</v>
      </c>
      <c r="AK3463" s="18" t="str">
        <f t="shared" si="219"/>
        <v>1</v>
      </c>
      <c r="AL3463" s="18">
        <f t="shared" si="220"/>
        <v>1</v>
      </c>
      <c r="AM3463" t="s">
        <v>55</v>
      </c>
      <c r="AN3463" t="s">
        <v>55</v>
      </c>
      <c r="AO3463">
        <v>0</v>
      </c>
      <c r="AP3463">
        <v>0</v>
      </c>
      <c r="AQ3463">
        <v>0</v>
      </c>
      <c r="AR3463" t="s">
        <v>293</v>
      </c>
      <c r="AS3463" t="s">
        <v>141</v>
      </c>
      <c r="AT3463" t="s">
        <v>141</v>
      </c>
      <c r="AU3463" t="s">
        <v>1326</v>
      </c>
      <c r="AV3463" t="s">
        <v>9322</v>
      </c>
      <c r="AW3463" t="s">
        <v>1164</v>
      </c>
      <c r="AX3463">
        <v>0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1</v>
      </c>
      <c r="BL3463">
        <v>2016031425</v>
      </c>
      <c r="BM3463">
        <v>25</v>
      </c>
    </row>
    <row r="3464" spans="1:65">
      <c r="A3464" t="s">
        <v>9323</v>
      </c>
      <c r="B3464">
        <v>3463</v>
      </c>
      <c r="C3464" t="s">
        <v>1223</v>
      </c>
      <c r="D3464">
        <v>1</v>
      </c>
      <c r="E3464">
        <v>25</v>
      </c>
      <c r="F3464">
        <v>2016031425</v>
      </c>
      <c r="G3464">
        <v>20160314</v>
      </c>
      <c r="H3464" t="s">
        <v>1165</v>
      </c>
      <c r="I3464" t="s">
        <v>612</v>
      </c>
      <c r="J3464" t="s">
        <v>55</v>
      </c>
      <c r="K3464">
        <v>0</v>
      </c>
      <c r="L3464" t="s">
        <v>55</v>
      </c>
      <c r="M3464" t="s">
        <v>55</v>
      </c>
      <c r="N3464" t="s">
        <v>56</v>
      </c>
      <c r="O3464" t="s">
        <v>57</v>
      </c>
      <c r="P3464" t="s">
        <v>57</v>
      </c>
      <c r="Q3464" t="s">
        <v>3</v>
      </c>
      <c r="R3464" t="s">
        <v>80</v>
      </c>
      <c r="S3464" t="s">
        <v>55</v>
      </c>
      <c r="T3464" t="s">
        <v>56</v>
      </c>
      <c r="U3464" t="s">
        <v>56</v>
      </c>
      <c r="V3464" t="s">
        <v>68</v>
      </c>
      <c r="W3464" t="s">
        <v>55</v>
      </c>
      <c r="X3464" t="s">
        <v>56</v>
      </c>
      <c r="Y3464" t="s">
        <v>56</v>
      </c>
      <c r="Z3464" t="s">
        <v>56</v>
      </c>
      <c r="AA3464" t="s">
        <v>57</v>
      </c>
      <c r="AB3464" t="s">
        <v>56</v>
      </c>
      <c r="AC3464" t="s">
        <v>68</v>
      </c>
      <c r="AD3464" t="s">
        <v>57</v>
      </c>
      <c r="AE3464">
        <v>0</v>
      </c>
      <c r="AF3464">
        <v>0</v>
      </c>
      <c r="AG3464">
        <v>0</v>
      </c>
      <c r="AH3464">
        <v>1</v>
      </c>
      <c r="AI3464" s="18" t="str">
        <f t="shared" si="217"/>
        <v>1</v>
      </c>
      <c r="AJ3464" s="18" t="str">
        <f t="shared" si="218"/>
        <v>1</v>
      </c>
      <c r="AK3464" s="18" t="str">
        <f t="shared" si="219"/>
        <v>1</v>
      </c>
      <c r="AL3464" s="18">
        <f t="shared" si="220"/>
        <v>1</v>
      </c>
      <c r="AM3464" t="s">
        <v>55</v>
      </c>
      <c r="AN3464" t="s">
        <v>55</v>
      </c>
      <c r="AO3464">
        <v>0</v>
      </c>
      <c r="AP3464">
        <v>0</v>
      </c>
      <c r="AQ3464">
        <v>0</v>
      </c>
      <c r="AR3464" t="s">
        <v>298</v>
      </c>
      <c r="AS3464" t="s">
        <v>80</v>
      </c>
      <c r="AT3464" t="s">
        <v>80</v>
      </c>
      <c r="AU3464" t="s">
        <v>80</v>
      </c>
      <c r="AV3464" t="s">
        <v>9323</v>
      </c>
      <c r="AW3464" t="s">
        <v>1165</v>
      </c>
      <c r="AX3464">
        <v>0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1</v>
      </c>
      <c r="BL3464">
        <v>2016031425</v>
      </c>
      <c r="BM3464">
        <v>25</v>
      </c>
    </row>
    <row r="3465" spans="1:65">
      <c r="A3465" t="s">
        <v>9324</v>
      </c>
      <c r="B3465">
        <v>3464</v>
      </c>
      <c r="C3465" t="s">
        <v>1223</v>
      </c>
      <c r="D3465">
        <v>1</v>
      </c>
      <c r="E3465">
        <v>25</v>
      </c>
      <c r="F3465">
        <v>2016031425</v>
      </c>
      <c r="G3465">
        <v>20160314</v>
      </c>
      <c r="H3465" t="s">
        <v>1166</v>
      </c>
      <c r="I3465" t="s">
        <v>80</v>
      </c>
      <c r="J3465" t="s">
        <v>55</v>
      </c>
      <c r="K3465">
        <v>0</v>
      </c>
      <c r="L3465" t="s">
        <v>55</v>
      </c>
      <c r="M3465" t="s">
        <v>55</v>
      </c>
      <c r="N3465" t="s">
        <v>56</v>
      </c>
      <c r="O3465" t="s">
        <v>57</v>
      </c>
      <c r="P3465" t="s">
        <v>57</v>
      </c>
      <c r="Q3465" t="s">
        <v>3</v>
      </c>
      <c r="R3465" t="s">
        <v>140</v>
      </c>
      <c r="S3465" t="s">
        <v>55</v>
      </c>
      <c r="T3465" t="s">
        <v>56</v>
      </c>
      <c r="U3465" t="s">
        <v>56</v>
      </c>
      <c r="V3465" t="s">
        <v>56</v>
      </c>
      <c r="W3465" t="s">
        <v>55</v>
      </c>
      <c r="X3465" t="s">
        <v>56</v>
      </c>
      <c r="Y3465" t="s">
        <v>56</v>
      </c>
      <c r="Z3465" t="s">
        <v>56</v>
      </c>
      <c r="AA3465" t="s">
        <v>57</v>
      </c>
      <c r="AB3465" t="s">
        <v>56</v>
      </c>
      <c r="AC3465" t="s">
        <v>68</v>
      </c>
      <c r="AD3465" t="s">
        <v>57</v>
      </c>
      <c r="AE3465">
        <v>0</v>
      </c>
      <c r="AF3465">
        <v>0</v>
      </c>
      <c r="AG3465">
        <v>0</v>
      </c>
      <c r="AH3465">
        <v>1</v>
      </c>
      <c r="AI3465" s="18" t="str">
        <f t="shared" si="217"/>
        <v>1</v>
      </c>
      <c r="AJ3465" s="18" t="str">
        <f t="shared" si="218"/>
        <v>1</v>
      </c>
      <c r="AK3465" s="18" t="str">
        <f t="shared" si="219"/>
        <v>1</v>
      </c>
      <c r="AL3465" s="18">
        <f t="shared" si="220"/>
        <v>1</v>
      </c>
      <c r="AM3465" t="s">
        <v>55</v>
      </c>
      <c r="AN3465" t="s">
        <v>55</v>
      </c>
      <c r="AO3465">
        <v>0</v>
      </c>
      <c r="AP3465">
        <v>0</v>
      </c>
      <c r="AQ3465">
        <v>0</v>
      </c>
      <c r="AR3465" t="s">
        <v>59</v>
      </c>
      <c r="AS3465" t="s">
        <v>141</v>
      </c>
      <c r="AT3465" t="s">
        <v>141</v>
      </c>
      <c r="AU3465" t="s">
        <v>1326</v>
      </c>
      <c r="AV3465" t="s">
        <v>9324</v>
      </c>
      <c r="AW3465" t="s">
        <v>1166</v>
      </c>
      <c r="AX3465">
        <v>0</v>
      </c>
      <c r="AY3465">
        <v>0</v>
      </c>
      <c r="AZ3465">
        <v>0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1</v>
      </c>
      <c r="BL3465">
        <v>2016031425</v>
      </c>
      <c r="BM3465">
        <v>25</v>
      </c>
    </row>
    <row r="3466" spans="1:65">
      <c r="A3466" t="s">
        <v>9325</v>
      </c>
      <c r="B3466">
        <v>3465</v>
      </c>
      <c r="C3466" t="s">
        <v>1223</v>
      </c>
      <c r="D3466">
        <v>1</v>
      </c>
      <c r="E3466">
        <v>25</v>
      </c>
      <c r="F3466">
        <v>2016031425</v>
      </c>
      <c r="G3466">
        <v>20160314</v>
      </c>
      <c r="H3466" t="s">
        <v>1167</v>
      </c>
      <c r="I3466" t="s">
        <v>612</v>
      </c>
      <c r="J3466" t="s">
        <v>55</v>
      </c>
      <c r="K3466">
        <v>0</v>
      </c>
      <c r="L3466" t="s">
        <v>55</v>
      </c>
      <c r="M3466" t="s">
        <v>55</v>
      </c>
      <c r="N3466" t="s">
        <v>56</v>
      </c>
      <c r="O3466" t="s">
        <v>57</v>
      </c>
      <c r="P3466" t="s">
        <v>57</v>
      </c>
      <c r="Q3466" t="s">
        <v>3</v>
      </c>
      <c r="R3466" t="s">
        <v>140</v>
      </c>
      <c r="S3466" t="s">
        <v>55</v>
      </c>
      <c r="T3466" t="s">
        <v>56</v>
      </c>
      <c r="U3466" t="s">
        <v>56</v>
      </c>
      <c r="V3466" t="s">
        <v>68</v>
      </c>
      <c r="W3466" t="s">
        <v>55</v>
      </c>
      <c r="X3466" t="s">
        <v>56</v>
      </c>
      <c r="Y3466" t="s">
        <v>56</v>
      </c>
      <c r="Z3466" t="s">
        <v>56</v>
      </c>
      <c r="AA3466" t="s">
        <v>57</v>
      </c>
      <c r="AB3466" t="s">
        <v>56</v>
      </c>
      <c r="AC3466" t="s">
        <v>68</v>
      </c>
      <c r="AD3466" t="s">
        <v>57</v>
      </c>
      <c r="AE3466">
        <v>0</v>
      </c>
      <c r="AF3466">
        <v>0</v>
      </c>
      <c r="AG3466">
        <v>0</v>
      </c>
      <c r="AH3466">
        <v>1</v>
      </c>
      <c r="AI3466" s="18" t="str">
        <f t="shared" si="217"/>
        <v>1</v>
      </c>
      <c r="AJ3466" s="18" t="str">
        <f t="shared" si="218"/>
        <v>1</v>
      </c>
      <c r="AK3466" s="18" t="str">
        <f t="shared" si="219"/>
        <v>1</v>
      </c>
      <c r="AL3466" s="18">
        <f t="shared" si="220"/>
        <v>1</v>
      </c>
      <c r="AM3466" t="s">
        <v>55</v>
      </c>
      <c r="AN3466" t="s">
        <v>55</v>
      </c>
      <c r="AO3466">
        <v>0</v>
      </c>
      <c r="AP3466">
        <v>0</v>
      </c>
      <c r="AQ3466">
        <v>0</v>
      </c>
      <c r="AR3466" t="s">
        <v>298</v>
      </c>
      <c r="AS3466" t="s">
        <v>141</v>
      </c>
      <c r="AT3466" t="s">
        <v>141</v>
      </c>
      <c r="AU3466" t="s">
        <v>1326</v>
      </c>
      <c r="AV3466" t="s">
        <v>9325</v>
      </c>
      <c r="AW3466" t="s">
        <v>1167</v>
      </c>
      <c r="AX3466">
        <v>0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1</v>
      </c>
      <c r="BL3466">
        <v>2016031425</v>
      </c>
      <c r="BM3466">
        <v>25</v>
      </c>
    </row>
    <row r="3467" spans="1:65">
      <c r="A3467" t="s">
        <v>9326</v>
      </c>
      <c r="B3467">
        <v>3466</v>
      </c>
      <c r="C3467" t="s">
        <v>1223</v>
      </c>
      <c r="D3467">
        <v>1</v>
      </c>
      <c r="E3467">
        <v>25</v>
      </c>
      <c r="F3467">
        <v>2016031425</v>
      </c>
      <c r="G3467">
        <v>20160314</v>
      </c>
      <c r="H3467" t="s">
        <v>1842</v>
      </c>
      <c r="I3467" t="s">
        <v>54</v>
      </c>
      <c r="J3467" t="s">
        <v>55</v>
      </c>
      <c r="K3467">
        <v>0</v>
      </c>
      <c r="L3467" t="s">
        <v>55</v>
      </c>
      <c r="M3467" t="s">
        <v>55</v>
      </c>
      <c r="N3467" t="s">
        <v>56</v>
      </c>
      <c r="O3467" t="s">
        <v>57</v>
      </c>
      <c r="P3467" t="s">
        <v>57</v>
      </c>
      <c r="Q3467" t="s">
        <v>3</v>
      </c>
      <c r="R3467" t="s">
        <v>80</v>
      </c>
      <c r="S3467" t="s">
        <v>55</v>
      </c>
      <c r="T3467" t="s">
        <v>56</v>
      </c>
      <c r="U3467" t="s">
        <v>56</v>
      </c>
      <c r="V3467" t="s">
        <v>56</v>
      </c>
      <c r="W3467" t="s">
        <v>55</v>
      </c>
      <c r="X3467" t="s">
        <v>56</v>
      </c>
      <c r="Y3467" t="s">
        <v>56</v>
      </c>
      <c r="Z3467" t="s">
        <v>56</v>
      </c>
      <c r="AA3467" t="s">
        <v>57</v>
      </c>
      <c r="AB3467" t="s">
        <v>56</v>
      </c>
      <c r="AC3467" t="s">
        <v>56</v>
      </c>
      <c r="AD3467" t="s">
        <v>57</v>
      </c>
      <c r="AE3467">
        <v>0</v>
      </c>
      <c r="AF3467">
        <v>0</v>
      </c>
      <c r="AG3467">
        <v>0</v>
      </c>
      <c r="AH3467">
        <v>1</v>
      </c>
      <c r="AI3467" s="18" t="str">
        <f t="shared" si="217"/>
        <v>1</v>
      </c>
      <c r="AJ3467" s="18" t="str">
        <f t="shared" si="218"/>
        <v>1</v>
      </c>
      <c r="AK3467" s="18" t="str">
        <f t="shared" si="219"/>
        <v>1</v>
      </c>
      <c r="AL3467" s="18">
        <f t="shared" si="220"/>
        <v>1</v>
      </c>
      <c r="AM3467" t="s">
        <v>55</v>
      </c>
      <c r="AN3467" t="s">
        <v>55</v>
      </c>
      <c r="AO3467">
        <v>0</v>
      </c>
      <c r="AP3467">
        <v>0</v>
      </c>
      <c r="AQ3467">
        <v>0</v>
      </c>
      <c r="AR3467" t="s">
        <v>59</v>
      </c>
      <c r="AS3467" t="s">
        <v>80</v>
      </c>
      <c r="AT3467" t="s">
        <v>80</v>
      </c>
      <c r="AU3467" t="s">
        <v>80</v>
      </c>
      <c r="AV3467" t="s">
        <v>9326</v>
      </c>
      <c r="AW3467" t="s">
        <v>1842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1</v>
      </c>
      <c r="BL3467">
        <v>2016031425</v>
      </c>
      <c r="BM3467">
        <v>25</v>
      </c>
    </row>
    <row r="3468" spans="1:65">
      <c r="A3468" t="s">
        <v>9327</v>
      </c>
      <c r="B3468">
        <v>3467</v>
      </c>
      <c r="C3468" t="s">
        <v>1223</v>
      </c>
      <c r="D3468">
        <v>1</v>
      </c>
      <c r="E3468">
        <v>25</v>
      </c>
      <c r="F3468">
        <v>2016031425</v>
      </c>
      <c r="G3468">
        <v>20160314</v>
      </c>
      <c r="H3468" t="s">
        <v>1843</v>
      </c>
      <c r="I3468" t="s">
        <v>54</v>
      </c>
      <c r="J3468" t="s">
        <v>55</v>
      </c>
      <c r="K3468">
        <v>0</v>
      </c>
      <c r="L3468" t="s">
        <v>55</v>
      </c>
      <c r="M3468" t="s">
        <v>55</v>
      </c>
      <c r="N3468" t="s">
        <v>56</v>
      </c>
      <c r="O3468" t="s">
        <v>57</v>
      </c>
      <c r="P3468" t="s">
        <v>57</v>
      </c>
      <c r="Q3468" t="s">
        <v>3</v>
      </c>
      <c r="R3468" t="s">
        <v>80</v>
      </c>
      <c r="S3468" t="s">
        <v>55</v>
      </c>
      <c r="T3468" t="s">
        <v>56</v>
      </c>
      <c r="U3468" t="s">
        <v>56</v>
      </c>
      <c r="V3468" t="s">
        <v>56</v>
      </c>
      <c r="W3468" t="s">
        <v>55</v>
      </c>
      <c r="X3468" t="s">
        <v>56</v>
      </c>
      <c r="Y3468" t="s">
        <v>56</v>
      </c>
      <c r="Z3468" t="s">
        <v>56</v>
      </c>
      <c r="AA3468" t="s">
        <v>57</v>
      </c>
      <c r="AB3468" t="s">
        <v>56</v>
      </c>
      <c r="AC3468" t="s">
        <v>56</v>
      </c>
      <c r="AD3468" t="s">
        <v>57</v>
      </c>
      <c r="AE3468">
        <v>0</v>
      </c>
      <c r="AF3468">
        <v>0</v>
      </c>
      <c r="AG3468">
        <v>0</v>
      </c>
      <c r="AH3468">
        <v>1</v>
      </c>
      <c r="AI3468" s="18" t="str">
        <f t="shared" si="217"/>
        <v>1</v>
      </c>
      <c r="AJ3468" s="18" t="str">
        <f t="shared" si="218"/>
        <v>1</v>
      </c>
      <c r="AK3468" s="18" t="str">
        <f t="shared" si="219"/>
        <v>1</v>
      </c>
      <c r="AL3468" s="18">
        <f t="shared" si="220"/>
        <v>1</v>
      </c>
      <c r="AM3468" t="s">
        <v>55</v>
      </c>
      <c r="AN3468" t="s">
        <v>55</v>
      </c>
      <c r="AO3468">
        <v>0</v>
      </c>
      <c r="AP3468">
        <v>0</v>
      </c>
      <c r="AQ3468">
        <v>0</v>
      </c>
      <c r="AR3468" t="s">
        <v>59</v>
      </c>
      <c r="AS3468" t="s">
        <v>80</v>
      </c>
      <c r="AT3468" t="s">
        <v>80</v>
      </c>
      <c r="AU3468" t="s">
        <v>80</v>
      </c>
      <c r="AV3468" t="s">
        <v>9327</v>
      </c>
      <c r="AW3468" t="s">
        <v>1843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1</v>
      </c>
      <c r="BL3468">
        <v>2016031425</v>
      </c>
      <c r="BM3468">
        <v>25</v>
      </c>
    </row>
    <row r="3469" spans="1:65">
      <c r="A3469" t="s">
        <v>9328</v>
      </c>
      <c r="B3469">
        <v>3468</v>
      </c>
      <c r="C3469" t="s">
        <v>1223</v>
      </c>
      <c r="D3469">
        <v>1</v>
      </c>
      <c r="E3469">
        <v>25</v>
      </c>
      <c r="F3469">
        <v>2016031425</v>
      </c>
      <c r="G3469">
        <v>20160314</v>
      </c>
      <c r="H3469" t="s">
        <v>3952</v>
      </c>
      <c r="I3469" t="s">
        <v>54</v>
      </c>
      <c r="J3469" t="s">
        <v>55</v>
      </c>
      <c r="K3469">
        <v>0</v>
      </c>
      <c r="L3469" t="s">
        <v>55</v>
      </c>
      <c r="M3469" t="s">
        <v>55</v>
      </c>
      <c r="N3469" t="s">
        <v>56</v>
      </c>
      <c r="O3469" t="s">
        <v>57</v>
      </c>
      <c r="P3469" t="s">
        <v>57</v>
      </c>
      <c r="Q3469" t="s">
        <v>3</v>
      </c>
      <c r="R3469" t="s">
        <v>80</v>
      </c>
      <c r="S3469" t="s">
        <v>55</v>
      </c>
      <c r="T3469" t="s">
        <v>56</v>
      </c>
      <c r="U3469" t="s">
        <v>56</v>
      </c>
      <c r="V3469" t="s">
        <v>56</v>
      </c>
      <c r="W3469" t="s">
        <v>55</v>
      </c>
      <c r="X3469" t="s">
        <v>56</v>
      </c>
      <c r="Y3469" t="s">
        <v>56</v>
      </c>
      <c r="Z3469" t="s">
        <v>56</v>
      </c>
      <c r="AA3469" t="s">
        <v>57</v>
      </c>
      <c r="AB3469" t="s">
        <v>56</v>
      </c>
      <c r="AC3469" t="s">
        <v>56</v>
      </c>
      <c r="AD3469" t="s">
        <v>57</v>
      </c>
      <c r="AE3469">
        <v>0</v>
      </c>
      <c r="AF3469">
        <v>0</v>
      </c>
      <c r="AG3469">
        <v>0</v>
      </c>
      <c r="AH3469">
        <v>1</v>
      </c>
      <c r="AI3469" s="18" t="str">
        <f t="shared" si="217"/>
        <v>1</v>
      </c>
      <c r="AJ3469" s="18" t="str">
        <f t="shared" si="218"/>
        <v>1</v>
      </c>
      <c r="AK3469" s="18" t="str">
        <f t="shared" si="219"/>
        <v>1</v>
      </c>
      <c r="AL3469" s="18">
        <f t="shared" si="220"/>
        <v>1</v>
      </c>
      <c r="AM3469" t="s">
        <v>55</v>
      </c>
      <c r="AN3469" t="s">
        <v>55</v>
      </c>
      <c r="AO3469">
        <v>0</v>
      </c>
      <c r="AP3469">
        <v>0</v>
      </c>
      <c r="AQ3469">
        <v>0</v>
      </c>
      <c r="AR3469" t="s">
        <v>59</v>
      </c>
      <c r="AS3469" t="s">
        <v>80</v>
      </c>
      <c r="AT3469" t="s">
        <v>80</v>
      </c>
      <c r="AU3469" t="s">
        <v>80</v>
      </c>
      <c r="AV3469" t="s">
        <v>9328</v>
      </c>
      <c r="AW3469" t="s">
        <v>3952</v>
      </c>
      <c r="AX3469">
        <v>0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1</v>
      </c>
      <c r="BL3469">
        <v>2016031425</v>
      </c>
      <c r="BM3469">
        <v>25</v>
      </c>
    </row>
    <row r="3470" spans="1:65">
      <c r="A3470" t="s">
        <v>9329</v>
      </c>
      <c r="B3470">
        <v>3469</v>
      </c>
      <c r="C3470" t="s">
        <v>1223</v>
      </c>
      <c r="D3470">
        <v>1</v>
      </c>
      <c r="E3470">
        <v>25</v>
      </c>
      <c r="F3470">
        <v>2016031425</v>
      </c>
      <c r="G3470">
        <v>20160314</v>
      </c>
      <c r="H3470" t="s">
        <v>3953</v>
      </c>
      <c r="I3470" t="s">
        <v>1931</v>
      </c>
      <c r="J3470" t="s">
        <v>55</v>
      </c>
      <c r="K3470">
        <v>0</v>
      </c>
      <c r="L3470" t="s">
        <v>55</v>
      </c>
      <c r="M3470" t="s">
        <v>55</v>
      </c>
      <c r="N3470" t="s">
        <v>56</v>
      </c>
      <c r="O3470" t="s">
        <v>57</v>
      </c>
      <c r="P3470" t="s">
        <v>57</v>
      </c>
      <c r="Q3470" t="s">
        <v>3</v>
      </c>
      <c r="R3470" t="s">
        <v>80</v>
      </c>
      <c r="S3470" t="s">
        <v>55</v>
      </c>
      <c r="T3470" t="s">
        <v>68</v>
      </c>
      <c r="U3470" t="s">
        <v>68</v>
      </c>
      <c r="V3470" t="s">
        <v>56</v>
      </c>
      <c r="W3470" t="s">
        <v>55</v>
      </c>
      <c r="X3470" t="s">
        <v>56</v>
      </c>
      <c r="Y3470" t="s">
        <v>56</v>
      </c>
      <c r="Z3470" t="s">
        <v>56</v>
      </c>
      <c r="AA3470" t="s">
        <v>57</v>
      </c>
      <c r="AB3470" t="s">
        <v>56</v>
      </c>
      <c r="AC3470" t="s">
        <v>56</v>
      </c>
      <c r="AD3470" t="s">
        <v>57</v>
      </c>
      <c r="AE3470">
        <v>0</v>
      </c>
      <c r="AF3470">
        <v>0</v>
      </c>
      <c r="AG3470">
        <v>0</v>
      </c>
      <c r="AH3470">
        <v>1</v>
      </c>
      <c r="AI3470" s="18" t="str">
        <f t="shared" si="217"/>
        <v>1</v>
      </c>
      <c r="AJ3470" s="18" t="str">
        <f t="shared" si="218"/>
        <v>1</v>
      </c>
      <c r="AK3470" s="18" t="str">
        <f t="shared" si="219"/>
        <v>1</v>
      </c>
      <c r="AL3470" s="18">
        <f t="shared" si="220"/>
        <v>1</v>
      </c>
      <c r="AM3470" t="s">
        <v>55</v>
      </c>
      <c r="AN3470" t="s">
        <v>55</v>
      </c>
      <c r="AO3470">
        <v>0</v>
      </c>
      <c r="AP3470">
        <v>0</v>
      </c>
      <c r="AQ3470">
        <v>0</v>
      </c>
      <c r="AR3470" t="s">
        <v>300</v>
      </c>
      <c r="AS3470" t="s">
        <v>80</v>
      </c>
      <c r="AT3470" t="s">
        <v>80</v>
      </c>
      <c r="AU3470" t="s">
        <v>80</v>
      </c>
      <c r="AV3470" t="s">
        <v>9329</v>
      </c>
      <c r="AW3470" t="s">
        <v>3953</v>
      </c>
      <c r="AX3470">
        <v>0</v>
      </c>
      <c r="AY3470">
        <v>0</v>
      </c>
      <c r="AZ3470">
        <v>0</v>
      </c>
      <c r="BA3470">
        <v>1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1</v>
      </c>
      <c r="BL3470">
        <v>2016031425</v>
      </c>
      <c r="BM3470">
        <v>25</v>
      </c>
    </row>
    <row r="3471" spans="1:65">
      <c r="A3471" t="s">
        <v>9330</v>
      </c>
      <c r="B3471">
        <v>3470</v>
      </c>
      <c r="C3471" t="s">
        <v>1223</v>
      </c>
      <c r="D3471">
        <v>1</v>
      </c>
      <c r="E3471">
        <v>25</v>
      </c>
      <c r="F3471">
        <v>2016031425</v>
      </c>
      <c r="G3471">
        <v>20160314</v>
      </c>
      <c r="H3471" t="s">
        <v>3954</v>
      </c>
      <c r="I3471" t="s">
        <v>54</v>
      </c>
      <c r="J3471" t="s">
        <v>55</v>
      </c>
      <c r="K3471">
        <v>0</v>
      </c>
      <c r="L3471" t="s">
        <v>55</v>
      </c>
      <c r="M3471" t="s">
        <v>55</v>
      </c>
      <c r="N3471" t="s">
        <v>56</v>
      </c>
      <c r="O3471" t="s">
        <v>57</v>
      </c>
      <c r="P3471" t="s">
        <v>57</v>
      </c>
      <c r="Q3471" t="s">
        <v>3</v>
      </c>
      <c r="R3471" t="s">
        <v>80</v>
      </c>
      <c r="S3471" t="s">
        <v>55</v>
      </c>
      <c r="T3471" t="s">
        <v>56</v>
      </c>
      <c r="U3471" t="s">
        <v>56</v>
      </c>
      <c r="V3471" t="s">
        <v>56</v>
      </c>
      <c r="W3471" t="s">
        <v>55</v>
      </c>
      <c r="X3471" t="s">
        <v>56</v>
      </c>
      <c r="Y3471" t="s">
        <v>56</v>
      </c>
      <c r="Z3471" t="s">
        <v>56</v>
      </c>
      <c r="AA3471" t="s">
        <v>57</v>
      </c>
      <c r="AB3471" t="s">
        <v>56</v>
      </c>
      <c r="AC3471" t="s">
        <v>56</v>
      </c>
      <c r="AD3471" t="s">
        <v>57</v>
      </c>
      <c r="AE3471">
        <v>0</v>
      </c>
      <c r="AF3471">
        <v>0</v>
      </c>
      <c r="AG3471">
        <v>0</v>
      </c>
      <c r="AH3471">
        <v>0</v>
      </c>
      <c r="AI3471" s="18" t="str">
        <f t="shared" si="217"/>
        <v>1</v>
      </c>
      <c r="AJ3471" s="18" t="str">
        <f t="shared" si="218"/>
        <v>1</v>
      </c>
      <c r="AK3471" s="18" t="str">
        <f t="shared" si="219"/>
        <v>1</v>
      </c>
      <c r="AL3471" s="18">
        <f t="shared" si="220"/>
        <v>0</v>
      </c>
      <c r="AM3471" t="s">
        <v>55</v>
      </c>
      <c r="AN3471" t="s">
        <v>55</v>
      </c>
      <c r="AO3471">
        <v>0</v>
      </c>
      <c r="AP3471">
        <v>0</v>
      </c>
      <c r="AQ3471">
        <v>0</v>
      </c>
      <c r="AR3471" t="s">
        <v>59</v>
      </c>
      <c r="AS3471" t="s">
        <v>80</v>
      </c>
      <c r="AT3471" t="s">
        <v>80</v>
      </c>
      <c r="AU3471" t="s">
        <v>80</v>
      </c>
      <c r="AV3471" t="s">
        <v>9330</v>
      </c>
      <c r="AW3471" t="s">
        <v>3954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1</v>
      </c>
      <c r="BL3471">
        <v>2016031425</v>
      </c>
      <c r="BM3471">
        <v>25</v>
      </c>
    </row>
    <row r="3472" spans="1:65">
      <c r="A3472" t="s">
        <v>9331</v>
      </c>
      <c r="B3472">
        <v>3471</v>
      </c>
      <c r="C3472" t="s">
        <v>1223</v>
      </c>
      <c r="D3472">
        <v>1</v>
      </c>
      <c r="E3472">
        <v>25</v>
      </c>
      <c r="F3472">
        <v>2016031425</v>
      </c>
      <c r="G3472">
        <v>20160314</v>
      </c>
      <c r="H3472" t="s">
        <v>3955</v>
      </c>
      <c r="I3472" t="s">
        <v>1931</v>
      </c>
      <c r="J3472" t="s">
        <v>55</v>
      </c>
      <c r="K3472">
        <v>0</v>
      </c>
      <c r="L3472" t="s">
        <v>55</v>
      </c>
      <c r="M3472" t="s">
        <v>55</v>
      </c>
      <c r="N3472" t="s">
        <v>56</v>
      </c>
      <c r="O3472" t="s">
        <v>57</v>
      </c>
      <c r="P3472" t="s">
        <v>57</v>
      </c>
      <c r="Q3472" t="s">
        <v>3</v>
      </c>
      <c r="R3472" t="s">
        <v>80</v>
      </c>
      <c r="S3472" t="s">
        <v>55</v>
      </c>
      <c r="T3472" t="s">
        <v>68</v>
      </c>
      <c r="U3472" t="s">
        <v>68</v>
      </c>
      <c r="V3472" t="s">
        <v>56</v>
      </c>
      <c r="W3472" t="s">
        <v>55</v>
      </c>
      <c r="X3472" t="s">
        <v>56</v>
      </c>
      <c r="Y3472" t="s">
        <v>56</v>
      </c>
      <c r="Z3472" t="s">
        <v>56</v>
      </c>
      <c r="AA3472" t="s">
        <v>57</v>
      </c>
      <c r="AB3472" t="s">
        <v>56</v>
      </c>
      <c r="AC3472" t="s">
        <v>56</v>
      </c>
      <c r="AD3472" t="s">
        <v>57</v>
      </c>
      <c r="AE3472">
        <v>0</v>
      </c>
      <c r="AF3472">
        <v>0</v>
      </c>
      <c r="AG3472">
        <v>0</v>
      </c>
      <c r="AH3472">
        <v>1</v>
      </c>
      <c r="AI3472" s="18" t="str">
        <f t="shared" si="217"/>
        <v>1</v>
      </c>
      <c r="AJ3472" s="18" t="str">
        <f t="shared" si="218"/>
        <v>1</v>
      </c>
      <c r="AK3472" s="18" t="str">
        <f t="shared" si="219"/>
        <v>1</v>
      </c>
      <c r="AL3472" s="18">
        <f t="shared" si="220"/>
        <v>1</v>
      </c>
      <c r="AM3472" t="s">
        <v>55</v>
      </c>
      <c r="AN3472" t="s">
        <v>55</v>
      </c>
      <c r="AO3472">
        <v>0</v>
      </c>
      <c r="AP3472">
        <v>0</v>
      </c>
      <c r="AQ3472">
        <v>0</v>
      </c>
      <c r="AR3472" t="s">
        <v>300</v>
      </c>
      <c r="AS3472" t="s">
        <v>80</v>
      </c>
      <c r="AT3472" t="s">
        <v>80</v>
      </c>
      <c r="AU3472" t="s">
        <v>80</v>
      </c>
      <c r="AV3472" t="s">
        <v>9331</v>
      </c>
      <c r="AW3472" t="s">
        <v>3955</v>
      </c>
      <c r="AX3472">
        <v>0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1</v>
      </c>
      <c r="BL3472">
        <v>2016031425</v>
      </c>
      <c r="BM3472">
        <v>25</v>
      </c>
    </row>
    <row r="3473" spans="1:65">
      <c r="A3473" t="s">
        <v>9332</v>
      </c>
      <c r="B3473">
        <v>3472</v>
      </c>
      <c r="C3473" t="s">
        <v>1223</v>
      </c>
      <c r="D3473">
        <v>1</v>
      </c>
      <c r="E3473">
        <v>25</v>
      </c>
      <c r="F3473">
        <v>2016031425</v>
      </c>
      <c r="G3473">
        <v>20160314</v>
      </c>
      <c r="H3473" t="s">
        <v>3956</v>
      </c>
      <c r="I3473" t="s">
        <v>1931</v>
      </c>
      <c r="J3473" t="s">
        <v>55</v>
      </c>
      <c r="K3473">
        <v>0</v>
      </c>
      <c r="L3473" t="s">
        <v>55</v>
      </c>
      <c r="M3473" t="s">
        <v>55</v>
      </c>
      <c r="N3473" t="s">
        <v>56</v>
      </c>
      <c r="O3473" t="s">
        <v>57</v>
      </c>
      <c r="P3473" t="s">
        <v>57</v>
      </c>
      <c r="Q3473" t="s">
        <v>3</v>
      </c>
      <c r="R3473" t="s">
        <v>80</v>
      </c>
      <c r="S3473" t="s">
        <v>55</v>
      </c>
      <c r="T3473" t="s">
        <v>68</v>
      </c>
      <c r="U3473" t="s">
        <v>68</v>
      </c>
      <c r="V3473" t="s">
        <v>56</v>
      </c>
      <c r="W3473" t="s">
        <v>55</v>
      </c>
      <c r="X3473" t="s">
        <v>56</v>
      </c>
      <c r="Y3473" t="s">
        <v>56</v>
      </c>
      <c r="Z3473" t="s">
        <v>56</v>
      </c>
      <c r="AA3473" t="s">
        <v>57</v>
      </c>
      <c r="AB3473" t="s">
        <v>56</v>
      </c>
      <c r="AC3473" t="s">
        <v>68</v>
      </c>
      <c r="AD3473" t="s">
        <v>57</v>
      </c>
      <c r="AE3473">
        <v>0</v>
      </c>
      <c r="AF3473">
        <v>0</v>
      </c>
      <c r="AG3473">
        <v>0</v>
      </c>
      <c r="AH3473">
        <v>1</v>
      </c>
      <c r="AI3473" s="18" t="str">
        <f t="shared" si="217"/>
        <v>1</v>
      </c>
      <c r="AJ3473" s="18" t="str">
        <f t="shared" si="218"/>
        <v>1</v>
      </c>
      <c r="AK3473" s="18" t="str">
        <f t="shared" si="219"/>
        <v>1</v>
      </c>
      <c r="AL3473" s="18">
        <f t="shared" si="220"/>
        <v>1</v>
      </c>
      <c r="AM3473" t="s">
        <v>55</v>
      </c>
      <c r="AN3473" t="s">
        <v>55</v>
      </c>
      <c r="AO3473">
        <v>0</v>
      </c>
      <c r="AP3473">
        <v>0</v>
      </c>
      <c r="AQ3473">
        <v>0</v>
      </c>
      <c r="AR3473" t="s">
        <v>300</v>
      </c>
      <c r="AS3473" t="s">
        <v>80</v>
      </c>
      <c r="AT3473" t="s">
        <v>80</v>
      </c>
      <c r="AU3473" t="s">
        <v>80</v>
      </c>
      <c r="AV3473" t="s">
        <v>9332</v>
      </c>
      <c r="AW3473" t="s">
        <v>3956</v>
      </c>
      <c r="AX3473">
        <v>0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1</v>
      </c>
      <c r="BL3473">
        <v>2016031425</v>
      </c>
      <c r="BM3473">
        <v>25</v>
      </c>
    </row>
    <row r="3474" spans="1:65">
      <c r="A3474" t="s">
        <v>9333</v>
      </c>
      <c r="B3474">
        <v>3473</v>
      </c>
      <c r="C3474" t="s">
        <v>301</v>
      </c>
      <c r="D3474">
        <v>1</v>
      </c>
      <c r="E3474">
        <v>26</v>
      </c>
      <c r="F3474">
        <v>2016031026</v>
      </c>
      <c r="G3474">
        <v>20160310</v>
      </c>
      <c r="H3474" t="s">
        <v>3957</v>
      </c>
      <c r="I3474" t="s">
        <v>54</v>
      </c>
      <c r="J3474" t="s">
        <v>55</v>
      </c>
      <c r="K3474">
        <v>1</v>
      </c>
      <c r="L3474">
        <v>0</v>
      </c>
      <c r="M3474">
        <v>1</v>
      </c>
      <c r="N3474" t="s">
        <v>56</v>
      </c>
      <c r="O3474" t="s">
        <v>80</v>
      </c>
      <c r="P3474" t="s">
        <v>56</v>
      </c>
      <c r="Q3474" t="s">
        <v>3</v>
      </c>
      <c r="R3474" t="s">
        <v>80</v>
      </c>
      <c r="S3474" t="s">
        <v>55</v>
      </c>
      <c r="T3474" t="s">
        <v>56</v>
      </c>
      <c r="U3474" t="s">
        <v>56</v>
      </c>
      <c r="V3474" t="s">
        <v>56</v>
      </c>
      <c r="W3474" t="s">
        <v>55</v>
      </c>
      <c r="X3474" t="s">
        <v>56</v>
      </c>
      <c r="Y3474" t="s">
        <v>56</v>
      </c>
      <c r="Z3474" t="s">
        <v>56</v>
      </c>
      <c r="AA3474" t="s">
        <v>57</v>
      </c>
      <c r="AB3474" t="s">
        <v>56</v>
      </c>
      <c r="AC3474" t="s">
        <v>56</v>
      </c>
      <c r="AD3474" t="s">
        <v>56</v>
      </c>
      <c r="AE3474">
        <v>0</v>
      </c>
      <c r="AF3474">
        <v>0</v>
      </c>
      <c r="AG3474">
        <v>0</v>
      </c>
      <c r="AH3474">
        <v>1</v>
      </c>
      <c r="AI3474" s="18" t="str">
        <f t="shared" si="217"/>
        <v>1</v>
      </c>
      <c r="AJ3474" s="18" t="str">
        <f t="shared" si="218"/>
        <v>1</v>
      </c>
      <c r="AK3474" s="18" t="str">
        <f t="shared" si="219"/>
        <v>1</v>
      </c>
      <c r="AL3474" s="18">
        <f t="shared" si="220"/>
        <v>1</v>
      </c>
      <c r="AM3474" t="s">
        <v>55</v>
      </c>
      <c r="AN3474" t="s">
        <v>55</v>
      </c>
      <c r="AO3474">
        <v>0</v>
      </c>
      <c r="AP3474">
        <v>0</v>
      </c>
      <c r="AQ3474">
        <v>0</v>
      </c>
      <c r="AR3474" t="s">
        <v>59</v>
      </c>
      <c r="AS3474" t="s">
        <v>80</v>
      </c>
      <c r="AT3474" t="s">
        <v>80</v>
      </c>
      <c r="AU3474" t="s">
        <v>80</v>
      </c>
      <c r="AV3474" t="s">
        <v>9333</v>
      </c>
      <c r="AW3474" t="s">
        <v>3957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2016031026</v>
      </c>
      <c r="BM3474">
        <v>26</v>
      </c>
    </row>
    <row r="3475" spans="1:65">
      <c r="A3475" t="s">
        <v>9334</v>
      </c>
      <c r="B3475">
        <v>3474</v>
      </c>
      <c r="C3475" t="s">
        <v>301</v>
      </c>
      <c r="D3475">
        <v>1</v>
      </c>
      <c r="E3475">
        <v>26</v>
      </c>
      <c r="F3475">
        <v>2016031026</v>
      </c>
      <c r="G3475">
        <v>20160310</v>
      </c>
      <c r="H3475" t="s">
        <v>3958</v>
      </c>
      <c r="I3475" t="s">
        <v>618</v>
      </c>
      <c r="J3475" t="s">
        <v>55</v>
      </c>
      <c r="K3475">
        <v>2</v>
      </c>
      <c r="L3475">
        <v>0</v>
      </c>
      <c r="M3475">
        <v>2</v>
      </c>
      <c r="N3475" t="s">
        <v>56</v>
      </c>
      <c r="O3475" t="s">
        <v>618</v>
      </c>
      <c r="P3475" t="s">
        <v>68</v>
      </c>
      <c r="Q3475" t="s">
        <v>3</v>
      </c>
      <c r="R3475" t="s">
        <v>80</v>
      </c>
      <c r="S3475" t="s">
        <v>55</v>
      </c>
      <c r="T3475" t="s">
        <v>56</v>
      </c>
      <c r="U3475" t="s">
        <v>56</v>
      </c>
      <c r="V3475" t="s">
        <v>56</v>
      </c>
      <c r="W3475" t="s">
        <v>55</v>
      </c>
      <c r="X3475" t="s">
        <v>56</v>
      </c>
      <c r="Y3475" t="s">
        <v>56</v>
      </c>
      <c r="Z3475" t="s">
        <v>56</v>
      </c>
      <c r="AA3475" t="s">
        <v>57</v>
      </c>
      <c r="AB3475" t="s">
        <v>56</v>
      </c>
      <c r="AC3475" t="s">
        <v>56</v>
      </c>
      <c r="AD3475" t="s">
        <v>56</v>
      </c>
      <c r="AE3475">
        <v>0</v>
      </c>
      <c r="AF3475">
        <v>0</v>
      </c>
      <c r="AG3475">
        <v>0</v>
      </c>
      <c r="AH3475">
        <v>1</v>
      </c>
      <c r="AI3475" s="18" t="str">
        <f t="shared" si="217"/>
        <v>1</v>
      </c>
      <c r="AJ3475" s="18" t="str">
        <f t="shared" si="218"/>
        <v>1</v>
      </c>
      <c r="AK3475" s="18" t="str">
        <f t="shared" si="219"/>
        <v>1</v>
      </c>
      <c r="AL3475" s="18">
        <f t="shared" si="220"/>
        <v>1</v>
      </c>
      <c r="AM3475" t="s">
        <v>55</v>
      </c>
      <c r="AN3475" t="s">
        <v>55</v>
      </c>
      <c r="AO3475">
        <v>1</v>
      </c>
      <c r="AP3475">
        <v>0</v>
      </c>
      <c r="AQ3475">
        <v>0</v>
      </c>
      <c r="AR3475" t="s">
        <v>379</v>
      </c>
      <c r="AS3475" t="s">
        <v>80</v>
      </c>
      <c r="AT3475" t="s">
        <v>80</v>
      </c>
      <c r="AU3475" t="s">
        <v>80</v>
      </c>
      <c r="AV3475" t="s">
        <v>9334</v>
      </c>
      <c r="AW3475" t="s">
        <v>3958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1</v>
      </c>
      <c r="BL3475">
        <v>2016031026</v>
      </c>
      <c r="BM3475">
        <v>26</v>
      </c>
    </row>
    <row r="3476" spans="1:65">
      <c r="A3476" t="s">
        <v>9335</v>
      </c>
      <c r="B3476">
        <v>3475</v>
      </c>
      <c r="C3476" t="s">
        <v>301</v>
      </c>
      <c r="D3476">
        <v>1</v>
      </c>
      <c r="E3476">
        <v>26</v>
      </c>
      <c r="F3476">
        <v>2016031026</v>
      </c>
      <c r="G3476">
        <v>20160310</v>
      </c>
      <c r="H3476" t="s">
        <v>3959</v>
      </c>
      <c r="I3476" t="s">
        <v>54</v>
      </c>
      <c r="J3476" t="s">
        <v>55</v>
      </c>
      <c r="K3476">
        <v>0</v>
      </c>
      <c r="L3476">
        <v>0</v>
      </c>
      <c r="M3476">
        <v>0</v>
      </c>
      <c r="N3476" t="s">
        <v>56</v>
      </c>
      <c r="O3476" t="s">
        <v>57</v>
      </c>
      <c r="P3476" t="s">
        <v>57</v>
      </c>
      <c r="Q3476" t="s">
        <v>4</v>
      </c>
      <c r="R3476" t="s">
        <v>80</v>
      </c>
      <c r="S3476" t="s">
        <v>55</v>
      </c>
      <c r="T3476" t="s">
        <v>56</v>
      </c>
      <c r="U3476" t="s">
        <v>56</v>
      </c>
      <c r="V3476" t="s">
        <v>56</v>
      </c>
      <c r="W3476" t="s">
        <v>55</v>
      </c>
      <c r="X3476" t="s">
        <v>56</v>
      </c>
      <c r="Y3476" t="s">
        <v>56</v>
      </c>
      <c r="Z3476" t="s">
        <v>56</v>
      </c>
      <c r="AA3476" t="s">
        <v>57</v>
      </c>
      <c r="AB3476" t="s">
        <v>56</v>
      </c>
      <c r="AC3476" t="s">
        <v>56</v>
      </c>
      <c r="AD3476" t="s">
        <v>56</v>
      </c>
      <c r="AE3476">
        <v>0</v>
      </c>
      <c r="AF3476">
        <v>0</v>
      </c>
      <c r="AG3476">
        <v>0</v>
      </c>
      <c r="AH3476">
        <v>1</v>
      </c>
      <c r="AI3476" s="18" t="str">
        <f t="shared" si="217"/>
        <v>1</v>
      </c>
      <c r="AJ3476" s="18" t="str">
        <f t="shared" si="218"/>
        <v>1</v>
      </c>
      <c r="AK3476" s="18" t="str">
        <f t="shared" si="219"/>
        <v>1</v>
      </c>
      <c r="AL3476" s="18">
        <f t="shared" si="220"/>
        <v>1</v>
      </c>
      <c r="AM3476" t="s">
        <v>55</v>
      </c>
      <c r="AN3476" t="s">
        <v>55</v>
      </c>
      <c r="AO3476">
        <v>0</v>
      </c>
      <c r="AP3476">
        <v>0</v>
      </c>
      <c r="AQ3476">
        <v>0</v>
      </c>
      <c r="AR3476" t="s">
        <v>59</v>
      </c>
      <c r="AS3476" t="s">
        <v>80</v>
      </c>
      <c r="AT3476" t="s">
        <v>80</v>
      </c>
      <c r="AU3476" t="s">
        <v>80</v>
      </c>
      <c r="AV3476" t="s">
        <v>9335</v>
      </c>
      <c r="AW3476" t="s">
        <v>3959</v>
      </c>
      <c r="AX3476">
        <v>0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1</v>
      </c>
      <c r="BL3476">
        <v>2016031026</v>
      </c>
      <c r="BM3476">
        <v>26</v>
      </c>
    </row>
    <row r="3477" spans="1:65">
      <c r="A3477" t="s">
        <v>9336</v>
      </c>
      <c r="B3477">
        <v>3476</v>
      </c>
      <c r="C3477" t="s">
        <v>301</v>
      </c>
      <c r="D3477">
        <v>1</v>
      </c>
      <c r="E3477">
        <v>26</v>
      </c>
      <c r="F3477">
        <v>2016031026</v>
      </c>
      <c r="G3477">
        <v>20160310</v>
      </c>
      <c r="H3477" t="s">
        <v>3960</v>
      </c>
      <c r="I3477" t="s">
        <v>618</v>
      </c>
      <c r="J3477" t="s">
        <v>55</v>
      </c>
      <c r="K3477">
        <v>3</v>
      </c>
      <c r="L3477">
        <v>1</v>
      </c>
      <c r="M3477">
        <v>2</v>
      </c>
      <c r="N3477" t="s">
        <v>56</v>
      </c>
      <c r="O3477" t="s">
        <v>618</v>
      </c>
      <c r="P3477" t="s">
        <v>68</v>
      </c>
      <c r="Q3477" t="s">
        <v>3</v>
      </c>
      <c r="R3477" t="s">
        <v>80</v>
      </c>
      <c r="S3477" t="s">
        <v>55</v>
      </c>
      <c r="T3477" t="s">
        <v>56</v>
      </c>
      <c r="U3477" t="s">
        <v>56</v>
      </c>
      <c r="V3477" t="s">
        <v>56</v>
      </c>
      <c r="W3477" t="s">
        <v>55</v>
      </c>
      <c r="X3477" t="s">
        <v>56</v>
      </c>
      <c r="Y3477" t="s">
        <v>56</v>
      </c>
      <c r="Z3477" t="s">
        <v>56</v>
      </c>
      <c r="AA3477" t="s">
        <v>57</v>
      </c>
      <c r="AB3477" t="s">
        <v>56</v>
      </c>
      <c r="AC3477" t="s">
        <v>56</v>
      </c>
      <c r="AD3477" t="s">
        <v>56</v>
      </c>
      <c r="AE3477">
        <v>0</v>
      </c>
      <c r="AF3477">
        <v>0</v>
      </c>
      <c r="AG3477">
        <v>0</v>
      </c>
      <c r="AH3477">
        <v>1</v>
      </c>
      <c r="AI3477" s="18" t="str">
        <f t="shared" si="217"/>
        <v>1</v>
      </c>
      <c r="AJ3477" s="18" t="str">
        <f t="shared" si="218"/>
        <v>1</v>
      </c>
      <c r="AK3477" s="18" t="str">
        <f t="shared" si="219"/>
        <v>1</v>
      </c>
      <c r="AL3477" s="18">
        <f t="shared" si="220"/>
        <v>1</v>
      </c>
      <c r="AM3477" t="s">
        <v>55</v>
      </c>
      <c r="AN3477" t="s">
        <v>55</v>
      </c>
      <c r="AO3477">
        <v>0</v>
      </c>
      <c r="AP3477">
        <v>0</v>
      </c>
      <c r="AQ3477">
        <v>0</v>
      </c>
      <c r="AR3477" t="s">
        <v>379</v>
      </c>
      <c r="AS3477" t="s">
        <v>80</v>
      </c>
      <c r="AT3477" t="s">
        <v>80</v>
      </c>
      <c r="AU3477" t="s">
        <v>80</v>
      </c>
      <c r="AV3477" t="s">
        <v>9336</v>
      </c>
      <c r="AW3477" t="s">
        <v>3960</v>
      </c>
      <c r="AX3477">
        <v>0</v>
      </c>
      <c r="AY3477">
        <v>0</v>
      </c>
      <c r="AZ3477">
        <v>0</v>
      </c>
      <c r="BA3477">
        <v>1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2016031026</v>
      </c>
      <c r="BM3477">
        <v>26</v>
      </c>
    </row>
    <row r="3478" spans="1:65">
      <c r="A3478" t="s">
        <v>9337</v>
      </c>
      <c r="B3478">
        <v>3477</v>
      </c>
      <c r="C3478" t="s">
        <v>301</v>
      </c>
      <c r="D3478">
        <v>1</v>
      </c>
      <c r="E3478">
        <v>26</v>
      </c>
      <c r="F3478">
        <v>2016031026</v>
      </c>
      <c r="G3478">
        <v>20160310</v>
      </c>
      <c r="H3478" t="s">
        <v>3961</v>
      </c>
      <c r="I3478" t="s">
        <v>3962</v>
      </c>
      <c r="J3478" t="s">
        <v>55</v>
      </c>
      <c r="K3478">
        <v>2</v>
      </c>
      <c r="L3478">
        <v>1</v>
      </c>
      <c r="M3478">
        <v>1</v>
      </c>
      <c r="N3478" t="s">
        <v>56</v>
      </c>
      <c r="O3478" t="s">
        <v>3963</v>
      </c>
      <c r="P3478" t="s">
        <v>68</v>
      </c>
      <c r="Q3478" t="s">
        <v>3</v>
      </c>
      <c r="R3478" t="s">
        <v>3964</v>
      </c>
      <c r="S3478" t="s">
        <v>55</v>
      </c>
      <c r="T3478" t="s">
        <v>56</v>
      </c>
      <c r="U3478" t="s">
        <v>56</v>
      </c>
      <c r="V3478" t="s">
        <v>56</v>
      </c>
      <c r="W3478" t="s">
        <v>55</v>
      </c>
      <c r="X3478" t="s">
        <v>56</v>
      </c>
      <c r="Y3478" t="s">
        <v>56</v>
      </c>
      <c r="Z3478" t="s">
        <v>56</v>
      </c>
      <c r="AA3478" t="s">
        <v>57</v>
      </c>
      <c r="AB3478" t="s">
        <v>56</v>
      </c>
      <c r="AC3478" t="s">
        <v>68</v>
      </c>
      <c r="AD3478" t="s">
        <v>56</v>
      </c>
      <c r="AE3478">
        <v>0</v>
      </c>
      <c r="AF3478">
        <v>0</v>
      </c>
      <c r="AG3478">
        <v>0</v>
      </c>
      <c r="AH3478">
        <v>1</v>
      </c>
      <c r="AI3478" s="18" t="str">
        <f t="shared" si="217"/>
        <v>1</v>
      </c>
      <c r="AJ3478" s="18" t="str">
        <f t="shared" si="218"/>
        <v>1</v>
      </c>
      <c r="AK3478" s="18" t="str">
        <f t="shared" si="219"/>
        <v>1</v>
      </c>
      <c r="AL3478" s="18">
        <f t="shared" si="220"/>
        <v>1</v>
      </c>
      <c r="AM3478" t="s">
        <v>55</v>
      </c>
      <c r="AN3478" t="s">
        <v>55</v>
      </c>
      <c r="AO3478">
        <v>0</v>
      </c>
      <c r="AP3478">
        <v>0</v>
      </c>
      <c r="AQ3478">
        <v>0</v>
      </c>
      <c r="AR3478" t="s">
        <v>379</v>
      </c>
      <c r="AS3478" t="s">
        <v>384</v>
      </c>
      <c r="AT3478" t="s">
        <v>384</v>
      </c>
      <c r="AU3478" t="s">
        <v>4450</v>
      </c>
      <c r="AV3478" t="s">
        <v>9337</v>
      </c>
      <c r="AW3478" t="s">
        <v>3961</v>
      </c>
      <c r="AX3478">
        <v>0</v>
      </c>
      <c r="AY3478">
        <v>0</v>
      </c>
      <c r="AZ3478">
        <v>0</v>
      </c>
      <c r="BA3478">
        <v>1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1</v>
      </c>
      <c r="BL3478">
        <v>2016031026</v>
      </c>
      <c r="BM3478">
        <v>26</v>
      </c>
    </row>
    <row r="3479" spans="1:65">
      <c r="A3479" t="s">
        <v>9338</v>
      </c>
      <c r="B3479">
        <v>3478</v>
      </c>
      <c r="C3479" t="s">
        <v>301</v>
      </c>
      <c r="D3479">
        <v>1</v>
      </c>
      <c r="E3479">
        <v>26</v>
      </c>
      <c r="F3479">
        <v>2016031026</v>
      </c>
      <c r="G3479">
        <v>20160310</v>
      </c>
      <c r="H3479" t="s">
        <v>3965</v>
      </c>
      <c r="I3479" t="s">
        <v>3962</v>
      </c>
      <c r="J3479" t="s">
        <v>55</v>
      </c>
      <c r="K3479">
        <v>2</v>
      </c>
      <c r="L3479">
        <v>0</v>
      </c>
      <c r="M3479">
        <v>2</v>
      </c>
      <c r="N3479" t="s">
        <v>56</v>
      </c>
      <c r="O3479" t="s">
        <v>3963</v>
      </c>
      <c r="P3479" t="s">
        <v>68</v>
      </c>
      <c r="Q3479" t="s">
        <v>3</v>
      </c>
      <c r="R3479" t="s">
        <v>3964</v>
      </c>
      <c r="S3479" t="s">
        <v>55</v>
      </c>
      <c r="T3479" t="s">
        <v>56</v>
      </c>
      <c r="U3479" t="s">
        <v>56</v>
      </c>
      <c r="V3479" t="s">
        <v>68</v>
      </c>
      <c r="W3479" t="s">
        <v>55</v>
      </c>
      <c r="X3479" t="s">
        <v>56</v>
      </c>
      <c r="Y3479" t="s">
        <v>56</v>
      </c>
      <c r="Z3479" t="s">
        <v>56</v>
      </c>
      <c r="AA3479" t="s">
        <v>57</v>
      </c>
      <c r="AB3479" t="s">
        <v>56</v>
      </c>
      <c r="AC3479" t="s">
        <v>68</v>
      </c>
      <c r="AD3479" t="s">
        <v>56</v>
      </c>
      <c r="AE3479">
        <v>0</v>
      </c>
      <c r="AF3479">
        <v>0</v>
      </c>
      <c r="AG3479">
        <v>0</v>
      </c>
      <c r="AH3479">
        <v>1</v>
      </c>
      <c r="AI3479" s="18" t="str">
        <f t="shared" si="217"/>
        <v>1</v>
      </c>
      <c r="AJ3479" s="18" t="str">
        <f t="shared" si="218"/>
        <v>1</v>
      </c>
      <c r="AK3479" s="18" t="str">
        <f t="shared" si="219"/>
        <v>1</v>
      </c>
      <c r="AL3479" s="18">
        <f t="shared" si="220"/>
        <v>1</v>
      </c>
      <c r="AM3479" t="s">
        <v>55</v>
      </c>
      <c r="AN3479" t="s">
        <v>55</v>
      </c>
      <c r="AO3479">
        <v>0</v>
      </c>
      <c r="AP3479">
        <v>0</v>
      </c>
      <c r="AQ3479">
        <v>0</v>
      </c>
      <c r="AR3479" t="s">
        <v>379</v>
      </c>
      <c r="AS3479" t="s">
        <v>384</v>
      </c>
      <c r="AT3479" t="s">
        <v>384</v>
      </c>
      <c r="AU3479" t="s">
        <v>4450</v>
      </c>
      <c r="AV3479" t="s">
        <v>9338</v>
      </c>
      <c r="AW3479" t="s">
        <v>3965</v>
      </c>
      <c r="AX3479">
        <v>0</v>
      </c>
      <c r="AY3479">
        <v>0</v>
      </c>
      <c r="AZ3479">
        <v>0</v>
      </c>
      <c r="BA3479">
        <v>1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1</v>
      </c>
      <c r="BL3479">
        <v>2016031026</v>
      </c>
      <c r="BM3479">
        <v>26</v>
      </c>
    </row>
    <row r="3480" spans="1:65">
      <c r="A3480" t="s">
        <v>9339</v>
      </c>
      <c r="B3480">
        <v>3479</v>
      </c>
      <c r="C3480" t="s">
        <v>301</v>
      </c>
      <c r="D3480">
        <v>1</v>
      </c>
      <c r="E3480">
        <v>26</v>
      </c>
      <c r="F3480">
        <v>2016031026</v>
      </c>
      <c r="G3480">
        <v>20160310</v>
      </c>
      <c r="H3480" t="s">
        <v>3966</v>
      </c>
      <c r="I3480" t="s">
        <v>3962</v>
      </c>
      <c r="J3480" t="s">
        <v>55</v>
      </c>
      <c r="K3480">
        <v>3</v>
      </c>
      <c r="L3480">
        <v>1</v>
      </c>
      <c r="M3480">
        <v>2</v>
      </c>
      <c r="N3480" t="s">
        <v>56</v>
      </c>
      <c r="O3480" t="s">
        <v>3963</v>
      </c>
      <c r="P3480" t="s">
        <v>68</v>
      </c>
      <c r="Q3480" t="s">
        <v>3</v>
      </c>
      <c r="R3480" t="s">
        <v>3964</v>
      </c>
      <c r="S3480" t="s">
        <v>55</v>
      </c>
      <c r="T3480" t="s">
        <v>56</v>
      </c>
      <c r="U3480" t="s">
        <v>56</v>
      </c>
      <c r="V3480" t="s">
        <v>56</v>
      </c>
      <c r="W3480" t="s">
        <v>55</v>
      </c>
      <c r="X3480" t="s">
        <v>56</v>
      </c>
      <c r="Y3480" t="s">
        <v>56</v>
      </c>
      <c r="Z3480" t="s">
        <v>56</v>
      </c>
      <c r="AA3480" t="s">
        <v>57</v>
      </c>
      <c r="AB3480" t="s">
        <v>56</v>
      </c>
      <c r="AC3480" t="s">
        <v>68</v>
      </c>
      <c r="AD3480" t="s">
        <v>56</v>
      </c>
      <c r="AE3480">
        <v>0</v>
      </c>
      <c r="AF3480">
        <v>0</v>
      </c>
      <c r="AG3480">
        <v>0</v>
      </c>
      <c r="AH3480">
        <v>1</v>
      </c>
      <c r="AI3480" s="18" t="str">
        <f t="shared" si="217"/>
        <v>1</v>
      </c>
      <c r="AJ3480" s="18" t="str">
        <f t="shared" si="218"/>
        <v>1</v>
      </c>
      <c r="AK3480" s="18" t="str">
        <f t="shared" si="219"/>
        <v>1</v>
      </c>
      <c r="AL3480" s="18">
        <f t="shared" si="220"/>
        <v>1</v>
      </c>
      <c r="AM3480" t="s">
        <v>55</v>
      </c>
      <c r="AN3480" t="s">
        <v>55</v>
      </c>
      <c r="AO3480">
        <v>1</v>
      </c>
      <c r="AP3480">
        <v>0</v>
      </c>
      <c r="AQ3480">
        <v>0</v>
      </c>
      <c r="AR3480" t="s">
        <v>379</v>
      </c>
      <c r="AS3480" t="s">
        <v>384</v>
      </c>
      <c r="AT3480" t="s">
        <v>384</v>
      </c>
      <c r="AU3480" t="s">
        <v>4450</v>
      </c>
      <c r="AV3480" t="s">
        <v>9339</v>
      </c>
      <c r="AW3480" t="s">
        <v>3966</v>
      </c>
      <c r="AX3480">
        <v>0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1</v>
      </c>
      <c r="BL3480">
        <v>2016031026</v>
      </c>
      <c r="BM3480">
        <v>26</v>
      </c>
    </row>
    <row r="3481" spans="1:65">
      <c r="A3481" t="s">
        <v>9340</v>
      </c>
      <c r="B3481">
        <v>3480</v>
      </c>
      <c r="C3481" t="s">
        <v>301</v>
      </c>
      <c r="D3481">
        <v>1</v>
      </c>
      <c r="E3481">
        <v>26</v>
      </c>
      <c r="F3481">
        <v>2016031026</v>
      </c>
      <c r="G3481">
        <v>20160310</v>
      </c>
      <c r="H3481" t="s">
        <v>3967</v>
      </c>
      <c r="I3481" t="s">
        <v>3962</v>
      </c>
      <c r="J3481" t="s">
        <v>55</v>
      </c>
      <c r="K3481">
        <v>2</v>
      </c>
      <c r="L3481">
        <v>0</v>
      </c>
      <c r="M3481">
        <v>2</v>
      </c>
      <c r="N3481" t="s">
        <v>56</v>
      </c>
      <c r="O3481" t="s">
        <v>3963</v>
      </c>
      <c r="P3481" t="s">
        <v>68</v>
      </c>
      <c r="Q3481" t="s">
        <v>3</v>
      </c>
      <c r="R3481" t="s">
        <v>3964</v>
      </c>
      <c r="S3481" t="s">
        <v>55</v>
      </c>
      <c r="T3481" t="s">
        <v>56</v>
      </c>
      <c r="U3481" t="s">
        <v>56</v>
      </c>
      <c r="V3481" t="s">
        <v>68</v>
      </c>
      <c r="W3481" t="s">
        <v>55</v>
      </c>
      <c r="X3481" t="s">
        <v>56</v>
      </c>
      <c r="Y3481" t="s">
        <v>56</v>
      </c>
      <c r="Z3481" t="s">
        <v>56</v>
      </c>
      <c r="AA3481" t="s">
        <v>57</v>
      </c>
      <c r="AB3481" t="s">
        <v>56</v>
      </c>
      <c r="AC3481" t="s">
        <v>68</v>
      </c>
      <c r="AD3481" t="s">
        <v>56</v>
      </c>
      <c r="AE3481">
        <v>0</v>
      </c>
      <c r="AF3481">
        <v>0</v>
      </c>
      <c r="AG3481">
        <v>0</v>
      </c>
      <c r="AH3481">
        <v>1</v>
      </c>
      <c r="AI3481" s="18" t="str">
        <f t="shared" si="217"/>
        <v>1</v>
      </c>
      <c r="AJ3481" s="18" t="str">
        <f t="shared" si="218"/>
        <v>1</v>
      </c>
      <c r="AK3481" s="18" t="str">
        <f t="shared" si="219"/>
        <v>1</v>
      </c>
      <c r="AL3481" s="18">
        <f t="shared" si="220"/>
        <v>1</v>
      </c>
      <c r="AM3481" t="s">
        <v>55</v>
      </c>
      <c r="AN3481" t="s">
        <v>55</v>
      </c>
      <c r="AO3481">
        <v>0</v>
      </c>
      <c r="AP3481">
        <v>0</v>
      </c>
      <c r="AQ3481">
        <v>0</v>
      </c>
      <c r="AR3481" t="s">
        <v>379</v>
      </c>
      <c r="AS3481" t="s">
        <v>384</v>
      </c>
      <c r="AT3481" t="s">
        <v>384</v>
      </c>
      <c r="AU3481" t="s">
        <v>4450</v>
      </c>
      <c r="AV3481" t="s">
        <v>9340</v>
      </c>
      <c r="AW3481" t="s">
        <v>3967</v>
      </c>
      <c r="AX3481">
        <v>0</v>
      </c>
      <c r="AY3481">
        <v>0</v>
      </c>
      <c r="AZ3481">
        <v>0</v>
      </c>
      <c r="BA3481">
        <v>1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1</v>
      </c>
      <c r="BL3481">
        <v>2016031026</v>
      </c>
      <c r="BM3481">
        <v>26</v>
      </c>
    </row>
    <row r="3482" spans="1:65">
      <c r="A3482" t="s">
        <v>9341</v>
      </c>
      <c r="B3482">
        <v>3481</v>
      </c>
      <c r="C3482" t="s">
        <v>301</v>
      </c>
      <c r="D3482">
        <v>1</v>
      </c>
      <c r="E3482">
        <v>26</v>
      </c>
      <c r="F3482">
        <v>2016031026</v>
      </c>
      <c r="G3482">
        <v>20160310</v>
      </c>
      <c r="H3482" t="s">
        <v>3968</v>
      </c>
      <c r="I3482" t="s">
        <v>3962</v>
      </c>
      <c r="J3482" t="s">
        <v>55</v>
      </c>
      <c r="K3482">
        <v>2</v>
      </c>
      <c r="L3482">
        <v>1</v>
      </c>
      <c r="M3482">
        <v>1</v>
      </c>
      <c r="N3482" t="s">
        <v>56</v>
      </c>
      <c r="O3482" t="s">
        <v>3963</v>
      </c>
      <c r="P3482" t="s">
        <v>68</v>
      </c>
      <c r="Q3482" t="s">
        <v>3</v>
      </c>
      <c r="R3482" t="s">
        <v>3964</v>
      </c>
      <c r="S3482" t="s">
        <v>55</v>
      </c>
      <c r="T3482" t="s">
        <v>56</v>
      </c>
      <c r="U3482" t="s">
        <v>56</v>
      </c>
      <c r="V3482" t="s">
        <v>68</v>
      </c>
      <c r="W3482" t="s">
        <v>55</v>
      </c>
      <c r="X3482" t="s">
        <v>68</v>
      </c>
      <c r="Y3482" t="s">
        <v>56</v>
      </c>
      <c r="Z3482" t="s">
        <v>56</v>
      </c>
      <c r="AA3482" t="s">
        <v>57</v>
      </c>
      <c r="AB3482" t="s">
        <v>56</v>
      </c>
      <c r="AC3482" t="s">
        <v>68</v>
      </c>
      <c r="AD3482" t="s">
        <v>56</v>
      </c>
      <c r="AE3482">
        <v>0</v>
      </c>
      <c r="AF3482">
        <v>0</v>
      </c>
      <c r="AG3482">
        <v>0</v>
      </c>
      <c r="AH3482">
        <v>1</v>
      </c>
      <c r="AI3482" s="18" t="str">
        <f t="shared" si="217"/>
        <v>1</v>
      </c>
      <c r="AJ3482" s="18" t="str">
        <f t="shared" si="218"/>
        <v>1</v>
      </c>
      <c r="AK3482" s="18" t="str">
        <f t="shared" si="219"/>
        <v>1</v>
      </c>
      <c r="AL3482" s="18">
        <f t="shared" si="220"/>
        <v>1</v>
      </c>
      <c r="AM3482" t="s">
        <v>55</v>
      </c>
      <c r="AN3482" t="s">
        <v>55</v>
      </c>
      <c r="AO3482">
        <v>0</v>
      </c>
      <c r="AP3482">
        <v>0</v>
      </c>
      <c r="AQ3482">
        <v>0</v>
      </c>
      <c r="AR3482" t="s">
        <v>379</v>
      </c>
      <c r="AS3482" t="s">
        <v>384</v>
      </c>
      <c r="AT3482" t="s">
        <v>384</v>
      </c>
      <c r="AU3482" t="s">
        <v>4450</v>
      </c>
      <c r="AV3482" t="s">
        <v>9341</v>
      </c>
      <c r="AW3482" t="s">
        <v>3968</v>
      </c>
      <c r="AX3482">
        <v>0</v>
      </c>
      <c r="AY3482">
        <v>0</v>
      </c>
      <c r="AZ3482">
        <v>0</v>
      </c>
      <c r="BA3482">
        <v>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1</v>
      </c>
      <c r="BL3482">
        <v>2016031026</v>
      </c>
      <c r="BM3482">
        <v>26</v>
      </c>
    </row>
    <row r="3483" spans="1:65">
      <c r="A3483" t="s">
        <v>9342</v>
      </c>
      <c r="B3483">
        <v>3482</v>
      </c>
      <c r="C3483" t="s">
        <v>301</v>
      </c>
      <c r="D3483">
        <v>1</v>
      </c>
      <c r="E3483">
        <v>26</v>
      </c>
      <c r="F3483">
        <v>2016031026</v>
      </c>
      <c r="G3483">
        <v>20160310</v>
      </c>
      <c r="H3483" t="s">
        <v>3969</v>
      </c>
      <c r="I3483" t="s">
        <v>3962</v>
      </c>
      <c r="J3483" t="s">
        <v>55</v>
      </c>
      <c r="K3483">
        <v>1</v>
      </c>
      <c r="L3483">
        <v>0</v>
      </c>
      <c r="M3483">
        <v>1</v>
      </c>
      <c r="N3483" t="s">
        <v>56</v>
      </c>
      <c r="O3483" t="s">
        <v>3963</v>
      </c>
      <c r="P3483" t="s">
        <v>68</v>
      </c>
      <c r="Q3483" t="s">
        <v>3</v>
      </c>
      <c r="R3483" t="s">
        <v>3964</v>
      </c>
      <c r="S3483" t="s">
        <v>55</v>
      </c>
      <c r="T3483" t="s">
        <v>56</v>
      </c>
      <c r="U3483" t="s">
        <v>56</v>
      </c>
      <c r="V3483" t="s">
        <v>68</v>
      </c>
      <c r="W3483" t="s">
        <v>55</v>
      </c>
      <c r="X3483" t="s">
        <v>68</v>
      </c>
      <c r="Y3483" t="s">
        <v>56</v>
      </c>
      <c r="Z3483" t="s">
        <v>56</v>
      </c>
      <c r="AA3483" t="s">
        <v>57</v>
      </c>
      <c r="AB3483" t="s">
        <v>56</v>
      </c>
      <c r="AC3483" t="s">
        <v>68</v>
      </c>
      <c r="AD3483" t="s">
        <v>56</v>
      </c>
      <c r="AE3483">
        <v>0</v>
      </c>
      <c r="AF3483">
        <v>0</v>
      </c>
      <c r="AG3483">
        <v>0</v>
      </c>
      <c r="AH3483">
        <v>1</v>
      </c>
      <c r="AI3483" s="18" t="str">
        <f t="shared" si="217"/>
        <v>1</v>
      </c>
      <c r="AJ3483" s="18" t="str">
        <f t="shared" si="218"/>
        <v>1</v>
      </c>
      <c r="AK3483" s="18" t="str">
        <f t="shared" si="219"/>
        <v>1</v>
      </c>
      <c r="AL3483" s="18">
        <f t="shared" si="220"/>
        <v>1</v>
      </c>
      <c r="AM3483" t="s">
        <v>55</v>
      </c>
      <c r="AN3483" t="s">
        <v>55</v>
      </c>
      <c r="AO3483">
        <v>0</v>
      </c>
      <c r="AP3483">
        <v>0</v>
      </c>
      <c r="AQ3483">
        <v>0</v>
      </c>
      <c r="AR3483" t="s">
        <v>379</v>
      </c>
      <c r="AS3483" t="s">
        <v>384</v>
      </c>
      <c r="AT3483" t="s">
        <v>384</v>
      </c>
      <c r="AU3483" t="s">
        <v>4450</v>
      </c>
      <c r="AV3483" t="s">
        <v>9342</v>
      </c>
      <c r="AW3483" t="s">
        <v>3969</v>
      </c>
      <c r="AX3483">
        <v>0</v>
      </c>
      <c r="AY3483">
        <v>0</v>
      </c>
      <c r="AZ3483">
        <v>0</v>
      </c>
      <c r="BA3483">
        <v>1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</v>
      </c>
      <c r="BL3483">
        <v>2016031026</v>
      </c>
      <c r="BM3483">
        <v>26</v>
      </c>
    </row>
    <row r="3484" spans="1:65">
      <c r="A3484" t="s">
        <v>9343</v>
      </c>
      <c r="B3484">
        <v>3483</v>
      </c>
      <c r="C3484" t="s">
        <v>301</v>
      </c>
      <c r="D3484">
        <v>1</v>
      </c>
      <c r="E3484">
        <v>26</v>
      </c>
      <c r="F3484">
        <v>2016031026</v>
      </c>
      <c r="G3484">
        <v>20160310</v>
      </c>
      <c r="H3484" t="s">
        <v>3970</v>
      </c>
      <c r="I3484" t="s">
        <v>3962</v>
      </c>
      <c r="J3484" t="s">
        <v>55</v>
      </c>
      <c r="K3484">
        <v>1</v>
      </c>
      <c r="L3484">
        <v>0</v>
      </c>
      <c r="M3484">
        <v>1</v>
      </c>
      <c r="N3484" t="s">
        <v>56</v>
      </c>
      <c r="O3484" t="s">
        <v>3963</v>
      </c>
      <c r="P3484" t="s">
        <v>68</v>
      </c>
      <c r="Q3484" t="s">
        <v>3</v>
      </c>
      <c r="R3484" t="s">
        <v>3964</v>
      </c>
      <c r="S3484" t="s">
        <v>55</v>
      </c>
      <c r="T3484" t="s">
        <v>56</v>
      </c>
      <c r="U3484" t="s">
        <v>56</v>
      </c>
      <c r="V3484" t="s">
        <v>68</v>
      </c>
      <c r="W3484" t="s">
        <v>55</v>
      </c>
      <c r="X3484" t="s">
        <v>68</v>
      </c>
      <c r="Y3484" t="s">
        <v>56</v>
      </c>
      <c r="Z3484" t="s">
        <v>56</v>
      </c>
      <c r="AA3484" t="s">
        <v>57</v>
      </c>
      <c r="AB3484" t="s">
        <v>56</v>
      </c>
      <c r="AC3484" t="s">
        <v>68</v>
      </c>
      <c r="AD3484" t="s">
        <v>56</v>
      </c>
      <c r="AE3484">
        <v>0</v>
      </c>
      <c r="AF3484">
        <v>0</v>
      </c>
      <c r="AG3484">
        <v>0</v>
      </c>
      <c r="AH3484">
        <v>1</v>
      </c>
      <c r="AI3484" s="18" t="str">
        <f t="shared" si="217"/>
        <v>1</v>
      </c>
      <c r="AJ3484" s="18" t="str">
        <f t="shared" si="218"/>
        <v>1</v>
      </c>
      <c r="AK3484" s="18" t="str">
        <f t="shared" si="219"/>
        <v>1</v>
      </c>
      <c r="AL3484" s="18">
        <f t="shared" si="220"/>
        <v>1</v>
      </c>
      <c r="AM3484" t="s">
        <v>55</v>
      </c>
      <c r="AN3484" t="s">
        <v>55</v>
      </c>
      <c r="AO3484">
        <v>1</v>
      </c>
      <c r="AP3484">
        <v>0</v>
      </c>
      <c r="AQ3484">
        <v>0</v>
      </c>
      <c r="AR3484" t="s">
        <v>379</v>
      </c>
      <c r="AS3484" t="s">
        <v>384</v>
      </c>
      <c r="AT3484" t="s">
        <v>384</v>
      </c>
      <c r="AU3484" t="s">
        <v>4450</v>
      </c>
      <c r="AV3484" t="s">
        <v>9343</v>
      </c>
      <c r="AW3484" t="s">
        <v>3970</v>
      </c>
      <c r="AX3484">
        <v>0</v>
      </c>
      <c r="AY3484">
        <v>0</v>
      </c>
      <c r="AZ3484">
        <v>0</v>
      </c>
      <c r="BA3484">
        <v>1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1</v>
      </c>
      <c r="BL3484">
        <v>2016031026</v>
      </c>
      <c r="BM3484">
        <v>26</v>
      </c>
    </row>
    <row r="3485" spans="1:65">
      <c r="A3485" t="s">
        <v>9344</v>
      </c>
      <c r="B3485">
        <v>3484</v>
      </c>
      <c r="C3485" t="s">
        <v>301</v>
      </c>
      <c r="D3485">
        <v>1</v>
      </c>
      <c r="E3485">
        <v>26</v>
      </c>
      <c r="F3485">
        <v>2016031026</v>
      </c>
      <c r="G3485">
        <v>20160310</v>
      </c>
      <c r="H3485" t="s">
        <v>3971</v>
      </c>
      <c r="I3485" t="s">
        <v>3962</v>
      </c>
      <c r="J3485" t="s">
        <v>55</v>
      </c>
      <c r="K3485">
        <v>1</v>
      </c>
      <c r="L3485">
        <v>0</v>
      </c>
      <c r="M3485">
        <v>1</v>
      </c>
      <c r="N3485" t="s">
        <v>56</v>
      </c>
      <c r="O3485" t="s">
        <v>3963</v>
      </c>
      <c r="P3485" t="s">
        <v>68</v>
      </c>
      <c r="Q3485" t="s">
        <v>3</v>
      </c>
      <c r="R3485" t="s">
        <v>3964</v>
      </c>
      <c r="S3485" t="s">
        <v>55</v>
      </c>
      <c r="T3485" t="s">
        <v>56</v>
      </c>
      <c r="U3485" t="s">
        <v>56</v>
      </c>
      <c r="V3485" t="s">
        <v>68</v>
      </c>
      <c r="W3485" t="s">
        <v>55</v>
      </c>
      <c r="X3485" t="s">
        <v>68</v>
      </c>
      <c r="Y3485" t="s">
        <v>56</v>
      </c>
      <c r="Z3485" t="s">
        <v>56</v>
      </c>
      <c r="AA3485" t="s">
        <v>57</v>
      </c>
      <c r="AB3485" t="s">
        <v>56</v>
      </c>
      <c r="AC3485" t="s">
        <v>68</v>
      </c>
      <c r="AD3485" t="s">
        <v>56</v>
      </c>
      <c r="AE3485">
        <v>0</v>
      </c>
      <c r="AF3485">
        <v>0</v>
      </c>
      <c r="AG3485">
        <v>0</v>
      </c>
      <c r="AH3485">
        <v>1</v>
      </c>
      <c r="AI3485" s="18" t="str">
        <f t="shared" si="217"/>
        <v>1</v>
      </c>
      <c r="AJ3485" s="18" t="str">
        <f t="shared" si="218"/>
        <v>1</v>
      </c>
      <c r="AK3485" s="18" t="str">
        <f t="shared" si="219"/>
        <v>1</v>
      </c>
      <c r="AL3485" s="18">
        <f t="shared" si="220"/>
        <v>1</v>
      </c>
      <c r="AM3485" t="s">
        <v>55</v>
      </c>
      <c r="AN3485" t="s">
        <v>55</v>
      </c>
      <c r="AO3485">
        <v>0</v>
      </c>
      <c r="AP3485">
        <v>0</v>
      </c>
      <c r="AQ3485">
        <v>0</v>
      </c>
      <c r="AR3485" t="s">
        <v>379</v>
      </c>
      <c r="AS3485" t="s">
        <v>384</v>
      </c>
      <c r="AT3485" t="s">
        <v>384</v>
      </c>
      <c r="AU3485" t="s">
        <v>4450</v>
      </c>
      <c r="AV3485" t="s">
        <v>9344</v>
      </c>
      <c r="AW3485" t="s">
        <v>3971</v>
      </c>
      <c r="AX3485">
        <v>0</v>
      </c>
      <c r="AY3485">
        <v>0</v>
      </c>
      <c r="AZ3485">
        <v>0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1</v>
      </c>
      <c r="BL3485">
        <v>2016031026</v>
      </c>
      <c r="BM3485">
        <v>26</v>
      </c>
    </row>
    <row r="3486" spans="1:65">
      <c r="A3486" t="s">
        <v>9345</v>
      </c>
      <c r="B3486">
        <v>3485</v>
      </c>
      <c r="C3486" t="s">
        <v>301</v>
      </c>
      <c r="D3486">
        <v>1</v>
      </c>
      <c r="E3486">
        <v>26</v>
      </c>
      <c r="F3486">
        <v>2016031026</v>
      </c>
      <c r="G3486">
        <v>20160310</v>
      </c>
      <c r="H3486" t="s">
        <v>3972</v>
      </c>
      <c r="I3486" t="s">
        <v>54</v>
      </c>
      <c r="J3486" t="s">
        <v>55</v>
      </c>
      <c r="K3486">
        <v>0</v>
      </c>
      <c r="L3486">
        <v>0</v>
      </c>
      <c r="M3486">
        <v>0</v>
      </c>
      <c r="N3486" t="s">
        <v>56</v>
      </c>
      <c r="O3486" t="s">
        <v>57</v>
      </c>
      <c r="P3486" t="s">
        <v>57</v>
      </c>
      <c r="Q3486" t="s">
        <v>4</v>
      </c>
      <c r="R3486" t="s">
        <v>80</v>
      </c>
      <c r="S3486" t="s">
        <v>55</v>
      </c>
      <c r="T3486" t="s">
        <v>56</v>
      </c>
      <c r="U3486" t="s">
        <v>56</v>
      </c>
      <c r="V3486" t="s">
        <v>56</v>
      </c>
      <c r="W3486" t="s">
        <v>55</v>
      </c>
      <c r="X3486" t="s">
        <v>56</v>
      </c>
      <c r="Y3486" t="s">
        <v>56</v>
      </c>
      <c r="Z3486" t="s">
        <v>56</v>
      </c>
      <c r="AA3486" t="s">
        <v>57</v>
      </c>
      <c r="AB3486" t="s">
        <v>56</v>
      </c>
      <c r="AC3486" t="s">
        <v>56</v>
      </c>
      <c r="AD3486" t="s">
        <v>56</v>
      </c>
      <c r="AE3486">
        <v>0</v>
      </c>
      <c r="AF3486">
        <v>0</v>
      </c>
      <c r="AG3486">
        <v>0</v>
      </c>
      <c r="AH3486">
        <v>1</v>
      </c>
      <c r="AI3486" s="18" t="str">
        <f t="shared" si="217"/>
        <v>1</v>
      </c>
      <c r="AJ3486" s="18" t="str">
        <f t="shared" si="218"/>
        <v>1</v>
      </c>
      <c r="AK3486" s="18" t="str">
        <f t="shared" si="219"/>
        <v>1</v>
      </c>
      <c r="AL3486" s="18">
        <f t="shared" si="220"/>
        <v>1</v>
      </c>
      <c r="AM3486" t="s">
        <v>55</v>
      </c>
      <c r="AN3486" t="s">
        <v>55</v>
      </c>
      <c r="AO3486">
        <v>0</v>
      </c>
      <c r="AP3486">
        <v>0</v>
      </c>
      <c r="AQ3486">
        <v>0</v>
      </c>
      <c r="AR3486" t="s">
        <v>59</v>
      </c>
      <c r="AS3486" t="s">
        <v>80</v>
      </c>
      <c r="AT3486" t="s">
        <v>80</v>
      </c>
      <c r="AU3486" t="s">
        <v>80</v>
      </c>
      <c r="AV3486" t="s">
        <v>9345</v>
      </c>
      <c r="AW3486" t="s">
        <v>3972</v>
      </c>
      <c r="AX3486">
        <v>0</v>
      </c>
      <c r="AY3486">
        <v>0</v>
      </c>
      <c r="AZ3486">
        <v>0</v>
      </c>
      <c r="BA3486">
        <v>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1</v>
      </c>
      <c r="BL3486">
        <v>2016031026</v>
      </c>
      <c r="BM3486">
        <v>26</v>
      </c>
    </row>
    <row r="3487" spans="1:65">
      <c r="A3487" t="s">
        <v>9346</v>
      </c>
      <c r="B3487">
        <v>3486</v>
      </c>
      <c r="C3487" t="s">
        <v>301</v>
      </c>
      <c r="D3487">
        <v>1</v>
      </c>
      <c r="E3487">
        <v>26</v>
      </c>
      <c r="F3487">
        <v>2016031026</v>
      </c>
      <c r="G3487">
        <v>20160310</v>
      </c>
      <c r="H3487" t="s">
        <v>3973</v>
      </c>
      <c r="I3487" t="s">
        <v>54</v>
      </c>
      <c r="J3487" t="s">
        <v>55</v>
      </c>
      <c r="K3487">
        <v>0</v>
      </c>
      <c r="L3487">
        <v>0</v>
      </c>
      <c r="M3487">
        <v>0</v>
      </c>
      <c r="N3487" t="s">
        <v>56</v>
      </c>
      <c r="O3487" t="s">
        <v>57</v>
      </c>
      <c r="P3487" t="s">
        <v>57</v>
      </c>
      <c r="Q3487" t="s">
        <v>4</v>
      </c>
      <c r="R3487" t="s">
        <v>80</v>
      </c>
      <c r="S3487" t="s">
        <v>55</v>
      </c>
      <c r="T3487" t="s">
        <v>56</v>
      </c>
      <c r="U3487" t="s">
        <v>56</v>
      </c>
      <c r="V3487" t="s">
        <v>56</v>
      </c>
      <c r="W3487" t="s">
        <v>55</v>
      </c>
      <c r="X3487" t="s">
        <v>56</v>
      </c>
      <c r="Y3487" t="s">
        <v>56</v>
      </c>
      <c r="Z3487" t="s">
        <v>56</v>
      </c>
      <c r="AA3487" t="s">
        <v>57</v>
      </c>
      <c r="AB3487" t="s">
        <v>56</v>
      </c>
      <c r="AC3487" t="s">
        <v>56</v>
      </c>
      <c r="AD3487" t="s">
        <v>56</v>
      </c>
      <c r="AE3487">
        <v>0</v>
      </c>
      <c r="AF3487">
        <v>0</v>
      </c>
      <c r="AG3487">
        <v>0</v>
      </c>
      <c r="AH3487">
        <v>1</v>
      </c>
      <c r="AI3487" s="18" t="str">
        <f t="shared" si="217"/>
        <v>1</v>
      </c>
      <c r="AJ3487" s="18" t="str">
        <f t="shared" si="218"/>
        <v>1</v>
      </c>
      <c r="AK3487" s="18" t="str">
        <f t="shared" si="219"/>
        <v>1</v>
      </c>
      <c r="AL3487" s="18">
        <f t="shared" si="220"/>
        <v>1</v>
      </c>
      <c r="AM3487" t="s">
        <v>55</v>
      </c>
      <c r="AN3487" t="s">
        <v>55</v>
      </c>
      <c r="AO3487">
        <v>0</v>
      </c>
      <c r="AP3487">
        <v>0</v>
      </c>
      <c r="AQ3487">
        <v>0</v>
      </c>
      <c r="AR3487" t="s">
        <v>59</v>
      </c>
      <c r="AS3487" t="s">
        <v>80</v>
      </c>
      <c r="AT3487" t="s">
        <v>80</v>
      </c>
      <c r="AU3487" t="s">
        <v>80</v>
      </c>
      <c r="AV3487" t="s">
        <v>9346</v>
      </c>
      <c r="AW3487" t="s">
        <v>3973</v>
      </c>
      <c r="AX3487">
        <v>0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</v>
      </c>
      <c r="BL3487">
        <v>2016031026</v>
      </c>
      <c r="BM3487">
        <v>26</v>
      </c>
    </row>
    <row r="3488" spans="1:65">
      <c r="A3488" t="s">
        <v>9347</v>
      </c>
      <c r="B3488">
        <v>3487</v>
      </c>
      <c r="C3488" t="s">
        <v>301</v>
      </c>
      <c r="D3488">
        <v>1</v>
      </c>
      <c r="E3488">
        <v>26</v>
      </c>
      <c r="F3488">
        <v>2016031026</v>
      </c>
      <c r="G3488">
        <v>20160310</v>
      </c>
      <c r="H3488" t="s">
        <v>3974</v>
      </c>
      <c r="I3488" t="s">
        <v>54</v>
      </c>
      <c r="J3488" t="s">
        <v>55</v>
      </c>
      <c r="K3488">
        <v>0</v>
      </c>
      <c r="L3488">
        <v>0</v>
      </c>
      <c r="M3488">
        <v>0</v>
      </c>
      <c r="N3488" t="s">
        <v>56</v>
      </c>
      <c r="O3488" t="s">
        <v>57</v>
      </c>
      <c r="P3488" t="s">
        <v>57</v>
      </c>
      <c r="Q3488" t="s">
        <v>3</v>
      </c>
      <c r="R3488" t="s">
        <v>80</v>
      </c>
      <c r="S3488" t="s">
        <v>55</v>
      </c>
      <c r="T3488" t="s">
        <v>56</v>
      </c>
      <c r="U3488" t="s">
        <v>56</v>
      </c>
      <c r="V3488" t="s">
        <v>56</v>
      </c>
      <c r="W3488" t="s">
        <v>55</v>
      </c>
      <c r="X3488" t="s">
        <v>56</v>
      </c>
      <c r="Y3488" t="s">
        <v>56</v>
      </c>
      <c r="Z3488" t="s">
        <v>56</v>
      </c>
      <c r="AA3488" t="s">
        <v>57</v>
      </c>
      <c r="AB3488" t="s">
        <v>56</v>
      </c>
      <c r="AC3488" t="s">
        <v>68</v>
      </c>
      <c r="AD3488" t="s">
        <v>56</v>
      </c>
      <c r="AE3488">
        <v>0</v>
      </c>
      <c r="AF3488">
        <v>0</v>
      </c>
      <c r="AG3488">
        <v>0</v>
      </c>
      <c r="AH3488">
        <v>1</v>
      </c>
      <c r="AI3488" s="18" t="str">
        <f t="shared" si="217"/>
        <v>1</v>
      </c>
      <c r="AJ3488" s="18" t="str">
        <f t="shared" si="218"/>
        <v>1</v>
      </c>
      <c r="AK3488" s="18" t="str">
        <f t="shared" si="219"/>
        <v>1</v>
      </c>
      <c r="AL3488" s="18">
        <f t="shared" si="220"/>
        <v>1</v>
      </c>
      <c r="AM3488" t="s">
        <v>55</v>
      </c>
      <c r="AN3488" t="s">
        <v>55</v>
      </c>
      <c r="AO3488">
        <v>0</v>
      </c>
      <c r="AP3488">
        <v>0</v>
      </c>
      <c r="AQ3488">
        <v>0</v>
      </c>
      <c r="AR3488" t="s">
        <v>59</v>
      </c>
      <c r="AS3488" t="s">
        <v>80</v>
      </c>
      <c r="AT3488" t="s">
        <v>80</v>
      </c>
      <c r="AU3488" t="s">
        <v>80</v>
      </c>
      <c r="AV3488" t="s">
        <v>9347</v>
      </c>
      <c r="AW3488" t="s">
        <v>3974</v>
      </c>
      <c r="AX3488">
        <v>0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2016031026</v>
      </c>
      <c r="BM3488">
        <v>26</v>
      </c>
    </row>
    <row r="3489" spans="1:65">
      <c r="A3489" t="s">
        <v>9348</v>
      </c>
      <c r="B3489">
        <v>3488</v>
      </c>
      <c r="C3489" t="s">
        <v>301</v>
      </c>
      <c r="D3489">
        <v>1</v>
      </c>
      <c r="E3489">
        <v>26</v>
      </c>
      <c r="F3489">
        <v>2016031026</v>
      </c>
      <c r="G3489">
        <v>20160310</v>
      </c>
      <c r="H3489" t="s">
        <v>3975</v>
      </c>
      <c r="I3489" t="s">
        <v>54</v>
      </c>
      <c r="J3489" t="s">
        <v>55</v>
      </c>
      <c r="K3489">
        <v>0</v>
      </c>
      <c r="L3489">
        <v>0</v>
      </c>
      <c r="M3489">
        <v>0</v>
      </c>
      <c r="N3489" t="s">
        <v>56</v>
      </c>
      <c r="O3489" t="s">
        <v>57</v>
      </c>
      <c r="P3489" t="s">
        <v>57</v>
      </c>
      <c r="Q3489" t="s">
        <v>3</v>
      </c>
      <c r="R3489" t="s">
        <v>80</v>
      </c>
      <c r="S3489" t="s">
        <v>55</v>
      </c>
      <c r="T3489" t="s">
        <v>56</v>
      </c>
      <c r="U3489" t="s">
        <v>56</v>
      </c>
      <c r="V3489" t="s">
        <v>56</v>
      </c>
      <c r="W3489" t="s">
        <v>55</v>
      </c>
      <c r="X3489" t="s">
        <v>56</v>
      </c>
      <c r="Y3489" t="s">
        <v>56</v>
      </c>
      <c r="Z3489" t="s">
        <v>56</v>
      </c>
      <c r="AA3489" t="s">
        <v>57</v>
      </c>
      <c r="AB3489" t="s">
        <v>56</v>
      </c>
      <c r="AC3489" t="s">
        <v>56</v>
      </c>
      <c r="AD3489" t="s">
        <v>56</v>
      </c>
      <c r="AE3489">
        <v>0</v>
      </c>
      <c r="AF3489">
        <v>0</v>
      </c>
      <c r="AG3489">
        <v>0</v>
      </c>
      <c r="AH3489">
        <v>1</v>
      </c>
      <c r="AI3489" s="18" t="str">
        <f t="shared" si="217"/>
        <v>1</v>
      </c>
      <c r="AJ3489" s="18" t="str">
        <f t="shared" si="218"/>
        <v>1</v>
      </c>
      <c r="AK3489" s="18" t="str">
        <f t="shared" si="219"/>
        <v>1</v>
      </c>
      <c r="AL3489" s="18">
        <f t="shared" si="220"/>
        <v>1</v>
      </c>
      <c r="AM3489" t="s">
        <v>55</v>
      </c>
      <c r="AN3489" t="s">
        <v>55</v>
      </c>
      <c r="AO3489">
        <v>0</v>
      </c>
      <c r="AP3489">
        <v>0</v>
      </c>
      <c r="AQ3489">
        <v>0</v>
      </c>
      <c r="AR3489" t="s">
        <v>59</v>
      </c>
      <c r="AS3489" t="s">
        <v>80</v>
      </c>
      <c r="AT3489" t="s">
        <v>80</v>
      </c>
      <c r="AU3489" t="s">
        <v>80</v>
      </c>
      <c r="AV3489" t="s">
        <v>9348</v>
      </c>
      <c r="AW3489" t="s">
        <v>3975</v>
      </c>
      <c r="AX3489">
        <v>0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2016031026</v>
      </c>
      <c r="BM3489">
        <v>26</v>
      </c>
    </row>
    <row r="3490" spans="1:65">
      <c r="A3490" t="s">
        <v>9349</v>
      </c>
      <c r="B3490">
        <v>3489</v>
      </c>
      <c r="C3490" t="s">
        <v>301</v>
      </c>
      <c r="D3490">
        <v>1</v>
      </c>
      <c r="E3490">
        <v>26</v>
      </c>
      <c r="F3490">
        <v>2016031026</v>
      </c>
      <c r="G3490">
        <v>20160310</v>
      </c>
      <c r="H3490" t="s">
        <v>3976</v>
      </c>
      <c r="I3490" t="s">
        <v>3977</v>
      </c>
      <c r="J3490" t="s">
        <v>55</v>
      </c>
      <c r="K3490">
        <v>0</v>
      </c>
      <c r="L3490">
        <v>0</v>
      </c>
      <c r="M3490">
        <v>0</v>
      </c>
      <c r="N3490" t="s">
        <v>68</v>
      </c>
      <c r="O3490" t="s">
        <v>57</v>
      </c>
      <c r="P3490" t="s">
        <v>57</v>
      </c>
      <c r="Q3490" t="s">
        <v>3</v>
      </c>
      <c r="R3490" t="s">
        <v>58</v>
      </c>
      <c r="S3490" t="s">
        <v>55</v>
      </c>
      <c r="T3490" t="s">
        <v>56</v>
      </c>
      <c r="U3490" t="s">
        <v>56</v>
      </c>
      <c r="V3490" t="s">
        <v>68</v>
      </c>
      <c r="W3490" t="s">
        <v>55</v>
      </c>
      <c r="X3490" t="s">
        <v>56</v>
      </c>
      <c r="Y3490" t="s">
        <v>56</v>
      </c>
      <c r="Z3490" t="s">
        <v>56</v>
      </c>
      <c r="AA3490" t="s">
        <v>57</v>
      </c>
      <c r="AB3490" t="s">
        <v>56</v>
      </c>
      <c r="AC3490" t="s">
        <v>56</v>
      </c>
      <c r="AD3490" t="s">
        <v>3978</v>
      </c>
      <c r="AE3490">
        <v>0</v>
      </c>
      <c r="AF3490">
        <v>0</v>
      </c>
      <c r="AG3490">
        <v>0</v>
      </c>
      <c r="AH3490">
        <v>1</v>
      </c>
      <c r="AI3490" s="18" t="str">
        <f t="shared" si="217"/>
        <v>1</v>
      </c>
      <c r="AJ3490" s="18" t="str">
        <f t="shared" si="218"/>
        <v>1</v>
      </c>
      <c r="AK3490" s="18" t="str">
        <f t="shared" si="219"/>
        <v>1</v>
      </c>
      <c r="AL3490" s="18">
        <f t="shared" si="220"/>
        <v>1</v>
      </c>
      <c r="AM3490" t="s">
        <v>55</v>
      </c>
      <c r="AN3490" t="s">
        <v>55</v>
      </c>
      <c r="AO3490">
        <v>1</v>
      </c>
      <c r="AP3490">
        <v>0</v>
      </c>
      <c r="AQ3490">
        <v>0</v>
      </c>
      <c r="AR3490" t="s">
        <v>589</v>
      </c>
      <c r="AS3490" t="s">
        <v>58</v>
      </c>
      <c r="AT3490" t="s">
        <v>58</v>
      </c>
      <c r="AU3490" t="s">
        <v>1326</v>
      </c>
      <c r="AV3490" t="s">
        <v>9349</v>
      </c>
      <c r="AW3490" t="s">
        <v>3976</v>
      </c>
      <c r="AX3490">
        <v>0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1</v>
      </c>
      <c r="BL3490">
        <v>2016031026</v>
      </c>
      <c r="BM3490">
        <v>26</v>
      </c>
    </row>
    <row r="3491" spans="1:65">
      <c r="A3491" t="s">
        <v>9350</v>
      </c>
      <c r="B3491">
        <v>3490</v>
      </c>
      <c r="C3491" t="s">
        <v>57</v>
      </c>
      <c r="D3491" t="s">
        <v>55</v>
      </c>
      <c r="E3491">
        <v>26</v>
      </c>
      <c r="F3491">
        <v>2016031026</v>
      </c>
      <c r="G3491" t="s">
        <v>55</v>
      </c>
      <c r="H3491" t="s">
        <v>3979</v>
      </c>
      <c r="I3491" t="s">
        <v>55</v>
      </c>
      <c r="J3491" t="s">
        <v>55</v>
      </c>
      <c r="K3491" t="s">
        <v>55</v>
      </c>
      <c r="L3491" t="s">
        <v>55</v>
      </c>
      <c r="M3491" t="s">
        <v>55</v>
      </c>
      <c r="N3491" t="s">
        <v>57</v>
      </c>
      <c r="O3491" t="s">
        <v>57</v>
      </c>
      <c r="P3491" t="s">
        <v>57</v>
      </c>
      <c r="Q3491" t="s">
        <v>57</v>
      </c>
      <c r="R3491" t="s">
        <v>57</v>
      </c>
      <c r="S3491" t="s">
        <v>55</v>
      </c>
      <c r="T3491" t="s">
        <v>57</v>
      </c>
      <c r="U3491" t="s">
        <v>57</v>
      </c>
      <c r="V3491" t="s">
        <v>57</v>
      </c>
      <c r="W3491" t="s">
        <v>55</v>
      </c>
      <c r="X3491" t="s">
        <v>57</v>
      </c>
      <c r="Y3491" t="s">
        <v>57</v>
      </c>
      <c r="Z3491" t="s">
        <v>57</v>
      </c>
      <c r="AA3491" t="s">
        <v>57</v>
      </c>
      <c r="AB3491" t="s">
        <v>57</v>
      </c>
      <c r="AC3491" t="s">
        <v>57</v>
      </c>
      <c r="AD3491" t="s">
        <v>57</v>
      </c>
      <c r="AE3491">
        <v>0</v>
      </c>
      <c r="AF3491">
        <v>0</v>
      </c>
      <c r="AG3491">
        <v>0</v>
      </c>
      <c r="AH3491">
        <v>0</v>
      </c>
      <c r="AI3491" s="18" t="str">
        <f t="shared" si="217"/>
        <v>1</v>
      </c>
      <c r="AJ3491" s="18" t="str">
        <f t="shared" si="218"/>
        <v>1</v>
      </c>
      <c r="AK3491" s="18" t="str">
        <f t="shared" si="219"/>
        <v>1</v>
      </c>
      <c r="AL3491" s="18">
        <f t="shared" si="220"/>
        <v>0</v>
      </c>
      <c r="AM3491" t="s">
        <v>55</v>
      </c>
      <c r="AN3491" t="s">
        <v>55</v>
      </c>
      <c r="AO3491">
        <v>0</v>
      </c>
      <c r="AP3491">
        <v>1</v>
      </c>
      <c r="AQ3491">
        <v>0</v>
      </c>
      <c r="AR3491" t="s">
        <v>59</v>
      </c>
      <c r="AS3491" t="s">
        <v>80</v>
      </c>
      <c r="AT3491" t="s">
        <v>80</v>
      </c>
      <c r="AU3491" t="s">
        <v>80</v>
      </c>
      <c r="AV3491" t="s">
        <v>9350</v>
      </c>
      <c r="AW3491" t="s">
        <v>3979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1</v>
      </c>
      <c r="BJ3491">
        <v>0</v>
      </c>
      <c r="BK3491">
        <v>0</v>
      </c>
      <c r="BL3491">
        <v>2016031026</v>
      </c>
      <c r="BM3491">
        <v>26</v>
      </c>
    </row>
    <row r="3492" spans="1:65">
      <c r="A3492" t="s">
        <v>9351</v>
      </c>
      <c r="B3492">
        <v>3491</v>
      </c>
      <c r="C3492" t="s">
        <v>301</v>
      </c>
      <c r="D3492">
        <v>1</v>
      </c>
      <c r="E3492">
        <v>26</v>
      </c>
      <c r="F3492">
        <v>2016031026</v>
      </c>
      <c r="G3492">
        <v>20160310</v>
      </c>
      <c r="H3492" t="s">
        <v>3980</v>
      </c>
      <c r="I3492" t="s">
        <v>54</v>
      </c>
      <c r="J3492" t="s">
        <v>55</v>
      </c>
      <c r="K3492">
        <v>0</v>
      </c>
      <c r="L3492">
        <v>0</v>
      </c>
      <c r="M3492">
        <v>0</v>
      </c>
      <c r="N3492" t="s">
        <v>56</v>
      </c>
      <c r="O3492" t="s">
        <v>57</v>
      </c>
      <c r="P3492" t="s">
        <v>57</v>
      </c>
      <c r="Q3492" t="s">
        <v>3</v>
      </c>
      <c r="R3492" t="s">
        <v>80</v>
      </c>
      <c r="S3492" t="s">
        <v>55</v>
      </c>
      <c r="T3492" t="s">
        <v>56</v>
      </c>
      <c r="U3492" t="s">
        <v>56</v>
      </c>
      <c r="V3492" t="s">
        <v>56</v>
      </c>
      <c r="W3492" t="s">
        <v>55</v>
      </c>
      <c r="X3492" t="s">
        <v>56</v>
      </c>
      <c r="Y3492" t="s">
        <v>56</v>
      </c>
      <c r="Z3492" t="s">
        <v>56</v>
      </c>
      <c r="AA3492" t="s">
        <v>57</v>
      </c>
      <c r="AB3492" t="s">
        <v>56</v>
      </c>
      <c r="AC3492" t="s">
        <v>56</v>
      </c>
      <c r="AD3492" t="s">
        <v>56</v>
      </c>
      <c r="AE3492">
        <v>0</v>
      </c>
      <c r="AF3492">
        <v>0</v>
      </c>
      <c r="AG3492">
        <v>0</v>
      </c>
      <c r="AH3492">
        <v>1</v>
      </c>
      <c r="AI3492" s="18" t="str">
        <f t="shared" si="217"/>
        <v>1</v>
      </c>
      <c r="AJ3492" s="18" t="str">
        <f t="shared" si="218"/>
        <v>1</v>
      </c>
      <c r="AK3492" s="18" t="str">
        <f t="shared" si="219"/>
        <v>1</v>
      </c>
      <c r="AL3492" s="18">
        <f t="shared" si="220"/>
        <v>1</v>
      </c>
      <c r="AM3492" t="s">
        <v>55</v>
      </c>
      <c r="AN3492" t="s">
        <v>55</v>
      </c>
      <c r="AO3492">
        <v>0</v>
      </c>
      <c r="AP3492">
        <v>0</v>
      </c>
      <c r="AQ3492">
        <v>0</v>
      </c>
      <c r="AR3492" t="s">
        <v>59</v>
      </c>
      <c r="AS3492" t="s">
        <v>80</v>
      </c>
      <c r="AT3492" t="s">
        <v>80</v>
      </c>
      <c r="AU3492" t="s">
        <v>80</v>
      </c>
      <c r="AV3492" t="s">
        <v>9351</v>
      </c>
      <c r="AW3492" t="s">
        <v>3980</v>
      </c>
      <c r="AX3492">
        <v>0</v>
      </c>
      <c r="AY3492">
        <v>0</v>
      </c>
      <c r="AZ3492">
        <v>0</v>
      </c>
      <c r="BA3492">
        <v>1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1</v>
      </c>
      <c r="BL3492">
        <v>2016031026</v>
      </c>
      <c r="BM3492">
        <v>26</v>
      </c>
    </row>
    <row r="3493" spans="1:65">
      <c r="A3493" t="s">
        <v>9352</v>
      </c>
      <c r="B3493">
        <v>3492</v>
      </c>
      <c r="C3493" t="s">
        <v>57</v>
      </c>
      <c r="D3493" t="s">
        <v>55</v>
      </c>
      <c r="E3493">
        <v>26</v>
      </c>
      <c r="F3493">
        <v>2016031026</v>
      </c>
      <c r="G3493" t="s">
        <v>55</v>
      </c>
      <c r="H3493" t="s">
        <v>3981</v>
      </c>
      <c r="I3493" t="s">
        <v>55</v>
      </c>
      <c r="J3493" t="s">
        <v>55</v>
      </c>
      <c r="K3493" t="s">
        <v>55</v>
      </c>
      <c r="L3493" t="s">
        <v>55</v>
      </c>
      <c r="M3493" t="s">
        <v>55</v>
      </c>
      <c r="N3493" t="s">
        <v>57</v>
      </c>
      <c r="O3493" t="s">
        <v>57</v>
      </c>
      <c r="P3493" t="s">
        <v>57</v>
      </c>
      <c r="Q3493" t="s">
        <v>57</v>
      </c>
      <c r="R3493" t="s">
        <v>57</v>
      </c>
      <c r="S3493" t="s">
        <v>55</v>
      </c>
      <c r="T3493" t="s">
        <v>57</v>
      </c>
      <c r="U3493" t="s">
        <v>57</v>
      </c>
      <c r="V3493" t="s">
        <v>57</v>
      </c>
      <c r="W3493" t="s">
        <v>55</v>
      </c>
      <c r="X3493" t="s">
        <v>57</v>
      </c>
      <c r="Y3493" t="s">
        <v>57</v>
      </c>
      <c r="Z3493" t="s">
        <v>57</v>
      </c>
      <c r="AA3493" t="s">
        <v>57</v>
      </c>
      <c r="AB3493" t="s">
        <v>57</v>
      </c>
      <c r="AC3493" t="s">
        <v>57</v>
      </c>
      <c r="AD3493" t="s">
        <v>57</v>
      </c>
      <c r="AE3493">
        <v>0</v>
      </c>
      <c r="AF3493">
        <v>0</v>
      </c>
      <c r="AG3493">
        <v>0</v>
      </c>
      <c r="AH3493">
        <v>0</v>
      </c>
      <c r="AI3493" s="18" t="str">
        <f t="shared" si="217"/>
        <v>1</v>
      </c>
      <c r="AJ3493" s="18" t="str">
        <f t="shared" si="218"/>
        <v>1</v>
      </c>
      <c r="AK3493" s="18" t="str">
        <f t="shared" si="219"/>
        <v>1</v>
      </c>
      <c r="AL3493" s="18">
        <f t="shared" si="220"/>
        <v>0</v>
      </c>
      <c r="AM3493" t="s">
        <v>55</v>
      </c>
      <c r="AN3493" t="s">
        <v>55</v>
      </c>
      <c r="AO3493">
        <v>0</v>
      </c>
      <c r="AP3493">
        <v>1</v>
      </c>
      <c r="AQ3493">
        <v>0</v>
      </c>
      <c r="AR3493" t="s">
        <v>59</v>
      </c>
      <c r="AS3493" t="s">
        <v>80</v>
      </c>
      <c r="AT3493" t="s">
        <v>80</v>
      </c>
      <c r="AU3493" t="s">
        <v>80</v>
      </c>
      <c r="AV3493" t="s">
        <v>9352</v>
      </c>
      <c r="AW3493" t="s">
        <v>3981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0</v>
      </c>
      <c r="BL3493">
        <v>2016031026</v>
      </c>
      <c r="BM3493">
        <v>26</v>
      </c>
    </row>
    <row r="3494" spans="1:65">
      <c r="A3494" t="s">
        <v>9353</v>
      </c>
      <c r="B3494">
        <v>3493</v>
      </c>
      <c r="C3494" t="s">
        <v>57</v>
      </c>
      <c r="D3494" t="s">
        <v>55</v>
      </c>
      <c r="E3494">
        <v>26</v>
      </c>
      <c r="F3494">
        <v>2016031026</v>
      </c>
      <c r="G3494" t="s">
        <v>55</v>
      </c>
      <c r="H3494" t="s">
        <v>3982</v>
      </c>
      <c r="I3494" t="s">
        <v>55</v>
      </c>
      <c r="J3494" t="s">
        <v>55</v>
      </c>
      <c r="K3494" t="s">
        <v>55</v>
      </c>
      <c r="L3494" t="s">
        <v>55</v>
      </c>
      <c r="M3494" t="s">
        <v>55</v>
      </c>
      <c r="N3494" t="s">
        <v>57</v>
      </c>
      <c r="O3494" t="s">
        <v>57</v>
      </c>
      <c r="P3494" t="s">
        <v>57</v>
      </c>
      <c r="Q3494" t="s">
        <v>57</v>
      </c>
      <c r="R3494" t="s">
        <v>57</v>
      </c>
      <c r="S3494" t="s">
        <v>55</v>
      </c>
      <c r="T3494" t="s">
        <v>57</v>
      </c>
      <c r="U3494" t="s">
        <v>57</v>
      </c>
      <c r="V3494" t="s">
        <v>57</v>
      </c>
      <c r="W3494" t="s">
        <v>55</v>
      </c>
      <c r="X3494" t="s">
        <v>57</v>
      </c>
      <c r="Y3494" t="s">
        <v>57</v>
      </c>
      <c r="Z3494" t="s">
        <v>57</v>
      </c>
      <c r="AA3494" t="s">
        <v>57</v>
      </c>
      <c r="AB3494" t="s">
        <v>57</v>
      </c>
      <c r="AC3494" t="s">
        <v>57</v>
      </c>
      <c r="AD3494" t="s">
        <v>57</v>
      </c>
      <c r="AE3494">
        <v>0</v>
      </c>
      <c r="AF3494">
        <v>0</v>
      </c>
      <c r="AG3494">
        <v>0</v>
      </c>
      <c r="AH3494">
        <v>0</v>
      </c>
      <c r="AI3494" s="18" t="str">
        <f t="shared" si="217"/>
        <v>1</v>
      </c>
      <c r="AJ3494" s="18" t="str">
        <f t="shared" si="218"/>
        <v>1</v>
      </c>
      <c r="AK3494" s="18" t="str">
        <f t="shared" si="219"/>
        <v>1</v>
      </c>
      <c r="AL3494" s="18">
        <f t="shared" si="220"/>
        <v>0</v>
      </c>
      <c r="AM3494" t="s">
        <v>55</v>
      </c>
      <c r="AN3494" t="s">
        <v>55</v>
      </c>
      <c r="AO3494">
        <v>0</v>
      </c>
      <c r="AP3494">
        <v>1</v>
      </c>
      <c r="AQ3494">
        <v>0</v>
      </c>
      <c r="AR3494" t="s">
        <v>59</v>
      </c>
      <c r="AS3494" t="s">
        <v>80</v>
      </c>
      <c r="AT3494" t="s">
        <v>80</v>
      </c>
      <c r="AU3494" t="s">
        <v>80</v>
      </c>
      <c r="AV3494" t="s">
        <v>9353</v>
      </c>
      <c r="AW3494" t="s">
        <v>3982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2016031026</v>
      </c>
      <c r="BM3494">
        <v>26</v>
      </c>
    </row>
    <row r="3495" spans="1:65">
      <c r="A3495" t="s">
        <v>9354</v>
      </c>
      <c r="B3495">
        <v>3494</v>
      </c>
      <c r="C3495" t="s">
        <v>57</v>
      </c>
      <c r="D3495" t="s">
        <v>55</v>
      </c>
      <c r="E3495">
        <v>26</v>
      </c>
      <c r="F3495">
        <v>2016031026</v>
      </c>
      <c r="G3495" t="s">
        <v>55</v>
      </c>
      <c r="H3495" t="s">
        <v>3983</v>
      </c>
      <c r="I3495" t="s">
        <v>55</v>
      </c>
      <c r="J3495" t="s">
        <v>55</v>
      </c>
      <c r="K3495" t="s">
        <v>55</v>
      </c>
      <c r="L3495" t="s">
        <v>55</v>
      </c>
      <c r="M3495" t="s">
        <v>55</v>
      </c>
      <c r="N3495" t="s">
        <v>57</v>
      </c>
      <c r="O3495" t="s">
        <v>57</v>
      </c>
      <c r="P3495" t="s">
        <v>57</v>
      </c>
      <c r="Q3495" t="s">
        <v>57</v>
      </c>
      <c r="R3495" t="s">
        <v>57</v>
      </c>
      <c r="S3495" t="s">
        <v>55</v>
      </c>
      <c r="T3495" t="s">
        <v>57</v>
      </c>
      <c r="U3495" t="s">
        <v>57</v>
      </c>
      <c r="V3495" t="s">
        <v>57</v>
      </c>
      <c r="W3495" t="s">
        <v>55</v>
      </c>
      <c r="X3495" t="s">
        <v>57</v>
      </c>
      <c r="Y3495" t="s">
        <v>57</v>
      </c>
      <c r="Z3495" t="s">
        <v>57</v>
      </c>
      <c r="AA3495" t="s">
        <v>57</v>
      </c>
      <c r="AB3495" t="s">
        <v>57</v>
      </c>
      <c r="AC3495" t="s">
        <v>57</v>
      </c>
      <c r="AD3495" t="s">
        <v>57</v>
      </c>
      <c r="AE3495">
        <v>0</v>
      </c>
      <c r="AF3495">
        <v>0</v>
      </c>
      <c r="AG3495">
        <v>0</v>
      </c>
      <c r="AH3495">
        <v>0</v>
      </c>
      <c r="AI3495" s="18" t="str">
        <f t="shared" si="217"/>
        <v>1</v>
      </c>
      <c r="AJ3495" s="18" t="str">
        <f t="shared" si="218"/>
        <v>1</v>
      </c>
      <c r="AK3495" s="18" t="str">
        <f t="shared" si="219"/>
        <v>1</v>
      </c>
      <c r="AL3495" s="18">
        <f t="shared" si="220"/>
        <v>0</v>
      </c>
      <c r="AM3495" t="s">
        <v>55</v>
      </c>
      <c r="AN3495" t="s">
        <v>55</v>
      </c>
      <c r="AO3495">
        <v>0</v>
      </c>
      <c r="AP3495">
        <v>1</v>
      </c>
      <c r="AQ3495">
        <v>0</v>
      </c>
      <c r="AR3495" t="s">
        <v>59</v>
      </c>
      <c r="AS3495" t="s">
        <v>80</v>
      </c>
      <c r="AT3495" t="s">
        <v>80</v>
      </c>
      <c r="AU3495" t="s">
        <v>80</v>
      </c>
      <c r="AV3495" t="s">
        <v>9354</v>
      </c>
      <c r="AW3495" t="s">
        <v>3983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0</v>
      </c>
      <c r="BL3495">
        <v>2016031026</v>
      </c>
      <c r="BM3495">
        <v>26</v>
      </c>
    </row>
    <row r="3496" spans="1:65">
      <c r="A3496" t="s">
        <v>9355</v>
      </c>
      <c r="B3496">
        <v>3495</v>
      </c>
      <c r="C3496" t="s">
        <v>57</v>
      </c>
      <c r="D3496" t="s">
        <v>55</v>
      </c>
      <c r="E3496">
        <v>26</v>
      </c>
      <c r="F3496">
        <v>2016031026</v>
      </c>
      <c r="G3496" t="s">
        <v>55</v>
      </c>
      <c r="H3496" t="s">
        <v>3984</v>
      </c>
      <c r="I3496" t="s">
        <v>55</v>
      </c>
      <c r="J3496" t="s">
        <v>55</v>
      </c>
      <c r="K3496" t="s">
        <v>55</v>
      </c>
      <c r="L3496" t="s">
        <v>55</v>
      </c>
      <c r="M3496" t="s">
        <v>55</v>
      </c>
      <c r="N3496" t="s">
        <v>57</v>
      </c>
      <c r="O3496" t="s">
        <v>57</v>
      </c>
      <c r="P3496" t="s">
        <v>57</v>
      </c>
      <c r="Q3496" t="s">
        <v>57</v>
      </c>
      <c r="R3496" t="s">
        <v>57</v>
      </c>
      <c r="S3496" t="s">
        <v>55</v>
      </c>
      <c r="T3496" t="s">
        <v>57</v>
      </c>
      <c r="U3496" t="s">
        <v>57</v>
      </c>
      <c r="V3496" t="s">
        <v>57</v>
      </c>
      <c r="W3496" t="s">
        <v>55</v>
      </c>
      <c r="X3496" t="s">
        <v>57</v>
      </c>
      <c r="Y3496" t="s">
        <v>57</v>
      </c>
      <c r="Z3496" t="s">
        <v>57</v>
      </c>
      <c r="AA3496" t="s">
        <v>57</v>
      </c>
      <c r="AB3496" t="s">
        <v>57</v>
      </c>
      <c r="AC3496" t="s">
        <v>57</v>
      </c>
      <c r="AD3496" t="s">
        <v>57</v>
      </c>
      <c r="AE3496">
        <v>0</v>
      </c>
      <c r="AF3496">
        <v>0</v>
      </c>
      <c r="AG3496">
        <v>0</v>
      </c>
      <c r="AH3496">
        <v>0</v>
      </c>
      <c r="AI3496" s="18" t="str">
        <f t="shared" si="217"/>
        <v>1</v>
      </c>
      <c r="AJ3496" s="18" t="str">
        <f t="shared" si="218"/>
        <v>1</v>
      </c>
      <c r="AK3496" s="18" t="str">
        <f t="shared" si="219"/>
        <v>1</v>
      </c>
      <c r="AL3496" s="18">
        <f t="shared" si="220"/>
        <v>0</v>
      </c>
      <c r="AM3496" t="s">
        <v>55</v>
      </c>
      <c r="AN3496" t="s">
        <v>55</v>
      </c>
      <c r="AO3496">
        <v>0</v>
      </c>
      <c r="AP3496">
        <v>1</v>
      </c>
      <c r="AQ3496">
        <v>0</v>
      </c>
      <c r="AR3496" t="s">
        <v>59</v>
      </c>
      <c r="AS3496" t="s">
        <v>80</v>
      </c>
      <c r="AT3496" t="s">
        <v>80</v>
      </c>
      <c r="AU3496" t="s">
        <v>80</v>
      </c>
      <c r="AV3496" t="s">
        <v>9355</v>
      </c>
      <c r="AW3496" t="s">
        <v>3984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0</v>
      </c>
      <c r="BL3496">
        <v>2016031026</v>
      </c>
      <c r="BM3496">
        <v>26</v>
      </c>
    </row>
    <row r="3497" spans="1:65">
      <c r="A3497" t="s">
        <v>9356</v>
      </c>
      <c r="B3497">
        <v>3496</v>
      </c>
      <c r="C3497" t="s">
        <v>57</v>
      </c>
      <c r="D3497" t="s">
        <v>55</v>
      </c>
      <c r="E3497">
        <v>26</v>
      </c>
      <c r="F3497">
        <v>2016031026</v>
      </c>
      <c r="G3497" t="s">
        <v>55</v>
      </c>
      <c r="H3497" t="s">
        <v>3985</v>
      </c>
      <c r="I3497" t="s">
        <v>55</v>
      </c>
      <c r="J3497" t="s">
        <v>55</v>
      </c>
      <c r="K3497" t="s">
        <v>55</v>
      </c>
      <c r="L3497" t="s">
        <v>55</v>
      </c>
      <c r="M3497" t="s">
        <v>55</v>
      </c>
      <c r="N3497" t="s">
        <v>57</v>
      </c>
      <c r="O3497" t="s">
        <v>57</v>
      </c>
      <c r="P3497" t="s">
        <v>57</v>
      </c>
      <c r="Q3497" t="s">
        <v>57</v>
      </c>
      <c r="R3497" t="s">
        <v>57</v>
      </c>
      <c r="S3497" t="s">
        <v>55</v>
      </c>
      <c r="T3497" t="s">
        <v>57</v>
      </c>
      <c r="U3497" t="s">
        <v>57</v>
      </c>
      <c r="V3497" t="s">
        <v>57</v>
      </c>
      <c r="W3497" t="s">
        <v>55</v>
      </c>
      <c r="X3497" t="s">
        <v>57</v>
      </c>
      <c r="Y3497" t="s">
        <v>57</v>
      </c>
      <c r="Z3497" t="s">
        <v>57</v>
      </c>
      <c r="AA3497" t="s">
        <v>57</v>
      </c>
      <c r="AB3497" t="s">
        <v>57</v>
      </c>
      <c r="AC3497" t="s">
        <v>57</v>
      </c>
      <c r="AD3497" t="s">
        <v>57</v>
      </c>
      <c r="AE3497">
        <v>0</v>
      </c>
      <c r="AF3497">
        <v>0</v>
      </c>
      <c r="AG3497">
        <v>0</v>
      </c>
      <c r="AH3497">
        <v>0</v>
      </c>
      <c r="AI3497" s="18" t="str">
        <f t="shared" si="217"/>
        <v>1</v>
      </c>
      <c r="AJ3497" s="18" t="str">
        <f t="shared" si="218"/>
        <v>1</v>
      </c>
      <c r="AK3497" s="18" t="str">
        <f t="shared" si="219"/>
        <v>1</v>
      </c>
      <c r="AL3497" s="18">
        <f t="shared" si="220"/>
        <v>0</v>
      </c>
      <c r="AM3497" t="s">
        <v>55</v>
      </c>
      <c r="AN3497" t="s">
        <v>55</v>
      </c>
      <c r="AO3497">
        <v>0</v>
      </c>
      <c r="AP3497">
        <v>1</v>
      </c>
      <c r="AQ3497">
        <v>0</v>
      </c>
      <c r="AR3497" t="s">
        <v>59</v>
      </c>
      <c r="AS3497" t="s">
        <v>80</v>
      </c>
      <c r="AT3497" t="s">
        <v>80</v>
      </c>
      <c r="AU3497" t="s">
        <v>80</v>
      </c>
      <c r="AV3497" t="s">
        <v>9356</v>
      </c>
      <c r="AW3497" t="s">
        <v>3985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1</v>
      </c>
      <c r="BJ3497">
        <v>0</v>
      </c>
      <c r="BK3497">
        <v>0</v>
      </c>
      <c r="BL3497">
        <v>2016031026</v>
      </c>
      <c r="BM3497">
        <v>26</v>
      </c>
    </row>
    <row r="3498" spans="1:65">
      <c r="A3498" t="s">
        <v>9357</v>
      </c>
      <c r="B3498">
        <v>3497</v>
      </c>
      <c r="C3498" t="s">
        <v>57</v>
      </c>
      <c r="D3498" t="s">
        <v>55</v>
      </c>
      <c r="E3498">
        <v>26</v>
      </c>
      <c r="F3498">
        <v>2016031026</v>
      </c>
      <c r="G3498" t="s">
        <v>55</v>
      </c>
      <c r="H3498" t="s">
        <v>3986</v>
      </c>
      <c r="I3498" t="s">
        <v>55</v>
      </c>
      <c r="J3498" t="s">
        <v>55</v>
      </c>
      <c r="K3498" t="s">
        <v>55</v>
      </c>
      <c r="L3498" t="s">
        <v>55</v>
      </c>
      <c r="M3498" t="s">
        <v>55</v>
      </c>
      <c r="N3498" t="s">
        <v>57</v>
      </c>
      <c r="O3498" t="s">
        <v>57</v>
      </c>
      <c r="P3498" t="s">
        <v>57</v>
      </c>
      <c r="Q3498" t="s">
        <v>57</v>
      </c>
      <c r="R3498" t="s">
        <v>57</v>
      </c>
      <c r="S3498" t="s">
        <v>55</v>
      </c>
      <c r="T3498" t="s">
        <v>57</v>
      </c>
      <c r="U3498" t="s">
        <v>57</v>
      </c>
      <c r="V3498" t="s">
        <v>57</v>
      </c>
      <c r="W3498" t="s">
        <v>55</v>
      </c>
      <c r="X3498" t="s">
        <v>57</v>
      </c>
      <c r="Y3498" t="s">
        <v>57</v>
      </c>
      <c r="Z3498" t="s">
        <v>57</v>
      </c>
      <c r="AA3498" t="s">
        <v>57</v>
      </c>
      <c r="AB3498" t="s">
        <v>57</v>
      </c>
      <c r="AC3498" t="s">
        <v>57</v>
      </c>
      <c r="AD3498" t="s">
        <v>57</v>
      </c>
      <c r="AE3498">
        <v>0</v>
      </c>
      <c r="AF3498">
        <v>0</v>
      </c>
      <c r="AG3498">
        <v>0</v>
      </c>
      <c r="AH3498">
        <v>0</v>
      </c>
      <c r="AI3498" s="18" t="str">
        <f t="shared" si="217"/>
        <v>1</v>
      </c>
      <c r="AJ3498" s="18" t="str">
        <f t="shared" si="218"/>
        <v>1</v>
      </c>
      <c r="AK3498" s="18" t="str">
        <f t="shared" si="219"/>
        <v>1</v>
      </c>
      <c r="AL3498" s="18">
        <f t="shared" si="220"/>
        <v>0</v>
      </c>
      <c r="AM3498" t="s">
        <v>55</v>
      </c>
      <c r="AN3498" t="s">
        <v>55</v>
      </c>
      <c r="AO3498">
        <v>1</v>
      </c>
      <c r="AP3498">
        <v>1</v>
      </c>
      <c r="AQ3498">
        <v>0</v>
      </c>
      <c r="AR3498" t="s">
        <v>59</v>
      </c>
      <c r="AS3498" t="s">
        <v>80</v>
      </c>
      <c r="AT3498" t="s">
        <v>80</v>
      </c>
      <c r="AU3498" t="s">
        <v>80</v>
      </c>
      <c r="AV3498" t="s">
        <v>9357</v>
      </c>
      <c r="AW3498" t="s">
        <v>3986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0</v>
      </c>
      <c r="BL3498">
        <v>2016031026</v>
      </c>
      <c r="BM3498">
        <v>26</v>
      </c>
    </row>
    <row r="3499" spans="1:65">
      <c r="A3499" t="s">
        <v>9358</v>
      </c>
      <c r="B3499">
        <v>3498</v>
      </c>
      <c r="C3499" t="s">
        <v>57</v>
      </c>
      <c r="D3499" t="s">
        <v>55</v>
      </c>
      <c r="E3499">
        <v>26</v>
      </c>
      <c r="F3499">
        <v>2016031026</v>
      </c>
      <c r="G3499" t="s">
        <v>55</v>
      </c>
      <c r="H3499" t="s">
        <v>3987</v>
      </c>
      <c r="I3499" t="s">
        <v>55</v>
      </c>
      <c r="J3499" t="s">
        <v>55</v>
      </c>
      <c r="K3499" t="s">
        <v>55</v>
      </c>
      <c r="L3499" t="s">
        <v>55</v>
      </c>
      <c r="M3499" t="s">
        <v>55</v>
      </c>
      <c r="N3499" t="s">
        <v>57</v>
      </c>
      <c r="O3499" t="s">
        <v>57</v>
      </c>
      <c r="P3499" t="s">
        <v>57</v>
      </c>
      <c r="Q3499" t="s">
        <v>57</v>
      </c>
      <c r="R3499" t="s">
        <v>57</v>
      </c>
      <c r="S3499" t="s">
        <v>55</v>
      </c>
      <c r="T3499" t="s">
        <v>57</v>
      </c>
      <c r="U3499" t="s">
        <v>57</v>
      </c>
      <c r="V3499" t="s">
        <v>57</v>
      </c>
      <c r="W3499" t="s">
        <v>55</v>
      </c>
      <c r="X3499" t="s">
        <v>57</v>
      </c>
      <c r="Y3499" t="s">
        <v>57</v>
      </c>
      <c r="Z3499" t="s">
        <v>57</v>
      </c>
      <c r="AA3499" t="s">
        <v>57</v>
      </c>
      <c r="AB3499" t="s">
        <v>57</v>
      </c>
      <c r="AC3499" t="s">
        <v>57</v>
      </c>
      <c r="AD3499" t="s">
        <v>57</v>
      </c>
      <c r="AE3499">
        <v>0</v>
      </c>
      <c r="AF3499">
        <v>0</v>
      </c>
      <c r="AG3499">
        <v>0</v>
      </c>
      <c r="AH3499">
        <v>0</v>
      </c>
      <c r="AI3499" s="18" t="str">
        <f t="shared" si="217"/>
        <v>1</v>
      </c>
      <c r="AJ3499" s="18" t="str">
        <f t="shared" si="218"/>
        <v>1</v>
      </c>
      <c r="AK3499" s="18" t="str">
        <f t="shared" si="219"/>
        <v>1</v>
      </c>
      <c r="AL3499" s="18">
        <f t="shared" si="220"/>
        <v>0</v>
      </c>
      <c r="AM3499" t="s">
        <v>55</v>
      </c>
      <c r="AN3499" t="s">
        <v>55</v>
      </c>
      <c r="AO3499">
        <v>0</v>
      </c>
      <c r="AP3499">
        <v>1</v>
      </c>
      <c r="AQ3499">
        <v>0</v>
      </c>
      <c r="AR3499" t="s">
        <v>59</v>
      </c>
      <c r="AS3499" t="s">
        <v>80</v>
      </c>
      <c r="AT3499" t="s">
        <v>80</v>
      </c>
      <c r="AU3499" t="s">
        <v>80</v>
      </c>
      <c r="AV3499" t="s">
        <v>9358</v>
      </c>
      <c r="AW3499" t="s">
        <v>3987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0</v>
      </c>
      <c r="BL3499">
        <v>2016031026</v>
      </c>
      <c r="BM3499">
        <v>26</v>
      </c>
    </row>
    <row r="3500" spans="1:65">
      <c r="A3500" t="s">
        <v>9359</v>
      </c>
      <c r="B3500">
        <v>3499</v>
      </c>
      <c r="C3500" t="s">
        <v>57</v>
      </c>
      <c r="D3500" t="s">
        <v>55</v>
      </c>
      <c r="E3500">
        <v>26</v>
      </c>
      <c r="F3500">
        <v>2016031026</v>
      </c>
      <c r="G3500" t="s">
        <v>55</v>
      </c>
      <c r="H3500" t="s">
        <v>3988</v>
      </c>
      <c r="I3500" t="s">
        <v>55</v>
      </c>
      <c r="J3500" t="s">
        <v>55</v>
      </c>
      <c r="K3500" t="s">
        <v>55</v>
      </c>
      <c r="L3500" t="s">
        <v>55</v>
      </c>
      <c r="M3500" t="s">
        <v>55</v>
      </c>
      <c r="N3500" t="s">
        <v>57</v>
      </c>
      <c r="O3500" t="s">
        <v>57</v>
      </c>
      <c r="P3500" t="s">
        <v>57</v>
      </c>
      <c r="Q3500" t="s">
        <v>57</v>
      </c>
      <c r="R3500" t="s">
        <v>57</v>
      </c>
      <c r="S3500" t="s">
        <v>55</v>
      </c>
      <c r="T3500" t="s">
        <v>57</v>
      </c>
      <c r="U3500" t="s">
        <v>57</v>
      </c>
      <c r="V3500" t="s">
        <v>57</v>
      </c>
      <c r="W3500" t="s">
        <v>55</v>
      </c>
      <c r="X3500" t="s">
        <v>57</v>
      </c>
      <c r="Y3500" t="s">
        <v>57</v>
      </c>
      <c r="Z3500" t="s">
        <v>57</v>
      </c>
      <c r="AA3500" t="s">
        <v>57</v>
      </c>
      <c r="AB3500" t="s">
        <v>57</v>
      </c>
      <c r="AC3500" t="s">
        <v>57</v>
      </c>
      <c r="AD3500" t="s">
        <v>57</v>
      </c>
      <c r="AE3500">
        <v>0</v>
      </c>
      <c r="AF3500">
        <v>0</v>
      </c>
      <c r="AG3500">
        <v>0</v>
      </c>
      <c r="AH3500">
        <v>0</v>
      </c>
      <c r="AI3500" s="18" t="str">
        <f t="shared" si="217"/>
        <v>1</v>
      </c>
      <c r="AJ3500" s="18" t="str">
        <f t="shared" si="218"/>
        <v>1</v>
      </c>
      <c r="AK3500" s="18" t="str">
        <f t="shared" si="219"/>
        <v>1</v>
      </c>
      <c r="AL3500" s="18">
        <f t="shared" si="220"/>
        <v>0</v>
      </c>
      <c r="AM3500" t="s">
        <v>55</v>
      </c>
      <c r="AN3500" t="s">
        <v>55</v>
      </c>
      <c r="AO3500">
        <v>0</v>
      </c>
      <c r="AP3500">
        <v>1</v>
      </c>
      <c r="AQ3500">
        <v>0</v>
      </c>
      <c r="AR3500" t="s">
        <v>59</v>
      </c>
      <c r="AS3500" t="s">
        <v>80</v>
      </c>
      <c r="AT3500" t="s">
        <v>80</v>
      </c>
      <c r="AU3500" t="s">
        <v>80</v>
      </c>
      <c r="AV3500" t="s">
        <v>9359</v>
      </c>
      <c r="AW3500" t="s">
        <v>3988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0</v>
      </c>
      <c r="BL3500">
        <v>2016031026</v>
      </c>
      <c r="BM3500">
        <v>26</v>
      </c>
    </row>
    <row r="3501" spans="1:65">
      <c r="A3501" t="s">
        <v>9360</v>
      </c>
      <c r="B3501">
        <v>3500</v>
      </c>
      <c r="C3501" t="s">
        <v>57</v>
      </c>
      <c r="D3501" t="s">
        <v>55</v>
      </c>
      <c r="E3501">
        <v>26</v>
      </c>
      <c r="F3501">
        <v>2016031026</v>
      </c>
      <c r="G3501" t="s">
        <v>55</v>
      </c>
      <c r="H3501" t="s">
        <v>3989</v>
      </c>
      <c r="I3501" t="s">
        <v>55</v>
      </c>
      <c r="J3501" t="s">
        <v>55</v>
      </c>
      <c r="K3501" t="s">
        <v>55</v>
      </c>
      <c r="L3501" t="s">
        <v>55</v>
      </c>
      <c r="M3501" t="s">
        <v>55</v>
      </c>
      <c r="N3501" t="s">
        <v>57</v>
      </c>
      <c r="O3501" t="s">
        <v>57</v>
      </c>
      <c r="P3501" t="s">
        <v>57</v>
      </c>
      <c r="Q3501" t="s">
        <v>57</v>
      </c>
      <c r="R3501" t="s">
        <v>57</v>
      </c>
      <c r="S3501" t="s">
        <v>55</v>
      </c>
      <c r="T3501" t="s">
        <v>57</v>
      </c>
      <c r="U3501" t="s">
        <v>57</v>
      </c>
      <c r="V3501" t="s">
        <v>57</v>
      </c>
      <c r="W3501" t="s">
        <v>55</v>
      </c>
      <c r="X3501" t="s">
        <v>57</v>
      </c>
      <c r="Y3501" t="s">
        <v>57</v>
      </c>
      <c r="Z3501" t="s">
        <v>57</v>
      </c>
      <c r="AA3501" t="s">
        <v>57</v>
      </c>
      <c r="AB3501" t="s">
        <v>57</v>
      </c>
      <c r="AC3501" t="s">
        <v>57</v>
      </c>
      <c r="AD3501" t="s">
        <v>57</v>
      </c>
      <c r="AE3501">
        <v>0</v>
      </c>
      <c r="AF3501">
        <v>0</v>
      </c>
      <c r="AG3501">
        <v>0</v>
      </c>
      <c r="AH3501">
        <v>0</v>
      </c>
      <c r="AI3501" s="18" t="str">
        <f t="shared" si="217"/>
        <v>1</v>
      </c>
      <c r="AJ3501" s="18" t="str">
        <f t="shared" si="218"/>
        <v>1</v>
      </c>
      <c r="AK3501" s="18" t="str">
        <f t="shared" si="219"/>
        <v>1</v>
      </c>
      <c r="AL3501" s="18">
        <f t="shared" si="220"/>
        <v>0</v>
      </c>
      <c r="AM3501" t="s">
        <v>55</v>
      </c>
      <c r="AN3501" t="s">
        <v>55</v>
      </c>
      <c r="AO3501">
        <v>0</v>
      </c>
      <c r="AP3501">
        <v>1</v>
      </c>
      <c r="AQ3501">
        <v>0</v>
      </c>
      <c r="AR3501" t="s">
        <v>59</v>
      </c>
      <c r="AS3501" t="s">
        <v>80</v>
      </c>
      <c r="AT3501" t="s">
        <v>80</v>
      </c>
      <c r="AU3501" t="s">
        <v>80</v>
      </c>
      <c r="AV3501" t="s">
        <v>9360</v>
      </c>
      <c r="AW3501" t="s">
        <v>3989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0</v>
      </c>
      <c r="BL3501">
        <v>2016031026</v>
      </c>
      <c r="BM3501">
        <v>26</v>
      </c>
    </row>
    <row r="3502" spans="1:65">
      <c r="A3502" t="s">
        <v>9361</v>
      </c>
      <c r="B3502">
        <v>3501</v>
      </c>
      <c r="C3502" t="s">
        <v>57</v>
      </c>
      <c r="D3502" t="s">
        <v>55</v>
      </c>
      <c r="E3502">
        <v>26</v>
      </c>
      <c r="F3502">
        <v>2016031026</v>
      </c>
      <c r="G3502" t="s">
        <v>55</v>
      </c>
      <c r="H3502" t="s">
        <v>3990</v>
      </c>
      <c r="I3502" t="s">
        <v>55</v>
      </c>
      <c r="J3502" t="s">
        <v>55</v>
      </c>
      <c r="K3502" t="s">
        <v>55</v>
      </c>
      <c r="L3502" t="s">
        <v>55</v>
      </c>
      <c r="M3502" t="s">
        <v>55</v>
      </c>
      <c r="N3502" t="s">
        <v>57</v>
      </c>
      <c r="O3502" t="s">
        <v>57</v>
      </c>
      <c r="P3502" t="s">
        <v>57</v>
      </c>
      <c r="Q3502" t="s">
        <v>57</v>
      </c>
      <c r="R3502" t="s">
        <v>57</v>
      </c>
      <c r="S3502" t="s">
        <v>55</v>
      </c>
      <c r="T3502" t="s">
        <v>57</v>
      </c>
      <c r="U3502" t="s">
        <v>57</v>
      </c>
      <c r="V3502" t="s">
        <v>57</v>
      </c>
      <c r="W3502" t="s">
        <v>55</v>
      </c>
      <c r="X3502" t="s">
        <v>57</v>
      </c>
      <c r="Y3502" t="s">
        <v>57</v>
      </c>
      <c r="Z3502" t="s">
        <v>57</v>
      </c>
      <c r="AA3502" t="s">
        <v>57</v>
      </c>
      <c r="AB3502" t="s">
        <v>57</v>
      </c>
      <c r="AC3502" t="s">
        <v>57</v>
      </c>
      <c r="AD3502" t="s">
        <v>57</v>
      </c>
      <c r="AE3502">
        <v>0</v>
      </c>
      <c r="AF3502">
        <v>0</v>
      </c>
      <c r="AG3502">
        <v>0</v>
      </c>
      <c r="AH3502">
        <v>0</v>
      </c>
      <c r="AI3502" s="18" t="str">
        <f t="shared" si="217"/>
        <v>1</v>
      </c>
      <c r="AJ3502" s="18" t="str">
        <f t="shared" si="218"/>
        <v>1</v>
      </c>
      <c r="AK3502" s="18" t="str">
        <f t="shared" si="219"/>
        <v>1</v>
      </c>
      <c r="AL3502" s="18">
        <f t="shared" si="220"/>
        <v>0</v>
      </c>
      <c r="AM3502" t="s">
        <v>55</v>
      </c>
      <c r="AN3502" t="s">
        <v>55</v>
      </c>
      <c r="AO3502">
        <v>1</v>
      </c>
      <c r="AP3502">
        <v>1</v>
      </c>
      <c r="AQ3502">
        <v>0</v>
      </c>
      <c r="AR3502" t="s">
        <v>59</v>
      </c>
      <c r="AS3502" t="s">
        <v>80</v>
      </c>
      <c r="AT3502" t="s">
        <v>80</v>
      </c>
      <c r="AU3502" t="s">
        <v>80</v>
      </c>
      <c r="AV3502" t="s">
        <v>9361</v>
      </c>
      <c r="AW3502" t="s">
        <v>3990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0</v>
      </c>
      <c r="BL3502">
        <v>2016031026</v>
      </c>
      <c r="BM3502">
        <v>26</v>
      </c>
    </row>
    <row r="3503" spans="1:65">
      <c r="A3503" t="s">
        <v>9362</v>
      </c>
      <c r="B3503">
        <v>3502</v>
      </c>
      <c r="C3503" t="s">
        <v>57</v>
      </c>
      <c r="D3503" t="s">
        <v>55</v>
      </c>
      <c r="E3503">
        <v>26</v>
      </c>
      <c r="F3503">
        <v>2016031026</v>
      </c>
      <c r="G3503" t="s">
        <v>55</v>
      </c>
      <c r="H3503" t="s">
        <v>3991</v>
      </c>
      <c r="I3503" t="s">
        <v>55</v>
      </c>
      <c r="J3503" t="s">
        <v>55</v>
      </c>
      <c r="K3503" t="s">
        <v>55</v>
      </c>
      <c r="L3503" t="s">
        <v>55</v>
      </c>
      <c r="M3503" t="s">
        <v>55</v>
      </c>
      <c r="N3503" t="s">
        <v>57</v>
      </c>
      <c r="O3503" t="s">
        <v>57</v>
      </c>
      <c r="P3503" t="s">
        <v>57</v>
      </c>
      <c r="Q3503" t="s">
        <v>57</v>
      </c>
      <c r="R3503" t="s">
        <v>57</v>
      </c>
      <c r="S3503" t="s">
        <v>55</v>
      </c>
      <c r="T3503" t="s">
        <v>57</v>
      </c>
      <c r="U3503" t="s">
        <v>57</v>
      </c>
      <c r="V3503" t="s">
        <v>57</v>
      </c>
      <c r="W3503" t="s">
        <v>55</v>
      </c>
      <c r="X3503" t="s">
        <v>57</v>
      </c>
      <c r="Y3503" t="s">
        <v>57</v>
      </c>
      <c r="Z3503" t="s">
        <v>57</v>
      </c>
      <c r="AA3503" t="s">
        <v>57</v>
      </c>
      <c r="AB3503" t="s">
        <v>57</v>
      </c>
      <c r="AC3503" t="s">
        <v>57</v>
      </c>
      <c r="AD3503" t="s">
        <v>57</v>
      </c>
      <c r="AE3503">
        <v>0</v>
      </c>
      <c r="AF3503">
        <v>0</v>
      </c>
      <c r="AG3503">
        <v>0</v>
      </c>
      <c r="AH3503">
        <v>0</v>
      </c>
      <c r="AI3503" s="18" t="str">
        <f t="shared" si="217"/>
        <v>1</v>
      </c>
      <c r="AJ3503" s="18" t="str">
        <f t="shared" si="218"/>
        <v>1</v>
      </c>
      <c r="AK3503" s="18" t="str">
        <f t="shared" si="219"/>
        <v>1</v>
      </c>
      <c r="AL3503" s="18">
        <f t="shared" si="220"/>
        <v>0</v>
      </c>
      <c r="AM3503" t="s">
        <v>55</v>
      </c>
      <c r="AN3503" t="s">
        <v>55</v>
      </c>
      <c r="AO3503">
        <v>0</v>
      </c>
      <c r="AP3503">
        <v>1</v>
      </c>
      <c r="AQ3503">
        <v>0</v>
      </c>
      <c r="AR3503" t="s">
        <v>59</v>
      </c>
      <c r="AS3503" t="s">
        <v>80</v>
      </c>
      <c r="AT3503" t="s">
        <v>80</v>
      </c>
      <c r="AU3503" t="s">
        <v>80</v>
      </c>
      <c r="AV3503" t="s">
        <v>9362</v>
      </c>
      <c r="AW3503" t="s">
        <v>3991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0</v>
      </c>
      <c r="BL3503">
        <v>2016031026</v>
      </c>
      <c r="BM3503">
        <v>26</v>
      </c>
    </row>
    <row r="3504" spans="1:65">
      <c r="A3504" t="s">
        <v>9363</v>
      </c>
      <c r="B3504">
        <v>3503</v>
      </c>
      <c r="C3504" t="s">
        <v>57</v>
      </c>
      <c r="D3504" t="s">
        <v>55</v>
      </c>
      <c r="E3504">
        <v>26</v>
      </c>
      <c r="F3504">
        <v>2016031026</v>
      </c>
      <c r="G3504" t="s">
        <v>55</v>
      </c>
      <c r="H3504" t="s">
        <v>3992</v>
      </c>
      <c r="I3504" t="s">
        <v>55</v>
      </c>
      <c r="J3504" t="s">
        <v>55</v>
      </c>
      <c r="K3504" t="s">
        <v>55</v>
      </c>
      <c r="L3504" t="s">
        <v>55</v>
      </c>
      <c r="M3504" t="s">
        <v>55</v>
      </c>
      <c r="N3504" t="s">
        <v>57</v>
      </c>
      <c r="O3504" t="s">
        <v>57</v>
      </c>
      <c r="P3504" t="s">
        <v>57</v>
      </c>
      <c r="Q3504" t="s">
        <v>57</v>
      </c>
      <c r="R3504" t="s">
        <v>57</v>
      </c>
      <c r="S3504" t="s">
        <v>55</v>
      </c>
      <c r="T3504" t="s">
        <v>57</v>
      </c>
      <c r="U3504" t="s">
        <v>57</v>
      </c>
      <c r="V3504" t="s">
        <v>57</v>
      </c>
      <c r="W3504" t="s">
        <v>55</v>
      </c>
      <c r="X3504" t="s">
        <v>57</v>
      </c>
      <c r="Y3504" t="s">
        <v>57</v>
      </c>
      <c r="Z3504" t="s">
        <v>57</v>
      </c>
      <c r="AA3504" t="s">
        <v>57</v>
      </c>
      <c r="AB3504" t="s">
        <v>57</v>
      </c>
      <c r="AC3504" t="s">
        <v>57</v>
      </c>
      <c r="AD3504" t="s">
        <v>57</v>
      </c>
      <c r="AE3504">
        <v>0</v>
      </c>
      <c r="AF3504">
        <v>0</v>
      </c>
      <c r="AG3504">
        <v>0</v>
      </c>
      <c r="AH3504">
        <v>0</v>
      </c>
      <c r="AI3504" s="18" t="str">
        <f t="shared" si="217"/>
        <v>1</v>
      </c>
      <c r="AJ3504" s="18" t="str">
        <f t="shared" si="218"/>
        <v>1</v>
      </c>
      <c r="AK3504" s="18" t="str">
        <f t="shared" si="219"/>
        <v>1</v>
      </c>
      <c r="AL3504" s="18">
        <f t="shared" si="220"/>
        <v>0</v>
      </c>
      <c r="AM3504" t="s">
        <v>55</v>
      </c>
      <c r="AN3504" t="s">
        <v>55</v>
      </c>
      <c r="AO3504">
        <v>0</v>
      </c>
      <c r="AP3504">
        <v>1</v>
      </c>
      <c r="AQ3504">
        <v>0</v>
      </c>
      <c r="AR3504" t="s">
        <v>59</v>
      </c>
      <c r="AS3504" t="s">
        <v>80</v>
      </c>
      <c r="AT3504" t="s">
        <v>80</v>
      </c>
      <c r="AU3504" t="s">
        <v>80</v>
      </c>
      <c r="AV3504" t="s">
        <v>9363</v>
      </c>
      <c r="AW3504" t="s">
        <v>3992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0</v>
      </c>
      <c r="BL3504">
        <v>2016031026</v>
      </c>
      <c r="BM3504">
        <v>26</v>
      </c>
    </row>
    <row r="3505" spans="1:65">
      <c r="A3505" t="s">
        <v>9364</v>
      </c>
      <c r="B3505">
        <v>3504</v>
      </c>
      <c r="C3505" t="s">
        <v>57</v>
      </c>
      <c r="D3505" t="s">
        <v>55</v>
      </c>
      <c r="E3505">
        <v>26</v>
      </c>
      <c r="F3505">
        <v>2016031026</v>
      </c>
      <c r="G3505" t="s">
        <v>55</v>
      </c>
      <c r="H3505" t="s">
        <v>3993</v>
      </c>
      <c r="I3505" t="s">
        <v>55</v>
      </c>
      <c r="J3505" t="s">
        <v>55</v>
      </c>
      <c r="K3505" t="s">
        <v>55</v>
      </c>
      <c r="L3505" t="s">
        <v>55</v>
      </c>
      <c r="M3505" t="s">
        <v>55</v>
      </c>
      <c r="N3505" t="s">
        <v>57</v>
      </c>
      <c r="O3505" t="s">
        <v>57</v>
      </c>
      <c r="P3505" t="s">
        <v>57</v>
      </c>
      <c r="Q3505" t="s">
        <v>57</v>
      </c>
      <c r="R3505" t="s">
        <v>57</v>
      </c>
      <c r="S3505" t="s">
        <v>55</v>
      </c>
      <c r="T3505" t="s">
        <v>57</v>
      </c>
      <c r="U3505" t="s">
        <v>57</v>
      </c>
      <c r="V3505" t="s">
        <v>57</v>
      </c>
      <c r="W3505" t="s">
        <v>55</v>
      </c>
      <c r="X3505" t="s">
        <v>57</v>
      </c>
      <c r="Y3505" t="s">
        <v>57</v>
      </c>
      <c r="Z3505" t="s">
        <v>57</v>
      </c>
      <c r="AA3505" t="s">
        <v>57</v>
      </c>
      <c r="AB3505" t="s">
        <v>57</v>
      </c>
      <c r="AC3505" t="s">
        <v>57</v>
      </c>
      <c r="AD3505" t="s">
        <v>57</v>
      </c>
      <c r="AE3505">
        <v>0</v>
      </c>
      <c r="AF3505">
        <v>0</v>
      </c>
      <c r="AG3505">
        <v>0</v>
      </c>
      <c r="AH3505">
        <v>0</v>
      </c>
      <c r="AI3505" s="18" t="str">
        <f t="shared" si="217"/>
        <v>1</v>
      </c>
      <c r="AJ3505" s="18" t="str">
        <f t="shared" si="218"/>
        <v>1</v>
      </c>
      <c r="AK3505" s="18" t="str">
        <f t="shared" si="219"/>
        <v>1</v>
      </c>
      <c r="AL3505" s="18">
        <f t="shared" si="220"/>
        <v>0</v>
      </c>
      <c r="AM3505" t="s">
        <v>55</v>
      </c>
      <c r="AN3505" t="s">
        <v>55</v>
      </c>
      <c r="AO3505">
        <v>0</v>
      </c>
      <c r="AP3505">
        <v>1</v>
      </c>
      <c r="AQ3505">
        <v>0</v>
      </c>
      <c r="AR3505" t="s">
        <v>59</v>
      </c>
      <c r="AS3505" t="s">
        <v>80</v>
      </c>
      <c r="AT3505" t="s">
        <v>80</v>
      </c>
      <c r="AU3505" t="s">
        <v>80</v>
      </c>
      <c r="AV3505" t="s">
        <v>9364</v>
      </c>
      <c r="AW3505" t="s">
        <v>3993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0</v>
      </c>
      <c r="BL3505">
        <v>2016031026</v>
      </c>
      <c r="BM3505">
        <v>26</v>
      </c>
    </row>
    <row r="3506" spans="1:65">
      <c r="A3506" t="s">
        <v>9365</v>
      </c>
      <c r="B3506">
        <v>3505</v>
      </c>
      <c r="C3506" t="s">
        <v>57</v>
      </c>
      <c r="D3506" t="s">
        <v>55</v>
      </c>
      <c r="E3506">
        <v>26</v>
      </c>
      <c r="F3506">
        <v>2016031026</v>
      </c>
      <c r="G3506" t="s">
        <v>55</v>
      </c>
      <c r="H3506" t="s">
        <v>3994</v>
      </c>
      <c r="I3506" t="s">
        <v>55</v>
      </c>
      <c r="J3506" t="s">
        <v>55</v>
      </c>
      <c r="K3506" t="s">
        <v>55</v>
      </c>
      <c r="L3506" t="s">
        <v>55</v>
      </c>
      <c r="M3506" t="s">
        <v>55</v>
      </c>
      <c r="N3506" t="s">
        <v>57</v>
      </c>
      <c r="O3506" t="s">
        <v>57</v>
      </c>
      <c r="P3506" t="s">
        <v>57</v>
      </c>
      <c r="Q3506" t="s">
        <v>57</v>
      </c>
      <c r="R3506" t="s">
        <v>57</v>
      </c>
      <c r="S3506" t="s">
        <v>55</v>
      </c>
      <c r="T3506" t="s">
        <v>57</v>
      </c>
      <c r="U3506" t="s">
        <v>57</v>
      </c>
      <c r="V3506" t="s">
        <v>57</v>
      </c>
      <c r="W3506" t="s">
        <v>55</v>
      </c>
      <c r="X3506" t="s">
        <v>57</v>
      </c>
      <c r="Y3506" t="s">
        <v>57</v>
      </c>
      <c r="Z3506" t="s">
        <v>57</v>
      </c>
      <c r="AA3506" t="s">
        <v>57</v>
      </c>
      <c r="AB3506" t="s">
        <v>57</v>
      </c>
      <c r="AC3506" t="s">
        <v>57</v>
      </c>
      <c r="AD3506" t="s">
        <v>57</v>
      </c>
      <c r="AE3506">
        <v>0</v>
      </c>
      <c r="AF3506">
        <v>0</v>
      </c>
      <c r="AG3506">
        <v>0</v>
      </c>
      <c r="AH3506">
        <v>0</v>
      </c>
      <c r="AI3506" s="18" t="str">
        <f t="shared" si="217"/>
        <v>1</v>
      </c>
      <c r="AJ3506" s="18" t="str">
        <f t="shared" si="218"/>
        <v>1</v>
      </c>
      <c r="AK3506" s="18" t="str">
        <f t="shared" si="219"/>
        <v>1</v>
      </c>
      <c r="AL3506" s="18">
        <f t="shared" si="220"/>
        <v>0</v>
      </c>
      <c r="AM3506" t="s">
        <v>55</v>
      </c>
      <c r="AN3506" t="s">
        <v>55</v>
      </c>
      <c r="AO3506">
        <v>1</v>
      </c>
      <c r="AP3506">
        <v>1</v>
      </c>
      <c r="AQ3506">
        <v>0</v>
      </c>
      <c r="AR3506" t="s">
        <v>59</v>
      </c>
      <c r="AS3506" t="s">
        <v>80</v>
      </c>
      <c r="AT3506" t="s">
        <v>80</v>
      </c>
      <c r="AU3506" t="s">
        <v>80</v>
      </c>
      <c r="AV3506" t="s">
        <v>9365</v>
      </c>
      <c r="AW3506" t="s">
        <v>3994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0</v>
      </c>
      <c r="BL3506">
        <v>2016031026</v>
      </c>
      <c r="BM3506">
        <v>26</v>
      </c>
    </row>
    <row r="3507" spans="1:65">
      <c r="A3507" t="s">
        <v>9366</v>
      </c>
      <c r="B3507">
        <v>3506</v>
      </c>
      <c r="C3507" t="s">
        <v>57</v>
      </c>
      <c r="D3507" t="s">
        <v>55</v>
      </c>
      <c r="E3507">
        <v>26</v>
      </c>
      <c r="F3507">
        <v>2016031026</v>
      </c>
      <c r="G3507" t="s">
        <v>55</v>
      </c>
      <c r="H3507" t="s">
        <v>3995</v>
      </c>
      <c r="I3507" t="s">
        <v>55</v>
      </c>
      <c r="J3507" t="s">
        <v>55</v>
      </c>
      <c r="K3507" t="s">
        <v>55</v>
      </c>
      <c r="L3507" t="s">
        <v>55</v>
      </c>
      <c r="M3507" t="s">
        <v>55</v>
      </c>
      <c r="N3507" t="s">
        <v>57</v>
      </c>
      <c r="O3507" t="s">
        <v>57</v>
      </c>
      <c r="P3507" t="s">
        <v>57</v>
      </c>
      <c r="Q3507" t="s">
        <v>57</v>
      </c>
      <c r="R3507" t="s">
        <v>57</v>
      </c>
      <c r="S3507" t="s">
        <v>55</v>
      </c>
      <c r="T3507" t="s">
        <v>57</v>
      </c>
      <c r="U3507" t="s">
        <v>57</v>
      </c>
      <c r="V3507" t="s">
        <v>57</v>
      </c>
      <c r="W3507" t="s">
        <v>55</v>
      </c>
      <c r="X3507" t="s">
        <v>57</v>
      </c>
      <c r="Y3507" t="s">
        <v>57</v>
      </c>
      <c r="Z3507" t="s">
        <v>57</v>
      </c>
      <c r="AA3507" t="s">
        <v>57</v>
      </c>
      <c r="AB3507" t="s">
        <v>57</v>
      </c>
      <c r="AC3507" t="s">
        <v>57</v>
      </c>
      <c r="AD3507" t="s">
        <v>57</v>
      </c>
      <c r="AE3507">
        <v>0</v>
      </c>
      <c r="AF3507">
        <v>0</v>
      </c>
      <c r="AG3507">
        <v>0</v>
      </c>
      <c r="AH3507">
        <v>0</v>
      </c>
      <c r="AI3507" s="18" t="str">
        <f t="shared" si="217"/>
        <v>1</v>
      </c>
      <c r="AJ3507" s="18" t="str">
        <f t="shared" si="218"/>
        <v>1</v>
      </c>
      <c r="AK3507" s="18" t="str">
        <f t="shared" si="219"/>
        <v>1</v>
      </c>
      <c r="AL3507" s="18">
        <f t="shared" si="220"/>
        <v>0</v>
      </c>
      <c r="AM3507" t="s">
        <v>55</v>
      </c>
      <c r="AN3507" t="s">
        <v>55</v>
      </c>
      <c r="AO3507">
        <v>0</v>
      </c>
      <c r="AP3507">
        <v>1</v>
      </c>
      <c r="AQ3507">
        <v>0</v>
      </c>
      <c r="AR3507" t="s">
        <v>59</v>
      </c>
      <c r="AS3507" t="s">
        <v>80</v>
      </c>
      <c r="AT3507" t="s">
        <v>80</v>
      </c>
      <c r="AU3507" t="s">
        <v>80</v>
      </c>
      <c r="AV3507" t="s">
        <v>9366</v>
      </c>
      <c r="AW3507" t="s">
        <v>3995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0</v>
      </c>
      <c r="BL3507">
        <v>2016031026</v>
      </c>
      <c r="BM3507">
        <v>26</v>
      </c>
    </row>
    <row r="3508" spans="1:65">
      <c r="A3508" t="s">
        <v>9367</v>
      </c>
      <c r="B3508">
        <v>3507</v>
      </c>
      <c r="C3508" t="s">
        <v>57</v>
      </c>
      <c r="D3508" t="s">
        <v>55</v>
      </c>
      <c r="E3508">
        <v>26</v>
      </c>
      <c r="F3508">
        <v>2016031026</v>
      </c>
      <c r="G3508" t="s">
        <v>55</v>
      </c>
      <c r="H3508" t="s">
        <v>3996</v>
      </c>
      <c r="I3508" t="s">
        <v>55</v>
      </c>
      <c r="J3508" t="s">
        <v>55</v>
      </c>
      <c r="K3508" t="s">
        <v>55</v>
      </c>
      <c r="L3508" t="s">
        <v>55</v>
      </c>
      <c r="M3508" t="s">
        <v>55</v>
      </c>
      <c r="N3508" t="s">
        <v>57</v>
      </c>
      <c r="O3508" t="s">
        <v>57</v>
      </c>
      <c r="P3508" t="s">
        <v>57</v>
      </c>
      <c r="Q3508" t="s">
        <v>57</v>
      </c>
      <c r="R3508" t="s">
        <v>57</v>
      </c>
      <c r="S3508" t="s">
        <v>55</v>
      </c>
      <c r="T3508" t="s">
        <v>57</v>
      </c>
      <c r="U3508" t="s">
        <v>57</v>
      </c>
      <c r="V3508" t="s">
        <v>57</v>
      </c>
      <c r="W3508" t="s">
        <v>55</v>
      </c>
      <c r="X3508" t="s">
        <v>57</v>
      </c>
      <c r="Y3508" t="s">
        <v>57</v>
      </c>
      <c r="Z3508" t="s">
        <v>57</v>
      </c>
      <c r="AA3508" t="s">
        <v>57</v>
      </c>
      <c r="AB3508" t="s">
        <v>57</v>
      </c>
      <c r="AC3508" t="s">
        <v>57</v>
      </c>
      <c r="AD3508" t="s">
        <v>57</v>
      </c>
      <c r="AE3508">
        <v>0</v>
      </c>
      <c r="AF3508">
        <v>0</v>
      </c>
      <c r="AG3508">
        <v>0</v>
      </c>
      <c r="AH3508">
        <v>0</v>
      </c>
      <c r="AI3508" s="18" t="str">
        <f t="shared" si="217"/>
        <v>1</v>
      </c>
      <c r="AJ3508" s="18" t="str">
        <f t="shared" si="218"/>
        <v>1</v>
      </c>
      <c r="AK3508" s="18" t="str">
        <f t="shared" si="219"/>
        <v>1</v>
      </c>
      <c r="AL3508" s="18">
        <f t="shared" si="220"/>
        <v>0</v>
      </c>
      <c r="AM3508" t="s">
        <v>55</v>
      </c>
      <c r="AN3508" t="s">
        <v>55</v>
      </c>
      <c r="AO3508">
        <v>0</v>
      </c>
      <c r="AP3508">
        <v>1</v>
      </c>
      <c r="AQ3508">
        <v>0</v>
      </c>
      <c r="AR3508" t="s">
        <v>59</v>
      </c>
      <c r="AS3508" t="s">
        <v>80</v>
      </c>
      <c r="AT3508" t="s">
        <v>80</v>
      </c>
      <c r="AU3508" t="s">
        <v>80</v>
      </c>
      <c r="AV3508" t="s">
        <v>9367</v>
      </c>
      <c r="AW3508" t="s">
        <v>3996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0</v>
      </c>
      <c r="BL3508">
        <v>2016031026</v>
      </c>
      <c r="BM3508">
        <v>26</v>
      </c>
    </row>
    <row r="3509" spans="1:65">
      <c r="A3509" t="s">
        <v>9368</v>
      </c>
      <c r="B3509">
        <v>3508</v>
      </c>
      <c r="C3509" t="s">
        <v>57</v>
      </c>
      <c r="D3509" t="s">
        <v>55</v>
      </c>
      <c r="E3509">
        <v>26</v>
      </c>
      <c r="F3509">
        <v>2016031026</v>
      </c>
      <c r="G3509" t="s">
        <v>55</v>
      </c>
      <c r="H3509" t="s">
        <v>3997</v>
      </c>
      <c r="I3509" t="s">
        <v>55</v>
      </c>
      <c r="J3509" t="s">
        <v>55</v>
      </c>
      <c r="K3509" t="s">
        <v>55</v>
      </c>
      <c r="L3509" t="s">
        <v>55</v>
      </c>
      <c r="M3509" t="s">
        <v>55</v>
      </c>
      <c r="N3509" t="s">
        <v>57</v>
      </c>
      <c r="O3509" t="s">
        <v>57</v>
      </c>
      <c r="P3509" t="s">
        <v>57</v>
      </c>
      <c r="Q3509" t="s">
        <v>57</v>
      </c>
      <c r="R3509" t="s">
        <v>57</v>
      </c>
      <c r="S3509" t="s">
        <v>55</v>
      </c>
      <c r="T3509" t="s">
        <v>57</v>
      </c>
      <c r="U3509" t="s">
        <v>57</v>
      </c>
      <c r="V3509" t="s">
        <v>57</v>
      </c>
      <c r="W3509" t="s">
        <v>55</v>
      </c>
      <c r="X3509" t="s">
        <v>57</v>
      </c>
      <c r="Y3509" t="s">
        <v>57</v>
      </c>
      <c r="Z3509" t="s">
        <v>57</v>
      </c>
      <c r="AA3509" t="s">
        <v>57</v>
      </c>
      <c r="AB3509" t="s">
        <v>57</v>
      </c>
      <c r="AC3509" t="s">
        <v>57</v>
      </c>
      <c r="AD3509" t="s">
        <v>57</v>
      </c>
      <c r="AE3509">
        <v>0</v>
      </c>
      <c r="AF3509">
        <v>0</v>
      </c>
      <c r="AG3509">
        <v>0</v>
      </c>
      <c r="AH3509">
        <v>0</v>
      </c>
      <c r="AI3509" s="18" t="str">
        <f t="shared" si="217"/>
        <v>1</v>
      </c>
      <c r="AJ3509" s="18" t="str">
        <f t="shared" si="218"/>
        <v>1</v>
      </c>
      <c r="AK3509" s="18" t="str">
        <f t="shared" si="219"/>
        <v>1</v>
      </c>
      <c r="AL3509" s="18">
        <f t="shared" si="220"/>
        <v>0</v>
      </c>
      <c r="AM3509" t="s">
        <v>55</v>
      </c>
      <c r="AN3509" t="s">
        <v>55</v>
      </c>
      <c r="AO3509">
        <v>0</v>
      </c>
      <c r="AP3509">
        <v>1</v>
      </c>
      <c r="AQ3509">
        <v>0</v>
      </c>
      <c r="AR3509" t="s">
        <v>59</v>
      </c>
      <c r="AS3509" t="s">
        <v>80</v>
      </c>
      <c r="AT3509" t="s">
        <v>80</v>
      </c>
      <c r="AU3509" t="s">
        <v>80</v>
      </c>
      <c r="AV3509" t="s">
        <v>9368</v>
      </c>
      <c r="AW3509" t="s">
        <v>3997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0</v>
      </c>
      <c r="BL3509">
        <v>2016031026</v>
      </c>
      <c r="BM3509">
        <v>26</v>
      </c>
    </row>
    <row r="3510" spans="1:65">
      <c r="A3510" t="s">
        <v>9369</v>
      </c>
      <c r="B3510">
        <v>3509</v>
      </c>
      <c r="C3510" t="s">
        <v>57</v>
      </c>
      <c r="D3510" t="s">
        <v>55</v>
      </c>
      <c r="E3510">
        <v>26</v>
      </c>
      <c r="F3510">
        <v>2016031026</v>
      </c>
      <c r="G3510" t="s">
        <v>55</v>
      </c>
      <c r="H3510" t="s">
        <v>3998</v>
      </c>
      <c r="I3510" t="s">
        <v>55</v>
      </c>
      <c r="J3510" t="s">
        <v>55</v>
      </c>
      <c r="K3510" t="s">
        <v>55</v>
      </c>
      <c r="L3510" t="s">
        <v>55</v>
      </c>
      <c r="M3510" t="s">
        <v>55</v>
      </c>
      <c r="N3510" t="s">
        <v>57</v>
      </c>
      <c r="O3510" t="s">
        <v>57</v>
      </c>
      <c r="P3510" t="s">
        <v>57</v>
      </c>
      <c r="Q3510" t="s">
        <v>57</v>
      </c>
      <c r="R3510" t="s">
        <v>57</v>
      </c>
      <c r="S3510" t="s">
        <v>55</v>
      </c>
      <c r="T3510" t="s">
        <v>57</v>
      </c>
      <c r="U3510" t="s">
        <v>57</v>
      </c>
      <c r="V3510" t="s">
        <v>57</v>
      </c>
      <c r="W3510" t="s">
        <v>55</v>
      </c>
      <c r="X3510" t="s">
        <v>57</v>
      </c>
      <c r="Y3510" t="s">
        <v>57</v>
      </c>
      <c r="Z3510" t="s">
        <v>57</v>
      </c>
      <c r="AA3510" t="s">
        <v>57</v>
      </c>
      <c r="AB3510" t="s">
        <v>57</v>
      </c>
      <c r="AC3510" t="s">
        <v>57</v>
      </c>
      <c r="AD3510" t="s">
        <v>57</v>
      </c>
      <c r="AE3510">
        <v>0</v>
      </c>
      <c r="AF3510">
        <v>0</v>
      </c>
      <c r="AG3510">
        <v>0</v>
      </c>
      <c r="AH3510">
        <v>0</v>
      </c>
      <c r="AI3510" s="18" t="str">
        <f t="shared" si="217"/>
        <v>1</v>
      </c>
      <c r="AJ3510" s="18" t="str">
        <f t="shared" si="218"/>
        <v>1</v>
      </c>
      <c r="AK3510" s="18" t="str">
        <f t="shared" si="219"/>
        <v>1</v>
      </c>
      <c r="AL3510" s="18">
        <f t="shared" si="220"/>
        <v>0</v>
      </c>
      <c r="AM3510" t="s">
        <v>55</v>
      </c>
      <c r="AN3510" t="s">
        <v>55</v>
      </c>
      <c r="AO3510">
        <v>0</v>
      </c>
      <c r="AP3510">
        <v>1</v>
      </c>
      <c r="AQ3510">
        <v>0</v>
      </c>
      <c r="AR3510" t="s">
        <v>59</v>
      </c>
      <c r="AS3510" t="s">
        <v>80</v>
      </c>
      <c r="AT3510" t="s">
        <v>80</v>
      </c>
      <c r="AU3510" t="s">
        <v>80</v>
      </c>
      <c r="AV3510" t="s">
        <v>9369</v>
      </c>
      <c r="AW3510" t="s">
        <v>3998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0</v>
      </c>
      <c r="BL3510">
        <v>2016031026</v>
      </c>
      <c r="BM3510">
        <v>26</v>
      </c>
    </row>
    <row r="3511" spans="1:65">
      <c r="A3511" t="s">
        <v>9370</v>
      </c>
      <c r="B3511">
        <v>3510</v>
      </c>
      <c r="C3511" t="s">
        <v>57</v>
      </c>
      <c r="D3511" t="s">
        <v>55</v>
      </c>
      <c r="E3511">
        <v>26</v>
      </c>
      <c r="F3511">
        <v>2016031026</v>
      </c>
      <c r="G3511" t="s">
        <v>55</v>
      </c>
      <c r="H3511" t="s">
        <v>3999</v>
      </c>
      <c r="I3511" t="s">
        <v>55</v>
      </c>
      <c r="J3511" t="s">
        <v>55</v>
      </c>
      <c r="K3511" t="s">
        <v>55</v>
      </c>
      <c r="L3511" t="s">
        <v>55</v>
      </c>
      <c r="M3511" t="s">
        <v>55</v>
      </c>
      <c r="N3511" t="s">
        <v>57</v>
      </c>
      <c r="O3511" t="s">
        <v>57</v>
      </c>
      <c r="P3511" t="s">
        <v>57</v>
      </c>
      <c r="Q3511" t="s">
        <v>57</v>
      </c>
      <c r="R3511" t="s">
        <v>57</v>
      </c>
      <c r="S3511" t="s">
        <v>55</v>
      </c>
      <c r="T3511" t="s">
        <v>57</v>
      </c>
      <c r="U3511" t="s">
        <v>57</v>
      </c>
      <c r="V3511" t="s">
        <v>57</v>
      </c>
      <c r="W3511" t="s">
        <v>55</v>
      </c>
      <c r="X3511" t="s">
        <v>57</v>
      </c>
      <c r="Y3511" t="s">
        <v>57</v>
      </c>
      <c r="Z3511" t="s">
        <v>57</v>
      </c>
      <c r="AA3511" t="s">
        <v>57</v>
      </c>
      <c r="AB3511" t="s">
        <v>57</v>
      </c>
      <c r="AC3511" t="s">
        <v>57</v>
      </c>
      <c r="AD3511" t="s">
        <v>57</v>
      </c>
      <c r="AE3511">
        <v>0</v>
      </c>
      <c r="AF3511">
        <v>0</v>
      </c>
      <c r="AG3511">
        <v>0</v>
      </c>
      <c r="AH3511">
        <v>0</v>
      </c>
      <c r="AI3511" s="18" t="str">
        <f t="shared" si="217"/>
        <v>1</v>
      </c>
      <c r="AJ3511" s="18" t="str">
        <f t="shared" si="218"/>
        <v>1</v>
      </c>
      <c r="AK3511" s="18" t="str">
        <f t="shared" si="219"/>
        <v>1</v>
      </c>
      <c r="AL3511" s="18">
        <f t="shared" si="220"/>
        <v>0</v>
      </c>
      <c r="AM3511" t="s">
        <v>55</v>
      </c>
      <c r="AN3511" t="s">
        <v>55</v>
      </c>
      <c r="AO3511">
        <v>1</v>
      </c>
      <c r="AP3511">
        <v>1</v>
      </c>
      <c r="AQ3511">
        <v>0</v>
      </c>
      <c r="AR3511" t="s">
        <v>59</v>
      </c>
      <c r="AS3511" t="s">
        <v>80</v>
      </c>
      <c r="AT3511" t="s">
        <v>80</v>
      </c>
      <c r="AU3511" t="s">
        <v>80</v>
      </c>
      <c r="AV3511" t="s">
        <v>9370</v>
      </c>
      <c r="AW3511" t="s">
        <v>3999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2016031026</v>
      </c>
      <c r="BM3511">
        <v>26</v>
      </c>
    </row>
    <row r="3512" spans="1:65">
      <c r="A3512" t="s">
        <v>9371</v>
      </c>
      <c r="B3512">
        <v>3511</v>
      </c>
      <c r="C3512" t="s">
        <v>57</v>
      </c>
      <c r="D3512" t="s">
        <v>55</v>
      </c>
      <c r="E3512">
        <v>26</v>
      </c>
      <c r="F3512">
        <v>2016031026</v>
      </c>
      <c r="G3512" t="s">
        <v>55</v>
      </c>
      <c r="H3512" t="s">
        <v>4000</v>
      </c>
      <c r="I3512" t="s">
        <v>55</v>
      </c>
      <c r="J3512" t="s">
        <v>55</v>
      </c>
      <c r="K3512" t="s">
        <v>55</v>
      </c>
      <c r="L3512" t="s">
        <v>55</v>
      </c>
      <c r="M3512" t="s">
        <v>55</v>
      </c>
      <c r="N3512" t="s">
        <v>57</v>
      </c>
      <c r="O3512" t="s">
        <v>57</v>
      </c>
      <c r="P3512" t="s">
        <v>57</v>
      </c>
      <c r="Q3512" t="s">
        <v>57</v>
      </c>
      <c r="R3512" t="s">
        <v>57</v>
      </c>
      <c r="S3512" t="s">
        <v>55</v>
      </c>
      <c r="T3512" t="s">
        <v>57</v>
      </c>
      <c r="U3512" t="s">
        <v>57</v>
      </c>
      <c r="V3512" t="s">
        <v>57</v>
      </c>
      <c r="W3512" t="s">
        <v>55</v>
      </c>
      <c r="X3512" t="s">
        <v>57</v>
      </c>
      <c r="Y3512" t="s">
        <v>57</v>
      </c>
      <c r="Z3512" t="s">
        <v>57</v>
      </c>
      <c r="AA3512" t="s">
        <v>57</v>
      </c>
      <c r="AB3512" t="s">
        <v>57</v>
      </c>
      <c r="AC3512" t="s">
        <v>57</v>
      </c>
      <c r="AD3512" t="s">
        <v>57</v>
      </c>
      <c r="AE3512">
        <v>0</v>
      </c>
      <c r="AF3512">
        <v>0</v>
      </c>
      <c r="AG3512">
        <v>0</v>
      </c>
      <c r="AH3512">
        <v>0</v>
      </c>
      <c r="AI3512" s="18" t="str">
        <f t="shared" si="217"/>
        <v>1</v>
      </c>
      <c r="AJ3512" s="18" t="str">
        <f t="shared" si="218"/>
        <v>1</v>
      </c>
      <c r="AK3512" s="18" t="str">
        <f t="shared" si="219"/>
        <v>1</v>
      </c>
      <c r="AL3512" s="18">
        <f t="shared" si="220"/>
        <v>0</v>
      </c>
      <c r="AM3512" t="s">
        <v>55</v>
      </c>
      <c r="AN3512" t="s">
        <v>55</v>
      </c>
      <c r="AO3512">
        <v>1</v>
      </c>
      <c r="AP3512">
        <v>1</v>
      </c>
      <c r="AQ3512">
        <v>0</v>
      </c>
      <c r="AR3512" t="s">
        <v>59</v>
      </c>
      <c r="AS3512" t="s">
        <v>80</v>
      </c>
      <c r="AT3512" t="s">
        <v>80</v>
      </c>
      <c r="AU3512" t="s">
        <v>80</v>
      </c>
      <c r="AV3512" t="s">
        <v>9371</v>
      </c>
      <c r="AW3512" t="s">
        <v>4000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1</v>
      </c>
      <c r="BJ3512">
        <v>0</v>
      </c>
      <c r="BK3512">
        <v>0</v>
      </c>
      <c r="BL3512">
        <v>2016031026</v>
      </c>
      <c r="BM3512">
        <v>26</v>
      </c>
    </row>
    <row r="3513" spans="1:65">
      <c r="A3513" t="s">
        <v>9372</v>
      </c>
      <c r="B3513">
        <v>3512</v>
      </c>
      <c r="C3513" t="s">
        <v>57</v>
      </c>
      <c r="D3513" t="s">
        <v>55</v>
      </c>
      <c r="E3513">
        <v>26</v>
      </c>
      <c r="F3513">
        <v>2016031026</v>
      </c>
      <c r="G3513" t="s">
        <v>55</v>
      </c>
      <c r="H3513" t="s">
        <v>4001</v>
      </c>
      <c r="I3513" t="s">
        <v>55</v>
      </c>
      <c r="J3513" t="s">
        <v>55</v>
      </c>
      <c r="K3513" t="s">
        <v>55</v>
      </c>
      <c r="L3513" t="s">
        <v>55</v>
      </c>
      <c r="M3513" t="s">
        <v>55</v>
      </c>
      <c r="N3513" t="s">
        <v>57</v>
      </c>
      <c r="O3513" t="s">
        <v>57</v>
      </c>
      <c r="P3513" t="s">
        <v>57</v>
      </c>
      <c r="Q3513" t="s">
        <v>57</v>
      </c>
      <c r="R3513" t="s">
        <v>57</v>
      </c>
      <c r="S3513" t="s">
        <v>55</v>
      </c>
      <c r="T3513" t="s">
        <v>57</v>
      </c>
      <c r="U3513" t="s">
        <v>57</v>
      </c>
      <c r="V3513" t="s">
        <v>57</v>
      </c>
      <c r="W3513" t="s">
        <v>55</v>
      </c>
      <c r="X3513" t="s">
        <v>57</v>
      </c>
      <c r="Y3513" t="s">
        <v>57</v>
      </c>
      <c r="Z3513" t="s">
        <v>57</v>
      </c>
      <c r="AA3513" t="s">
        <v>57</v>
      </c>
      <c r="AB3513" t="s">
        <v>57</v>
      </c>
      <c r="AC3513" t="s">
        <v>57</v>
      </c>
      <c r="AD3513" t="s">
        <v>57</v>
      </c>
      <c r="AE3513">
        <v>0</v>
      </c>
      <c r="AF3513">
        <v>0</v>
      </c>
      <c r="AG3513">
        <v>0</v>
      </c>
      <c r="AH3513">
        <v>0</v>
      </c>
      <c r="AI3513" s="18" t="str">
        <f t="shared" si="217"/>
        <v>1</v>
      </c>
      <c r="AJ3513" s="18" t="str">
        <f t="shared" si="218"/>
        <v>1</v>
      </c>
      <c r="AK3513" s="18" t="str">
        <f t="shared" si="219"/>
        <v>1</v>
      </c>
      <c r="AL3513" s="18">
        <f t="shared" si="220"/>
        <v>0</v>
      </c>
      <c r="AM3513" t="s">
        <v>55</v>
      </c>
      <c r="AN3513" t="s">
        <v>55</v>
      </c>
      <c r="AO3513">
        <v>0</v>
      </c>
      <c r="AP3513">
        <v>1</v>
      </c>
      <c r="AQ3513">
        <v>0</v>
      </c>
      <c r="AR3513" t="s">
        <v>59</v>
      </c>
      <c r="AS3513" t="s">
        <v>80</v>
      </c>
      <c r="AT3513" t="s">
        <v>80</v>
      </c>
      <c r="AU3513" t="s">
        <v>80</v>
      </c>
      <c r="AV3513" t="s">
        <v>9372</v>
      </c>
      <c r="AW3513" t="s">
        <v>4001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  <c r="BJ3513">
        <v>0</v>
      </c>
      <c r="BK3513">
        <v>0</v>
      </c>
      <c r="BL3513">
        <v>2016031026</v>
      </c>
      <c r="BM3513">
        <v>26</v>
      </c>
    </row>
    <row r="3514" spans="1:65">
      <c r="A3514" t="s">
        <v>9373</v>
      </c>
      <c r="B3514">
        <v>3513</v>
      </c>
      <c r="C3514" t="s">
        <v>57</v>
      </c>
      <c r="D3514" t="s">
        <v>55</v>
      </c>
      <c r="E3514">
        <v>26</v>
      </c>
      <c r="F3514">
        <v>2016031026</v>
      </c>
      <c r="G3514" t="s">
        <v>55</v>
      </c>
      <c r="H3514" t="s">
        <v>4002</v>
      </c>
      <c r="I3514" t="s">
        <v>55</v>
      </c>
      <c r="J3514" t="s">
        <v>55</v>
      </c>
      <c r="K3514" t="s">
        <v>55</v>
      </c>
      <c r="L3514" t="s">
        <v>55</v>
      </c>
      <c r="M3514" t="s">
        <v>55</v>
      </c>
      <c r="N3514" t="s">
        <v>57</v>
      </c>
      <c r="O3514" t="s">
        <v>57</v>
      </c>
      <c r="P3514" t="s">
        <v>57</v>
      </c>
      <c r="Q3514" t="s">
        <v>57</v>
      </c>
      <c r="R3514" t="s">
        <v>57</v>
      </c>
      <c r="S3514" t="s">
        <v>55</v>
      </c>
      <c r="T3514" t="s">
        <v>57</v>
      </c>
      <c r="U3514" t="s">
        <v>57</v>
      </c>
      <c r="V3514" t="s">
        <v>57</v>
      </c>
      <c r="W3514" t="s">
        <v>55</v>
      </c>
      <c r="X3514" t="s">
        <v>57</v>
      </c>
      <c r="Y3514" t="s">
        <v>57</v>
      </c>
      <c r="Z3514" t="s">
        <v>57</v>
      </c>
      <c r="AA3514" t="s">
        <v>57</v>
      </c>
      <c r="AB3514" t="s">
        <v>57</v>
      </c>
      <c r="AC3514" t="s">
        <v>57</v>
      </c>
      <c r="AD3514" t="s">
        <v>57</v>
      </c>
      <c r="AE3514">
        <v>0</v>
      </c>
      <c r="AF3514">
        <v>0</v>
      </c>
      <c r="AG3514">
        <v>0</v>
      </c>
      <c r="AH3514">
        <v>0</v>
      </c>
      <c r="AI3514" s="18" t="str">
        <f t="shared" si="217"/>
        <v>1</v>
      </c>
      <c r="AJ3514" s="18" t="str">
        <f t="shared" si="218"/>
        <v>1</v>
      </c>
      <c r="AK3514" s="18" t="str">
        <f t="shared" si="219"/>
        <v>1</v>
      </c>
      <c r="AL3514" s="18">
        <f t="shared" si="220"/>
        <v>0</v>
      </c>
      <c r="AM3514" t="s">
        <v>55</v>
      </c>
      <c r="AN3514" t="s">
        <v>55</v>
      </c>
      <c r="AO3514">
        <v>0</v>
      </c>
      <c r="AP3514">
        <v>1</v>
      </c>
      <c r="AQ3514">
        <v>0</v>
      </c>
      <c r="AR3514" t="s">
        <v>59</v>
      </c>
      <c r="AS3514" t="s">
        <v>80</v>
      </c>
      <c r="AT3514" t="s">
        <v>80</v>
      </c>
      <c r="AU3514" t="s">
        <v>80</v>
      </c>
      <c r="AV3514" t="s">
        <v>9373</v>
      </c>
      <c r="AW3514" t="s">
        <v>4002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0</v>
      </c>
      <c r="BL3514">
        <v>2016031026</v>
      </c>
      <c r="BM3514">
        <v>26</v>
      </c>
    </row>
    <row r="3515" spans="1:65">
      <c r="A3515" t="s">
        <v>9374</v>
      </c>
      <c r="B3515">
        <v>3514</v>
      </c>
      <c r="C3515" t="s">
        <v>301</v>
      </c>
      <c r="D3515">
        <v>1</v>
      </c>
      <c r="E3515">
        <v>26</v>
      </c>
      <c r="F3515">
        <v>2016031026</v>
      </c>
      <c r="G3515">
        <v>20160310</v>
      </c>
      <c r="H3515" t="s">
        <v>4003</v>
      </c>
      <c r="I3515" t="s">
        <v>54</v>
      </c>
      <c r="J3515" t="s">
        <v>55</v>
      </c>
      <c r="K3515">
        <v>0</v>
      </c>
      <c r="L3515">
        <v>0</v>
      </c>
      <c r="M3515">
        <v>0</v>
      </c>
      <c r="N3515" t="s">
        <v>56</v>
      </c>
      <c r="O3515" t="s">
        <v>57</v>
      </c>
      <c r="P3515" t="s">
        <v>57</v>
      </c>
      <c r="Q3515" t="s">
        <v>3</v>
      </c>
      <c r="R3515" t="s">
        <v>80</v>
      </c>
      <c r="S3515" t="s">
        <v>55</v>
      </c>
      <c r="T3515" t="s">
        <v>56</v>
      </c>
      <c r="U3515" t="s">
        <v>56</v>
      </c>
      <c r="V3515" t="s">
        <v>56</v>
      </c>
      <c r="W3515" t="s">
        <v>55</v>
      </c>
      <c r="X3515" t="s">
        <v>56</v>
      </c>
      <c r="Y3515" t="s">
        <v>56</v>
      </c>
      <c r="Z3515" t="s">
        <v>56</v>
      </c>
      <c r="AA3515" t="s">
        <v>57</v>
      </c>
      <c r="AB3515" t="s">
        <v>56</v>
      </c>
      <c r="AC3515" t="s">
        <v>56</v>
      </c>
      <c r="AD3515" t="s">
        <v>56</v>
      </c>
      <c r="AE3515">
        <v>0</v>
      </c>
      <c r="AF3515">
        <v>0</v>
      </c>
      <c r="AG3515">
        <v>0</v>
      </c>
      <c r="AH3515">
        <v>1</v>
      </c>
      <c r="AI3515" s="18" t="str">
        <f t="shared" si="217"/>
        <v>1</v>
      </c>
      <c r="AJ3515" s="18" t="str">
        <f t="shared" si="218"/>
        <v>1</v>
      </c>
      <c r="AK3515" s="18" t="str">
        <f t="shared" si="219"/>
        <v>1</v>
      </c>
      <c r="AL3515" s="18">
        <f t="shared" si="220"/>
        <v>1</v>
      </c>
      <c r="AM3515" t="s">
        <v>55</v>
      </c>
      <c r="AN3515" t="s">
        <v>55</v>
      </c>
      <c r="AO3515">
        <v>0</v>
      </c>
      <c r="AP3515">
        <v>0</v>
      </c>
      <c r="AQ3515">
        <v>0</v>
      </c>
      <c r="AR3515" t="s">
        <v>59</v>
      </c>
      <c r="AS3515" t="s">
        <v>80</v>
      </c>
      <c r="AT3515" t="s">
        <v>80</v>
      </c>
      <c r="AU3515" t="s">
        <v>80</v>
      </c>
      <c r="AV3515" t="s">
        <v>9374</v>
      </c>
      <c r="AW3515" t="s">
        <v>4003</v>
      </c>
      <c r="AX3515">
        <v>0</v>
      </c>
      <c r="AY3515">
        <v>0</v>
      </c>
      <c r="AZ3515">
        <v>0</v>
      </c>
      <c r="BA3515">
        <v>1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1</v>
      </c>
      <c r="BL3515">
        <v>2016031026</v>
      </c>
      <c r="BM3515">
        <v>26</v>
      </c>
    </row>
    <row r="3516" spans="1:65">
      <c r="A3516" t="s">
        <v>9375</v>
      </c>
      <c r="B3516">
        <v>3515</v>
      </c>
      <c r="C3516" t="s">
        <v>301</v>
      </c>
      <c r="D3516">
        <v>1</v>
      </c>
      <c r="E3516">
        <v>26</v>
      </c>
      <c r="F3516">
        <v>2016031026</v>
      </c>
      <c r="G3516">
        <v>20160310</v>
      </c>
      <c r="H3516" t="s">
        <v>3684</v>
      </c>
      <c r="I3516" t="s">
        <v>4004</v>
      </c>
      <c r="J3516" t="s">
        <v>55</v>
      </c>
      <c r="K3516">
        <v>2</v>
      </c>
      <c r="L3516">
        <v>0</v>
      </c>
      <c r="M3516">
        <v>2</v>
      </c>
      <c r="N3516" t="s">
        <v>56</v>
      </c>
      <c r="O3516" t="s">
        <v>89</v>
      </c>
      <c r="P3516" t="s">
        <v>56</v>
      </c>
      <c r="Q3516" t="s">
        <v>3</v>
      </c>
      <c r="R3516" t="s">
        <v>80</v>
      </c>
      <c r="S3516" t="s">
        <v>55</v>
      </c>
      <c r="T3516" t="s">
        <v>68</v>
      </c>
      <c r="U3516" t="s">
        <v>56</v>
      </c>
      <c r="V3516" t="s">
        <v>68</v>
      </c>
      <c r="W3516" t="s">
        <v>55</v>
      </c>
      <c r="X3516" t="s">
        <v>56</v>
      </c>
      <c r="Y3516" t="s">
        <v>56</v>
      </c>
      <c r="Z3516" t="s">
        <v>56</v>
      </c>
      <c r="AA3516" t="s">
        <v>57</v>
      </c>
      <c r="AB3516" t="s">
        <v>56</v>
      </c>
      <c r="AC3516" t="s">
        <v>56</v>
      </c>
      <c r="AD3516" t="s">
        <v>56</v>
      </c>
      <c r="AE3516">
        <v>0</v>
      </c>
      <c r="AF3516">
        <v>0</v>
      </c>
      <c r="AG3516">
        <v>0</v>
      </c>
      <c r="AH3516">
        <v>1</v>
      </c>
      <c r="AI3516" s="18" t="str">
        <f t="shared" si="217"/>
        <v>1</v>
      </c>
      <c r="AJ3516" s="18" t="str">
        <f t="shared" si="218"/>
        <v>1</v>
      </c>
      <c r="AK3516" s="18" t="str">
        <f t="shared" si="219"/>
        <v>1</v>
      </c>
      <c r="AL3516" s="18">
        <f t="shared" si="220"/>
        <v>1</v>
      </c>
      <c r="AM3516" t="s">
        <v>55</v>
      </c>
      <c r="AN3516" t="s">
        <v>55</v>
      </c>
      <c r="AO3516">
        <v>0</v>
      </c>
      <c r="AP3516">
        <v>0</v>
      </c>
      <c r="AQ3516">
        <v>0</v>
      </c>
      <c r="AR3516" t="s">
        <v>426</v>
      </c>
      <c r="AS3516" t="s">
        <v>80</v>
      </c>
      <c r="AT3516" t="s">
        <v>80</v>
      </c>
      <c r="AU3516" t="s">
        <v>80</v>
      </c>
      <c r="AV3516" t="s">
        <v>9375</v>
      </c>
      <c r="AW3516" t="s">
        <v>3684</v>
      </c>
      <c r="AX3516">
        <v>0</v>
      </c>
      <c r="AY3516">
        <v>0</v>
      </c>
      <c r="AZ3516">
        <v>0</v>
      </c>
      <c r="BA3516">
        <v>1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1</v>
      </c>
      <c r="BL3516">
        <v>2016031026</v>
      </c>
      <c r="BM3516">
        <v>26</v>
      </c>
    </row>
    <row r="3517" spans="1:65">
      <c r="A3517" t="s">
        <v>9376</v>
      </c>
      <c r="B3517">
        <v>3516</v>
      </c>
      <c r="C3517" t="s">
        <v>301</v>
      </c>
      <c r="D3517">
        <v>1</v>
      </c>
      <c r="E3517">
        <v>26</v>
      </c>
      <c r="F3517">
        <v>2016031026</v>
      </c>
      <c r="G3517">
        <v>20160310</v>
      </c>
      <c r="H3517" t="s">
        <v>4005</v>
      </c>
      <c r="I3517" t="s">
        <v>54</v>
      </c>
      <c r="J3517" t="s">
        <v>55</v>
      </c>
      <c r="K3517">
        <v>2</v>
      </c>
      <c r="L3517">
        <v>1</v>
      </c>
      <c r="M3517">
        <v>1</v>
      </c>
      <c r="N3517" t="s">
        <v>56</v>
      </c>
      <c r="O3517" t="s">
        <v>4006</v>
      </c>
      <c r="P3517" t="s">
        <v>56</v>
      </c>
      <c r="Q3517" t="s">
        <v>3</v>
      </c>
      <c r="R3517" t="s">
        <v>140</v>
      </c>
      <c r="S3517" t="s">
        <v>55</v>
      </c>
      <c r="T3517" t="s">
        <v>56</v>
      </c>
      <c r="U3517" t="s">
        <v>56</v>
      </c>
      <c r="V3517" t="s">
        <v>68</v>
      </c>
      <c r="W3517" t="s">
        <v>55</v>
      </c>
      <c r="X3517" t="s">
        <v>56</v>
      </c>
      <c r="Y3517" t="s">
        <v>56</v>
      </c>
      <c r="Z3517" t="s">
        <v>68</v>
      </c>
      <c r="AA3517" t="s">
        <v>132</v>
      </c>
      <c r="AB3517" t="s">
        <v>56</v>
      </c>
      <c r="AC3517" t="s">
        <v>68</v>
      </c>
      <c r="AD3517" t="s">
        <v>56</v>
      </c>
      <c r="AE3517">
        <v>0</v>
      </c>
      <c r="AF3517">
        <v>0</v>
      </c>
      <c r="AG3517">
        <v>0</v>
      </c>
      <c r="AH3517">
        <v>1</v>
      </c>
      <c r="AI3517" s="18" t="str">
        <f t="shared" si="217"/>
        <v>1</v>
      </c>
      <c r="AJ3517" s="18" t="str">
        <f t="shared" si="218"/>
        <v>1</v>
      </c>
      <c r="AK3517" s="18" t="str">
        <f t="shared" si="219"/>
        <v>1</v>
      </c>
      <c r="AL3517" s="18">
        <f t="shared" si="220"/>
        <v>1</v>
      </c>
      <c r="AM3517" t="s">
        <v>55</v>
      </c>
      <c r="AN3517" t="s">
        <v>55</v>
      </c>
      <c r="AO3517">
        <v>0</v>
      </c>
      <c r="AP3517">
        <v>0</v>
      </c>
      <c r="AQ3517">
        <v>0</v>
      </c>
      <c r="AR3517" t="s">
        <v>59</v>
      </c>
      <c r="AS3517" t="s">
        <v>141</v>
      </c>
      <c r="AT3517" t="s">
        <v>141</v>
      </c>
      <c r="AU3517" t="s">
        <v>1326</v>
      </c>
      <c r="AV3517" t="s">
        <v>9376</v>
      </c>
      <c r="AW3517" t="s">
        <v>4005</v>
      </c>
      <c r="AX3517">
        <v>0</v>
      </c>
      <c r="AY3517">
        <v>0</v>
      </c>
      <c r="AZ3517">
        <v>0</v>
      </c>
      <c r="BA3517">
        <v>1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1</v>
      </c>
      <c r="BL3517">
        <v>2016031026</v>
      </c>
      <c r="BM3517">
        <v>26</v>
      </c>
    </row>
    <row r="3518" spans="1:65">
      <c r="A3518" t="s">
        <v>9377</v>
      </c>
      <c r="B3518">
        <v>3517</v>
      </c>
      <c r="C3518" t="s">
        <v>301</v>
      </c>
      <c r="D3518">
        <v>1</v>
      </c>
      <c r="E3518">
        <v>26</v>
      </c>
      <c r="F3518">
        <v>2016031026</v>
      </c>
      <c r="G3518">
        <v>20160310</v>
      </c>
      <c r="H3518" t="s">
        <v>4007</v>
      </c>
      <c r="I3518" t="s">
        <v>54</v>
      </c>
      <c r="J3518" t="s">
        <v>55</v>
      </c>
      <c r="K3518">
        <v>0</v>
      </c>
      <c r="L3518">
        <v>0</v>
      </c>
      <c r="M3518">
        <v>0</v>
      </c>
      <c r="N3518" t="s">
        <v>56</v>
      </c>
      <c r="O3518" t="s">
        <v>57</v>
      </c>
      <c r="P3518" t="s">
        <v>57</v>
      </c>
      <c r="Q3518" t="s">
        <v>3</v>
      </c>
      <c r="R3518" t="s">
        <v>80</v>
      </c>
      <c r="S3518" t="s">
        <v>55</v>
      </c>
      <c r="T3518" t="s">
        <v>56</v>
      </c>
      <c r="U3518" t="s">
        <v>56</v>
      </c>
      <c r="V3518" t="s">
        <v>56</v>
      </c>
      <c r="W3518" t="s">
        <v>55</v>
      </c>
      <c r="X3518" t="s">
        <v>56</v>
      </c>
      <c r="Y3518" t="s">
        <v>56</v>
      </c>
      <c r="Z3518" t="s">
        <v>56</v>
      </c>
      <c r="AA3518" t="s">
        <v>57</v>
      </c>
      <c r="AB3518" t="s">
        <v>56</v>
      </c>
      <c r="AC3518" t="s">
        <v>56</v>
      </c>
      <c r="AD3518" t="s">
        <v>56</v>
      </c>
      <c r="AE3518">
        <v>0</v>
      </c>
      <c r="AF3518">
        <v>0</v>
      </c>
      <c r="AG3518">
        <v>0</v>
      </c>
      <c r="AH3518">
        <v>1</v>
      </c>
      <c r="AI3518" s="18" t="str">
        <f t="shared" si="217"/>
        <v>1</v>
      </c>
      <c r="AJ3518" s="18" t="str">
        <f t="shared" si="218"/>
        <v>1</v>
      </c>
      <c r="AK3518" s="18" t="str">
        <f t="shared" si="219"/>
        <v>1</v>
      </c>
      <c r="AL3518" s="18">
        <f t="shared" si="220"/>
        <v>1</v>
      </c>
      <c r="AM3518" t="s">
        <v>55</v>
      </c>
      <c r="AN3518" t="s">
        <v>55</v>
      </c>
      <c r="AO3518">
        <v>0</v>
      </c>
      <c r="AP3518">
        <v>0</v>
      </c>
      <c r="AQ3518">
        <v>0</v>
      </c>
      <c r="AR3518" t="s">
        <v>59</v>
      </c>
      <c r="AS3518" t="s">
        <v>80</v>
      </c>
      <c r="AT3518" t="s">
        <v>80</v>
      </c>
      <c r="AU3518" t="s">
        <v>80</v>
      </c>
      <c r="AV3518" t="s">
        <v>9377</v>
      </c>
      <c r="AW3518" t="s">
        <v>4007</v>
      </c>
      <c r="AX3518">
        <v>0</v>
      </c>
      <c r="AY3518">
        <v>0</v>
      </c>
      <c r="AZ3518">
        <v>0</v>
      </c>
      <c r="BA3518">
        <v>1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1</v>
      </c>
      <c r="BL3518">
        <v>2016031026</v>
      </c>
      <c r="BM3518">
        <v>26</v>
      </c>
    </row>
    <row r="3519" spans="1:65">
      <c r="A3519" t="s">
        <v>9378</v>
      </c>
      <c r="B3519">
        <v>3518</v>
      </c>
      <c r="C3519" t="s">
        <v>301</v>
      </c>
      <c r="D3519">
        <v>1</v>
      </c>
      <c r="E3519">
        <v>26</v>
      </c>
      <c r="F3519">
        <v>2016031026</v>
      </c>
      <c r="G3519">
        <v>20160310</v>
      </c>
      <c r="H3519" t="s">
        <v>4008</v>
      </c>
      <c r="I3519" t="s">
        <v>54</v>
      </c>
      <c r="J3519" t="s">
        <v>55</v>
      </c>
      <c r="K3519">
        <v>0</v>
      </c>
      <c r="L3519">
        <v>0</v>
      </c>
      <c r="M3519">
        <v>0</v>
      </c>
      <c r="N3519" t="s">
        <v>56</v>
      </c>
      <c r="O3519" t="s">
        <v>57</v>
      </c>
      <c r="P3519" t="s">
        <v>57</v>
      </c>
      <c r="Q3519" t="s">
        <v>3</v>
      </c>
      <c r="R3519" t="s">
        <v>80</v>
      </c>
      <c r="S3519" t="s">
        <v>55</v>
      </c>
      <c r="T3519" t="s">
        <v>56</v>
      </c>
      <c r="U3519" t="s">
        <v>56</v>
      </c>
      <c r="V3519" t="s">
        <v>56</v>
      </c>
      <c r="W3519" t="s">
        <v>55</v>
      </c>
      <c r="X3519" t="s">
        <v>56</v>
      </c>
      <c r="Y3519" t="s">
        <v>56</v>
      </c>
      <c r="Z3519" t="s">
        <v>56</v>
      </c>
      <c r="AA3519" t="s">
        <v>57</v>
      </c>
      <c r="AB3519" t="s">
        <v>56</v>
      </c>
      <c r="AC3519" t="s">
        <v>56</v>
      </c>
      <c r="AD3519" t="s">
        <v>56</v>
      </c>
      <c r="AE3519">
        <v>0</v>
      </c>
      <c r="AF3519">
        <v>0</v>
      </c>
      <c r="AG3519">
        <v>0</v>
      </c>
      <c r="AH3519">
        <v>1</v>
      </c>
      <c r="AI3519" s="18" t="str">
        <f t="shared" si="217"/>
        <v>1</v>
      </c>
      <c r="AJ3519" s="18" t="str">
        <f t="shared" si="218"/>
        <v>1</v>
      </c>
      <c r="AK3519" s="18" t="str">
        <f t="shared" si="219"/>
        <v>1</v>
      </c>
      <c r="AL3519" s="18">
        <f t="shared" si="220"/>
        <v>1</v>
      </c>
      <c r="AM3519" t="s">
        <v>55</v>
      </c>
      <c r="AN3519" t="s">
        <v>55</v>
      </c>
      <c r="AO3519">
        <v>0</v>
      </c>
      <c r="AP3519">
        <v>0</v>
      </c>
      <c r="AQ3519">
        <v>0</v>
      </c>
      <c r="AR3519" t="s">
        <v>59</v>
      </c>
      <c r="AS3519" t="s">
        <v>80</v>
      </c>
      <c r="AT3519" t="s">
        <v>80</v>
      </c>
      <c r="AU3519" t="s">
        <v>80</v>
      </c>
      <c r="AV3519" t="s">
        <v>9378</v>
      </c>
      <c r="AW3519" t="s">
        <v>4008</v>
      </c>
      <c r="AX3519">
        <v>0</v>
      </c>
      <c r="AY3519">
        <v>0</v>
      </c>
      <c r="AZ3519">
        <v>0</v>
      </c>
      <c r="BA3519">
        <v>1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2016031026</v>
      </c>
      <c r="BM3519">
        <v>26</v>
      </c>
    </row>
    <row r="3520" spans="1:65">
      <c r="A3520" t="s">
        <v>9379</v>
      </c>
      <c r="B3520">
        <v>3519</v>
      </c>
      <c r="C3520" t="s">
        <v>301</v>
      </c>
      <c r="D3520">
        <v>1</v>
      </c>
      <c r="E3520">
        <v>26</v>
      </c>
      <c r="F3520">
        <v>2016031026</v>
      </c>
      <c r="G3520">
        <v>20160310</v>
      </c>
      <c r="H3520" t="s">
        <v>4009</v>
      </c>
      <c r="I3520" t="s">
        <v>54</v>
      </c>
      <c r="J3520" t="s">
        <v>55</v>
      </c>
      <c r="K3520">
        <v>0</v>
      </c>
      <c r="L3520">
        <v>0</v>
      </c>
      <c r="M3520">
        <v>0</v>
      </c>
      <c r="N3520" t="s">
        <v>56</v>
      </c>
      <c r="O3520" t="s">
        <v>57</v>
      </c>
      <c r="P3520" t="s">
        <v>57</v>
      </c>
      <c r="Q3520" t="s">
        <v>3</v>
      </c>
      <c r="R3520" t="s">
        <v>80</v>
      </c>
      <c r="S3520" t="s">
        <v>55</v>
      </c>
      <c r="T3520" t="s">
        <v>56</v>
      </c>
      <c r="U3520" t="s">
        <v>56</v>
      </c>
      <c r="V3520" t="s">
        <v>56</v>
      </c>
      <c r="W3520" t="s">
        <v>55</v>
      </c>
      <c r="X3520" t="s">
        <v>56</v>
      </c>
      <c r="Y3520" t="s">
        <v>56</v>
      </c>
      <c r="Z3520" t="s">
        <v>56</v>
      </c>
      <c r="AA3520" t="s">
        <v>57</v>
      </c>
      <c r="AB3520" t="s">
        <v>56</v>
      </c>
      <c r="AC3520" t="s">
        <v>56</v>
      </c>
      <c r="AD3520" t="s">
        <v>56</v>
      </c>
      <c r="AE3520">
        <v>0</v>
      </c>
      <c r="AF3520">
        <v>0</v>
      </c>
      <c r="AG3520">
        <v>0</v>
      </c>
      <c r="AH3520">
        <v>1</v>
      </c>
      <c r="AI3520" s="18" t="str">
        <f t="shared" si="217"/>
        <v>1</v>
      </c>
      <c r="AJ3520" s="18" t="str">
        <f t="shared" si="218"/>
        <v>1</v>
      </c>
      <c r="AK3520" s="18" t="str">
        <f t="shared" si="219"/>
        <v>1</v>
      </c>
      <c r="AL3520" s="18">
        <f t="shared" si="220"/>
        <v>1</v>
      </c>
      <c r="AM3520" t="s">
        <v>55</v>
      </c>
      <c r="AN3520" t="s">
        <v>55</v>
      </c>
      <c r="AO3520">
        <v>1</v>
      </c>
      <c r="AP3520">
        <v>0</v>
      </c>
      <c r="AQ3520">
        <v>0</v>
      </c>
      <c r="AR3520" t="s">
        <v>59</v>
      </c>
      <c r="AS3520" t="s">
        <v>80</v>
      </c>
      <c r="AT3520" t="s">
        <v>80</v>
      </c>
      <c r="AU3520" t="s">
        <v>80</v>
      </c>
      <c r="AV3520" t="s">
        <v>9379</v>
      </c>
      <c r="AW3520" t="s">
        <v>4009</v>
      </c>
      <c r="AX3520">
        <v>0</v>
      </c>
      <c r="AY3520">
        <v>0</v>
      </c>
      <c r="AZ3520">
        <v>0</v>
      </c>
      <c r="BA3520">
        <v>1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2016031026</v>
      </c>
      <c r="BM3520">
        <v>26</v>
      </c>
    </row>
    <row r="3521" spans="1:65">
      <c r="A3521" t="s">
        <v>9380</v>
      </c>
      <c r="B3521">
        <v>3520</v>
      </c>
      <c r="C3521" t="s">
        <v>301</v>
      </c>
      <c r="D3521">
        <v>1</v>
      </c>
      <c r="E3521">
        <v>26</v>
      </c>
      <c r="F3521">
        <v>2016031026</v>
      </c>
      <c r="G3521">
        <v>20160310</v>
      </c>
      <c r="H3521" t="s">
        <v>4010</v>
      </c>
      <c r="I3521" t="s">
        <v>1034</v>
      </c>
      <c r="J3521" t="s">
        <v>55</v>
      </c>
      <c r="K3521">
        <v>0</v>
      </c>
      <c r="L3521">
        <v>0</v>
      </c>
      <c r="M3521">
        <v>0</v>
      </c>
      <c r="N3521" t="s">
        <v>56</v>
      </c>
      <c r="O3521" t="s">
        <v>57</v>
      </c>
      <c r="P3521" t="s">
        <v>57</v>
      </c>
      <c r="Q3521" t="s">
        <v>3</v>
      </c>
      <c r="R3521" t="s">
        <v>80</v>
      </c>
      <c r="S3521" t="s">
        <v>55</v>
      </c>
      <c r="T3521" t="s">
        <v>68</v>
      </c>
      <c r="U3521" t="s">
        <v>56</v>
      </c>
      <c r="V3521" t="s">
        <v>68</v>
      </c>
      <c r="W3521" t="s">
        <v>55</v>
      </c>
      <c r="X3521" t="s">
        <v>56</v>
      </c>
      <c r="Y3521" t="s">
        <v>56</v>
      </c>
      <c r="Z3521" t="s">
        <v>56</v>
      </c>
      <c r="AA3521" t="s">
        <v>57</v>
      </c>
      <c r="AB3521" t="s">
        <v>56</v>
      </c>
      <c r="AC3521" t="s">
        <v>56</v>
      </c>
      <c r="AD3521" t="s">
        <v>56</v>
      </c>
      <c r="AE3521">
        <v>0</v>
      </c>
      <c r="AF3521">
        <v>0</v>
      </c>
      <c r="AG3521">
        <v>0</v>
      </c>
      <c r="AH3521">
        <v>1</v>
      </c>
      <c r="AI3521" s="18" t="str">
        <f t="shared" si="217"/>
        <v>1</v>
      </c>
      <c r="AJ3521" s="18" t="str">
        <f t="shared" si="218"/>
        <v>1</v>
      </c>
      <c r="AK3521" s="18" t="str">
        <f t="shared" si="219"/>
        <v>1</v>
      </c>
      <c r="AL3521" s="18">
        <f t="shared" si="220"/>
        <v>1</v>
      </c>
      <c r="AM3521" t="s">
        <v>55</v>
      </c>
      <c r="AN3521" t="s">
        <v>55</v>
      </c>
      <c r="AO3521">
        <v>0</v>
      </c>
      <c r="AP3521">
        <v>0</v>
      </c>
      <c r="AQ3521">
        <v>0</v>
      </c>
      <c r="AR3521" t="s">
        <v>209</v>
      </c>
      <c r="AS3521" t="s">
        <v>80</v>
      </c>
      <c r="AT3521" t="s">
        <v>80</v>
      </c>
      <c r="AU3521" t="s">
        <v>80</v>
      </c>
      <c r="AV3521" t="s">
        <v>9380</v>
      </c>
      <c r="AW3521" t="s">
        <v>4010</v>
      </c>
      <c r="AX3521">
        <v>0</v>
      </c>
      <c r="AY3521">
        <v>0</v>
      </c>
      <c r="AZ3521">
        <v>0</v>
      </c>
      <c r="BA3521">
        <v>1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2016031026</v>
      </c>
      <c r="BM3521">
        <v>26</v>
      </c>
    </row>
    <row r="3522" spans="1:65">
      <c r="A3522" t="s">
        <v>9381</v>
      </c>
      <c r="B3522">
        <v>3521</v>
      </c>
      <c r="C3522" t="s">
        <v>301</v>
      </c>
      <c r="D3522">
        <v>1</v>
      </c>
      <c r="E3522">
        <v>26</v>
      </c>
      <c r="F3522">
        <v>2016031026</v>
      </c>
      <c r="G3522">
        <v>20160310</v>
      </c>
      <c r="H3522" t="s">
        <v>4011</v>
      </c>
      <c r="I3522" t="s">
        <v>296</v>
      </c>
      <c r="J3522" t="s">
        <v>55</v>
      </c>
      <c r="K3522">
        <v>0</v>
      </c>
      <c r="L3522">
        <v>0</v>
      </c>
      <c r="M3522">
        <v>0</v>
      </c>
      <c r="N3522" t="s">
        <v>56</v>
      </c>
      <c r="O3522" t="s">
        <v>57</v>
      </c>
      <c r="P3522" t="s">
        <v>57</v>
      </c>
      <c r="Q3522" t="s">
        <v>3</v>
      </c>
      <c r="R3522" t="s">
        <v>4012</v>
      </c>
      <c r="S3522" t="s">
        <v>55</v>
      </c>
      <c r="T3522" t="s">
        <v>56</v>
      </c>
      <c r="U3522" t="s">
        <v>56</v>
      </c>
      <c r="V3522" t="s">
        <v>68</v>
      </c>
      <c r="W3522" t="s">
        <v>55</v>
      </c>
      <c r="X3522" t="s">
        <v>56</v>
      </c>
      <c r="Y3522" t="s">
        <v>56</v>
      </c>
      <c r="Z3522" t="s">
        <v>68</v>
      </c>
      <c r="AA3522" t="s">
        <v>132</v>
      </c>
      <c r="AB3522" t="s">
        <v>56</v>
      </c>
      <c r="AC3522" t="s">
        <v>56</v>
      </c>
      <c r="AD3522" t="s">
        <v>56</v>
      </c>
      <c r="AE3522">
        <v>0</v>
      </c>
      <c r="AF3522">
        <v>0</v>
      </c>
      <c r="AG3522">
        <v>0</v>
      </c>
      <c r="AH3522">
        <v>0</v>
      </c>
      <c r="AI3522" s="18" t="str">
        <f t="shared" si="217"/>
        <v>1</v>
      </c>
      <c r="AJ3522" s="18" t="str">
        <f t="shared" si="218"/>
        <v>1</v>
      </c>
      <c r="AK3522" s="18" t="str">
        <f t="shared" si="219"/>
        <v>1</v>
      </c>
      <c r="AL3522" s="18">
        <f t="shared" si="220"/>
        <v>0</v>
      </c>
      <c r="AM3522" t="s">
        <v>55</v>
      </c>
      <c r="AN3522" t="s">
        <v>55</v>
      </c>
      <c r="AO3522">
        <v>0</v>
      </c>
      <c r="AP3522">
        <v>0</v>
      </c>
      <c r="AQ3522">
        <v>0</v>
      </c>
      <c r="AR3522" t="s">
        <v>300</v>
      </c>
      <c r="AS3522" t="s">
        <v>58</v>
      </c>
      <c r="AT3522" t="s">
        <v>58</v>
      </c>
      <c r="AU3522" t="s">
        <v>1326</v>
      </c>
      <c r="AV3522" t="s">
        <v>9381</v>
      </c>
      <c r="AW3522" t="s">
        <v>4011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1</v>
      </c>
      <c r="BI3522">
        <v>0</v>
      </c>
      <c r="BJ3522">
        <v>0</v>
      </c>
      <c r="BK3522">
        <v>1</v>
      </c>
      <c r="BL3522">
        <v>2016031026</v>
      </c>
      <c r="BM3522">
        <v>26</v>
      </c>
    </row>
    <row r="3523" spans="1:65">
      <c r="A3523" t="s">
        <v>9382</v>
      </c>
      <c r="B3523">
        <v>3522</v>
      </c>
      <c r="C3523" t="s">
        <v>301</v>
      </c>
      <c r="D3523">
        <v>1</v>
      </c>
      <c r="E3523">
        <v>26</v>
      </c>
      <c r="F3523">
        <v>2016031026</v>
      </c>
      <c r="G3523">
        <v>20160310</v>
      </c>
      <c r="H3523" t="s">
        <v>4013</v>
      </c>
      <c r="I3523" t="s">
        <v>1034</v>
      </c>
      <c r="J3523" t="s">
        <v>55</v>
      </c>
      <c r="K3523">
        <v>0</v>
      </c>
      <c r="L3523">
        <v>0</v>
      </c>
      <c r="M3523">
        <v>0</v>
      </c>
      <c r="N3523" t="s">
        <v>56</v>
      </c>
      <c r="O3523" t="s">
        <v>57</v>
      </c>
      <c r="P3523" t="s">
        <v>57</v>
      </c>
      <c r="Q3523" t="s">
        <v>3</v>
      </c>
      <c r="R3523" t="s">
        <v>4012</v>
      </c>
      <c r="S3523" t="s">
        <v>55</v>
      </c>
      <c r="T3523" t="s">
        <v>68</v>
      </c>
      <c r="U3523" t="s">
        <v>56</v>
      </c>
      <c r="V3523" t="s">
        <v>56</v>
      </c>
      <c r="W3523" t="s">
        <v>55</v>
      </c>
      <c r="X3523" t="s">
        <v>56</v>
      </c>
      <c r="Y3523" t="s">
        <v>56</v>
      </c>
      <c r="Z3523" t="s">
        <v>68</v>
      </c>
      <c r="AA3523" t="s">
        <v>132</v>
      </c>
      <c r="AB3523" t="s">
        <v>56</v>
      </c>
      <c r="AC3523" t="s">
        <v>56</v>
      </c>
      <c r="AD3523" t="s">
        <v>56</v>
      </c>
      <c r="AE3523">
        <v>0</v>
      </c>
      <c r="AF3523">
        <v>0</v>
      </c>
      <c r="AG3523">
        <v>0</v>
      </c>
      <c r="AH3523">
        <v>1</v>
      </c>
      <c r="AI3523" s="18" t="str">
        <f t="shared" ref="AI3523:AI3586" si="221">IF(ISERROR(FIND("0",AE3523))=FALSE, "1", IF(ISERROR(FIND("1",AE3523))=FALSE, "0"))</f>
        <v>1</v>
      </c>
      <c r="AJ3523" s="18" t="str">
        <f t="shared" ref="AJ3523:AJ3586" si="222">IF(ISERROR(FIND("0",AF3523))=FALSE, "1", IF(ISERROR(FIND("1",AF3523))=FALSE, "0"))</f>
        <v>1</v>
      </c>
      <c r="AK3523" s="18" t="str">
        <f t="shared" ref="AK3523:AK3586" si="223">IF(ISERROR(FIND("0",AG3523))=FALSE, "1", IF(ISERROR(FIND("1",AG3523))=FALSE, "0"))</f>
        <v>1</v>
      </c>
      <c r="AL3523" s="18">
        <f t="shared" ref="AL3523:AL3586" si="224">AH3523</f>
        <v>1</v>
      </c>
      <c r="AM3523" t="s">
        <v>55</v>
      </c>
      <c r="AN3523" t="s">
        <v>55</v>
      </c>
      <c r="AO3523">
        <v>0</v>
      </c>
      <c r="AP3523">
        <v>0</v>
      </c>
      <c r="AQ3523">
        <v>0</v>
      </c>
      <c r="AR3523" t="s">
        <v>209</v>
      </c>
      <c r="AS3523" t="s">
        <v>58</v>
      </c>
      <c r="AT3523" t="s">
        <v>58</v>
      </c>
      <c r="AU3523" t="s">
        <v>1326</v>
      </c>
      <c r="AV3523" t="s">
        <v>9382</v>
      </c>
      <c r="AW3523" t="s">
        <v>4013</v>
      </c>
      <c r="AX3523">
        <v>0</v>
      </c>
      <c r="AY3523">
        <v>0</v>
      </c>
      <c r="AZ3523">
        <v>0</v>
      </c>
      <c r="BA3523">
        <v>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1</v>
      </c>
      <c r="BL3523">
        <v>2016031026</v>
      </c>
      <c r="BM3523">
        <v>26</v>
      </c>
    </row>
    <row r="3524" spans="1:65">
      <c r="A3524" t="s">
        <v>9383</v>
      </c>
      <c r="B3524">
        <v>3523</v>
      </c>
      <c r="C3524" t="s">
        <v>301</v>
      </c>
      <c r="D3524">
        <v>1</v>
      </c>
      <c r="E3524">
        <v>26</v>
      </c>
      <c r="F3524">
        <v>2016031026</v>
      </c>
      <c r="G3524">
        <v>20160310</v>
      </c>
      <c r="H3524" t="s">
        <v>4014</v>
      </c>
      <c r="I3524" t="s">
        <v>1034</v>
      </c>
      <c r="J3524" t="s">
        <v>55</v>
      </c>
      <c r="K3524">
        <v>0</v>
      </c>
      <c r="L3524">
        <v>0</v>
      </c>
      <c r="M3524">
        <v>0</v>
      </c>
      <c r="N3524" t="s">
        <v>56</v>
      </c>
      <c r="O3524" t="s">
        <v>57</v>
      </c>
      <c r="P3524" t="s">
        <v>57</v>
      </c>
      <c r="Q3524" t="s">
        <v>3</v>
      </c>
      <c r="R3524" t="s">
        <v>4012</v>
      </c>
      <c r="S3524" t="s">
        <v>55</v>
      </c>
      <c r="T3524" t="s">
        <v>68</v>
      </c>
      <c r="U3524" t="s">
        <v>68</v>
      </c>
      <c r="V3524" t="s">
        <v>68</v>
      </c>
      <c r="W3524" t="s">
        <v>55</v>
      </c>
      <c r="X3524" t="s">
        <v>56</v>
      </c>
      <c r="Y3524" t="s">
        <v>56</v>
      </c>
      <c r="Z3524" t="s">
        <v>68</v>
      </c>
      <c r="AA3524" t="s">
        <v>132</v>
      </c>
      <c r="AB3524" t="s">
        <v>56</v>
      </c>
      <c r="AC3524" t="s">
        <v>56</v>
      </c>
      <c r="AD3524" t="s">
        <v>56</v>
      </c>
      <c r="AE3524">
        <v>0</v>
      </c>
      <c r="AF3524">
        <v>0</v>
      </c>
      <c r="AG3524">
        <v>0</v>
      </c>
      <c r="AH3524">
        <v>1</v>
      </c>
      <c r="AI3524" s="18" t="str">
        <f t="shared" si="221"/>
        <v>1</v>
      </c>
      <c r="AJ3524" s="18" t="str">
        <f t="shared" si="222"/>
        <v>1</v>
      </c>
      <c r="AK3524" s="18" t="str">
        <f t="shared" si="223"/>
        <v>1</v>
      </c>
      <c r="AL3524" s="18">
        <f t="shared" si="224"/>
        <v>1</v>
      </c>
      <c r="AM3524" t="s">
        <v>55</v>
      </c>
      <c r="AN3524" t="s">
        <v>55</v>
      </c>
      <c r="AO3524">
        <v>0</v>
      </c>
      <c r="AP3524">
        <v>0</v>
      </c>
      <c r="AQ3524">
        <v>0</v>
      </c>
      <c r="AR3524" t="s">
        <v>209</v>
      </c>
      <c r="AS3524" t="s">
        <v>58</v>
      </c>
      <c r="AT3524" t="s">
        <v>58</v>
      </c>
      <c r="AU3524" t="s">
        <v>1326</v>
      </c>
      <c r="AV3524" t="s">
        <v>9383</v>
      </c>
      <c r="AW3524" t="s">
        <v>4014</v>
      </c>
      <c r="AX3524">
        <v>0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1</v>
      </c>
      <c r="BL3524">
        <v>2016031026</v>
      </c>
      <c r="BM3524">
        <v>26</v>
      </c>
    </row>
    <row r="3525" spans="1:65">
      <c r="A3525" t="s">
        <v>9384</v>
      </c>
      <c r="B3525">
        <v>3524</v>
      </c>
      <c r="C3525" t="s">
        <v>301</v>
      </c>
      <c r="D3525">
        <v>1</v>
      </c>
      <c r="E3525">
        <v>26</v>
      </c>
      <c r="F3525">
        <v>2016031026</v>
      </c>
      <c r="G3525">
        <v>20160310</v>
      </c>
      <c r="H3525" t="s">
        <v>4015</v>
      </c>
      <c r="I3525" t="s">
        <v>4016</v>
      </c>
      <c r="J3525" t="s">
        <v>55</v>
      </c>
      <c r="K3525">
        <v>0</v>
      </c>
      <c r="L3525">
        <v>0</v>
      </c>
      <c r="M3525">
        <v>0</v>
      </c>
      <c r="N3525" t="s">
        <v>56</v>
      </c>
      <c r="O3525" t="s">
        <v>57</v>
      </c>
      <c r="P3525" t="s">
        <v>57</v>
      </c>
      <c r="Q3525" t="s">
        <v>3</v>
      </c>
      <c r="R3525" t="s">
        <v>4012</v>
      </c>
      <c r="S3525" t="s">
        <v>55</v>
      </c>
      <c r="T3525" t="s">
        <v>68</v>
      </c>
      <c r="U3525" t="s">
        <v>56</v>
      </c>
      <c r="V3525" t="s">
        <v>68</v>
      </c>
      <c r="W3525" t="s">
        <v>55</v>
      </c>
      <c r="X3525" t="s">
        <v>56</v>
      </c>
      <c r="Y3525" t="s">
        <v>56</v>
      </c>
      <c r="Z3525" t="s">
        <v>68</v>
      </c>
      <c r="AA3525" t="s">
        <v>132</v>
      </c>
      <c r="AB3525" t="s">
        <v>56</v>
      </c>
      <c r="AC3525" t="s">
        <v>56</v>
      </c>
      <c r="AD3525" t="s">
        <v>56</v>
      </c>
      <c r="AE3525">
        <v>0</v>
      </c>
      <c r="AF3525">
        <v>0</v>
      </c>
      <c r="AG3525">
        <v>0</v>
      </c>
      <c r="AH3525">
        <v>1</v>
      </c>
      <c r="AI3525" s="18" t="str">
        <f t="shared" si="221"/>
        <v>1</v>
      </c>
      <c r="AJ3525" s="18" t="str">
        <f t="shared" si="222"/>
        <v>1</v>
      </c>
      <c r="AK3525" s="18" t="str">
        <f t="shared" si="223"/>
        <v>1</v>
      </c>
      <c r="AL3525" s="18">
        <f t="shared" si="224"/>
        <v>1</v>
      </c>
      <c r="AM3525" t="s">
        <v>55</v>
      </c>
      <c r="AN3525" t="s">
        <v>55</v>
      </c>
      <c r="AO3525">
        <v>1</v>
      </c>
      <c r="AP3525">
        <v>0</v>
      </c>
      <c r="AQ3525">
        <v>0</v>
      </c>
      <c r="AR3525" t="s">
        <v>426</v>
      </c>
      <c r="AS3525" t="s">
        <v>58</v>
      </c>
      <c r="AT3525" t="s">
        <v>58</v>
      </c>
      <c r="AU3525" t="s">
        <v>1326</v>
      </c>
      <c r="AV3525" t="s">
        <v>9384</v>
      </c>
      <c r="AW3525" t="s">
        <v>4015</v>
      </c>
      <c r="AX3525">
        <v>0</v>
      </c>
      <c r="AY3525">
        <v>0</v>
      </c>
      <c r="AZ3525">
        <v>0</v>
      </c>
      <c r="BA3525">
        <v>1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1</v>
      </c>
      <c r="BL3525">
        <v>2016031026</v>
      </c>
      <c r="BM3525">
        <v>26</v>
      </c>
    </row>
    <row r="3526" spans="1:65">
      <c r="A3526" t="s">
        <v>9385</v>
      </c>
      <c r="B3526">
        <v>3525</v>
      </c>
      <c r="C3526" t="s">
        <v>301</v>
      </c>
      <c r="D3526">
        <v>1</v>
      </c>
      <c r="E3526">
        <v>26</v>
      </c>
      <c r="F3526">
        <v>2016031026</v>
      </c>
      <c r="G3526">
        <v>20160310</v>
      </c>
      <c r="H3526" t="s">
        <v>4017</v>
      </c>
      <c r="I3526" t="s">
        <v>1034</v>
      </c>
      <c r="J3526" t="s">
        <v>55</v>
      </c>
      <c r="K3526">
        <v>0</v>
      </c>
      <c r="L3526">
        <v>0</v>
      </c>
      <c r="M3526">
        <v>0</v>
      </c>
      <c r="N3526" t="s">
        <v>56</v>
      </c>
      <c r="O3526" t="s">
        <v>57</v>
      </c>
      <c r="P3526" t="s">
        <v>57</v>
      </c>
      <c r="Q3526" t="s">
        <v>3</v>
      </c>
      <c r="R3526" t="s">
        <v>4012</v>
      </c>
      <c r="S3526" t="s">
        <v>55</v>
      </c>
      <c r="T3526" t="s">
        <v>68</v>
      </c>
      <c r="U3526" t="s">
        <v>56</v>
      </c>
      <c r="V3526" t="s">
        <v>68</v>
      </c>
      <c r="W3526" t="s">
        <v>55</v>
      </c>
      <c r="X3526" t="s">
        <v>56</v>
      </c>
      <c r="Y3526" t="s">
        <v>56</v>
      </c>
      <c r="Z3526" t="s">
        <v>68</v>
      </c>
      <c r="AA3526" t="s">
        <v>132</v>
      </c>
      <c r="AB3526" t="s">
        <v>56</v>
      </c>
      <c r="AC3526" t="s">
        <v>56</v>
      </c>
      <c r="AD3526" t="s">
        <v>56</v>
      </c>
      <c r="AE3526">
        <v>0</v>
      </c>
      <c r="AF3526">
        <v>0</v>
      </c>
      <c r="AG3526">
        <v>0</v>
      </c>
      <c r="AH3526">
        <v>1</v>
      </c>
      <c r="AI3526" s="18" t="str">
        <f t="shared" si="221"/>
        <v>1</v>
      </c>
      <c r="AJ3526" s="18" t="str">
        <f t="shared" si="222"/>
        <v>1</v>
      </c>
      <c r="AK3526" s="18" t="str">
        <f t="shared" si="223"/>
        <v>1</v>
      </c>
      <c r="AL3526" s="18">
        <f t="shared" si="224"/>
        <v>1</v>
      </c>
      <c r="AM3526" t="s">
        <v>55</v>
      </c>
      <c r="AN3526" t="s">
        <v>55</v>
      </c>
      <c r="AO3526">
        <v>0</v>
      </c>
      <c r="AP3526">
        <v>0</v>
      </c>
      <c r="AQ3526">
        <v>0</v>
      </c>
      <c r="AR3526" t="s">
        <v>209</v>
      </c>
      <c r="AS3526" t="s">
        <v>58</v>
      </c>
      <c r="AT3526" t="s">
        <v>58</v>
      </c>
      <c r="AU3526" t="s">
        <v>1326</v>
      </c>
      <c r="AV3526" t="s">
        <v>9385</v>
      </c>
      <c r="AW3526" t="s">
        <v>4017</v>
      </c>
      <c r="AX3526">
        <v>0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2016031026</v>
      </c>
      <c r="BM3526">
        <v>26</v>
      </c>
    </row>
    <row r="3527" spans="1:65">
      <c r="A3527" t="s">
        <v>9386</v>
      </c>
      <c r="B3527">
        <v>3526</v>
      </c>
      <c r="C3527" t="s">
        <v>301</v>
      </c>
      <c r="D3527">
        <v>1</v>
      </c>
      <c r="E3527">
        <v>26</v>
      </c>
      <c r="F3527">
        <v>2016031026</v>
      </c>
      <c r="G3527">
        <v>20160310</v>
      </c>
      <c r="H3527" t="s">
        <v>4018</v>
      </c>
      <c r="I3527" t="s">
        <v>4016</v>
      </c>
      <c r="J3527" t="s">
        <v>55</v>
      </c>
      <c r="K3527">
        <v>0</v>
      </c>
      <c r="L3527">
        <v>0</v>
      </c>
      <c r="M3527">
        <v>0</v>
      </c>
      <c r="N3527" t="s">
        <v>56</v>
      </c>
      <c r="O3527" t="s">
        <v>57</v>
      </c>
      <c r="P3527" t="s">
        <v>57</v>
      </c>
      <c r="Q3527" t="s">
        <v>3</v>
      </c>
      <c r="R3527" t="s">
        <v>80</v>
      </c>
      <c r="S3527" t="s">
        <v>55</v>
      </c>
      <c r="T3527" t="s">
        <v>68</v>
      </c>
      <c r="U3527" t="s">
        <v>56</v>
      </c>
      <c r="V3527" t="s">
        <v>68</v>
      </c>
      <c r="W3527" t="s">
        <v>55</v>
      </c>
      <c r="X3527" t="s">
        <v>56</v>
      </c>
      <c r="Y3527" t="s">
        <v>56</v>
      </c>
      <c r="Z3527" t="s">
        <v>56</v>
      </c>
      <c r="AA3527" t="s">
        <v>57</v>
      </c>
      <c r="AB3527" t="s">
        <v>56</v>
      </c>
      <c r="AC3527" t="s">
        <v>56</v>
      </c>
      <c r="AD3527" t="s">
        <v>56</v>
      </c>
      <c r="AE3527">
        <v>0</v>
      </c>
      <c r="AF3527">
        <v>0</v>
      </c>
      <c r="AG3527">
        <v>0</v>
      </c>
      <c r="AH3527">
        <v>1</v>
      </c>
      <c r="AI3527" s="18" t="str">
        <f t="shared" si="221"/>
        <v>1</v>
      </c>
      <c r="AJ3527" s="18" t="str">
        <f t="shared" si="222"/>
        <v>1</v>
      </c>
      <c r="AK3527" s="18" t="str">
        <f t="shared" si="223"/>
        <v>1</v>
      </c>
      <c r="AL3527" s="18">
        <f t="shared" si="224"/>
        <v>1</v>
      </c>
      <c r="AM3527" t="s">
        <v>55</v>
      </c>
      <c r="AN3527" t="s">
        <v>55</v>
      </c>
      <c r="AO3527">
        <v>0</v>
      </c>
      <c r="AP3527">
        <v>0</v>
      </c>
      <c r="AQ3527">
        <v>0</v>
      </c>
      <c r="AR3527" t="s">
        <v>426</v>
      </c>
      <c r="AS3527" t="s">
        <v>80</v>
      </c>
      <c r="AT3527" t="s">
        <v>80</v>
      </c>
      <c r="AU3527" t="s">
        <v>80</v>
      </c>
      <c r="AV3527" t="s">
        <v>9386</v>
      </c>
      <c r="AW3527" t="s">
        <v>4018</v>
      </c>
      <c r="AX3527">
        <v>0</v>
      </c>
      <c r="AY3527">
        <v>0</v>
      </c>
      <c r="AZ3527">
        <v>0</v>
      </c>
      <c r="BA3527">
        <v>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2016031026</v>
      </c>
      <c r="BM3527">
        <v>26</v>
      </c>
    </row>
    <row r="3528" spans="1:65">
      <c r="A3528" t="s">
        <v>9387</v>
      </c>
      <c r="B3528">
        <v>3527</v>
      </c>
      <c r="C3528" t="s">
        <v>301</v>
      </c>
      <c r="D3528">
        <v>1</v>
      </c>
      <c r="E3528">
        <v>26</v>
      </c>
      <c r="F3528">
        <v>2016031026</v>
      </c>
      <c r="G3528">
        <v>20160310</v>
      </c>
      <c r="H3528" t="s">
        <v>1923</v>
      </c>
      <c r="I3528" t="s">
        <v>1034</v>
      </c>
      <c r="J3528" t="s">
        <v>55</v>
      </c>
      <c r="K3528">
        <v>0</v>
      </c>
      <c r="L3528">
        <v>0</v>
      </c>
      <c r="M3528">
        <v>0</v>
      </c>
      <c r="N3528" t="s">
        <v>56</v>
      </c>
      <c r="O3528" t="s">
        <v>57</v>
      </c>
      <c r="P3528" t="s">
        <v>57</v>
      </c>
      <c r="Q3528" t="s">
        <v>3</v>
      </c>
      <c r="R3528" t="s">
        <v>4012</v>
      </c>
      <c r="S3528" t="s">
        <v>55</v>
      </c>
      <c r="T3528" t="s">
        <v>68</v>
      </c>
      <c r="U3528" t="s">
        <v>56</v>
      </c>
      <c r="V3528" t="s">
        <v>68</v>
      </c>
      <c r="W3528" t="s">
        <v>55</v>
      </c>
      <c r="X3528" t="s">
        <v>56</v>
      </c>
      <c r="Y3528" t="s">
        <v>56</v>
      </c>
      <c r="Z3528" t="s">
        <v>68</v>
      </c>
      <c r="AA3528" t="s">
        <v>132</v>
      </c>
      <c r="AB3528" t="s">
        <v>56</v>
      </c>
      <c r="AC3528" t="s">
        <v>56</v>
      </c>
      <c r="AD3528" t="s">
        <v>56</v>
      </c>
      <c r="AE3528">
        <v>0</v>
      </c>
      <c r="AF3528">
        <v>0</v>
      </c>
      <c r="AG3528">
        <v>0</v>
      </c>
      <c r="AH3528">
        <v>1</v>
      </c>
      <c r="AI3528" s="18" t="str">
        <f t="shared" si="221"/>
        <v>1</v>
      </c>
      <c r="AJ3528" s="18" t="str">
        <f t="shared" si="222"/>
        <v>1</v>
      </c>
      <c r="AK3528" s="18" t="str">
        <f t="shared" si="223"/>
        <v>1</v>
      </c>
      <c r="AL3528" s="18">
        <f t="shared" si="224"/>
        <v>1</v>
      </c>
      <c r="AM3528" t="s">
        <v>55</v>
      </c>
      <c r="AN3528" t="s">
        <v>55</v>
      </c>
      <c r="AO3528">
        <v>0</v>
      </c>
      <c r="AP3528">
        <v>0</v>
      </c>
      <c r="AQ3528">
        <v>0</v>
      </c>
      <c r="AR3528" t="s">
        <v>209</v>
      </c>
      <c r="AS3528" t="s">
        <v>58</v>
      </c>
      <c r="AT3528" t="s">
        <v>58</v>
      </c>
      <c r="AU3528" t="s">
        <v>1326</v>
      </c>
      <c r="AV3528" t="s">
        <v>9387</v>
      </c>
      <c r="AW3528" t="s">
        <v>1923</v>
      </c>
      <c r="AX3528">
        <v>0</v>
      </c>
      <c r="AY3528">
        <v>0</v>
      </c>
      <c r="AZ3528">
        <v>0</v>
      </c>
      <c r="BA3528">
        <v>1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1</v>
      </c>
      <c r="BL3528">
        <v>2016031026</v>
      </c>
      <c r="BM3528">
        <v>26</v>
      </c>
    </row>
    <row r="3529" spans="1:65">
      <c r="A3529" t="s">
        <v>9388</v>
      </c>
      <c r="B3529">
        <v>3528</v>
      </c>
      <c r="C3529" t="s">
        <v>301</v>
      </c>
      <c r="D3529">
        <v>1</v>
      </c>
      <c r="E3529">
        <v>26</v>
      </c>
      <c r="F3529">
        <v>2016031026</v>
      </c>
      <c r="G3529">
        <v>20160310</v>
      </c>
      <c r="H3529" t="s">
        <v>4019</v>
      </c>
      <c r="I3529" t="s">
        <v>54</v>
      </c>
      <c r="J3529" t="s">
        <v>55</v>
      </c>
      <c r="K3529">
        <v>1</v>
      </c>
      <c r="L3529">
        <v>0</v>
      </c>
      <c r="M3529">
        <v>1</v>
      </c>
      <c r="N3529" t="s">
        <v>56</v>
      </c>
      <c r="O3529" t="s">
        <v>618</v>
      </c>
      <c r="P3529" t="s">
        <v>68</v>
      </c>
      <c r="Q3529" t="s">
        <v>3</v>
      </c>
      <c r="R3529" t="s">
        <v>80</v>
      </c>
      <c r="S3529" t="s">
        <v>55</v>
      </c>
      <c r="T3529" t="s">
        <v>56</v>
      </c>
      <c r="U3529" t="s">
        <v>56</v>
      </c>
      <c r="V3529" t="s">
        <v>56</v>
      </c>
      <c r="W3529" t="s">
        <v>55</v>
      </c>
      <c r="X3529" t="s">
        <v>56</v>
      </c>
      <c r="Y3529" t="s">
        <v>56</v>
      </c>
      <c r="Z3529" t="s">
        <v>56</v>
      </c>
      <c r="AA3529" t="s">
        <v>57</v>
      </c>
      <c r="AB3529" t="s">
        <v>56</v>
      </c>
      <c r="AC3529" t="s">
        <v>56</v>
      </c>
      <c r="AD3529" t="s">
        <v>56</v>
      </c>
      <c r="AE3529">
        <v>0</v>
      </c>
      <c r="AF3529">
        <v>0</v>
      </c>
      <c r="AG3529">
        <v>0</v>
      </c>
      <c r="AH3529">
        <v>1</v>
      </c>
      <c r="AI3529" s="18" t="str">
        <f t="shared" si="221"/>
        <v>1</v>
      </c>
      <c r="AJ3529" s="18" t="str">
        <f t="shared" si="222"/>
        <v>1</v>
      </c>
      <c r="AK3529" s="18" t="str">
        <f t="shared" si="223"/>
        <v>1</v>
      </c>
      <c r="AL3529" s="18">
        <f t="shared" si="224"/>
        <v>1</v>
      </c>
      <c r="AM3529" t="s">
        <v>55</v>
      </c>
      <c r="AN3529" t="s">
        <v>55</v>
      </c>
      <c r="AO3529">
        <v>0</v>
      </c>
      <c r="AP3529">
        <v>0</v>
      </c>
      <c r="AQ3529">
        <v>0</v>
      </c>
      <c r="AR3529" t="s">
        <v>59</v>
      </c>
      <c r="AS3529" t="s">
        <v>80</v>
      </c>
      <c r="AT3529" t="s">
        <v>80</v>
      </c>
      <c r="AU3529" t="s">
        <v>80</v>
      </c>
      <c r="AV3529" t="s">
        <v>9388</v>
      </c>
      <c r="AW3529" t="s">
        <v>4019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1</v>
      </c>
      <c r="BL3529">
        <v>2016031026</v>
      </c>
      <c r="BM3529">
        <v>26</v>
      </c>
    </row>
    <row r="3530" spans="1:65">
      <c r="A3530" t="s">
        <v>9389</v>
      </c>
      <c r="B3530">
        <v>3529</v>
      </c>
      <c r="C3530" t="s">
        <v>301</v>
      </c>
      <c r="D3530">
        <v>1</v>
      </c>
      <c r="E3530">
        <v>26</v>
      </c>
      <c r="F3530">
        <v>2016031026</v>
      </c>
      <c r="G3530">
        <v>20160310</v>
      </c>
      <c r="H3530" t="s">
        <v>4020</v>
      </c>
      <c r="I3530" t="s">
        <v>1034</v>
      </c>
      <c r="J3530" t="s">
        <v>55</v>
      </c>
      <c r="K3530">
        <v>0</v>
      </c>
      <c r="L3530">
        <v>0</v>
      </c>
      <c r="M3530">
        <v>0</v>
      </c>
      <c r="N3530" t="s">
        <v>56</v>
      </c>
      <c r="O3530" t="s">
        <v>57</v>
      </c>
      <c r="P3530" t="s">
        <v>57</v>
      </c>
      <c r="Q3530" t="s">
        <v>3</v>
      </c>
      <c r="R3530" t="s">
        <v>4012</v>
      </c>
      <c r="S3530" t="s">
        <v>55</v>
      </c>
      <c r="T3530" t="s">
        <v>68</v>
      </c>
      <c r="U3530" t="s">
        <v>68</v>
      </c>
      <c r="V3530" t="s">
        <v>68</v>
      </c>
      <c r="W3530" t="s">
        <v>55</v>
      </c>
      <c r="X3530" t="s">
        <v>56</v>
      </c>
      <c r="Y3530" t="s">
        <v>56</v>
      </c>
      <c r="Z3530" t="s">
        <v>68</v>
      </c>
      <c r="AA3530" t="s">
        <v>132</v>
      </c>
      <c r="AB3530" t="s">
        <v>56</v>
      </c>
      <c r="AC3530" t="s">
        <v>56</v>
      </c>
      <c r="AD3530" t="s">
        <v>56</v>
      </c>
      <c r="AE3530">
        <v>0</v>
      </c>
      <c r="AF3530">
        <v>0</v>
      </c>
      <c r="AG3530">
        <v>0</v>
      </c>
      <c r="AH3530">
        <v>1</v>
      </c>
      <c r="AI3530" s="18" t="str">
        <f t="shared" si="221"/>
        <v>1</v>
      </c>
      <c r="AJ3530" s="18" t="str">
        <f t="shared" si="222"/>
        <v>1</v>
      </c>
      <c r="AK3530" s="18" t="str">
        <f t="shared" si="223"/>
        <v>1</v>
      </c>
      <c r="AL3530" s="18">
        <f t="shared" si="224"/>
        <v>1</v>
      </c>
      <c r="AM3530" t="s">
        <v>55</v>
      </c>
      <c r="AN3530" t="s">
        <v>55</v>
      </c>
      <c r="AO3530">
        <v>1</v>
      </c>
      <c r="AP3530">
        <v>0</v>
      </c>
      <c r="AQ3530">
        <v>0</v>
      </c>
      <c r="AR3530" t="s">
        <v>209</v>
      </c>
      <c r="AS3530" t="s">
        <v>58</v>
      </c>
      <c r="AT3530" t="s">
        <v>58</v>
      </c>
      <c r="AU3530" t="s">
        <v>1326</v>
      </c>
      <c r="AV3530" t="s">
        <v>9389</v>
      </c>
      <c r="AW3530" t="s">
        <v>4020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</v>
      </c>
      <c r="BL3530">
        <v>2016031026</v>
      </c>
      <c r="BM3530">
        <v>26</v>
      </c>
    </row>
    <row r="3531" spans="1:65">
      <c r="A3531" t="s">
        <v>9390</v>
      </c>
      <c r="B3531">
        <v>3530</v>
      </c>
      <c r="C3531" t="s">
        <v>301</v>
      </c>
      <c r="D3531">
        <v>1</v>
      </c>
      <c r="E3531">
        <v>26</v>
      </c>
      <c r="F3531">
        <v>2016031026</v>
      </c>
      <c r="G3531">
        <v>20160310</v>
      </c>
      <c r="H3531" t="s">
        <v>4021</v>
      </c>
      <c r="I3531" t="s">
        <v>54</v>
      </c>
      <c r="J3531" t="s">
        <v>55</v>
      </c>
      <c r="K3531">
        <v>1</v>
      </c>
      <c r="L3531">
        <v>1</v>
      </c>
      <c r="M3531">
        <v>0</v>
      </c>
      <c r="N3531" t="s">
        <v>56</v>
      </c>
      <c r="O3531" t="s">
        <v>1243</v>
      </c>
      <c r="P3531" t="s">
        <v>68</v>
      </c>
      <c r="Q3531" t="s">
        <v>3</v>
      </c>
      <c r="R3531" t="s">
        <v>80</v>
      </c>
      <c r="S3531" t="s">
        <v>55</v>
      </c>
      <c r="T3531" t="s">
        <v>56</v>
      </c>
      <c r="U3531" t="s">
        <v>56</v>
      </c>
      <c r="V3531" t="s">
        <v>56</v>
      </c>
      <c r="W3531" t="s">
        <v>55</v>
      </c>
      <c r="X3531" t="s">
        <v>56</v>
      </c>
      <c r="Y3531" t="s">
        <v>56</v>
      </c>
      <c r="Z3531" t="s">
        <v>68</v>
      </c>
      <c r="AA3531" t="s">
        <v>132</v>
      </c>
      <c r="AB3531" t="s">
        <v>56</v>
      </c>
      <c r="AC3531" t="s">
        <v>56</v>
      </c>
      <c r="AD3531" t="s">
        <v>56</v>
      </c>
      <c r="AE3531">
        <v>0</v>
      </c>
      <c r="AF3531">
        <v>0</v>
      </c>
      <c r="AG3531">
        <v>0</v>
      </c>
      <c r="AH3531">
        <v>1</v>
      </c>
      <c r="AI3531" s="18" t="str">
        <f t="shared" si="221"/>
        <v>1</v>
      </c>
      <c r="AJ3531" s="18" t="str">
        <f t="shared" si="222"/>
        <v>1</v>
      </c>
      <c r="AK3531" s="18" t="str">
        <f t="shared" si="223"/>
        <v>1</v>
      </c>
      <c r="AL3531" s="18">
        <f t="shared" si="224"/>
        <v>1</v>
      </c>
      <c r="AM3531" t="s">
        <v>55</v>
      </c>
      <c r="AN3531" t="s">
        <v>55</v>
      </c>
      <c r="AO3531">
        <v>0</v>
      </c>
      <c r="AP3531">
        <v>0</v>
      </c>
      <c r="AQ3531">
        <v>0</v>
      </c>
      <c r="AR3531" t="s">
        <v>59</v>
      </c>
      <c r="AS3531" t="s">
        <v>80</v>
      </c>
      <c r="AT3531" t="s">
        <v>80</v>
      </c>
      <c r="AU3531" t="s">
        <v>80</v>
      </c>
      <c r="AV3531" t="s">
        <v>9390</v>
      </c>
      <c r="AW3531" t="s">
        <v>4021</v>
      </c>
      <c r="AX3531">
        <v>0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1</v>
      </c>
      <c r="BL3531">
        <v>2016031026</v>
      </c>
      <c r="BM3531">
        <v>26</v>
      </c>
    </row>
    <row r="3532" spans="1:65">
      <c r="A3532" t="s">
        <v>9391</v>
      </c>
      <c r="B3532">
        <v>3531</v>
      </c>
      <c r="C3532" t="s">
        <v>301</v>
      </c>
      <c r="D3532">
        <v>1</v>
      </c>
      <c r="E3532">
        <v>26</v>
      </c>
      <c r="F3532">
        <v>2016031026</v>
      </c>
      <c r="G3532">
        <v>20160310</v>
      </c>
      <c r="H3532" t="s">
        <v>4022</v>
      </c>
      <c r="I3532" t="s">
        <v>54</v>
      </c>
      <c r="J3532" t="s">
        <v>55</v>
      </c>
      <c r="K3532">
        <v>0</v>
      </c>
      <c r="L3532">
        <v>0</v>
      </c>
      <c r="M3532">
        <v>0</v>
      </c>
      <c r="N3532" t="s">
        <v>56</v>
      </c>
      <c r="O3532" t="s">
        <v>57</v>
      </c>
      <c r="P3532" t="s">
        <v>57</v>
      </c>
      <c r="Q3532" t="s">
        <v>3</v>
      </c>
      <c r="R3532" t="s">
        <v>140</v>
      </c>
      <c r="S3532" t="s">
        <v>55</v>
      </c>
      <c r="T3532" t="s">
        <v>56</v>
      </c>
      <c r="U3532" t="s">
        <v>56</v>
      </c>
      <c r="V3532" t="s">
        <v>56</v>
      </c>
      <c r="W3532" t="s">
        <v>55</v>
      </c>
      <c r="X3532" t="s">
        <v>56</v>
      </c>
      <c r="Y3532" t="s">
        <v>56</v>
      </c>
      <c r="Z3532" t="s">
        <v>56</v>
      </c>
      <c r="AA3532" t="s">
        <v>57</v>
      </c>
      <c r="AB3532" t="s">
        <v>56</v>
      </c>
      <c r="AC3532" t="s">
        <v>56</v>
      </c>
      <c r="AD3532" t="s">
        <v>56</v>
      </c>
      <c r="AE3532">
        <v>0</v>
      </c>
      <c r="AF3532">
        <v>0</v>
      </c>
      <c r="AG3532">
        <v>0</v>
      </c>
      <c r="AH3532">
        <v>1</v>
      </c>
      <c r="AI3532" s="18" t="str">
        <f t="shared" si="221"/>
        <v>1</v>
      </c>
      <c r="AJ3532" s="18" t="str">
        <f t="shared" si="222"/>
        <v>1</v>
      </c>
      <c r="AK3532" s="18" t="str">
        <f t="shared" si="223"/>
        <v>1</v>
      </c>
      <c r="AL3532" s="18">
        <f t="shared" si="224"/>
        <v>1</v>
      </c>
      <c r="AM3532" t="s">
        <v>55</v>
      </c>
      <c r="AN3532" t="s">
        <v>55</v>
      </c>
      <c r="AO3532">
        <v>0</v>
      </c>
      <c r="AP3532">
        <v>0</v>
      </c>
      <c r="AQ3532">
        <v>0</v>
      </c>
      <c r="AR3532" t="s">
        <v>59</v>
      </c>
      <c r="AS3532" t="s">
        <v>141</v>
      </c>
      <c r="AT3532" t="s">
        <v>141</v>
      </c>
      <c r="AU3532" t="s">
        <v>1326</v>
      </c>
      <c r="AV3532" t="s">
        <v>9391</v>
      </c>
      <c r="AW3532" t="s">
        <v>4022</v>
      </c>
      <c r="AX3532">
        <v>0</v>
      </c>
      <c r="AY3532">
        <v>0</v>
      </c>
      <c r="AZ3532">
        <v>0</v>
      </c>
      <c r="BA3532">
        <v>1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1</v>
      </c>
      <c r="BL3532">
        <v>2016031026</v>
      </c>
      <c r="BM3532">
        <v>26</v>
      </c>
    </row>
    <row r="3533" spans="1:65">
      <c r="A3533" t="s">
        <v>9392</v>
      </c>
      <c r="B3533">
        <v>3532</v>
      </c>
      <c r="C3533" t="s">
        <v>301</v>
      </c>
      <c r="D3533">
        <v>1</v>
      </c>
      <c r="E3533">
        <v>26</v>
      </c>
      <c r="F3533">
        <v>2016031026</v>
      </c>
      <c r="G3533">
        <v>20160310</v>
      </c>
      <c r="H3533" t="s">
        <v>4023</v>
      </c>
      <c r="I3533" t="s">
        <v>54</v>
      </c>
      <c r="J3533" t="s">
        <v>55</v>
      </c>
      <c r="K3533">
        <v>1</v>
      </c>
      <c r="L3533">
        <v>0</v>
      </c>
      <c r="M3533">
        <v>1</v>
      </c>
      <c r="N3533" t="s">
        <v>56</v>
      </c>
      <c r="O3533" t="s">
        <v>89</v>
      </c>
      <c r="P3533" t="s">
        <v>68</v>
      </c>
      <c r="Q3533" t="s">
        <v>3</v>
      </c>
      <c r="R3533" t="s">
        <v>140</v>
      </c>
      <c r="S3533" t="s">
        <v>55</v>
      </c>
      <c r="T3533" t="s">
        <v>56</v>
      </c>
      <c r="U3533" t="s">
        <v>56</v>
      </c>
      <c r="V3533" t="s">
        <v>56</v>
      </c>
      <c r="W3533" t="s">
        <v>55</v>
      </c>
      <c r="X3533" t="s">
        <v>56</v>
      </c>
      <c r="Y3533" t="s">
        <v>56</v>
      </c>
      <c r="Z3533" t="s">
        <v>56</v>
      </c>
      <c r="AA3533" t="s">
        <v>57</v>
      </c>
      <c r="AB3533" t="s">
        <v>56</v>
      </c>
      <c r="AC3533" t="s">
        <v>56</v>
      </c>
      <c r="AD3533" t="s">
        <v>56</v>
      </c>
      <c r="AE3533">
        <v>0</v>
      </c>
      <c r="AF3533">
        <v>0</v>
      </c>
      <c r="AG3533">
        <v>0</v>
      </c>
      <c r="AH3533">
        <v>1</v>
      </c>
      <c r="AI3533" s="18" t="str">
        <f t="shared" si="221"/>
        <v>1</v>
      </c>
      <c r="AJ3533" s="18" t="str">
        <f t="shared" si="222"/>
        <v>1</v>
      </c>
      <c r="AK3533" s="18" t="str">
        <f t="shared" si="223"/>
        <v>1</v>
      </c>
      <c r="AL3533" s="18">
        <f t="shared" si="224"/>
        <v>1</v>
      </c>
      <c r="AM3533" t="s">
        <v>55</v>
      </c>
      <c r="AN3533" t="s">
        <v>55</v>
      </c>
      <c r="AO3533">
        <v>0</v>
      </c>
      <c r="AP3533">
        <v>0</v>
      </c>
      <c r="AQ3533">
        <v>0</v>
      </c>
      <c r="AR3533" t="s">
        <v>59</v>
      </c>
      <c r="AS3533" t="s">
        <v>141</v>
      </c>
      <c r="AT3533" t="s">
        <v>141</v>
      </c>
      <c r="AU3533" t="s">
        <v>1326</v>
      </c>
      <c r="AV3533" t="s">
        <v>9392</v>
      </c>
      <c r="AW3533" t="s">
        <v>4023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1</v>
      </c>
      <c r="BL3533">
        <v>2016031026</v>
      </c>
      <c r="BM3533">
        <v>26</v>
      </c>
    </row>
    <row r="3534" spans="1:65">
      <c r="A3534" t="s">
        <v>9393</v>
      </c>
      <c r="B3534">
        <v>3533</v>
      </c>
      <c r="C3534" t="s">
        <v>301</v>
      </c>
      <c r="D3534">
        <v>1</v>
      </c>
      <c r="E3534">
        <v>26</v>
      </c>
      <c r="F3534">
        <v>2016031026</v>
      </c>
      <c r="G3534">
        <v>20160310</v>
      </c>
      <c r="H3534" t="s">
        <v>4024</v>
      </c>
      <c r="I3534" t="s">
        <v>54</v>
      </c>
      <c r="J3534" t="s">
        <v>55</v>
      </c>
      <c r="K3534">
        <v>0</v>
      </c>
      <c r="L3534">
        <v>0</v>
      </c>
      <c r="M3534">
        <v>0</v>
      </c>
      <c r="N3534" t="s">
        <v>56</v>
      </c>
      <c r="O3534" t="s">
        <v>57</v>
      </c>
      <c r="P3534" t="s">
        <v>57</v>
      </c>
      <c r="Q3534" t="s">
        <v>3</v>
      </c>
      <c r="R3534" t="s">
        <v>140</v>
      </c>
      <c r="S3534" t="s">
        <v>55</v>
      </c>
      <c r="T3534" t="s">
        <v>56</v>
      </c>
      <c r="U3534" t="s">
        <v>56</v>
      </c>
      <c r="V3534" t="s">
        <v>56</v>
      </c>
      <c r="W3534" t="s">
        <v>55</v>
      </c>
      <c r="X3534" t="s">
        <v>56</v>
      </c>
      <c r="Y3534" t="s">
        <v>56</v>
      </c>
      <c r="Z3534" t="s">
        <v>56</v>
      </c>
      <c r="AA3534" t="s">
        <v>57</v>
      </c>
      <c r="AB3534" t="s">
        <v>56</v>
      </c>
      <c r="AC3534" t="s">
        <v>68</v>
      </c>
      <c r="AD3534" t="s">
        <v>56</v>
      </c>
      <c r="AE3534">
        <v>0</v>
      </c>
      <c r="AF3534">
        <v>0</v>
      </c>
      <c r="AG3534">
        <v>0</v>
      </c>
      <c r="AH3534">
        <v>1</v>
      </c>
      <c r="AI3534" s="18" t="str">
        <f t="shared" si="221"/>
        <v>1</v>
      </c>
      <c r="AJ3534" s="18" t="str">
        <f t="shared" si="222"/>
        <v>1</v>
      </c>
      <c r="AK3534" s="18" t="str">
        <f t="shared" si="223"/>
        <v>1</v>
      </c>
      <c r="AL3534" s="18">
        <f t="shared" si="224"/>
        <v>1</v>
      </c>
      <c r="AM3534" t="s">
        <v>55</v>
      </c>
      <c r="AN3534" t="s">
        <v>55</v>
      </c>
      <c r="AO3534">
        <v>1</v>
      </c>
      <c r="AP3534">
        <v>0</v>
      </c>
      <c r="AQ3534">
        <v>0</v>
      </c>
      <c r="AR3534" t="s">
        <v>59</v>
      </c>
      <c r="AS3534" t="s">
        <v>141</v>
      </c>
      <c r="AT3534" t="s">
        <v>141</v>
      </c>
      <c r="AU3534" t="s">
        <v>1326</v>
      </c>
      <c r="AV3534" t="s">
        <v>9393</v>
      </c>
      <c r="AW3534" t="s">
        <v>4024</v>
      </c>
      <c r="AX3534">
        <v>0</v>
      </c>
      <c r="AY3534">
        <v>0</v>
      </c>
      <c r="AZ3534">
        <v>0</v>
      </c>
      <c r="BA3534">
        <v>1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1</v>
      </c>
      <c r="BL3534">
        <v>2016031026</v>
      </c>
      <c r="BM3534">
        <v>26</v>
      </c>
    </row>
    <row r="3535" spans="1:65">
      <c r="A3535" t="s">
        <v>9394</v>
      </c>
      <c r="B3535">
        <v>3534</v>
      </c>
      <c r="C3535" t="s">
        <v>301</v>
      </c>
      <c r="D3535">
        <v>1</v>
      </c>
      <c r="E3535">
        <v>26</v>
      </c>
      <c r="F3535">
        <v>2016031026</v>
      </c>
      <c r="G3535">
        <v>20160310</v>
      </c>
      <c r="H3535" t="s">
        <v>4025</v>
      </c>
      <c r="I3535" t="s">
        <v>54</v>
      </c>
      <c r="J3535" t="s">
        <v>55</v>
      </c>
      <c r="K3535">
        <v>0</v>
      </c>
      <c r="L3535">
        <v>0</v>
      </c>
      <c r="M3535">
        <v>0</v>
      </c>
      <c r="N3535" t="s">
        <v>56</v>
      </c>
      <c r="O3535" t="s">
        <v>57</v>
      </c>
      <c r="P3535" t="s">
        <v>57</v>
      </c>
      <c r="Q3535" t="s">
        <v>3</v>
      </c>
      <c r="R3535" t="s">
        <v>80</v>
      </c>
      <c r="S3535" t="s">
        <v>55</v>
      </c>
      <c r="T3535" t="s">
        <v>56</v>
      </c>
      <c r="U3535" t="s">
        <v>56</v>
      </c>
      <c r="V3535" t="s">
        <v>56</v>
      </c>
      <c r="W3535" t="s">
        <v>55</v>
      </c>
      <c r="X3535" t="s">
        <v>56</v>
      </c>
      <c r="Y3535" t="s">
        <v>56</v>
      </c>
      <c r="Z3535" t="s">
        <v>56</v>
      </c>
      <c r="AA3535" t="s">
        <v>57</v>
      </c>
      <c r="AB3535" t="s">
        <v>56</v>
      </c>
      <c r="AC3535" t="s">
        <v>56</v>
      </c>
      <c r="AD3535" t="s">
        <v>56</v>
      </c>
      <c r="AE3535">
        <v>0</v>
      </c>
      <c r="AF3535">
        <v>0</v>
      </c>
      <c r="AG3535">
        <v>0</v>
      </c>
      <c r="AH3535">
        <v>1</v>
      </c>
      <c r="AI3535" s="18" t="str">
        <f t="shared" si="221"/>
        <v>1</v>
      </c>
      <c r="AJ3535" s="18" t="str">
        <f t="shared" si="222"/>
        <v>1</v>
      </c>
      <c r="AK3535" s="18" t="str">
        <f t="shared" si="223"/>
        <v>1</v>
      </c>
      <c r="AL3535" s="18">
        <f t="shared" si="224"/>
        <v>1</v>
      </c>
      <c r="AM3535" t="s">
        <v>55</v>
      </c>
      <c r="AN3535" t="s">
        <v>55</v>
      </c>
      <c r="AO3535">
        <v>0</v>
      </c>
      <c r="AP3535">
        <v>0</v>
      </c>
      <c r="AQ3535">
        <v>0</v>
      </c>
      <c r="AR3535" t="s">
        <v>59</v>
      </c>
      <c r="AS3535" t="s">
        <v>80</v>
      </c>
      <c r="AT3535" t="s">
        <v>80</v>
      </c>
      <c r="AU3535" t="s">
        <v>80</v>
      </c>
      <c r="AV3535" t="s">
        <v>9394</v>
      </c>
      <c r="AW3535" t="s">
        <v>4025</v>
      </c>
      <c r="AX3535">
        <v>0</v>
      </c>
      <c r="AY3535">
        <v>0</v>
      </c>
      <c r="AZ3535">
        <v>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1</v>
      </c>
      <c r="BL3535">
        <v>2016031026</v>
      </c>
      <c r="BM3535">
        <v>26</v>
      </c>
    </row>
    <row r="3536" spans="1:65">
      <c r="A3536" t="s">
        <v>9395</v>
      </c>
      <c r="B3536">
        <v>3535</v>
      </c>
      <c r="C3536" t="s">
        <v>301</v>
      </c>
      <c r="D3536">
        <v>1</v>
      </c>
      <c r="E3536">
        <v>26</v>
      </c>
      <c r="F3536">
        <v>2016031026</v>
      </c>
      <c r="G3536">
        <v>20160310</v>
      </c>
      <c r="H3536" t="s">
        <v>4026</v>
      </c>
      <c r="I3536" t="s">
        <v>54</v>
      </c>
      <c r="J3536" t="s">
        <v>55</v>
      </c>
      <c r="K3536">
        <v>0</v>
      </c>
      <c r="L3536">
        <v>0</v>
      </c>
      <c r="M3536">
        <v>0</v>
      </c>
      <c r="N3536" t="s">
        <v>56</v>
      </c>
      <c r="O3536" t="s">
        <v>57</v>
      </c>
      <c r="P3536" t="s">
        <v>57</v>
      </c>
      <c r="Q3536" t="s">
        <v>3</v>
      </c>
      <c r="R3536" t="s">
        <v>80</v>
      </c>
      <c r="S3536" t="s">
        <v>55</v>
      </c>
      <c r="T3536" t="s">
        <v>56</v>
      </c>
      <c r="U3536" t="s">
        <v>56</v>
      </c>
      <c r="V3536" t="s">
        <v>56</v>
      </c>
      <c r="W3536" t="s">
        <v>55</v>
      </c>
      <c r="X3536" t="s">
        <v>56</v>
      </c>
      <c r="Y3536" t="s">
        <v>56</v>
      </c>
      <c r="Z3536" t="s">
        <v>56</v>
      </c>
      <c r="AA3536" t="s">
        <v>57</v>
      </c>
      <c r="AB3536" t="s">
        <v>56</v>
      </c>
      <c r="AC3536" t="s">
        <v>56</v>
      </c>
      <c r="AD3536" t="s">
        <v>56</v>
      </c>
      <c r="AE3536">
        <v>0</v>
      </c>
      <c r="AF3536">
        <v>0</v>
      </c>
      <c r="AG3536">
        <v>0</v>
      </c>
      <c r="AH3536">
        <v>1</v>
      </c>
      <c r="AI3536" s="18" t="str">
        <f t="shared" si="221"/>
        <v>1</v>
      </c>
      <c r="AJ3536" s="18" t="str">
        <f t="shared" si="222"/>
        <v>1</v>
      </c>
      <c r="AK3536" s="18" t="str">
        <f t="shared" si="223"/>
        <v>1</v>
      </c>
      <c r="AL3536" s="18">
        <f t="shared" si="224"/>
        <v>1</v>
      </c>
      <c r="AM3536" t="s">
        <v>55</v>
      </c>
      <c r="AN3536" t="s">
        <v>55</v>
      </c>
      <c r="AO3536">
        <v>0</v>
      </c>
      <c r="AP3536">
        <v>0</v>
      </c>
      <c r="AQ3536">
        <v>0</v>
      </c>
      <c r="AR3536" t="s">
        <v>59</v>
      </c>
      <c r="AS3536" t="s">
        <v>80</v>
      </c>
      <c r="AT3536" t="s">
        <v>80</v>
      </c>
      <c r="AU3536" t="s">
        <v>80</v>
      </c>
      <c r="AV3536" t="s">
        <v>9395</v>
      </c>
      <c r="AW3536" t="s">
        <v>4026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</v>
      </c>
      <c r="BL3536">
        <v>2016031026</v>
      </c>
      <c r="BM3536">
        <v>26</v>
      </c>
    </row>
    <row r="3537" spans="1:65">
      <c r="A3537" t="s">
        <v>9396</v>
      </c>
      <c r="B3537">
        <v>3536</v>
      </c>
      <c r="C3537" t="s">
        <v>301</v>
      </c>
      <c r="D3537">
        <v>1</v>
      </c>
      <c r="E3537">
        <v>26</v>
      </c>
      <c r="F3537">
        <v>2016031026</v>
      </c>
      <c r="G3537">
        <v>20160310</v>
      </c>
      <c r="H3537" t="s">
        <v>4027</v>
      </c>
      <c r="I3537" t="s">
        <v>54</v>
      </c>
      <c r="J3537" t="s">
        <v>55</v>
      </c>
      <c r="K3537">
        <v>0</v>
      </c>
      <c r="L3537">
        <v>0</v>
      </c>
      <c r="M3537">
        <v>0</v>
      </c>
      <c r="N3537" t="s">
        <v>56</v>
      </c>
      <c r="O3537" t="s">
        <v>57</v>
      </c>
      <c r="P3537" t="s">
        <v>57</v>
      </c>
      <c r="Q3537" t="s">
        <v>3</v>
      </c>
      <c r="R3537" t="s">
        <v>80</v>
      </c>
      <c r="S3537" t="s">
        <v>55</v>
      </c>
      <c r="T3537" t="s">
        <v>56</v>
      </c>
      <c r="U3537" t="s">
        <v>56</v>
      </c>
      <c r="V3537" t="s">
        <v>56</v>
      </c>
      <c r="W3537" t="s">
        <v>55</v>
      </c>
      <c r="X3537" t="s">
        <v>56</v>
      </c>
      <c r="Y3537" t="s">
        <v>56</v>
      </c>
      <c r="Z3537" t="s">
        <v>56</v>
      </c>
      <c r="AA3537" t="s">
        <v>57</v>
      </c>
      <c r="AB3537" t="s">
        <v>56</v>
      </c>
      <c r="AC3537" t="s">
        <v>68</v>
      </c>
      <c r="AD3537" t="s">
        <v>56</v>
      </c>
      <c r="AE3537">
        <v>0</v>
      </c>
      <c r="AF3537">
        <v>0</v>
      </c>
      <c r="AG3537">
        <v>0</v>
      </c>
      <c r="AH3537">
        <v>1</v>
      </c>
      <c r="AI3537" s="18" t="str">
        <f t="shared" si="221"/>
        <v>1</v>
      </c>
      <c r="AJ3537" s="18" t="str">
        <f t="shared" si="222"/>
        <v>1</v>
      </c>
      <c r="AK3537" s="18" t="str">
        <f t="shared" si="223"/>
        <v>1</v>
      </c>
      <c r="AL3537" s="18">
        <f t="shared" si="224"/>
        <v>1</v>
      </c>
      <c r="AM3537" t="s">
        <v>55</v>
      </c>
      <c r="AN3537" t="s">
        <v>55</v>
      </c>
      <c r="AO3537">
        <v>0</v>
      </c>
      <c r="AP3537">
        <v>0</v>
      </c>
      <c r="AQ3537">
        <v>0</v>
      </c>
      <c r="AR3537" t="s">
        <v>59</v>
      </c>
      <c r="AS3537" t="s">
        <v>80</v>
      </c>
      <c r="AT3537" t="s">
        <v>80</v>
      </c>
      <c r="AU3537" t="s">
        <v>80</v>
      </c>
      <c r="AV3537" t="s">
        <v>9396</v>
      </c>
      <c r="AW3537" t="s">
        <v>4027</v>
      </c>
      <c r="AX3537">
        <v>0</v>
      </c>
      <c r="AY3537">
        <v>0</v>
      </c>
      <c r="AZ3537">
        <v>0</v>
      </c>
      <c r="BA3537">
        <v>1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1</v>
      </c>
      <c r="BL3537">
        <v>2016031026</v>
      </c>
      <c r="BM3537">
        <v>26</v>
      </c>
    </row>
    <row r="3538" spans="1:65">
      <c r="A3538" t="s">
        <v>9397</v>
      </c>
      <c r="B3538">
        <v>3537</v>
      </c>
      <c r="C3538" t="s">
        <v>301</v>
      </c>
      <c r="D3538">
        <v>1</v>
      </c>
      <c r="E3538">
        <v>26</v>
      </c>
      <c r="F3538">
        <v>2016031026</v>
      </c>
      <c r="G3538">
        <v>20160310</v>
      </c>
      <c r="H3538" t="s">
        <v>4028</v>
      </c>
      <c r="I3538" t="s">
        <v>618</v>
      </c>
      <c r="J3538" t="s">
        <v>55</v>
      </c>
      <c r="K3538">
        <v>1</v>
      </c>
      <c r="L3538">
        <v>1</v>
      </c>
      <c r="M3538">
        <v>0</v>
      </c>
      <c r="N3538" t="s">
        <v>56</v>
      </c>
      <c r="O3538" t="s">
        <v>618</v>
      </c>
      <c r="P3538" t="s">
        <v>68</v>
      </c>
      <c r="Q3538" t="s">
        <v>3</v>
      </c>
      <c r="R3538" t="s">
        <v>80</v>
      </c>
      <c r="S3538" t="s">
        <v>55</v>
      </c>
      <c r="T3538" t="s">
        <v>56</v>
      </c>
      <c r="U3538" t="s">
        <v>56</v>
      </c>
      <c r="V3538" t="s">
        <v>56</v>
      </c>
      <c r="W3538" t="s">
        <v>55</v>
      </c>
      <c r="X3538" t="s">
        <v>56</v>
      </c>
      <c r="Y3538" t="s">
        <v>56</v>
      </c>
      <c r="Z3538" t="s">
        <v>68</v>
      </c>
      <c r="AA3538" t="s">
        <v>132</v>
      </c>
      <c r="AB3538" t="s">
        <v>56</v>
      </c>
      <c r="AC3538" t="s">
        <v>68</v>
      </c>
      <c r="AD3538" t="s">
        <v>56</v>
      </c>
      <c r="AE3538">
        <v>0</v>
      </c>
      <c r="AF3538">
        <v>0</v>
      </c>
      <c r="AG3538">
        <v>0</v>
      </c>
      <c r="AH3538">
        <v>1</v>
      </c>
      <c r="AI3538" s="18" t="str">
        <f t="shared" si="221"/>
        <v>1</v>
      </c>
      <c r="AJ3538" s="18" t="str">
        <f t="shared" si="222"/>
        <v>1</v>
      </c>
      <c r="AK3538" s="18" t="str">
        <f t="shared" si="223"/>
        <v>1</v>
      </c>
      <c r="AL3538" s="18">
        <f t="shared" si="224"/>
        <v>1</v>
      </c>
      <c r="AM3538" t="s">
        <v>55</v>
      </c>
      <c r="AN3538" t="s">
        <v>55</v>
      </c>
      <c r="AO3538">
        <v>1</v>
      </c>
      <c r="AP3538">
        <v>0</v>
      </c>
      <c r="AQ3538">
        <v>0</v>
      </c>
      <c r="AR3538" t="s">
        <v>379</v>
      </c>
      <c r="AS3538" t="s">
        <v>80</v>
      </c>
      <c r="AT3538" t="s">
        <v>80</v>
      </c>
      <c r="AU3538" t="s">
        <v>80</v>
      </c>
      <c r="AV3538" t="s">
        <v>9397</v>
      </c>
      <c r="AW3538" t="s">
        <v>4028</v>
      </c>
      <c r="AX3538">
        <v>0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1</v>
      </c>
      <c r="BL3538">
        <v>2016031026</v>
      </c>
      <c r="BM3538">
        <v>26</v>
      </c>
    </row>
    <row r="3539" spans="1:65">
      <c r="A3539" t="s">
        <v>9398</v>
      </c>
      <c r="B3539">
        <v>3538</v>
      </c>
      <c r="C3539" t="s">
        <v>57</v>
      </c>
      <c r="D3539" t="s">
        <v>55</v>
      </c>
      <c r="E3539">
        <v>26</v>
      </c>
      <c r="F3539">
        <v>2016031026</v>
      </c>
      <c r="G3539" t="s">
        <v>55</v>
      </c>
      <c r="H3539" t="s">
        <v>4029</v>
      </c>
      <c r="I3539" t="s">
        <v>55</v>
      </c>
      <c r="J3539" t="s">
        <v>55</v>
      </c>
      <c r="K3539" t="s">
        <v>55</v>
      </c>
      <c r="L3539" t="s">
        <v>55</v>
      </c>
      <c r="M3539" t="s">
        <v>55</v>
      </c>
      <c r="N3539" t="s">
        <v>57</v>
      </c>
      <c r="O3539" t="s">
        <v>57</v>
      </c>
      <c r="P3539" t="s">
        <v>57</v>
      </c>
      <c r="Q3539" t="s">
        <v>57</v>
      </c>
      <c r="R3539" t="s">
        <v>57</v>
      </c>
      <c r="S3539" t="s">
        <v>55</v>
      </c>
      <c r="T3539" t="s">
        <v>57</v>
      </c>
      <c r="U3539" t="s">
        <v>57</v>
      </c>
      <c r="V3539" t="s">
        <v>57</v>
      </c>
      <c r="W3539" t="s">
        <v>55</v>
      </c>
      <c r="X3539" t="s">
        <v>57</v>
      </c>
      <c r="Y3539" t="s">
        <v>57</v>
      </c>
      <c r="Z3539" t="s">
        <v>57</v>
      </c>
      <c r="AA3539" t="s">
        <v>57</v>
      </c>
      <c r="AB3539" t="s">
        <v>57</v>
      </c>
      <c r="AC3539" t="s">
        <v>57</v>
      </c>
      <c r="AD3539" t="s">
        <v>57</v>
      </c>
      <c r="AE3539">
        <v>0</v>
      </c>
      <c r="AF3539">
        <v>0</v>
      </c>
      <c r="AG3539">
        <v>0</v>
      </c>
      <c r="AH3539">
        <v>0</v>
      </c>
      <c r="AI3539" s="18" t="str">
        <f t="shared" si="221"/>
        <v>1</v>
      </c>
      <c r="AJ3539" s="18" t="str">
        <f t="shared" si="222"/>
        <v>1</v>
      </c>
      <c r="AK3539" s="18" t="str">
        <f t="shared" si="223"/>
        <v>1</v>
      </c>
      <c r="AL3539" s="18">
        <f t="shared" si="224"/>
        <v>0</v>
      </c>
      <c r="AM3539" t="s">
        <v>55</v>
      </c>
      <c r="AN3539" t="s">
        <v>55</v>
      </c>
      <c r="AO3539">
        <v>0</v>
      </c>
      <c r="AP3539">
        <v>1</v>
      </c>
      <c r="AQ3539">
        <v>0</v>
      </c>
      <c r="AR3539" t="s">
        <v>59</v>
      </c>
      <c r="AS3539" t="s">
        <v>80</v>
      </c>
      <c r="AT3539" t="s">
        <v>80</v>
      </c>
      <c r="AU3539" t="s">
        <v>80</v>
      </c>
      <c r="AV3539" t="s">
        <v>9398</v>
      </c>
      <c r="AW3539" t="s">
        <v>4029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2016031026</v>
      </c>
      <c r="BM3539">
        <v>26</v>
      </c>
    </row>
    <row r="3540" spans="1:65">
      <c r="A3540" t="s">
        <v>9399</v>
      </c>
      <c r="B3540">
        <v>3539</v>
      </c>
      <c r="C3540" t="s">
        <v>301</v>
      </c>
      <c r="D3540">
        <v>1</v>
      </c>
      <c r="E3540">
        <v>26</v>
      </c>
      <c r="F3540">
        <v>2016031026</v>
      </c>
      <c r="G3540">
        <v>20160310</v>
      </c>
      <c r="H3540" t="s">
        <v>4030</v>
      </c>
      <c r="I3540" t="s">
        <v>54</v>
      </c>
      <c r="J3540" t="s">
        <v>55</v>
      </c>
      <c r="K3540">
        <v>0</v>
      </c>
      <c r="L3540">
        <v>0</v>
      </c>
      <c r="M3540">
        <v>0</v>
      </c>
      <c r="N3540" t="s">
        <v>56</v>
      </c>
      <c r="O3540" t="s">
        <v>57</v>
      </c>
      <c r="P3540" t="s">
        <v>57</v>
      </c>
      <c r="Q3540" t="s">
        <v>3</v>
      </c>
      <c r="R3540" t="s">
        <v>80</v>
      </c>
      <c r="S3540" t="s">
        <v>55</v>
      </c>
      <c r="T3540" t="s">
        <v>56</v>
      </c>
      <c r="U3540" t="s">
        <v>56</v>
      </c>
      <c r="V3540" t="s">
        <v>56</v>
      </c>
      <c r="W3540" t="s">
        <v>55</v>
      </c>
      <c r="X3540" t="s">
        <v>56</v>
      </c>
      <c r="Y3540" t="s">
        <v>56</v>
      </c>
      <c r="Z3540" t="s">
        <v>56</v>
      </c>
      <c r="AA3540" t="s">
        <v>57</v>
      </c>
      <c r="AB3540" t="s">
        <v>56</v>
      </c>
      <c r="AC3540" t="s">
        <v>56</v>
      </c>
      <c r="AD3540" t="s">
        <v>56</v>
      </c>
      <c r="AE3540">
        <v>0</v>
      </c>
      <c r="AF3540">
        <v>0</v>
      </c>
      <c r="AG3540">
        <v>0</v>
      </c>
      <c r="AH3540">
        <v>1</v>
      </c>
      <c r="AI3540" s="18" t="str">
        <f t="shared" si="221"/>
        <v>1</v>
      </c>
      <c r="AJ3540" s="18" t="str">
        <f t="shared" si="222"/>
        <v>1</v>
      </c>
      <c r="AK3540" s="18" t="str">
        <f t="shared" si="223"/>
        <v>1</v>
      </c>
      <c r="AL3540" s="18">
        <f t="shared" si="224"/>
        <v>1</v>
      </c>
      <c r="AM3540" t="s">
        <v>55</v>
      </c>
      <c r="AN3540" t="s">
        <v>55</v>
      </c>
      <c r="AO3540">
        <v>0</v>
      </c>
      <c r="AP3540">
        <v>0</v>
      </c>
      <c r="AQ3540">
        <v>0</v>
      </c>
      <c r="AR3540" t="s">
        <v>59</v>
      </c>
      <c r="AS3540" t="s">
        <v>80</v>
      </c>
      <c r="AT3540" t="s">
        <v>80</v>
      </c>
      <c r="AU3540" t="s">
        <v>80</v>
      </c>
      <c r="AV3540" t="s">
        <v>9399</v>
      </c>
      <c r="AW3540" t="s">
        <v>4030</v>
      </c>
      <c r="AX3540">
        <v>0</v>
      </c>
      <c r="AY3540">
        <v>0</v>
      </c>
      <c r="AZ3540">
        <v>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1</v>
      </c>
      <c r="BL3540">
        <v>2016031026</v>
      </c>
      <c r="BM3540">
        <v>26</v>
      </c>
    </row>
    <row r="3541" spans="1:65">
      <c r="A3541" t="s">
        <v>9400</v>
      </c>
      <c r="B3541">
        <v>3540</v>
      </c>
      <c r="C3541" t="s">
        <v>301</v>
      </c>
      <c r="D3541">
        <v>1</v>
      </c>
      <c r="E3541">
        <v>26</v>
      </c>
      <c r="F3541">
        <v>2016031026</v>
      </c>
      <c r="G3541">
        <v>20160310</v>
      </c>
      <c r="H3541" t="s">
        <v>4031</v>
      </c>
      <c r="I3541" t="s">
        <v>54</v>
      </c>
      <c r="J3541" t="s">
        <v>55</v>
      </c>
      <c r="K3541">
        <v>0</v>
      </c>
      <c r="L3541">
        <v>0</v>
      </c>
      <c r="M3541">
        <v>0</v>
      </c>
      <c r="N3541" t="s">
        <v>56</v>
      </c>
      <c r="O3541" t="s">
        <v>57</v>
      </c>
      <c r="P3541" t="s">
        <v>57</v>
      </c>
      <c r="Q3541" t="s">
        <v>3</v>
      </c>
      <c r="R3541" t="s">
        <v>80</v>
      </c>
      <c r="S3541" t="s">
        <v>55</v>
      </c>
      <c r="T3541" t="s">
        <v>56</v>
      </c>
      <c r="U3541" t="s">
        <v>56</v>
      </c>
      <c r="V3541" t="s">
        <v>56</v>
      </c>
      <c r="W3541" t="s">
        <v>55</v>
      </c>
      <c r="X3541" t="s">
        <v>56</v>
      </c>
      <c r="Y3541" t="s">
        <v>56</v>
      </c>
      <c r="Z3541" t="s">
        <v>68</v>
      </c>
      <c r="AA3541" t="s">
        <v>132</v>
      </c>
      <c r="AB3541" t="s">
        <v>56</v>
      </c>
      <c r="AC3541" t="s">
        <v>56</v>
      </c>
      <c r="AD3541" t="s">
        <v>56</v>
      </c>
      <c r="AE3541">
        <v>0</v>
      </c>
      <c r="AF3541">
        <v>0</v>
      </c>
      <c r="AG3541">
        <v>0</v>
      </c>
      <c r="AH3541">
        <v>1</v>
      </c>
      <c r="AI3541" s="18" t="str">
        <f t="shared" si="221"/>
        <v>1</v>
      </c>
      <c r="AJ3541" s="18" t="str">
        <f t="shared" si="222"/>
        <v>1</v>
      </c>
      <c r="AK3541" s="18" t="str">
        <f t="shared" si="223"/>
        <v>1</v>
      </c>
      <c r="AL3541" s="18">
        <f t="shared" si="224"/>
        <v>1</v>
      </c>
      <c r="AM3541" t="s">
        <v>55</v>
      </c>
      <c r="AN3541" t="s">
        <v>55</v>
      </c>
      <c r="AO3541">
        <v>0</v>
      </c>
      <c r="AP3541">
        <v>0</v>
      </c>
      <c r="AQ3541">
        <v>0</v>
      </c>
      <c r="AR3541" t="s">
        <v>59</v>
      </c>
      <c r="AS3541" t="s">
        <v>80</v>
      </c>
      <c r="AT3541" t="s">
        <v>80</v>
      </c>
      <c r="AU3541" t="s">
        <v>80</v>
      </c>
      <c r="AV3541" t="s">
        <v>9400</v>
      </c>
      <c r="AW3541" t="s">
        <v>4031</v>
      </c>
      <c r="AX3541">
        <v>0</v>
      </c>
      <c r="AY3541">
        <v>0</v>
      </c>
      <c r="AZ3541">
        <v>0</v>
      </c>
      <c r="BA3541">
        <v>1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</v>
      </c>
      <c r="BL3541">
        <v>2016031026</v>
      </c>
      <c r="BM3541">
        <v>26</v>
      </c>
    </row>
    <row r="3542" spans="1:65">
      <c r="A3542" t="s">
        <v>9401</v>
      </c>
      <c r="B3542">
        <v>3541</v>
      </c>
      <c r="C3542" t="s">
        <v>301</v>
      </c>
      <c r="D3542">
        <v>1</v>
      </c>
      <c r="E3542">
        <v>26</v>
      </c>
      <c r="F3542">
        <v>2016031026</v>
      </c>
      <c r="G3542">
        <v>20160310</v>
      </c>
      <c r="H3542" t="s">
        <v>4032</v>
      </c>
      <c r="I3542" t="s">
        <v>54</v>
      </c>
      <c r="J3542" t="s">
        <v>55</v>
      </c>
      <c r="K3542">
        <v>0</v>
      </c>
      <c r="L3542">
        <v>0</v>
      </c>
      <c r="M3542">
        <v>0</v>
      </c>
      <c r="N3542" t="s">
        <v>56</v>
      </c>
      <c r="O3542" t="s">
        <v>57</v>
      </c>
      <c r="P3542" t="s">
        <v>57</v>
      </c>
      <c r="Q3542" t="s">
        <v>3</v>
      </c>
      <c r="R3542" t="s">
        <v>80</v>
      </c>
      <c r="S3542" t="s">
        <v>55</v>
      </c>
      <c r="T3542" t="s">
        <v>56</v>
      </c>
      <c r="U3542" t="s">
        <v>56</v>
      </c>
      <c r="V3542" t="s">
        <v>68</v>
      </c>
      <c r="W3542" t="s">
        <v>55</v>
      </c>
      <c r="X3542" t="s">
        <v>56</v>
      </c>
      <c r="Y3542" t="s">
        <v>56</v>
      </c>
      <c r="Z3542" t="s">
        <v>56</v>
      </c>
      <c r="AA3542" t="s">
        <v>57</v>
      </c>
      <c r="AB3542" t="s">
        <v>56</v>
      </c>
      <c r="AC3542" t="s">
        <v>56</v>
      </c>
      <c r="AD3542" t="s">
        <v>56</v>
      </c>
      <c r="AE3542">
        <v>0</v>
      </c>
      <c r="AF3542">
        <v>0</v>
      </c>
      <c r="AG3542">
        <v>0</v>
      </c>
      <c r="AH3542">
        <v>1</v>
      </c>
      <c r="AI3542" s="18" t="str">
        <f t="shared" si="221"/>
        <v>1</v>
      </c>
      <c r="AJ3542" s="18" t="str">
        <f t="shared" si="222"/>
        <v>1</v>
      </c>
      <c r="AK3542" s="18" t="str">
        <f t="shared" si="223"/>
        <v>1</v>
      </c>
      <c r="AL3542" s="18">
        <f t="shared" si="224"/>
        <v>1</v>
      </c>
      <c r="AM3542" t="s">
        <v>55</v>
      </c>
      <c r="AN3542" t="s">
        <v>55</v>
      </c>
      <c r="AO3542">
        <v>0</v>
      </c>
      <c r="AP3542">
        <v>0</v>
      </c>
      <c r="AQ3542">
        <v>0</v>
      </c>
      <c r="AR3542" t="s">
        <v>59</v>
      </c>
      <c r="AS3542" t="s">
        <v>80</v>
      </c>
      <c r="AT3542" t="s">
        <v>80</v>
      </c>
      <c r="AU3542" t="s">
        <v>80</v>
      </c>
      <c r="AV3542" t="s">
        <v>9401</v>
      </c>
      <c r="AW3542" t="s">
        <v>4032</v>
      </c>
      <c r="AX3542">
        <v>0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1</v>
      </c>
      <c r="BL3542">
        <v>2016031026</v>
      </c>
      <c r="BM3542">
        <v>26</v>
      </c>
    </row>
    <row r="3543" spans="1:65">
      <c r="A3543" t="s">
        <v>9402</v>
      </c>
      <c r="B3543">
        <v>3542</v>
      </c>
      <c r="C3543" t="s">
        <v>301</v>
      </c>
      <c r="D3543">
        <v>1</v>
      </c>
      <c r="E3543">
        <v>26</v>
      </c>
      <c r="F3543">
        <v>2016031026</v>
      </c>
      <c r="G3543">
        <v>20160310</v>
      </c>
      <c r="H3543" t="s">
        <v>4033</v>
      </c>
      <c r="I3543" t="s">
        <v>54</v>
      </c>
      <c r="J3543" t="s">
        <v>55</v>
      </c>
      <c r="K3543">
        <v>0</v>
      </c>
      <c r="L3543">
        <v>0</v>
      </c>
      <c r="M3543">
        <v>0</v>
      </c>
      <c r="N3543" t="s">
        <v>56</v>
      </c>
      <c r="O3543" t="s">
        <v>57</v>
      </c>
      <c r="P3543" t="s">
        <v>57</v>
      </c>
      <c r="Q3543" t="s">
        <v>3</v>
      </c>
      <c r="R3543" t="s">
        <v>80</v>
      </c>
      <c r="S3543" t="s">
        <v>55</v>
      </c>
      <c r="T3543" t="s">
        <v>56</v>
      </c>
      <c r="U3543" t="s">
        <v>56</v>
      </c>
      <c r="V3543" t="s">
        <v>56</v>
      </c>
      <c r="W3543" t="s">
        <v>55</v>
      </c>
      <c r="X3543" t="s">
        <v>56</v>
      </c>
      <c r="Y3543" t="s">
        <v>56</v>
      </c>
      <c r="Z3543" t="s">
        <v>68</v>
      </c>
      <c r="AA3543" t="s">
        <v>132</v>
      </c>
      <c r="AB3543" t="s">
        <v>56</v>
      </c>
      <c r="AC3543" t="s">
        <v>56</v>
      </c>
      <c r="AD3543" t="s">
        <v>56</v>
      </c>
      <c r="AE3543">
        <v>0</v>
      </c>
      <c r="AF3543">
        <v>0</v>
      </c>
      <c r="AG3543">
        <v>0</v>
      </c>
      <c r="AH3543">
        <v>1</v>
      </c>
      <c r="AI3543" s="18" t="str">
        <f t="shared" si="221"/>
        <v>1</v>
      </c>
      <c r="AJ3543" s="18" t="str">
        <f t="shared" si="222"/>
        <v>1</v>
      </c>
      <c r="AK3543" s="18" t="str">
        <f t="shared" si="223"/>
        <v>1</v>
      </c>
      <c r="AL3543" s="18">
        <f t="shared" si="224"/>
        <v>1</v>
      </c>
      <c r="AM3543" t="s">
        <v>55</v>
      </c>
      <c r="AN3543" t="s">
        <v>55</v>
      </c>
      <c r="AO3543">
        <v>1</v>
      </c>
      <c r="AP3543">
        <v>0</v>
      </c>
      <c r="AQ3543">
        <v>0</v>
      </c>
      <c r="AR3543" t="s">
        <v>59</v>
      </c>
      <c r="AS3543" t="s">
        <v>80</v>
      </c>
      <c r="AT3543" t="s">
        <v>80</v>
      </c>
      <c r="AU3543" t="s">
        <v>80</v>
      </c>
      <c r="AV3543" t="s">
        <v>9402</v>
      </c>
      <c r="AW3543" t="s">
        <v>4033</v>
      </c>
      <c r="AX3543">
        <v>0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1</v>
      </c>
      <c r="BL3543">
        <v>2016031026</v>
      </c>
      <c r="BM3543">
        <v>26</v>
      </c>
    </row>
    <row r="3544" spans="1:65">
      <c r="A3544" t="s">
        <v>9403</v>
      </c>
      <c r="B3544">
        <v>3543</v>
      </c>
      <c r="C3544" t="s">
        <v>301</v>
      </c>
      <c r="D3544">
        <v>1</v>
      </c>
      <c r="E3544">
        <v>26</v>
      </c>
      <c r="F3544">
        <v>2016031026</v>
      </c>
      <c r="G3544">
        <v>20160310</v>
      </c>
      <c r="H3544" t="s">
        <v>4034</v>
      </c>
      <c r="I3544" t="s">
        <v>1034</v>
      </c>
      <c r="J3544" t="s">
        <v>55</v>
      </c>
      <c r="K3544">
        <v>0</v>
      </c>
      <c r="L3544">
        <v>0</v>
      </c>
      <c r="M3544">
        <v>0</v>
      </c>
      <c r="N3544" t="s">
        <v>56</v>
      </c>
      <c r="O3544" t="s">
        <v>57</v>
      </c>
      <c r="P3544" t="s">
        <v>57</v>
      </c>
      <c r="Q3544" t="s">
        <v>3</v>
      </c>
      <c r="R3544" t="s">
        <v>80</v>
      </c>
      <c r="S3544" t="s">
        <v>55</v>
      </c>
      <c r="T3544" t="s">
        <v>68</v>
      </c>
      <c r="U3544" t="s">
        <v>56</v>
      </c>
      <c r="V3544" t="s">
        <v>68</v>
      </c>
      <c r="W3544" t="s">
        <v>55</v>
      </c>
      <c r="X3544" t="s">
        <v>56</v>
      </c>
      <c r="Y3544" t="s">
        <v>56</v>
      </c>
      <c r="Z3544" t="s">
        <v>56</v>
      </c>
      <c r="AA3544" t="s">
        <v>57</v>
      </c>
      <c r="AB3544" t="s">
        <v>56</v>
      </c>
      <c r="AC3544" t="s">
        <v>56</v>
      </c>
      <c r="AD3544" t="s">
        <v>56</v>
      </c>
      <c r="AE3544">
        <v>0</v>
      </c>
      <c r="AF3544">
        <v>0</v>
      </c>
      <c r="AG3544">
        <v>0</v>
      </c>
      <c r="AH3544">
        <v>0</v>
      </c>
      <c r="AI3544" s="18" t="str">
        <f t="shared" si="221"/>
        <v>1</v>
      </c>
      <c r="AJ3544" s="18" t="str">
        <f t="shared" si="222"/>
        <v>1</v>
      </c>
      <c r="AK3544" s="18" t="str">
        <f t="shared" si="223"/>
        <v>1</v>
      </c>
      <c r="AL3544" s="18">
        <f t="shared" si="224"/>
        <v>0</v>
      </c>
      <c r="AM3544" t="s">
        <v>55</v>
      </c>
      <c r="AN3544" t="s">
        <v>55</v>
      </c>
      <c r="AO3544">
        <v>0</v>
      </c>
      <c r="AP3544">
        <v>0</v>
      </c>
      <c r="AQ3544">
        <v>0</v>
      </c>
      <c r="AR3544" t="s">
        <v>209</v>
      </c>
      <c r="AS3544" t="s">
        <v>80</v>
      </c>
      <c r="AT3544" t="s">
        <v>80</v>
      </c>
      <c r="AU3544" t="s">
        <v>80</v>
      </c>
      <c r="AV3544" t="s">
        <v>9403</v>
      </c>
      <c r="AW3544" t="s">
        <v>4034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</v>
      </c>
      <c r="BI3544">
        <v>0</v>
      </c>
      <c r="BJ3544">
        <v>0</v>
      </c>
      <c r="BK3544">
        <v>1</v>
      </c>
      <c r="BL3544">
        <v>2016031026</v>
      </c>
      <c r="BM3544">
        <v>26</v>
      </c>
    </row>
    <row r="3545" spans="1:65">
      <c r="A3545" t="s">
        <v>9404</v>
      </c>
      <c r="B3545">
        <v>3544</v>
      </c>
      <c r="C3545" t="s">
        <v>301</v>
      </c>
      <c r="D3545">
        <v>1</v>
      </c>
      <c r="E3545">
        <v>26</v>
      </c>
      <c r="F3545">
        <v>2016031026</v>
      </c>
      <c r="G3545">
        <v>20160310</v>
      </c>
      <c r="H3545" t="s">
        <v>4035</v>
      </c>
      <c r="I3545" t="s">
        <v>1034</v>
      </c>
      <c r="J3545" t="s">
        <v>55</v>
      </c>
      <c r="K3545">
        <v>0</v>
      </c>
      <c r="L3545">
        <v>0</v>
      </c>
      <c r="M3545">
        <v>0</v>
      </c>
      <c r="N3545" t="s">
        <v>56</v>
      </c>
      <c r="O3545" t="s">
        <v>57</v>
      </c>
      <c r="P3545" t="s">
        <v>57</v>
      </c>
      <c r="Q3545" t="s">
        <v>3</v>
      </c>
      <c r="R3545" t="s">
        <v>80</v>
      </c>
      <c r="S3545" t="s">
        <v>55</v>
      </c>
      <c r="T3545" t="s">
        <v>68</v>
      </c>
      <c r="U3545" t="s">
        <v>56</v>
      </c>
      <c r="V3545" t="s">
        <v>56</v>
      </c>
      <c r="W3545" t="s">
        <v>55</v>
      </c>
      <c r="X3545" t="s">
        <v>56</v>
      </c>
      <c r="Y3545" t="s">
        <v>56</v>
      </c>
      <c r="Z3545" t="s">
        <v>68</v>
      </c>
      <c r="AA3545" t="s">
        <v>132</v>
      </c>
      <c r="AB3545" t="s">
        <v>56</v>
      </c>
      <c r="AC3545" t="s">
        <v>56</v>
      </c>
      <c r="AD3545" t="s">
        <v>56</v>
      </c>
      <c r="AE3545">
        <v>0</v>
      </c>
      <c r="AF3545">
        <v>0</v>
      </c>
      <c r="AG3545">
        <v>0</v>
      </c>
      <c r="AH3545">
        <v>0</v>
      </c>
      <c r="AI3545" s="18" t="str">
        <f t="shared" si="221"/>
        <v>1</v>
      </c>
      <c r="AJ3545" s="18" t="str">
        <f t="shared" si="222"/>
        <v>1</v>
      </c>
      <c r="AK3545" s="18" t="str">
        <f t="shared" si="223"/>
        <v>1</v>
      </c>
      <c r="AL3545" s="18">
        <f t="shared" si="224"/>
        <v>0</v>
      </c>
      <c r="AM3545" t="s">
        <v>55</v>
      </c>
      <c r="AN3545" t="s">
        <v>55</v>
      </c>
      <c r="AO3545">
        <v>0</v>
      </c>
      <c r="AP3545">
        <v>0</v>
      </c>
      <c r="AQ3545">
        <v>0</v>
      </c>
      <c r="AR3545" t="s">
        <v>209</v>
      </c>
      <c r="AS3545" t="s">
        <v>80</v>
      </c>
      <c r="AT3545" t="s">
        <v>80</v>
      </c>
      <c r="AU3545" t="s">
        <v>80</v>
      </c>
      <c r="AV3545" t="s">
        <v>9404</v>
      </c>
      <c r="AW3545" t="s">
        <v>4035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1</v>
      </c>
      <c r="BI3545">
        <v>0</v>
      </c>
      <c r="BJ3545">
        <v>0</v>
      </c>
      <c r="BK3545">
        <v>1</v>
      </c>
      <c r="BL3545">
        <v>2016031026</v>
      </c>
      <c r="BM3545">
        <v>26</v>
      </c>
    </row>
    <row r="3546" spans="1:65">
      <c r="A3546" t="s">
        <v>9405</v>
      </c>
      <c r="B3546">
        <v>3545</v>
      </c>
      <c r="C3546" t="s">
        <v>301</v>
      </c>
      <c r="D3546">
        <v>1</v>
      </c>
      <c r="E3546">
        <v>26</v>
      </c>
      <c r="F3546">
        <v>2016031026</v>
      </c>
      <c r="G3546">
        <v>20160310</v>
      </c>
      <c r="H3546" t="s">
        <v>4036</v>
      </c>
      <c r="I3546" t="s">
        <v>1034</v>
      </c>
      <c r="J3546" t="s">
        <v>55</v>
      </c>
      <c r="K3546">
        <v>0</v>
      </c>
      <c r="L3546">
        <v>0</v>
      </c>
      <c r="M3546">
        <v>0</v>
      </c>
      <c r="N3546" t="s">
        <v>56</v>
      </c>
      <c r="O3546" t="s">
        <v>57</v>
      </c>
      <c r="P3546" t="s">
        <v>57</v>
      </c>
      <c r="Q3546" t="s">
        <v>3</v>
      </c>
      <c r="R3546" t="s">
        <v>80</v>
      </c>
      <c r="S3546" t="s">
        <v>55</v>
      </c>
      <c r="T3546" t="s">
        <v>68</v>
      </c>
      <c r="U3546" t="s">
        <v>56</v>
      </c>
      <c r="V3546" t="s">
        <v>68</v>
      </c>
      <c r="W3546" t="s">
        <v>55</v>
      </c>
      <c r="X3546" t="s">
        <v>56</v>
      </c>
      <c r="Y3546" t="s">
        <v>56</v>
      </c>
      <c r="Z3546" t="s">
        <v>56</v>
      </c>
      <c r="AA3546" t="s">
        <v>57</v>
      </c>
      <c r="AB3546" t="s">
        <v>56</v>
      </c>
      <c r="AC3546" t="s">
        <v>56</v>
      </c>
      <c r="AD3546" t="s">
        <v>56</v>
      </c>
      <c r="AE3546">
        <v>0</v>
      </c>
      <c r="AF3546">
        <v>0</v>
      </c>
      <c r="AG3546">
        <v>0</v>
      </c>
      <c r="AH3546">
        <v>0</v>
      </c>
      <c r="AI3546" s="18" t="str">
        <f t="shared" si="221"/>
        <v>1</v>
      </c>
      <c r="AJ3546" s="18" t="str">
        <f t="shared" si="222"/>
        <v>1</v>
      </c>
      <c r="AK3546" s="18" t="str">
        <f t="shared" si="223"/>
        <v>1</v>
      </c>
      <c r="AL3546" s="18">
        <f t="shared" si="224"/>
        <v>0</v>
      </c>
      <c r="AM3546" t="s">
        <v>55</v>
      </c>
      <c r="AN3546" t="s">
        <v>55</v>
      </c>
      <c r="AO3546">
        <v>0</v>
      </c>
      <c r="AP3546">
        <v>0</v>
      </c>
      <c r="AQ3546">
        <v>0</v>
      </c>
      <c r="AR3546" t="s">
        <v>209</v>
      </c>
      <c r="AS3546" t="s">
        <v>80</v>
      </c>
      <c r="AT3546" t="s">
        <v>80</v>
      </c>
      <c r="AU3546" t="s">
        <v>80</v>
      </c>
      <c r="AV3546" t="s">
        <v>9405</v>
      </c>
      <c r="AW3546" t="s">
        <v>4036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1</v>
      </c>
      <c r="BI3546">
        <v>0</v>
      </c>
      <c r="BJ3546">
        <v>0</v>
      </c>
      <c r="BK3546">
        <v>1</v>
      </c>
      <c r="BL3546">
        <v>2016031026</v>
      </c>
      <c r="BM3546">
        <v>26</v>
      </c>
    </row>
    <row r="3547" spans="1:65">
      <c r="A3547" t="s">
        <v>9406</v>
      </c>
      <c r="B3547">
        <v>3546</v>
      </c>
      <c r="C3547" t="s">
        <v>301</v>
      </c>
      <c r="D3547">
        <v>1</v>
      </c>
      <c r="E3547">
        <v>26</v>
      </c>
      <c r="F3547">
        <v>2016031026</v>
      </c>
      <c r="G3547">
        <v>20160310</v>
      </c>
      <c r="H3547" t="s">
        <v>4037</v>
      </c>
      <c r="I3547" t="s">
        <v>1034</v>
      </c>
      <c r="J3547" t="s">
        <v>55</v>
      </c>
      <c r="K3547">
        <v>0</v>
      </c>
      <c r="L3547">
        <v>0</v>
      </c>
      <c r="M3547">
        <v>0</v>
      </c>
      <c r="N3547" t="s">
        <v>56</v>
      </c>
      <c r="O3547" t="s">
        <v>57</v>
      </c>
      <c r="P3547" t="s">
        <v>57</v>
      </c>
      <c r="Q3547" t="s">
        <v>3</v>
      </c>
      <c r="R3547" t="s">
        <v>80</v>
      </c>
      <c r="S3547" t="s">
        <v>55</v>
      </c>
      <c r="T3547" t="s">
        <v>68</v>
      </c>
      <c r="U3547" t="s">
        <v>56</v>
      </c>
      <c r="V3547" t="s">
        <v>68</v>
      </c>
      <c r="W3547" t="s">
        <v>55</v>
      </c>
      <c r="X3547" t="s">
        <v>56</v>
      </c>
      <c r="Y3547" t="s">
        <v>56</v>
      </c>
      <c r="Z3547" t="s">
        <v>68</v>
      </c>
      <c r="AA3547" t="s">
        <v>132</v>
      </c>
      <c r="AB3547" t="s">
        <v>56</v>
      </c>
      <c r="AC3547" t="s">
        <v>56</v>
      </c>
      <c r="AD3547" t="s">
        <v>56</v>
      </c>
      <c r="AE3547">
        <v>0</v>
      </c>
      <c r="AF3547">
        <v>0</v>
      </c>
      <c r="AG3547">
        <v>0</v>
      </c>
      <c r="AH3547">
        <v>0</v>
      </c>
      <c r="AI3547" s="18" t="str">
        <f t="shared" si="221"/>
        <v>1</v>
      </c>
      <c r="AJ3547" s="18" t="str">
        <f t="shared" si="222"/>
        <v>1</v>
      </c>
      <c r="AK3547" s="18" t="str">
        <f t="shared" si="223"/>
        <v>1</v>
      </c>
      <c r="AL3547" s="18">
        <f t="shared" si="224"/>
        <v>0</v>
      </c>
      <c r="AM3547" t="s">
        <v>55</v>
      </c>
      <c r="AN3547" t="s">
        <v>55</v>
      </c>
      <c r="AO3547">
        <v>0</v>
      </c>
      <c r="AP3547">
        <v>0</v>
      </c>
      <c r="AQ3547">
        <v>0</v>
      </c>
      <c r="AR3547" t="s">
        <v>209</v>
      </c>
      <c r="AS3547" t="s">
        <v>80</v>
      </c>
      <c r="AT3547" t="s">
        <v>80</v>
      </c>
      <c r="AU3547" t="s">
        <v>80</v>
      </c>
      <c r="AV3547" t="s">
        <v>9406</v>
      </c>
      <c r="AW3547" t="s">
        <v>4037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</v>
      </c>
      <c r="BI3547">
        <v>0</v>
      </c>
      <c r="BJ3547">
        <v>0</v>
      </c>
      <c r="BK3547">
        <v>1</v>
      </c>
      <c r="BL3547">
        <v>2016031026</v>
      </c>
      <c r="BM3547">
        <v>26</v>
      </c>
    </row>
    <row r="3548" spans="1:65">
      <c r="A3548" t="s">
        <v>9407</v>
      </c>
      <c r="B3548">
        <v>3547</v>
      </c>
      <c r="C3548" t="s">
        <v>301</v>
      </c>
      <c r="D3548">
        <v>1</v>
      </c>
      <c r="E3548">
        <v>26</v>
      </c>
      <c r="F3548">
        <v>2016031026</v>
      </c>
      <c r="G3548">
        <v>20160310</v>
      </c>
      <c r="H3548" t="s">
        <v>4038</v>
      </c>
      <c r="I3548" t="s">
        <v>54</v>
      </c>
      <c r="J3548" t="s">
        <v>55</v>
      </c>
      <c r="K3548">
        <v>0</v>
      </c>
      <c r="L3548">
        <v>0</v>
      </c>
      <c r="M3548">
        <v>0</v>
      </c>
      <c r="N3548" t="s">
        <v>56</v>
      </c>
      <c r="O3548" t="s">
        <v>57</v>
      </c>
      <c r="P3548" t="s">
        <v>57</v>
      </c>
      <c r="Q3548" t="s">
        <v>3</v>
      </c>
      <c r="R3548" t="s">
        <v>80</v>
      </c>
      <c r="S3548" t="s">
        <v>55</v>
      </c>
      <c r="T3548" t="s">
        <v>56</v>
      </c>
      <c r="U3548" t="s">
        <v>56</v>
      </c>
      <c r="V3548" t="s">
        <v>56</v>
      </c>
      <c r="W3548" t="s">
        <v>55</v>
      </c>
      <c r="X3548" t="s">
        <v>56</v>
      </c>
      <c r="Y3548" t="s">
        <v>56</v>
      </c>
      <c r="Z3548" t="s">
        <v>56</v>
      </c>
      <c r="AA3548" t="s">
        <v>57</v>
      </c>
      <c r="AB3548" t="s">
        <v>56</v>
      </c>
      <c r="AC3548" t="s">
        <v>56</v>
      </c>
      <c r="AD3548" t="s">
        <v>56</v>
      </c>
      <c r="AE3548">
        <v>0</v>
      </c>
      <c r="AF3548">
        <v>0</v>
      </c>
      <c r="AG3548">
        <v>0</v>
      </c>
      <c r="AH3548">
        <v>0</v>
      </c>
      <c r="AI3548" s="18" t="str">
        <f t="shared" si="221"/>
        <v>1</v>
      </c>
      <c r="AJ3548" s="18" t="str">
        <f t="shared" si="222"/>
        <v>1</v>
      </c>
      <c r="AK3548" s="18" t="str">
        <f t="shared" si="223"/>
        <v>1</v>
      </c>
      <c r="AL3548" s="18">
        <f t="shared" si="224"/>
        <v>0</v>
      </c>
      <c r="AM3548" t="s">
        <v>55</v>
      </c>
      <c r="AN3548" t="s">
        <v>55</v>
      </c>
      <c r="AO3548">
        <v>1</v>
      </c>
      <c r="AP3548">
        <v>0</v>
      </c>
      <c r="AQ3548">
        <v>0</v>
      </c>
      <c r="AR3548" t="s">
        <v>59</v>
      </c>
      <c r="AS3548" t="s">
        <v>80</v>
      </c>
      <c r="AT3548" t="s">
        <v>80</v>
      </c>
      <c r="AU3548" t="s">
        <v>80</v>
      </c>
      <c r="AV3548" t="s">
        <v>9407</v>
      </c>
      <c r="AW3548" t="s">
        <v>4038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1</v>
      </c>
      <c r="BI3548">
        <v>0</v>
      </c>
      <c r="BJ3548">
        <v>0</v>
      </c>
      <c r="BK3548">
        <v>1</v>
      </c>
      <c r="BL3548">
        <v>2016031026</v>
      </c>
      <c r="BM3548">
        <v>26</v>
      </c>
    </row>
    <row r="3549" spans="1:65">
      <c r="A3549" t="s">
        <v>9408</v>
      </c>
      <c r="B3549">
        <v>3548</v>
      </c>
      <c r="C3549" t="s">
        <v>57</v>
      </c>
      <c r="D3549" t="s">
        <v>55</v>
      </c>
      <c r="E3549">
        <v>26</v>
      </c>
      <c r="F3549">
        <v>2016031026</v>
      </c>
      <c r="G3549" t="s">
        <v>55</v>
      </c>
      <c r="H3549" t="s">
        <v>4039</v>
      </c>
      <c r="I3549" t="s">
        <v>55</v>
      </c>
      <c r="J3549" t="s">
        <v>55</v>
      </c>
      <c r="K3549" t="s">
        <v>55</v>
      </c>
      <c r="L3549" t="s">
        <v>55</v>
      </c>
      <c r="M3549" t="s">
        <v>55</v>
      </c>
      <c r="N3549" t="s">
        <v>57</v>
      </c>
      <c r="O3549" t="s">
        <v>57</v>
      </c>
      <c r="P3549" t="s">
        <v>57</v>
      </c>
      <c r="Q3549" t="s">
        <v>57</v>
      </c>
      <c r="R3549" t="s">
        <v>57</v>
      </c>
      <c r="S3549" t="s">
        <v>55</v>
      </c>
      <c r="T3549" t="s">
        <v>57</v>
      </c>
      <c r="U3549" t="s">
        <v>57</v>
      </c>
      <c r="V3549" t="s">
        <v>57</v>
      </c>
      <c r="W3549" t="s">
        <v>55</v>
      </c>
      <c r="X3549" t="s">
        <v>57</v>
      </c>
      <c r="Y3549" t="s">
        <v>57</v>
      </c>
      <c r="Z3549" t="s">
        <v>57</v>
      </c>
      <c r="AA3549" t="s">
        <v>57</v>
      </c>
      <c r="AB3549" t="s">
        <v>57</v>
      </c>
      <c r="AC3549" t="s">
        <v>57</v>
      </c>
      <c r="AD3549" t="s">
        <v>57</v>
      </c>
      <c r="AE3549">
        <v>0</v>
      </c>
      <c r="AF3549">
        <v>0</v>
      </c>
      <c r="AG3549">
        <v>0</v>
      </c>
      <c r="AH3549">
        <v>0</v>
      </c>
      <c r="AI3549" s="18" t="str">
        <f t="shared" si="221"/>
        <v>1</v>
      </c>
      <c r="AJ3549" s="18" t="str">
        <f t="shared" si="222"/>
        <v>1</v>
      </c>
      <c r="AK3549" s="18" t="str">
        <f t="shared" si="223"/>
        <v>1</v>
      </c>
      <c r="AL3549" s="18">
        <f t="shared" si="224"/>
        <v>0</v>
      </c>
      <c r="AM3549" t="s">
        <v>55</v>
      </c>
      <c r="AN3549" t="s">
        <v>55</v>
      </c>
      <c r="AO3549">
        <v>0</v>
      </c>
      <c r="AP3549">
        <v>1</v>
      </c>
      <c r="AQ3549">
        <v>0</v>
      </c>
      <c r="AR3549" t="s">
        <v>59</v>
      </c>
      <c r="AS3549" t="s">
        <v>80</v>
      </c>
      <c r="AT3549" t="s">
        <v>80</v>
      </c>
      <c r="AU3549" t="s">
        <v>80</v>
      </c>
      <c r="AV3549" t="s">
        <v>9408</v>
      </c>
      <c r="AW3549" t="s">
        <v>4039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1</v>
      </c>
      <c r="BJ3549">
        <v>0</v>
      </c>
      <c r="BK3549">
        <v>0</v>
      </c>
      <c r="BL3549">
        <v>2016031026</v>
      </c>
      <c r="BM3549">
        <v>26</v>
      </c>
    </row>
    <row r="3550" spans="1:65">
      <c r="A3550" t="s">
        <v>9409</v>
      </c>
      <c r="B3550">
        <v>3549</v>
      </c>
      <c r="C3550" t="s">
        <v>57</v>
      </c>
      <c r="D3550" t="s">
        <v>55</v>
      </c>
      <c r="E3550">
        <v>26</v>
      </c>
      <c r="F3550">
        <v>2016031026</v>
      </c>
      <c r="G3550" t="s">
        <v>55</v>
      </c>
      <c r="H3550" t="s">
        <v>4040</v>
      </c>
      <c r="I3550" t="s">
        <v>55</v>
      </c>
      <c r="J3550" t="s">
        <v>55</v>
      </c>
      <c r="K3550" t="s">
        <v>55</v>
      </c>
      <c r="L3550" t="s">
        <v>55</v>
      </c>
      <c r="M3550" t="s">
        <v>55</v>
      </c>
      <c r="N3550" t="s">
        <v>57</v>
      </c>
      <c r="O3550" t="s">
        <v>57</v>
      </c>
      <c r="P3550" t="s">
        <v>57</v>
      </c>
      <c r="Q3550" t="s">
        <v>57</v>
      </c>
      <c r="R3550" t="s">
        <v>57</v>
      </c>
      <c r="S3550" t="s">
        <v>55</v>
      </c>
      <c r="T3550" t="s">
        <v>57</v>
      </c>
      <c r="U3550" t="s">
        <v>57</v>
      </c>
      <c r="V3550" t="s">
        <v>57</v>
      </c>
      <c r="W3550" t="s">
        <v>55</v>
      </c>
      <c r="X3550" t="s">
        <v>57</v>
      </c>
      <c r="Y3550" t="s">
        <v>57</v>
      </c>
      <c r="Z3550" t="s">
        <v>57</v>
      </c>
      <c r="AA3550" t="s">
        <v>57</v>
      </c>
      <c r="AB3550" t="s">
        <v>57</v>
      </c>
      <c r="AC3550" t="s">
        <v>57</v>
      </c>
      <c r="AD3550" t="s">
        <v>57</v>
      </c>
      <c r="AE3550">
        <v>0</v>
      </c>
      <c r="AF3550">
        <v>0</v>
      </c>
      <c r="AG3550">
        <v>0</v>
      </c>
      <c r="AH3550">
        <v>0</v>
      </c>
      <c r="AI3550" s="18" t="str">
        <f t="shared" si="221"/>
        <v>1</v>
      </c>
      <c r="AJ3550" s="18" t="str">
        <f t="shared" si="222"/>
        <v>1</v>
      </c>
      <c r="AK3550" s="18" t="str">
        <f t="shared" si="223"/>
        <v>1</v>
      </c>
      <c r="AL3550" s="18">
        <f t="shared" si="224"/>
        <v>0</v>
      </c>
      <c r="AM3550" t="s">
        <v>55</v>
      </c>
      <c r="AN3550" t="s">
        <v>55</v>
      </c>
      <c r="AO3550">
        <v>0</v>
      </c>
      <c r="AP3550">
        <v>1</v>
      </c>
      <c r="AQ3550">
        <v>0</v>
      </c>
      <c r="AR3550" t="s">
        <v>59</v>
      </c>
      <c r="AS3550" t="s">
        <v>80</v>
      </c>
      <c r="AT3550" t="s">
        <v>80</v>
      </c>
      <c r="AU3550" t="s">
        <v>80</v>
      </c>
      <c r="AV3550" t="s">
        <v>9409</v>
      </c>
      <c r="AW3550" t="s">
        <v>4040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1</v>
      </c>
      <c r="BJ3550">
        <v>0</v>
      </c>
      <c r="BK3550">
        <v>0</v>
      </c>
      <c r="BL3550">
        <v>2016031026</v>
      </c>
      <c r="BM3550">
        <v>26</v>
      </c>
    </row>
    <row r="3551" spans="1:65">
      <c r="A3551" t="s">
        <v>9410</v>
      </c>
      <c r="B3551">
        <v>3550</v>
      </c>
      <c r="C3551" t="s">
        <v>57</v>
      </c>
      <c r="D3551" t="s">
        <v>55</v>
      </c>
      <c r="E3551">
        <v>26</v>
      </c>
      <c r="F3551">
        <v>2016031026</v>
      </c>
      <c r="G3551" t="s">
        <v>55</v>
      </c>
      <c r="H3551" t="s">
        <v>4041</v>
      </c>
      <c r="I3551" t="s">
        <v>55</v>
      </c>
      <c r="J3551" t="s">
        <v>55</v>
      </c>
      <c r="K3551" t="s">
        <v>55</v>
      </c>
      <c r="L3551" t="s">
        <v>55</v>
      </c>
      <c r="M3551" t="s">
        <v>55</v>
      </c>
      <c r="N3551" t="s">
        <v>57</v>
      </c>
      <c r="O3551" t="s">
        <v>57</v>
      </c>
      <c r="P3551" t="s">
        <v>57</v>
      </c>
      <c r="Q3551" t="s">
        <v>57</v>
      </c>
      <c r="R3551" t="s">
        <v>57</v>
      </c>
      <c r="S3551" t="s">
        <v>55</v>
      </c>
      <c r="T3551" t="s">
        <v>57</v>
      </c>
      <c r="U3551" t="s">
        <v>57</v>
      </c>
      <c r="V3551" t="s">
        <v>57</v>
      </c>
      <c r="W3551" t="s">
        <v>55</v>
      </c>
      <c r="X3551" t="s">
        <v>57</v>
      </c>
      <c r="Y3551" t="s">
        <v>57</v>
      </c>
      <c r="Z3551" t="s">
        <v>57</v>
      </c>
      <c r="AA3551" t="s">
        <v>57</v>
      </c>
      <c r="AB3551" t="s">
        <v>57</v>
      </c>
      <c r="AC3551" t="s">
        <v>57</v>
      </c>
      <c r="AD3551" t="s">
        <v>57</v>
      </c>
      <c r="AE3551">
        <v>0</v>
      </c>
      <c r="AF3551">
        <v>0</v>
      </c>
      <c r="AG3551">
        <v>0</v>
      </c>
      <c r="AH3551">
        <v>0</v>
      </c>
      <c r="AI3551" s="18" t="str">
        <f t="shared" si="221"/>
        <v>1</v>
      </c>
      <c r="AJ3551" s="18" t="str">
        <f t="shared" si="222"/>
        <v>1</v>
      </c>
      <c r="AK3551" s="18" t="str">
        <f t="shared" si="223"/>
        <v>1</v>
      </c>
      <c r="AL3551" s="18">
        <f t="shared" si="224"/>
        <v>0</v>
      </c>
      <c r="AM3551" t="s">
        <v>55</v>
      </c>
      <c r="AN3551" t="s">
        <v>55</v>
      </c>
      <c r="AO3551">
        <v>0</v>
      </c>
      <c r="AP3551">
        <v>1</v>
      </c>
      <c r="AQ3551">
        <v>0</v>
      </c>
      <c r="AR3551" t="s">
        <v>59</v>
      </c>
      <c r="AS3551" t="s">
        <v>80</v>
      </c>
      <c r="AT3551" t="s">
        <v>80</v>
      </c>
      <c r="AU3551" t="s">
        <v>80</v>
      </c>
      <c r="AV3551" t="s">
        <v>9410</v>
      </c>
      <c r="AW3551" t="s">
        <v>4041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1</v>
      </c>
      <c r="BJ3551">
        <v>0</v>
      </c>
      <c r="BK3551">
        <v>0</v>
      </c>
      <c r="BL3551">
        <v>2016031026</v>
      </c>
      <c r="BM3551">
        <v>26</v>
      </c>
    </row>
    <row r="3552" spans="1:65">
      <c r="A3552" t="s">
        <v>9411</v>
      </c>
      <c r="B3552">
        <v>3551</v>
      </c>
      <c r="C3552" t="s">
        <v>57</v>
      </c>
      <c r="D3552" t="s">
        <v>55</v>
      </c>
      <c r="E3552">
        <v>26</v>
      </c>
      <c r="F3552">
        <v>2016031026</v>
      </c>
      <c r="G3552" t="s">
        <v>55</v>
      </c>
      <c r="H3552" t="s">
        <v>1306</v>
      </c>
      <c r="I3552" t="s">
        <v>55</v>
      </c>
      <c r="J3552" t="s">
        <v>55</v>
      </c>
      <c r="K3552" t="s">
        <v>55</v>
      </c>
      <c r="L3552" t="s">
        <v>55</v>
      </c>
      <c r="M3552" t="s">
        <v>55</v>
      </c>
      <c r="N3552" t="s">
        <v>57</v>
      </c>
      <c r="O3552" t="s">
        <v>57</v>
      </c>
      <c r="P3552" t="s">
        <v>57</v>
      </c>
      <c r="Q3552" t="s">
        <v>57</v>
      </c>
      <c r="R3552" t="s">
        <v>57</v>
      </c>
      <c r="S3552" t="s">
        <v>55</v>
      </c>
      <c r="T3552" t="s">
        <v>57</v>
      </c>
      <c r="U3552" t="s">
        <v>57</v>
      </c>
      <c r="V3552" t="s">
        <v>57</v>
      </c>
      <c r="W3552" t="s">
        <v>55</v>
      </c>
      <c r="X3552" t="s">
        <v>57</v>
      </c>
      <c r="Y3552" t="s">
        <v>57</v>
      </c>
      <c r="Z3552" t="s">
        <v>57</v>
      </c>
      <c r="AA3552" t="s">
        <v>57</v>
      </c>
      <c r="AB3552" t="s">
        <v>57</v>
      </c>
      <c r="AC3552" t="s">
        <v>57</v>
      </c>
      <c r="AD3552" t="s">
        <v>57</v>
      </c>
      <c r="AE3552">
        <v>0</v>
      </c>
      <c r="AF3552">
        <v>0</v>
      </c>
      <c r="AG3552">
        <v>0</v>
      </c>
      <c r="AH3552">
        <v>0</v>
      </c>
      <c r="AI3552" s="18" t="str">
        <f t="shared" si="221"/>
        <v>1</v>
      </c>
      <c r="AJ3552" s="18" t="str">
        <f t="shared" si="222"/>
        <v>1</v>
      </c>
      <c r="AK3552" s="18" t="str">
        <f t="shared" si="223"/>
        <v>1</v>
      </c>
      <c r="AL3552" s="18">
        <f t="shared" si="224"/>
        <v>0</v>
      </c>
      <c r="AM3552" t="s">
        <v>55</v>
      </c>
      <c r="AN3552" t="s">
        <v>55</v>
      </c>
      <c r="AO3552">
        <v>1</v>
      </c>
      <c r="AP3552">
        <v>1</v>
      </c>
      <c r="AQ3552">
        <v>0</v>
      </c>
      <c r="AR3552" t="s">
        <v>59</v>
      </c>
      <c r="AS3552" t="s">
        <v>80</v>
      </c>
      <c r="AT3552" t="s">
        <v>80</v>
      </c>
      <c r="AU3552" t="s">
        <v>80</v>
      </c>
      <c r="AV3552" t="s">
        <v>9411</v>
      </c>
      <c r="AW3552" t="s">
        <v>1306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1</v>
      </c>
      <c r="BJ3552">
        <v>0</v>
      </c>
      <c r="BK3552">
        <v>0</v>
      </c>
      <c r="BL3552">
        <v>2016031026</v>
      </c>
      <c r="BM3552">
        <v>26</v>
      </c>
    </row>
    <row r="3553" spans="1:65">
      <c r="A3553" t="s">
        <v>9412</v>
      </c>
      <c r="B3553">
        <v>3552</v>
      </c>
      <c r="C3553" t="s">
        <v>301</v>
      </c>
      <c r="D3553">
        <v>1</v>
      </c>
      <c r="E3553">
        <v>26</v>
      </c>
      <c r="F3553">
        <v>2016031026</v>
      </c>
      <c r="G3553">
        <v>20160310</v>
      </c>
      <c r="H3553" t="s">
        <v>175</v>
      </c>
      <c r="I3553" t="s">
        <v>54</v>
      </c>
      <c r="J3553" t="s">
        <v>55</v>
      </c>
      <c r="K3553">
        <v>0</v>
      </c>
      <c r="L3553">
        <v>0</v>
      </c>
      <c r="M3553">
        <v>0</v>
      </c>
      <c r="N3553" t="s">
        <v>56</v>
      </c>
      <c r="O3553" t="s">
        <v>57</v>
      </c>
      <c r="P3553" t="s">
        <v>57</v>
      </c>
      <c r="Q3553" t="s">
        <v>3</v>
      </c>
      <c r="R3553" t="s">
        <v>80</v>
      </c>
      <c r="S3553" t="s">
        <v>55</v>
      </c>
      <c r="T3553" t="s">
        <v>56</v>
      </c>
      <c r="U3553" t="s">
        <v>56</v>
      </c>
      <c r="V3553" t="s">
        <v>56</v>
      </c>
      <c r="W3553" t="s">
        <v>55</v>
      </c>
      <c r="X3553" t="s">
        <v>56</v>
      </c>
      <c r="Y3553" t="s">
        <v>56</v>
      </c>
      <c r="Z3553" t="s">
        <v>56</v>
      </c>
      <c r="AA3553" t="s">
        <v>57</v>
      </c>
      <c r="AB3553" t="s">
        <v>56</v>
      </c>
      <c r="AC3553" t="s">
        <v>56</v>
      </c>
      <c r="AD3553" t="s">
        <v>56</v>
      </c>
      <c r="AE3553">
        <v>0</v>
      </c>
      <c r="AF3553">
        <v>0</v>
      </c>
      <c r="AG3553">
        <v>0</v>
      </c>
      <c r="AH3553">
        <v>0</v>
      </c>
      <c r="AI3553" s="18" t="str">
        <f t="shared" si="221"/>
        <v>1</v>
      </c>
      <c r="AJ3553" s="18" t="str">
        <f t="shared" si="222"/>
        <v>1</v>
      </c>
      <c r="AK3553" s="18" t="str">
        <f t="shared" si="223"/>
        <v>1</v>
      </c>
      <c r="AL3553" s="18">
        <f t="shared" si="224"/>
        <v>0</v>
      </c>
      <c r="AM3553" t="s">
        <v>55</v>
      </c>
      <c r="AN3553" t="s">
        <v>55</v>
      </c>
      <c r="AO3553">
        <v>0</v>
      </c>
      <c r="AP3553">
        <v>0</v>
      </c>
      <c r="AQ3553">
        <v>0</v>
      </c>
      <c r="AR3553" t="s">
        <v>59</v>
      </c>
      <c r="AS3553" t="s">
        <v>80</v>
      </c>
      <c r="AT3553" t="s">
        <v>80</v>
      </c>
      <c r="AU3553" t="s">
        <v>80</v>
      </c>
      <c r="AV3553" t="s">
        <v>9412</v>
      </c>
      <c r="AW3553" t="s">
        <v>175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1</v>
      </c>
      <c r="BI3553">
        <v>0</v>
      </c>
      <c r="BJ3553">
        <v>0</v>
      </c>
      <c r="BK3553">
        <v>1</v>
      </c>
      <c r="BL3553">
        <v>2016031026</v>
      </c>
      <c r="BM3553">
        <v>26</v>
      </c>
    </row>
    <row r="3554" spans="1:65">
      <c r="A3554" t="s">
        <v>9413</v>
      </c>
      <c r="B3554">
        <v>3553</v>
      </c>
      <c r="C3554" t="s">
        <v>301</v>
      </c>
      <c r="D3554">
        <v>1</v>
      </c>
      <c r="E3554">
        <v>26</v>
      </c>
      <c r="F3554">
        <v>2016031026</v>
      </c>
      <c r="G3554">
        <v>20160310</v>
      </c>
      <c r="H3554" t="s">
        <v>4042</v>
      </c>
      <c r="I3554" t="s">
        <v>54</v>
      </c>
      <c r="J3554" t="s">
        <v>55</v>
      </c>
      <c r="K3554">
        <v>0</v>
      </c>
      <c r="L3554">
        <v>0</v>
      </c>
      <c r="M3554">
        <v>0</v>
      </c>
      <c r="N3554" t="s">
        <v>56</v>
      </c>
      <c r="O3554" t="s">
        <v>57</v>
      </c>
      <c r="P3554" t="s">
        <v>57</v>
      </c>
      <c r="Q3554" t="s">
        <v>3</v>
      </c>
      <c r="R3554" t="s">
        <v>80</v>
      </c>
      <c r="S3554" t="s">
        <v>55</v>
      </c>
      <c r="T3554" t="s">
        <v>56</v>
      </c>
      <c r="U3554" t="s">
        <v>56</v>
      </c>
      <c r="V3554" t="s">
        <v>56</v>
      </c>
      <c r="W3554" t="s">
        <v>55</v>
      </c>
      <c r="X3554" t="s">
        <v>56</v>
      </c>
      <c r="Y3554" t="s">
        <v>56</v>
      </c>
      <c r="Z3554" t="s">
        <v>56</v>
      </c>
      <c r="AA3554" t="s">
        <v>57</v>
      </c>
      <c r="AB3554" t="s">
        <v>56</v>
      </c>
      <c r="AC3554" t="s">
        <v>56</v>
      </c>
      <c r="AD3554" t="s">
        <v>56</v>
      </c>
      <c r="AE3554">
        <v>0</v>
      </c>
      <c r="AF3554">
        <v>0</v>
      </c>
      <c r="AG3554">
        <v>0</v>
      </c>
      <c r="AH3554">
        <v>0</v>
      </c>
      <c r="AI3554" s="18" t="str">
        <f t="shared" si="221"/>
        <v>1</v>
      </c>
      <c r="AJ3554" s="18" t="str">
        <f t="shared" si="222"/>
        <v>1</v>
      </c>
      <c r="AK3554" s="18" t="str">
        <f t="shared" si="223"/>
        <v>1</v>
      </c>
      <c r="AL3554" s="18">
        <f t="shared" si="224"/>
        <v>0</v>
      </c>
      <c r="AM3554" t="s">
        <v>55</v>
      </c>
      <c r="AN3554" t="s">
        <v>55</v>
      </c>
      <c r="AO3554">
        <v>0</v>
      </c>
      <c r="AP3554">
        <v>0</v>
      </c>
      <c r="AQ3554">
        <v>0</v>
      </c>
      <c r="AR3554" t="s">
        <v>59</v>
      </c>
      <c r="AS3554" t="s">
        <v>80</v>
      </c>
      <c r="AT3554" t="s">
        <v>80</v>
      </c>
      <c r="AU3554" t="s">
        <v>80</v>
      </c>
      <c r="AV3554" t="s">
        <v>9413</v>
      </c>
      <c r="AW3554" t="s">
        <v>4042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0</v>
      </c>
      <c r="BJ3554">
        <v>0</v>
      </c>
      <c r="BK3554">
        <v>1</v>
      </c>
      <c r="BL3554">
        <v>2016031026</v>
      </c>
      <c r="BM3554">
        <v>26</v>
      </c>
    </row>
    <row r="3555" spans="1:65">
      <c r="A3555" t="s">
        <v>9414</v>
      </c>
      <c r="B3555">
        <v>3554</v>
      </c>
      <c r="C3555" t="s">
        <v>57</v>
      </c>
      <c r="D3555" t="s">
        <v>55</v>
      </c>
      <c r="E3555">
        <v>26</v>
      </c>
      <c r="F3555">
        <v>2016031126</v>
      </c>
      <c r="G3555" t="s">
        <v>55</v>
      </c>
      <c r="H3555" t="s">
        <v>4043</v>
      </c>
      <c r="I3555" t="s">
        <v>55</v>
      </c>
      <c r="J3555" t="s">
        <v>55</v>
      </c>
      <c r="K3555" t="s">
        <v>55</v>
      </c>
      <c r="L3555" t="s">
        <v>55</v>
      </c>
      <c r="M3555" t="s">
        <v>55</v>
      </c>
      <c r="N3555" t="s">
        <v>57</v>
      </c>
      <c r="O3555" t="s">
        <v>57</v>
      </c>
      <c r="P3555" t="s">
        <v>57</v>
      </c>
      <c r="Q3555" t="s">
        <v>57</v>
      </c>
      <c r="R3555" t="s">
        <v>57</v>
      </c>
      <c r="S3555" t="s">
        <v>55</v>
      </c>
      <c r="T3555" t="s">
        <v>57</v>
      </c>
      <c r="U3555" t="s">
        <v>57</v>
      </c>
      <c r="V3555" t="s">
        <v>57</v>
      </c>
      <c r="W3555" t="s">
        <v>55</v>
      </c>
      <c r="X3555" t="s">
        <v>57</v>
      </c>
      <c r="Y3555" t="s">
        <v>57</v>
      </c>
      <c r="Z3555" t="s">
        <v>57</v>
      </c>
      <c r="AA3555" t="s">
        <v>57</v>
      </c>
      <c r="AB3555" t="s">
        <v>57</v>
      </c>
      <c r="AC3555" t="s">
        <v>57</v>
      </c>
      <c r="AD3555" t="s">
        <v>57</v>
      </c>
      <c r="AE3555">
        <v>0</v>
      </c>
      <c r="AF3555">
        <v>0</v>
      </c>
      <c r="AG3555">
        <v>0</v>
      </c>
      <c r="AH3555">
        <v>0</v>
      </c>
      <c r="AI3555" s="18" t="str">
        <f t="shared" si="221"/>
        <v>1</v>
      </c>
      <c r="AJ3555" s="18" t="str">
        <f t="shared" si="222"/>
        <v>1</v>
      </c>
      <c r="AK3555" s="18" t="str">
        <f t="shared" si="223"/>
        <v>1</v>
      </c>
      <c r="AL3555" s="18">
        <f t="shared" si="224"/>
        <v>0</v>
      </c>
      <c r="AM3555" t="s">
        <v>55</v>
      </c>
      <c r="AN3555" t="s">
        <v>55</v>
      </c>
      <c r="AO3555">
        <v>0</v>
      </c>
      <c r="AP3555">
        <v>1</v>
      </c>
      <c r="AQ3555">
        <v>0</v>
      </c>
      <c r="AR3555" t="s">
        <v>59</v>
      </c>
      <c r="AS3555" t="s">
        <v>80</v>
      </c>
      <c r="AT3555" t="s">
        <v>80</v>
      </c>
      <c r="AU3555" t="s">
        <v>80</v>
      </c>
      <c r="AV3555" t="s">
        <v>9414</v>
      </c>
      <c r="AW3555" t="s">
        <v>4043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1</v>
      </c>
      <c r="BJ3555">
        <v>0</v>
      </c>
      <c r="BK3555">
        <v>0</v>
      </c>
      <c r="BL3555">
        <v>2016031126</v>
      </c>
      <c r="BM3555">
        <v>26</v>
      </c>
    </row>
    <row r="3556" spans="1:65">
      <c r="A3556" t="s">
        <v>9415</v>
      </c>
      <c r="B3556">
        <v>3555</v>
      </c>
      <c r="C3556" t="s">
        <v>301</v>
      </c>
      <c r="D3556">
        <v>1</v>
      </c>
      <c r="E3556">
        <v>26</v>
      </c>
      <c r="F3556">
        <v>2016031126</v>
      </c>
      <c r="G3556">
        <v>20160311</v>
      </c>
      <c r="H3556" t="s">
        <v>3395</v>
      </c>
      <c r="I3556" t="s">
        <v>4044</v>
      </c>
      <c r="J3556" t="s">
        <v>55</v>
      </c>
      <c r="K3556">
        <v>0</v>
      </c>
      <c r="L3556">
        <v>0</v>
      </c>
      <c r="M3556">
        <v>0</v>
      </c>
      <c r="N3556" t="s">
        <v>56</v>
      </c>
      <c r="O3556" t="s">
        <v>57</v>
      </c>
      <c r="P3556" t="s">
        <v>57</v>
      </c>
      <c r="Q3556" t="s">
        <v>3</v>
      </c>
      <c r="R3556" t="s">
        <v>80</v>
      </c>
      <c r="S3556" t="s">
        <v>55</v>
      </c>
      <c r="T3556" t="s">
        <v>68</v>
      </c>
      <c r="U3556" t="s">
        <v>68</v>
      </c>
      <c r="V3556" t="s">
        <v>68</v>
      </c>
      <c r="W3556" t="s">
        <v>55</v>
      </c>
      <c r="X3556" t="s">
        <v>56</v>
      </c>
      <c r="Y3556" t="s">
        <v>56</v>
      </c>
      <c r="Z3556" t="s">
        <v>56</v>
      </c>
      <c r="AA3556" t="s">
        <v>57</v>
      </c>
      <c r="AB3556" t="s">
        <v>56</v>
      </c>
      <c r="AC3556" t="s">
        <v>56</v>
      </c>
      <c r="AD3556" t="s">
        <v>56</v>
      </c>
      <c r="AE3556">
        <v>0</v>
      </c>
      <c r="AF3556">
        <v>0</v>
      </c>
      <c r="AG3556">
        <v>0</v>
      </c>
      <c r="AH3556">
        <v>1</v>
      </c>
      <c r="AI3556" s="18" t="str">
        <f t="shared" si="221"/>
        <v>1</v>
      </c>
      <c r="AJ3556" s="18" t="str">
        <f t="shared" si="222"/>
        <v>1</v>
      </c>
      <c r="AK3556" s="18" t="str">
        <f t="shared" si="223"/>
        <v>1</v>
      </c>
      <c r="AL3556" s="18">
        <f t="shared" si="224"/>
        <v>1</v>
      </c>
      <c r="AM3556" t="s">
        <v>55</v>
      </c>
      <c r="AN3556" t="s">
        <v>55</v>
      </c>
      <c r="AO3556">
        <v>1</v>
      </c>
      <c r="AP3556">
        <v>0</v>
      </c>
      <c r="AQ3556">
        <v>0</v>
      </c>
      <c r="AR3556" t="s">
        <v>422</v>
      </c>
      <c r="AS3556" t="s">
        <v>80</v>
      </c>
      <c r="AT3556" t="s">
        <v>80</v>
      </c>
      <c r="AU3556" t="s">
        <v>80</v>
      </c>
      <c r="AV3556" t="s">
        <v>9415</v>
      </c>
      <c r="AW3556" t="s">
        <v>3395</v>
      </c>
      <c r="AX3556">
        <v>0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2016031126</v>
      </c>
      <c r="BM3556">
        <v>26</v>
      </c>
    </row>
    <row r="3557" spans="1:65">
      <c r="A3557" t="s">
        <v>9416</v>
      </c>
      <c r="B3557">
        <v>3556</v>
      </c>
      <c r="C3557" t="s">
        <v>301</v>
      </c>
      <c r="D3557">
        <v>1</v>
      </c>
      <c r="E3557">
        <v>26</v>
      </c>
      <c r="F3557">
        <v>2016031126</v>
      </c>
      <c r="G3557">
        <v>20160311</v>
      </c>
      <c r="H3557" t="s">
        <v>4045</v>
      </c>
      <c r="I3557" t="s">
        <v>4044</v>
      </c>
      <c r="J3557" t="s">
        <v>55</v>
      </c>
      <c r="K3557">
        <v>0</v>
      </c>
      <c r="L3557">
        <v>0</v>
      </c>
      <c r="M3557">
        <v>0</v>
      </c>
      <c r="N3557" t="s">
        <v>56</v>
      </c>
      <c r="O3557" t="s">
        <v>57</v>
      </c>
      <c r="P3557" t="s">
        <v>57</v>
      </c>
      <c r="Q3557" t="s">
        <v>3</v>
      </c>
      <c r="R3557" t="s">
        <v>80</v>
      </c>
      <c r="S3557" t="s">
        <v>55</v>
      </c>
      <c r="T3557" t="s">
        <v>68</v>
      </c>
      <c r="U3557" t="s">
        <v>68</v>
      </c>
      <c r="V3557" t="s">
        <v>68</v>
      </c>
      <c r="W3557" t="s">
        <v>55</v>
      </c>
      <c r="X3557" t="s">
        <v>56</v>
      </c>
      <c r="Y3557" t="s">
        <v>56</v>
      </c>
      <c r="Z3557" t="s">
        <v>56</v>
      </c>
      <c r="AA3557" t="s">
        <v>57</v>
      </c>
      <c r="AB3557" t="s">
        <v>56</v>
      </c>
      <c r="AC3557" t="s">
        <v>56</v>
      </c>
      <c r="AD3557" t="s">
        <v>56</v>
      </c>
      <c r="AE3557">
        <v>0</v>
      </c>
      <c r="AF3557">
        <v>0</v>
      </c>
      <c r="AG3557">
        <v>0</v>
      </c>
      <c r="AH3557">
        <v>1</v>
      </c>
      <c r="AI3557" s="18" t="str">
        <f t="shared" si="221"/>
        <v>1</v>
      </c>
      <c r="AJ3557" s="18" t="str">
        <f t="shared" si="222"/>
        <v>1</v>
      </c>
      <c r="AK3557" s="18" t="str">
        <f t="shared" si="223"/>
        <v>1</v>
      </c>
      <c r="AL3557" s="18">
        <f t="shared" si="224"/>
        <v>1</v>
      </c>
      <c r="AM3557" t="s">
        <v>55</v>
      </c>
      <c r="AN3557" t="s">
        <v>55</v>
      </c>
      <c r="AO3557">
        <v>0</v>
      </c>
      <c r="AP3557">
        <v>0</v>
      </c>
      <c r="AQ3557">
        <v>0</v>
      </c>
      <c r="AR3557" t="s">
        <v>422</v>
      </c>
      <c r="AS3557" t="s">
        <v>80</v>
      </c>
      <c r="AT3557" t="s">
        <v>80</v>
      </c>
      <c r="AU3557" t="s">
        <v>80</v>
      </c>
      <c r="AV3557" t="s">
        <v>9416</v>
      </c>
      <c r="AW3557" t="s">
        <v>4045</v>
      </c>
      <c r="AX3557">
        <v>0</v>
      </c>
      <c r="AY3557">
        <v>0</v>
      </c>
      <c r="AZ3557">
        <v>0</v>
      </c>
      <c r="BA3557">
        <v>1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1</v>
      </c>
      <c r="BL3557">
        <v>2016031126</v>
      </c>
      <c r="BM3557">
        <v>26</v>
      </c>
    </row>
    <row r="3558" spans="1:65">
      <c r="A3558" t="s">
        <v>9417</v>
      </c>
      <c r="B3558">
        <v>3557</v>
      </c>
      <c r="C3558" t="s">
        <v>301</v>
      </c>
      <c r="D3558">
        <v>1</v>
      </c>
      <c r="E3558">
        <v>26</v>
      </c>
      <c r="F3558">
        <v>2016031126</v>
      </c>
      <c r="G3558">
        <v>20160311</v>
      </c>
      <c r="H3558" t="s">
        <v>4046</v>
      </c>
      <c r="I3558" t="s">
        <v>4044</v>
      </c>
      <c r="J3558" t="s">
        <v>55</v>
      </c>
      <c r="K3558">
        <v>0</v>
      </c>
      <c r="L3558">
        <v>0</v>
      </c>
      <c r="M3558">
        <v>0</v>
      </c>
      <c r="N3558" t="s">
        <v>56</v>
      </c>
      <c r="O3558" t="s">
        <v>57</v>
      </c>
      <c r="P3558" t="s">
        <v>57</v>
      </c>
      <c r="Q3558" t="s">
        <v>3</v>
      </c>
      <c r="R3558" t="s">
        <v>80</v>
      </c>
      <c r="S3558" t="s">
        <v>55</v>
      </c>
      <c r="T3558" t="s">
        <v>68</v>
      </c>
      <c r="U3558" t="s">
        <v>68</v>
      </c>
      <c r="V3558" t="s">
        <v>56</v>
      </c>
      <c r="W3558" t="s">
        <v>55</v>
      </c>
      <c r="X3558" t="s">
        <v>56</v>
      </c>
      <c r="Y3558" t="s">
        <v>56</v>
      </c>
      <c r="Z3558" t="s">
        <v>56</v>
      </c>
      <c r="AA3558" t="s">
        <v>57</v>
      </c>
      <c r="AB3558" t="s">
        <v>56</v>
      </c>
      <c r="AC3558" t="s">
        <v>56</v>
      </c>
      <c r="AD3558" t="s">
        <v>56</v>
      </c>
      <c r="AE3558">
        <v>0</v>
      </c>
      <c r="AF3558">
        <v>0</v>
      </c>
      <c r="AG3558">
        <v>0</v>
      </c>
      <c r="AH3558">
        <v>1</v>
      </c>
      <c r="AI3558" s="18" t="str">
        <f t="shared" si="221"/>
        <v>1</v>
      </c>
      <c r="AJ3558" s="18" t="str">
        <f t="shared" si="222"/>
        <v>1</v>
      </c>
      <c r="AK3558" s="18" t="str">
        <f t="shared" si="223"/>
        <v>1</v>
      </c>
      <c r="AL3558" s="18">
        <f t="shared" si="224"/>
        <v>1</v>
      </c>
      <c r="AM3558" t="s">
        <v>55</v>
      </c>
      <c r="AN3558" t="s">
        <v>55</v>
      </c>
      <c r="AO3558">
        <v>0</v>
      </c>
      <c r="AP3558">
        <v>0</v>
      </c>
      <c r="AQ3558">
        <v>0</v>
      </c>
      <c r="AR3558" t="s">
        <v>422</v>
      </c>
      <c r="AS3558" t="s">
        <v>80</v>
      </c>
      <c r="AT3558" t="s">
        <v>80</v>
      </c>
      <c r="AU3558" t="s">
        <v>80</v>
      </c>
      <c r="AV3558" t="s">
        <v>9417</v>
      </c>
      <c r="AW3558" t="s">
        <v>4046</v>
      </c>
      <c r="AX3558">
        <v>0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1</v>
      </c>
      <c r="BL3558">
        <v>2016031126</v>
      </c>
      <c r="BM3558">
        <v>26</v>
      </c>
    </row>
    <row r="3559" spans="1:65">
      <c r="A3559" t="s">
        <v>9418</v>
      </c>
      <c r="B3559">
        <v>3558</v>
      </c>
      <c r="C3559" t="s">
        <v>301</v>
      </c>
      <c r="D3559">
        <v>1</v>
      </c>
      <c r="E3559">
        <v>26</v>
      </c>
      <c r="F3559">
        <v>2016031126</v>
      </c>
      <c r="G3559">
        <v>20160311</v>
      </c>
      <c r="H3559" t="s">
        <v>4047</v>
      </c>
      <c r="I3559" t="s">
        <v>54</v>
      </c>
      <c r="J3559" t="s">
        <v>55</v>
      </c>
      <c r="K3559">
        <v>0</v>
      </c>
      <c r="L3559">
        <v>0</v>
      </c>
      <c r="M3559">
        <v>0</v>
      </c>
      <c r="N3559" t="s">
        <v>56</v>
      </c>
      <c r="O3559" t="s">
        <v>57</v>
      </c>
      <c r="P3559" t="s">
        <v>57</v>
      </c>
      <c r="Q3559" t="s">
        <v>3</v>
      </c>
      <c r="R3559" t="s">
        <v>80</v>
      </c>
      <c r="S3559" t="s">
        <v>55</v>
      </c>
      <c r="T3559" t="s">
        <v>56</v>
      </c>
      <c r="U3559" t="s">
        <v>56</v>
      </c>
      <c r="V3559" t="s">
        <v>56</v>
      </c>
      <c r="W3559" t="s">
        <v>55</v>
      </c>
      <c r="X3559" t="s">
        <v>56</v>
      </c>
      <c r="Y3559" t="s">
        <v>56</v>
      </c>
      <c r="Z3559" t="s">
        <v>56</v>
      </c>
      <c r="AA3559" t="s">
        <v>57</v>
      </c>
      <c r="AB3559" t="s">
        <v>56</v>
      </c>
      <c r="AC3559" t="s">
        <v>56</v>
      </c>
      <c r="AD3559" t="s">
        <v>56</v>
      </c>
      <c r="AE3559">
        <v>0</v>
      </c>
      <c r="AF3559">
        <v>0</v>
      </c>
      <c r="AG3559">
        <v>0</v>
      </c>
      <c r="AH3559">
        <v>1</v>
      </c>
      <c r="AI3559" s="18" t="str">
        <f t="shared" si="221"/>
        <v>1</v>
      </c>
      <c r="AJ3559" s="18" t="str">
        <f t="shared" si="222"/>
        <v>1</v>
      </c>
      <c r="AK3559" s="18" t="str">
        <f t="shared" si="223"/>
        <v>1</v>
      </c>
      <c r="AL3559" s="18">
        <f t="shared" si="224"/>
        <v>1</v>
      </c>
      <c r="AM3559" t="s">
        <v>55</v>
      </c>
      <c r="AN3559" t="s">
        <v>55</v>
      </c>
      <c r="AO3559">
        <v>0</v>
      </c>
      <c r="AP3559">
        <v>0</v>
      </c>
      <c r="AQ3559">
        <v>0</v>
      </c>
      <c r="AR3559" t="s">
        <v>59</v>
      </c>
      <c r="AS3559" t="s">
        <v>80</v>
      </c>
      <c r="AT3559" t="s">
        <v>80</v>
      </c>
      <c r="AU3559" t="s">
        <v>80</v>
      </c>
      <c r="AV3559" t="s">
        <v>9418</v>
      </c>
      <c r="AW3559" t="s">
        <v>4047</v>
      </c>
      <c r="AX3559">
        <v>0</v>
      </c>
      <c r="AY3559">
        <v>0</v>
      </c>
      <c r="AZ3559">
        <v>0</v>
      </c>
      <c r="BA3559">
        <v>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</v>
      </c>
      <c r="BL3559">
        <v>2016031126</v>
      </c>
      <c r="BM3559">
        <v>26</v>
      </c>
    </row>
    <row r="3560" spans="1:65">
      <c r="A3560" t="s">
        <v>9419</v>
      </c>
      <c r="B3560">
        <v>3559</v>
      </c>
      <c r="C3560" t="s">
        <v>301</v>
      </c>
      <c r="D3560">
        <v>1</v>
      </c>
      <c r="E3560">
        <v>26</v>
      </c>
      <c r="F3560">
        <v>2016031126</v>
      </c>
      <c r="G3560">
        <v>20160311</v>
      </c>
      <c r="H3560" t="s">
        <v>3399</v>
      </c>
      <c r="I3560" t="s">
        <v>1034</v>
      </c>
      <c r="J3560" t="s">
        <v>55</v>
      </c>
      <c r="K3560">
        <v>0</v>
      </c>
      <c r="L3560">
        <v>0</v>
      </c>
      <c r="M3560">
        <v>0</v>
      </c>
      <c r="N3560" t="s">
        <v>56</v>
      </c>
      <c r="O3560" t="s">
        <v>57</v>
      </c>
      <c r="P3560" t="s">
        <v>57</v>
      </c>
      <c r="Q3560" t="s">
        <v>3</v>
      </c>
      <c r="R3560" t="s">
        <v>80</v>
      </c>
      <c r="S3560" t="s">
        <v>55</v>
      </c>
      <c r="T3560" t="s">
        <v>68</v>
      </c>
      <c r="U3560" t="s">
        <v>56</v>
      </c>
      <c r="V3560" t="s">
        <v>68</v>
      </c>
      <c r="W3560" t="s">
        <v>55</v>
      </c>
      <c r="X3560" t="s">
        <v>56</v>
      </c>
      <c r="Y3560" t="s">
        <v>56</v>
      </c>
      <c r="Z3560" t="s">
        <v>56</v>
      </c>
      <c r="AA3560" t="s">
        <v>57</v>
      </c>
      <c r="AB3560" t="s">
        <v>56</v>
      </c>
      <c r="AC3560" t="s">
        <v>56</v>
      </c>
      <c r="AD3560" t="s">
        <v>56</v>
      </c>
      <c r="AE3560">
        <v>0</v>
      </c>
      <c r="AF3560">
        <v>0</v>
      </c>
      <c r="AG3560">
        <v>0</v>
      </c>
      <c r="AH3560">
        <v>1</v>
      </c>
      <c r="AI3560" s="18" t="str">
        <f t="shared" si="221"/>
        <v>1</v>
      </c>
      <c r="AJ3560" s="18" t="str">
        <f t="shared" si="222"/>
        <v>1</v>
      </c>
      <c r="AK3560" s="18" t="str">
        <f t="shared" si="223"/>
        <v>1</v>
      </c>
      <c r="AL3560" s="18">
        <f t="shared" si="224"/>
        <v>1</v>
      </c>
      <c r="AM3560" t="s">
        <v>55</v>
      </c>
      <c r="AN3560" t="s">
        <v>55</v>
      </c>
      <c r="AO3560">
        <v>1</v>
      </c>
      <c r="AP3560">
        <v>0</v>
      </c>
      <c r="AQ3560">
        <v>0</v>
      </c>
      <c r="AR3560" t="s">
        <v>209</v>
      </c>
      <c r="AS3560" t="s">
        <v>80</v>
      </c>
      <c r="AT3560" t="s">
        <v>80</v>
      </c>
      <c r="AU3560" t="s">
        <v>80</v>
      </c>
      <c r="AV3560" t="s">
        <v>9419</v>
      </c>
      <c r="AW3560" t="s">
        <v>3399</v>
      </c>
      <c r="AX3560">
        <v>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1</v>
      </c>
      <c r="BL3560">
        <v>2016031126</v>
      </c>
      <c r="BM3560">
        <v>26</v>
      </c>
    </row>
    <row r="3561" spans="1:65">
      <c r="A3561" t="s">
        <v>9420</v>
      </c>
      <c r="B3561">
        <v>3560</v>
      </c>
      <c r="C3561" t="s">
        <v>301</v>
      </c>
      <c r="D3561">
        <v>1</v>
      </c>
      <c r="E3561">
        <v>26</v>
      </c>
      <c r="F3561">
        <v>2016031126</v>
      </c>
      <c r="G3561">
        <v>20160311</v>
      </c>
      <c r="H3561" t="s">
        <v>4048</v>
      </c>
      <c r="I3561" t="s">
        <v>54</v>
      </c>
      <c r="J3561" t="s">
        <v>55</v>
      </c>
      <c r="K3561">
        <v>0</v>
      </c>
      <c r="L3561">
        <v>0</v>
      </c>
      <c r="M3561">
        <v>0</v>
      </c>
      <c r="N3561" t="s">
        <v>56</v>
      </c>
      <c r="O3561" t="s">
        <v>57</v>
      </c>
      <c r="P3561" t="s">
        <v>57</v>
      </c>
      <c r="Q3561" t="s">
        <v>3</v>
      </c>
      <c r="R3561" t="s">
        <v>80</v>
      </c>
      <c r="S3561" t="s">
        <v>55</v>
      </c>
      <c r="T3561" t="s">
        <v>56</v>
      </c>
      <c r="U3561" t="s">
        <v>56</v>
      </c>
      <c r="V3561" t="s">
        <v>56</v>
      </c>
      <c r="W3561" t="s">
        <v>55</v>
      </c>
      <c r="X3561" t="s">
        <v>56</v>
      </c>
      <c r="Y3561" t="s">
        <v>56</v>
      </c>
      <c r="Z3561" t="s">
        <v>56</v>
      </c>
      <c r="AA3561" t="s">
        <v>57</v>
      </c>
      <c r="AB3561" t="s">
        <v>56</v>
      </c>
      <c r="AC3561" t="s">
        <v>56</v>
      </c>
      <c r="AD3561" t="s">
        <v>56</v>
      </c>
      <c r="AE3561">
        <v>0</v>
      </c>
      <c r="AF3561">
        <v>0</v>
      </c>
      <c r="AG3561">
        <v>0</v>
      </c>
      <c r="AH3561">
        <v>1</v>
      </c>
      <c r="AI3561" s="18" t="str">
        <f t="shared" si="221"/>
        <v>1</v>
      </c>
      <c r="AJ3561" s="18" t="str">
        <f t="shared" si="222"/>
        <v>1</v>
      </c>
      <c r="AK3561" s="18" t="str">
        <f t="shared" si="223"/>
        <v>1</v>
      </c>
      <c r="AL3561" s="18">
        <f t="shared" si="224"/>
        <v>1</v>
      </c>
      <c r="AM3561" t="s">
        <v>55</v>
      </c>
      <c r="AN3561" t="s">
        <v>55</v>
      </c>
      <c r="AO3561">
        <v>0</v>
      </c>
      <c r="AP3561">
        <v>0</v>
      </c>
      <c r="AQ3561">
        <v>0</v>
      </c>
      <c r="AR3561" t="s">
        <v>59</v>
      </c>
      <c r="AS3561" t="s">
        <v>80</v>
      </c>
      <c r="AT3561" t="s">
        <v>80</v>
      </c>
      <c r="AU3561" t="s">
        <v>80</v>
      </c>
      <c r="AV3561" t="s">
        <v>9420</v>
      </c>
      <c r="AW3561" t="s">
        <v>4048</v>
      </c>
      <c r="AX3561">
        <v>0</v>
      </c>
      <c r="AY3561">
        <v>0</v>
      </c>
      <c r="AZ3561">
        <v>0</v>
      </c>
      <c r="BA3561">
        <v>1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1</v>
      </c>
      <c r="BL3561">
        <v>2016031126</v>
      </c>
      <c r="BM3561">
        <v>26</v>
      </c>
    </row>
    <row r="3562" spans="1:65">
      <c r="A3562" t="s">
        <v>9421</v>
      </c>
      <c r="B3562">
        <v>3561</v>
      </c>
      <c r="C3562" t="s">
        <v>301</v>
      </c>
      <c r="D3562">
        <v>1</v>
      </c>
      <c r="E3562">
        <v>26</v>
      </c>
      <c r="F3562">
        <v>2016031126</v>
      </c>
      <c r="G3562">
        <v>20160311</v>
      </c>
      <c r="H3562" t="s">
        <v>4049</v>
      </c>
      <c r="I3562" t="s">
        <v>956</v>
      </c>
      <c r="J3562" t="s">
        <v>55</v>
      </c>
      <c r="K3562">
        <v>0</v>
      </c>
      <c r="L3562">
        <v>0</v>
      </c>
      <c r="M3562">
        <v>0</v>
      </c>
      <c r="N3562" t="s">
        <v>56</v>
      </c>
      <c r="O3562" t="s">
        <v>57</v>
      </c>
      <c r="P3562" t="s">
        <v>57</v>
      </c>
      <c r="Q3562" t="s">
        <v>3</v>
      </c>
      <c r="R3562" t="s">
        <v>80</v>
      </c>
      <c r="S3562" t="s">
        <v>55</v>
      </c>
      <c r="T3562" t="s">
        <v>68</v>
      </c>
      <c r="U3562" t="s">
        <v>56</v>
      </c>
      <c r="V3562" t="s">
        <v>68</v>
      </c>
      <c r="W3562" t="s">
        <v>55</v>
      </c>
      <c r="X3562" t="s">
        <v>56</v>
      </c>
      <c r="Y3562" t="s">
        <v>56</v>
      </c>
      <c r="Z3562" t="s">
        <v>56</v>
      </c>
      <c r="AA3562" t="s">
        <v>57</v>
      </c>
      <c r="AB3562" t="s">
        <v>56</v>
      </c>
      <c r="AC3562" t="s">
        <v>56</v>
      </c>
      <c r="AD3562" t="s">
        <v>56</v>
      </c>
      <c r="AE3562">
        <v>0</v>
      </c>
      <c r="AF3562">
        <v>0</v>
      </c>
      <c r="AG3562">
        <v>0</v>
      </c>
      <c r="AH3562">
        <v>1</v>
      </c>
      <c r="AI3562" s="18" t="str">
        <f t="shared" si="221"/>
        <v>1</v>
      </c>
      <c r="AJ3562" s="18" t="str">
        <f t="shared" si="222"/>
        <v>1</v>
      </c>
      <c r="AK3562" s="18" t="str">
        <f t="shared" si="223"/>
        <v>1</v>
      </c>
      <c r="AL3562" s="18">
        <f t="shared" si="224"/>
        <v>1</v>
      </c>
      <c r="AM3562" t="s">
        <v>55</v>
      </c>
      <c r="AN3562" t="s">
        <v>55</v>
      </c>
      <c r="AO3562">
        <v>1</v>
      </c>
      <c r="AP3562">
        <v>0</v>
      </c>
      <c r="AQ3562">
        <v>0</v>
      </c>
      <c r="AR3562" t="s">
        <v>426</v>
      </c>
      <c r="AS3562" t="s">
        <v>80</v>
      </c>
      <c r="AT3562" t="s">
        <v>80</v>
      </c>
      <c r="AU3562" t="s">
        <v>80</v>
      </c>
      <c r="AV3562" t="s">
        <v>9421</v>
      </c>
      <c r="AW3562" t="s">
        <v>4049</v>
      </c>
      <c r="AX3562">
        <v>0</v>
      </c>
      <c r="AY3562">
        <v>0</v>
      </c>
      <c r="AZ3562">
        <v>0</v>
      </c>
      <c r="BA3562">
        <v>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1</v>
      </c>
      <c r="BL3562">
        <v>2016031126</v>
      </c>
      <c r="BM3562">
        <v>26</v>
      </c>
    </row>
    <row r="3563" spans="1:65">
      <c r="A3563" t="s">
        <v>9422</v>
      </c>
      <c r="B3563">
        <v>3562</v>
      </c>
      <c r="C3563" t="s">
        <v>301</v>
      </c>
      <c r="D3563">
        <v>1</v>
      </c>
      <c r="E3563">
        <v>26</v>
      </c>
      <c r="F3563">
        <v>2016031126</v>
      </c>
      <c r="G3563">
        <v>20160311</v>
      </c>
      <c r="H3563" t="s">
        <v>4050</v>
      </c>
      <c r="I3563" t="s">
        <v>54</v>
      </c>
      <c r="J3563" t="s">
        <v>55</v>
      </c>
      <c r="K3563">
        <v>1</v>
      </c>
      <c r="L3563">
        <v>0</v>
      </c>
      <c r="M3563">
        <v>1</v>
      </c>
      <c r="N3563" t="s">
        <v>56</v>
      </c>
      <c r="O3563" t="s">
        <v>217</v>
      </c>
      <c r="P3563" t="s">
        <v>68</v>
      </c>
      <c r="Q3563" t="s">
        <v>3</v>
      </c>
      <c r="R3563" t="s">
        <v>80</v>
      </c>
      <c r="S3563" t="s">
        <v>55</v>
      </c>
      <c r="T3563" t="s">
        <v>56</v>
      </c>
      <c r="U3563" t="s">
        <v>56</v>
      </c>
      <c r="V3563" t="s">
        <v>56</v>
      </c>
      <c r="W3563" t="s">
        <v>55</v>
      </c>
      <c r="X3563" t="s">
        <v>56</v>
      </c>
      <c r="Y3563" t="s">
        <v>56</v>
      </c>
      <c r="Z3563" t="s">
        <v>56</v>
      </c>
      <c r="AA3563" t="s">
        <v>57</v>
      </c>
      <c r="AB3563" t="s">
        <v>56</v>
      </c>
      <c r="AC3563" t="s">
        <v>56</v>
      </c>
      <c r="AD3563" t="s">
        <v>56</v>
      </c>
      <c r="AE3563">
        <v>0</v>
      </c>
      <c r="AF3563">
        <v>0</v>
      </c>
      <c r="AG3563">
        <v>0</v>
      </c>
      <c r="AH3563">
        <v>1</v>
      </c>
      <c r="AI3563" s="18" t="str">
        <f t="shared" si="221"/>
        <v>1</v>
      </c>
      <c r="AJ3563" s="18" t="str">
        <f t="shared" si="222"/>
        <v>1</v>
      </c>
      <c r="AK3563" s="18" t="str">
        <f t="shared" si="223"/>
        <v>1</v>
      </c>
      <c r="AL3563" s="18">
        <f t="shared" si="224"/>
        <v>1</v>
      </c>
      <c r="AM3563" t="s">
        <v>55</v>
      </c>
      <c r="AN3563" t="s">
        <v>55</v>
      </c>
      <c r="AO3563">
        <v>0</v>
      </c>
      <c r="AP3563">
        <v>0</v>
      </c>
      <c r="AQ3563">
        <v>0</v>
      </c>
      <c r="AR3563" t="s">
        <v>59</v>
      </c>
      <c r="AS3563" t="s">
        <v>80</v>
      </c>
      <c r="AT3563" t="s">
        <v>80</v>
      </c>
      <c r="AU3563" t="s">
        <v>80</v>
      </c>
      <c r="AV3563" t="s">
        <v>9422</v>
      </c>
      <c r="AW3563" t="s">
        <v>4050</v>
      </c>
      <c r="AX3563">
        <v>0</v>
      </c>
      <c r="AY3563">
        <v>0</v>
      </c>
      <c r="AZ3563">
        <v>0</v>
      </c>
      <c r="BA3563">
        <v>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1</v>
      </c>
      <c r="BL3563">
        <v>2016031126</v>
      </c>
      <c r="BM3563">
        <v>26</v>
      </c>
    </row>
    <row r="3564" spans="1:65">
      <c r="A3564" t="s">
        <v>9423</v>
      </c>
      <c r="B3564">
        <v>3563</v>
      </c>
      <c r="C3564" t="s">
        <v>301</v>
      </c>
      <c r="D3564">
        <v>1</v>
      </c>
      <c r="E3564">
        <v>26</v>
      </c>
      <c r="F3564">
        <v>2016031126</v>
      </c>
      <c r="G3564">
        <v>20160311</v>
      </c>
      <c r="H3564" t="s">
        <v>4051</v>
      </c>
      <c r="I3564" t="s">
        <v>54</v>
      </c>
      <c r="J3564" t="s">
        <v>55</v>
      </c>
      <c r="K3564">
        <v>0</v>
      </c>
      <c r="L3564">
        <v>0</v>
      </c>
      <c r="M3564">
        <v>0</v>
      </c>
      <c r="N3564" t="s">
        <v>56</v>
      </c>
      <c r="O3564" t="s">
        <v>57</v>
      </c>
      <c r="P3564" t="s">
        <v>57</v>
      </c>
      <c r="Q3564" t="s">
        <v>3</v>
      </c>
      <c r="R3564" t="s">
        <v>80</v>
      </c>
      <c r="S3564" t="s">
        <v>55</v>
      </c>
      <c r="T3564" t="s">
        <v>56</v>
      </c>
      <c r="U3564" t="s">
        <v>56</v>
      </c>
      <c r="V3564" t="s">
        <v>56</v>
      </c>
      <c r="W3564" t="s">
        <v>55</v>
      </c>
      <c r="X3564" t="s">
        <v>56</v>
      </c>
      <c r="Y3564" t="s">
        <v>56</v>
      </c>
      <c r="Z3564" t="s">
        <v>56</v>
      </c>
      <c r="AA3564" t="s">
        <v>57</v>
      </c>
      <c r="AB3564" t="s">
        <v>56</v>
      </c>
      <c r="AC3564" t="s">
        <v>56</v>
      </c>
      <c r="AD3564" t="s">
        <v>56</v>
      </c>
      <c r="AE3564">
        <v>0</v>
      </c>
      <c r="AF3564">
        <v>0</v>
      </c>
      <c r="AG3564">
        <v>0</v>
      </c>
      <c r="AH3564">
        <v>1</v>
      </c>
      <c r="AI3564" s="18" t="str">
        <f t="shared" si="221"/>
        <v>1</v>
      </c>
      <c r="AJ3564" s="18" t="str">
        <f t="shared" si="222"/>
        <v>1</v>
      </c>
      <c r="AK3564" s="18" t="str">
        <f t="shared" si="223"/>
        <v>1</v>
      </c>
      <c r="AL3564" s="18">
        <f t="shared" si="224"/>
        <v>1</v>
      </c>
      <c r="AM3564" t="s">
        <v>55</v>
      </c>
      <c r="AN3564" t="s">
        <v>55</v>
      </c>
      <c r="AO3564">
        <v>0</v>
      </c>
      <c r="AP3564">
        <v>0</v>
      </c>
      <c r="AQ3564">
        <v>0</v>
      </c>
      <c r="AR3564" t="s">
        <v>59</v>
      </c>
      <c r="AS3564" t="s">
        <v>80</v>
      </c>
      <c r="AT3564" t="s">
        <v>80</v>
      </c>
      <c r="AU3564" t="s">
        <v>80</v>
      </c>
      <c r="AV3564" t="s">
        <v>9423</v>
      </c>
      <c r="AW3564" t="s">
        <v>4051</v>
      </c>
      <c r="AX3564">
        <v>0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1</v>
      </c>
      <c r="BL3564">
        <v>2016031126</v>
      </c>
      <c r="BM3564">
        <v>26</v>
      </c>
    </row>
    <row r="3565" spans="1:65">
      <c r="A3565" t="s">
        <v>9424</v>
      </c>
      <c r="B3565">
        <v>3564</v>
      </c>
      <c r="C3565" t="s">
        <v>301</v>
      </c>
      <c r="D3565">
        <v>1</v>
      </c>
      <c r="E3565">
        <v>26</v>
      </c>
      <c r="F3565">
        <v>2016031126</v>
      </c>
      <c r="G3565">
        <v>20160311</v>
      </c>
      <c r="H3565" t="s">
        <v>4052</v>
      </c>
      <c r="I3565" t="s">
        <v>4053</v>
      </c>
      <c r="J3565" t="s">
        <v>55</v>
      </c>
      <c r="K3565">
        <v>0</v>
      </c>
      <c r="L3565">
        <v>0</v>
      </c>
      <c r="M3565">
        <v>0</v>
      </c>
      <c r="N3565" t="s">
        <v>56</v>
      </c>
      <c r="O3565" t="s">
        <v>57</v>
      </c>
      <c r="P3565" t="s">
        <v>57</v>
      </c>
      <c r="Q3565" t="s">
        <v>3</v>
      </c>
      <c r="R3565" t="s">
        <v>80</v>
      </c>
      <c r="S3565" t="s">
        <v>55</v>
      </c>
      <c r="T3565" t="s">
        <v>68</v>
      </c>
      <c r="U3565" t="s">
        <v>68</v>
      </c>
      <c r="V3565" t="s">
        <v>68</v>
      </c>
      <c r="W3565" t="s">
        <v>55</v>
      </c>
      <c r="X3565" t="s">
        <v>56</v>
      </c>
      <c r="Y3565" t="s">
        <v>56</v>
      </c>
      <c r="Z3565" t="s">
        <v>56</v>
      </c>
      <c r="AA3565" t="s">
        <v>57</v>
      </c>
      <c r="AB3565" t="s">
        <v>56</v>
      </c>
      <c r="AC3565" t="s">
        <v>56</v>
      </c>
      <c r="AD3565" t="s">
        <v>56</v>
      </c>
      <c r="AE3565">
        <v>0</v>
      </c>
      <c r="AF3565">
        <v>0</v>
      </c>
      <c r="AG3565">
        <v>0</v>
      </c>
      <c r="AH3565">
        <v>1</v>
      </c>
      <c r="AI3565" s="18" t="str">
        <f t="shared" si="221"/>
        <v>1</v>
      </c>
      <c r="AJ3565" s="18" t="str">
        <f t="shared" si="222"/>
        <v>1</v>
      </c>
      <c r="AK3565" s="18" t="str">
        <f t="shared" si="223"/>
        <v>1</v>
      </c>
      <c r="AL3565" s="18">
        <f t="shared" si="224"/>
        <v>1</v>
      </c>
      <c r="AM3565" t="s">
        <v>55</v>
      </c>
      <c r="AN3565" t="s">
        <v>55</v>
      </c>
      <c r="AO3565">
        <v>0</v>
      </c>
      <c r="AP3565">
        <v>0</v>
      </c>
      <c r="AQ3565">
        <v>0</v>
      </c>
      <c r="AR3565" t="s">
        <v>209</v>
      </c>
      <c r="AS3565" t="s">
        <v>80</v>
      </c>
      <c r="AT3565" t="s">
        <v>80</v>
      </c>
      <c r="AU3565" t="s">
        <v>80</v>
      </c>
      <c r="AV3565" t="s">
        <v>9424</v>
      </c>
      <c r="AW3565" t="s">
        <v>4052</v>
      </c>
      <c r="AX3565">
        <v>0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1</v>
      </c>
      <c r="BL3565">
        <v>2016031126</v>
      </c>
      <c r="BM3565">
        <v>26</v>
      </c>
    </row>
    <row r="3566" spans="1:65">
      <c r="A3566" t="s">
        <v>9425</v>
      </c>
      <c r="B3566">
        <v>3565</v>
      </c>
      <c r="C3566" t="s">
        <v>301</v>
      </c>
      <c r="D3566">
        <v>1</v>
      </c>
      <c r="E3566">
        <v>26</v>
      </c>
      <c r="F3566">
        <v>2016031126</v>
      </c>
      <c r="G3566">
        <v>20160311</v>
      </c>
      <c r="H3566" t="s">
        <v>4054</v>
      </c>
      <c r="I3566" t="s">
        <v>4053</v>
      </c>
      <c r="J3566" t="s">
        <v>55</v>
      </c>
      <c r="K3566">
        <v>0</v>
      </c>
      <c r="L3566">
        <v>0</v>
      </c>
      <c r="M3566">
        <v>0</v>
      </c>
      <c r="N3566" t="s">
        <v>56</v>
      </c>
      <c r="O3566" t="s">
        <v>57</v>
      </c>
      <c r="P3566" t="s">
        <v>57</v>
      </c>
      <c r="Q3566" t="s">
        <v>3</v>
      </c>
      <c r="R3566" t="s">
        <v>80</v>
      </c>
      <c r="S3566" t="s">
        <v>55</v>
      </c>
      <c r="T3566" t="s">
        <v>68</v>
      </c>
      <c r="U3566" t="s">
        <v>68</v>
      </c>
      <c r="V3566" t="s">
        <v>68</v>
      </c>
      <c r="W3566" t="s">
        <v>55</v>
      </c>
      <c r="X3566" t="s">
        <v>56</v>
      </c>
      <c r="Y3566" t="s">
        <v>56</v>
      </c>
      <c r="Z3566" t="s">
        <v>56</v>
      </c>
      <c r="AA3566" t="s">
        <v>57</v>
      </c>
      <c r="AB3566" t="s">
        <v>56</v>
      </c>
      <c r="AC3566" t="s">
        <v>56</v>
      </c>
      <c r="AD3566" t="s">
        <v>56</v>
      </c>
      <c r="AE3566">
        <v>0</v>
      </c>
      <c r="AF3566">
        <v>0</v>
      </c>
      <c r="AG3566">
        <v>0</v>
      </c>
      <c r="AH3566">
        <v>1</v>
      </c>
      <c r="AI3566" s="18" t="str">
        <f t="shared" si="221"/>
        <v>1</v>
      </c>
      <c r="AJ3566" s="18" t="str">
        <f t="shared" si="222"/>
        <v>1</v>
      </c>
      <c r="AK3566" s="18" t="str">
        <f t="shared" si="223"/>
        <v>1</v>
      </c>
      <c r="AL3566" s="18">
        <f t="shared" si="224"/>
        <v>1</v>
      </c>
      <c r="AM3566" t="s">
        <v>55</v>
      </c>
      <c r="AN3566" t="s">
        <v>55</v>
      </c>
      <c r="AO3566">
        <v>1</v>
      </c>
      <c r="AP3566">
        <v>0</v>
      </c>
      <c r="AQ3566">
        <v>0</v>
      </c>
      <c r="AR3566" t="s">
        <v>209</v>
      </c>
      <c r="AS3566" t="s">
        <v>80</v>
      </c>
      <c r="AT3566" t="s">
        <v>80</v>
      </c>
      <c r="AU3566" t="s">
        <v>80</v>
      </c>
      <c r="AV3566" t="s">
        <v>9425</v>
      </c>
      <c r="AW3566" t="s">
        <v>4054</v>
      </c>
      <c r="AX3566">
        <v>0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1</v>
      </c>
      <c r="BL3566">
        <v>2016031126</v>
      </c>
      <c r="BM3566">
        <v>26</v>
      </c>
    </row>
    <row r="3567" spans="1:65">
      <c r="A3567" t="s">
        <v>9426</v>
      </c>
      <c r="B3567">
        <v>3566</v>
      </c>
      <c r="C3567" t="s">
        <v>301</v>
      </c>
      <c r="D3567">
        <v>1</v>
      </c>
      <c r="E3567">
        <v>26</v>
      </c>
      <c r="F3567">
        <v>2016031126</v>
      </c>
      <c r="G3567">
        <v>20160311</v>
      </c>
      <c r="H3567" t="s">
        <v>4055</v>
      </c>
      <c r="I3567" t="s">
        <v>4053</v>
      </c>
      <c r="J3567" t="s">
        <v>55</v>
      </c>
      <c r="K3567">
        <v>0</v>
      </c>
      <c r="L3567">
        <v>0</v>
      </c>
      <c r="M3567">
        <v>0</v>
      </c>
      <c r="N3567" t="s">
        <v>56</v>
      </c>
      <c r="O3567" t="s">
        <v>57</v>
      </c>
      <c r="P3567" t="s">
        <v>57</v>
      </c>
      <c r="Q3567" t="s">
        <v>3</v>
      </c>
      <c r="R3567" t="s">
        <v>80</v>
      </c>
      <c r="S3567" t="s">
        <v>55</v>
      </c>
      <c r="T3567" t="s">
        <v>68</v>
      </c>
      <c r="U3567" t="s">
        <v>56</v>
      </c>
      <c r="V3567" t="s">
        <v>56</v>
      </c>
      <c r="W3567" t="s">
        <v>55</v>
      </c>
      <c r="X3567" t="s">
        <v>56</v>
      </c>
      <c r="Y3567" t="s">
        <v>56</v>
      </c>
      <c r="Z3567" t="s">
        <v>56</v>
      </c>
      <c r="AA3567" t="s">
        <v>57</v>
      </c>
      <c r="AB3567" t="s">
        <v>56</v>
      </c>
      <c r="AC3567" t="s">
        <v>68</v>
      </c>
      <c r="AD3567" t="s">
        <v>4056</v>
      </c>
      <c r="AE3567">
        <v>0</v>
      </c>
      <c r="AF3567">
        <v>0</v>
      </c>
      <c r="AG3567">
        <v>0</v>
      </c>
      <c r="AH3567">
        <v>1</v>
      </c>
      <c r="AI3567" s="18" t="str">
        <f t="shared" si="221"/>
        <v>1</v>
      </c>
      <c r="AJ3567" s="18" t="str">
        <f t="shared" si="222"/>
        <v>1</v>
      </c>
      <c r="AK3567" s="18" t="str">
        <f t="shared" si="223"/>
        <v>1</v>
      </c>
      <c r="AL3567" s="18">
        <f t="shared" si="224"/>
        <v>1</v>
      </c>
      <c r="AM3567" t="s">
        <v>55</v>
      </c>
      <c r="AN3567" t="s">
        <v>55</v>
      </c>
      <c r="AO3567">
        <v>0</v>
      </c>
      <c r="AP3567">
        <v>0</v>
      </c>
      <c r="AQ3567">
        <v>0</v>
      </c>
      <c r="AR3567" t="s">
        <v>209</v>
      </c>
      <c r="AS3567" t="s">
        <v>80</v>
      </c>
      <c r="AT3567" t="s">
        <v>80</v>
      </c>
      <c r="AU3567" t="s">
        <v>80</v>
      </c>
      <c r="AV3567" t="s">
        <v>9426</v>
      </c>
      <c r="AW3567" t="s">
        <v>4055</v>
      </c>
      <c r="AX3567">
        <v>0</v>
      </c>
      <c r="AY3567">
        <v>0</v>
      </c>
      <c r="AZ3567">
        <v>0</v>
      </c>
      <c r="BA3567">
        <v>1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1</v>
      </c>
      <c r="BL3567">
        <v>2016031126</v>
      </c>
      <c r="BM3567">
        <v>26</v>
      </c>
    </row>
    <row r="3568" spans="1:65">
      <c r="A3568" t="s">
        <v>9427</v>
      </c>
      <c r="B3568">
        <v>3567</v>
      </c>
      <c r="C3568" t="s">
        <v>301</v>
      </c>
      <c r="D3568">
        <v>1</v>
      </c>
      <c r="E3568">
        <v>26</v>
      </c>
      <c r="F3568">
        <v>2016031126</v>
      </c>
      <c r="G3568">
        <v>20160311</v>
      </c>
      <c r="H3568" t="s">
        <v>4057</v>
      </c>
      <c r="I3568" t="s">
        <v>54</v>
      </c>
      <c r="J3568" t="s">
        <v>55</v>
      </c>
      <c r="K3568">
        <v>0</v>
      </c>
      <c r="L3568">
        <v>0</v>
      </c>
      <c r="M3568">
        <v>0</v>
      </c>
      <c r="N3568" t="s">
        <v>56</v>
      </c>
      <c r="O3568" t="s">
        <v>57</v>
      </c>
      <c r="P3568" t="s">
        <v>57</v>
      </c>
      <c r="Q3568" t="s">
        <v>3</v>
      </c>
      <c r="R3568" t="s">
        <v>80</v>
      </c>
      <c r="S3568" t="s">
        <v>55</v>
      </c>
      <c r="T3568" t="s">
        <v>56</v>
      </c>
      <c r="U3568" t="s">
        <v>56</v>
      </c>
      <c r="V3568" t="s">
        <v>68</v>
      </c>
      <c r="W3568" t="s">
        <v>55</v>
      </c>
      <c r="X3568" t="s">
        <v>56</v>
      </c>
      <c r="Y3568" t="s">
        <v>56</v>
      </c>
      <c r="Z3568" t="s">
        <v>56</v>
      </c>
      <c r="AA3568" t="s">
        <v>57</v>
      </c>
      <c r="AB3568" t="s">
        <v>56</v>
      </c>
      <c r="AC3568" t="s">
        <v>68</v>
      </c>
      <c r="AD3568" t="s">
        <v>4056</v>
      </c>
      <c r="AE3568">
        <v>0</v>
      </c>
      <c r="AF3568">
        <v>0</v>
      </c>
      <c r="AG3568">
        <v>0</v>
      </c>
      <c r="AH3568">
        <v>1</v>
      </c>
      <c r="AI3568" s="18" t="str">
        <f t="shared" si="221"/>
        <v>1</v>
      </c>
      <c r="AJ3568" s="18" t="str">
        <f t="shared" si="222"/>
        <v>1</v>
      </c>
      <c r="AK3568" s="18" t="str">
        <f t="shared" si="223"/>
        <v>1</v>
      </c>
      <c r="AL3568" s="18">
        <f t="shared" si="224"/>
        <v>1</v>
      </c>
      <c r="AM3568" t="s">
        <v>55</v>
      </c>
      <c r="AN3568" t="s">
        <v>55</v>
      </c>
      <c r="AO3568">
        <v>0</v>
      </c>
      <c r="AP3568">
        <v>0</v>
      </c>
      <c r="AQ3568">
        <v>0</v>
      </c>
      <c r="AR3568" t="s">
        <v>59</v>
      </c>
      <c r="AS3568" t="s">
        <v>80</v>
      </c>
      <c r="AT3568" t="s">
        <v>80</v>
      </c>
      <c r="AU3568" t="s">
        <v>80</v>
      </c>
      <c r="AV3568" t="s">
        <v>9427</v>
      </c>
      <c r="AW3568" t="s">
        <v>4057</v>
      </c>
      <c r="AX3568">
        <v>0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1</v>
      </c>
      <c r="BL3568">
        <v>2016031126</v>
      </c>
      <c r="BM3568">
        <v>26</v>
      </c>
    </row>
    <row r="3569" spans="1:65">
      <c r="A3569" t="s">
        <v>9428</v>
      </c>
      <c r="B3569">
        <v>3568</v>
      </c>
      <c r="C3569" t="s">
        <v>301</v>
      </c>
      <c r="D3569">
        <v>1</v>
      </c>
      <c r="E3569">
        <v>26</v>
      </c>
      <c r="F3569">
        <v>2016031126</v>
      </c>
      <c r="G3569">
        <v>20160311</v>
      </c>
      <c r="H3569" t="s">
        <v>4058</v>
      </c>
      <c r="I3569" t="s">
        <v>54</v>
      </c>
      <c r="J3569" t="s">
        <v>55</v>
      </c>
      <c r="K3569">
        <v>0</v>
      </c>
      <c r="L3569">
        <v>0</v>
      </c>
      <c r="M3569">
        <v>0</v>
      </c>
      <c r="N3569" t="s">
        <v>56</v>
      </c>
      <c r="O3569" t="s">
        <v>57</v>
      </c>
      <c r="P3569" t="s">
        <v>57</v>
      </c>
      <c r="Q3569" t="s">
        <v>3</v>
      </c>
      <c r="R3569" t="s">
        <v>80</v>
      </c>
      <c r="S3569" t="s">
        <v>55</v>
      </c>
      <c r="T3569" t="s">
        <v>56</v>
      </c>
      <c r="U3569" t="s">
        <v>56</v>
      </c>
      <c r="V3569" t="s">
        <v>56</v>
      </c>
      <c r="W3569" t="s">
        <v>55</v>
      </c>
      <c r="X3569" t="s">
        <v>56</v>
      </c>
      <c r="Y3569" t="s">
        <v>56</v>
      </c>
      <c r="Z3569" t="s">
        <v>56</v>
      </c>
      <c r="AA3569" t="s">
        <v>57</v>
      </c>
      <c r="AB3569" t="s">
        <v>56</v>
      </c>
      <c r="AC3569" t="s">
        <v>56</v>
      </c>
      <c r="AD3569" t="s">
        <v>56</v>
      </c>
      <c r="AE3569">
        <v>0</v>
      </c>
      <c r="AF3569">
        <v>0</v>
      </c>
      <c r="AG3569">
        <v>0</v>
      </c>
      <c r="AH3569">
        <v>1</v>
      </c>
      <c r="AI3569" s="18" t="str">
        <f t="shared" si="221"/>
        <v>1</v>
      </c>
      <c r="AJ3569" s="18" t="str">
        <f t="shared" si="222"/>
        <v>1</v>
      </c>
      <c r="AK3569" s="18" t="str">
        <f t="shared" si="223"/>
        <v>1</v>
      </c>
      <c r="AL3569" s="18">
        <f t="shared" si="224"/>
        <v>1</v>
      </c>
      <c r="AM3569" t="s">
        <v>55</v>
      </c>
      <c r="AN3569" t="s">
        <v>55</v>
      </c>
      <c r="AO3569">
        <v>0</v>
      </c>
      <c r="AP3569">
        <v>0</v>
      </c>
      <c r="AQ3569">
        <v>0</v>
      </c>
      <c r="AR3569" t="s">
        <v>59</v>
      </c>
      <c r="AS3569" t="s">
        <v>80</v>
      </c>
      <c r="AT3569" t="s">
        <v>80</v>
      </c>
      <c r="AU3569" t="s">
        <v>80</v>
      </c>
      <c r="AV3569" t="s">
        <v>9428</v>
      </c>
      <c r="AW3569" t="s">
        <v>4058</v>
      </c>
      <c r="AX3569">
        <v>0</v>
      </c>
      <c r="AY3569">
        <v>0</v>
      </c>
      <c r="AZ3569">
        <v>0</v>
      </c>
      <c r="BA3569">
        <v>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1</v>
      </c>
      <c r="BL3569">
        <v>2016031126</v>
      </c>
      <c r="BM3569">
        <v>26</v>
      </c>
    </row>
    <row r="3570" spans="1:65">
      <c r="A3570" t="s">
        <v>9429</v>
      </c>
      <c r="B3570">
        <v>3569</v>
      </c>
      <c r="C3570" t="s">
        <v>301</v>
      </c>
      <c r="D3570">
        <v>1</v>
      </c>
      <c r="E3570">
        <v>26</v>
      </c>
      <c r="F3570">
        <v>2016031126</v>
      </c>
      <c r="G3570">
        <v>20160311</v>
      </c>
      <c r="H3570" t="s">
        <v>4059</v>
      </c>
      <c r="I3570" t="s">
        <v>54</v>
      </c>
      <c r="J3570" t="s">
        <v>55</v>
      </c>
      <c r="K3570">
        <v>0</v>
      </c>
      <c r="L3570">
        <v>0</v>
      </c>
      <c r="M3570">
        <v>0</v>
      </c>
      <c r="N3570" t="s">
        <v>56</v>
      </c>
      <c r="O3570" t="s">
        <v>57</v>
      </c>
      <c r="P3570" t="s">
        <v>57</v>
      </c>
      <c r="Q3570" t="s">
        <v>3</v>
      </c>
      <c r="R3570" t="s">
        <v>80</v>
      </c>
      <c r="S3570" t="s">
        <v>55</v>
      </c>
      <c r="T3570" t="s">
        <v>56</v>
      </c>
      <c r="U3570" t="s">
        <v>56</v>
      </c>
      <c r="V3570" t="s">
        <v>56</v>
      </c>
      <c r="W3570" t="s">
        <v>55</v>
      </c>
      <c r="X3570" t="s">
        <v>56</v>
      </c>
      <c r="Y3570" t="s">
        <v>56</v>
      </c>
      <c r="Z3570" t="s">
        <v>56</v>
      </c>
      <c r="AA3570" t="s">
        <v>57</v>
      </c>
      <c r="AB3570" t="s">
        <v>56</v>
      </c>
      <c r="AC3570" t="s">
        <v>56</v>
      </c>
      <c r="AD3570" t="s">
        <v>56</v>
      </c>
      <c r="AE3570">
        <v>0</v>
      </c>
      <c r="AF3570">
        <v>0</v>
      </c>
      <c r="AG3570">
        <v>0</v>
      </c>
      <c r="AH3570">
        <v>1</v>
      </c>
      <c r="AI3570" s="18" t="str">
        <f t="shared" si="221"/>
        <v>1</v>
      </c>
      <c r="AJ3570" s="18" t="str">
        <f t="shared" si="222"/>
        <v>1</v>
      </c>
      <c r="AK3570" s="18" t="str">
        <f t="shared" si="223"/>
        <v>1</v>
      </c>
      <c r="AL3570" s="18">
        <f t="shared" si="224"/>
        <v>1</v>
      </c>
      <c r="AM3570" t="s">
        <v>55</v>
      </c>
      <c r="AN3570" t="s">
        <v>55</v>
      </c>
      <c r="AO3570">
        <v>1</v>
      </c>
      <c r="AP3570">
        <v>0</v>
      </c>
      <c r="AQ3570">
        <v>0</v>
      </c>
      <c r="AR3570" t="s">
        <v>59</v>
      </c>
      <c r="AS3570" t="s">
        <v>80</v>
      </c>
      <c r="AT3570" t="s">
        <v>80</v>
      </c>
      <c r="AU3570" t="s">
        <v>80</v>
      </c>
      <c r="AV3570" t="s">
        <v>9429</v>
      </c>
      <c r="AW3570" t="s">
        <v>4059</v>
      </c>
      <c r="AX3570">
        <v>0</v>
      </c>
      <c r="AY3570">
        <v>0</v>
      </c>
      <c r="AZ3570">
        <v>0</v>
      </c>
      <c r="BA3570">
        <v>1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</v>
      </c>
      <c r="BL3570">
        <v>2016031126</v>
      </c>
      <c r="BM3570">
        <v>26</v>
      </c>
    </row>
    <row r="3571" spans="1:65">
      <c r="A3571" t="s">
        <v>9430</v>
      </c>
      <c r="B3571">
        <v>3570</v>
      </c>
      <c r="C3571" t="s">
        <v>57</v>
      </c>
      <c r="D3571" t="s">
        <v>55</v>
      </c>
      <c r="E3571">
        <v>26</v>
      </c>
      <c r="F3571">
        <v>2016031126</v>
      </c>
      <c r="G3571" t="s">
        <v>55</v>
      </c>
      <c r="H3571" t="s">
        <v>4060</v>
      </c>
      <c r="I3571" t="s">
        <v>55</v>
      </c>
      <c r="J3571" t="s">
        <v>55</v>
      </c>
      <c r="K3571" t="s">
        <v>55</v>
      </c>
      <c r="L3571" t="s">
        <v>55</v>
      </c>
      <c r="M3571" t="s">
        <v>55</v>
      </c>
      <c r="N3571" t="s">
        <v>57</v>
      </c>
      <c r="O3571" t="s">
        <v>57</v>
      </c>
      <c r="P3571" t="s">
        <v>57</v>
      </c>
      <c r="Q3571" t="s">
        <v>57</v>
      </c>
      <c r="R3571" t="s">
        <v>57</v>
      </c>
      <c r="S3571" t="s">
        <v>55</v>
      </c>
      <c r="T3571" t="s">
        <v>57</v>
      </c>
      <c r="U3571" t="s">
        <v>57</v>
      </c>
      <c r="V3571" t="s">
        <v>57</v>
      </c>
      <c r="W3571" t="s">
        <v>55</v>
      </c>
      <c r="X3571" t="s">
        <v>57</v>
      </c>
      <c r="Y3571" t="s">
        <v>57</v>
      </c>
      <c r="Z3571" t="s">
        <v>57</v>
      </c>
      <c r="AA3571" t="s">
        <v>57</v>
      </c>
      <c r="AB3571" t="s">
        <v>57</v>
      </c>
      <c r="AC3571" t="s">
        <v>57</v>
      </c>
      <c r="AD3571" t="s">
        <v>57</v>
      </c>
      <c r="AE3571">
        <v>0</v>
      </c>
      <c r="AF3571">
        <v>0</v>
      </c>
      <c r="AG3571">
        <v>0</v>
      </c>
      <c r="AH3571">
        <v>0</v>
      </c>
      <c r="AI3571" s="18" t="str">
        <f t="shared" si="221"/>
        <v>1</v>
      </c>
      <c r="AJ3571" s="18" t="str">
        <f t="shared" si="222"/>
        <v>1</v>
      </c>
      <c r="AK3571" s="18" t="str">
        <f t="shared" si="223"/>
        <v>1</v>
      </c>
      <c r="AL3571" s="18">
        <f t="shared" si="224"/>
        <v>0</v>
      </c>
      <c r="AM3571" t="s">
        <v>55</v>
      </c>
      <c r="AN3571" t="s">
        <v>55</v>
      </c>
      <c r="AO3571">
        <v>0</v>
      </c>
      <c r="AP3571">
        <v>1</v>
      </c>
      <c r="AQ3571">
        <v>0</v>
      </c>
      <c r="AR3571" t="s">
        <v>59</v>
      </c>
      <c r="AS3571" t="s">
        <v>80</v>
      </c>
      <c r="AT3571" t="s">
        <v>80</v>
      </c>
      <c r="AU3571" t="s">
        <v>80</v>
      </c>
      <c r="AV3571" t="s">
        <v>9430</v>
      </c>
      <c r="AW3571" t="s">
        <v>4060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1</v>
      </c>
      <c r="BJ3571">
        <v>0</v>
      </c>
      <c r="BK3571">
        <v>0</v>
      </c>
      <c r="BL3571">
        <v>2016031126</v>
      </c>
      <c r="BM3571">
        <v>26</v>
      </c>
    </row>
    <row r="3572" spans="1:65">
      <c r="A3572" t="s">
        <v>9431</v>
      </c>
      <c r="B3572">
        <v>3571</v>
      </c>
      <c r="C3572" t="s">
        <v>301</v>
      </c>
      <c r="D3572">
        <v>1</v>
      </c>
      <c r="E3572">
        <v>26</v>
      </c>
      <c r="F3572">
        <v>2016031126</v>
      </c>
      <c r="G3572">
        <v>20160311</v>
      </c>
      <c r="H3572" t="s">
        <v>4061</v>
      </c>
      <c r="I3572" t="s">
        <v>618</v>
      </c>
      <c r="J3572" t="s">
        <v>55</v>
      </c>
      <c r="K3572">
        <v>1</v>
      </c>
      <c r="L3572">
        <v>0</v>
      </c>
      <c r="M3572">
        <v>1</v>
      </c>
      <c r="N3572" t="s">
        <v>56</v>
      </c>
      <c r="O3572" t="s">
        <v>618</v>
      </c>
      <c r="P3572" t="s">
        <v>68</v>
      </c>
      <c r="Q3572" t="s">
        <v>3</v>
      </c>
      <c r="R3572" t="s">
        <v>80</v>
      </c>
      <c r="S3572" t="s">
        <v>55</v>
      </c>
      <c r="T3572" t="s">
        <v>56</v>
      </c>
      <c r="U3572" t="s">
        <v>56</v>
      </c>
      <c r="V3572" t="s">
        <v>56</v>
      </c>
      <c r="W3572" t="s">
        <v>55</v>
      </c>
      <c r="X3572" t="s">
        <v>56</v>
      </c>
      <c r="Y3572" t="s">
        <v>56</v>
      </c>
      <c r="Z3572" t="s">
        <v>56</v>
      </c>
      <c r="AA3572" t="s">
        <v>57</v>
      </c>
      <c r="AB3572" t="s">
        <v>56</v>
      </c>
      <c r="AC3572" t="s">
        <v>56</v>
      </c>
      <c r="AD3572" t="s">
        <v>56</v>
      </c>
      <c r="AE3572">
        <v>0</v>
      </c>
      <c r="AF3572">
        <v>0</v>
      </c>
      <c r="AG3572">
        <v>0</v>
      </c>
      <c r="AH3572">
        <v>1</v>
      </c>
      <c r="AI3572" s="18" t="str">
        <f t="shared" si="221"/>
        <v>1</v>
      </c>
      <c r="AJ3572" s="18" t="str">
        <f t="shared" si="222"/>
        <v>1</v>
      </c>
      <c r="AK3572" s="18" t="str">
        <f t="shared" si="223"/>
        <v>1</v>
      </c>
      <c r="AL3572" s="18">
        <f t="shared" si="224"/>
        <v>1</v>
      </c>
      <c r="AM3572" t="s">
        <v>55</v>
      </c>
      <c r="AN3572" t="s">
        <v>55</v>
      </c>
      <c r="AO3572">
        <v>0</v>
      </c>
      <c r="AP3572">
        <v>0</v>
      </c>
      <c r="AQ3572">
        <v>0</v>
      </c>
      <c r="AR3572" t="s">
        <v>379</v>
      </c>
      <c r="AS3572" t="s">
        <v>80</v>
      </c>
      <c r="AT3572" t="s">
        <v>80</v>
      </c>
      <c r="AU3572" t="s">
        <v>80</v>
      </c>
      <c r="AV3572" t="s">
        <v>9431</v>
      </c>
      <c r="AW3572" t="s">
        <v>4061</v>
      </c>
      <c r="AX3572">
        <v>0</v>
      </c>
      <c r="AY3572">
        <v>0</v>
      </c>
      <c r="AZ3572">
        <v>0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1</v>
      </c>
      <c r="BL3572">
        <v>2016031126</v>
      </c>
      <c r="BM3572">
        <v>26</v>
      </c>
    </row>
    <row r="3573" spans="1:65">
      <c r="A3573" t="s">
        <v>9432</v>
      </c>
      <c r="B3573">
        <v>3572</v>
      </c>
      <c r="C3573" t="s">
        <v>301</v>
      </c>
      <c r="D3573">
        <v>1</v>
      </c>
      <c r="E3573">
        <v>26</v>
      </c>
      <c r="F3573">
        <v>2016031126</v>
      </c>
      <c r="G3573">
        <v>20160311</v>
      </c>
      <c r="H3573" t="s">
        <v>4062</v>
      </c>
      <c r="I3573" t="s">
        <v>54</v>
      </c>
      <c r="J3573" t="s">
        <v>55</v>
      </c>
      <c r="K3573">
        <v>1</v>
      </c>
      <c r="L3573">
        <v>0</v>
      </c>
      <c r="M3573">
        <v>1</v>
      </c>
      <c r="N3573" t="s">
        <v>56</v>
      </c>
      <c r="O3573" t="s">
        <v>217</v>
      </c>
      <c r="P3573" t="s">
        <v>68</v>
      </c>
      <c r="Q3573" t="s">
        <v>3</v>
      </c>
      <c r="R3573" t="s">
        <v>80</v>
      </c>
      <c r="S3573" t="s">
        <v>55</v>
      </c>
      <c r="T3573" t="s">
        <v>56</v>
      </c>
      <c r="U3573" t="s">
        <v>56</v>
      </c>
      <c r="V3573" t="s">
        <v>56</v>
      </c>
      <c r="W3573" t="s">
        <v>55</v>
      </c>
      <c r="X3573" t="s">
        <v>56</v>
      </c>
      <c r="Y3573" t="s">
        <v>56</v>
      </c>
      <c r="Z3573" t="s">
        <v>56</v>
      </c>
      <c r="AA3573" t="s">
        <v>57</v>
      </c>
      <c r="AB3573" t="s">
        <v>56</v>
      </c>
      <c r="AC3573" t="s">
        <v>56</v>
      </c>
      <c r="AD3573" t="s">
        <v>56</v>
      </c>
      <c r="AE3573">
        <v>0</v>
      </c>
      <c r="AF3573">
        <v>0</v>
      </c>
      <c r="AG3573">
        <v>0</v>
      </c>
      <c r="AH3573">
        <v>1</v>
      </c>
      <c r="AI3573" s="18" t="str">
        <f t="shared" si="221"/>
        <v>1</v>
      </c>
      <c r="AJ3573" s="18" t="str">
        <f t="shared" si="222"/>
        <v>1</v>
      </c>
      <c r="AK3573" s="18" t="str">
        <f t="shared" si="223"/>
        <v>1</v>
      </c>
      <c r="AL3573" s="18">
        <f t="shared" si="224"/>
        <v>1</v>
      </c>
      <c r="AM3573" t="s">
        <v>55</v>
      </c>
      <c r="AN3573" t="s">
        <v>55</v>
      </c>
      <c r="AO3573">
        <v>0</v>
      </c>
      <c r="AP3573">
        <v>0</v>
      </c>
      <c r="AQ3573">
        <v>0</v>
      </c>
      <c r="AR3573" t="s">
        <v>59</v>
      </c>
      <c r="AS3573" t="s">
        <v>80</v>
      </c>
      <c r="AT3573" t="s">
        <v>80</v>
      </c>
      <c r="AU3573" t="s">
        <v>80</v>
      </c>
      <c r="AV3573" t="s">
        <v>9432</v>
      </c>
      <c r="AW3573" t="s">
        <v>4062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1</v>
      </c>
      <c r="BL3573">
        <v>2016031126</v>
      </c>
      <c r="BM3573">
        <v>26</v>
      </c>
    </row>
    <row r="3574" spans="1:65">
      <c r="A3574" t="s">
        <v>9433</v>
      </c>
      <c r="B3574">
        <v>3573</v>
      </c>
      <c r="C3574" t="s">
        <v>301</v>
      </c>
      <c r="D3574">
        <v>1</v>
      </c>
      <c r="E3574">
        <v>26</v>
      </c>
      <c r="F3574">
        <v>2016031126</v>
      </c>
      <c r="G3574">
        <v>20160311</v>
      </c>
      <c r="H3574" t="s">
        <v>4063</v>
      </c>
      <c r="I3574" t="s">
        <v>1148</v>
      </c>
      <c r="J3574" t="s">
        <v>55</v>
      </c>
      <c r="K3574">
        <v>1</v>
      </c>
      <c r="L3574">
        <v>1</v>
      </c>
      <c r="M3574">
        <v>0</v>
      </c>
      <c r="N3574" t="s">
        <v>56</v>
      </c>
      <c r="O3574" t="s">
        <v>3092</v>
      </c>
      <c r="P3574" t="s">
        <v>68</v>
      </c>
      <c r="Q3574" t="s">
        <v>3</v>
      </c>
      <c r="R3574" t="s">
        <v>80</v>
      </c>
      <c r="S3574" t="s">
        <v>55</v>
      </c>
      <c r="T3574" t="s">
        <v>56</v>
      </c>
      <c r="U3574" t="s">
        <v>56</v>
      </c>
      <c r="V3574" t="s">
        <v>56</v>
      </c>
      <c r="W3574" t="s">
        <v>55</v>
      </c>
      <c r="X3574" t="s">
        <v>56</v>
      </c>
      <c r="Y3574" t="s">
        <v>56</v>
      </c>
      <c r="Z3574" t="s">
        <v>56</v>
      </c>
      <c r="AA3574" t="s">
        <v>57</v>
      </c>
      <c r="AB3574" t="s">
        <v>56</v>
      </c>
      <c r="AC3574" t="s">
        <v>68</v>
      </c>
      <c r="AD3574" t="s">
        <v>56</v>
      </c>
      <c r="AE3574">
        <v>0</v>
      </c>
      <c r="AF3574">
        <v>0</v>
      </c>
      <c r="AG3574">
        <v>0</v>
      </c>
      <c r="AH3574">
        <v>1</v>
      </c>
      <c r="AI3574" s="18" t="str">
        <f t="shared" si="221"/>
        <v>1</v>
      </c>
      <c r="AJ3574" s="18" t="str">
        <f t="shared" si="222"/>
        <v>1</v>
      </c>
      <c r="AK3574" s="18" t="str">
        <f t="shared" si="223"/>
        <v>1</v>
      </c>
      <c r="AL3574" s="18">
        <f t="shared" si="224"/>
        <v>1</v>
      </c>
      <c r="AM3574" t="s">
        <v>55</v>
      </c>
      <c r="AN3574" t="s">
        <v>55</v>
      </c>
      <c r="AO3574">
        <v>1</v>
      </c>
      <c r="AP3574">
        <v>0</v>
      </c>
      <c r="AQ3574">
        <v>0</v>
      </c>
      <c r="AR3574" t="s">
        <v>379</v>
      </c>
      <c r="AS3574" t="s">
        <v>80</v>
      </c>
      <c r="AT3574" t="s">
        <v>80</v>
      </c>
      <c r="AU3574" t="s">
        <v>80</v>
      </c>
      <c r="AV3574" t="s">
        <v>9433</v>
      </c>
      <c r="AW3574" t="s">
        <v>4063</v>
      </c>
      <c r="AX3574">
        <v>0</v>
      </c>
      <c r="AY3574">
        <v>0</v>
      </c>
      <c r="AZ3574">
        <v>0</v>
      </c>
      <c r="BA3574">
        <v>1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1</v>
      </c>
      <c r="BL3574">
        <v>2016031126</v>
      </c>
      <c r="BM3574">
        <v>26</v>
      </c>
    </row>
    <row r="3575" spans="1:65">
      <c r="A3575" t="s">
        <v>9434</v>
      </c>
      <c r="B3575">
        <v>3574</v>
      </c>
      <c r="C3575" t="s">
        <v>301</v>
      </c>
      <c r="D3575">
        <v>1</v>
      </c>
      <c r="E3575">
        <v>26</v>
      </c>
      <c r="F3575">
        <v>2016031126</v>
      </c>
      <c r="G3575">
        <v>20160311</v>
      </c>
      <c r="H3575" t="s">
        <v>4064</v>
      </c>
      <c r="I3575" t="s">
        <v>54</v>
      </c>
      <c r="J3575" t="s">
        <v>55</v>
      </c>
      <c r="K3575">
        <v>0</v>
      </c>
      <c r="L3575">
        <v>0</v>
      </c>
      <c r="M3575">
        <v>0</v>
      </c>
      <c r="N3575" t="s">
        <v>56</v>
      </c>
      <c r="O3575" t="s">
        <v>57</v>
      </c>
      <c r="P3575" t="s">
        <v>57</v>
      </c>
      <c r="Q3575" t="s">
        <v>3</v>
      </c>
      <c r="R3575" t="s">
        <v>80</v>
      </c>
      <c r="S3575" t="s">
        <v>55</v>
      </c>
      <c r="T3575" t="s">
        <v>56</v>
      </c>
      <c r="U3575" t="s">
        <v>56</v>
      </c>
      <c r="V3575" t="s">
        <v>56</v>
      </c>
      <c r="W3575" t="s">
        <v>55</v>
      </c>
      <c r="X3575" t="s">
        <v>56</v>
      </c>
      <c r="Y3575" t="s">
        <v>56</v>
      </c>
      <c r="Z3575" t="s">
        <v>56</v>
      </c>
      <c r="AA3575" t="s">
        <v>57</v>
      </c>
      <c r="AB3575" t="s">
        <v>56</v>
      </c>
      <c r="AC3575" t="s">
        <v>56</v>
      </c>
      <c r="AD3575" t="s">
        <v>56</v>
      </c>
      <c r="AE3575">
        <v>0</v>
      </c>
      <c r="AF3575">
        <v>0</v>
      </c>
      <c r="AG3575">
        <v>0</v>
      </c>
      <c r="AH3575">
        <v>1</v>
      </c>
      <c r="AI3575" s="18" t="str">
        <f t="shared" si="221"/>
        <v>1</v>
      </c>
      <c r="AJ3575" s="18" t="str">
        <f t="shared" si="222"/>
        <v>1</v>
      </c>
      <c r="AK3575" s="18" t="str">
        <f t="shared" si="223"/>
        <v>1</v>
      </c>
      <c r="AL3575" s="18">
        <f t="shared" si="224"/>
        <v>1</v>
      </c>
      <c r="AM3575" t="s">
        <v>55</v>
      </c>
      <c r="AN3575" t="s">
        <v>55</v>
      </c>
      <c r="AO3575">
        <v>0</v>
      </c>
      <c r="AP3575">
        <v>0</v>
      </c>
      <c r="AQ3575">
        <v>0</v>
      </c>
      <c r="AR3575" t="s">
        <v>59</v>
      </c>
      <c r="AS3575" t="s">
        <v>80</v>
      </c>
      <c r="AT3575" t="s">
        <v>80</v>
      </c>
      <c r="AU3575" t="s">
        <v>80</v>
      </c>
      <c r="AV3575" t="s">
        <v>9434</v>
      </c>
      <c r="AW3575" t="s">
        <v>4064</v>
      </c>
      <c r="AX3575">
        <v>0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1</v>
      </c>
      <c r="BL3575">
        <v>2016031126</v>
      </c>
      <c r="BM3575">
        <v>26</v>
      </c>
    </row>
    <row r="3576" spans="1:65">
      <c r="A3576" t="s">
        <v>9435</v>
      </c>
      <c r="B3576">
        <v>3575</v>
      </c>
      <c r="C3576" t="s">
        <v>301</v>
      </c>
      <c r="D3576">
        <v>1</v>
      </c>
      <c r="E3576">
        <v>26</v>
      </c>
      <c r="F3576">
        <v>2016031126</v>
      </c>
      <c r="G3576">
        <v>20160311</v>
      </c>
      <c r="H3576" t="s">
        <v>4065</v>
      </c>
      <c r="I3576" t="s">
        <v>54</v>
      </c>
      <c r="J3576" t="s">
        <v>55</v>
      </c>
      <c r="K3576">
        <v>0</v>
      </c>
      <c r="L3576">
        <v>0</v>
      </c>
      <c r="M3576">
        <v>0</v>
      </c>
      <c r="N3576" t="s">
        <v>56</v>
      </c>
      <c r="O3576" t="s">
        <v>57</v>
      </c>
      <c r="P3576" t="s">
        <v>57</v>
      </c>
      <c r="Q3576" t="s">
        <v>4</v>
      </c>
      <c r="R3576" t="s">
        <v>80</v>
      </c>
      <c r="S3576" t="s">
        <v>55</v>
      </c>
      <c r="T3576" t="s">
        <v>56</v>
      </c>
      <c r="U3576" t="s">
        <v>56</v>
      </c>
      <c r="V3576" t="s">
        <v>56</v>
      </c>
      <c r="W3576" t="s">
        <v>55</v>
      </c>
      <c r="X3576" t="s">
        <v>56</v>
      </c>
      <c r="Y3576" t="s">
        <v>56</v>
      </c>
      <c r="Z3576" t="s">
        <v>56</v>
      </c>
      <c r="AA3576" t="s">
        <v>57</v>
      </c>
      <c r="AB3576" t="s">
        <v>56</v>
      </c>
      <c r="AC3576" t="s">
        <v>56</v>
      </c>
      <c r="AD3576" t="s">
        <v>56</v>
      </c>
      <c r="AE3576">
        <v>0</v>
      </c>
      <c r="AF3576">
        <v>0</v>
      </c>
      <c r="AG3576">
        <v>0</v>
      </c>
      <c r="AH3576">
        <v>1</v>
      </c>
      <c r="AI3576" s="18" t="str">
        <f t="shared" si="221"/>
        <v>1</v>
      </c>
      <c r="AJ3576" s="18" t="str">
        <f t="shared" si="222"/>
        <v>1</v>
      </c>
      <c r="AK3576" s="18" t="str">
        <f t="shared" si="223"/>
        <v>1</v>
      </c>
      <c r="AL3576" s="18">
        <f t="shared" si="224"/>
        <v>1</v>
      </c>
      <c r="AM3576" t="s">
        <v>55</v>
      </c>
      <c r="AN3576" t="s">
        <v>55</v>
      </c>
      <c r="AO3576">
        <v>0</v>
      </c>
      <c r="AP3576">
        <v>0</v>
      </c>
      <c r="AQ3576">
        <v>0</v>
      </c>
      <c r="AR3576" t="s">
        <v>59</v>
      </c>
      <c r="AS3576" t="s">
        <v>80</v>
      </c>
      <c r="AT3576" t="s">
        <v>80</v>
      </c>
      <c r="AU3576" t="s">
        <v>80</v>
      </c>
      <c r="AV3576" t="s">
        <v>9435</v>
      </c>
      <c r="AW3576" t="s">
        <v>4065</v>
      </c>
      <c r="AX3576">
        <v>0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</v>
      </c>
      <c r="BL3576">
        <v>2016031126</v>
      </c>
      <c r="BM3576">
        <v>26</v>
      </c>
    </row>
    <row r="3577" spans="1:65">
      <c r="A3577" t="s">
        <v>9436</v>
      </c>
      <c r="B3577">
        <v>3576</v>
      </c>
      <c r="C3577" t="s">
        <v>301</v>
      </c>
      <c r="D3577">
        <v>1</v>
      </c>
      <c r="E3577">
        <v>26</v>
      </c>
      <c r="F3577">
        <v>2016031126</v>
      </c>
      <c r="G3577">
        <v>20160311</v>
      </c>
      <c r="H3577" t="s">
        <v>4066</v>
      </c>
      <c r="I3577" t="s">
        <v>54</v>
      </c>
      <c r="J3577" t="s">
        <v>55</v>
      </c>
      <c r="K3577">
        <v>3</v>
      </c>
      <c r="L3577">
        <v>0</v>
      </c>
      <c r="M3577">
        <v>3</v>
      </c>
      <c r="N3577" t="s">
        <v>56</v>
      </c>
      <c r="O3577" t="s">
        <v>76</v>
      </c>
      <c r="P3577" t="s">
        <v>56</v>
      </c>
      <c r="Q3577" t="s">
        <v>4</v>
      </c>
      <c r="R3577" t="s">
        <v>80</v>
      </c>
      <c r="S3577" t="s">
        <v>55</v>
      </c>
      <c r="T3577" t="s">
        <v>56</v>
      </c>
      <c r="U3577" t="s">
        <v>56</v>
      </c>
      <c r="V3577" t="s">
        <v>56</v>
      </c>
      <c r="W3577" t="s">
        <v>55</v>
      </c>
      <c r="X3577" t="s">
        <v>56</v>
      </c>
      <c r="Y3577" t="s">
        <v>56</v>
      </c>
      <c r="Z3577" t="s">
        <v>56</v>
      </c>
      <c r="AA3577" t="s">
        <v>57</v>
      </c>
      <c r="AB3577" t="s">
        <v>56</v>
      </c>
      <c r="AC3577" t="s">
        <v>56</v>
      </c>
      <c r="AD3577" t="s">
        <v>56</v>
      </c>
      <c r="AE3577">
        <v>0</v>
      </c>
      <c r="AF3577">
        <v>0</v>
      </c>
      <c r="AG3577">
        <v>0</v>
      </c>
      <c r="AH3577">
        <v>1</v>
      </c>
      <c r="AI3577" s="18" t="str">
        <f t="shared" si="221"/>
        <v>1</v>
      </c>
      <c r="AJ3577" s="18" t="str">
        <f t="shared" si="222"/>
        <v>1</v>
      </c>
      <c r="AK3577" s="18" t="str">
        <f t="shared" si="223"/>
        <v>1</v>
      </c>
      <c r="AL3577" s="18">
        <f t="shared" si="224"/>
        <v>1</v>
      </c>
      <c r="AM3577" t="s">
        <v>55</v>
      </c>
      <c r="AN3577" t="s">
        <v>55</v>
      </c>
      <c r="AO3577">
        <v>0</v>
      </c>
      <c r="AP3577">
        <v>0</v>
      </c>
      <c r="AQ3577">
        <v>0</v>
      </c>
      <c r="AR3577" t="s">
        <v>59</v>
      </c>
      <c r="AS3577" t="s">
        <v>80</v>
      </c>
      <c r="AT3577" t="s">
        <v>80</v>
      </c>
      <c r="AU3577" t="s">
        <v>80</v>
      </c>
      <c r="AV3577" t="s">
        <v>9436</v>
      </c>
      <c r="AW3577" t="s">
        <v>4066</v>
      </c>
      <c r="AX3577">
        <v>0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1</v>
      </c>
      <c r="BL3577">
        <v>2016031126</v>
      </c>
      <c r="BM3577">
        <v>26</v>
      </c>
    </row>
    <row r="3578" spans="1:65">
      <c r="A3578" t="s">
        <v>9437</v>
      </c>
      <c r="B3578">
        <v>3577</v>
      </c>
      <c r="C3578" t="s">
        <v>301</v>
      </c>
      <c r="D3578">
        <v>1</v>
      </c>
      <c r="E3578">
        <v>26</v>
      </c>
      <c r="F3578">
        <v>2016031126</v>
      </c>
      <c r="G3578">
        <v>20160311</v>
      </c>
      <c r="H3578" t="s">
        <v>4067</v>
      </c>
      <c r="I3578" t="s">
        <v>54</v>
      </c>
      <c r="J3578" t="s">
        <v>55</v>
      </c>
      <c r="K3578">
        <v>0</v>
      </c>
      <c r="L3578">
        <v>0</v>
      </c>
      <c r="M3578">
        <v>0</v>
      </c>
      <c r="N3578" t="s">
        <v>56</v>
      </c>
      <c r="O3578" t="s">
        <v>57</v>
      </c>
      <c r="P3578" t="s">
        <v>57</v>
      </c>
      <c r="Q3578" t="s">
        <v>4</v>
      </c>
      <c r="R3578" t="s">
        <v>80</v>
      </c>
      <c r="S3578" t="s">
        <v>55</v>
      </c>
      <c r="T3578" t="s">
        <v>56</v>
      </c>
      <c r="U3578" t="s">
        <v>56</v>
      </c>
      <c r="V3578" t="s">
        <v>56</v>
      </c>
      <c r="W3578" t="s">
        <v>55</v>
      </c>
      <c r="X3578" t="s">
        <v>56</v>
      </c>
      <c r="Y3578" t="s">
        <v>56</v>
      </c>
      <c r="Z3578" t="s">
        <v>56</v>
      </c>
      <c r="AA3578" t="s">
        <v>57</v>
      </c>
      <c r="AB3578" t="s">
        <v>56</v>
      </c>
      <c r="AC3578" t="s">
        <v>56</v>
      </c>
      <c r="AD3578" t="s">
        <v>56</v>
      </c>
      <c r="AE3578">
        <v>0</v>
      </c>
      <c r="AF3578">
        <v>0</v>
      </c>
      <c r="AG3578">
        <v>0</v>
      </c>
      <c r="AH3578">
        <v>1</v>
      </c>
      <c r="AI3578" s="18" t="str">
        <f t="shared" si="221"/>
        <v>1</v>
      </c>
      <c r="AJ3578" s="18" t="str">
        <f t="shared" si="222"/>
        <v>1</v>
      </c>
      <c r="AK3578" s="18" t="str">
        <f t="shared" si="223"/>
        <v>1</v>
      </c>
      <c r="AL3578" s="18">
        <f t="shared" si="224"/>
        <v>1</v>
      </c>
      <c r="AM3578" t="s">
        <v>55</v>
      </c>
      <c r="AN3578" t="s">
        <v>55</v>
      </c>
      <c r="AO3578">
        <v>0</v>
      </c>
      <c r="AP3578">
        <v>0</v>
      </c>
      <c r="AQ3578">
        <v>0</v>
      </c>
      <c r="AR3578" t="s">
        <v>59</v>
      </c>
      <c r="AS3578" t="s">
        <v>80</v>
      </c>
      <c r="AT3578" t="s">
        <v>80</v>
      </c>
      <c r="AU3578" t="s">
        <v>80</v>
      </c>
      <c r="AV3578" t="s">
        <v>9437</v>
      </c>
      <c r="AW3578" t="s">
        <v>4067</v>
      </c>
      <c r="AX3578">
        <v>0</v>
      </c>
      <c r="AY3578">
        <v>0</v>
      </c>
      <c r="AZ3578">
        <v>0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</v>
      </c>
      <c r="BL3578">
        <v>2016031126</v>
      </c>
      <c r="BM3578">
        <v>26</v>
      </c>
    </row>
    <row r="3579" spans="1:65">
      <c r="A3579" t="s">
        <v>9438</v>
      </c>
      <c r="B3579">
        <v>3578</v>
      </c>
      <c r="C3579" t="s">
        <v>301</v>
      </c>
      <c r="D3579">
        <v>1</v>
      </c>
      <c r="E3579">
        <v>26</v>
      </c>
      <c r="F3579">
        <v>2016031126</v>
      </c>
      <c r="G3579">
        <v>20160311</v>
      </c>
      <c r="H3579" t="s">
        <v>4068</v>
      </c>
      <c r="I3579" t="s">
        <v>4069</v>
      </c>
      <c r="J3579" t="s">
        <v>55</v>
      </c>
      <c r="K3579">
        <v>0</v>
      </c>
      <c r="L3579">
        <v>0</v>
      </c>
      <c r="M3579">
        <v>0</v>
      </c>
      <c r="N3579" t="s">
        <v>56</v>
      </c>
      <c r="O3579" t="s">
        <v>57</v>
      </c>
      <c r="P3579" t="s">
        <v>57</v>
      </c>
      <c r="Q3579" t="s">
        <v>3</v>
      </c>
      <c r="R3579" t="s">
        <v>80</v>
      </c>
      <c r="S3579" t="s">
        <v>55</v>
      </c>
      <c r="T3579" t="s">
        <v>68</v>
      </c>
      <c r="U3579" t="s">
        <v>56</v>
      </c>
      <c r="V3579" t="s">
        <v>68</v>
      </c>
      <c r="W3579" t="s">
        <v>55</v>
      </c>
      <c r="X3579" t="s">
        <v>56</v>
      </c>
      <c r="Y3579" t="s">
        <v>56</v>
      </c>
      <c r="Z3579" t="s">
        <v>56</v>
      </c>
      <c r="AA3579" t="s">
        <v>57</v>
      </c>
      <c r="AB3579" t="s">
        <v>56</v>
      </c>
      <c r="AC3579" t="s">
        <v>56</v>
      </c>
      <c r="AD3579" t="s">
        <v>56</v>
      </c>
      <c r="AE3579">
        <v>0</v>
      </c>
      <c r="AF3579">
        <v>0</v>
      </c>
      <c r="AG3579">
        <v>0</v>
      </c>
      <c r="AH3579">
        <v>1</v>
      </c>
      <c r="AI3579" s="18" t="str">
        <f t="shared" si="221"/>
        <v>1</v>
      </c>
      <c r="AJ3579" s="18" t="str">
        <f t="shared" si="222"/>
        <v>1</v>
      </c>
      <c r="AK3579" s="18" t="str">
        <f t="shared" si="223"/>
        <v>1</v>
      </c>
      <c r="AL3579" s="18">
        <f t="shared" si="224"/>
        <v>1</v>
      </c>
      <c r="AM3579" t="s">
        <v>55</v>
      </c>
      <c r="AN3579" t="s">
        <v>55</v>
      </c>
      <c r="AO3579">
        <v>1</v>
      </c>
      <c r="AP3579">
        <v>0</v>
      </c>
      <c r="AQ3579">
        <v>0</v>
      </c>
      <c r="AR3579" t="s">
        <v>426</v>
      </c>
      <c r="AS3579" t="s">
        <v>80</v>
      </c>
      <c r="AT3579" t="s">
        <v>80</v>
      </c>
      <c r="AU3579" t="s">
        <v>80</v>
      </c>
      <c r="AV3579" t="s">
        <v>9438</v>
      </c>
      <c r="AW3579" t="s">
        <v>4068</v>
      </c>
      <c r="AX3579">
        <v>0</v>
      </c>
      <c r="AY3579">
        <v>0</v>
      </c>
      <c r="AZ3579">
        <v>0</v>
      </c>
      <c r="BA3579">
        <v>1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1</v>
      </c>
      <c r="BL3579">
        <v>2016031126</v>
      </c>
      <c r="BM3579">
        <v>26</v>
      </c>
    </row>
    <row r="3580" spans="1:65">
      <c r="A3580" t="s">
        <v>9439</v>
      </c>
      <c r="B3580">
        <v>3579</v>
      </c>
      <c r="C3580" t="s">
        <v>301</v>
      </c>
      <c r="D3580">
        <v>1</v>
      </c>
      <c r="E3580">
        <v>26</v>
      </c>
      <c r="F3580">
        <v>2016031126</v>
      </c>
      <c r="G3580">
        <v>20160311</v>
      </c>
      <c r="H3580" t="s">
        <v>4070</v>
      </c>
      <c r="I3580" t="s">
        <v>695</v>
      </c>
      <c r="J3580" t="s">
        <v>55</v>
      </c>
      <c r="K3580">
        <v>10</v>
      </c>
      <c r="L3580">
        <v>0</v>
      </c>
      <c r="M3580" t="s">
        <v>55</v>
      </c>
      <c r="N3580" t="s">
        <v>56</v>
      </c>
      <c r="O3580" t="s">
        <v>4071</v>
      </c>
      <c r="P3580" t="s">
        <v>68</v>
      </c>
      <c r="Q3580" t="s">
        <v>3</v>
      </c>
      <c r="R3580" t="s">
        <v>80</v>
      </c>
      <c r="S3580" t="s">
        <v>55</v>
      </c>
      <c r="T3580" t="s">
        <v>68</v>
      </c>
      <c r="U3580" t="s">
        <v>68</v>
      </c>
      <c r="V3580" t="s">
        <v>56</v>
      </c>
      <c r="W3580" t="s">
        <v>55</v>
      </c>
      <c r="X3580" t="s">
        <v>56</v>
      </c>
      <c r="Y3580" t="s">
        <v>56</v>
      </c>
      <c r="Z3580" t="s">
        <v>56</v>
      </c>
      <c r="AA3580" t="s">
        <v>57</v>
      </c>
      <c r="AB3580" t="s">
        <v>56</v>
      </c>
      <c r="AC3580" t="s">
        <v>56</v>
      </c>
      <c r="AD3580" t="s">
        <v>56</v>
      </c>
      <c r="AE3580">
        <v>0</v>
      </c>
      <c r="AF3580">
        <v>0</v>
      </c>
      <c r="AG3580">
        <v>0</v>
      </c>
      <c r="AH3580">
        <v>1</v>
      </c>
      <c r="AI3580" s="18" t="str">
        <f t="shared" si="221"/>
        <v>1</v>
      </c>
      <c r="AJ3580" s="18" t="str">
        <f t="shared" si="222"/>
        <v>1</v>
      </c>
      <c r="AK3580" s="18" t="str">
        <f t="shared" si="223"/>
        <v>1</v>
      </c>
      <c r="AL3580" s="18">
        <f t="shared" si="224"/>
        <v>1</v>
      </c>
      <c r="AM3580" t="s">
        <v>55</v>
      </c>
      <c r="AN3580" t="s">
        <v>55</v>
      </c>
      <c r="AO3580">
        <v>0</v>
      </c>
      <c r="AP3580">
        <v>0</v>
      </c>
      <c r="AQ3580">
        <v>0</v>
      </c>
      <c r="AR3580" t="s">
        <v>74</v>
      </c>
      <c r="AS3580" t="s">
        <v>80</v>
      </c>
      <c r="AT3580" t="s">
        <v>80</v>
      </c>
      <c r="AU3580" t="s">
        <v>80</v>
      </c>
      <c r="AV3580" t="s">
        <v>9439</v>
      </c>
      <c r="AW3580" t="s">
        <v>4070</v>
      </c>
      <c r="AX3580">
        <v>0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1</v>
      </c>
      <c r="BL3580">
        <v>2016031126</v>
      </c>
      <c r="BM3580">
        <v>26</v>
      </c>
    </row>
    <row r="3581" spans="1:65">
      <c r="A3581" t="s">
        <v>9440</v>
      </c>
      <c r="B3581">
        <v>3580</v>
      </c>
      <c r="C3581" t="s">
        <v>301</v>
      </c>
      <c r="D3581">
        <v>1</v>
      </c>
      <c r="E3581">
        <v>26</v>
      </c>
      <c r="F3581">
        <v>2016031126</v>
      </c>
      <c r="G3581">
        <v>20160311</v>
      </c>
      <c r="H3581" t="s">
        <v>4072</v>
      </c>
      <c r="I3581" t="s">
        <v>4073</v>
      </c>
      <c r="J3581" t="s">
        <v>55</v>
      </c>
      <c r="K3581">
        <v>0</v>
      </c>
      <c r="L3581">
        <v>0</v>
      </c>
      <c r="M3581">
        <v>0</v>
      </c>
      <c r="N3581" t="s">
        <v>56</v>
      </c>
      <c r="O3581" t="s">
        <v>57</v>
      </c>
      <c r="P3581" t="s">
        <v>57</v>
      </c>
      <c r="Q3581" t="s">
        <v>3</v>
      </c>
      <c r="R3581" t="s">
        <v>80</v>
      </c>
      <c r="S3581" t="s">
        <v>55</v>
      </c>
      <c r="T3581" t="s">
        <v>68</v>
      </c>
      <c r="U3581" t="s">
        <v>56</v>
      </c>
      <c r="V3581" t="s">
        <v>68</v>
      </c>
      <c r="W3581" t="s">
        <v>55</v>
      </c>
      <c r="X3581" t="s">
        <v>56</v>
      </c>
      <c r="Y3581" t="s">
        <v>56</v>
      </c>
      <c r="Z3581" t="s">
        <v>56</v>
      </c>
      <c r="AA3581" t="s">
        <v>57</v>
      </c>
      <c r="AB3581" t="s">
        <v>56</v>
      </c>
      <c r="AC3581" t="s">
        <v>56</v>
      </c>
      <c r="AD3581" t="s">
        <v>56</v>
      </c>
      <c r="AE3581">
        <v>0</v>
      </c>
      <c r="AF3581">
        <v>0</v>
      </c>
      <c r="AG3581">
        <v>0</v>
      </c>
      <c r="AH3581">
        <v>1</v>
      </c>
      <c r="AI3581" s="18" t="str">
        <f t="shared" si="221"/>
        <v>1</v>
      </c>
      <c r="AJ3581" s="18" t="str">
        <f t="shared" si="222"/>
        <v>1</v>
      </c>
      <c r="AK3581" s="18" t="str">
        <f t="shared" si="223"/>
        <v>1</v>
      </c>
      <c r="AL3581" s="18">
        <f t="shared" si="224"/>
        <v>1</v>
      </c>
      <c r="AM3581" t="s">
        <v>55</v>
      </c>
      <c r="AN3581" t="s">
        <v>55</v>
      </c>
      <c r="AO3581">
        <v>0</v>
      </c>
      <c r="AP3581">
        <v>0</v>
      </c>
      <c r="AQ3581">
        <v>0</v>
      </c>
      <c r="AR3581" t="s">
        <v>426</v>
      </c>
      <c r="AS3581" t="s">
        <v>80</v>
      </c>
      <c r="AT3581" t="s">
        <v>80</v>
      </c>
      <c r="AU3581" t="s">
        <v>80</v>
      </c>
      <c r="AV3581" t="s">
        <v>9440</v>
      </c>
      <c r="AW3581" t="s">
        <v>4072</v>
      </c>
      <c r="AX3581">
        <v>0</v>
      </c>
      <c r="AY3581">
        <v>0</v>
      </c>
      <c r="AZ3581">
        <v>0</v>
      </c>
      <c r="BA3581">
        <v>1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1</v>
      </c>
      <c r="BL3581">
        <v>2016031126</v>
      </c>
      <c r="BM3581">
        <v>26</v>
      </c>
    </row>
    <row r="3582" spans="1:65">
      <c r="A3582" t="s">
        <v>9441</v>
      </c>
      <c r="B3582">
        <v>3581</v>
      </c>
      <c r="C3582" t="s">
        <v>301</v>
      </c>
      <c r="D3582">
        <v>1</v>
      </c>
      <c r="E3582">
        <v>26</v>
      </c>
      <c r="F3582">
        <v>2016031126</v>
      </c>
      <c r="G3582">
        <v>20160311</v>
      </c>
      <c r="H3582" t="s">
        <v>4074</v>
      </c>
      <c r="I3582" t="s">
        <v>54</v>
      </c>
      <c r="J3582" t="s">
        <v>55</v>
      </c>
      <c r="K3582">
        <v>0</v>
      </c>
      <c r="L3582">
        <v>0</v>
      </c>
      <c r="M3582">
        <v>0</v>
      </c>
      <c r="N3582" t="s">
        <v>56</v>
      </c>
      <c r="O3582" t="s">
        <v>57</v>
      </c>
      <c r="P3582" t="s">
        <v>57</v>
      </c>
      <c r="Q3582" t="s">
        <v>4</v>
      </c>
      <c r="R3582" t="s">
        <v>80</v>
      </c>
      <c r="S3582" t="s">
        <v>55</v>
      </c>
      <c r="T3582" t="s">
        <v>56</v>
      </c>
      <c r="U3582" t="s">
        <v>56</v>
      </c>
      <c r="V3582" t="s">
        <v>56</v>
      </c>
      <c r="W3582" t="s">
        <v>55</v>
      </c>
      <c r="X3582" t="s">
        <v>56</v>
      </c>
      <c r="Y3582" t="s">
        <v>56</v>
      </c>
      <c r="Z3582" t="s">
        <v>56</v>
      </c>
      <c r="AA3582" t="s">
        <v>57</v>
      </c>
      <c r="AB3582" t="s">
        <v>56</v>
      </c>
      <c r="AC3582" t="s">
        <v>56</v>
      </c>
      <c r="AD3582" t="s">
        <v>56</v>
      </c>
      <c r="AE3582">
        <v>0</v>
      </c>
      <c r="AF3582">
        <v>0</v>
      </c>
      <c r="AG3582">
        <v>0</v>
      </c>
      <c r="AH3582">
        <v>1</v>
      </c>
      <c r="AI3582" s="18" t="str">
        <f t="shared" si="221"/>
        <v>1</v>
      </c>
      <c r="AJ3582" s="18" t="str">
        <f t="shared" si="222"/>
        <v>1</v>
      </c>
      <c r="AK3582" s="18" t="str">
        <f t="shared" si="223"/>
        <v>1</v>
      </c>
      <c r="AL3582" s="18">
        <f t="shared" si="224"/>
        <v>1</v>
      </c>
      <c r="AM3582" t="s">
        <v>55</v>
      </c>
      <c r="AN3582" t="s">
        <v>55</v>
      </c>
      <c r="AO3582">
        <v>0</v>
      </c>
      <c r="AP3582">
        <v>0</v>
      </c>
      <c r="AQ3582">
        <v>0</v>
      </c>
      <c r="AR3582" t="s">
        <v>59</v>
      </c>
      <c r="AS3582" t="s">
        <v>80</v>
      </c>
      <c r="AT3582" t="s">
        <v>80</v>
      </c>
      <c r="AU3582" t="s">
        <v>80</v>
      </c>
      <c r="AV3582" t="s">
        <v>9441</v>
      </c>
      <c r="AW3582" t="s">
        <v>4074</v>
      </c>
      <c r="AX3582">
        <v>0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</v>
      </c>
      <c r="BL3582">
        <v>2016031126</v>
      </c>
      <c r="BM3582">
        <v>26</v>
      </c>
    </row>
    <row r="3583" spans="1:65">
      <c r="A3583" t="s">
        <v>9442</v>
      </c>
      <c r="B3583">
        <v>3582</v>
      </c>
      <c r="C3583" t="s">
        <v>301</v>
      </c>
      <c r="D3583">
        <v>1</v>
      </c>
      <c r="E3583">
        <v>26</v>
      </c>
      <c r="F3583">
        <v>2016031126</v>
      </c>
      <c r="G3583">
        <v>20160311</v>
      </c>
      <c r="H3583" t="s">
        <v>4075</v>
      </c>
      <c r="I3583" t="s">
        <v>54</v>
      </c>
      <c r="J3583" t="s">
        <v>55</v>
      </c>
      <c r="K3583">
        <v>0</v>
      </c>
      <c r="L3583">
        <v>0</v>
      </c>
      <c r="M3583">
        <v>0</v>
      </c>
      <c r="N3583" t="s">
        <v>56</v>
      </c>
      <c r="O3583" t="s">
        <v>57</v>
      </c>
      <c r="P3583" t="s">
        <v>57</v>
      </c>
      <c r="Q3583" t="s">
        <v>3</v>
      </c>
      <c r="R3583" t="s">
        <v>80</v>
      </c>
      <c r="S3583" t="s">
        <v>55</v>
      </c>
      <c r="T3583" t="s">
        <v>56</v>
      </c>
      <c r="U3583" t="s">
        <v>56</v>
      </c>
      <c r="V3583" t="s">
        <v>56</v>
      </c>
      <c r="W3583" t="s">
        <v>55</v>
      </c>
      <c r="X3583" t="s">
        <v>56</v>
      </c>
      <c r="Y3583" t="s">
        <v>56</v>
      </c>
      <c r="Z3583" t="s">
        <v>56</v>
      </c>
      <c r="AA3583" t="s">
        <v>57</v>
      </c>
      <c r="AB3583" t="s">
        <v>56</v>
      </c>
      <c r="AC3583" t="s">
        <v>56</v>
      </c>
      <c r="AD3583" t="s">
        <v>56</v>
      </c>
      <c r="AE3583">
        <v>0</v>
      </c>
      <c r="AF3583">
        <v>0</v>
      </c>
      <c r="AG3583">
        <v>0</v>
      </c>
      <c r="AH3583">
        <v>1</v>
      </c>
      <c r="AI3583" s="18" t="str">
        <f t="shared" si="221"/>
        <v>1</v>
      </c>
      <c r="AJ3583" s="18" t="str">
        <f t="shared" si="222"/>
        <v>1</v>
      </c>
      <c r="AK3583" s="18" t="str">
        <f t="shared" si="223"/>
        <v>1</v>
      </c>
      <c r="AL3583" s="18">
        <f t="shared" si="224"/>
        <v>1</v>
      </c>
      <c r="AM3583" t="s">
        <v>55</v>
      </c>
      <c r="AN3583" t="s">
        <v>55</v>
      </c>
      <c r="AO3583">
        <v>0</v>
      </c>
      <c r="AP3583">
        <v>0</v>
      </c>
      <c r="AQ3583">
        <v>0</v>
      </c>
      <c r="AR3583" t="s">
        <v>59</v>
      </c>
      <c r="AS3583" t="s">
        <v>80</v>
      </c>
      <c r="AT3583" t="s">
        <v>80</v>
      </c>
      <c r="AU3583" t="s">
        <v>80</v>
      </c>
      <c r="AV3583" t="s">
        <v>9442</v>
      </c>
      <c r="AW3583" t="s">
        <v>4075</v>
      </c>
      <c r="AX3583">
        <v>0</v>
      </c>
      <c r="AY3583">
        <v>0</v>
      </c>
      <c r="AZ3583">
        <v>0</v>
      </c>
      <c r="BA3583">
        <v>1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1</v>
      </c>
      <c r="BL3583">
        <v>2016031126</v>
      </c>
      <c r="BM3583">
        <v>26</v>
      </c>
    </row>
    <row r="3584" spans="1:65">
      <c r="A3584" t="s">
        <v>9443</v>
      </c>
      <c r="B3584">
        <v>3583</v>
      </c>
      <c r="C3584" t="s">
        <v>301</v>
      </c>
      <c r="D3584">
        <v>1</v>
      </c>
      <c r="E3584">
        <v>26</v>
      </c>
      <c r="F3584">
        <v>2016031126</v>
      </c>
      <c r="G3584">
        <v>20160311</v>
      </c>
      <c r="H3584" t="s">
        <v>4076</v>
      </c>
      <c r="I3584" t="s">
        <v>54</v>
      </c>
      <c r="J3584" t="s">
        <v>55</v>
      </c>
      <c r="K3584">
        <v>0</v>
      </c>
      <c r="L3584">
        <v>0</v>
      </c>
      <c r="M3584">
        <v>0</v>
      </c>
      <c r="N3584" t="s">
        <v>56</v>
      </c>
      <c r="O3584" t="s">
        <v>57</v>
      </c>
      <c r="P3584" t="s">
        <v>57</v>
      </c>
      <c r="Q3584" t="s">
        <v>3</v>
      </c>
      <c r="R3584" t="s">
        <v>80</v>
      </c>
      <c r="S3584" t="s">
        <v>55</v>
      </c>
      <c r="T3584" t="s">
        <v>56</v>
      </c>
      <c r="U3584" t="s">
        <v>56</v>
      </c>
      <c r="V3584" t="s">
        <v>56</v>
      </c>
      <c r="W3584" t="s">
        <v>55</v>
      </c>
      <c r="X3584" t="s">
        <v>56</v>
      </c>
      <c r="Y3584" t="s">
        <v>56</v>
      </c>
      <c r="Z3584" t="s">
        <v>56</v>
      </c>
      <c r="AA3584" t="s">
        <v>57</v>
      </c>
      <c r="AB3584" t="s">
        <v>56</v>
      </c>
      <c r="AC3584" t="s">
        <v>56</v>
      </c>
      <c r="AD3584" t="s">
        <v>56</v>
      </c>
      <c r="AE3584">
        <v>0</v>
      </c>
      <c r="AF3584">
        <v>0</v>
      </c>
      <c r="AG3584">
        <v>0</v>
      </c>
      <c r="AH3584">
        <v>1</v>
      </c>
      <c r="AI3584" s="18" t="str">
        <f t="shared" si="221"/>
        <v>1</v>
      </c>
      <c r="AJ3584" s="18" t="str">
        <f t="shared" si="222"/>
        <v>1</v>
      </c>
      <c r="AK3584" s="18" t="str">
        <f t="shared" si="223"/>
        <v>1</v>
      </c>
      <c r="AL3584" s="18">
        <f t="shared" si="224"/>
        <v>1</v>
      </c>
      <c r="AM3584" t="s">
        <v>55</v>
      </c>
      <c r="AN3584" t="s">
        <v>55</v>
      </c>
      <c r="AO3584">
        <v>0</v>
      </c>
      <c r="AP3584">
        <v>0</v>
      </c>
      <c r="AQ3584">
        <v>0</v>
      </c>
      <c r="AR3584" t="s">
        <v>59</v>
      </c>
      <c r="AS3584" t="s">
        <v>80</v>
      </c>
      <c r="AT3584" t="s">
        <v>80</v>
      </c>
      <c r="AU3584" t="s">
        <v>80</v>
      </c>
      <c r="AV3584" t="s">
        <v>9443</v>
      </c>
      <c r="AW3584" t="s">
        <v>4076</v>
      </c>
      <c r="AX3584">
        <v>0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1</v>
      </c>
      <c r="BL3584">
        <v>2016031126</v>
      </c>
      <c r="BM3584">
        <v>26</v>
      </c>
    </row>
    <row r="3585" spans="1:65">
      <c r="A3585" t="s">
        <v>9444</v>
      </c>
      <c r="B3585">
        <v>3584</v>
      </c>
      <c r="C3585" t="s">
        <v>301</v>
      </c>
      <c r="D3585">
        <v>1</v>
      </c>
      <c r="E3585">
        <v>26</v>
      </c>
      <c r="F3585">
        <v>2016031126</v>
      </c>
      <c r="G3585">
        <v>20160311</v>
      </c>
      <c r="H3585" t="s">
        <v>4077</v>
      </c>
      <c r="I3585" t="s">
        <v>54</v>
      </c>
      <c r="J3585" t="s">
        <v>55</v>
      </c>
      <c r="K3585">
        <v>0</v>
      </c>
      <c r="L3585">
        <v>0</v>
      </c>
      <c r="M3585">
        <v>0</v>
      </c>
      <c r="N3585" t="s">
        <v>56</v>
      </c>
      <c r="O3585" t="s">
        <v>57</v>
      </c>
      <c r="P3585" t="s">
        <v>57</v>
      </c>
      <c r="Q3585" t="s">
        <v>3</v>
      </c>
      <c r="R3585" t="s">
        <v>80</v>
      </c>
      <c r="S3585" t="s">
        <v>55</v>
      </c>
      <c r="T3585" t="s">
        <v>56</v>
      </c>
      <c r="U3585" t="s">
        <v>56</v>
      </c>
      <c r="V3585" t="s">
        <v>56</v>
      </c>
      <c r="W3585" t="s">
        <v>55</v>
      </c>
      <c r="X3585" t="s">
        <v>56</v>
      </c>
      <c r="Y3585" t="s">
        <v>56</v>
      </c>
      <c r="Z3585" t="s">
        <v>56</v>
      </c>
      <c r="AA3585" t="s">
        <v>57</v>
      </c>
      <c r="AB3585" t="s">
        <v>56</v>
      </c>
      <c r="AC3585" t="s">
        <v>56</v>
      </c>
      <c r="AD3585" t="s">
        <v>56</v>
      </c>
      <c r="AE3585">
        <v>0</v>
      </c>
      <c r="AF3585">
        <v>0</v>
      </c>
      <c r="AG3585">
        <v>0</v>
      </c>
      <c r="AH3585">
        <v>1</v>
      </c>
      <c r="AI3585" s="18" t="str">
        <f t="shared" si="221"/>
        <v>1</v>
      </c>
      <c r="AJ3585" s="18" t="str">
        <f t="shared" si="222"/>
        <v>1</v>
      </c>
      <c r="AK3585" s="18" t="str">
        <f t="shared" si="223"/>
        <v>1</v>
      </c>
      <c r="AL3585" s="18">
        <f t="shared" si="224"/>
        <v>1</v>
      </c>
      <c r="AM3585" t="s">
        <v>55</v>
      </c>
      <c r="AN3585" t="s">
        <v>55</v>
      </c>
      <c r="AO3585">
        <v>1</v>
      </c>
      <c r="AP3585">
        <v>0</v>
      </c>
      <c r="AQ3585">
        <v>0</v>
      </c>
      <c r="AR3585" t="s">
        <v>59</v>
      </c>
      <c r="AS3585" t="s">
        <v>80</v>
      </c>
      <c r="AT3585" t="s">
        <v>80</v>
      </c>
      <c r="AU3585" t="s">
        <v>80</v>
      </c>
      <c r="AV3585" t="s">
        <v>9444</v>
      </c>
      <c r="AW3585" t="s">
        <v>4077</v>
      </c>
      <c r="AX3585">
        <v>0</v>
      </c>
      <c r="AY3585">
        <v>0</v>
      </c>
      <c r="AZ3585">
        <v>0</v>
      </c>
      <c r="BA3585">
        <v>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1</v>
      </c>
      <c r="BL3585">
        <v>2016031126</v>
      </c>
      <c r="BM3585">
        <v>26</v>
      </c>
    </row>
    <row r="3586" spans="1:65">
      <c r="A3586" t="s">
        <v>9445</v>
      </c>
      <c r="B3586">
        <v>3585</v>
      </c>
      <c r="C3586" t="s">
        <v>301</v>
      </c>
      <c r="D3586">
        <v>1</v>
      </c>
      <c r="E3586">
        <v>26</v>
      </c>
      <c r="F3586">
        <v>2016031126</v>
      </c>
      <c r="G3586">
        <v>20160311</v>
      </c>
      <c r="H3586" t="s">
        <v>4078</v>
      </c>
      <c r="I3586" t="s">
        <v>54</v>
      </c>
      <c r="J3586" t="s">
        <v>55</v>
      </c>
      <c r="K3586">
        <v>0</v>
      </c>
      <c r="L3586">
        <v>0</v>
      </c>
      <c r="M3586">
        <v>0</v>
      </c>
      <c r="N3586" t="s">
        <v>56</v>
      </c>
      <c r="O3586" t="s">
        <v>57</v>
      </c>
      <c r="P3586" t="s">
        <v>57</v>
      </c>
      <c r="Q3586" t="s">
        <v>3</v>
      </c>
      <c r="R3586" t="s">
        <v>80</v>
      </c>
      <c r="S3586" t="s">
        <v>55</v>
      </c>
      <c r="T3586" t="s">
        <v>56</v>
      </c>
      <c r="U3586" t="s">
        <v>56</v>
      </c>
      <c r="V3586" t="s">
        <v>56</v>
      </c>
      <c r="W3586" t="s">
        <v>55</v>
      </c>
      <c r="X3586" t="s">
        <v>56</v>
      </c>
      <c r="Y3586" t="s">
        <v>56</v>
      </c>
      <c r="Z3586" t="s">
        <v>56</v>
      </c>
      <c r="AA3586" t="s">
        <v>57</v>
      </c>
      <c r="AB3586" t="s">
        <v>56</v>
      </c>
      <c r="AC3586" t="s">
        <v>56</v>
      </c>
      <c r="AD3586" t="s">
        <v>56</v>
      </c>
      <c r="AE3586">
        <v>0</v>
      </c>
      <c r="AF3586">
        <v>0</v>
      </c>
      <c r="AG3586">
        <v>0</v>
      </c>
      <c r="AH3586">
        <v>1</v>
      </c>
      <c r="AI3586" s="18" t="str">
        <f t="shared" si="221"/>
        <v>1</v>
      </c>
      <c r="AJ3586" s="18" t="str">
        <f t="shared" si="222"/>
        <v>1</v>
      </c>
      <c r="AK3586" s="18" t="str">
        <f t="shared" si="223"/>
        <v>1</v>
      </c>
      <c r="AL3586" s="18">
        <f t="shared" si="224"/>
        <v>1</v>
      </c>
      <c r="AM3586" t="s">
        <v>55</v>
      </c>
      <c r="AN3586" t="s">
        <v>55</v>
      </c>
      <c r="AO3586">
        <v>0</v>
      </c>
      <c r="AP3586">
        <v>0</v>
      </c>
      <c r="AQ3586">
        <v>0</v>
      </c>
      <c r="AR3586" t="s">
        <v>59</v>
      </c>
      <c r="AS3586" t="s">
        <v>80</v>
      </c>
      <c r="AT3586" t="s">
        <v>80</v>
      </c>
      <c r="AU3586" t="s">
        <v>80</v>
      </c>
      <c r="AV3586" t="s">
        <v>9445</v>
      </c>
      <c r="AW3586" t="s">
        <v>4078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1</v>
      </c>
      <c r="BL3586">
        <v>2016031126</v>
      </c>
      <c r="BM3586">
        <v>26</v>
      </c>
    </row>
    <row r="3587" spans="1:65">
      <c r="A3587" t="s">
        <v>9446</v>
      </c>
      <c r="B3587">
        <v>3586</v>
      </c>
      <c r="C3587" t="s">
        <v>301</v>
      </c>
      <c r="D3587">
        <v>1</v>
      </c>
      <c r="E3587">
        <v>26</v>
      </c>
      <c r="F3587">
        <v>2016031126</v>
      </c>
      <c r="G3587">
        <v>20160311</v>
      </c>
      <c r="H3587" t="s">
        <v>4079</v>
      </c>
      <c r="I3587" t="s">
        <v>54</v>
      </c>
      <c r="J3587" t="s">
        <v>55</v>
      </c>
      <c r="K3587">
        <v>0</v>
      </c>
      <c r="L3587">
        <v>0</v>
      </c>
      <c r="M3587">
        <v>0</v>
      </c>
      <c r="N3587" t="s">
        <v>56</v>
      </c>
      <c r="O3587" t="s">
        <v>57</v>
      </c>
      <c r="P3587" t="s">
        <v>57</v>
      </c>
      <c r="Q3587" t="s">
        <v>3</v>
      </c>
      <c r="R3587" t="s">
        <v>80</v>
      </c>
      <c r="S3587" t="s">
        <v>55</v>
      </c>
      <c r="T3587" t="s">
        <v>56</v>
      </c>
      <c r="U3587" t="s">
        <v>56</v>
      </c>
      <c r="V3587" t="s">
        <v>56</v>
      </c>
      <c r="W3587" t="s">
        <v>55</v>
      </c>
      <c r="X3587" t="s">
        <v>56</v>
      </c>
      <c r="Y3587" t="s">
        <v>56</v>
      </c>
      <c r="Z3587" t="s">
        <v>56</v>
      </c>
      <c r="AA3587" t="s">
        <v>57</v>
      </c>
      <c r="AB3587" t="s">
        <v>56</v>
      </c>
      <c r="AC3587" t="s">
        <v>56</v>
      </c>
      <c r="AD3587" t="s">
        <v>56</v>
      </c>
      <c r="AE3587">
        <v>0</v>
      </c>
      <c r="AF3587">
        <v>0</v>
      </c>
      <c r="AG3587">
        <v>0</v>
      </c>
      <c r="AH3587">
        <v>1</v>
      </c>
      <c r="AI3587" s="18" t="str">
        <f t="shared" ref="AI3587:AI3650" si="225">IF(ISERROR(FIND("0",AE3587))=FALSE, "1", IF(ISERROR(FIND("1",AE3587))=FALSE, "0"))</f>
        <v>1</v>
      </c>
      <c r="AJ3587" s="18" t="str">
        <f t="shared" ref="AJ3587:AJ3650" si="226">IF(ISERROR(FIND("0",AF3587))=FALSE, "1", IF(ISERROR(FIND("1",AF3587))=FALSE, "0"))</f>
        <v>1</v>
      </c>
      <c r="AK3587" s="18" t="str">
        <f t="shared" ref="AK3587:AK3650" si="227">IF(ISERROR(FIND("0",AG3587))=FALSE, "1", IF(ISERROR(FIND("1",AG3587))=FALSE, "0"))</f>
        <v>1</v>
      </c>
      <c r="AL3587" s="18">
        <f t="shared" ref="AL3587:AL3650" si="228">AH3587</f>
        <v>1</v>
      </c>
      <c r="AM3587" t="s">
        <v>55</v>
      </c>
      <c r="AN3587" t="s">
        <v>55</v>
      </c>
      <c r="AO3587">
        <v>0</v>
      </c>
      <c r="AP3587">
        <v>0</v>
      </c>
      <c r="AQ3587">
        <v>0</v>
      </c>
      <c r="AR3587" t="s">
        <v>59</v>
      </c>
      <c r="AS3587" t="s">
        <v>80</v>
      </c>
      <c r="AT3587" t="s">
        <v>80</v>
      </c>
      <c r="AU3587" t="s">
        <v>80</v>
      </c>
      <c r="AV3587" t="s">
        <v>9446</v>
      </c>
      <c r="AW3587" t="s">
        <v>4079</v>
      </c>
      <c r="AX3587">
        <v>0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1</v>
      </c>
      <c r="BL3587">
        <v>2016031126</v>
      </c>
      <c r="BM3587">
        <v>26</v>
      </c>
    </row>
    <row r="3588" spans="1:65">
      <c r="A3588" t="s">
        <v>9447</v>
      </c>
      <c r="B3588">
        <v>3587</v>
      </c>
      <c r="C3588" t="s">
        <v>57</v>
      </c>
      <c r="D3588" t="s">
        <v>55</v>
      </c>
      <c r="E3588">
        <v>26</v>
      </c>
      <c r="F3588">
        <v>2016031226</v>
      </c>
      <c r="G3588" t="s">
        <v>55</v>
      </c>
      <c r="H3588" t="s">
        <v>4080</v>
      </c>
      <c r="I3588" t="s">
        <v>55</v>
      </c>
      <c r="J3588" t="s">
        <v>55</v>
      </c>
      <c r="K3588" t="s">
        <v>55</v>
      </c>
      <c r="L3588" t="s">
        <v>55</v>
      </c>
      <c r="M3588" t="s">
        <v>55</v>
      </c>
      <c r="N3588" t="s">
        <v>57</v>
      </c>
      <c r="O3588" t="s">
        <v>57</v>
      </c>
      <c r="P3588" t="s">
        <v>57</v>
      </c>
      <c r="Q3588" t="s">
        <v>57</v>
      </c>
      <c r="R3588" t="s">
        <v>57</v>
      </c>
      <c r="S3588" t="s">
        <v>55</v>
      </c>
      <c r="T3588" t="s">
        <v>57</v>
      </c>
      <c r="U3588" t="s">
        <v>57</v>
      </c>
      <c r="V3588" t="s">
        <v>57</v>
      </c>
      <c r="W3588" t="s">
        <v>55</v>
      </c>
      <c r="X3588" t="s">
        <v>57</v>
      </c>
      <c r="Y3588" t="s">
        <v>57</v>
      </c>
      <c r="Z3588" t="s">
        <v>57</v>
      </c>
      <c r="AA3588" t="s">
        <v>57</v>
      </c>
      <c r="AB3588" t="s">
        <v>57</v>
      </c>
      <c r="AC3588" t="s">
        <v>57</v>
      </c>
      <c r="AD3588" t="s">
        <v>57</v>
      </c>
      <c r="AE3588">
        <v>0</v>
      </c>
      <c r="AF3588">
        <v>0</v>
      </c>
      <c r="AG3588">
        <v>0</v>
      </c>
      <c r="AH3588">
        <v>0</v>
      </c>
      <c r="AI3588" s="18" t="str">
        <f t="shared" si="225"/>
        <v>1</v>
      </c>
      <c r="AJ3588" s="18" t="str">
        <f t="shared" si="226"/>
        <v>1</v>
      </c>
      <c r="AK3588" s="18" t="str">
        <f t="shared" si="227"/>
        <v>1</v>
      </c>
      <c r="AL3588" s="18">
        <f t="shared" si="228"/>
        <v>0</v>
      </c>
      <c r="AM3588" t="s">
        <v>55</v>
      </c>
      <c r="AN3588" t="s">
        <v>55</v>
      </c>
      <c r="AO3588">
        <v>0</v>
      </c>
      <c r="AP3588">
        <v>1</v>
      </c>
      <c r="AQ3588">
        <v>0</v>
      </c>
      <c r="AR3588" t="s">
        <v>59</v>
      </c>
      <c r="AS3588" t="s">
        <v>80</v>
      </c>
      <c r="AT3588" t="s">
        <v>80</v>
      </c>
      <c r="AU3588" t="s">
        <v>80</v>
      </c>
      <c r="AV3588" t="s">
        <v>9447</v>
      </c>
      <c r="AW3588" t="s">
        <v>4080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0</v>
      </c>
      <c r="BL3588">
        <v>2016031226</v>
      </c>
      <c r="BM3588">
        <v>26</v>
      </c>
    </row>
    <row r="3589" spans="1:65">
      <c r="A3589" t="s">
        <v>9448</v>
      </c>
      <c r="B3589">
        <v>3588</v>
      </c>
      <c r="C3589" t="s">
        <v>57</v>
      </c>
      <c r="D3589" t="s">
        <v>55</v>
      </c>
      <c r="E3589">
        <v>26</v>
      </c>
      <c r="F3589">
        <v>2016031226</v>
      </c>
      <c r="G3589" t="s">
        <v>55</v>
      </c>
      <c r="H3589" t="s">
        <v>4081</v>
      </c>
      <c r="I3589" t="s">
        <v>55</v>
      </c>
      <c r="J3589" t="s">
        <v>55</v>
      </c>
      <c r="K3589" t="s">
        <v>55</v>
      </c>
      <c r="L3589" t="s">
        <v>55</v>
      </c>
      <c r="M3589" t="s">
        <v>55</v>
      </c>
      <c r="N3589" t="s">
        <v>57</v>
      </c>
      <c r="O3589" t="s">
        <v>57</v>
      </c>
      <c r="P3589" t="s">
        <v>57</v>
      </c>
      <c r="Q3589" t="s">
        <v>57</v>
      </c>
      <c r="R3589" t="s">
        <v>57</v>
      </c>
      <c r="S3589" t="s">
        <v>55</v>
      </c>
      <c r="T3589" t="s">
        <v>57</v>
      </c>
      <c r="U3589" t="s">
        <v>57</v>
      </c>
      <c r="V3589" t="s">
        <v>57</v>
      </c>
      <c r="W3589" t="s">
        <v>55</v>
      </c>
      <c r="X3589" t="s">
        <v>57</v>
      </c>
      <c r="Y3589" t="s">
        <v>57</v>
      </c>
      <c r="Z3589" t="s">
        <v>57</v>
      </c>
      <c r="AA3589" t="s">
        <v>57</v>
      </c>
      <c r="AB3589" t="s">
        <v>57</v>
      </c>
      <c r="AC3589" t="s">
        <v>57</v>
      </c>
      <c r="AD3589" t="s">
        <v>57</v>
      </c>
      <c r="AE3589">
        <v>0</v>
      </c>
      <c r="AF3589">
        <v>0</v>
      </c>
      <c r="AG3589">
        <v>0</v>
      </c>
      <c r="AH3589">
        <v>0</v>
      </c>
      <c r="AI3589" s="18" t="str">
        <f t="shared" si="225"/>
        <v>1</v>
      </c>
      <c r="AJ3589" s="18" t="str">
        <f t="shared" si="226"/>
        <v>1</v>
      </c>
      <c r="AK3589" s="18" t="str">
        <f t="shared" si="227"/>
        <v>1</v>
      </c>
      <c r="AL3589" s="18">
        <f t="shared" si="228"/>
        <v>0</v>
      </c>
      <c r="AM3589" t="s">
        <v>55</v>
      </c>
      <c r="AN3589" t="s">
        <v>55</v>
      </c>
      <c r="AO3589">
        <v>1</v>
      </c>
      <c r="AP3589">
        <v>1</v>
      </c>
      <c r="AQ3589">
        <v>0</v>
      </c>
      <c r="AR3589" t="s">
        <v>59</v>
      </c>
      <c r="AS3589" t="s">
        <v>80</v>
      </c>
      <c r="AT3589" t="s">
        <v>80</v>
      </c>
      <c r="AU3589" t="s">
        <v>80</v>
      </c>
      <c r="AV3589" t="s">
        <v>9448</v>
      </c>
      <c r="AW3589" t="s">
        <v>4081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1</v>
      </c>
      <c r="BJ3589">
        <v>0</v>
      </c>
      <c r="BK3589">
        <v>0</v>
      </c>
      <c r="BL3589">
        <v>2016031226</v>
      </c>
      <c r="BM3589">
        <v>26</v>
      </c>
    </row>
    <row r="3590" spans="1:65">
      <c r="A3590" t="s">
        <v>9449</v>
      </c>
      <c r="B3590">
        <v>3589</v>
      </c>
      <c r="C3590" t="s">
        <v>57</v>
      </c>
      <c r="D3590" t="s">
        <v>55</v>
      </c>
      <c r="E3590">
        <v>26</v>
      </c>
      <c r="F3590">
        <v>2016031226</v>
      </c>
      <c r="G3590" t="s">
        <v>55</v>
      </c>
      <c r="H3590" t="s">
        <v>4082</v>
      </c>
      <c r="I3590" t="s">
        <v>55</v>
      </c>
      <c r="J3590" t="s">
        <v>55</v>
      </c>
      <c r="K3590" t="s">
        <v>55</v>
      </c>
      <c r="L3590" t="s">
        <v>55</v>
      </c>
      <c r="M3590" t="s">
        <v>55</v>
      </c>
      <c r="N3590" t="s">
        <v>57</v>
      </c>
      <c r="O3590" t="s">
        <v>57</v>
      </c>
      <c r="P3590" t="s">
        <v>57</v>
      </c>
      <c r="Q3590" t="s">
        <v>57</v>
      </c>
      <c r="R3590" t="s">
        <v>57</v>
      </c>
      <c r="S3590" t="s">
        <v>55</v>
      </c>
      <c r="T3590" t="s">
        <v>57</v>
      </c>
      <c r="U3590" t="s">
        <v>57</v>
      </c>
      <c r="V3590" t="s">
        <v>57</v>
      </c>
      <c r="W3590" t="s">
        <v>55</v>
      </c>
      <c r="X3590" t="s">
        <v>57</v>
      </c>
      <c r="Y3590" t="s">
        <v>57</v>
      </c>
      <c r="Z3590" t="s">
        <v>57</v>
      </c>
      <c r="AA3590" t="s">
        <v>57</v>
      </c>
      <c r="AB3590" t="s">
        <v>57</v>
      </c>
      <c r="AC3590" t="s">
        <v>57</v>
      </c>
      <c r="AD3590" t="s">
        <v>57</v>
      </c>
      <c r="AE3590">
        <v>0</v>
      </c>
      <c r="AF3590">
        <v>0</v>
      </c>
      <c r="AG3590">
        <v>0</v>
      </c>
      <c r="AH3590">
        <v>0</v>
      </c>
      <c r="AI3590" s="18" t="str">
        <f t="shared" si="225"/>
        <v>1</v>
      </c>
      <c r="AJ3590" s="18" t="str">
        <f t="shared" si="226"/>
        <v>1</v>
      </c>
      <c r="AK3590" s="18" t="str">
        <f t="shared" si="227"/>
        <v>1</v>
      </c>
      <c r="AL3590" s="18">
        <f t="shared" si="228"/>
        <v>0</v>
      </c>
      <c r="AM3590" t="s">
        <v>55</v>
      </c>
      <c r="AN3590" t="s">
        <v>55</v>
      </c>
      <c r="AO3590">
        <v>0</v>
      </c>
      <c r="AP3590">
        <v>1</v>
      </c>
      <c r="AQ3590">
        <v>0</v>
      </c>
      <c r="AR3590" t="s">
        <v>59</v>
      </c>
      <c r="AS3590" t="s">
        <v>80</v>
      </c>
      <c r="AT3590" t="s">
        <v>80</v>
      </c>
      <c r="AU3590" t="s">
        <v>80</v>
      </c>
      <c r="AV3590" t="s">
        <v>9449</v>
      </c>
      <c r="AW3590" t="s">
        <v>4082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1</v>
      </c>
      <c r="BJ3590">
        <v>0</v>
      </c>
      <c r="BK3590">
        <v>0</v>
      </c>
      <c r="BL3590">
        <v>2016031226</v>
      </c>
      <c r="BM3590">
        <v>26</v>
      </c>
    </row>
    <row r="3591" spans="1:65">
      <c r="A3591" t="s">
        <v>9450</v>
      </c>
      <c r="B3591">
        <v>3590</v>
      </c>
      <c r="C3591" t="s">
        <v>301</v>
      </c>
      <c r="D3591">
        <v>1</v>
      </c>
      <c r="E3591">
        <v>26</v>
      </c>
      <c r="F3591">
        <v>2016031226</v>
      </c>
      <c r="G3591">
        <v>20160312</v>
      </c>
      <c r="H3591" t="s">
        <v>4083</v>
      </c>
      <c r="I3591" t="s">
        <v>956</v>
      </c>
      <c r="J3591" t="s">
        <v>55</v>
      </c>
      <c r="K3591">
        <v>0</v>
      </c>
      <c r="L3591">
        <v>0</v>
      </c>
      <c r="M3591">
        <v>0</v>
      </c>
      <c r="N3591" t="s">
        <v>56</v>
      </c>
      <c r="O3591" t="s">
        <v>57</v>
      </c>
      <c r="P3591" t="s">
        <v>57</v>
      </c>
      <c r="Q3591" t="s">
        <v>3</v>
      </c>
      <c r="R3591" t="s">
        <v>174</v>
      </c>
      <c r="S3591" t="s">
        <v>55</v>
      </c>
      <c r="T3591" t="s">
        <v>56</v>
      </c>
      <c r="U3591" t="s">
        <v>56</v>
      </c>
      <c r="V3591" t="s">
        <v>68</v>
      </c>
      <c r="W3591" t="s">
        <v>55</v>
      </c>
      <c r="X3591" t="s">
        <v>56</v>
      </c>
      <c r="Y3591" t="s">
        <v>56</v>
      </c>
      <c r="Z3591" t="s">
        <v>56</v>
      </c>
      <c r="AA3591" t="s">
        <v>57</v>
      </c>
      <c r="AB3591" t="s">
        <v>56</v>
      </c>
      <c r="AC3591" t="s">
        <v>56</v>
      </c>
      <c r="AD3591" t="s">
        <v>56</v>
      </c>
      <c r="AE3591">
        <v>0</v>
      </c>
      <c r="AF3591">
        <v>1</v>
      </c>
      <c r="AG3591">
        <v>1</v>
      </c>
      <c r="AH3591">
        <v>0</v>
      </c>
      <c r="AI3591" s="18" t="str">
        <f t="shared" si="225"/>
        <v>1</v>
      </c>
      <c r="AJ3591" s="18" t="str">
        <f t="shared" si="226"/>
        <v>0</v>
      </c>
      <c r="AK3591" s="18" t="str">
        <f t="shared" si="227"/>
        <v>0</v>
      </c>
      <c r="AL3591" s="18">
        <f t="shared" si="228"/>
        <v>0</v>
      </c>
      <c r="AM3591">
        <v>1</v>
      </c>
      <c r="AN3591" t="s">
        <v>55</v>
      </c>
      <c r="AO3591">
        <v>0</v>
      </c>
      <c r="AP3591">
        <v>0</v>
      </c>
      <c r="AQ3591">
        <v>0</v>
      </c>
      <c r="AR3591" t="s">
        <v>426</v>
      </c>
      <c r="AS3591" t="s">
        <v>174</v>
      </c>
      <c r="AT3591" t="s">
        <v>174</v>
      </c>
      <c r="AU3591" t="s">
        <v>1326</v>
      </c>
      <c r="AV3591" t="s">
        <v>9450</v>
      </c>
      <c r="AW3591" t="s">
        <v>4083</v>
      </c>
      <c r="AX3591">
        <v>0</v>
      </c>
      <c r="AY3591">
        <v>1</v>
      </c>
      <c r="AZ3591">
        <v>1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</v>
      </c>
      <c r="BG3591">
        <v>1</v>
      </c>
      <c r="BH3591">
        <v>0</v>
      </c>
      <c r="BI3591">
        <v>0</v>
      </c>
      <c r="BJ3591">
        <v>0</v>
      </c>
      <c r="BK3591">
        <v>0</v>
      </c>
      <c r="BL3591">
        <v>2016031226</v>
      </c>
      <c r="BM3591">
        <v>26</v>
      </c>
    </row>
    <row r="3592" spans="1:65">
      <c r="A3592" t="s">
        <v>9451</v>
      </c>
      <c r="B3592">
        <v>3591</v>
      </c>
      <c r="C3592" t="s">
        <v>301</v>
      </c>
      <c r="D3592">
        <v>1</v>
      </c>
      <c r="E3592">
        <v>26</v>
      </c>
      <c r="F3592">
        <v>2016031226</v>
      </c>
      <c r="G3592">
        <v>20160312</v>
      </c>
      <c r="H3592" t="s">
        <v>4084</v>
      </c>
      <c r="I3592" t="s">
        <v>3606</v>
      </c>
      <c r="J3592" t="s">
        <v>55</v>
      </c>
      <c r="K3592">
        <v>0</v>
      </c>
      <c r="L3592">
        <v>0</v>
      </c>
      <c r="M3592">
        <v>0</v>
      </c>
      <c r="N3592" t="s">
        <v>68</v>
      </c>
      <c r="O3592" t="s">
        <v>57</v>
      </c>
      <c r="P3592" t="s">
        <v>56</v>
      </c>
      <c r="Q3592" t="s">
        <v>3</v>
      </c>
      <c r="R3592" t="s">
        <v>58</v>
      </c>
      <c r="S3592" t="s">
        <v>55</v>
      </c>
      <c r="T3592" t="s">
        <v>56</v>
      </c>
      <c r="U3592" t="s">
        <v>56</v>
      </c>
      <c r="V3592" t="s">
        <v>68</v>
      </c>
      <c r="W3592" t="s">
        <v>55</v>
      </c>
      <c r="X3592" t="s">
        <v>56</v>
      </c>
      <c r="Y3592" t="s">
        <v>56</v>
      </c>
      <c r="Z3592" t="s">
        <v>56</v>
      </c>
      <c r="AA3592" t="s">
        <v>57</v>
      </c>
      <c r="AB3592" t="s">
        <v>56</v>
      </c>
      <c r="AC3592" t="s">
        <v>56</v>
      </c>
      <c r="AD3592" t="s">
        <v>56</v>
      </c>
      <c r="AE3592">
        <v>0</v>
      </c>
      <c r="AF3592">
        <v>0</v>
      </c>
      <c r="AG3592">
        <v>0</v>
      </c>
      <c r="AH3592">
        <v>1</v>
      </c>
      <c r="AI3592" s="18" t="str">
        <f t="shared" si="225"/>
        <v>1</v>
      </c>
      <c r="AJ3592" s="18" t="str">
        <f t="shared" si="226"/>
        <v>1</v>
      </c>
      <c r="AK3592" s="18" t="str">
        <f t="shared" si="227"/>
        <v>1</v>
      </c>
      <c r="AL3592" s="18">
        <f t="shared" si="228"/>
        <v>1</v>
      </c>
      <c r="AM3592" t="s">
        <v>55</v>
      </c>
      <c r="AN3592" t="s">
        <v>55</v>
      </c>
      <c r="AO3592">
        <v>1</v>
      </c>
      <c r="AP3592">
        <v>0</v>
      </c>
      <c r="AQ3592">
        <v>0</v>
      </c>
      <c r="AR3592" t="s">
        <v>589</v>
      </c>
      <c r="AS3592" t="s">
        <v>58</v>
      </c>
      <c r="AT3592" t="s">
        <v>58</v>
      </c>
      <c r="AU3592" t="s">
        <v>1326</v>
      </c>
      <c r="AV3592" t="s">
        <v>9451</v>
      </c>
      <c r="AW3592" t="s">
        <v>4084</v>
      </c>
      <c r="AX3592">
        <v>0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1</v>
      </c>
      <c r="BL3592">
        <v>2016031226</v>
      </c>
      <c r="BM3592">
        <v>26</v>
      </c>
    </row>
    <row r="3593" spans="1:65">
      <c r="A3593" t="s">
        <v>9452</v>
      </c>
      <c r="B3593">
        <v>3592</v>
      </c>
      <c r="C3593" t="s">
        <v>57</v>
      </c>
      <c r="D3593" t="s">
        <v>55</v>
      </c>
      <c r="E3593">
        <v>26</v>
      </c>
      <c r="F3593">
        <v>2016031226</v>
      </c>
      <c r="G3593" t="s">
        <v>55</v>
      </c>
      <c r="H3593" t="s">
        <v>4085</v>
      </c>
      <c r="I3593" t="s">
        <v>55</v>
      </c>
      <c r="J3593" t="s">
        <v>55</v>
      </c>
      <c r="K3593" t="s">
        <v>55</v>
      </c>
      <c r="L3593" t="s">
        <v>55</v>
      </c>
      <c r="M3593" t="s">
        <v>55</v>
      </c>
      <c r="N3593" t="s">
        <v>57</v>
      </c>
      <c r="O3593" t="s">
        <v>57</v>
      </c>
      <c r="P3593" t="s">
        <v>57</v>
      </c>
      <c r="Q3593" t="s">
        <v>57</v>
      </c>
      <c r="R3593" t="s">
        <v>57</v>
      </c>
      <c r="S3593" t="s">
        <v>55</v>
      </c>
      <c r="T3593" t="s">
        <v>57</v>
      </c>
      <c r="U3593" t="s">
        <v>57</v>
      </c>
      <c r="V3593" t="s">
        <v>57</v>
      </c>
      <c r="W3593" t="s">
        <v>55</v>
      </c>
      <c r="X3593" t="s">
        <v>57</v>
      </c>
      <c r="Y3593" t="s">
        <v>57</v>
      </c>
      <c r="Z3593" t="s">
        <v>57</v>
      </c>
      <c r="AA3593" t="s">
        <v>57</v>
      </c>
      <c r="AB3593" t="s">
        <v>57</v>
      </c>
      <c r="AC3593" t="s">
        <v>57</v>
      </c>
      <c r="AD3593" t="s">
        <v>57</v>
      </c>
      <c r="AE3593">
        <v>0</v>
      </c>
      <c r="AF3593">
        <v>0</v>
      </c>
      <c r="AG3593">
        <v>0</v>
      </c>
      <c r="AH3593">
        <v>0</v>
      </c>
      <c r="AI3593" s="18" t="str">
        <f t="shared" si="225"/>
        <v>1</v>
      </c>
      <c r="AJ3593" s="18" t="str">
        <f t="shared" si="226"/>
        <v>1</v>
      </c>
      <c r="AK3593" s="18" t="str">
        <f t="shared" si="227"/>
        <v>1</v>
      </c>
      <c r="AL3593" s="18">
        <f t="shared" si="228"/>
        <v>0</v>
      </c>
      <c r="AM3593" t="s">
        <v>55</v>
      </c>
      <c r="AN3593" t="s">
        <v>55</v>
      </c>
      <c r="AO3593">
        <v>0</v>
      </c>
      <c r="AP3593">
        <v>1</v>
      </c>
      <c r="AQ3593">
        <v>0</v>
      </c>
      <c r="AR3593" t="s">
        <v>59</v>
      </c>
      <c r="AS3593" t="s">
        <v>80</v>
      </c>
      <c r="AT3593" t="s">
        <v>80</v>
      </c>
      <c r="AU3593" t="s">
        <v>80</v>
      </c>
      <c r="AV3593" t="s">
        <v>9452</v>
      </c>
      <c r="AW3593" t="s">
        <v>4085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1</v>
      </c>
      <c r="BJ3593">
        <v>0</v>
      </c>
      <c r="BK3593">
        <v>0</v>
      </c>
      <c r="BL3593">
        <v>2016031226</v>
      </c>
      <c r="BM3593">
        <v>26</v>
      </c>
    </row>
    <row r="3594" spans="1:65">
      <c r="A3594" t="s">
        <v>9453</v>
      </c>
      <c r="B3594">
        <v>3593</v>
      </c>
      <c r="C3594" t="s">
        <v>57</v>
      </c>
      <c r="D3594" t="s">
        <v>55</v>
      </c>
      <c r="E3594">
        <v>26</v>
      </c>
      <c r="F3594">
        <v>2016031226</v>
      </c>
      <c r="G3594" t="s">
        <v>55</v>
      </c>
      <c r="H3594" t="s">
        <v>4086</v>
      </c>
      <c r="I3594" t="s">
        <v>55</v>
      </c>
      <c r="J3594" t="s">
        <v>55</v>
      </c>
      <c r="K3594" t="s">
        <v>55</v>
      </c>
      <c r="L3594" t="s">
        <v>55</v>
      </c>
      <c r="M3594" t="s">
        <v>55</v>
      </c>
      <c r="N3594" t="s">
        <v>57</v>
      </c>
      <c r="O3594" t="s">
        <v>57</v>
      </c>
      <c r="P3594" t="s">
        <v>57</v>
      </c>
      <c r="Q3594" t="s">
        <v>57</v>
      </c>
      <c r="R3594" t="s">
        <v>57</v>
      </c>
      <c r="S3594" t="s">
        <v>55</v>
      </c>
      <c r="T3594" t="s">
        <v>57</v>
      </c>
      <c r="U3594" t="s">
        <v>57</v>
      </c>
      <c r="V3594" t="s">
        <v>57</v>
      </c>
      <c r="W3594" t="s">
        <v>55</v>
      </c>
      <c r="X3594" t="s">
        <v>57</v>
      </c>
      <c r="Y3594" t="s">
        <v>57</v>
      </c>
      <c r="Z3594" t="s">
        <v>57</v>
      </c>
      <c r="AA3594" t="s">
        <v>57</v>
      </c>
      <c r="AB3594" t="s">
        <v>57</v>
      </c>
      <c r="AC3594" t="s">
        <v>57</v>
      </c>
      <c r="AD3594" t="s">
        <v>57</v>
      </c>
      <c r="AE3594">
        <v>0</v>
      </c>
      <c r="AF3594">
        <v>0</v>
      </c>
      <c r="AG3594">
        <v>0</v>
      </c>
      <c r="AH3594">
        <v>0</v>
      </c>
      <c r="AI3594" s="18" t="str">
        <f t="shared" si="225"/>
        <v>1</v>
      </c>
      <c r="AJ3594" s="18" t="str">
        <f t="shared" si="226"/>
        <v>1</v>
      </c>
      <c r="AK3594" s="18" t="str">
        <f t="shared" si="227"/>
        <v>1</v>
      </c>
      <c r="AL3594" s="18">
        <f t="shared" si="228"/>
        <v>0</v>
      </c>
      <c r="AM3594" t="s">
        <v>55</v>
      </c>
      <c r="AN3594" t="s">
        <v>55</v>
      </c>
      <c r="AO3594">
        <v>0</v>
      </c>
      <c r="AP3594">
        <v>1</v>
      </c>
      <c r="AQ3594">
        <v>0</v>
      </c>
      <c r="AR3594" t="s">
        <v>59</v>
      </c>
      <c r="AS3594" t="s">
        <v>80</v>
      </c>
      <c r="AT3594" t="s">
        <v>80</v>
      </c>
      <c r="AU3594" t="s">
        <v>80</v>
      </c>
      <c r="AV3594" t="s">
        <v>9453</v>
      </c>
      <c r="AW3594" t="s">
        <v>4086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</v>
      </c>
      <c r="BJ3594">
        <v>0</v>
      </c>
      <c r="BK3594">
        <v>0</v>
      </c>
      <c r="BL3594">
        <v>2016031226</v>
      </c>
      <c r="BM3594">
        <v>26</v>
      </c>
    </row>
    <row r="3595" spans="1:65">
      <c r="A3595" t="s">
        <v>9454</v>
      </c>
      <c r="B3595">
        <v>3594</v>
      </c>
      <c r="C3595" t="s">
        <v>57</v>
      </c>
      <c r="D3595" t="s">
        <v>55</v>
      </c>
      <c r="E3595">
        <v>26</v>
      </c>
      <c r="F3595">
        <v>2016031226</v>
      </c>
      <c r="G3595" t="s">
        <v>55</v>
      </c>
      <c r="H3595" t="s">
        <v>4087</v>
      </c>
      <c r="I3595" t="s">
        <v>55</v>
      </c>
      <c r="J3595" t="s">
        <v>55</v>
      </c>
      <c r="K3595" t="s">
        <v>55</v>
      </c>
      <c r="L3595" t="s">
        <v>55</v>
      </c>
      <c r="M3595" t="s">
        <v>55</v>
      </c>
      <c r="N3595" t="s">
        <v>57</v>
      </c>
      <c r="O3595" t="s">
        <v>57</v>
      </c>
      <c r="P3595" t="s">
        <v>57</v>
      </c>
      <c r="Q3595" t="s">
        <v>57</v>
      </c>
      <c r="R3595" t="s">
        <v>57</v>
      </c>
      <c r="S3595" t="s">
        <v>55</v>
      </c>
      <c r="T3595" t="s">
        <v>57</v>
      </c>
      <c r="U3595" t="s">
        <v>57</v>
      </c>
      <c r="V3595" t="s">
        <v>57</v>
      </c>
      <c r="W3595" t="s">
        <v>55</v>
      </c>
      <c r="X3595" t="s">
        <v>57</v>
      </c>
      <c r="Y3595" t="s">
        <v>57</v>
      </c>
      <c r="Z3595" t="s">
        <v>57</v>
      </c>
      <c r="AA3595" t="s">
        <v>57</v>
      </c>
      <c r="AB3595" t="s">
        <v>57</v>
      </c>
      <c r="AC3595" t="s">
        <v>57</v>
      </c>
      <c r="AD3595" t="s">
        <v>57</v>
      </c>
      <c r="AE3595">
        <v>0</v>
      </c>
      <c r="AF3595">
        <v>0</v>
      </c>
      <c r="AG3595">
        <v>0</v>
      </c>
      <c r="AH3595">
        <v>0</v>
      </c>
      <c r="AI3595" s="18" t="str">
        <f t="shared" si="225"/>
        <v>1</v>
      </c>
      <c r="AJ3595" s="18" t="str">
        <f t="shared" si="226"/>
        <v>1</v>
      </c>
      <c r="AK3595" s="18" t="str">
        <f t="shared" si="227"/>
        <v>1</v>
      </c>
      <c r="AL3595" s="18">
        <f t="shared" si="228"/>
        <v>0</v>
      </c>
      <c r="AM3595" t="s">
        <v>55</v>
      </c>
      <c r="AN3595" t="s">
        <v>55</v>
      </c>
      <c r="AO3595">
        <v>0</v>
      </c>
      <c r="AP3595">
        <v>1</v>
      </c>
      <c r="AQ3595">
        <v>0</v>
      </c>
      <c r="AR3595" t="s">
        <v>59</v>
      </c>
      <c r="AS3595" t="s">
        <v>80</v>
      </c>
      <c r="AT3595" t="s">
        <v>80</v>
      </c>
      <c r="AU3595" t="s">
        <v>80</v>
      </c>
      <c r="AV3595" t="s">
        <v>9454</v>
      </c>
      <c r="AW3595" t="s">
        <v>4087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  <c r="BJ3595">
        <v>0</v>
      </c>
      <c r="BK3595">
        <v>0</v>
      </c>
      <c r="BL3595">
        <v>2016031226</v>
      </c>
      <c r="BM3595">
        <v>26</v>
      </c>
    </row>
    <row r="3596" spans="1:65">
      <c r="A3596" t="s">
        <v>9455</v>
      </c>
      <c r="B3596">
        <v>3595</v>
      </c>
      <c r="C3596" t="s">
        <v>57</v>
      </c>
      <c r="D3596" t="s">
        <v>55</v>
      </c>
      <c r="E3596">
        <v>26</v>
      </c>
      <c r="F3596">
        <v>2016031226</v>
      </c>
      <c r="G3596" t="s">
        <v>55</v>
      </c>
      <c r="H3596" t="s">
        <v>4088</v>
      </c>
      <c r="I3596" t="s">
        <v>55</v>
      </c>
      <c r="J3596" t="s">
        <v>55</v>
      </c>
      <c r="K3596" t="s">
        <v>55</v>
      </c>
      <c r="L3596" t="s">
        <v>55</v>
      </c>
      <c r="M3596" t="s">
        <v>55</v>
      </c>
      <c r="N3596" t="s">
        <v>57</v>
      </c>
      <c r="O3596" t="s">
        <v>57</v>
      </c>
      <c r="P3596" t="s">
        <v>57</v>
      </c>
      <c r="Q3596" t="s">
        <v>57</v>
      </c>
      <c r="R3596" t="s">
        <v>57</v>
      </c>
      <c r="S3596" t="s">
        <v>55</v>
      </c>
      <c r="T3596" t="s">
        <v>57</v>
      </c>
      <c r="U3596" t="s">
        <v>57</v>
      </c>
      <c r="V3596" t="s">
        <v>57</v>
      </c>
      <c r="W3596" t="s">
        <v>55</v>
      </c>
      <c r="X3596" t="s">
        <v>57</v>
      </c>
      <c r="Y3596" t="s">
        <v>57</v>
      </c>
      <c r="Z3596" t="s">
        <v>57</v>
      </c>
      <c r="AA3596" t="s">
        <v>57</v>
      </c>
      <c r="AB3596" t="s">
        <v>57</v>
      </c>
      <c r="AC3596" t="s">
        <v>57</v>
      </c>
      <c r="AD3596" t="s">
        <v>57</v>
      </c>
      <c r="AE3596">
        <v>0</v>
      </c>
      <c r="AF3596">
        <v>0</v>
      </c>
      <c r="AG3596">
        <v>0</v>
      </c>
      <c r="AH3596">
        <v>0</v>
      </c>
      <c r="AI3596" s="18" t="str">
        <f t="shared" si="225"/>
        <v>1</v>
      </c>
      <c r="AJ3596" s="18" t="str">
        <f t="shared" si="226"/>
        <v>1</v>
      </c>
      <c r="AK3596" s="18" t="str">
        <f t="shared" si="227"/>
        <v>1</v>
      </c>
      <c r="AL3596" s="18">
        <f t="shared" si="228"/>
        <v>0</v>
      </c>
      <c r="AM3596" t="s">
        <v>55</v>
      </c>
      <c r="AN3596" t="s">
        <v>55</v>
      </c>
      <c r="AO3596">
        <v>0</v>
      </c>
      <c r="AP3596">
        <v>1</v>
      </c>
      <c r="AQ3596">
        <v>0</v>
      </c>
      <c r="AR3596" t="s">
        <v>59</v>
      </c>
      <c r="AS3596" t="s">
        <v>80</v>
      </c>
      <c r="AT3596" t="s">
        <v>80</v>
      </c>
      <c r="AU3596" t="s">
        <v>80</v>
      </c>
      <c r="AV3596" t="s">
        <v>9455</v>
      </c>
      <c r="AW3596" t="s">
        <v>4088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</v>
      </c>
      <c r="BJ3596">
        <v>0</v>
      </c>
      <c r="BK3596">
        <v>0</v>
      </c>
      <c r="BL3596">
        <v>2016031226</v>
      </c>
      <c r="BM3596">
        <v>26</v>
      </c>
    </row>
    <row r="3597" spans="1:65">
      <c r="A3597" t="s">
        <v>9456</v>
      </c>
      <c r="B3597">
        <v>3596</v>
      </c>
      <c r="C3597" t="s">
        <v>57</v>
      </c>
      <c r="D3597" t="s">
        <v>55</v>
      </c>
      <c r="E3597">
        <v>26</v>
      </c>
      <c r="F3597">
        <v>2016031226</v>
      </c>
      <c r="G3597" t="s">
        <v>55</v>
      </c>
      <c r="H3597" t="s">
        <v>4089</v>
      </c>
      <c r="I3597" t="s">
        <v>55</v>
      </c>
      <c r="J3597" t="s">
        <v>55</v>
      </c>
      <c r="K3597" t="s">
        <v>55</v>
      </c>
      <c r="L3597" t="s">
        <v>55</v>
      </c>
      <c r="M3597" t="s">
        <v>55</v>
      </c>
      <c r="N3597" t="s">
        <v>57</v>
      </c>
      <c r="O3597" t="s">
        <v>57</v>
      </c>
      <c r="P3597" t="s">
        <v>57</v>
      </c>
      <c r="Q3597" t="s">
        <v>57</v>
      </c>
      <c r="R3597" t="s">
        <v>57</v>
      </c>
      <c r="S3597" t="s">
        <v>55</v>
      </c>
      <c r="T3597" t="s">
        <v>57</v>
      </c>
      <c r="U3597" t="s">
        <v>57</v>
      </c>
      <c r="V3597" t="s">
        <v>57</v>
      </c>
      <c r="W3597" t="s">
        <v>55</v>
      </c>
      <c r="X3597" t="s">
        <v>57</v>
      </c>
      <c r="Y3597" t="s">
        <v>57</v>
      </c>
      <c r="Z3597" t="s">
        <v>57</v>
      </c>
      <c r="AA3597" t="s">
        <v>57</v>
      </c>
      <c r="AB3597" t="s">
        <v>57</v>
      </c>
      <c r="AC3597" t="s">
        <v>57</v>
      </c>
      <c r="AD3597" t="s">
        <v>57</v>
      </c>
      <c r="AE3597">
        <v>0</v>
      </c>
      <c r="AF3597">
        <v>0</v>
      </c>
      <c r="AG3597">
        <v>0</v>
      </c>
      <c r="AH3597">
        <v>0</v>
      </c>
      <c r="AI3597" s="18" t="str">
        <f t="shared" si="225"/>
        <v>1</v>
      </c>
      <c r="AJ3597" s="18" t="str">
        <f t="shared" si="226"/>
        <v>1</v>
      </c>
      <c r="AK3597" s="18" t="str">
        <f t="shared" si="227"/>
        <v>1</v>
      </c>
      <c r="AL3597" s="18">
        <f t="shared" si="228"/>
        <v>0</v>
      </c>
      <c r="AM3597" t="s">
        <v>55</v>
      </c>
      <c r="AN3597" t="s">
        <v>55</v>
      </c>
      <c r="AO3597">
        <v>1</v>
      </c>
      <c r="AP3597">
        <v>1</v>
      </c>
      <c r="AQ3597">
        <v>0</v>
      </c>
      <c r="AR3597" t="s">
        <v>59</v>
      </c>
      <c r="AS3597" t="s">
        <v>80</v>
      </c>
      <c r="AT3597" t="s">
        <v>80</v>
      </c>
      <c r="AU3597" t="s">
        <v>80</v>
      </c>
      <c r="AV3597" t="s">
        <v>9456</v>
      </c>
      <c r="AW3597" t="s">
        <v>4089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1</v>
      </c>
      <c r="BJ3597">
        <v>0</v>
      </c>
      <c r="BK3597">
        <v>0</v>
      </c>
      <c r="BL3597">
        <v>2016031226</v>
      </c>
      <c r="BM3597">
        <v>26</v>
      </c>
    </row>
    <row r="3598" spans="1:65">
      <c r="A3598" t="s">
        <v>9457</v>
      </c>
      <c r="B3598">
        <v>3597</v>
      </c>
      <c r="C3598" t="s">
        <v>57</v>
      </c>
      <c r="D3598" t="s">
        <v>55</v>
      </c>
      <c r="E3598">
        <v>26</v>
      </c>
      <c r="F3598">
        <v>2016031226</v>
      </c>
      <c r="G3598" t="s">
        <v>55</v>
      </c>
      <c r="H3598" t="s">
        <v>4090</v>
      </c>
      <c r="I3598" t="s">
        <v>55</v>
      </c>
      <c r="J3598" t="s">
        <v>55</v>
      </c>
      <c r="K3598" t="s">
        <v>55</v>
      </c>
      <c r="L3598" t="s">
        <v>55</v>
      </c>
      <c r="M3598" t="s">
        <v>55</v>
      </c>
      <c r="N3598" t="s">
        <v>57</v>
      </c>
      <c r="O3598" t="s">
        <v>57</v>
      </c>
      <c r="P3598" t="s">
        <v>57</v>
      </c>
      <c r="Q3598" t="s">
        <v>57</v>
      </c>
      <c r="R3598" t="s">
        <v>57</v>
      </c>
      <c r="S3598" t="s">
        <v>55</v>
      </c>
      <c r="T3598" t="s">
        <v>57</v>
      </c>
      <c r="U3598" t="s">
        <v>57</v>
      </c>
      <c r="V3598" t="s">
        <v>57</v>
      </c>
      <c r="W3598" t="s">
        <v>55</v>
      </c>
      <c r="X3598" t="s">
        <v>57</v>
      </c>
      <c r="Y3598" t="s">
        <v>57</v>
      </c>
      <c r="Z3598" t="s">
        <v>57</v>
      </c>
      <c r="AA3598" t="s">
        <v>57</v>
      </c>
      <c r="AB3598" t="s">
        <v>57</v>
      </c>
      <c r="AC3598" t="s">
        <v>57</v>
      </c>
      <c r="AD3598" t="s">
        <v>57</v>
      </c>
      <c r="AE3598">
        <v>0</v>
      </c>
      <c r="AF3598">
        <v>0</v>
      </c>
      <c r="AG3598">
        <v>0</v>
      </c>
      <c r="AH3598">
        <v>0</v>
      </c>
      <c r="AI3598" s="18" t="str">
        <f t="shared" si="225"/>
        <v>1</v>
      </c>
      <c r="AJ3598" s="18" t="str">
        <f t="shared" si="226"/>
        <v>1</v>
      </c>
      <c r="AK3598" s="18" t="str">
        <f t="shared" si="227"/>
        <v>1</v>
      </c>
      <c r="AL3598" s="18">
        <f t="shared" si="228"/>
        <v>0</v>
      </c>
      <c r="AM3598" t="s">
        <v>55</v>
      </c>
      <c r="AN3598" t="s">
        <v>55</v>
      </c>
      <c r="AO3598">
        <v>0</v>
      </c>
      <c r="AP3598">
        <v>1</v>
      </c>
      <c r="AQ3598">
        <v>0</v>
      </c>
      <c r="AR3598" t="s">
        <v>59</v>
      </c>
      <c r="AS3598" t="s">
        <v>80</v>
      </c>
      <c r="AT3598" t="s">
        <v>80</v>
      </c>
      <c r="AU3598" t="s">
        <v>80</v>
      </c>
      <c r="AV3598" t="s">
        <v>9457</v>
      </c>
      <c r="AW3598" t="s">
        <v>4090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1</v>
      </c>
      <c r="BJ3598">
        <v>0</v>
      </c>
      <c r="BK3598">
        <v>0</v>
      </c>
      <c r="BL3598">
        <v>2016031226</v>
      </c>
      <c r="BM3598">
        <v>26</v>
      </c>
    </row>
    <row r="3599" spans="1:65">
      <c r="A3599" t="s">
        <v>9458</v>
      </c>
      <c r="B3599">
        <v>3598</v>
      </c>
      <c r="C3599" t="s">
        <v>57</v>
      </c>
      <c r="D3599" t="s">
        <v>55</v>
      </c>
      <c r="E3599">
        <v>26</v>
      </c>
      <c r="F3599">
        <v>2016031226</v>
      </c>
      <c r="G3599" t="s">
        <v>55</v>
      </c>
      <c r="H3599" t="s">
        <v>4091</v>
      </c>
      <c r="I3599" t="s">
        <v>55</v>
      </c>
      <c r="J3599" t="s">
        <v>55</v>
      </c>
      <c r="K3599" t="s">
        <v>55</v>
      </c>
      <c r="L3599" t="s">
        <v>55</v>
      </c>
      <c r="M3599" t="s">
        <v>55</v>
      </c>
      <c r="N3599" t="s">
        <v>57</v>
      </c>
      <c r="O3599" t="s">
        <v>57</v>
      </c>
      <c r="P3599" t="s">
        <v>57</v>
      </c>
      <c r="Q3599" t="s">
        <v>57</v>
      </c>
      <c r="R3599" t="s">
        <v>57</v>
      </c>
      <c r="S3599" t="s">
        <v>55</v>
      </c>
      <c r="T3599" t="s">
        <v>57</v>
      </c>
      <c r="U3599" t="s">
        <v>57</v>
      </c>
      <c r="V3599" t="s">
        <v>57</v>
      </c>
      <c r="W3599" t="s">
        <v>55</v>
      </c>
      <c r="X3599" t="s">
        <v>57</v>
      </c>
      <c r="Y3599" t="s">
        <v>57</v>
      </c>
      <c r="Z3599" t="s">
        <v>57</v>
      </c>
      <c r="AA3599" t="s">
        <v>57</v>
      </c>
      <c r="AB3599" t="s">
        <v>57</v>
      </c>
      <c r="AC3599" t="s">
        <v>57</v>
      </c>
      <c r="AD3599" t="s">
        <v>57</v>
      </c>
      <c r="AE3599">
        <v>0</v>
      </c>
      <c r="AF3599">
        <v>0</v>
      </c>
      <c r="AG3599">
        <v>0</v>
      </c>
      <c r="AH3599">
        <v>0</v>
      </c>
      <c r="AI3599" s="18" t="str">
        <f t="shared" si="225"/>
        <v>1</v>
      </c>
      <c r="AJ3599" s="18" t="str">
        <f t="shared" si="226"/>
        <v>1</v>
      </c>
      <c r="AK3599" s="18" t="str">
        <f t="shared" si="227"/>
        <v>1</v>
      </c>
      <c r="AL3599" s="18">
        <f t="shared" si="228"/>
        <v>0</v>
      </c>
      <c r="AM3599" t="s">
        <v>55</v>
      </c>
      <c r="AN3599" t="s">
        <v>55</v>
      </c>
      <c r="AO3599">
        <v>0</v>
      </c>
      <c r="AP3599">
        <v>1</v>
      </c>
      <c r="AQ3599">
        <v>0</v>
      </c>
      <c r="AR3599" t="s">
        <v>59</v>
      </c>
      <c r="AS3599" t="s">
        <v>80</v>
      </c>
      <c r="AT3599" t="s">
        <v>80</v>
      </c>
      <c r="AU3599" t="s">
        <v>80</v>
      </c>
      <c r="AV3599" t="s">
        <v>9458</v>
      </c>
      <c r="AW3599" t="s">
        <v>4091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1</v>
      </c>
      <c r="BJ3599">
        <v>0</v>
      </c>
      <c r="BK3599">
        <v>0</v>
      </c>
      <c r="BL3599">
        <v>2016031226</v>
      </c>
      <c r="BM3599">
        <v>26</v>
      </c>
    </row>
    <row r="3600" spans="1:65">
      <c r="A3600" t="s">
        <v>9459</v>
      </c>
      <c r="B3600">
        <v>3599</v>
      </c>
      <c r="C3600" t="s">
        <v>57</v>
      </c>
      <c r="D3600" t="s">
        <v>55</v>
      </c>
      <c r="E3600">
        <v>26</v>
      </c>
      <c r="F3600">
        <v>2016031226</v>
      </c>
      <c r="G3600" t="s">
        <v>55</v>
      </c>
      <c r="H3600" t="s">
        <v>4092</v>
      </c>
      <c r="I3600" t="s">
        <v>55</v>
      </c>
      <c r="J3600" t="s">
        <v>55</v>
      </c>
      <c r="K3600" t="s">
        <v>55</v>
      </c>
      <c r="L3600" t="s">
        <v>55</v>
      </c>
      <c r="M3600" t="s">
        <v>55</v>
      </c>
      <c r="N3600" t="s">
        <v>57</v>
      </c>
      <c r="O3600" t="s">
        <v>57</v>
      </c>
      <c r="P3600" t="s">
        <v>57</v>
      </c>
      <c r="Q3600" t="s">
        <v>57</v>
      </c>
      <c r="R3600" t="s">
        <v>57</v>
      </c>
      <c r="S3600" t="s">
        <v>55</v>
      </c>
      <c r="T3600" t="s">
        <v>57</v>
      </c>
      <c r="U3600" t="s">
        <v>57</v>
      </c>
      <c r="V3600" t="s">
        <v>57</v>
      </c>
      <c r="W3600" t="s">
        <v>55</v>
      </c>
      <c r="X3600" t="s">
        <v>57</v>
      </c>
      <c r="Y3600" t="s">
        <v>57</v>
      </c>
      <c r="Z3600" t="s">
        <v>57</v>
      </c>
      <c r="AA3600" t="s">
        <v>57</v>
      </c>
      <c r="AB3600" t="s">
        <v>57</v>
      </c>
      <c r="AC3600" t="s">
        <v>57</v>
      </c>
      <c r="AD3600" t="s">
        <v>57</v>
      </c>
      <c r="AE3600">
        <v>0</v>
      </c>
      <c r="AF3600">
        <v>0</v>
      </c>
      <c r="AG3600">
        <v>0</v>
      </c>
      <c r="AH3600">
        <v>0</v>
      </c>
      <c r="AI3600" s="18" t="str">
        <f t="shared" si="225"/>
        <v>1</v>
      </c>
      <c r="AJ3600" s="18" t="str">
        <f t="shared" si="226"/>
        <v>1</v>
      </c>
      <c r="AK3600" s="18" t="str">
        <f t="shared" si="227"/>
        <v>1</v>
      </c>
      <c r="AL3600" s="18">
        <f t="shared" si="228"/>
        <v>0</v>
      </c>
      <c r="AM3600" t="s">
        <v>55</v>
      </c>
      <c r="AN3600" t="s">
        <v>55</v>
      </c>
      <c r="AO3600">
        <v>0</v>
      </c>
      <c r="AP3600">
        <v>1</v>
      </c>
      <c r="AQ3600">
        <v>0</v>
      </c>
      <c r="AR3600" t="s">
        <v>59</v>
      </c>
      <c r="AS3600" t="s">
        <v>80</v>
      </c>
      <c r="AT3600" t="s">
        <v>80</v>
      </c>
      <c r="AU3600" t="s">
        <v>80</v>
      </c>
      <c r="AV3600" t="s">
        <v>9459</v>
      </c>
      <c r="AW3600" t="s">
        <v>4092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1</v>
      </c>
      <c r="BJ3600">
        <v>0</v>
      </c>
      <c r="BK3600">
        <v>0</v>
      </c>
      <c r="BL3600">
        <v>2016031226</v>
      </c>
      <c r="BM3600">
        <v>26</v>
      </c>
    </row>
    <row r="3601" spans="1:65">
      <c r="A3601" t="s">
        <v>9460</v>
      </c>
      <c r="B3601">
        <v>3600</v>
      </c>
      <c r="C3601" t="s">
        <v>57</v>
      </c>
      <c r="D3601" t="s">
        <v>55</v>
      </c>
      <c r="E3601">
        <v>26</v>
      </c>
      <c r="F3601">
        <v>2016031226</v>
      </c>
      <c r="G3601" t="s">
        <v>55</v>
      </c>
      <c r="H3601" t="s">
        <v>4093</v>
      </c>
      <c r="I3601" t="s">
        <v>55</v>
      </c>
      <c r="J3601" t="s">
        <v>55</v>
      </c>
      <c r="K3601" t="s">
        <v>55</v>
      </c>
      <c r="L3601" t="s">
        <v>55</v>
      </c>
      <c r="M3601" t="s">
        <v>55</v>
      </c>
      <c r="N3601" t="s">
        <v>57</v>
      </c>
      <c r="O3601" t="s">
        <v>57</v>
      </c>
      <c r="P3601" t="s">
        <v>57</v>
      </c>
      <c r="Q3601" t="s">
        <v>57</v>
      </c>
      <c r="R3601" t="s">
        <v>57</v>
      </c>
      <c r="S3601" t="s">
        <v>55</v>
      </c>
      <c r="T3601" t="s">
        <v>57</v>
      </c>
      <c r="U3601" t="s">
        <v>57</v>
      </c>
      <c r="V3601" t="s">
        <v>57</v>
      </c>
      <c r="W3601" t="s">
        <v>55</v>
      </c>
      <c r="X3601" t="s">
        <v>57</v>
      </c>
      <c r="Y3601" t="s">
        <v>57</v>
      </c>
      <c r="Z3601" t="s">
        <v>57</v>
      </c>
      <c r="AA3601" t="s">
        <v>57</v>
      </c>
      <c r="AB3601" t="s">
        <v>57</v>
      </c>
      <c r="AC3601" t="s">
        <v>57</v>
      </c>
      <c r="AD3601" t="s">
        <v>57</v>
      </c>
      <c r="AE3601">
        <v>0</v>
      </c>
      <c r="AF3601">
        <v>0</v>
      </c>
      <c r="AG3601">
        <v>0</v>
      </c>
      <c r="AH3601">
        <v>0</v>
      </c>
      <c r="AI3601" s="18" t="str">
        <f t="shared" si="225"/>
        <v>1</v>
      </c>
      <c r="AJ3601" s="18" t="str">
        <f t="shared" si="226"/>
        <v>1</v>
      </c>
      <c r="AK3601" s="18" t="str">
        <f t="shared" si="227"/>
        <v>1</v>
      </c>
      <c r="AL3601" s="18">
        <f t="shared" si="228"/>
        <v>0</v>
      </c>
      <c r="AM3601" t="s">
        <v>55</v>
      </c>
      <c r="AN3601" t="s">
        <v>55</v>
      </c>
      <c r="AO3601">
        <v>0</v>
      </c>
      <c r="AP3601">
        <v>1</v>
      </c>
      <c r="AQ3601">
        <v>0</v>
      </c>
      <c r="AR3601" t="s">
        <v>59</v>
      </c>
      <c r="AS3601" t="s">
        <v>80</v>
      </c>
      <c r="AT3601" t="s">
        <v>80</v>
      </c>
      <c r="AU3601" t="s">
        <v>80</v>
      </c>
      <c r="AV3601" t="s">
        <v>9460</v>
      </c>
      <c r="AW3601" t="s">
        <v>4093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</v>
      </c>
      <c r="BJ3601">
        <v>0</v>
      </c>
      <c r="BK3601">
        <v>0</v>
      </c>
      <c r="BL3601">
        <v>2016031226</v>
      </c>
      <c r="BM3601">
        <v>26</v>
      </c>
    </row>
    <row r="3602" spans="1:65">
      <c r="A3602" t="s">
        <v>9461</v>
      </c>
      <c r="B3602">
        <v>3601</v>
      </c>
      <c r="C3602" t="s">
        <v>57</v>
      </c>
      <c r="D3602" t="s">
        <v>55</v>
      </c>
      <c r="E3602">
        <v>26</v>
      </c>
      <c r="F3602">
        <v>2016031226</v>
      </c>
      <c r="G3602" t="s">
        <v>55</v>
      </c>
      <c r="H3602" t="s">
        <v>4094</v>
      </c>
      <c r="I3602" t="s">
        <v>55</v>
      </c>
      <c r="J3602" t="s">
        <v>55</v>
      </c>
      <c r="K3602" t="s">
        <v>55</v>
      </c>
      <c r="L3602" t="s">
        <v>55</v>
      </c>
      <c r="M3602" t="s">
        <v>55</v>
      </c>
      <c r="N3602" t="s">
        <v>57</v>
      </c>
      <c r="O3602" t="s">
        <v>57</v>
      </c>
      <c r="P3602" t="s">
        <v>57</v>
      </c>
      <c r="Q3602" t="s">
        <v>57</v>
      </c>
      <c r="R3602" t="s">
        <v>57</v>
      </c>
      <c r="S3602" t="s">
        <v>55</v>
      </c>
      <c r="T3602" t="s">
        <v>57</v>
      </c>
      <c r="U3602" t="s">
        <v>57</v>
      </c>
      <c r="V3602" t="s">
        <v>57</v>
      </c>
      <c r="W3602" t="s">
        <v>55</v>
      </c>
      <c r="X3602" t="s">
        <v>57</v>
      </c>
      <c r="Y3602" t="s">
        <v>57</v>
      </c>
      <c r="Z3602" t="s">
        <v>57</v>
      </c>
      <c r="AA3602" t="s">
        <v>57</v>
      </c>
      <c r="AB3602" t="s">
        <v>57</v>
      </c>
      <c r="AC3602" t="s">
        <v>57</v>
      </c>
      <c r="AD3602" t="s">
        <v>57</v>
      </c>
      <c r="AE3602">
        <v>0</v>
      </c>
      <c r="AF3602">
        <v>0</v>
      </c>
      <c r="AG3602">
        <v>0</v>
      </c>
      <c r="AH3602">
        <v>0</v>
      </c>
      <c r="AI3602" s="18" t="str">
        <f t="shared" si="225"/>
        <v>1</v>
      </c>
      <c r="AJ3602" s="18" t="str">
        <f t="shared" si="226"/>
        <v>1</v>
      </c>
      <c r="AK3602" s="18" t="str">
        <f t="shared" si="227"/>
        <v>1</v>
      </c>
      <c r="AL3602" s="18">
        <f t="shared" si="228"/>
        <v>0</v>
      </c>
      <c r="AM3602" t="s">
        <v>55</v>
      </c>
      <c r="AN3602" t="s">
        <v>55</v>
      </c>
      <c r="AO3602">
        <v>1</v>
      </c>
      <c r="AP3602">
        <v>1</v>
      </c>
      <c r="AQ3602">
        <v>0</v>
      </c>
      <c r="AR3602" t="s">
        <v>59</v>
      </c>
      <c r="AS3602" t="s">
        <v>80</v>
      </c>
      <c r="AT3602" t="s">
        <v>80</v>
      </c>
      <c r="AU3602" t="s">
        <v>80</v>
      </c>
      <c r="AV3602" t="s">
        <v>9461</v>
      </c>
      <c r="AW3602" t="s">
        <v>4094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1</v>
      </c>
      <c r="BJ3602">
        <v>0</v>
      </c>
      <c r="BK3602">
        <v>0</v>
      </c>
      <c r="BL3602">
        <v>2016031226</v>
      </c>
      <c r="BM3602">
        <v>26</v>
      </c>
    </row>
    <row r="3603" spans="1:65">
      <c r="A3603" t="s">
        <v>9462</v>
      </c>
      <c r="B3603">
        <v>3602</v>
      </c>
      <c r="C3603" t="s">
        <v>301</v>
      </c>
      <c r="D3603">
        <v>1</v>
      </c>
      <c r="E3603">
        <v>26</v>
      </c>
      <c r="F3603">
        <v>2016031226</v>
      </c>
      <c r="G3603">
        <v>20160312</v>
      </c>
      <c r="H3603" t="s">
        <v>4095</v>
      </c>
      <c r="I3603" t="s">
        <v>618</v>
      </c>
      <c r="J3603" t="s">
        <v>55</v>
      </c>
      <c r="K3603">
        <v>1</v>
      </c>
      <c r="L3603">
        <v>0</v>
      </c>
      <c r="M3603">
        <v>1</v>
      </c>
      <c r="N3603" t="s">
        <v>56</v>
      </c>
      <c r="O3603" t="s">
        <v>359</v>
      </c>
      <c r="P3603" t="s">
        <v>68</v>
      </c>
      <c r="Q3603" t="s">
        <v>3</v>
      </c>
      <c r="R3603" t="s">
        <v>58</v>
      </c>
      <c r="S3603" t="s">
        <v>55</v>
      </c>
      <c r="T3603" t="s">
        <v>56</v>
      </c>
      <c r="U3603" t="s">
        <v>56</v>
      </c>
      <c r="V3603" t="s">
        <v>56</v>
      </c>
      <c r="W3603" t="s">
        <v>55</v>
      </c>
      <c r="X3603" t="s">
        <v>56</v>
      </c>
      <c r="Y3603" t="s">
        <v>56</v>
      </c>
      <c r="Z3603" t="s">
        <v>56</v>
      </c>
      <c r="AA3603" t="s">
        <v>57</v>
      </c>
      <c r="AB3603" t="s">
        <v>56</v>
      </c>
      <c r="AC3603" t="s">
        <v>56</v>
      </c>
      <c r="AD3603" t="s">
        <v>4096</v>
      </c>
      <c r="AE3603">
        <v>0</v>
      </c>
      <c r="AF3603">
        <v>0</v>
      </c>
      <c r="AG3603">
        <v>0</v>
      </c>
      <c r="AH3603">
        <v>1</v>
      </c>
      <c r="AI3603" s="18" t="str">
        <f t="shared" si="225"/>
        <v>1</v>
      </c>
      <c r="AJ3603" s="18" t="str">
        <f t="shared" si="226"/>
        <v>1</v>
      </c>
      <c r="AK3603" s="18" t="str">
        <f t="shared" si="227"/>
        <v>1</v>
      </c>
      <c r="AL3603" s="18">
        <f t="shared" si="228"/>
        <v>1</v>
      </c>
      <c r="AM3603" t="s">
        <v>55</v>
      </c>
      <c r="AN3603" t="s">
        <v>55</v>
      </c>
      <c r="AO3603">
        <v>0</v>
      </c>
      <c r="AP3603">
        <v>0</v>
      </c>
      <c r="AQ3603">
        <v>0</v>
      </c>
      <c r="AR3603" t="s">
        <v>379</v>
      </c>
      <c r="AS3603" t="s">
        <v>58</v>
      </c>
      <c r="AT3603" t="s">
        <v>58</v>
      </c>
      <c r="AU3603" t="s">
        <v>1326</v>
      </c>
      <c r="AV3603" t="s">
        <v>9462</v>
      </c>
      <c r="AW3603" t="s">
        <v>4095</v>
      </c>
      <c r="AX3603">
        <v>0</v>
      </c>
      <c r="AY3603">
        <v>0</v>
      </c>
      <c r="AZ3603">
        <v>0</v>
      </c>
      <c r="BA3603">
        <v>1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1</v>
      </c>
      <c r="BL3603">
        <v>2016031226</v>
      </c>
      <c r="BM3603">
        <v>26</v>
      </c>
    </row>
    <row r="3604" spans="1:65">
      <c r="A3604" t="s">
        <v>9463</v>
      </c>
      <c r="B3604">
        <v>3603</v>
      </c>
      <c r="C3604" t="s">
        <v>301</v>
      </c>
      <c r="D3604">
        <v>1</v>
      </c>
      <c r="E3604">
        <v>26</v>
      </c>
      <c r="F3604">
        <v>2016031226</v>
      </c>
      <c r="G3604">
        <v>20160312</v>
      </c>
      <c r="H3604" t="s">
        <v>4097</v>
      </c>
      <c r="I3604" t="s">
        <v>54</v>
      </c>
      <c r="J3604" t="s">
        <v>55</v>
      </c>
      <c r="K3604">
        <v>0</v>
      </c>
      <c r="L3604">
        <v>0</v>
      </c>
      <c r="M3604">
        <v>0</v>
      </c>
      <c r="N3604" t="s">
        <v>56</v>
      </c>
      <c r="O3604" t="s">
        <v>57</v>
      </c>
      <c r="P3604" t="s">
        <v>57</v>
      </c>
      <c r="Q3604" t="s">
        <v>3</v>
      </c>
      <c r="R3604" t="s">
        <v>80</v>
      </c>
      <c r="S3604" t="s">
        <v>55</v>
      </c>
      <c r="T3604" t="s">
        <v>56</v>
      </c>
      <c r="U3604" t="s">
        <v>56</v>
      </c>
      <c r="V3604" t="s">
        <v>56</v>
      </c>
      <c r="W3604" t="s">
        <v>55</v>
      </c>
      <c r="X3604" t="s">
        <v>56</v>
      </c>
      <c r="Y3604" t="s">
        <v>56</v>
      </c>
      <c r="Z3604" t="s">
        <v>56</v>
      </c>
      <c r="AA3604" t="s">
        <v>57</v>
      </c>
      <c r="AB3604" t="s">
        <v>56</v>
      </c>
      <c r="AC3604" t="s">
        <v>68</v>
      </c>
      <c r="AD3604" t="s">
        <v>56</v>
      </c>
      <c r="AE3604">
        <v>0</v>
      </c>
      <c r="AF3604">
        <v>0</v>
      </c>
      <c r="AG3604">
        <v>0</v>
      </c>
      <c r="AH3604">
        <v>1</v>
      </c>
      <c r="AI3604" s="18" t="str">
        <f t="shared" si="225"/>
        <v>1</v>
      </c>
      <c r="AJ3604" s="18" t="str">
        <f t="shared" si="226"/>
        <v>1</v>
      </c>
      <c r="AK3604" s="18" t="str">
        <f t="shared" si="227"/>
        <v>1</v>
      </c>
      <c r="AL3604" s="18">
        <f t="shared" si="228"/>
        <v>1</v>
      </c>
      <c r="AM3604" t="s">
        <v>55</v>
      </c>
      <c r="AN3604" t="s">
        <v>55</v>
      </c>
      <c r="AO3604">
        <v>0</v>
      </c>
      <c r="AP3604">
        <v>0</v>
      </c>
      <c r="AQ3604">
        <v>0</v>
      </c>
      <c r="AR3604" t="s">
        <v>59</v>
      </c>
      <c r="AS3604" t="s">
        <v>80</v>
      </c>
      <c r="AT3604" t="s">
        <v>80</v>
      </c>
      <c r="AU3604" t="s">
        <v>80</v>
      </c>
      <c r="AV3604" t="s">
        <v>9463</v>
      </c>
      <c r="AW3604" t="s">
        <v>4097</v>
      </c>
      <c r="AX3604">
        <v>0</v>
      </c>
      <c r="AY3604">
        <v>0</v>
      </c>
      <c r="AZ3604">
        <v>0</v>
      </c>
      <c r="BA3604">
        <v>1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1</v>
      </c>
      <c r="BL3604">
        <v>2016031226</v>
      </c>
      <c r="BM3604">
        <v>26</v>
      </c>
    </row>
    <row r="3605" spans="1:65">
      <c r="A3605" t="s">
        <v>9464</v>
      </c>
      <c r="B3605">
        <v>3604</v>
      </c>
      <c r="C3605" t="s">
        <v>301</v>
      </c>
      <c r="D3605">
        <v>1</v>
      </c>
      <c r="E3605">
        <v>26</v>
      </c>
      <c r="F3605">
        <v>2016031226</v>
      </c>
      <c r="G3605">
        <v>20160312</v>
      </c>
      <c r="H3605" t="s">
        <v>4098</v>
      </c>
      <c r="I3605" t="s">
        <v>596</v>
      </c>
      <c r="J3605" t="s">
        <v>55</v>
      </c>
      <c r="K3605">
        <v>0</v>
      </c>
      <c r="L3605">
        <v>0</v>
      </c>
      <c r="M3605">
        <v>0</v>
      </c>
      <c r="N3605" t="s">
        <v>56</v>
      </c>
      <c r="O3605" t="s">
        <v>57</v>
      </c>
      <c r="P3605" t="s">
        <v>57</v>
      </c>
      <c r="Q3605" t="s">
        <v>3</v>
      </c>
      <c r="R3605" t="s">
        <v>80</v>
      </c>
      <c r="S3605" t="s">
        <v>55</v>
      </c>
      <c r="T3605" t="s">
        <v>68</v>
      </c>
      <c r="U3605" t="s">
        <v>56</v>
      </c>
      <c r="V3605" t="s">
        <v>56</v>
      </c>
      <c r="W3605" t="s">
        <v>55</v>
      </c>
      <c r="X3605" t="s">
        <v>56</v>
      </c>
      <c r="Y3605" t="s">
        <v>56</v>
      </c>
      <c r="Z3605" t="s">
        <v>56</v>
      </c>
      <c r="AA3605" t="s">
        <v>57</v>
      </c>
      <c r="AB3605" t="s">
        <v>56</v>
      </c>
      <c r="AC3605" t="s">
        <v>68</v>
      </c>
      <c r="AD3605" t="s">
        <v>56</v>
      </c>
      <c r="AE3605">
        <v>0</v>
      </c>
      <c r="AF3605">
        <v>0</v>
      </c>
      <c r="AG3605">
        <v>0</v>
      </c>
      <c r="AH3605">
        <v>1</v>
      </c>
      <c r="AI3605" s="18" t="str">
        <f t="shared" si="225"/>
        <v>1</v>
      </c>
      <c r="AJ3605" s="18" t="str">
        <f t="shared" si="226"/>
        <v>1</v>
      </c>
      <c r="AK3605" s="18" t="str">
        <f t="shared" si="227"/>
        <v>1</v>
      </c>
      <c r="AL3605" s="18">
        <f t="shared" si="228"/>
        <v>1</v>
      </c>
      <c r="AM3605" t="s">
        <v>55</v>
      </c>
      <c r="AN3605" t="s">
        <v>55</v>
      </c>
      <c r="AO3605">
        <v>0</v>
      </c>
      <c r="AP3605">
        <v>0</v>
      </c>
      <c r="AQ3605">
        <v>0</v>
      </c>
      <c r="AR3605" t="s">
        <v>209</v>
      </c>
      <c r="AS3605" t="s">
        <v>80</v>
      </c>
      <c r="AT3605" t="s">
        <v>80</v>
      </c>
      <c r="AU3605" t="s">
        <v>80</v>
      </c>
      <c r="AV3605" t="s">
        <v>9464</v>
      </c>
      <c r="AW3605" t="s">
        <v>4098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1</v>
      </c>
      <c r="BL3605">
        <v>2016031226</v>
      </c>
      <c r="BM3605">
        <v>26</v>
      </c>
    </row>
    <row r="3606" spans="1:65">
      <c r="A3606" t="s">
        <v>9465</v>
      </c>
      <c r="B3606">
        <v>3605</v>
      </c>
      <c r="C3606" t="s">
        <v>301</v>
      </c>
      <c r="D3606">
        <v>1</v>
      </c>
      <c r="E3606">
        <v>26</v>
      </c>
      <c r="F3606">
        <v>2016031226</v>
      </c>
      <c r="G3606">
        <v>20160312</v>
      </c>
      <c r="H3606" t="s">
        <v>4099</v>
      </c>
      <c r="I3606" t="s">
        <v>4100</v>
      </c>
      <c r="J3606" t="s">
        <v>55</v>
      </c>
      <c r="K3606">
        <v>0</v>
      </c>
      <c r="L3606">
        <v>0</v>
      </c>
      <c r="M3606">
        <v>0</v>
      </c>
      <c r="N3606" t="s">
        <v>56</v>
      </c>
      <c r="O3606" t="s">
        <v>57</v>
      </c>
      <c r="P3606" t="s">
        <v>57</v>
      </c>
      <c r="Q3606" t="s">
        <v>3</v>
      </c>
      <c r="R3606" t="s">
        <v>80</v>
      </c>
      <c r="S3606" t="s">
        <v>55</v>
      </c>
      <c r="T3606" t="s">
        <v>68</v>
      </c>
      <c r="U3606" t="s">
        <v>56</v>
      </c>
      <c r="V3606" t="s">
        <v>68</v>
      </c>
      <c r="W3606" t="s">
        <v>55</v>
      </c>
      <c r="X3606" t="s">
        <v>56</v>
      </c>
      <c r="Y3606" t="s">
        <v>56</v>
      </c>
      <c r="Z3606" t="s">
        <v>56</v>
      </c>
      <c r="AA3606" t="s">
        <v>57</v>
      </c>
      <c r="AB3606" t="s">
        <v>56</v>
      </c>
      <c r="AC3606" t="s">
        <v>68</v>
      </c>
      <c r="AD3606" t="s">
        <v>56</v>
      </c>
      <c r="AE3606">
        <v>0</v>
      </c>
      <c r="AF3606">
        <v>0</v>
      </c>
      <c r="AG3606">
        <v>0</v>
      </c>
      <c r="AH3606">
        <v>1</v>
      </c>
      <c r="AI3606" s="18" t="str">
        <f t="shared" si="225"/>
        <v>1</v>
      </c>
      <c r="AJ3606" s="18" t="str">
        <f t="shared" si="226"/>
        <v>1</v>
      </c>
      <c r="AK3606" s="18" t="str">
        <f t="shared" si="227"/>
        <v>1</v>
      </c>
      <c r="AL3606" s="18">
        <f t="shared" si="228"/>
        <v>1</v>
      </c>
      <c r="AM3606" t="s">
        <v>55</v>
      </c>
      <c r="AN3606" t="s">
        <v>55</v>
      </c>
      <c r="AO3606">
        <v>0</v>
      </c>
      <c r="AP3606">
        <v>0</v>
      </c>
      <c r="AQ3606">
        <v>0</v>
      </c>
      <c r="AR3606" t="s">
        <v>426</v>
      </c>
      <c r="AS3606" t="s">
        <v>80</v>
      </c>
      <c r="AT3606" t="s">
        <v>80</v>
      </c>
      <c r="AU3606" t="s">
        <v>80</v>
      </c>
      <c r="AV3606" t="s">
        <v>9465</v>
      </c>
      <c r="AW3606" t="s">
        <v>4099</v>
      </c>
      <c r="AX3606">
        <v>0</v>
      </c>
      <c r="AY3606">
        <v>0</v>
      </c>
      <c r="AZ3606">
        <v>0</v>
      </c>
      <c r="BA3606">
        <v>1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1</v>
      </c>
      <c r="BL3606">
        <v>2016031226</v>
      </c>
      <c r="BM3606">
        <v>26</v>
      </c>
    </row>
    <row r="3607" spans="1:65">
      <c r="A3607" t="s">
        <v>9466</v>
      </c>
      <c r="B3607">
        <v>3606</v>
      </c>
      <c r="C3607" t="s">
        <v>301</v>
      </c>
      <c r="D3607">
        <v>1</v>
      </c>
      <c r="E3607">
        <v>26</v>
      </c>
      <c r="F3607">
        <v>2016031226</v>
      </c>
      <c r="G3607">
        <v>20160312</v>
      </c>
      <c r="H3607" t="s">
        <v>4101</v>
      </c>
      <c r="I3607" t="s">
        <v>54</v>
      </c>
      <c r="J3607" t="s">
        <v>55</v>
      </c>
      <c r="K3607">
        <v>1</v>
      </c>
      <c r="L3607">
        <v>0</v>
      </c>
      <c r="M3607">
        <v>1</v>
      </c>
      <c r="N3607" t="s">
        <v>56</v>
      </c>
      <c r="O3607" t="s">
        <v>217</v>
      </c>
      <c r="P3607" t="s">
        <v>68</v>
      </c>
      <c r="Q3607" t="s">
        <v>3</v>
      </c>
      <c r="R3607" t="s">
        <v>80</v>
      </c>
      <c r="S3607" t="s">
        <v>55</v>
      </c>
      <c r="T3607" t="s">
        <v>56</v>
      </c>
      <c r="U3607" t="s">
        <v>56</v>
      </c>
      <c r="V3607" t="s">
        <v>56</v>
      </c>
      <c r="W3607" t="s">
        <v>55</v>
      </c>
      <c r="X3607" t="s">
        <v>56</v>
      </c>
      <c r="Y3607" t="s">
        <v>56</v>
      </c>
      <c r="Z3607" t="s">
        <v>56</v>
      </c>
      <c r="AA3607" t="s">
        <v>57</v>
      </c>
      <c r="AB3607" t="s">
        <v>56</v>
      </c>
      <c r="AC3607" t="s">
        <v>68</v>
      </c>
      <c r="AD3607" t="s">
        <v>56</v>
      </c>
      <c r="AE3607">
        <v>0</v>
      </c>
      <c r="AF3607">
        <v>0</v>
      </c>
      <c r="AG3607">
        <v>0</v>
      </c>
      <c r="AH3607">
        <v>1</v>
      </c>
      <c r="AI3607" s="18" t="str">
        <f t="shared" si="225"/>
        <v>1</v>
      </c>
      <c r="AJ3607" s="18" t="str">
        <f t="shared" si="226"/>
        <v>1</v>
      </c>
      <c r="AK3607" s="18" t="str">
        <f t="shared" si="227"/>
        <v>1</v>
      </c>
      <c r="AL3607" s="18">
        <f t="shared" si="228"/>
        <v>1</v>
      </c>
      <c r="AM3607" t="s">
        <v>55</v>
      </c>
      <c r="AN3607" t="s">
        <v>55</v>
      </c>
      <c r="AO3607">
        <v>1</v>
      </c>
      <c r="AP3607">
        <v>0</v>
      </c>
      <c r="AQ3607">
        <v>0</v>
      </c>
      <c r="AR3607" t="s">
        <v>59</v>
      </c>
      <c r="AS3607" t="s">
        <v>80</v>
      </c>
      <c r="AT3607" t="s">
        <v>80</v>
      </c>
      <c r="AU3607" t="s">
        <v>80</v>
      </c>
      <c r="AV3607" t="s">
        <v>9466</v>
      </c>
      <c r="AW3607" t="s">
        <v>4101</v>
      </c>
      <c r="AX3607">
        <v>0</v>
      </c>
      <c r="AY3607">
        <v>0</v>
      </c>
      <c r="AZ3607">
        <v>0</v>
      </c>
      <c r="BA3607">
        <v>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1</v>
      </c>
      <c r="BL3607">
        <v>2016031226</v>
      </c>
      <c r="BM3607">
        <v>26</v>
      </c>
    </row>
    <row r="3608" spans="1:65">
      <c r="A3608" t="s">
        <v>9467</v>
      </c>
      <c r="B3608">
        <v>3607</v>
      </c>
      <c r="C3608" t="s">
        <v>301</v>
      </c>
      <c r="D3608">
        <v>1</v>
      </c>
      <c r="E3608">
        <v>26</v>
      </c>
      <c r="F3608">
        <v>2016031226</v>
      </c>
      <c r="G3608">
        <v>20160312</v>
      </c>
      <c r="H3608" t="s">
        <v>4102</v>
      </c>
      <c r="I3608" t="s">
        <v>618</v>
      </c>
      <c r="J3608" t="s">
        <v>55</v>
      </c>
      <c r="K3608">
        <v>1</v>
      </c>
      <c r="L3608">
        <v>0</v>
      </c>
      <c r="M3608">
        <v>1</v>
      </c>
      <c r="N3608" t="s">
        <v>56</v>
      </c>
      <c r="O3608" t="s">
        <v>359</v>
      </c>
      <c r="P3608" t="s">
        <v>68</v>
      </c>
      <c r="Q3608" t="s">
        <v>3</v>
      </c>
      <c r="R3608" t="s">
        <v>80</v>
      </c>
      <c r="S3608" t="s">
        <v>55</v>
      </c>
      <c r="T3608" t="s">
        <v>56</v>
      </c>
      <c r="U3608" t="s">
        <v>56</v>
      </c>
      <c r="V3608" t="s">
        <v>56</v>
      </c>
      <c r="W3608" t="s">
        <v>55</v>
      </c>
      <c r="X3608" t="s">
        <v>56</v>
      </c>
      <c r="Y3608" t="s">
        <v>56</v>
      </c>
      <c r="Z3608" t="s">
        <v>56</v>
      </c>
      <c r="AA3608" t="s">
        <v>57</v>
      </c>
      <c r="AB3608" t="s">
        <v>56</v>
      </c>
      <c r="AC3608" t="s">
        <v>68</v>
      </c>
      <c r="AD3608" t="s">
        <v>56</v>
      </c>
      <c r="AE3608">
        <v>0</v>
      </c>
      <c r="AF3608">
        <v>0</v>
      </c>
      <c r="AG3608">
        <v>0</v>
      </c>
      <c r="AH3608">
        <v>1</v>
      </c>
      <c r="AI3608" s="18" t="str">
        <f t="shared" si="225"/>
        <v>1</v>
      </c>
      <c r="AJ3608" s="18" t="str">
        <f t="shared" si="226"/>
        <v>1</v>
      </c>
      <c r="AK3608" s="18" t="str">
        <f t="shared" si="227"/>
        <v>1</v>
      </c>
      <c r="AL3608" s="18">
        <f t="shared" si="228"/>
        <v>1</v>
      </c>
      <c r="AM3608" t="s">
        <v>55</v>
      </c>
      <c r="AN3608" t="s">
        <v>55</v>
      </c>
      <c r="AO3608">
        <v>0</v>
      </c>
      <c r="AP3608">
        <v>0</v>
      </c>
      <c r="AQ3608">
        <v>0</v>
      </c>
      <c r="AR3608" t="s">
        <v>379</v>
      </c>
      <c r="AS3608" t="s">
        <v>80</v>
      </c>
      <c r="AT3608" t="s">
        <v>80</v>
      </c>
      <c r="AU3608" t="s">
        <v>80</v>
      </c>
      <c r="AV3608" t="s">
        <v>9467</v>
      </c>
      <c r="AW3608" t="s">
        <v>4102</v>
      </c>
      <c r="AX3608">
        <v>0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2016031226</v>
      </c>
      <c r="BM3608">
        <v>26</v>
      </c>
    </row>
    <row r="3609" spans="1:65">
      <c r="A3609" t="s">
        <v>9468</v>
      </c>
      <c r="B3609">
        <v>3608</v>
      </c>
      <c r="C3609" t="s">
        <v>301</v>
      </c>
      <c r="D3609">
        <v>1</v>
      </c>
      <c r="E3609">
        <v>26</v>
      </c>
      <c r="F3609">
        <v>2016031226</v>
      </c>
      <c r="G3609">
        <v>20160312</v>
      </c>
      <c r="H3609" t="s">
        <v>4103</v>
      </c>
      <c r="I3609" t="s">
        <v>956</v>
      </c>
      <c r="J3609" t="s">
        <v>55</v>
      </c>
      <c r="K3609">
        <v>1</v>
      </c>
      <c r="L3609">
        <v>0</v>
      </c>
      <c r="M3609">
        <v>1</v>
      </c>
      <c r="N3609" t="s">
        <v>56</v>
      </c>
      <c r="O3609" t="s">
        <v>89</v>
      </c>
      <c r="P3609" t="s">
        <v>68</v>
      </c>
      <c r="Q3609" t="s">
        <v>3</v>
      </c>
      <c r="R3609" t="s">
        <v>80</v>
      </c>
      <c r="S3609" t="s">
        <v>55</v>
      </c>
      <c r="T3609" t="s">
        <v>68</v>
      </c>
      <c r="U3609" t="s">
        <v>56</v>
      </c>
      <c r="V3609" t="s">
        <v>68</v>
      </c>
      <c r="W3609" t="s">
        <v>55</v>
      </c>
      <c r="X3609" t="s">
        <v>56</v>
      </c>
      <c r="Y3609" t="s">
        <v>56</v>
      </c>
      <c r="Z3609" t="s">
        <v>56</v>
      </c>
      <c r="AA3609" t="s">
        <v>57</v>
      </c>
      <c r="AB3609" t="s">
        <v>56</v>
      </c>
      <c r="AC3609" t="s">
        <v>56</v>
      </c>
      <c r="AD3609" t="s">
        <v>56</v>
      </c>
      <c r="AE3609">
        <v>0</v>
      </c>
      <c r="AF3609">
        <v>0</v>
      </c>
      <c r="AG3609">
        <v>0</v>
      </c>
      <c r="AH3609">
        <v>1</v>
      </c>
      <c r="AI3609" s="18" t="str">
        <f t="shared" si="225"/>
        <v>1</v>
      </c>
      <c r="AJ3609" s="18" t="str">
        <f t="shared" si="226"/>
        <v>1</v>
      </c>
      <c r="AK3609" s="18" t="str">
        <f t="shared" si="227"/>
        <v>1</v>
      </c>
      <c r="AL3609" s="18">
        <f t="shared" si="228"/>
        <v>1</v>
      </c>
      <c r="AM3609" t="s">
        <v>55</v>
      </c>
      <c r="AN3609" t="s">
        <v>55</v>
      </c>
      <c r="AO3609">
        <v>0</v>
      </c>
      <c r="AP3609">
        <v>0</v>
      </c>
      <c r="AQ3609">
        <v>0</v>
      </c>
      <c r="AR3609" t="s">
        <v>426</v>
      </c>
      <c r="AS3609" t="s">
        <v>80</v>
      </c>
      <c r="AT3609" t="s">
        <v>80</v>
      </c>
      <c r="AU3609" t="s">
        <v>80</v>
      </c>
      <c r="AV3609" t="s">
        <v>9468</v>
      </c>
      <c r="AW3609" t="s">
        <v>4103</v>
      </c>
      <c r="AX3609">
        <v>0</v>
      </c>
      <c r="AY3609">
        <v>0</v>
      </c>
      <c r="AZ3609">
        <v>0</v>
      </c>
      <c r="BA3609">
        <v>1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1</v>
      </c>
      <c r="BL3609">
        <v>2016031226</v>
      </c>
      <c r="BM3609">
        <v>26</v>
      </c>
    </row>
    <row r="3610" spans="1:65">
      <c r="A3610" t="s">
        <v>9469</v>
      </c>
      <c r="B3610">
        <v>3609</v>
      </c>
      <c r="C3610" t="s">
        <v>57</v>
      </c>
      <c r="D3610" t="s">
        <v>55</v>
      </c>
      <c r="E3610">
        <v>26</v>
      </c>
      <c r="F3610">
        <v>2016031226</v>
      </c>
      <c r="G3610" t="s">
        <v>55</v>
      </c>
      <c r="H3610" t="s">
        <v>4104</v>
      </c>
      <c r="I3610" t="s">
        <v>55</v>
      </c>
      <c r="J3610" t="s">
        <v>55</v>
      </c>
      <c r="K3610" t="s">
        <v>55</v>
      </c>
      <c r="L3610" t="s">
        <v>55</v>
      </c>
      <c r="M3610" t="s">
        <v>55</v>
      </c>
      <c r="N3610" t="s">
        <v>57</v>
      </c>
      <c r="O3610" t="s">
        <v>57</v>
      </c>
      <c r="P3610" t="s">
        <v>57</v>
      </c>
      <c r="Q3610" t="s">
        <v>57</v>
      </c>
      <c r="R3610" t="s">
        <v>57</v>
      </c>
      <c r="S3610" t="s">
        <v>55</v>
      </c>
      <c r="T3610" t="s">
        <v>57</v>
      </c>
      <c r="U3610" t="s">
        <v>57</v>
      </c>
      <c r="V3610" t="s">
        <v>57</v>
      </c>
      <c r="W3610" t="s">
        <v>55</v>
      </c>
      <c r="X3610" t="s">
        <v>57</v>
      </c>
      <c r="Y3610" t="s">
        <v>57</v>
      </c>
      <c r="Z3610" t="s">
        <v>57</v>
      </c>
      <c r="AA3610" t="s">
        <v>57</v>
      </c>
      <c r="AB3610" t="s">
        <v>57</v>
      </c>
      <c r="AC3610" t="s">
        <v>57</v>
      </c>
      <c r="AD3610" t="s">
        <v>57</v>
      </c>
      <c r="AE3610">
        <v>0</v>
      </c>
      <c r="AF3610">
        <v>0</v>
      </c>
      <c r="AG3610">
        <v>0</v>
      </c>
      <c r="AH3610">
        <v>0</v>
      </c>
      <c r="AI3610" s="18" t="str">
        <f t="shared" si="225"/>
        <v>1</v>
      </c>
      <c r="AJ3610" s="18" t="str">
        <f t="shared" si="226"/>
        <v>1</v>
      </c>
      <c r="AK3610" s="18" t="str">
        <f t="shared" si="227"/>
        <v>1</v>
      </c>
      <c r="AL3610" s="18">
        <f t="shared" si="228"/>
        <v>0</v>
      </c>
      <c r="AM3610" t="s">
        <v>55</v>
      </c>
      <c r="AN3610" t="s">
        <v>55</v>
      </c>
      <c r="AO3610">
        <v>0</v>
      </c>
      <c r="AP3610">
        <v>1</v>
      </c>
      <c r="AQ3610">
        <v>0</v>
      </c>
      <c r="AR3610" t="s">
        <v>59</v>
      </c>
      <c r="AS3610" t="s">
        <v>80</v>
      </c>
      <c r="AT3610" t="s">
        <v>80</v>
      </c>
      <c r="AU3610" t="s">
        <v>80</v>
      </c>
      <c r="AV3610" t="s">
        <v>9469</v>
      </c>
      <c r="AW3610" t="s">
        <v>4104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1</v>
      </c>
      <c r="BJ3610">
        <v>0</v>
      </c>
      <c r="BK3610">
        <v>0</v>
      </c>
      <c r="BL3610">
        <v>2016031226</v>
      </c>
      <c r="BM3610">
        <v>26</v>
      </c>
    </row>
    <row r="3611" spans="1:65">
      <c r="A3611" t="s">
        <v>9470</v>
      </c>
      <c r="B3611">
        <v>3610</v>
      </c>
      <c r="C3611" t="s">
        <v>57</v>
      </c>
      <c r="D3611" t="s">
        <v>55</v>
      </c>
      <c r="E3611">
        <v>26</v>
      </c>
      <c r="F3611">
        <v>2016031226</v>
      </c>
      <c r="G3611" t="s">
        <v>55</v>
      </c>
      <c r="H3611" t="s">
        <v>4105</v>
      </c>
      <c r="I3611" t="s">
        <v>55</v>
      </c>
      <c r="J3611" t="s">
        <v>55</v>
      </c>
      <c r="K3611" t="s">
        <v>55</v>
      </c>
      <c r="L3611" t="s">
        <v>55</v>
      </c>
      <c r="M3611" t="s">
        <v>55</v>
      </c>
      <c r="N3611" t="s">
        <v>57</v>
      </c>
      <c r="O3611" t="s">
        <v>57</v>
      </c>
      <c r="P3611" t="s">
        <v>57</v>
      </c>
      <c r="Q3611" t="s">
        <v>57</v>
      </c>
      <c r="R3611" t="s">
        <v>57</v>
      </c>
      <c r="S3611" t="s">
        <v>55</v>
      </c>
      <c r="T3611" t="s">
        <v>57</v>
      </c>
      <c r="U3611" t="s">
        <v>57</v>
      </c>
      <c r="V3611" t="s">
        <v>57</v>
      </c>
      <c r="W3611" t="s">
        <v>55</v>
      </c>
      <c r="X3611" t="s">
        <v>57</v>
      </c>
      <c r="Y3611" t="s">
        <v>57</v>
      </c>
      <c r="Z3611" t="s">
        <v>57</v>
      </c>
      <c r="AA3611" t="s">
        <v>57</v>
      </c>
      <c r="AB3611" t="s">
        <v>57</v>
      </c>
      <c r="AC3611" t="s">
        <v>57</v>
      </c>
      <c r="AD3611" t="s">
        <v>57</v>
      </c>
      <c r="AE3611">
        <v>0</v>
      </c>
      <c r="AF3611">
        <v>0</v>
      </c>
      <c r="AG3611">
        <v>0</v>
      </c>
      <c r="AH3611">
        <v>0</v>
      </c>
      <c r="AI3611" s="18" t="str">
        <f t="shared" si="225"/>
        <v>1</v>
      </c>
      <c r="AJ3611" s="18" t="str">
        <f t="shared" si="226"/>
        <v>1</v>
      </c>
      <c r="AK3611" s="18" t="str">
        <f t="shared" si="227"/>
        <v>1</v>
      </c>
      <c r="AL3611" s="18">
        <f t="shared" si="228"/>
        <v>0</v>
      </c>
      <c r="AM3611" t="s">
        <v>55</v>
      </c>
      <c r="AN3611" t="s">
        <v>55</v>
      </c>
      <c r="AO3611">
        <v>0</v>
      </c>
      <c r="AP3611">
        <v>1</v>
      </c>
      <c r="AQ3611">
        <v>0</v>
      </c>
      <c r="AR3611" t="s">
        <v>59</v>
      </c>
      <c r="AS3611" t="s">
        <v>80</v>
      </c>
      <c r="AT3611" t="s">
        <v>80</v>
      </c>
      <c r="AU3611" t="s">
        <v>80</v>
      </c>
      <c r="AV3611" t="s">
        <v>9470</v>
      </c>
      <c r="AW3611" t="s">
        <v>4105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1</v>
      </c>
      <c r="BJ3611">
        <v>0</v>
      </c>
      <c r="BK3611">
        <v>0</v>
      </c>
      <c r="BL3611">
        <v>2016031226</v>
      </c>
      <c r="BM3611">
        <v>26</v>
      </c>
    </row>
    <row r="3612" spans="1:65">
      <c r="A3612" t="s">
        <v>9471</v>
      </c>
      <c r="B3612">
        <v>3611</v>
      </c>
      <c r="C3612" t="s">
        <v>57</v>
      </c>
      <c r="D3612" t="s">
        <v>55</v>
      </c>
      <c r="E3612">
        <v>26</v>
      </c>
      <c r="F3612">
        <v>2016031226</v>
      </c>
      <c r="G3612" t="s">
        <v>55</v>
      </c>
      <c r="H3612" t="s">
        <v>4106</v>
      </c>
      <c r="I3612" t="s">
        <v>55</v>
      </c>
      <c r="J3612" t="s">
        <v>55</v>
      </c>
      <c r="K3612" t="s">
        <v>55</v>
      </c>
      <c r="L3612" t="s">
        <v>55</v>
      </c>
      <c r="M3612" t="s">
        <v>55</v>
      </c>
      <c r="N3612" t="s">
        <v>57</v>
      </c>
      <c r="O3612" t="s">
        <v>57</v>
      </c>
      <c r="P3612" t="s">
        <v>57</v>
      </c>
      <c r="Q3612" t="s">
        <v>57</v>
      </c>
      <c r="R3612" t="s">
        <v>57</v>
      </c>
      <c r="S3612" t="s">
        <v>55</v>
      </c>
      <c r="T3612" t="s">
        <v>57</v>
      </c>
      <c r="U3612" t="s">
        <v>57</v>
      </c>
      <c r="V3612" t="s">
        <v>57</v>
      </c>
      <c r="W3612" t="s">
        <v>55</v>
      </c>
      <c r="X3612" t="s">
        <v>57</v>
      </c>
      <c r="Y3612" t="s">
        <v>57</v>
      </c>
      <c r="Z3612" t="s">
        <v>57</v>
      </c>
      <c r="AA3612" t="s">
        <v>57</v>
      </c>
      <c r="AB3612" t="s">
        <v>57</v>
      </c>
      <c r="AC3612" t="s">
        <v>57</v>
      </c>
      <c r="AD3612" t="s">
        <v>57</v>
      </c>
      <c r="AE3612">
        <v>0</v>
      </c>
      <c r="AF3612">
        <v>0</v>
      </c>
      <c r="AG3612">
        <v>0</v>
      </c>
      <c r="AH3612">
        <v>0</v>
      </c>
      <c r="AI3612" s="18" t="str">
        <f t="shared" si="225"/>
        <v>1</v>
      </c>
      <c r="AJ3612" s="18" t="str">
        <f t="shared" si="226"/>
        <v>1</v>
      </c>
      <c r="AK3612" s="18" t="str">
        <f t="shared" si="227"/>
        <v>1</v>
      </c>
      <c r="AL3612" s="18">
        <f t="shared" si="228"/>
        <v>0</v>
      </c>
      <c r="AM3612" t="s">
        <v>55</v>
      </c>
      <c r="AN3612" t="s">
        <v>55</v>
      </c>
      <c r="AO3612">
        <v>0</v>
      </c>
      <c r="AP3612">
        <v>1</v>
      </c>
      <c r="AQ3612">
        <v>0</v>
      </c>
      <c r="AR3612" t="s">
        <v>59</v>
      </c>
      <c r="AS3612" t="s">
        <v>80</v>
      </c>
      <c r="AT3612" t="s">
        <v>80</v>
      </c>
      <c r="AU3612" t="s">
        <v>80</v>
      </c>
      <c r="AV3612" t="s">
        <v>9471</v>
      </c>
      <c r="AW3612" t="s">
        <v>4106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1</v>
      </c>
      <c r="BJ3612">
        <v>0</v>
      </c>
      <c r="BK3612">
        <v>0</v>
      </c>
      <c r="BL3612">
        <v>2016031226</v>
      </c>
      <c r="BM3612">
        <v>26</v>
      </c>
    </row>
    <row r="3613" spans="1:65">
      <c r="A3613" t="s">
        <v>9472</v>
      </c>
      <c r="B3613">
        <v>3612</v>
      </c>
      <c r="C3613" t="s">
        <v>57</v>
      </c>
      <c r="D3613" t="s">
        <v>55</v>
      </c>
      <c r="E3613">
        <v>26</v>
      </c>
      <c r="F3613">
        <v>2016031226</v>
      </c>
      <c r="G3613" t="s">
        <v>55</v>
      </c>
      <c r="H3613" t="s">
        <v>4107</v>
      </c>
      <c r="I3613" t="s">
        <v>55</v>
      </c>
      <c r="J3613" t="s">
        <v>55</v>
      </c>
      <c r="K3613" t="s">
        <v>55</v>
      </c>
      <c r="L3613" t="s">
        <v>55</v>
      </c>
      <c r="M3613" t="s">
        <v>55</v>
      </c>
      <c r="N3613" t="s">
        <v>57</v>
      </c>
      <c r="O3613" t="s">
        <v>57</v>
      </c>
      <c r="P3613" t="s">
        <v>57</v>
      </c>
      <c r="Q3613" t="s">
        <v>57</v>
      </c>
      <c r="R3613" t="s">
        <v>57</v>
      </c>
      <c r="S3613" t="s">
        <v>55</v>
      </c>
      <c r="T3613" t="s">
        <v>57</v>
      </c>
      <c r="U3613" t="s">
        <v>57</v>
      </c>
      <c r="V3613" t="s">
        <v>57</v>
      </c>
      <c r="W3613" t="s">
        <v>55</v>
      </c>
      <c r="X3613" t="s">
        <v>57</v>
      </c>
      <c r="Y3613" t="s">
        <v>57</v>
      </c>
      <c r="Z3613" t="s">
        <v>57</v>
      </c>
      <c r="AA3613" t="s">
        <v>57</v>
      </c>
      <c r="AB3613" t="s">
        <v>57</v>
      </c>
      <c r="AC3613" t="s">
        <v>57</v>
      </c>
      <c r="AD3613" t="s">
        <v>57</v>
      </c>
      <c r="AE3613">
        <v>0</v>
      </c>
      <c r="AF3613">
        <v>0</v>
      </c>
      <c r="AG3613">
        <v>0</v>
      </c>
      <c r="AH3613">
        <v>0</v>
      </c>
      <c r="AI3613" s="18" t="str">
        <f t="shared" si="225"/>
        <v>1</v>
      </c>
      <c r="AJ3613" s="18" t="str">
        <f t="shared" si="226"/>
        <v>1</v>
      </c>
      <c r="AK3613" s="18" t="str">
        <f t="shared" si="227"/>
        <v>1</v>
      </c>
      <c r="AL3613" s="18">
        <f t="shared" si="228"/>
        <v>0</v>
      </c>
      <c r="AM3613" t="s">
        <v>55</v>
      </c>
      <c r="AN3613" t="s">
        <v>55</v>
      </c>
      <c r="AO3613">
        <v>0</v>
      </c>
      <c r="AP3613">
        <v>1</v>
      </c>
      <c r="AQ3613">
        <v>0</v>
      </c>
      <c r="AR3613" t="s">
        <v>59</v>
      </c>
      <c r="AS3613" t="s">
        <v>80</v>
      </c>
      <c r="AT3613" t="s">
        <v>80</v>
      </c>
      <c r="AU3613" t="s">
        <v>80</v>
      </c>
      <c r="AV3613" t="s">
        <v>9472</v>
      </c>
      <c r="AW3613" t="s">
        <v>4107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1</v>
      </c>
      <c r="BJ3613">
        <v>0</v>
      </c>
      <c r="BK3613">
        <v>0</v>
      </c>
      <c r="BL3613">
        <v>2016031226</v>
      </c>
      <c r="BM3613">
        <v>26</v>
      </c>
    </row>
    <row r="3614" spans="1:65">
      <c r="A3614" t="s">
        <v>9473</v>
      </c>
      <c r="B3614">
        <v>3613</v>
      </c>
      <c r="C3614" t="s">
        <v>301</v>
      </c>
      <c r="D3614">
        <v>1</v>
      </c>
      <c r="E3614">
        <v>26</v>
      </c>
      <c r="F3614">
        <v>2016031226</v>
      </c>
      <c r="G3614">
        <v>20160312</v>
      </c>
      <c r="H3614" t="s">
        <v>4108</v>
      </c>
      <c r="I3614" t="s">
        <v>956</v>
      </c>
      <c r="J3614" t="s">
        <v>55</v>
      </c>
      <c r="K3614">
        <v>1</v>
      </c>
      <c r="L3614">
        <v>0</v>
      </c>
      <c r="M3614">
        <v>1</v>
      </c>
      <c r="N3614" t="s">
        <v>56</v>
      </c>
      <c r="O3614" t="s">
        <v>80</v>
      </c>
      <c r="P3614" t="s">
        <v>68</v>
      </c>
      <c r="Q3614" t="s">
        <v>3</v>
      </c>
      <c r="R3614" t="s">
        <v>80</v>
      </c>
      <c r="S3614" t="s">
        <v>55</v>
      </c>
      <c r="T3614" t="s">
        <v>68</v>
      </c>
      <c r="U3614" t="s">
        <v>56</v>
      </c>
      <c r="V3614" t="s">
        <v>68</v>
      </c>
      <c r="W3614" t="s">
        <v>55</v>
      </c>
      <c r="X3614" t="s">
        <v>56</v>
      </c>
      <c r="Y3614" t="s">
        <v>56</v>
      </c>
      <c r="Z3614" t="s">
        <v>56</v>
      </c>
      <c r="AA3614" t="s">
        <v>57</v>
      </c>
      <c r="AB3614" t="s">
        <v>56</v>
      </c>
      <c r="AC3614" t="s">
        <v>56</v>
      </c>
      <c r="AD3614" t="s">
        <v>56</v>
      </c>
      <c r="AE3614">
        <v>0</v>
      </c>
      <c r="AF3614">
        <v>0</v>
      </c>
      <c r="AG3614">
        <v>0</v>
      </c>
      <c r="AH3614">
        <v>1</v>
      </c>
      <c r="AI3614" s="18" t="str">
        <f t="shared" si="225"/>
        <v>1</v>
      </c>
      <c r="AJ3614" s="18" t="str">
        <f t="shared" si="226"/>
        <v>1</v>
      </c>
      <c r="AK3614" s="18" t="str">
        <f t="shared" si="227"/>
        <v>1</v>
      </c>
      <c r="AL3614" s="18">
        <f t="shared" si="228"/>
        <v>1</v>
      </c>
      <c r="AM3614" t="s">
        <v>55</v>
      </c>
      <c r="AN3614" t="s">
        <v>55</v>
      </c>
      <c r="AO3614">
        <v>1</v>
      </c>
      <c r="AP3614">
        <v>0</v>
      </c>
      <c r="AQ3614">
        <v>0</v>
      </c>
      <c r="AR3614" t="s">
        <v>426</v>
      </c>
      <c r="AS3614" t="s">
        <v>80</v>
      </c>
      <c r="AT3614" t="s">
        <v>80</v>
      </c>
      <c r="AU3614" t="s">
        <v>80</v>
      </c>
      <c r="AV3614" t="s">
        <v>9473</v>
      </c>
      <c r="AW3614" t="s">
        <v>4108</v>
      </c>
      <c r="AX3614">
        <v>0</v>
      </c>
      <c r="AY3614">
        <v>0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1</v>
      </c>
      <c r="BL3614">
        <v>2016031226</v>
      </c>
      <c r="BM3614">
        <v>26</v>
      </c>
    </row>
    <row r="3615" spans="1:65">
      <c r="A3615" t="s">
        <v>9474</v>
      </c>
      <c r="B3615">
        <v>3614</v>
      </c>
      <c r="C3615" t="s">
        <v>301</v>
      </c>
      <c r="D3615">
        <v>1</v>
      </c>
      <c r="E3615">
        <v>26</v>
      </c>
      <c r="F3615">
        <v>2016031226</v>
      </c>
      <c r="G3615">
        <v>20160312</v>
      </c>
      <c r="H3615" t="s">
        <v>4109</v>
      </c>
      <c r="I3615" t="s">
        <v>54</v>
      </c>
      <c r="J3615" t="s">
        <v>55</v>
      </c>
      <c r="K3615">
        <v>1</v>
      </c>
      <c r="L3615">
        <v>1</v>
      </c>
      <c r="M3615">
        <v>0</v>
      </c>
      <c r="N3615" t="s">
        <v>56</v>
      </c>
      <c r="O3615" t="s">
        <v>612</v>
      </c>
      <c r="P3615" t="s">
        <v>68</v>
      </c>
      <c r="Q3615" t="s">
        <v>3</v>
      </c>
      <c r="R3615" t="s">
        <v>140</v>
      </c>
      <c r="S3615" t="s">
        <v>55</v>
      </c>
      <c r="T3615" t="s">
        <v>56</v>
      </c>
      <c r="U3615" t="s">
        <v>56</v>
      </c>
      <c r="V3615" t="s">
        <v>56</v>
      </c>
      <c r="W3615" t="s">
        <v>55</v>
      </c>
      <c r="X3615" t="s">
        <v>56</v>
      </c>
      <c r="Y3615" t="s">
        <v>56</v>
      </c>
      <c r="Z3615" t="s">
        <v>56</v>
      </c>
      <c r="AA3615" t="s">
        <v>57</v>
      </c>
      <c r="AB3615" t="s">
        <v>56</v>
      </c>
      <c r="AC3615" t="s">
        <v>56</v>
      </c>
      <c r="AD3615" t="s">
        <v>56</v>
      </c>
      <c r="AE3615">
        <v>0</v>
      </c>
      <c r="AF3615">
        <v>0</v>
      </c>
      <c r="AG3615">
        <v>0</v>
      </c>
      <c r="AH3615">
        <v>1</v>
      </c>
      <c r="AI3615" s="18" t="str">
        <f t="shared" si="225"/>
        <v>1</v>
      </c>
      <c r="AJ3615" s="18" t="str">
        <f t="shared" si="226"/>
        <v>1</v>
      </c>
      <c r="AK3615" s="18" t="str">
        <f t="shared" si="227"/>
        <v>1</v>
      </c>
      <c r="AL3615" s="18">
        <f t="shared" si="228"/>
        <v>1</v>
      </c>
      <c r="AM3615" t="s">
        <v>55</v>
      </c>
      <c r="AN3615" t="s">
        <v>55</v>
      </c>
      <c r="AO3615">
        <v>0</v>
      </c>
      <c r="AP3615">
        <v>0</v>
      </c>
      <c r="AQ3615">
        <v>0</v>
      </c>
      <c r="AR3615" t="s">
        <v>59</v>
      </c>
      <c r="AS3615" t="s">
        <v>141</v>
      </c>
      <c r="AT3615" t="s">
        <v>141</v>
      </c>
      <c r="AU3615" t="s">
        <v>1326</v>
      </c>
      <c r="AV3615" t="s">
        <v>9474</v>
      </c>
      <c r="AW3615" t="s">
        <v>4109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2016031226</v>
      </c>
      <c r="BM3615">
        <v>26</v>
      </c>
    </row>
    <row r="3616" spans="1:65">
      <c r="A3616" t="s">
        <v>9475</v>
      </c>
      <c r="B3616">
        <v>3615</v>
      </c>
      <c r="C3616" t="s">
        <v>301</v>
      </c>
      <c r="D3616">
        <v>1</v>
      </c>
      <c r="E3616">
        <v>26</v>
      </c>
      <c r="F3616">
        <v>2016031226</v>
      </c>
      <c r="G3616">
        <v>20160312</v>
      </c>
      <c r="H3616" t="s">
        <v>4110</v>
      </c>
      <c r="I3616" t="s">
        <v>54</v>
      </c>
      <c r="J3616" t="s">
        <v>55</v>
      </c>
      <c r="K3616">
        <v>1</v>
      </c>
      <c r="L3616">
        <v>0</v>
      </c>
      <c r="M3616">
        <v>1</v>
      </c>
      <c r="N3616" t="s">
        <v>56</v>
      </c>
      <c r="O3616" t="s">
        <v>217</v>
      </c>
      <c r="P3616" t="s">
        <v>68</v>
      </c>
      <c r="Q3616" t="s">
        <v>3</v>
      </c>
      <c r="R3616" t="s">
        <v>140</v>
      </c>
      <c r="S3616" t="s">
        <v>55</v>
      </c>
      <c r="T3616" t="s">
        <v>56</v>
      </c>
      <c r="U3616" t="s">
        <v>56</v>
      </c>
      <c r="V3616" t="s">
        <v>56</v>
      </c>
      <c r="W3616" t="s">
        <v>55</v>
      </c>
      <c r="X3616" t="s">
        <v>56</v>
      </c>
      <c r="Y3616" t="s">
        <v>56</v>
      </c>
      <c r="Z3616" t="s">
        <v>56</v>
      </c>
      <c r="AA3616" t="s">
        <v>57</v>
      </c>
      <c r="AB3616" t="s">
        <v>56</v>
      </c>
      <c r="AC3616" t="s">
        <v>56</v>
      </c>
      <c r="AD3616" t="s">
        <v>56</v>
      </c>
      <c r="AE3616">
        <v>0</v>
      </c>
      <c r="AF3616">
        <v>0</v>
      </c>
      <c r="AG3616">
        <v>0</v>
      </c>
      <c r="AH3616">
        <v>1</v>
      </c>
      <c r="AI3616" s="18" t="str">
        <f t="shared" si="225"/>
        <v>1</v>
      </c>
      <c r="AJ3616" s="18" t="str">
        <f t="shared" si="226"/>
        <v>1</v>
      </c>
      <c r="AK3616" s="18" t="str">
        <f t="shared" si="227"/>
        <v>1</v>
      </c>
      <c r="AL3616" s="18">
        <f t="shared" si="228"/>
        <v>1</v>
      </c>
      <c r="AM3616" t="s">
        <v>55</v>
      </c>
      <c r="AN3616" t="s">
        <v>55</v>
      </c>
      <c r="AO3616">
        <v>0</v>
      </c>
      <c r="AP3616">
        <v>0</v>
      </c>
      <c r="AQ3616">
        <v>0</v>
      </c>
      <c r="AR3616" t="s">
        <v>59</v>
      </c>
      <c r="AS3616" t="s">
        <v>141</v>
      </c>
      <c r="AT3616" t="s">
        <v>141</v>
      </c>
      <c r="AU3616" t="s">
        <v>1326</v>
      </c>
      <c r="AV3616" t="s">
        <v>9475</v>
      </c>
      <c r="AW3616" t="s">
        <v>4110</v>
      </c>
      <c r="AX3616">
        <v>0</v>
      </c>
      <c r="AY3616">
        <v>0</v>
      </c>
      <c r="AZ3616">
        <v>0</v>
      </c>
      <c r="BA3616">
        <v>1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1</v>
      </c>
      <c r="BL3616">
        <v>2016031226</v>
      </c>
      <c r="BM3616">
        <v>26</v>
      </c>
    </row>
    <row r="3617" spans="1:65">
      <c r="A3617" t="s">
        <v>9476</v>
      </c>
      <c r="B3617">
        <v>3616</v>
      </c>
      <c r="C3617" t="s">
        <v>301</v>
      </c>
      <c r="D3617">
        <v>1</v>
      </c>
      <c r="E3617">
        <v>26</v>
      </c>
      <c r="F3617">
        <v>2016031226</v>
      </c>
      <c r="G3617">
        <v>20160312</v>
      </c>
      <c r="H3617" t="s">
        <v>4111</v>
      </c>
      <c r="I3617" t="s">
        <v>956</v>
      </c>
      <c r="J3617" t="s">
        <v>55</v>
      </c>
      <c r="K3617">
        <v>3</v>
      </c>
      <c r="L3617">
        <v>0</v>
      </c>
      <c r="M3617">
        <v>3</v>
      </c>
      <c r="N3617" t="s">
        <v>56</v>
      </c>
      <c r="O3617" t="s">
        <v>618</v>
      </c>
      <c r="P3617" t="s">
        <v>68</v>
      </c>
      <c r="Q3617" t="s">
        <v>3</v>
      </c>
      <c r="R3617" t="s">
        <v>140</v>
      </c>
      <c r="S3617" t="s">
        <v>55</v>
      </c>
      <c r="T3617" t="s">
        <v>68</v>
      </c>
      <c r="U3617" t="s">
        <v>56</v>
      </c>
      <c r="V3617" t="s">
        <v>68</v>
      </c>
      <c r="W3617" t="s">
        <v>55</v>
      </c>
      <c r="X3617" t="s">
        <v>56</v>
      </c>
      <c r="Y3617" t="s">
        <v>56</v>
      </c>
      <c r="Z3617" t="s">
        <v>56</v>
      </c>
      <c r="AA3617" t="s">
        <v>57</v>
      </c>
      <c r="AB3617" t="s">
        <v>56</v>
      </c>
      <c r="AC3617" t="s">
        <v>56</v>
      </c>
      <c r="AD3617" t="s">
        <v>56</v>
      </c>
      <c r="AE3617">
        <v>0</v>
      </c>
      <c r="AF3617">
        <v>0</v>
      </c>
      <c r="AG3617">
        <v>0</v>
      </c>
      <c r="AH3617">
        <v>1</v>
      </c>
      <c r="AI3617" s="18" t="str">
        <f t="shared" si="225"/>
        <v>1</v>
      </c>
      <c r="AJ3617" s="18" t="str">
        <f t="shared" si="226"/>
        <v>1</v>
      </c>
      <c r="AK3617" s="18" t="str">
        <f t="shared" si="227"/>
        <v>1</v>
      </c>
      <c r="AL3617" s="18">
        <f t="shared" si="228"/>
        <v>1</v>
      </c>
      <c r="AM3617" t="s">
        <v>55</v>
      </c>
      <c r="AN3617" t="s">
        <v>55</v>
      </c>
      <c r="AO3617">
        <v>0</v>
      </c>
      <c r="AP3617">
        <v>0</v>
      </c>
      <c r="AQ3617">
        <v>0</v>
      </c>
      <c r="AR3617" t="s">
        <v>426</v>
      </c>
      <c r="AS3617" t="s">
        <v>141</v>
      </c>
      <c r="AT3617" t="s">
        <v>141</v>
      </c>
      <c r="AU3617" t="s">
        <v>1326</v>
      </c>
      <c r="AV3617" t="s">
        <v>9476</v>
      </c>
      <c r="AW3617" t="s">
        <v>4111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1</v>
      </c>
      <c r="BL3617">
        <v>2016031226</v>
      </c>
      <c r="BM3617">
        <v>26</v>
      </c>
    </row>
    <row r="3618" spans="1:65">
      <c r="A3618" t="s">
        <v>9477</v>
      </c>
      <c r="B3618">
        <v>3617</v>
      </c>
      <c r="C3618" t="s">
        <v>57</v>
      </c>
      <c r="D3618" t="s">
        <v>55</v>
      </c>
      <c r="E3618">
        <v>26</v>
      </c>
      <c r="F3618">
        <v>2016031226</v>
      </c>
      <c r="G3618" t="s">
        <v>55</v>
      </c>
      <c r="H3618" t="s">
        <v>4112</v>
      </c>
      <c r="I3618" t="s">
        <v>55</v>
      </c>
      <c r="J3618" t="s">
        <v>55</v>
      </c>
      <c r="K3618" t="s">
        <v>55</v>
      </c>
      <c r="L3618" t="s">
        <v>55</v>
      </c>
      <c r="M3618" t="s">
        <v>55</v>
      </c>
      <c r="N3618" t="s">
        <v>57</v>
      </c>
      <c r="O3618" t="s">
        <v>57</v>
      </c>
      <c r="P3618" t="s">
        <v>57</v>
      </c>
      <c r="Q3618" t="s">
        <v>57</v>
      </c>
      <c r="R3618" t="s">
        <v>57</v>
      </c>
      <c r="S3618" t="s">
        <v>55</v>
      </c>
      <c r="T3618" t="s">
        <v>57</v>
      </c>
      <c r="U3618" t="s">
        <v>57</v>
      </c>
      <c r="V3618" t="s">
        <v>57</v>
      </c>
      <c r="W3618" t="s">
        <v>55</v>
      </c>
      <c r="X3618" t="s">
        <v>57</v>
      </c>
      <c r="Y3618" t="s">
        <v>57</v>
      </c>
      <c r="Z3618" t="s">
        <v>57</v>
      </c>
      <c r="AA3618" t="s">
        <v>57</v>
      </c>
      <c r="AB3618" t="s">
        <v>57</v>
      </c>
      <c r="AC3618" t="s">
        <v>57</v>
      </c>
      <c r="AD3618" t="s">
        <v>57</v>
      </c>
      <c r="AE3618">
        <v>0</v>
      </c>
      <c r="AF3618">
        <v>0</v>
      </c>
      <c r="AG3618">
        <v>0</v>
      </c>
      <c r="AH3618">
        <v>0</v>
      </c>
      <c r="AI3618" s="18" t="str">
        <f t="shared" si="225"/>
        <v>1</v>
      </c>
      <c r="AJ3618" s="18" t="str">
        <f t="shared" si="226"/>
        <v>1</v>
      </c>
      <c r="AK3618" s="18" t="str">
        <f t="shared" si="227"/>
        <v>1</v>
      </c>
      <c r="AL3618" s="18">
        <f t="shared" si="228"/>
        <v>0</v>
      </c>
      <c r="AM3618" t="s">
        <v>55</v>
      </c>
      <c r="AN3618" t="s">
        <v>55</v>
      </c>
      <c r="AO3618">
        <v>1</v>
      </c>
      <c r="AP3618">
        <v>1</v>
      </c>
      <c r="AQ3618">
        <v>0</v>
      </c>
      <c r="AR3618" t="s">
        <v>59</v>
      </c>
      <c r="AS3618" t="s">
        <v>80</v>
      </c>
      <c r="AT3618" t="s">
        <v>80</v>
      </c>
      <c r="AU3618" t="s">
        <v>80</v>
      </c>
      <c r="AV3618" t="s">
        <v>9477</v>
      </c>
      <c r="AW3618" t="s">
        <v>4112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1</v>
      </c>
      <c r="BJ3618">
        <v>0</v>
      </c>
      <c r="BK3618">
        <v>0</v>
      </c>
      <c r="BL3618">
        <v>2016031226</v>
      </c>
      <c r="BM3618">
        <v>26</v>
      </c>
    </row>
    <row r="3619" spans="1:65">
      <c r="A3619" t="s">
        <v>9478</v>
      </c>
      <c r="B3619">
        <v>3618</v>
      </c>
      <c r="C3619" t="s">
        <v>57</v>
      </c>
      <c r="D3619" t="s">
        <v>55</v>
      </c>
      <c r="E3619">
        <v>26</v>
      </c>
      <c r="F3619">
        <v>2016031226</v>
      </c>
      <c r="G3619" t="s">
        <v>55</v>
      </c>
      <c r="H3619" t="s">
        <v>4113</v>
      </c>
      <c r="I3619" t="s">
        <v>55</v>
      </c>
      <c r="J3619" t="s">
        <v>55</v>
      </c>
      <c r="K3619" t="s">
        <v>55</v>
      </c>
      <c r="L3619" t="s">
        <v>55</v>
      </c>
      <c r="M3619" t="s">
        <v>55</v>
      </c>
      <c r="N3619" t="s">
        <v>57</v>
      </c>
      <c r="O3619" t="s">
        <v>57</v>
      </c>
      <c r="P3619" t="s">
        <v>57</v>
      </c>
      <c r="Q3619" t="s">
        <v>57</v>
      </c>
      <c r="R3619" t="s">
        <v>57</v>
      </c>
      <c r="S3619" t="s">
        <v>55</v>
      </c>
      <c r="T3619" t="s">
        <v>57</v>
      </c>
      <c r="U3619" t="s">
        <v>57</v>
      </c>
      <c r="V3619" t="s">
        <v>57</v>
      </c>
      <c r="W3619" t="s">
        <v>55</v>
      </c>
      <c r="X3619" t="s">
        <v>57</v>
      </c>
      <c r="Y3619" t="s">
        <v>57</v>
      </c>
      <c r="Z3619" t="s">
        <v>57</v>
      </c>
      <c r="AA3619" t="s">
        <v>57</v>
      </c>
      <c r="AB3619" t="s">
        <v>57</v>
      </c>
      <c r="AC3619" t="s">
        <v>57</v>
      </c>
      <c r="AD3619" t="s">
        <v>57</v>
      </c>
      <c r="AE3619">
        <v>0</v>
      </c>
      <c r="AF3619">
        <v>0</v>
      </c>
      <c r="AG3619">
        <v>0</v>
      </c>
      <c r="AH3619">
        <v>0</v>
      </c>
      <c r="AI3619" s="18" t="str">
        <f t="shared" si="225"/>
        <v>1</v>
      </c>
      <c r="AJ3619" s="18" t="str">
        <f t="shared" si="226"/>
        <v>1</v>
      </c>
      <c r="AK3619" s="18" t="str">
        <f t="shared" si="227"/>
        <v>1</v>
      </c>
      <c r="AL3619" s="18">
        <f t="shared" si="228"/>
        <v>0</v>
      </c>
      <c r="AM3619" t="s">
        <v>55</v>
      </c>
      <c r="AN3619" t="s">
        <v>55</v>
      </c>
      <c r="AO3619">
        <v>0</v>
      </c>
      <c r="AP3619">
        <v>1</v>
      </c>
      <c r="AQ3619">
        <v>0</v>
      </c>
      <c r="AR3619" t="s">
        <v>59</v>
      </c>
      <c r="AS3619" t="s">
        <v>80</v>
      </c>
      <c r="AT3619" t="s">
        <v>80</v>
      </c>
      <c r="AU3619" t="s">
        <v>80</v>
      </c>
      <c r="AV3619" t="s">
        <v>9478</v>
      </c>
      <c r="AW3619" t="s">
        <v>4113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2016031226</v>
      </c>
      <c r="BM3619">
        <v>26</v>
      </c>
    </row>
    <row r="3620" spans="1:65">
      <c r="A3620" t="s">
        <v>9479</v>
      </c>
      <c r="B3620">
        <v>3619</v>
      </c>
      <c r="C3620" t="s">
        <v>57</v>
      </c>
      <c r="D3620" t="s">
        <v>55</v>
      </c>
      <c r="E3620">
        <v>26</v>
      </c>
      <c r="F3620">
        <v>2016031226</v>
      </c>
      <c r="G3620" t="s">
        <v>55</v>
      </c>
      <c r="H3620" t="s">
        <v>4114</v>
      </c>
      <c r="I3620" t="s">
        <v>55</v>
      </c>
      <c r="J3620" t="s">
        <v>55</v>
      </c>
      <c r="K3620" t="s">
        <v>55</v>
      </c>
      <c r="L3620" t="s">
        <v>55</v>
      </c>
      <c r="M3620" t="s">
        <v>55</v>
      </c>
      <c r="N3620" t="s">
        <v>57</v>
      </c>
      <c r="O3620" t="s">
        <v>57</v>
      </c>
      <c r="P3620" t="s">
        <v>57</v>
      </c>
      <c r="Q3620" t="s">
        <v>57</v>
      </c>
      <c r="R3620" t="s">
        <v>57</v>
      </c>
      <c r="S3620" t="s">
        <v>55</v>
      </c>
      <c r="T3620" t="s">
        <v>57</v>
      </c>
      <c r="U3620" t="s">
        <v>57</v>
      </c>
      <c r="V3620" t="s">
        <v>57</v>
      </c>
      <c r="W3620" t="s">
        <v>55</v>
      </c>
      <c r="X3620" t="s">
        <v>57</v>
      </c>
      <c r="Y3620" t="s">
        <v>57</v>
      </c>
      <c r="Z3620" t="s">
        <v>57</v>
      </c>
      <c r="AA3620" t="s">
        <v>57</v>
      </c>
      <c r="AB3620" t="s">
        <v>57</v>
      </c>
      <c r="AC3620" t="s">
        <v>57</v>
      </c>
      <c r="AD3620" t="s">
        <v>57</v>
      </c>
      <c r="AE3620">
        <v>0</v>
      </c>
      <c r="AF3620">
        <v>0</v>
      </c>
      <c r="AG3620">
        <v>0</v>
      </c>
      <c r="AH3620">
        <v>0</v>
      </c>
      <c r="AI3620" s="18" t="str">
        <f t="shared" si="225"/>
        <v>1</v>
      </c>
      <c r="AJ3620" s="18" t="str">
        <f t="shared" si="226"/>
        <v>1</v>
      </c>
      <c r="AK3620" s="18" t="str">
        <f t="shared" si="227"/>
        <v>1</v>
      </c>
      <c r="AL3620" s="18">
        <f t="shared" si="228"/>
        <v>0</v>
      </c>
      <c r="AM3620" t="s">
        <v>55</v>
      </c>
      <c r="AN3620" t="s">
        <v>55</v>
      </c>
      <c r="AO3620">
        <v>0</v>
      </c>
      <c r="AP3620">
        <v>1</v>
      </c>
      <c r="AQ3620">
        <v>0</v>
      </c>
      <c r="AR3620" t="s">
        <v>59</v>
      </c>
      <c r="AS3620" t="s">
        <v>80</v>
      </c>
      <c r="AT3620" t="s">
        <v>80</v>
      </c>
      <c r="AU3620" t="s">
        <v>80</v>
      </c>
      <c r="AV3620" t="s">
        <v>9479</v>
      </c>
      <c r="AW3620" t="s">
        <v>4114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  <c r="BK3620">
        <v>0</v>
      </c>
      <c r="BL3620">
        <v>2016031226</v>
      </c>
      <c r="BM3620">
        <v>26</v>
      </c>
    </row>
    <row r="3621" spans="1:65">
      <c r="A3621" t="s">
        <v>9480</v>
      </c>
      <c r="B3621">
        <v>3620</v>
      </c>
      <c r="C3621" t="s">
        <v>57</v>
      </c>
      <c r="D3621" t="s">
        <v>55</v>
      </c>
      <c r="E3621">
        <v>26</v>
      </c>
      <c r="F3621">
        <v>2016031226</v>
      </c>
      <c r="G3621" t="s">
        <v>55</v>
      </c>
      <c r="H3621" t="s">
        <v>4115</v>
      </c>
      <c r="I3621" t="s">
        <v>55</v>
      </c>
      <c r="J3621" t="s">
        <v>55</v>
      </c>
      <c r="K3621" t="s">
        <v>55</v>
      </c>
      <c r="L3621" t="s">
        <v>55</v>
      </c>
      <c r="M3621" t="s">
        <v>55</v>
      </c>
      <c r="N3621" t="s">
        <v>57</v>
      </c>
      <c r="O3621" t="s">
        <v>57</v>
      </c>
      <c r="P3621" t="s">
        <v>57</v>
      </c>
      <c r="Q3621" t="s">
        <v>57</v>
      </c>
      <c r="R3621" t="s">
        <v>57</v>
      </c>
      <c r="S3621" t="s">
        <v>55</v>
      </c>
      <c r="T3621" t="s">
        <v>57</v>
      </c>
      <c r="U3621" t="s">
        <v>57</v>
      </c>
      <c r="V3621" t="s">
        <v>57</v>
      </c>
      <c r="W3621" t="s">
        <v>55</v>
      </c>
      <c r="X3621" t="s">
        <v>57</v>
      </c>
      <c r="Y3621" t="s">
        <v>57</v>
      </c>
      <c r="Z3621" t="s">
        <v>57</v>
      </c>
      <c r="AA3621" t="s">
        <v>57</v>
      </c>
      <c r="AB3621" t="s">
        <v>57</v>
      </c>
      <c r="AC3621" t="s">
        <v>57</v>
      </c>
      <c r="AD3621" t="s">
        <v>57</v>
      </c>
      <c r="AE3621">
        <v>0</v>
      </c>
      <c r="AF3621">
        <v>0</v>
      </c>
      <c r="AG3621">
        <v>0</v>
      </c>
      <c r="AH3621">
        <v>0</v>
      </c>
      <c r="AI3621" s="18" t="str">
        <f t="shared" si="225"/>
        <v>1</v>
      </c>
      <c r="AJ3621" s="18" t="str">
        <f t="shared" si="226"/>
        <v>1</v>
      </c>
      <c r="AK3621" s="18" t="str">
        <f t="shared" si="227"/>
        <v>1</v>
      </c>
      <c r="AL3621" s="18">
        <f t="shared" si="228"/>
        <v>0</v>
      </c>
      <c r="AM3621" t="s">
        <v>55</v>
      </c>
      <c r="AN3621" t="s">
        <v>55</v>
      </c>
      <c r="AO3621">
        <v>0</v>
      </c>
      <c r="AP3621">
        <v>1</v>
      </c>
      <c r="AQ3621">
        <v>0</v>
      </c>
      <c r="AR3621" t="s">
        <v>59</v>
      </c>
      <c r="AS3621" t="s">
        <v>80</v>
      </c>
      <c r="AT3621" t="s">
        <v>80</v>
      </c>
      <c r="AU3621" t="s">
        <v>80</v>
      </c>
      <c r="AV3621" t="s">
        <v>9480</v>
      </c>
      <c r="AW3621" t="s">
        <v>4115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1</v>
      </c>
      <c r="BJ3621">
        <v>0</v>
      </c>
      <c r="BK3621">
        <v>0</v>
      </c>
      <c r="BL3621">
        <v>2016031226</v>
      </c>
      <c r="BM3621">
        <v>26</v>
      </c>
    </row>
    <row r="3622" spans="1:65">
      <c r="A3622" t="s">
        <v>9481</v>
      </c>
      <c r="B3622">
        <v>3621</v>
      </c>
      <c r="C3622" t="s">
        <v>301</v>
      </c>
      <c r="D3622">
        <v>1</v>
      </c>
      <c r="E3622">
        <v>26</v>
      </c>
      <c r="F3622">
        <v>2016031226</v>
      </c>
      <c r="G3622">
        <v>20160312</v>
      </c>
      <c r="H3622" t="s">
        <v>4116</v>
      </c>
      <c r="I3622" t="s">
        <v>54</v>
      </c>
      <c r="J3622" t="s">
        <v>55</v>
      </c>
      <c r="K3622">
        <v>0</v>
      </c>
      <c r="L3622">
        <v>0</v>
      </c>
      <c r="M3622">
        <v>0</v>
      </c>
      <c r="N3622" t="s">
        <v>56</v>
      </c>
      <c r="O3622" t="s">
        <v>57</v>
      </c>
      <c r="P3622" t="s">
        <v>57</v>
      </c>
      <c r="Q3622" t="s">
        <v>3</v>
      </c>
      <c r="R3622" t="s">
        <v>140</v>
      </c>
      <c r="S3622" t="s">
        <v>55</v>
      </c>
      <c r="T3622" t="s">
        <v>56</v>
      </c>
      <c r="U3622" t="s">
        <v>56</v>
      </c>
      <c r="V3622" t="s">
        <v>56</v>
      </c>
      <c r="W3622" t="s">
        <v>55</v>
      </c>
      <c r="X3622" t="s">
        <v>56</v>
      </c>
      <c r="Y3622" t="s">
        <v>56</v>
      </c>
      <c r="Z3622" t="s">
        <v>56</v>
      </c>
      <c r="AA3622" t="s">
        <v>57</v>
      </c>
      <c r="AB3622" t="s">
        <v>56</v>
      </c>
      <c r="AC3622" t="s">
        <v>68</v>
      </c>
      <c r="AD3622" t="s">
        <v>56</v>
      </c>
      <c r="AE3622">
        <v>0</v>
      </c>
      <c r="AF3622">
        <v>0</v>
      </c>
      <c r="AG3622">
        <v>0</v>
      </c>
      <c r="AH3622">
        <v>1</v>
      </c>
      <c r="AI3622" s="18" t="str">
        <f t="shared" si="225"/>
        <v>1</v>
      </c>
      <c r="AJ3622" s="18" t="str">
        <f t="shared" si="226"/>
        <v>1</v>
      </c>
      <c r="AK3622" s="18" t="str">
        <f t="shared" si="227"/>
        <v>1</v>
      </c>
      <c r="AL3622" s="18">
        <f t="shared" si="228"/>
        <v>1</v>
      </c>
      <c r="AM3622" t="s">
        <v>55</v>
      </c>
      <c r="AN3622" t="s">
        <v>55</v>
      </c>
      <c r="AO3622">
        <v>0</v>
      </c>
      <c r="AP3622">
        <v>0</v>
      </c>
      <c r="AQ3622">
        <v>0</v>
      </c>
      <c r="AR3622" t="s">
        <v>59</v>
      </c>
      <c r="AS3622" t="s">
        <v>141</v>
      </c>
      <c r="AT3622" t="s">
        <v>141</v>
      </c>
      <c r="AU3622" t="s">
        <v>1326</v>
      </c>
      <c r="AV3622" t="s">
        <v>9481</v>
      </c>
      <c r="AW3622" t="s">
        <v>4116</v>
      </c>
      <c r="AX3622">
        <v>0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1</v>
      </c>
      <c r="BL3622">
        <v>2016031226</v>
      </c>
      <c r="BM3622">
        <v>26</v>
      </c>
    </row>
    <row r="3623" spans="1:65">
      <c r="A3623" t="s">
        <v>9482</v>
      </c>
      <c r="B3623">
        <v>3622</v>
      </c>
      <c r="C3623" t="s">
        <v>301</v>
      </c>
      <c r="D3623">
        <v>1</v>
      </c>
      <c r="E3623">
        <v>26</v>
      </c>
      <c r="F3623">
        <v>2016031226</v>
      </c>
      <c r="G3623">
        <v>20160312</v>
      </c>
      <c r="H3623" t="s">
        <v>4117</v>
      </c>
      <c r="I3623" t="s">
        <v>54</v>
      </c>
      <c r="J3623" t="s">
        <v>55</v>
      </c>
      <c r="K3623">
        <v>1</v>
      </c>
      <c r="L3623">
        <v>0</v>
      </c>
      <c r="M3623">
        <v>1</v>
      </c>
      <c r="N3623" t="s">
        <v>56</v>
      </c>
      <c r="O3623" t="s">
        <v>80</v>
      </c>
      <c r="P3623" t="s">
        <v>68</v>
      </c>
      <c r="Q3623" t="s">
        <v>3</v>
      </c>
      <c r="R3623" t="s">
        <v>80</v>
      </c>
      <c r="S3623" t="s">
        <v>55</v>
      </c>
      <c r="T3623" t="s">
        <v>56</v>
      </c>
      <c r="U3623" t="s">
        <v>56</v>
      </c>
      <c r="V3623" t="s">
        <v>56</v>
      </c>
      <c r="W3623" t="s">
        <v>55</v>
      </c>
      <c r="X3623" t="s">
        <v>56</v>
      </c>
      <c r="Y3623" t="s">
        <v>56</v>
      </c>
      <c r="Z3623" t="s">
        <v>56</v>
      </c>
      <c r="AA3623" t="s">
        <v>57</v>
      </c>
      <c r="AB3623" t="s">
        <v>56</v>
      </c>
      <c r="AC3623" t="s">
        <v>56</v>
      </c>
      <c r="AD3623" t="s">
        <v>56</v>
      </c>
      <c r="AE3623">
        <v>0</v>
      </c>
      <c r="AF3623">
        <v>0</v>
      </c>
      <c r="AG3623">
        <v>0</v>
      </c>
      <c r="AH3623">
        <v>1</v>
      </c>
      <c r="AI3623" s="18" t="str">
        <f t="shared" si="225"/>
        <v>1</v>
      </c>
      <c r="AJ3623" s="18" t="str">
        <f t="shared" si="226"/>
        <v>1</v>
      </c>
      <c r="AK3623" s="18" t="str">
        <f t="shared" si="227"/>
        <v>1</v>
      </c>
      <c r="AL3623" s="18">
        <f t="shared" si="228"/>
        <v>1</v>
      </c>
      <c r="AM3623" t="s">
        <v>55</v>
      </c>
      <c r="AN3623" t="s">
        <v>55</v>
      </c>
      <c r="AO3623">
        <v>1</v>
      </c>
      <c r="AP3623">
        <v>0</v>
      </c>
      <c r="AQ3623">
        <v>0</v>
      </c>
      <c r="AR3623" t="s">
        <v>59</v>
      </c>
      <c r="AS3623" t="s">
        <v>80</v>
      </c>
      <c r="AT3623" t="s">
        <v>80</v>
      </c>
      <c r="AU3623" t="s">
        <v>80</v>
      </c>
      <c r="AV3623" t="s">
        <v>9482</v>
      </c>
      <c r="AW3623" t="s">
        <v>4117</v>
      </c>
      <c r="AX3623">
        <v>0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1</v>
      </c>
      <c r="BL3623">
        <v>2016031226</v>
      </c>
      <c r="BM3623">
        <v>26</v>
      </c>
    </row>
    <row r="3624" spans="1:65">
      <c r="A3624" t="s">
        <v>9483</v>
      </c>
      <c r="B3624">
        <v>3623</v>
      </c>
      <c r="C3624" t="s">
        <v>301</v>
      </c>
      <c r="D3624">
        <v>1</v>
      </c>
      <c r="E3624">
        <v>26</v>
      </c>
      <c r="F3624">
        <v>2016031226</v>
      </c>
      <c r="G3624">
        <v>20160312</v>
      </c>
      <c r="H3624" t="s">
        <v>4118</v>
      </c>
      <c r="I3624" t="s">
        <v>618</v>
      </c>
      <c r="J3624" t="s">
        <v>55</v>
      </c>
      <c r="K3624">
        <v>1</v>
      </c>
      <c r="L3624">
        <v>1</v>
      </c>
      <c r="M3624">
        <v>0</v>
      </c>
      <c r="N3624" t="s">
        <v>56</v>
      </c>
      <c r="O3624" t="s">
        <v>3092</v>
      </c>
      <c r="P3624" t="s">
        <v>68</v>
      </c>
      <c r="Q3624" t="s">
        <v>3</v>
      </c>
      <c r="R3624" t="s">
        <v>80</v>
      </c>
      <c r="S3624" t="s">
        <v>55</v>
      </c>
      <c r="T3624" t="s">
        <v>56</v>
      </c>
      <c r="U3624" t="s">
        <v>56</v>
      </c>
      <c r="V3624" t="s">
        <v>56</v>
      </c>
      <c r="W3624" t="s">
        <v>55</v>
      </c>
      <c r="X3624" t="s">
        <v>56</v>
      </c>
      <c r="Y3624" t="s">
        <v>56</v>
      </c>
      <c r="Z3624" t="s">
        <v>56</v>
      </c>
      <c r="AA3624" t="s">
        <v>57</v>
      </c>
      <c r="AB3624" t="s">
        <v>56</v>
      </c>
      <c r="AC3624" t="s">
        <v>56</v>
      </c>
      <c r="AD3624" t="s">
        <v>56</v>
      </c>
      <c r="AE3624">
        <v>0</v>
      </c>
      <c r="AF3624">
        <v>0</v>
      </c>
      <c r="AG3624">
        <v>0</v>
      </c>
      <c r="AH3624">
        <v>1</v>
      </c>
      <c r="AI3624" s="18" t="str">
        <f t="shared" si="225"/>
        <v>1</v>
      </c>
      <c r="AJ3624" s="18" t="str">
        <f t="shared" si="226"/>
        <v>1</v>
      </c>
      <c r="AK3624" s="18" t="str">
        <f t="shared" si="227"/>
        <v>1</v>
      </c>
      <c r="AL3624" s="18">
        <f t="shared" si="228"/>
        <v>1</v>
      </c>
      <c r="AM3624" t="s">
        <v>55</v>
      </c>
      <c r="AN3624" t="s">
        <v>55</v>
      </c>
      <c r="AO3624">
        <v>0</v>
      </c>
      <c r="AP3624">
        <v>0</v>
      </c>
      <c r="AQ3624">
        <v>0</v>
      </c>
      <c r="AR3624" t="s">
        <v>379</v>
      </c>
      <c r="AS3624" t="s">
        <v>80</v>
      </c>
      <c r="AT3624" t="s">
        <v>80</v>
      </c>
      <c r="AU3624" t="s">
        <v>80</v>
      </c>
      <c r="AV3624" t="s">
        <v>9483</v>
      </c>
      <c r="AW3624" t="s">
        <v>4118</v>
      </c>
      <c r="AX3624">
        <v>0</v>
      </c>
      <c r="AY3624">
        <v>0</v>
      </c>
      <c r="AZ3624">
        <v>0</v>
      </c>
      <c r="BA3624">
        <v>1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1</v>
      </c>
      <c r="BL3624">
        <v>2016031226</v>
      </c>
      <c r="BM3624">
        <v>26</v>
      </c>
    </row>
    <row r="3625" spans="1:65">
      <c r="A3625" t="s">
        <v>9484</v>
      </c>
      <c r="B3625">
        <v>3624</v>
      </c>
      <c r="C3625" t="s">
        <v>57</v>
      </c>
      <c r="D3625" t="s">
        <v>55</v>
      </c>
      <c r="E3625">
        <v>26</v>
      </c>
      <c r="F3625">
        <v>2016031226</v>
      </c>
      <c r="G3625" t="s">
        <v>55</v>
      </c>
      <c r="H3625" t="s">
        <v>4119</v>
      </c>
      <c r="I3625" t="s">
        <v>55</v>
      </c>
      <c r="J3625" t="s">
        <v>55</v>
      </c>
      <c r="K3625" t="s">
        <v>55</v>
      </c>
      <c r="L3625" t="s">
        <v>55</v>
      </c>
      <c r="M3625" t="s">
        <v>55</v>
      </c>
      <c r="N3625" t="s">
        <v>57</v>
      </c>
      <c r="O3625" t="s">
        <v>57</v>
      </c>
      <c r="P3625" t="s">
        <v>57</v>
      </c>
      <c r="Q3625" t="s">
        <v>57</v>
      </c>
      <c r="R3625" t="s">
        <v>57</v>
      </c>
      <c r="S3625" t="s">
        <v>55</v>
      </c>
      <c r="T3625" t="s">
        <v>57</v>
      </c>
      <c r="U3625" t="s">
        <v>57</v>
      </c>
      <c r="V3625" t="s">
        <v>57</v>
      </c>
      <c r="W3625" t="s">
        <v>55</v>
      </c>
      <c r="X3625" t="s">
        <v>57</v>
      </c>
      <c r="Y3625" t="s">
        <v>57</v>
      </c>
      <c r="Z3625" t="s">
        <v>57</v>
      </c>
      <c r="AA3625" t="s">
        <v>57</v>
      </c>
      <c r="AB3625" t="s">
        <v>57</v>
      </c>
      <c r="AC3625" t="s">
        <v>57</v>
      </c>
      <c r="AD3625" t="s">
        <v>57</v>
      </c>
      <c r="AE3625">
        <v>0</v>
      </c>
      <c r="AF3625">
        <v>0</v>
      </c>
      <c r="AG3625">
        <v>0</v>
      </c>
      <c r="AH3625">
        <v>0</v>
      </c>
      <c r="AI3625" s="18" t="str">
        <f t="shared" si="225"/>
        <v>1</v>
      </c>
      <c r="AJ3625" s="18" t="str">
        <f t="shared" si="226"/>
        <v>1</v>
      </c>
      <c r="AK3625" s="18" t="str">
        <f t="shared" si="227"/>
        <v>1</v>
      </c>
      <c r="AL3625" s="18">
        <f t="shared" si="228"/>
        <v>0</v>
      </c>
      <c r="AM3625" t="s">
        <v>55</v>
      </c>
      <c r="AN3625" t="s">
        <v>55</v>
      </c>
      <c r="AO3625">
        <v>0</v>
      </c>
      <c r="AP3625">
        <v>1</v>
      </c>
      <c r="AQ3625">
        <v>0</v>
      </c>
      <c r="AR3625" t="s">
        <v>59</v>
      </c>
      <c r="AS3625" t="s">
        <v>80</v>
      </c>
      <c r="AT3625" t="s">
        <v>80</v>
      </c>
      <c r="AU3625" t="s">
        <v>80</v>
      </c>
      <c r="AV3625" t="s">
        <v>9484</v>
      </c>
      <c r="AW3625" t="s">
        <v>4119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1</v>
      </c>
      <c r="BJ3625">
        <v>0</v>
      </c>
      <c r="BK3625">
        <v>0</v>
      </c>
      <c r="BL3625">
        <v>2016031226</v>
      </c>
      <c r="BM3625">
        <v>26</v>
      </c>
    </row>
    <row r="3626" spans="1:65">
      <c r="A3626" t="s">
        <v>9485</v>
      </c>
      <c r="B3626">
        <v>3625</v>
      </c>
      <c r="C3626" t="s">
        <v>301</v>
      </c>
      <c r="D3626">
        <v>1</v>
      </c>
      <c r="E3626">
        <v>26</v>
      </c>
      <c r="F3626">
        <v>2016031226</v>
      </c>
      <c r="G3626">
        <v>20160312</v>
      </c>
      <c r="H3626" t="s">
        <v>4120</v>
      </c>
      <c r="I3626" t="s">
        <v>4121</v>
      </c>
      <c r="J3626" t="s">
        <v>55</v>
      </c>
      <c r="K3626">
        <v>0</v>
      </c>
      <c r="L3626">
        <v>0</v>
      </c>
      <c r="M3626">
        <v>0</v>
      </c>
      <c r="N3626" t="s">
        <v>56</v>
      </c>
      <c r="O3626" t="s">
        <v>57</v>
      </c>
      <c r="P3626" t="s">
        <v>57</v>
      </c>
      <c r="Q3626" t="s">
        <v>3</v>
      </c>
      <c r="R3626" t="s">
        <v>80</v>
      </c>
      <c r="S3626" t="s">
        <v>55</v>
      </c>
      <c r="T3626" t="s">
        <v>56</v>
      </c>
      <c r="U3626" t="s">
        <v>56</v>
      </c>
      <c r="V3626" t="s">
        <v>68</v>
      </c>
      <c r="W3626" t="s">
        <v>55</v>
      </c>
      <c r="X3626" t="s">
        <v>56</v>
      </c>
      <c r="Y3626" t="s">
        <v>56</v>
      </c>
      <c r="Z3626" t="s">
        <v>56</v>
      </c>
      <c r="AA3626" t="s">
        <v>57</v>
      </c>
      <c r="AB3626" t="s">
        <v>56</v>
      </c>
      <c r="AC3626" t="s">
        <v>56</v>
      </c>
      <c r="AD3626" t="s">
        <v>56</v>
      </c>
      <c r="AE3626">
        <v>0</v>
      </c>
      <c r="AF3626">
        <v>0</v>
      </c>
      <c r="AG3626">
        <v>0</v>
      </c>
      <c r="AH3626">
        <v>1</v>
      </c>
      <c r="AI3626" s="18" t="str">
        <f t="shared" si="225"/>
        <v>1</v>
      </c>
      <c r="AJ3626" s="18" t="str">
        <f t="shared" si="226"/>
        <v>1</v>
      </c>
      <c r="AK3626" s="18" t="str">
        <f t="shared" si="227"/>
        <v>1</v>
      </c>
      <c r="AL3626" s="18">
        <f t="shared" si="228"/>
        <v>1</v>
      </c>
      <c r="AM3626" t="s">
        <v>55</v>
      </c>
      <c r="AN3626" t="s">
        <v>55</v>
      </c>
      <c r="AO3626">
        <v>0</v>
      </c>
      <c r="AP3626">
        <v>0</v>
      </c>
      <c r="AQ3626">
        <v>0</v>
      </c>
      <c r="AR3626" t="s">
        <v>209</v>
      </c>
      <c r="AS3626" t="s">
        <v>80</v>
      </c>
      <c r="AT3626" t="s">
        <v>80</v>
      </c>
      <c r="AU3626" t="s">
        <v>80</v>
      </c>
      <c r="AV3626" t="s">
        <v>9485</v>
      </c>
      <c r="AW3626" t="s">
        <v>4120</v>
      </c>
      <c r="AX3626">
        <v>0</v>
      </c>
      <c r="AY3626">
        <v>0</v>
      </c>
      <c r="AZ3626">
        <v>0</v>
      </c>
      <c r="BA3626">
        <v>1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1</v>
      </c>
      <c r="BL3626">
        <v>2016031226</v>
      </c>
      <c r="BM3626">
        <v>26</v>
      </c>
    </row>
    <row r="3627" spans="1:65">
      <c r="A3627" t="s">
        <v>9486</v>
      </c>
      <c r="B3627">
        <v>3626</v>
      </c>
      <c r="C3627" t="s">
        <v>57</v>
      </c>
      <c r="D3627" t="s">
        <v>55</v>
      </c>
      <c r="E3627">
        <v>26</v>
      </c>
      <c r="F3627">
        <v>2016031226</v>
      </c>
      <c r="G3627" t="s">
        <v>55</v>
      </c>
      <c r="H3627" t="s">
        <v>4122</v>
      </c>
      <c r="I3627" t="s">
        <v>55</v>
      </c>
      <c r="J3627" t="s">
        <v>55</v>
      </c>
      <c r="K3627" t="s">
        <v>55</v>
      </c>
      <c r="L3627" t="s">
        <v>55</v>
      </c>
      <c r="M3627" t="s">
        <v>55</v>
      </c>
      <c r="N3627" t="s">
        <v>57</v>
      </c>
      <c r="O3627" t="s">
        <v>57</v>
      </c>
      <c r="P3627" t="s">
        <v>57</v>
      </c>
      <c r="Q3627" t="s">
        <v>57</v>
      </c>
      <c r="R3627" t="s">
        <v>57</v>
      </c>
      <c r="S3627" t="s">
        <v>55</v>
      </c>
      <c r="T3627" t="s">
        <v>57</v>
      </c>
      <c r="U3627" t="s">
        <v>57</v>
      </c>
      <c r="V3627" t="s">
        <v>57</v>
      </c>
      <c r="W3627" t="s">
        <v>55</v>
      </c>
      <c r="X3627" t="s">
        <v>57</v>
      </c>
      <c r="Y3627" t="s">
        <v>57</v>
      </c>
      <c r="Z3627" t="s">
        <v>57</v>
      </c>
      <c r="AA3627" t="s">
        <v>57</v>
      </c>
      <c r="AB3627" t="s">
        <v>57</v>
      </c>
      <c r="AC3627" t="s">
        <v>57</v>
      </c>
      <c r="AD3627" t="s">
        <v>57</v>
      </c>
      <c r="AE3627">
        <v>0</v>
      </c>
      <c r="AF3627">
        <v>0</v>
      </c>
      <c r="AG3627">
        <v>0</v>
      </c>
      <c r="AH3627">
        <v>0</v>
      </c>
      <c r="AI3627" s="18" t="str">
        <f t="shared" si="225"/>
        <v>1</v>
      </c>
      <c r="AJ3627" s="18" t="str">
        <f t="shared" si="226"/>
        <v>1</v>
      </c>
      <c r="AK3627" s="18" t="str">
        <f t="shared" si="227"/>
        <v>1</v>
      </c>
      <c r="AL3627" s="18">
        <f t="shared" si="228"/>
        <v>0</v>
      </c>
      <c r="AM3627" t="s">
        <v>55</v>
      </c>
      <c r="AN3627" t="s">
        <v>55</v>
      </c>
      <c r="AO3627">
        <v>0</v>
      </c>
      <c r="AP3627">
        <v>1</v>
      </c>
      <c r="AQ3627">
        <v>0</v>
      </c>
      <c r="AR3627" t="s">
        <v>59</v>
      </c>
      <c r="AS3627" t="s">
        <v>80</v>
      </c>
      <c r="AT3627" t="s">
        <v>80</v>
      </c>
      <c r="AU3627" t="s">
        <v>80</v>
      </c>
      <c r="AV3627" t="s">
        <v>9486</v>
      </c>
      <c r="AW3627" t="s">
        <v>4122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1</v>
      </c>
      <c r="BJ3627">
        <v>0</v>
      </c>
      <c r="BK3627">
        <v>0</v>
      </c>
      <c r="BL3627">
        <v>2016031226</v>
      </c>
      <c r="BM3627">
        <v>26</v>
      </c>
    </row>
    <row r="3628" spans="1:65">
      <c r="A3628" t="s">
        <v>9487</v>
      </c>
      <c r="B3628">
        <v>3627</v>
      </c>
      <c r="C3628" t="s">
        <v>301</v>
      </c>
      <c r="D3628">
        <v>1</v>
      </c>
      <c r="E3628">
        <v>26</v>
      </c>
      <c r="F3628">
        <v>2016031226</v>
      </c>
      <c r="G3628">
        <v>20160312</v>
      </c>
      <c r="H3628" t="s">
        <v>4123</v>
      </c>
      <c r="I3628" t="s">
        <v>3606</v>
      </c>
      <c r="J3628" t="s">
        <v>55</v>
      </c>
      <c r="K3628">
        <v>0</v>
      </c>
      <c r="L3628">
        <v>0</v>
      </c>
      <c r="M3628">
        <v>0</v>
      </c>
      <c r="N3628" t="s">
        <v>68</v>
      </c>
      <c r="O3628" t="s">
        <v>57</v>
      </c>
      <c r="P3628" t="s">
        <v>57</v>
      </c>
      <c r="Q3628" t="s">
        <v>3</v>
      </c>
      <c r="R3628" t="s">
        <v>174</v>
      </c>
      <c r="S3628" t="s">
        <v>55</v>
      </c>
      <c r="T3628" t="s">
        <v>56</v>
      </c>
      <c r="U3628" t="s">
        <v>56</v>
      </c>
      <c r="V3628" t="s">
        <v>68</v>
      </c>
      <c r="W3628" t="s">
        <v>55</v>
      </c>
      <c r="X3628" t="s">
        <v>56</v>
      </c>
      <c r="Y3628" t="s">
        <v>56</v>
      </c>
      <c r="Z3628" t="s">
        <v>56</v>
      </c>
      <c r="AA3628" t="s">
        <v>57</v>
      </c>
      <c r="AB3628" t="s">
        <v>56</v>
      </c>
      <c r="AC3628" t="s">
        <v>56</v>
      </c>
      <c r="AD3628" t="s">
        <v>56</v>
      </c>
      <c r="AE3628">
        <v>0</v>
      </c>
      <c r="AF3628">
        <v>0</v>
      </c>
      <c r="AG3628">
        <v>0</v>
      </c>
      <c r="AH3628">
        <v>1</v>
      </c>
      <c r="AI3628" s="18" t="str">
        <f t="shared" si="225"/>
        <v>1</v>
      </c>
      <c r="AJ3628" s="18" t="str">
        <f t="shared" si="226"/>
        <v>1</v>
      </c>
      <c r="AK3628" s="18" t="str">
        <f t="shared" si="227"/>
        <v>1</v>
      </c>
      <c r="AL3628" s="18">
        <f t="shared" si="228"/>
        <v>1</v>
      </c>
      <c r="AM3628" t="s">
        <v>55</v>
      </c>
      <c r="AN3628" t="s">
        <v>55</v>
      </c>
      <c r="AO3628">
        <v>1</v>
      </c>
      <c r="AP3628">
        <v>0</v>
      </c>
      <c r="AQ3628">
        <v>0</v>
      </c>
      <c r="AR3628" t="s">
        <v>589</v>
      </c>
      <c r="AS3628" t="s">
        <v>174</v>
      </c>
      <c r="AT3628" t="s">
        <v>174</v>
      </c>
      <c r="AU3628" t="s">
        <v>1326</v>
      </c>
      <c r="AV3628" t="s">
        <v>9487</v>
      </c>
      <c r="AW3628" t="s">
        <v>4123</v>
      </c>
      <c r="AX3628">
        <v>0</v>
      </c>
      <c r="AY3628">
        <v>0</v>
      </c>
      <c r="AZ3628">
        <v>0</v>
      </c>
      <c r="BA3628">
        <v>1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1</v>
      </c>
      <c r="BL3628">
        <v>2016031226</v>
      </c>
      <c r="BM3628">
        <v>26</v>
      </c>
    </row>
    <row r="3629" spans="1:65">
      <c r="A3629" t="s">
        <v>9488</v>
      </c>
      <c r="B3629">
        <v>3628</v>
      </c>
      <c r="C3629" t="s">
        <v>57</v>
      </c>
      <c r="D3629" t="s">
        <v>55</v>
      </c>
      <c r="E3629">
        <v>26</v>
      </c>
      <c r="F3629">
        <v>2016031226</v>
      </c>
      <c r="G3629" t="s">
        <v>55</v>
      </c>
      <c r="H3629" t="s">
        <v>4124</v>
      </c>
      <c r="I3629" t="s">
        <v>55</v>
      </c>
      <c r="J3629" t="s">
        <v>55</v>
      </c>
      <c r="K3629" t="s">
        <v>55</v>
      </c>
      <c r="L3629" t="s">
        <v>55</v>
      </c>
      <c r="M3629" t="s">
        <v>55</v>
      </c>
      <c r="N3629" t="s">
        <v>57</v>
      </c>
      <c r="O3629" t="s">
        <v>57</v>
      </c>
      <c r="P3629" t="s">
        <v>57</v>
      </c>
      <c r="Q3629" t="s">
        <v>57</v>
      </c>
      <c r="R3629" t="s">
        <v>57</v>
      </c>
      <c r="S3629" t="s">
        <v>55</v>
      </c>
      <c r="T3629" t="s">
        <v>57</v>
      </c>
      <c r="U3629" t="s">
        <v>57</v>
      </c>
      <c r="V3629" t="s">
        <v>57</v>
      </c>
      <c r="W3629" t="s">
        <v>55</v>
      </c>
      <c r="X3629" t="s">
        <v>57</v>
      </c>
      <c r="Y3629" t="s">
        <v>57</v>
      </c>
      <c r="Z3629" t="s">
        <v>57</v>
      </c>
      <c r="AA3629" t="s">
        <v>57</v>
      </c>
      <c r="AB3629" t="s">
        <v>57</v>
      </c>
      <c r="AC3629" t="s">
        <v>57</v>
      </c>
      <c r="AD3629" t="s">
        <v>57</v>
      </c>
      <c r="AE3629">
        <v>0</v>
      </c>
      <c r="AF3629">
        <v>0</v>
      </c>
      <c r="AG3629">
        <v>0</v>
      </c>
      <c r="AH3629">
        <v>0</v>
      </c>
      <c r="AI3629" s="18" t="str">
        <f t="shared" si="225"/>
        <v>1</v>
      </c>
      <c r="AJ3629" s="18" t="str">
        <f t="shared" si="226"/>
        <v>1</v>
      </c>
      <c r="AK3629" s="18" t="str">
        <f t="shared" si="227"/>
        <v>1</v>
      </c>
      <c r="AL3629" s="18">
        <f t="shared" si="228"/>
        <v>0</v>
      </c>
      <c r="AM3629" t="s">
        <v>55</v>
      </c>
      <c r="AN3629" t="s">
        <v>55</v>
      </c>
      <c r="AO3629">
        <v>0</v>
      </c>
      <c r="AP3629">
        <v>1</v>
      </c>
      <c r="AQ3629">
        <v>0</v>
      </c>
      <c r="AR3629" t="s">
        <v>59</v>
      </c>
      <c r="AS3629" t="s">
        <v>80</v>
      </c>
      <c r="AT3629" t="s">
        <v>80</v>
      </c>
      <c r="AU3629" t="s">
        <v>80</v>
      </c>
      <c r="AV3629" t="s">
        <v>9488</v>
      </c>
      <c r="AW3629" t="s">
        <v>4124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0</v>
      </c>
      <c r="BL3629">
        <v>2016031226</v>
      </c>
      <c r="BM3629">
        <v>26</v>
      </c>
    </row>
    <row r="3630" spans="1:65">
      <c r="A3630" t="s">
        <v>9489</v>
      </c>
      <c r="B3630">
        <v>3629</v>
      </c>
      <c r="C3630" t="s">
        <v>301</v>
      </c>
      <c r="D3630">
        <v>1</v>
      </c>
      <c r="E3630">
        <v>26</v>
      </c>
      <c r="F3630">
        <v>2016031226</v>
      </c>
      <c r="G3630">
        <v>20160312</v>
      </c>
      <c r="H3630" t="s">
        <v>4125</v>
      </c>
      <c r="I3630" t="s">
        <v>54</v>
      </c>
      <c r="J3630" t="s">
        <v>55</v>
      </c>
      <c r="K3630">
        <v>0</v>
      </c>
      <c r="L3630">
        <v>0</v>
      </c>
      <c r="M3630">
        <v>0</v>
      </c>
      <c r="N3630" t="s">
        <v>56</v>
      </c>
      <c r="O3630" t="s">
        <v>57</v>
      </c>
      <c r="P3630" t="s">
        <v>57</v>
      </c>
      <c r="Q3630" t="s">
        <v>4</v>
      </c>
      <c r="R3630" t="s">
        <v>80</v>
      </c>
      <c r="S3630" t="s">
        <v>55</v>
      </c>
      <c r="T3630" t="s">
        <v>56</v>
      </c>
      <c r="U3630" t="s">
        <v>56</v>
      </c>
      <c r="V3630" t="s">
        <v>56</v>
      </c>
      <c r="W3630" t="s">
        <v>55</v>
      </c>
      <c r="X3630" t="s">
        <v>56</v>
      </c>
      <c r="Y3630" t="s">
        <v>56</v>
      </c>
      <c r="Z3630" t="s">
        <v>56</v>
      </c>
      <c r="AA3630" t="s">
        <v>57</v>
      </c>
      <c r="AB3630" t="s">
        <v>56</v>
      </c>
      <c r="AC3630" t="s">
        <v>56</v>
      </c>
      <c r="AD3630" t="s">
        <v>56</v>
      </c>
      <c r="AE3630">
        <v>0</v>
      </c>
      <c r="AF3630">
        <v>0</v>
      </c>
      <c r="AG3630">
        <v>0</v>
      </c>
      <c r="AH3630">
        <v>1</v>
      </c>
      <c r="AI3630" s="18" t="str">
        <f t="shared" si="225"/>
        <v>1</v>
      </c>
      <c r="AJ3630" s="18" t="str">
        <f t="shared" si="226"/>
        <v>1</v>
      </c>
      <c r="AK3630" s="18" t="str">
        <f t="shared" si="227"/>
        <v>1</v>
      </c>
      <c r="AL3630" s="18">
        <f t="shared" si="228"/>
        <v>1</v>
      </c>
      <c r="AM3630" t="s">
        <v>55</v>
      </c>
      <c r="AN3630" t="s">
        <v>55</v>
      </c>
      <c r="AO3630">
        <v>0</v>
      </c>
      <c r="AP3630">
        <v>0</v>
      </c>
      <c r="AQ3630">
        <v>0</v>
      </c>
      <c r="AR3630" t="s">
        <v>59</v>
      </c>
      <c r="AS3630" t="s">
        <v>80</v>
      </c>
      <c r="AT3630" t="s">
        <v>80</v>
      </c>
      <c r="AU3630" t="s">
        <v>80</v>
      </c>
      <c r="AV3630" t="s">
        <v>9489</v>
      </c>
      <c r="AW3630" t="s">
        <v>4125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1</v>
      </c>
      <c r="BL3630">
        <v>2016031226</v>
      </c>
      <c r="BM3630">
        <v>26</v>
      </c>
    </row>
    <row r="3631" spans="1:65">
      <c r="A3631" t="s">
        <v>9490</v>
      </c>
      <c r="B3631">
        <v>3630</v>
      </c>
      <c r="C3631" t="s">
        <v>301</v>
      </c>
      <c r="D3631">
        <v>1</v>
      </c>
      <c r="E3631">
        <v>26</v>
      </c>
      <c r="F3631">
        <v>2016031226</v>
      </c>
      <c r="G3631">
        <v>20160312</v>
      </c>
      <c r="H3631" t="s">
        <v>4126</v>
      </c>
      <c r="I3631" t="s">
        <v>54</v>
      </c>
      <c r="J3631" t="s">
        <v>55</v>
      </c>
      <c r="K3631">
        <v>0</v>
      </c>
      <c r="L3631">
        <v>0</v>
      </c>
      <c r="M3631">
        <v>0</v>
      </c>
      <c r="N3631" t="s">
        <v>56</v>
      </c>
      <c r="O3631" t="s">
        <v>57</v>
      </c>
      <c r="P3631" t="s">
        <v>57</v>
      </c>
      <c r="Q3631" t="s">
        <v>4</v>
      </c>
      <c r="R3631" t="s">
        <v>80</v>
      </c>
      <c r="S3631" t="s">
        <v>55</v>
      </c>
      <c r="T3631" t="s">
        <v>56</v>
      </c>
      <c r="U3631" t="s">
        <v>56</v>
      </c>
      <c r="V3631" t="s">
        <v>56</v>
      </c>
      <c r="W3631" t="s">
        <v>55</v>
      </c>
      <c r="X3631" t="s">
        <v>56</v>
      </c>
      <c r="Y3631" t="s">
        <v>56</v>
      </c>
      <c r="Z3631" t="s">
        <v>56</v>
      </c>
      <c r="AA3631" t="s">
        <v>57</v>
      </c>
      <c r="AB3631" t="s">
        <v>56</v>
      </c>
      <c r="AC3631" t="s">
        <v>56</v>
      </c>
      <c r="AD3631" t="s">
        <v>56</v>
      </c>
      <c r="AE3631">
        <v>0</v>
      </c>
      <c r="AF3631">
        <v>0</v>
      </c>
      <c r="AG3631">
        <v>0</v>
      </c>
      <c r="AH3631">
        <v>1</v>
      </c>
      <c r="AI3631" s="18" t="str">
        <f t="shared" si="225"/>
        <v>1</v>
      </c>
      <c r="AJ3631" s="18" t="str">
        <f t="shared" si="226"/>
        <v>1</v>
      </c>
      <c r="AK3631" s="18" t="str">
        <f t="shared" si="227"/>
        <v>1</v>
      </c>
      <c r="AL3631" s="18">
        <f t="shared" si="228"/>
        <v>1</v>
      </c>
      <c r="AM3631" t="s">
        <v>55</v>
      </c>
      <c r="AN3631" t="s">
        <v>55</v>
      </c>
      <c r="AO3631">
        <v>0</v>
      </c>
      <c r="AP3631">
        <v>0</v>
      </c>
      <c r="AQ3631">
        <v>0</v>
      </c>
      <c r="AR3631" t="s">
        <v>59</v>
      </c>
      <c r="AS3631" t="s">
        <v>80</v>
      </c>
      <c r="AT3631" t="s">
        <v>80</v>
      </c>
      <c r="AU3631" t="s">
        <v>80</v>
      </c>
      <c r="AV3631" t="s">
        <v>9490</v>
      </c>
      <c r="AW3631" t="s">
        <v>4126</v>
      </c>
      <c r="AX3631">
        <v>0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1</v>
      </c>
      <c r="BL3631">
        <v>2016031226</v>
      </c>
      <c r="BM3631">
        <v>26</v>
      </c>
    </row>
    <row r="3632" spans="1:65">
      <c r="A3632" t="s">
        <v>9491</v>
      </c>
      <c r="B3632">
        <v>3631</v>
      </c>
      <c r="C3632" t="s">
        <v>301</v>
      </c>
      <c r="D3632">
        <v>1</v>
      </c>
      <c r="E3632">
        <v>26</v>
      </c>
      <c r="F3632">
        <v>2016031226</v>
      </c>
      <c r="G3632">
        <v>20160312</v>
      </c>
      <c r="H3632" t="s">
        <v>4127</v>
      </c>
      <c r="I3632" t="s">
        <v>54</v>
      </c>
      <c r="J3632" t="s">
        <v>55</v>
      </c>
      <c r="K3632">
        <v>0</v>
      </c>
      <c r="L3632">
        <v>0</v>
      </c>
      <c r="M3632">
        <v>0</v>
      </c>
      <c r="N3632" t="s">
        <v>56</v>
      </c>
      <c r="O3632" t="s">
        <v>57</v>
      </c>
      <c r="P3632" t="s">
        <v>57</v>
      </c>
      <c r="Q3632" t="s">
        <v>4</v>
      </c>
      <c r="R3632" t="s">
        <v>80</v>
      </c>
      <c r="S3632" t="s">
        <v>55</v>
      </c>
      <c r="T3632" t="s">
        <v>56</v>
      </c>
      <c r="U3632" t="s">
        <v>56</v>
      </c>
      <c r="V3632" t="s">
        <v>56</v>
      </c>
      <c r="W3632" t="s">
        <v>55</v>
      </c>
      <c r="X3632" t="s">
        <v>56</v>
      </c>
      <c r="Y3632" t="s">
        <v>56</v>
      </c>
      <c r="Z3632" t="s">
        <v>56</v>
      </c>
      <c r="AA3632" t="s">
        <v>57</v>
      </c>
      <c r="AB3632" t="s">
        <v>56</v>
      </c>
      <c r="AC3632" t="s">
        <v>56</v>
      </c>
      <c r="AD3632" t="s">
        <v>56</v>
      </c>
      <c r="AE3632">
        <v>0</v>
      </c>
      <c r="AF3632">
        <v>0</v>
      </c>
      <c r="AG3632">
        <v>0</v>
      </c>
      <c r="AH3632">
        <v>1</v>
      </c>
      <c r="AI3632" s="18" t="str">
        <f t="shared" si="225"/>
        <v>1</v>
      </c>
      <c r="AJ3632" s="18" t="str">
        <f t="shared" si="226"/>
        <v>1</v>
      </c>
      <c r="AK3632" s="18" t="str">
        <f t="shared" si="227"/>
        <v>1</v>
      </c>
      <c r="AL3632" s="18">
        <f t="shared" si="228"/>
        <v>1</v>
      </c>
      <c r="AM3632" t="s">
        <v>55</v>
      </c>
      <c r="AN3632" t="s">
        <v>55</v>
      </c>
      <c r="AO3632">
        <v>0</v>
      </c>
      <c r="AP3632">
        <v>0</v>
      </c>
      <c r="AQ3632">
        <v>0</v>
      </c>
      <c r="AR3632" t="s">
        <v>59</v>
      </c>
      <c r="AS3632" t="s">
        <v>80</v>
      </c>
      <c r="AT3632" t="s">
        <v>80</v>
      </c>
      <c r="AU3632" t="s">
        <v>80</v>
      </c>
      <c r="AV3632" t="s">
        <v>9491</v>
      </c>
      <c r="AW3632" t="s">
        <v>4127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1</v>
      </c>
      <c r="BL3632">
        <v>2016031226</v>
      </c>
      <c r="BM3632">
        <v>26</v>
      </c>
    </row>
    <row r="3633" spans="1:65">
      <c r="A3633" t="s">
        <v>9492</v>
      </c>
      <c r="B3633">
        <v>3632</v>
      </c>
      <c r="C3633" t="s">
        <v>301</v>
      </c>
      <c r="D3633">
        <v>1</v>
      </c>
      <c r="E3633">
        <v>26</v>
      </c>
      <c r="F3633">
        <v>2016031226</v>
      </c>
      <c r="G3633">
        <v>20160312</v>
      </c>
      <c r="H3633" t="s">
        <v>4128</v>
      </c>
      <c r="I3633" t="s">
        <v>54</v>
      </c>
      <c r="J3633" t="s">
        <v>55</v>
      </c>
      <c r="K3633">
        <v>0</v>
      </c>
      <c r="L3633">
        <v>0</v>
      </c>
      <c r="M3633">
        <v>0</v>
      </c>
      <c r="N3633" t="s">
        <v>56</v>
      </c>
      <c r="O3633" t="s">
        <v>57</v>
      </c>
      <c r="P3633" t="s">
        <v>57</v>
      </c>
      <c r="Q3633" t="s">
        <v>4</v>
      </c>
      <c r="R3633" t="s">
        <v>80</v>
      </c>
      <c r="S3633" t="s">
        <v>55</v>
      </c>
      <c r="T3633" t="s">
        <v>56</v>
      </c>
      <c r="U3633" t="s">
        <v>56</v>
      </c>
      <c r="V3633" t="s">
        <v>56</v>
      </c>
      <c r="W3633" t="s">
        <v>55</v>
      </c>
      <c r="X3633" t="s">
        <v>56</v>
      </c>
      <c r="Y3633" t="s">
        <v>56</v>
      </c>
      <c r="Z3633" t="s">
        <v>56</v>
      </c>
      <c r="AA3633" t="s">
        <v>57</v>
      </c>
      <c r="AB3633" t="s">
        <v>56</v>
      </c>
      <c r="AC3633" t="s">
        <v>56</v>
      </c>
      <c r="AD3633" t="s">
        <v>56</v>
      </c>
      <c r="AE3633">
        <v>0</v>
      </c>
      <c r="AF3633">
        <v>0</v>
      </c>
      <c r="AG3633">
        <v>0</v>
      </c>
      <c r="AH3633">
        <v>1</v>
      </c>
      <c r="AI3633" s="18" t="str">
        <f t="shared" si="225"/>
        <v>1</v>
      </c>
      <c r="AJ3633" s="18" t="str">
        <f t="shared" si="226"/>
        <v>1</v>
      </c>
      <c r="AK3633" s="18" t="str">
        <f t="shared" si="227"/>
        <v>1</v>
      </c>
      <c r="AL3633" s="18">
        <f t="shared" si="228"/>
        <v>1</v>
      </c>
      <c r="AM3633" t="s">
        <v>55</v>
      </c>
      <c r="AN3633" t="s">
        <v>55</v>
      </c>
      <c r="AO3633">
        <v>1</v>
      </c>
      <c r="AP3633">
        <v>0</v>
      </c>
      <c r="AQ3633">
        <v>0</v>
      </c>
      <c r="AR3633" t="s">
        <v>59</v>
      </c>
      <c r="AS3633" t="s">
        <v>80</v>
      </c>
      <c r="AT3633" t="s">
        <v>80</v>
      </c>
      <c r="AU3633" t="s">
        <v>80</v>
      </c>
      <c r="AV3633" t="s">
        <v>9492</v>
      </c>
      <c r="AW3633" t="s">
        <v>4128</v>
      </c>
      <c r="AX3633">
        <v>0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1</v>
      </c>
      <c r="BL3633">
        <v>2016031226</v>
      </c>
      <c r="BM3633">
        <v>26</v>
      </c>
    </row>
    <row r="3634" spans="1:65">
      <c r="A3634" t="s">
        <v>9493</v>
      </c>
      <c r="B3634">
        <v>3633</v>
      </c>
      <c r="C3634" t="s">
        <v>301</v>
      </c>
      <c r="D3634">
        <v>1</v>
      </c>
      <c r="E3634">
        <v>26</v>
      </c>
      <c r="F3634">
        <v>2016031226</v>
      </c>
      <c r="G3634">
        <v>20160312</v>
      </c>
      <c r="H3634" t="s">
        <v>4129</v>
      </c>
      <c r="I3634" t="s">
        <v>54</v>
      </c>
      <c r="J3634" t="s">
        <v>55</v>
      </c>
      <c r="K3634">
        <v>0</v>
      </c>
      <c r="L3634">
        <v>0</v>
      </c>
      <c r="M3634">
        <v>0</v>
      </c>
      <c r="N3634" t="s">
        <v>56</v>
      </c>
      <c r="O3634" t="s">
        <v>57</v>
      </c>
      <c r="P3634" t="s">
        <v>57</v>
      </c>
      <c r="Q3634" t="s">
        <v>4</v>
      </c>
      <c r="R3634" t="s">
        <v>80</v>
      </c>
      <c r="S3634" t="s">
        <v>55</v>
      </c>
      <c r="T3634" t="s">
        <v>56</v>
      </c>
      <c r="U3634" t="s">
        <v>56</v>
      </c>
      <c r="V3634" t="s">
        <v>56</v>
      </c>
      <c r="W3634" t="s">
        <v>55</v>
      </c>
      <c r="X3634" t="s">
        <v>56</v>
      </c>
      <c r="Y3634" t="s">
        <v>56</v>
      </c>
      <c r="Z3634" t="s">
        <v>56</v>
      </c>
      <c r="AA3634" t="s">
        <v>57</v>
      </c>
      <c r="AB3634" t="s">
        <v>56</v>
      </c>
      <c r="AC3634" t="s">
        <v>56</v>
      </c>
      <c r="AD3634" t="s">
        <v>56</v>
      </c>
      <c r="AE3634">
        <v>0</v>
      </c>
      <c r="AF3634">
        <v>0</v>
      </c>
      <c r="AG3634">
        <v>0</v>
      </c>
      <c r="AH3634">
        <v>1</v>
      </c>
      <c r="AI3634" s="18" t="str">
        <f t="shared" si="225"/>
        <v>1</v>
      </c>
      <c r="AJ3634" s="18" t="str">
        <f t="shared" si="226"/>
        <v>1</v>
      </c>
      <c r="AK3634" s="18" t="str">
        <f t="shared" si="227"/>
        <v>1</v>
      </c>
      <c r="AL3634" s="18">
        <f t="shared" si="228"/>
        <v>1</v>
      </c>
      <c r="AM3634" t="s">
        <v>55</v>
      </c>
      <c r="AN3634" t="s">
        <v>55</v>
      </c>
      <c r="AO3634">
        <v>0</v>
      </c>
      <c r="AP3634">
        <v>0</v>
      </c>
      <c r="AQ3634">
        <v>0</v>
      </c>
      <c r="AR3634" t="s">
        <v>59</v>
      </c>
      <c r="AS3634" t="s">
        <v>80</v>
      </c>
      <c r="AT3634" t="s">
        <v>80</v>
      </c>
      <c r="AU3634" t="s">
        <v>80</v>
      </c>
      <c r="AV3634" t="s">
        <v>9493</v>
      </c>
      <c r="AW3634" t="s">
        <v>4129</v>
      </c>
      <c r="AX3634">
        <v>0</v>
      </c>
      <c r="AY3634">
        <v>0</v>
      </c>
      <c r="AZ3634">
        <v>0</v>
      </c>
      <c r="BA3634">
        <v>1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1</v>
      </c>
      <c r="BL3634">
        <v>2016031226</v>
      </c>
      <c r="BM3634">
        <v>26</v>
      </c>
    </row>
    <row r="3635" spans="1:65">
      <c r="A3635" t="s">
        <v>9494</v>
      </c>
      <c r="B3635">
        <v>3634</v>
      </c>
      <c r="C3635" t="s">
        <v>301</v>
      </c>
      <c r="D3635">
        <v>1</v>
      </c>
      <c r="E3635">
        <v>26</v>
      </c>
      <c r="F3635">
        <v>2016031226</v>
      </c>
      <c r="G3635">
        <v>20160312</v>
      </c>
      <c r="H3635" t="s">
        <v>4130</v>
      </c>
      <c r="I3635" t="s">
        <v>281</v>
      </c>
      <c r="J3635" t="s">
        <v>55</v>
      </c>
      <c r="K3635">
        <v>0</v>
      </c>
      <c r="L3635">
        <v>0</v>
      </c>
      <c r="M3635">
        <v>0</v>
      </c>
      <c r="N3635" t="s">
        <v>56</v>
      </c>
      <c r="O3635" t="s">
        <v>57</v>
      </c>
      <c r="P3635" t="s">
        <v>57</v>
      </c>
      <c r="Q3635" t="s">
        <v>3</v>
      </c>
      <c r="R3635" t="s">
        <v>4131</v>
      </c>
      <c r="S3635" t="s">
        <v>55</v>
      </c>
      <c r="T3635" t="s">
        <v>56</v>
      </c>
      <c r="U3635" t="s">
        <v>56</v>
      </c>
      <c r="V3635" t="s">
        <v>56</v>
      </c>
      <c r="W3635" t="s">
        <v>55</v>
      </c>
      <c r="X3635" t="s">
        <v>56</v>
      </c>
      <c r="Y3635" t="s">
        <v>56</v>
      </c>
      <c r="Z3635" t="s">
        <v>56</v>
      </c>
      <c r="AA3635" t="s">
        <v>57</v>
      </c>
      <c r="AB3635" t="s">
        <v>56</v>
      </c>
      <c r="AC3635" t="s">
        <v>56</v>
      </c>
      <c r="AD3635" t="s">
        <v>56</v>
      </c>
      <c r="AE3635">
        <v>0</v>
      </c>
      <c r="AF3635">
        <v>0</v>
      </c>
      <c r="AG3635">
        <v>0</v>
      </c>
      <c r="AH3635">
        <v>1</v>
      </c>
      <c r="AI3635" s="18" t="str">
        <f t="shared" si="225"/>
        <v>1</v>
      </c>
      <c r="AJ3635" s="18" t="str">
        <f t="shared" si="226"/>
        <v>1</v>
      </c>
      <c r="AK3635" s="18" t="str">
        <f t="shared" si="227"/>
        <v>1</v>
      </c>
      <c r="AL3635" s="18">
        <f t="shared" si="228"/>
        <v>1</v>
      </c>
      <c r="AM3635" t="s">
        <v>55</v>
      </c>
      <c r="AN3635" t="s">
        <v>55</v>
      </c>
      <c r="AO3635">
        <v>0</v>
      </c>
      <c r="AP3635">
        <v>0</v>
      </c>
      <c r="AQ3635">
        <v>0</v>
      </c>
      <c r="AR3635" t="s">
        <v>101</v>
      </c>
      <c r="AS3635" t="s">
        <v>102</v>
      </c>
      <c r="AT3635" t="s">
        <v>102</v>
      </c>
      <c r="AU3635" t="s">
        <v>4450</v>
      </c>
      <c r="AV3635" t="s">
        <v>9494</v>
      </c>
      <c r="AW3635" t="s">
        <v>4130</v>
      </c>
      <c r="AX3635">
        <v>0</v>
      </c>
      <c r="AY3635">
        <v>0</v>
      </c>
      <c r="AZ3635">
        <v>0</v>
      </c>
      <c r="BA3635">
        <v>1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1</v>
      </c>
      <c r="BL3635">
        <v>2016031226</v>
      </c>
      <c r="BM3635">
        <v>26</v>
      </c>
    </row>
    <row r="3636" spans="1:65">
      <c r="A3636" t="s">
        <v>9495</v>
      </c>
      <c r="B3636">
        <v>3635</v>
      </c>
      <c r="C3636" t="s">
        <v>301</v>
      </c>
      <c r="D3636">
        <v>1</v>
      </c>
      <c r="E3636">
        <v>26</v>
      </c>
      <c r="F3636">
        <v>2016031226</v>
      </c>
      <c r="G3636">
        <v>20160312</v>
      </c>
      <c r="H3636" t="s">
        <v>4132</v>
      </c>
      <c r="I3636" t="s">
        <v>281</v>
      </c>
      <c r="J3636" t="s">
        <v>55</v>
      </c>
      <c r="K3636">
        <v>0</v>
      </c>
      <c r="L3636">
        <v>0</v>
      </c>
      <c r="M3636">
        <v>0</v>
      </c>
      <c r="N3636" t="s">
        <v>56</v>
      </c>
      <c r="O3636" t="s">
        <v>57</v>
      </c>
      <c r="P3636" t="s">
        <v>57</v>
      </c>
      <c r="Q3636" t="s">
        <v>3</v>
      </c>
      <c r="R3636" t="s">
        <v>4131</v>
      </c>
      <c r="S3636" t="s">
        <v>55</v>
      </c>
      <c r="T3636" t="s">
        <v>56</v>
      </c>
      <c r="U3636" t="s">
        <v>56</v>
      </c>
      <c r="V3636" t="s">
        <v>56</v>
      </c>
      <c r="W3636" t="s">
        <v>55</v>
      </c>
      <c r="X3636" t="s">
        <v>56</v>
      </c>
      <c r="Y3636" t="s">
        <v>56</v>
      </c>
      <c r="Z3636" t="s">
        <v>56</v>
      </c>
      <c r="AA3636" t="s">
        <v>57</v>
      </c>
      <c r="AB3636" t="s">
        <v>56</v>
      </c>
      <c r="AC3636" t="s">
        <v>56</v>
      </c>
      <c r="AD3636" t="s">
        <v>56</v>
      </c>
      <c r="AE3636">
        <v>0</v>
      </c>
      <c r="AF3636">
        <v>0</v>
      </c>
      <c r="AG3636">
        <v>0</v>
      </c>
      <c r="AH3636">
        <v>1</v>
      </c>
      <c r="AI3636" s="18" t="str">
        <f t="shared" si="225"/>
        <v>1</v>
      </c>
      <c r="AJ3636" s="18" t="str">
        <f t="shared" si="226"/>
        <v>1</v>
      </c>
      <c r="AK3636" s="18" t="str">
        <f t="shared" si="227"/>
        <v>1</v>
      </c>
      <c r="AL3636" s="18">
        <f t="shared" si="228"/>
        <v>1</v>
      </c>
      <c r="AM3636" t="s">
        <v>55</v>
      </c>
      <c r="AN3636" t="s">
        <v>55</v>
      </c>
      <c r="AO3636">
        <v>0</v>
      </c>
      <c r="AP3636">
        <v>0</v>
      </c>
      <c r="AQ3636">
        <v>0</v>
      </c>
      <c r="AR3636" t="s">
        <v>101</v>
      </c>
      <c r="AS3636" t="s">
        <v>102</v>
      </c>
      <c r="AT3636" t="s">
        <v>102</v>
      </c>
      <c r="AU3636" t="s">
        <v>4450</v>
      </c>
      <c r="AV3636" t="s">
        <v>9495</v>
      </c>
      <c r="AW3636" t="s">
        <v>4132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1</v>
      </c>
      <c r="BL3636">
        <v>2016031226</v>
      </c>
      <c r="BM3636">
        <v>26</v>
      </c>
    </row>
    <row r="3637" spans="1:65">
      <c r="A3637" t="s">
        <v>9496</v>
      </c>
      <c r="B3637">
        <v>3636</v>
      </c>
      <c r="C3637" t="s">
        <v>301</v>
      </c>
      <c r="D3637">
        <v>1</v>
      </c>
      <c r="E3637">
        <v>26</v>
      </c>
      <c r="F3637">
        <v>2016031226</v>
      </c>
      <c r="G3637">
        <v>20160312</v>
      </c>
      <c r="H3637" t="s">
        <v>4133</v>
      </c>
      <c r="I3637" t="s">
        <v>281</v>
      </c>
      <c r="J3637" t="s">
        <v>55</v>
      </c>
      <c r="K3637">
        <v>2</v>
      </c>
      <c r="L3637">
        <v>0</v>
      </c>
      <c r="M3637">
        <v>2</v>
      </c>
      <c r="N3637" t="s">
        <v>56</v>
      </c>
      <c r="O3637" t="s">
        <v>281</v>
      </c>
      <c r="P3637" t="s">
        <v>56</v>
      </c>
      <c r="Q3637" t="s">
        <v>3</v>
      </c>
      <c r="R3637" t="s">
        <v>4131</v>
      </c>
      <c r="S3637" t="s">
        <v>55</v>
      </c>
      <c r="T3637" t="s">
        <v>56</v>
      </c>
      <c r="U3637" t="s">
        <v>56</v>
      </c>
      <c r="V3637" t="s">
        <v>56</v>
      </c>
      <c r="W3637" t="s">
        <v>55</v>
      </c>
      <c r="X3637" t="s">
        <v>56</v>
      </c>
      <c r="Y3637" t="s">
        <v>56</v>
      </c>
      <c r="Z3637" t="s">
        <v>56</v>
      </c>
      <c r="AA3637" t="s">
        <v>57</v>
      </c>
      <c r="AB3637" t="s">
        <v>56</v>
      </c>
      <c r="AC3637" t="s">
        <v>56</v>
      </c>
      <c r="AD3637" t="s">
        <v>56</v>
      </c>
      <c r="AE3637">
        <v>0</v>
      </c>
      <c r="AF3637">
        <v>0</v>
      </c>
      <c r="AG3637">
        <v>0</v>
      </c>
      <c r="AH3637">
        <v>1</v>
      </c>
      <c r="AI3637" s="18" t="str">
        <f t="shared" si="225"/>
        <v>1</v>
      </c>
      <c r="AJ3637" s="18" t="str">
        <f t="shared" si="226"/>
        <v>1</v>
      </c>
      <c r="AK3637" s="18" t="str">
        <f t="shared" si="227"/>
        <v>1</v>
      </c>
      <c r="AL3637" s="18">
        <f t="shared" si="228"/>
        <v>1</v>
      </c>
      <c r="AM3637" t="s">
        <v>55</v>
      </c>
      <c r="AN3637" t="s">
        <v>55</v>
      </c>
      <c r="AO3637">
        <v>1</v>
      </c>
      <c r="AP3637">
        <v>0</v>
      </c>
      <c r="AQ3637">
        <v>0</v>
      </c>
      <c r="AR3637" t="s">
        <v>101</v>
      </c>
      <c r="AS3637" t="s">
        <v>102</v>
      </c>
      <c r="AT3637" t="s">
        <v>102</v>
      </c>
      <c r="AU3637" t="s">
        <v>4450</v>
      </c>
      <c r="AV3637" t="s">
        <v>9496</v>
      </c>
      <c r="AW3637" t="s">
        <v>4133</v>
      </c>
      <c r="AX3637">
        <v>0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1</v>
      </c>
      <c r="BL3637">
        <v>2016031226</v>
      </c>
      <c r="BM3637">
        <v>26</v>
      </c>
    </row>
    <row r="3638" spans="1:65">
      <c r="A3638" t="s">
        <v>9497</v>
      </c>
      <c r="B3638">
        <v>3637</v>
      </c>
      <c r="C3638" t="s">
        <v>57</v>
      </c>
      <c r="D3638" t="s">
        <v>55</v>
      </c>
      <c r="E3638">
        <v>26</v>
      </c>
      <c r="F3638">
        <v>2016031226</v>
      </c>
      <c r="G3638" t="s">
        <v>55</v>
      </c>
      <c r="H3638" t="s">
        <v>4134</v>
      </c>
      <c r="I3638" t="s">
        <v>55</v>
      </c>
      <c r="J3638" t="s">
        <v>55</v>
      </c>
      <c r="K3638" t="s">
        <v>55</v>
      </c>
      <c r="L3638" t="s">
        <v>55</v>
      </c>
      <c r="M3638" t="s">
        <v>55</v>
      </c>
      <c r="N3638" t="s">
        <v>57</v>
      </c>
      <c r="O3638" t="s">
        <v>57</v>
      </c>
      <c r="P3638" t="s">
        <v>57</v>
      </c>
      <c r="Q3638" t="s">
        <v>57</v>
      </c>
      <c r="R3638" t="s">
        <v>57</v>
      </c>
      <c r="S3638" t="s">
        <v>55</v>
      </c>
      <c r="T3638" t="s">
        <v>57</v>
      </c>
      <c r="U3638" t="s">
        <v>57</v>
      </c>
      <c r="V3638" t="s">
        <v>57</v>
      </c>
      <c r="W3638" t="s">
        <v>55</v>
      </c>
      <c r="X3638" t="s">
        <v>57</v>
      </c>
      <c r="Y3638" t="s">
        <v>57</v>
      </c>
      <c r="Z3638" t="s">
        <v>57</v>
      </c>
      <c r="AA3638" t="s">
        <v>57</v>
      </c>
      <c r="AB3638" t="s">
        <v>57</v>
      </c>
      <c r="AC3638" t="s">
        <v>57</v>
      </c>
      <c r="AD3638" t="s">
        <v>57</v>
      </c>
      <c r="AE3638">
        <v>0</v>
      </c>
      <c r="AF3638">
        <v>0</v>
      </c>
      <c r="AG3638">
        <v>0</v>
      </c>
      <c r="AH3638">
        <v>0</v>
      </c>
      <c r="AI3638" s="18" t="str">
        <f t="shared" si="225"/>
        <v>1</v>
      </c>
      <c r="AJ3638" s="18" t="str">
        <f t="shared" si="226"/>
        <v>1</v>
      </c>
      <c r="AK3638" s="18" t="str">
        <f t="shared" si="227"/>
        <v>1</v>
      </c>
      <c r="AL3638" s="18">
        <f t="shared" si="228"/>
        <v>0</v>
      </c>
      <c r="AM3638" t="s">
        <v>55</v>
      </c>
      <c r="AN3638" t="s">
        <v>55</v>
      </c>
      <c r="AO3638">
        <v>0</v>
      </c>
      <c r="AP3638">
        <v>1</v>
      </c>
      <c r="AQ3638">
        <v>0</v>
      </c>
      <c r="AR3638" t="s">
        <v>59</v>
      </c>
      <c r="AS3638" t="s">
        <v>80</v>
      </c>
      <c r="AT3638" t="s">
        <v>80</v>
      </c>
      <c r="AU3638" t="s">
        <v>80</v>
      </c>
      <c r="AV3638" t="s">
        <v>9497</v>
      </c>
      <c r="AW3638" t="s">
        <v>4134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1</v>
      </c>
      <c r="BJ3638">
        <v>0</v>
      </c>
      <c r="BK3638">
        <v>0</v>
      </c>
      <c r="BL3638">
        <v>2016031226</v>
      </c>
      <c r="BM3638">
        <v>26</v>
      </c>
    </row>
    <row r="3639" spans="1:65">
      <c r="A3639" t="s">
        <v>9498</v>
      </c>
      <c r="B3639">
        <v>3638</v>
      </c>
      <c r="C3639" t="s">
        <v>301</v>
      </c>
      <c r="D3639">
        <v>1</v>
      </c>
      <c r="E3639">
        <v>26</v>
      </c>
      <c r="F3639">
        <v>2016031226</v>
      </c>
      <c r="G3639">
        <v>20160312</v>
      </c>
      <c r="H3639" t="s">
        <v>4135</v>
      </c>
      <c r="I3639" t="s">
        <v>281</v>
      </c>
      <c r="J3639" t="s">
        <v>55</v>
      </c>
      <c r="K3639">
        <v>3</v>
      </c>
      <c r="L3639">
        <v>0</v>
      </c>
      <c r="M3639">
        <v>3</v>
      </c>
      <c r="N3639" t="s">
        <v>56</v>
      </c>
      <c r="O3639" t="s">
        <v>281</v>
      </c>
      <c r="P3639" t="s">
        <v>56</v>
      </c>
      <c r="Q3639" t="s">
        <v>3</v>
      </c>
      <c r="R3639" t="s">
        <v>4131</v>
      </c>
      <c r="S3639" t="s">
        <v>55</v>
      </c>
      <c r="T3639" t="s">
        <v>56</v>
      </c>
      <c r="U3639" t="s">
        <v>56</v>
      </c>
      <c r="V3639" t="s">
        <v>56</v>
      </c>
      <c r="W3639" t="s">
        <v>55</v>
      </c>
      <c r="X3639" t="s">
        <v>56</v>
      </c>
      <c r="Y3639" t="s">
        <v>56</v>
      </c>
      <c r="Z3639" t="s">
        <v>56</v>
      </c>
      <c r="AA3639" t="s">
        <v>57</v>
      </c>
      <c r="AB3639" t="s">
        <v>56</v>
      </c>
      <c r="AC3639" t="s">
        <v>56</v>
      </c>
      <c r="AD3639" t="s">
        <v>56</v>
      </c>
      <c r="AE3639">
        <v>0</v>
      </c>
      <c r="AF3639">
        <v>0</v>
      </c>
      <c r="AG3639">
        <v>0</v>
      </c>
      <c r="AH3639">
        <v>1</v>
      </c>
      <c r="AI3639" s="18" t="str">
        <f t="shared" si="225"/>
        <v>1</v>
      </c>
      <c r="AJ3639" s="18" t="str">
        <f t="shared" si="226"/>
        <v>1</v>
      </c>
      <c r="AK3639" s="18" t="str">
        <f t="shared" si="227"/>
        <v>1</v>
      </c>
      <c r="AL3639" s="18">
        <f t="shared" si="228"/>
        <v>1</v>
      </c>
      <c r="AM3639" t="s">
        <v>55</v>
      </c>
      <c r="AN3639" t="s">
        <v>55</v>
      </c>
      <c r="AO3639">
        <v>0</v>
      </c>
      <c r="AP3639">
        <v>0</v>
      </c>
      <c r="AQ3639">
        <v>0</v>
      </c>
      <c r="AR3639" t="s">
        <v>101</v>
      </c>
      <c r="AS3639" t="s">
        <v>102</v>
      </c>
      <c r="AT3639" t="s">
        <v>102</v>
      </c>
      <c r="AU3639" t="s">
        <v>4450</v>
      </c>
      <c r="AV3639" t="s">
        <v>9498</v>
      </c>
      <c r="AW3639" t="s">
        <v>4135</v>
      </c>
      <c r="AX3639">
        <v>0</v>
      </c>
      <c r="AY3639">
        <v>0</v>
      </c>
      <c r="AZ3639">
        <v>0</v>
      </c>
      <c r="BA3639">
        <v>1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1</v>
      </c>
      <c r="BL3639">
        <v>2016031226</v>
      </c>
      <c r="BM3639">
        <v>26</v>
      </c>
    </row>
    <row r="3640" spans="1:65">
      <c r="A3640" t="s">
        <v>9499</v>
      </c>
      <c r="B3640">
        <v>3639</v>
      </c>
      <c r="C3640" t="s">
        <v>301</v>
      </c>
      <c r="D3640">
        <v>1</v>
      </c>
      <c r="E3640">
        <v>26</v>
      </c>
      <c r="F3640">
        <v>2016031226</v>
      </c>
      <c r="G3640">
        <v>20160312</v>
      </c>
      <c r="H3640" t="s">
        <v>4136</v>
      </c>
      <c r="I3640" t="s">
        <v>76</v>
      </c>
      <c r="J3640" t="s">
        <v>55</v>
      </c>
      <c r="K3640">
        <v>4</v>
      </c>
      <c r="L3640">
        <v>0</v>
      </c>
      <c r="M3640">
        <v>4</v>
      </c>
      <c r="N3640" t="s">
        <v>56</v>
      </c>
      <c r="O3640" t="s">
        <v>76</v>
      </c>
      <c r="P3640" t="s">
        <v>56</v>
      </c>
      <c r="Q3640" t="s">
        <v>4</v>
      </c>
      <c r="R3640" t="s">
        <v>352</v>
      </c>
      <c r="S3640" t="s">
        <v>55</v>
      </c>
      <c r="T3640" t="s">
        <v>56</v>
      </c>
      <c r="U3640" t="s">
        <v>56</v>
      </c>
      <c r="V3640" t="s">
        <v>56</v>
      </c>
      <c r="W3640" t="s">
        <v>55</v>
      </c>
      <c r="X3640" t="s">
        <v>56</v>
      </c>
      <c r="Y3640" t="s">
        <v>56</v>
      </c>
      <c r="Z3640" t="s">
        <v>56</v>
      </c>
      <c r="AA3640" t="s">
        <v>57</v>
      </c>
      <c r="AB3640" t="s">
        <v>56</v>
      </c>
      <c r="AC3640" t="s">
        <v>56</v>
      </c>
      <c r="AD3640" t="s">
        <v>56</v>
      </c>
      <c r="AE3640">
        <v>0</v>
      </c>
      <c r="AF3640">
        <v>0</v>
      </c>
      <c r="AG3640">
        <v>0</v>
      </c>
      <c r="AH3640">
        <v>1</v>
      </c>
      <c r="AI3640" s="18" t="str">
        <f t="shared" si="225"/>
        <v>1</v>
      </c>
      <c r="AJ3640" s="18" t="str">
        <f t="shared" si="226"/>
        <v>1</v>
      </c>
      <c r="AK3640" s="18" t="str">
        <f t="shared" si="227"/>
        <v>1</v>
      </c>
      <c r="AL3640" s="18">
        <f t="shared" si="228"/>
        <v>1</v>
      </c>
      <c r="AM3640" t="s">
        <v>55</v>
      </c>
      <c r="AN3640" t="s">
        <v>55</v>
      </c>
      <c r="AO3640">
        <v>0</v>
      </c>
      <c r="AP3640">
        <v>0</v>
      </c>
      <c r="AQ3640">
        <v>0</v>
      </c>
      <c r="AR3640" t="s">
        <v>76</v>
      </c>
      <c r="AS3640" t="s">
        <v>91</v>
      </c>
      <c r="AT3640" t="s">
        <v>91</v>
      </c>
      <c r="AU3640" t="s">
        <v>4449</v>
      </c>
      <c r="AV3640" t="s">
        <v>9499</v>
      </c>
      <c r="AW3640" t="s">
        <v>4136</v>
      </c>
      <c r="AX3640">
        <v>0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1</v>
      </c>
      <c r="BL3640">
        <v>2016031226</v>
      </c>
      <c r="BM3640">
        <v>26</v>
      </c>
    </row>
    <row r="3641" spans="1:65">
      <c r="A3641" t="s">
        <v>9500</v>
      </c>
      <c r="B3641">
        <v>3640</v>
      </c>
      <c r="C3641" t="s">
        <v>301</v>
      </c>
      <c r="D3641">
        <v>1</v>
      </c>
      <c r="E3641">
        <v>26</v>
      </c>
      <c r="F3641">
        <v>2016031226</v>
      </c>
      <c r="G3641">
        <v>20160312</v>
      </c>
      <c r="H3641" t="s">
        <v>4137</v>
      </c>
      <c r="I3641" t="s">
        <v>281</v>
      </c>
      <c r="J3641" t="s">
        <v>55</v>
      </c>
      <c r="K3641">
        <v>0</v>
      </c>
      <c r="L3641">
        <v>0</v>
      </c>
      <c r="M3641">
        <v>0</v>
      </c>
      <c r="N3641" t="s">
        <v>56</v>
      </c>
      <c r="O3641" t="s">
        <v>57</v>
      </c>
      <c r="P3641" t="s">
        <v>57</v>
      </c>
      <c r="Q3641" t="s">
        <v>3</v>
      </c>
      <c r="R3641" t="s">
        <v>4131</v>
      </c>
      <c r="S3641" t="s">
        <v>55</v>
      </c>
      <c r="T3641" t="s">
        <v>56</v>
      </c>
      <c r="U3641" t="s">
        <v>56</v>
      </c>
      <c r="V3641" t="s">
        <v>56</v>
      </c>
      <c r="W3641" t="s">
        <v>55</v>
      </c>
      <c r="X3641" t="s">
        <v>56</v>
      </c>
      <c r="Y3641" t="s">
        <v>56</v>
      </c>
      <c r="Z3641" t="s">
        <v>56</v>
      </c>
      <c r="AA3641" t="s">
        <v>57</v>
      </c>
      <c r="AB3641" t="s">
        <v>56</v>
      </c>
      <c r="AC3641" t="s">
        <v>56</v>
      </c>
      <c r="AD3641" t="s">
        <v>56</v>
      </c>
      <c r="AE3641">
        <v>0</v>
      </c>
      <c r="AF3641">
        <v>0</v>
      </c>
      <c r="AG3641">
        <v>0</v>
      </c>
      <c r="AH3641">
        <v>1</v>
      </c>
      <c r="AI3641" s="18" t="str">
        <f t="shared" si="225"/>
        <v>1</v>
      </c>
      <c r="AJ3641" s="18" t="str">
        <f t="shared" si="226"/>
        <v>1</v>
      </c>
      <c r="AK3641" s="18" t="str">
        <f t="shared" si="227"/>
        <v>1</v>
      </c>
      <c r="AL3641" s="18">
        <f t="shared" si="228"/>
        <v>1</v>
      </c>
      <c r="AM3641" t="s">
        <v>55</v>
      </c>
      <c r="AN3641" t="s">
        <v>55</v>
      </c>
      <c r="AO3641">
        <v>1</v>
      </c>
      <c r="AP3641">
        <v>0</v>
      </c>
      <c r="AQ3641">
        <v>0</v>
      </c>
      <c r="AR3641" t="s">
        <v>101</v>
      </c>
      <c r="AS3641" t="s">
        <v>102</v>
      </c>
      <c r="AT3641" t="s">
        <v>102</v>
      </c>
      <c r="AU3641" t="s">
        <v>4450</v>
      </c>
      <c r="AV3641" t="s">
        <v>9500</v>
      </c>
      <c r="AW3641" t="s">
        <v>4137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1</v>
      </c>
      <c r="BL3641">
        <v>2016031226</v>
      </c>
      <c r="BM3641">
        <v>26</v>
      </c>
    </row>
    <row r="3642" spans="1:65">
      <c r="A3642" t="s">
        <v>9501</v>
      </c>
      <c r="B3642">
        <v>3641</v>
      </c>
      <c r="C3642" t="s">
        <v>57</v>
      </c>
      <c r="D3642" t="s">
        <v>55</v>
      </c>
      <c r="E3642">
        <v>26</v>
      </c>
      <c r="F3642">
        <v>2016031226</v>
      </c>
      <c r="G3642" t="s">
        <v>55</v>
      </c>
      <c r="H3642" t="s">
        <v>4138</v>
      </c>
      <c r="I3642" t="s">
        <v>55</v>
      </c>
      <c r="J3642" t="s">
        <v>55</v>
      </c>
      <c r="K3642" t="s">
        <v>55</v>
      </c>
      <c r="L3642" t="s">
        <v>55</v>
      </c>
      <c r="M3642" t="s">
        <v>55</v>
      </c>
      <c r="N3642" t="s">
        <v>57</v>
      </c>
      <c r="O3642" t="s">
        <v>57</v>
      </c>
      <c r="P3642" t="s">
        <v>57</v>
      </c>
      <c r="Q3642" t="s">
        <v>57</v>
      </c>
      <c r="R3642" t="s">
        <v>57</v>
      </c>
      <c r="S3642" t="s">
        <v>55</v>
      </c>
      <c r="T3642" t="s">
        <v>57</v>
      </c>
      <c r="U3642" t="s">
        <v>57</v>
      </c>
      <c r="V3642" t="s">
        <v>57</v>
      </c>
      <c r="W3642" t="s">
        <v>55</v>
      </c>
      <c r="X3642" t="s">
        <v>57</v>
      </c>
      <c r="Y3642" t="s">
        <v>57</v>
      </c>
      <c r="Z3642" t="s">
        <v>57</v>
      </c>
      <c r="AA3642" t="s">
        <v>57</v>
      </c>
      <c r="AB3642" t="s">
        <v>57</v>
      </c>
      <c r="AC3642" t="s">
        <v>57</v>
      </c>
      <c r="AD3642" t="s">
        <v>57</v>
      </c>
      <c r="AE3642">
        <v>0</v>
      </c>
      <c r="AF3642">
        <v>0</v>
      </c>
      <c r="AG3642">
        <v>0</v>
      </c>
      <c r="AH3642">
        <v>0</v>
      </c>
      <c r="AI3642" s="18" t="str">
        <f t="shared" si="225"/>
        <v>1</v>
      </c>
      <c r="AJ3642" s="18" t="str">
        <f t="shared" si="226"/>
        <v>1</v>
      </c>
      <c r="AK3642" s="18" t="str">
        <f t="shared" si="227"/>
        <v>1</v>
      </c>
      <c r="AL3642" s="18">
        <f t="shared" si="228"/>
        <v>0</v>
      </c>
      <c r="AM3642" t="s">
        <v>55</v>
      </c>
      <c r="AN3642" t="s">
        <v>55</v>
      </c>
      <c r="AO3642">
        <v>0</v>
      </c>
      <c r="AP3642">
        <v>1</v>
      </c>
      <c r="AQ3642">
        <v>0</v>
      </c>
      <c r="AR3642" t="s">
        <v>59</v>
      </c>
      <c r="AS3642" t="s">
        <v>80</v>
      </c>
      <c r="AT3642" t="s">
        <v>80</v>
      </c>
      <c r="AU3642" t="s">
        <v>80</v>
      </c>
      <c r="AV3642" t="s">
        <v>9501</v>
      </c>
      <c r="AW3642" t="s">
        <v>4138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1</v>
      </c>
      <c r="BJ3642">
        <v>0</v>
      </c>
      <c r="BK3642">
        <v>0</v>
      </c>
      <c r="BL3642">
        <v>2016031226</v>
      </c>
      <c r="BM3642">
        <v>26</v>
      </c>
    </row>
    <row r="3643" spans="1:65">
      <c r="A3643" t="s">
        <v>9502</v>
      </c>
      <c r="B3643">
        <v>3642</v>
      </c>
      <c r="C3643" t="s">
        <v>301</v>
      </c>
      <c r="D3643">
        <v>1</v>
      </c>
      <c r="E3643">
        <v>26</v>
      </c>
      <c r="F3643">
        <v>2016031226</v>
      </c>
      <c r="G3643">
        <v>20160312</v>
      </c>
      <c r="H3643" t="s">
        <v>4139</v>
      </c>
      <c r="I3643" t="s">
        <v>281</v>
      </c>
      <c r="J3643" t="s">
        <v>55</v>
      </c>
      <c r="K3643">
        <v>0</v>
      </c>
      <c r="L3643">
        <v>0</v>
      </c>
      <c r="M3643">
        <v>0</v>
      </c>
      <c r="N3643" t="s">
        <v>56</v>
      </c>
      <c r="O3643" t="s">
        <v>57</v>
      </c>
      <c r="P3643" t="s">
        <v>57</v>
      </c>
      <c r="Q3643" t="s">
        <v>3</v>
      </c>
      <c r="R3643" t="s">
        <v>4131</v>
      </c>
      <c r="S3643" t="s">
        <v>55</v>
      </c>
      <c r="T3643" t="s">
        <v>56</v>
      </c>
      <c r="U3643" t="s">
        <v>56</v>
      </c>
      <c r="V3643" t="s">
        <v>56</v>
      </c>
      <c r="W3643" t="s">
        <v>55</v>
      </c>
      <c r="X3643" t="s">
        <v>56</v>
      </c>
      <c r="Y3643" t="s">
        <v>56</v>
      </c>
      <c r="Z3643" t="s">
        <v>56</v>
      </c>
      <c r="AA3643" t="s">
        <v>57</v>
      </c>
      <c r="AB3643" t="s">
        <v>56</v>
      </c>
      <c r="AC3643" t="s">
        <v>56</v>
      </c>
      <c r="AD3643" t="s">
        <v>56</v>
      </c>
      <c r="AE3643">
        <v>0</v>
      </c>
      <c r="AF3643">
        <v>0</v>
      </c>
      <c r="AG3643">
        <v>0</v>
      </c>
      <c r="AH3643">
        <v>1</v>
      </c>
      <c r="AI3643" s="18" t="str">
        <f t="shared" si="225"/>
        <v>1</v>
      </c>
      <c r="AJ3643" s="18" t="str">
        <f t="shared" si="226"/>
        <v>1</v>
      </c>
      <c r="AK3643" s="18" t="str">
        <f t="shared" si="227"/>
        <v>1</v>
      </c>
      <c r="AL3643" s="18">
        <f t="shared" si="228"/>
        <v>1</v>
      </c>
      <c r="AM3643" t="s">
        <v>55</v>
      </c>
      <c r="AN3643" t="s">
        <v>55</v>
      </c>
      <c r="AO3643">
        <v>0</v>
      </c>
      <c r="AP3643">
        <v>0</v>
      </c>
      <c r="AQ3643">
        <v>0</v>
      </c>
      <c r="AR3643" t="s">
        <v>101</v>
      </c>
      <c r="AS3643" t="s">
        <v>102</v>
      </c>
      <c r="AT3643" t="s">
        <v>102</v>
      </c>
      <c r="AU3643" t="s">
        <v>4450</v>
      </c>
      <c r="AV3643" t="s">
        <v>9502</v>
      </c>
      <c r="AW3643" t="s">
        <v>4139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1</v>
      </c>
      <c r="BL3643">
        <v>2016031226</v>
      </c>
      <c r="BM3643">
        <v>26</v>
      </c>
    </row>
    <row r="3644" spans="1:65">
      <c r="A3644" t="s">
        <v>9503</v>
      </c>
      <c r="B3644">
        <v>3643</v>
      </c>
      <c r="C3644" t="s">
        <v>301</v>
      </c>
      <c r="D3644">
        <v>1</v>
      </c>
      <c r="E3644">
        <v>26</v>
      </c>
      <c r="F3644">
        <v>2016031226</v>
      </c>
      <c r="G3644">
        <v>20160312</v>
      </c>
      <c r="H3644" t="s">
        <v>4140</v>
      </c>
      <c r="I3644" t="s">
        <v>281</v>
      </c>
      <c r="J3644" t="s">
        <v>55</v>
      </c>
      <c r="K3644">
        <v>1</v>
      </c>
      <c r="L3644">
        <v>0</v>
      </c>
      <c r="M3644">
        <v>1</v>
      </c>
      <c r="N3644" t="s">
        <v>56</v>
      </c>
      <c r="O3644" t="s">
        <v>281</v>
      </c>
      <c r="P3644" t="s">
        <v>68</v>
      </c>
      <c r="Q3644" t="s">
        <v>3</v>
      </c>
      <c r="R3644" t="s">
        <v>4131</v>
      </c>
      <c r="S3644" t="s">
        <v>55</v>
      </c>
      <c r="T3644" t="s">
        <v>56</v>
      </c>
      <c r="U3644" t="s">
        <v>56</v>
      </c>
      <c r="V3644" t="s">
        <v>56</v>
      </c>
      <c r="W3644" t="s">
        <v>55</v>
      </c>
      <c r="X3644" t="s">
        <v>56</v>
      </c>
      <c r="Y3644" t="s">
        <v>56</v>
      </c>
      <c r="Z3644" t="s">
        <v>56</v>
      </c>
      <c r="AA3644" t="s">
        <v>57</v>
      </c>
      <c r="AB3644" t="s">
        <v>56</v>
      </c>
      <c r="AC3644" t="s">
        <v>56</v>
      </c>
      <c r="AD3644" t="s">
        <v>56</v>
      </c>
      <c r="AE3644">
        <v>0</v>
      </c>
      <c r="AF3644">
        <v>0</v>
      </c>
      <c r="AG3644">
        <v>0</v>
      </c>
      <c r="AH3644">
        <v>1</v>
      </c>
      <c r="AI3644" s="18" t="str">
        <f t="shared" si="225"/>
        <v>1</v>
      </c>
      <c r="AJ3644" s="18" t="str">
        <f t="shared" si="226"/>
        <v>1</v>
      </c>
      <c r="AK3644" s="18" t="str">
        <f t="shared" si="227"/>
        <v>1</v>
      </c>
      <c r="AL3644" s="18">
        <f t="shared" si="228"/>
        <v>1</v>
      </c>
      <c r="AM3644" t="s">
        <v>55</v>
      </c>
      <c r="AN3644" t="s">
        <v>55</v>
      </c>
      <c r="AO3644">
        <v>0</v>
      </c>
      <c r="AP3644">
        <v>0</v>
      </c>
      <c r="AQ3644">
        <v>0</v>
      </c>
      <c r="AR3644" t="s">
        <v>101</v>
      </c>
      <c r="AS3644" t="s">
        <v>102</v>
      </c>
      <c r="AT3644" t="s">
        <v>102</v>
      </c>
      <c r="AU3644" t="s">
        <v>4450</v>
      </c>
      <c r="AV3644" t="s">
        <v>9503</v>
      </c>
      <c r="AW3644" t="s">
        <v>4140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1</v>
      </c>
      <c r="BL3644">
        <v>2016031226</v>
      </c>
      <c r="BM3644">
        <v>26</v>
      </c>
    </row>
    <row r="3645" spans="1:65">
      <c r="A3645" t="s">
        <v>9504</v>
      </c>
      <c r="B3645">
        <v>3644</v>
      </c>
      <c r="C3645" t="s">
        <v>57</v>
      </c>
      <c r="D3645" t="s">
        <v>55</v>
      </c>
      <c r="E3645">
        <v>26</v>
      </c>
      <c r="F3645">
        <v>2016031226</v>
      </c>
      <c r="G3645" t="s">
        <v>55</v>
      </c>
      <c r="H3645" t="s">
        <v>4141</v>
      </c>
      <c r="I3645" t="s">
        <v>55</v>
      </c>
      <c r="J3645" t="s">
        <v>55</v>
      </c>
      <c r="K3645" t="s">
        <v>55</v>
      </c>
      <c r="L3645" t="s">
        <v>55</v>
      </c>
      <c r="M3645" t="s">
        <v>55</v>
      </c>
      <c r="N3645" t="s">
        <v>57</v>
      </c>
      <c r="O3645" t="s">
        <v>57</v>
      </c>
      <c r="P3645" t="s">
        <v>57</v>
      </c>
      <c r="Q3645" t="s">
        <v>57</v>
      </c>
      <c r="R3645" t="s">
        <v>57</v>
      </c>
      <c r="S3645" t="s">
        <v>55</v>
      </c>
      <c r="T3645" t="s">
        <v>57</v>
      </c>
      <c r="U3645" t="s">
        <v>57</v>
      </c>
      <c r="V3645" t="s">
        <v>57</v>
      </c>
      <c r="W3645" t="s">
        <v>55</v>
      </c>
      <c r="X3645" t="s">
        <v>57</v>
      </c>
      <c r="Y3645" t="s">
        <v>57</v>
      </c>
      <c r="Z3645" t="s">
        <v>57</v>
      </c>
      <c r="AA3645" t="s">
        <v>57</v>
      </c>
      <c r="AB3645" t="s">
        <v>57</v>
      </c>
      <c r="AC3645" t="s">
        <v>57</v>
      </c>
      <c r="AD3645" t="s">
        <v>57</v>
      </c>
      <c r="AE3645">
        <v>0</v>
      </c>
      <c r="AF3645">
        <v>0</v>
      </c>
      <c r="AG3645">
        <v>0</v>
      </c>
      <c r="AH3645">
        <v>0</v>
      </c>
      <c r="AI3645" s="18" t="str">
        <f t="shared" si="225"/>
        <v>1</v>
      </c>
      <c r="AJ3645" s="18" t="str">
        <f t="shared" si="226"/>
        <v>1</v>
      </c>
      <c r="AK3645" s="18" t="str">
        <f t="shared" si="227"/>
        <v>1</v>
      </c>
      <c r="AL3645" s="18">
        <f t="shared" si="228"/>
        <v>0</v>
      </c>
      <c r="AM3645" t="s">
        <v>55</v>
      </c>
      <c r="AN3645" t="s">
        <v>55</v>
      </c>
      <c r="AO3645">
        <v>0</v>
      </c>
      <c r="AP3645">
        <v>1</v>
      </c>
      <c r="AQ3645">
        <v>0</v>
      </c>
      <c r="AR3645" t="s">
        <v>59</v>
      </c>
      <c r="AS3645" t="s">
        <v>80</v>
      </c>
      <c r="AT3645" t="s">
        <v>80</v>
      </c>
      <c r="AU3645" t="s">
        <v>80</v>
      </c>
      <c r="AV3645" t="s">
        <v>9504</v>
      </c>
      <c r="AW3645" t="s">
        <v>4141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</v>
      </c>
      <c r="BJ3645">
        <v>0</v>
      </c>
      <c r="BK3645">
        <v>0</v>
      </c>
      <c r="BL3645">
        <v>2016031226</v>
      </c>
      <c r="BM3645">
        <v>26</v>
      </c>
    </row>
    <row r="3646" spans="1:65">
      <c r="A3646" t="s">
        <v>9505</v>
      </c>
      <c r="B3646">
        <v>3645</v>
      </c>
      <c r="C3646" t="s">
        <v>301</v>
      </c>
      <c r="D3646">
        <v>1</v>
      </c>
      <c r="E3646">
        <v>26</v>
      </c>
      <c r="F3646">
        <v>2016031226</v>
      </c>
      <c r="G3646">
        <v>20160312</v>
      </c>
      <c r="H3646" t="s">
        <v>4142</v>
      </c>
      <c r="I3646" t="s">
        <v>281</v>
      </c>
      <c r="J3646" t="s">
        <v>55</v>
      </c>
      <c r="K3646">
        <v>1</v>
      </c>
      <c r="L3646">
        <v>0</v>
      </c>
      <c r="M3646">
        <v>1</v>
      </c>
      <c r="N3646" t="s">
        <v>56</v>
      </c>
      <c r="O3646" t="s">
        <v>281</v>
      </c>
      <c r="P3646" t="s">
        <v>68</v>
      </c>
      <c r="Q3646" t="s">
        <v>3</v>
      </c>
      <c r="R3646" t="s">
        <v>4131</v>
      </c>
      <c r="S3646" t="s">
        <v>55</v>
      </c>
      <c r="T3646" t="s">
        <v>56</v>
      </c>
      <c r="U3646" t="s">
        <v>56</v>
      </c>
      <c r="V3646" t="s">
        <v>56</v>
      </c>
      <c r="W3646" t="s">
        <v>55</v>
      </c>
      <c r="X3646" t="s">
        <v>56</v>
      </c>
      <c r="Y3646" t="s">
        <v>56</v>
      </c>
      <c r="Z3646" t="s">
        <v>56</v>
      </c>
      <c r="AA3646" t="s">
        <v>57</v>
      </c>
      <c r="AB3646" t="s">
        <v>56</v>
      </c>
      <c r="AC3646" t="s">
        <v>56</v>
      </c>
      <c r="AD3646" t="s">
        <v>56</v>
      </c>
      <c r="AE3646">
        <v>0</v>
      </c>
      <c r="AF3646">
        <v>0</v>
      </c>
      <c r="AG3646">
        <v>0</v>
      </c>
      <c r="AH3646">
        <v>1</v>
      </c>
      <c r="AI3646" s="18" t="str">
        <f t="shared" si="225"/>
        <v>1</v>
      </c>
      <c r="AJ3646" s="18" t="str">
        <f t="shared" si="226"/>
        <v>1</v>
      </c>
      <c r="AK3646" s="18" t="str">
        <f t="shared" si="227"/>
        <v>1</v>
      </c>
      <c r="AL3646" s="18">
        <f t="shared" si="228"/>
        <v>1</v>
      </c>
      <c r="AM3646" t="s">
        <v>55</v>
      </c>
      <c r="AN3646" t="s">
        <v>55</v>
      </c>
      <c r="AO3646">
        <v>1</v>
      </c>
      <c r="AP3646">
        <v>0</v>
      </c>
      <c r="AQ3646">
        <v>0</v>
      </c>
      <c r="AR3646" t="s">
        <v>101</v>
      </c>
      <c r="AS3646" t="s">
        <v>102</v>
      </c>
      <c r="AT3646" t="s">
        <v>102</v>
      </c>
      <c r="AU3646" t="s">
        <v>4450</v>
      </c>
      <c r="AV3646" t="s">
        <v>9505</v>
      </c>
      <c r="AW3646" t="s">
        <v>4142</v>
      </c>
      <c r="AX3646">
        <v>0</v>
      </c>
      <c r="AY3646">
        <v>0</v>
      </c>
      <c r="AZ3646">
        <v>0</v>
      </c>
      <c r="BA3646">
        <v>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2016031226</v>
      </c>
      <c r="BM3646">
        <v>26</v>
      </c>
    </row>
    <row r="3647" spans="1:65">
      <c r="A3647" t="s">
        <v>9506</v>
      </c>
      <c r="B3647">
        <v>3646</v>
      </c>
      <c r="C3647" t="s">
        <v>301</v>
      </c>
      <c r="D3647">
        <v>1</v>
      </c>
      <c r="E3647">
        <v>26</v>
      </c>
      <c r="F3647">
        <v>2016031226</v>
      </c>
      <c r="G3647">
        <v>20160312</v>
      </c>
      <c r="H3647" t="s">
        <v>4143</v>
      </c>
      <c r="I3647" t="s">
        <v>281</v>
      </c>
      <c r="J3647" t="s">
        <v>55</v>
      </c>
      <c r="K3647">
        <v>2</v>
      </c>
      <c r="L3647">
        <v>1</v>
      </c>
      <c r="M3647">
        <v>1</v>
      </c>
      <c r="N3647" t="s">
        <v>56</v>
      </c>
      <c r="O3647" t="s">
        <v>281</v>
      </c>
      <c r="P3647" t="s">
        <v>68</v>
      </c>
      <c r="Q3647" t="s">
        <v>3</v>
      </c>
      <c r="R3647" t="s">
        <v>4131</v>
      </c>
      <c r="S3647" t="s">
        <v>55</v>
      </c>
      <c r="T3647" t="s">
        <v>56</v>
      </c>
      <c r="U3647" t="s">
        <v>56</v>
      </c>
      <c r="V3647" t="s">
        <v>56</v>
      </c>
      <c r="W3647" t="s">
        <v>55</v>
      </c>
      <c r="X3647" t="s">
        <v>56</v>
      </c>
      <c r="Y3647" t="s">
        <v>56</v>
      </c>
      <c r="Z3647" t="s">
        <v>56</v>
      </c>
      <c r="AA3647" t="s">
        <v>57</v>
      </c>
      <c r="AB3647" t="s">
        <v>56</v>
      </c>
      <c r="AC3647" t="s">
        <v>56</v>
      </c>
      <c r="AD3647" t="s">
        <v>56</v>
      </c>
      <c r="AE3647">
        <v>0</v>
      </c>
      <c r="AF3647">
        <v>0</v>
      </c>
      <c r="AG3647">
        <v>0</v>
      </c>
      <c r="AH3647">
        <v>1</v>
      </c>
      <c r="AI3647" s="18" t="str">
        <f t="shared" si="225"/>
        <v>1</v>
      </c>
      <c r="AJ3647" s="18" t="str">
        <f t="shared" si="226"/>
        <v>1</v>
      </c>
      <c r="AK3647" s="18" t="str">
        <f t="shared" si="227"/>
        <v>1</v>
      </c>
      <c r="AL3647" s="18">
        <f t="shared" si="228"/>
        <v>1</v>
      </c>
      <c r="AM3647" t="s">
        <v>55</v>
      </c>
      <c r="AN3647" t="s">
        <v>55</v>
      </c>
      <c r="AO3647">
        <v>0</v>
      </c>
      <c r="AP3647">
        <v>0</v>
      </c>
      <c r="AQ3647">
        <v>0</v>
      </c>
      <c r="AR3647" t="s">
        <v>101</v>
      </c>
      <c r="AS3647" t="s">
        <v>102</v>
      </c>
      <c r="AT3647" t="s">
        <v>102</v>
      </c>
      <c r="AU3647" t="s">
        <v>4450</v>
      </c>
      <c r="AV3647" t="s">
        <v>9506</v>
      </c>
      <c r="AW3647" t="s">
        <v>4143</v>
      </c>
      <c r="AX3647">
        <v>0</v>
      </c>
      <c r="AY3647">
        <v>0</v>
      </c>
      <c r="AZ3647">
        <v>0</v>
      </c>
      <c r="BA3647">
        <v>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1</v>
      </c>
      <c r="BL3647">
        <v>2016031226</v>
      </c>
      <c r="BM3647">
        <v>26</v>
      </c>
    </row>
    <row r="3648" spans="1:65">
      <c r="A3648" t="s">
        <v>9507</v>
      </c>
      <c r="B3648">
        <v>3647</v>
      </c>
      <c r="C3648" t="s">
        <v>301</v>
      </c>
      <c r="D3648">
        <v>1</v>
      </c>
      <c r="E3648">
        <v>26</v>
      </c>
      <c r="F3648">
        <v>2016031226</v>
      </c>
      <c r="G3648">
        <v>20160312</v>
      </c>
      <c r="H3648" t="s">
        <v>4144</v>
      </c>
      <c r="I3648" t="s">
        <v>281</v>
      </c>
      <c r="J3648" t="s">
        <v>55</v>
      </c>
      <c r="K3648">
        <v>1</v>
      </c>
      <c r="L3648">
        <v>0</v>
      </c>
      <c r="M3648">
        <v>0</v>
      </c>
      <c r="N3648" t="s">
        <v>56</v>
      </c>
      <c r="O3648" t="s">
        <v>281</v>
      </c>
      <c r="P3648" t="s">
        <v>56</v>
      </c>
      <c r="Q3648" t="s">
        <v>3</v>
      </c>
      <c r="R3648" t="s">
        <v>4131</v>
      </c>
      <c r="S3648" t="s">
        <v>55</v>
      </c>
      <c r="T3648" t="s">
        <v>56</v>
      </c>
      <c r="U3648" t="s">
        <v>56</v>
      </c>
      <c r="V3648" t="s">
        <v>68</v>
      </c>
      <c r="W3648" t="s">
        <v>55</v>
      </c>
      <c r="X3648" t="s">
        <v>56</v>
      </c>
      <c r="Y3648" t="s">
        <v>56</v>
      </c>
      <c r="Z3648" t="s">
        <v>56</v>
      </c>
      <c r="AA3648" t="s">
        <v>57</v>
      </c>
      <c r="AB3648" t="s">
        <v>56</v>
      </c>
      <c r="AC3648" t="s">
        <v>56</v>
      </c>
      <c r="AD3648" t="s">
        <v>56</v>
      </c>
      <c r="AE3648">
        <v>0</v>
      </c>
      <c r="AF3648">
        <v>0</v>
      </c>
      <c r="AG3648">
        <v>0</v>
      </c>
      <c r="AH3648">
        <v>1</v>
      </c>
      <c r="AI3648" s="18" t="str">
        <f t="shared" si="225"/>
        <v>1</v>
      </c>
      <c r="AJ3648" s="18" t="str">
        <f t="shared" si="226"/>
        <v>1</v>
      </c>
      <c r="AK3648" s="18" t="str">
        <f t="shared" si="227"/>
        <v>1</v>
      </c>
      <c r="AL3648" s="18">
        <f t="shared" si="228"/>
        <v>1</v>
      </c>
      <c r="AM3648" t="s">
        <v>55</v>
      </c>
      <c r="AN3648" t="s">
        <v>55</v>
      </c>
      <c r="AO3648">
        <v>0</v>
      </c>
      <c r="AP3648">
        <v>0</v>
      </c>
      <c r="AQ3648">
        <v>0</v>
      </c>
      <c r="AR3648" t="s">
        <v>101</v>
      </c>
      <c r="AS3648" t="s">
        <v>102</v>
      </c>
      <c r="AT3648" t="s">
        <v>102</v>
      </c>
      <c r="AU3648" t="s">
        <v>4450</v>
      </c>
      <c r="AV3648" t="s">
        <v>9507</v>
      </c>
      <c r="AW3648" t="s">
        <v>4144</v>
      </c>
      <c r="AX3648">
        <v>0</v>
      </c>
      <c r="AY3648">
        <v>0</v>
      </c>
      <c r="AZ3648">
        <v>0</v>
      </c>
      <c r="BA3648">
        <v>1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1</v>
      </c>
      <c r="BL3648">
        <v>2016031226</v>
      </c>
      <c r="BM3648">
        <v>26</v>
      </c>
    </row>
    <row r="3649" spans="1:65">
      <c r="A3649" t="s">
        <v>9508</v>
      </c>
      <c r="B3649">
        <v>3648</v>
      </c>
      <c r="C3649" t="s">
        <v>57</v>
      </c>
      <c r="D3649" t="s">
        <v>55</v>
      </c>
      <c r="E3649">
        <v>26</v>
      </c>
      <c r="F3649">
        <v>2016031226</v>
      </c>
      <c r="G3649" t="s">
        <v>55</v>
      </c>
      <c r="H3649" t="s">
        <v>4145</v>
      </c>
      <c r="I3649" t="s">
        <v>55</v>
      </c>
      <c r="J3649" t="s">
        <v>55</v>
      </c>
      <c r="K3649" t="s">
        <v>55</v>
      </c>
      <c r="L3649" t="s">
        <v>55</v>
      </c>
      <c r="M3649" t="s">
        <v>55</v>
      </c>
      <c r="N3649" t="s">
        <v>57</v>
      </c>
      <c r="O3649" t="s">
        <v>57</v>
      </c>
      <c r="P3649" t="s">
        <v>57</v>
      </c>
      <c r="Q3649" t="s">
        <v>57</v>
      </c>
      <c r="R3649" t="s">
        <v>57</v>
      </c>
      <c r="S3649" t="s">
        <v>55</v>
      </c>
      <c r="T3649" t="s">
        <v>57</v>
      </c>
      <c r="U3649" t="s">
        <v>57</v>
      </c>
      <c r="V3649" t="s">
        <v>57</v>
      </c>
      <c r="W3649" t="s">
        <v>55</v>
      </c>
      <c r="X3649" t="s">
        <v>57</v>
      </c>
      <c r="Y3649" t="s">
        <v>57</v>
      </c>
      <c r="Z3649" t="s">
        <v>57</v>
      </c>
      <c r="AA3649" t="s">
        <v>57</v>
      </c>
      <c r="AB3649" t="s">
        <v>57</v>
      </c>
      <c r="AC3649" t="s">
        <v>57</v>
      </c>
      <c r="AD3649" t="s">
        <v>57</v>
      </c>
      <c r="AE3649">
        <v>0</v>
      </c>
      <c r="AF3649">
        <v>0</v>
      </c>
      <c r="AG3649">
        <v>0</v>
      </c>
      <c r="AH3649">
        <v>0</v>
      </c>
      <c r="AI3649" s="18" t="str">
        <f t="shared" si="225"/>
        <v>1</v>
      </c>
      <c r="AJ3649" s="18" t="str">
        <f t="shared" si="226"/>
        <v>1</v>
      </c>
      <c r="AK3649" s="18" t="str">
        <f t="shared" si="227"/>
        <v>1</v>
      </c>
      <c r="AL3649" s="18">
        <f t="shared" si="228"/>
        <v>0</v>
      </c>
      <c r="AM3649" t="s">
        <v>55</v>
      </c>
      <c r="AN3649" t="s">
        <v>55</v>
      </c>
      <c r="AO3649">
        <v>0</v>
      </c>
      <c r="AP3649">
        <v>1</v>
      </c>
      <c r="AQ3649">
        <v>0</v>
      </c>
      <c r="AR3649" t="s">
        <v>59</v>
      </c>
      <c r="AS3649" t="s">
        <v>80</v>
      </c>
      <c r="AT3649" t="s">
        <v>80</v>
      </c>
      <c r="AU3649" t="s">
        <v>80</v>
      </c>
      <c r="AV3649" t="s">
        <v>9508</v>
      </c>
      <c r="AW3649" t="s">
        <v>4145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1</v>
      </c>
      <c r="BJ3649">
        <v>0</v>
      </c>
      <c r="BK3649">
        <v>0</v>
      </c>
      <c r="BL3649">
        <v>2016031226</v>
      </c>
      <c r="BM3649">
        <v>26</v>
      </c>
    </row>
    <row r="3650" spans="1:65">
      <c r="A3650" t="s">
        <v>9509</v>
      </c>
      <c r="B3650">
        <v>3649</v>
      </c>
      <c r="C3650" t="s">
        <v>301</v>
      </c>
      <c r="D3650">
        <v>1</v>
      </c>
      <c r="E3650">
        <v>26</v>
      </c>
      <c r="F3650">
        <v>2016031226</v>
      </c>
      <c r="G3650">
        <v>20160312</v>
      </c>
      <c r="H3650" t="s">
        <v>4146</v>
      </c>
      <c r="I3650" t="s">
        <v>54</v>
      </c>
      <c r="J3650" t="s">
        <v>55</v>
      </c>
      <c r="K3650">
        <v>0</v>
      </c>
      <c r="L3650">
        <v>0</v>
      </c>
      <c r="M3650">
        <v>0</v>
      </c>
      <c r="N3650" t="s">
        <v>56</v>
      </c>
      <c r="O3650" t="s">
        <v>57</v>
      </c>
      <c r="P3650" t="s">
        <v>57</v>
      </c>
      <c r="Q3650" t="s">
        <v>4</v>
      </c>
      <c r="R3650" t="s">
        <v>80</v>
      </c>
      <c r="S3650" t="s">
        <v>55</v>
      </c>
      <c r="T3650" t="s">
        <v>56</v>
      </c>
      <c r="U3650" t="s">
        <v>56</v>
      </c>
      <c r="V3650" t="s">
        <v>56</v>
      </c>
      <c r="W3650" t="s">
        <v>55</v>
      </c>
      <c r="X3650" t="s">
        <v>56</v>
      </c>
      <c r="Y3650" t="s">
        <v>56</v>
      </c>
      <c r="Z3650" t="s">
        <v>56</v>
      </c>
      <c r="AA3650" t="s">
        <v>57</v>
      </c>
      <c r="AB3650" t="s">
        <v>56</v>
      </c>
      <c r="AC3650" t="s">
        <v>56</v>
      </c>
      <c r="AD3650" t="s">
        <v>56</v>
      </c>
      <c r="AE3650">
        <v>0</v>
      </c>
      <c r="AF3650">
        <v>0</v>
      </c>
      <c r="AG3650">
        <v>0</v>
      </c>
      <c r="AH3650">
        <v>1</v>
      </c>
      <c r="AI3650" s="18" t="str">
        <f t="shared" si="225"/>
        <v>1</v>
      </c>
      <c r="AJ3650" s="18" t="str">
        <f t="shared" si="226"/>
        <v>1</v>
      </c>
      <c r="AK3650" s="18" t="str">
        <f t="shared" si="227"/>
        <v>1</v>
      </c>
      <c r="AL3650" s="18">
        <f t="shared" si="228"/>
        <v>1</v>
      </c>
      <c r="AM3650" t="s">
        <v>55</v>
      </c>
      <c r="AN3650" t="s">
        <v>55</v>
      </c>
      <c r="AO3650">
        <v>0</v>
      </c>
      <c r="AP3650">
        <v>0</v>
      </c>
      <c r="AQ3650">
        <v>0</v>
      </c>
      <c r="AR3650" t="s">
        <v>59</v>
      </c>
      <c r="AS3650" t="s">
        <v>80</v>
      </c>
      <c r="AT3650" t="s">
        <v>80</v>
      </c>
      <c r="AU3650" t="s">
        <v>80</v>
      </c>
      <c r="AV3650" t="s">
        <v>9509</v>
      </c>
      <c r="AW3650" t="s">
        <v>4146</v>
      </c>
      <c r="AX3650">
        <v>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1</v>
      </c>
      <c r="BL3650">
        <v>2016031226</v>
      </c>
      <c r="BM3650">
        <v>26</v>
      </c>
    </row>
    <row r="3651" spans="1:65">
      <c r="A3651" t="s">
        <v>9510</v>
      </c>
      <c r="B3651">
        <v>3650</v>
      </c>
      <c r="C3651" t="s">
        <v>301</v>
      </c>
      <c r="D3651">
        <v>1</v>
      </c>
      <c r="E3651">
        <v>26</v>
      </c>
      <c r="F3651">
        <v>2016031226</v>
      </c>
      <c r="G3651">
        <v>20160312</v>
      </c>
      <c r="H3651" t="s">
        <v>4147</v>
      </c>
      <c r="I3651" t="s">
        <v>281</v>
      </c>
      <c r="J3651" t="s">
        <v>55</v>
      </c>
      <c r="K3651">
        <v>0</v>
      </c>
      <c r="L3651">
        <v>0</v>
      </c>
      <c r="M3651">
        <v>0</v>
      </c>
      <c r="N3651" t="s">
        <v>56</v>
      </c>
      <c r="O3651" t="s">
        <v>57</v>
      </c>
      <c r="P3651" t="s">
        <v>57</v>
      </c>
      <c r="Q3651" t="s">
        <v>3</v>
      </c>
      <c r="R3651" t="s">
        <v>4131</v>
      </c>
      <c r="S3651" t="s">
        <v>55</v>
      </c>
      <c r="T3651" t="s">
        <v>56</v>
      </c>
      <c r="U3651" t="s">
        <v>56</v>
      </c>
      <c r="V3651" t="s">
        <v>56</v>
      </c>
      <c r="W3651" t="s">
        <v>55</v>
      </c>
      <c r="X3651" t="s">
        <v>56</v>
      </c>
      <c r="Y3651" t="s">
        <v>56</v>
      </c>
      <c r="Z3651" t="s">
        <v>56</v>
      </c>
      <c r="AA3651" t="s">
        <v>57</v>
      </c>
      <c r="AB3651" t="s">
        <v>56</v>
      </c>
      <c r="AC3651" t="s">
        <v>56</v>
      </c>
      <c r="AD3651" t="s">
        <v>56</v>
      </c>
      <c r="AE3651">
        <v>0</v>
      </c>
      <c r="AF3651">
        <v>0</v>
      </c>
      <c r="AG3651">
        <v>0</v>
      </c>
      <c r="AH3651">
        <v>0</v>
      </c>
      <c r="AI3651" s="18" t="str">
        <f t="shared" ref="AI3651:AI3714" si="229">IF(ISERROR(FIND("0",AE3651))=FALSE, "1", IF(ISERROR(FIND("1",AE3651))=FALSE, "0"))</f>
        <v>1</v>
      </c>
      <c r="AJ3651" s="18" t="str">
        <f t="shared" ref="AJ3651:AJ3714" si="230">IF(ISERROR(FIND("0",AF3651))=FALSE, "1", IF(ISERROR(FIND("1",AF3651))=FALSE, "0"))</f>
        <v>1</v>
      </c>
      <c r="AK3651" s="18" t="str">
        <f t="shared" ref="AK3651:AK3714" si="231">IF(ISERROR(FIND("0",AG3651))=FALSE, "1", IF(ISERROR(FIND("1",AG3651))=FALSE, "0"))</f>
        <v>1</v>
      </c>
      <c r="AL3651" s="18">
        <f t="shared" ref="AL3651:AL3714" si="232">AH3651</f>
        <v>0</v>
      </c>
      <c r="AM3651" t="s">
        <v>55</v>
      </c>
      <c r="AN3651" t="s">
        <v>55</v>
      </c>
      <c r="AO3651">
        <v>1</v>
      </c>
      <c r="AP3651">
        <v>0</v>
      </c>
      <c r="AQ3651">
        <v>0</v>
      </c>
      <c r="AR3651" t="s">
        <v>101</v>
      </c>
      <c r="AS3651" t="s">
        <v>102</v>
      </c>
      <c r="AT3651" t="s">
        <v>102</v>
      </c>
      <c r="AU3651" t="s">
        <v>4450</v>
      </c>
      <c r="AV3651" t="s">
        <v>9510</v>
      </c>
      <c r="AW3651" t="s">
        <v>4147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0</v>
      </c>
      <c r="BJ3651">
        <v>0</v>
      </c>
      <c r="BK3651">
        <v>1</v>
      </c>
      <c r="BL3651">
        <v>2016031226</v>
      </c>
      <c r="BM3651">
        <v>26</v>
      </c>
    </row>
    <row r="3652" spans="1:65">
      <c r="A3652" t="s">
        <v>9511</v>
      </c>
      <c r="B3652">
        <v>3651</v>
      </c>
      <c r="C3652" t="s">
        <v>301</v>
      </c>
      <c r="D3652">
        <v>1</v>
      </c>
      <c r="E3652">
        <v>26</v>
      </c>
      <c r="F3652">
        <v>2016031226</v>
      </c>
      <c r="G3652">
        <v>20160312</v>
      </c>
      <c r="H3652" t="s">
        <v>4148</v>
      </c>
      <c r="I3652" t="s">
        <v>54</v>
      </c>
      <c r="J3652" t="s">
        <v>55</v>
      </c>
      <c r="K3652">
        <v>0</v>
      </c>
      <c r="L3652">
        <v>0</v>
      </c>
      <c r="M3652">
        <v>0</v>
      </c>
      <c r="N3652" t="s">
        <v>56</v>
      </c>
      <c r="O3652" t="s">
        <v>57</v>
      </c>
      <c r="P3652" t="s">
        <v>57</v>
      </c>
      <c r="Q3652" t="s">
        <v>4</v>
      </c>
      <c r="R3652" t="s">
        <v>80</v>
      </c>
      <c r="S3652" t="s">
        <v>55</v>
      </c>
      <c r="T3652" t="s">
        <v>56</v>
      </c>
      <c r="U3652" t="s">
        <v>56</v>
      </c>
      <c r="V3652" t="s">
        <v>56</v>
      </c>
      <c r="W3652" t="s">
        <v>55</v>
      </c>
      <c r="X3652" t="s">
        <v>56</v>
      </c>
      <c r="Y3652" t="s">
        <v>56</v>
      </c>
      <c r="Z3652" t="s">
        <v>56</v>
      </c>
      <c r="AA3652" t="s">
        <v>57</v>
      </c>
      <c r="AB3652" t="s">
        <v>56</v>
      </c>
      <c r="AC3652" t="s">
        <v>56</v>
      </c>
      <c r="AD3652" t="s">
        <v>56</v>
      </c>
      <c r="AE3652">
        <v>0</v>
      </c>
      <c r="AF3652">
        <v>0</v>
      </c>
      <c r="AG3652">
        <v>0</v>
      </c>
      <c r="AH3652">
        <v>1</v>
      </c>
      <c r="AI3652" s="18" t="str">
        <f t="shared" si="229"/>
        <v>1</v>
      </c>
      <c r="AJ3652" s="18" t="str">
        <f t="shared" si="230"/>
        <v>1</v>
      </c>
      <c r="AK3652" s="18" t="str">
        <f t="shared" si="231"/>
        <v>1</v>
      </c>
      <c r="AL3652" s="18">
        <f t="shared" si="232"/>
        <v>1</v>
      </c>
      <c r="AM3652" t="s">
        <v>55</v>
      </c>
      <c r="AN3652" t="s">
        <v>55</v>
      </c>
      <c r="AO3652">
        <v>0</v>
      </c>
      <c r="AP3652">
        <v>0</v>
      </c>
      <c r="AQ3652">
        <v>0</v>
      </c>
      <c r="AR3652" t="s">
        <v>59</v>
      </c>
      <c r="AS3652" t="s">
        <v>80</v>
      </c>
      <c r="AT3652" t="s">
        <v>80</v>
      </c>
      <c r="AU3652" t="s">
        <v>80</v>
      </c>
      <c r="AV3652" t="s">
        <v>9511</v>
      </c>
      <c r="AW3652" t="s">
        <v>4148</v>
      </c>
      <c r="AX3652">
        <v>0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1</v>
      </c>
      <c r="BL3652">
        <v>2016031226</v>
      </c>
      <c r="BM3652">
        <v>26</v>
      </c>
    </row>
    <row r="3653" spans="1:65">
      <c r="A3653" t="s">
        <v>9512</v>
      </c>
      <c r="B3653">
        <v>3652</v>
      </c>
      <c r="C3653" t="s">
        <v>301</v>
      </c>
      <c r="D3653">
        <v>1</v>
      </c>
      <c r="E3653">
        <v>26</v>
      </c>
      <c r="F3653">
        <v>2016031226</v>
      </c>
      <c r="G3653">
        <v>20160312</v>
      </c>
      <c r="H3653" t="s">
        <v>4149</v>
      </c>
      <c r="I3653" t="s">
        <v>54</v>
      </c>
      <c r="J3653" t="s">
        <v>55</v>
      </c>
      <c r="K3653">
        <v>0</v>
      </c>
      <c r="L3653">
        <v>0</v>
      </c>
      <c r="M3653">
        <v>0</v>
      </c>
      <c r="N3653" t="s">
        <v>56</v>
      </c>
      <c r="O3653" t="s">
        <v>57</v>
      </c>
      <c r="P3653" t="s">
        <v>57</v>
      </c>
      <c r="Q3653" t="s">
        <v>4</v>
      </c>
      <c r="R3653" t="s">
        <v>4150</v>
      </c>
      <c r="S3653" t="s">
        <v>55</v>
      </c>
      <c r="T3653" t="s">
        <v>56</v>
      </c>
      <c r="U3653" t="s">
        <v>56</v>
      </c>
      <c r="V3653" t="s">
        <v>56</v>
      </c>
      <c r="W3653" t="s">
        <v>55</v>
      </c>
      <c r="X3653" t="s">
        <v>56</v>
      </c>
      <c r="Y3653" t="s">
        <v>56</v>
      </c>
      <c r="Z3653" t="s">
        <v>56</v>
      </c>
      <c r="AA3653" t="s">
        <v>57</v>
      </c>
      <c r="AB3653" t="s">
        <v>56</v>
      </c>
      <c r="AC3653" t="s">
        <v>56</v>
      </c>
      <c r="AD3653" t="s">
        <v>56</v>
      </c>
      <c r="AE3653">
        <v>0</v>
      </c>
      <c r="AF3653">
        <v>0</v>
      </c>
      <c r="AG3653">
        <v>0</v>
      </c>
      <c r="AH3653">
        <v>1</v>
      </c>
      <c r="AI3653" s="18" t="str">
        <f t="shared" si="229"/>
        <v>1</v>
      </c>
      <c r="AJ3653" s="18" t="str">
        <f t="shared" si="230"/>
        <v>1</v>
      </c>
      <c r="AK3653" s="18" t="str">
        <f t="shared" si="231"/>
        <v>1</v>
      </c>
      <c r="AL3653" s="18">
        <f t="shared" si="232"/>
        <v>1</v>
      </c>
      <c r="AM3653" t="s">
        <v>55</v>
      </c>
      <c r="AN3653" t="s">
        <v>55</v>
      </c>
      <c r="AO3653">
        <v>0</v>
      </c>
      <c r="AP3653">
        <v>0</v>
      </c>
      <c r="AQ3653">
        <v>0</v>
      </c>
      <c r="AR3653" t="s">
        <v>59</v>
      </c>
      <c r="AS3653" t="s">
        <v>4150</v>
      </c>
      <c r="AT3653" t="s">
        <v>4150</v>
      </c>
      <c r="AU3653" t="s">
        <v>4449</v>
      </c>
      <c r="AV3653" t="s">
        <v>9512</v>
      </c>
      <c r="AW3653" t="s">
        <v>4149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1</v>
      </c>
      <c r="BL3653">
        <v>2016031226</v>
      </c>
      <c r="BM3653">
        <v>26</v>
      </c>
    </row>
    <row r="3654" spans="1:65">
      <c r="A3654" t="s">
        <v>9513</v>
      </c>
      <c r="B3654">
        <v>3653</v>
      </c>
      <c r="C3654" t="s">
        <v>301</v>
      </c>
      <c r="D3654">
        <v>1</v>
      </c>
      <c r="E3654">
        <v>26</v>
      </c>
      <c r="F3654">
        <v>2016031226</v>
      </c>
      <c r="G3654">
        <v>20160312</v>
      </c>
      <c r="H3654" t="s">
        <v>4151</v>
      </c>
      <c r="I3654" t="s">
        <v>281</v>
      </c>
      <c r="J3654" t="s">
        <v>55</v>
      </c>
      <c r="K3654">
        <v>1</v>
      </c>
      <c r="L3654">
        <v>1</v>
      </c>
      <c r="M3654">
        <v>0</v>
      </c>
      <c r="N3654" t="s">
        <v>56</v>
      </c>
      <c r="O3654" t="s">
        <v>4152</v>
      </c>
      <c r="P3654" t="s">
        <v>68</v>
      </c>
      <c r="Q3654" t="s">
        <v>3</v>
      </c>
      <c r="R3654" t="s">
        <v>4131</v>
      </c>
      <c r="S3654" t="s">
        <v>55</v>
      </c>
      <c r="T3654" t="s">
        <v>56</v>
      </c>
      <c r="U3654" t="s">
        <v>56</v>
      </c>
      <c r="V3654" t="s">
        <v>56</v>
      </c>
      <c r="W3654" t="s">
        <v>55</v>
      </c>
      <c r="X3654" t="s">
        <v>56</v>
      </c>
      <c r="Y3654" t="s">
        <v>56</v>
      </c>
      <c r="Z3654" t="s">
        <v>56</v>
      </c>
      <c r="AA3654" t="s">
        <v>57</v>
      </c>
      <c r="AB3654" t="s">
        <v>56</v>
      </c>
      <c r="AC3654" t="s">
        <v>56</v>
      </c>
      <c r="AD3654" t="s">
        <v>56</v>
      </c>
      <c r="AE3654">
        <v>0</v>
      </c>
      <c r="AF3654">
        <v>0</v>
      </c>
      <c r="AG3654">
        <v>0</v>
      </c>
      <c r="AH3654">
        <v>1</v>
      </c>
      <c r="AI3654" s="18" t="str">
        <f t="shared" si="229"/>
        <v>1</v>
      </c>
      <c r="AJ3654" s="18" t="str">
        <f t="shared" si="230"/>
        <v>1</v>
      </c>
      <c r="AK3654" s="18" t="str">
        <f t="shared" si="231"/>
        <v>1</v>
      </c>
      <c r="AL3654" s="18">
        <f t="shared" si="232"/>
        <v>1</v>
      </c>
      <c r="AM3654" t="s">
        <v>55</v>
      </c>
      <c r="AN3654" t="s">
        <v>55</v>
      </c>
      <c r="AO3654">
        <v>0</v>
      </c>
      <c r="AP3654">
        <v>0</v>
      </c>
      <c r="AQ3654">
        <v>0</v>
      </c>
      <c r="AR3654" t="s">
        <v>101</v>
      </c>
      <c r="AS3654" t="s">
        <v>102</v>
      </c>
      <c r="AT3654" t="s">
        <v>102</v>
      </c>
      <c r="AU3654" t="s">
        <v>4450</v>
      </c>
      <c r="AV3654" t="s">
        <v>9513</v>
      </c>
      <c r="AW3654" t="s">
        <v>4151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1</v>
      </c>
      <c r="BL3654">
        <v>2016031226</v>
      </c>
      <c r="BM3654">
        <v>26</v>
      </c>
    </row>
    <row r="3655" spans="1:65">
      <c r="A3655" t="s">
        <v>9514</v>
      </c>
      <c r="B3655">
        <v>3654</v>
      </c>
      <c r="C3655" t="s">
        <v>301</v>
      </c>
      <c r="D3655">
        <v>1</v>
      </c>
      <c r="E3655">
        <v>26</v>
      </c>
      <c r="F3655">
        <v>2016031226</v>
      </c>
      <c r="G3655">
        <v>20160312</v>
      </c>
      <c r="H3655" t="s">
        <v>4153</v>
      </c>
      <c r="I3655" t="s">
        <v>281</v>
      </c>
      <c r="J3655" t="s">
        <v>55</v>
      </c>
      <c r="K3655">
        <v>0</v>
      </c>
      <c r="L3655">
        <v>0</v>
      </c>
      <c r="M3655">
        <v>0</v>
      </c>
      <c r="N3655" t="s">
        <v>56</v>
      </c>
      <c r="O3655" t="s">
        <v>57</v>
      </c>
      <c r="P3655" t="s">
        <v>57</v>
      </c>
      <c r="Q3655" t="s">
        <v>3</v>
      </c>
      <c r="R3655" t="s">
        <v>4131</v>
      </c>
      <c r="S3655" t="s">
        <v>55</v>
      </c>
      <c r="T3655" t="s">
        <v>56</v>
      </c>
      <c r="U3655" t="s">
        <v>56</v>
      </c>
      <c r="V3655" t="s">
        <v>56</v>
      </c>
      <c r="W3655" t="s">
        <v>55</v>
      </c>
      <c r="X3655" t="s">
        <v>56</v>
      </c>
      <c r="Y3655" t="s">
        <v>56</v>
      </c>
      <c r="Z3655" t="s">
        <v>56</v>
      </c>
      <c r="AA3655" t="s">
        <v>57</v>
      </c>
      <c r="AB3655" t="s">
        <v>56</v>
      </c>
      <c r="AC3655" t="s">
        <v>56</v>
      </c>
      <c r="AD3655" t="s">
        <v>56</v>
      </c>
      <c r="AE3655">
        <v>0</v>
      </c>
      <c r="AF3655">
        <v>0</v>
      </c>
      <c r="AG3655">
        <v>0</v>
      </c>
      <c r="AH3655">
        <v>1</v>
      </c>
      <c r="AI3655" s="18" t="str">
        <f t="shared" si="229"/>
        <v>1</v>
      </c>
      <c r="AJ3655" s="18" t="str">
        <f t="shared" si="230"/>
        <v>1</v>
      </c>
      <c r="AK3655" s="18" t="str">
        <f t="shared" si="231"/>
        <v>1</v>
      </c>
      <c r="AL3655" s="18">
        <f t="shared" si="232"/>
        <v>1</v>
      </c>
      <c r="AM3655" t="s">
        <v>55</v>
      </c>
      <c r="AN3655" t="s">
        <v>55</v>
      </c>
      <c r="AO3655">
        <v>0</v>
      </c>
      <c r="AP3655">
        <v>0</v>
      </c>
      <c r="AQ3655">
        <v>0</v>
      </c>
      <c r="AR3655" t="s">
        <v>101</v>
      </c>
      <c r="AS3655" t="s">
        <v>102</v>
      </c>
      <c r="AT3655" t="s">
        <v>102</v>
      </c>
      <c r="AU3655" t="s">
        <v>4450</v>
      </c>
      <c r="AV3655" t="s">
        <v>9514</v>
      </c>
      <c r="AW3655" t="s">
        <v>4153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1</v>
      </c>
      <c r="BL3655">
        <v>2016031226</v>
      </c>
      <c r="BM3655">
        <v>26</v>
      </c>
    </row>
    <row r="3656" spans="1:65">
      <c r="A3656" t="s">
        <v>9515</v>
      </c>
      <c r="B3656">
        <v>3655</v>
      </c>
      <c r="C3656" t="s">
        <v>301</v>
      </c>
      <c r="D3656">
        <v>1</v>
      </c>
      <c r="E3656">
        <v>26</v>
      </c>
      <c r="F3656">
        <v>2016031226</v>
      </c>
      <c r="G3656">
        <v>20160312</v>
      </c>
      <c r="H3656" t="s">
        <v>4154</v>
      </c>
      <c r="I3656" t="s">
        <v>76</v>
      </c>
      <c r="J3656" t="s">
        <v>55</v>
      </c>
      <c r="K3656">
        <v>1</v>
      </c>
      <c r="L3656">
        <v>0</v>
      </c>
      <c r="M3656">
        <v>1</v>
      </c>
      <c r="N3656" t="s">
        <v>56</v>
      </c>
      <c r="O3656" t="s">
        <v>76</v>
      </c>
      <c r="P3656" t="s">
        <v>56</v>
      </c>
      <c r="Q3656" t="s">
        <v>4</v>
      </c>
      <c r="R3656" t="s">
        <v>80</v>
      </c>
      <c r="S3656" t="s">
        <v>55</v>
      </c>
      <c r="T3656" t="s">
        <v>56</v>
      </c>
      <c r="U3656" t="s">
        <v>56</v>
      </c>
      <c r="V3656" t="s">
        <v>68</v>
      </c>
      <c r="W3656" t="s">
        <v>55</v>
      </c>
      <c r="X3656" t="s">
        <v>56</v>
      </c>
      <c r="Y3656" t="s">
        <v>56</v>
      </c>
      <c r="Z3656" t="s">
        <v>68</v>
      </c>
      <c r="AA3656" t="s">
        <v>4155</v>
      </c>
      <c r="AB3656" t="s">
        <v>56</v>
      </c>
      <c r="AC3656" t="s">
        <v>56</v>
      </c>
      <c r="AD3656" t="s">
        <v>56</v>
      </c>
      <c r="AE3656">
        <v>0</v>
      </c>
      <c r="AF3656">
        <v>0</v>
      </c>
      <c r="AG3656">
        <v>0</v>
      </c>
      <c r="AH3656">
        <v>0</v>
      </c>
      <c r="AI3656" s="18" t="str">
        <f t="shared" si="229"/>
        <v>1</v>
      </c>
      <c r="AJ3656" s="18" t="str">
        <f t="shared" si="230"/>
        <v>1</v>
      </c>
      <c r="AK3656" s="18" t="str">
        <f t="shared" si="231"/>
        <v>1</v>
      </c>
      <c r="AL3656" s="18">
        <f t="shared" si="232"/>
        <v>0</v>
      </c>
      <c r="AM3656" t="s">
        <v>55</v>
      </c>
      <c r="AN3656" t="s">
        <v>55</v>
      </c>
      <c r="AO3656">
        <v>1</v>
      </c>
      <c r="AP3656">
        <v>0</v>
      </c>
      <c r="AQ3656">
        <v>0</v>
      </c>
      <c r="AR3656" t="s">
        <v>76</v>
      </c>
      <c r="AS3656" t="s">
        <v>80</v>
      </c>
      <c r="AT3656" t="s">
        <v>80</v>
      </c>
      <c r="AU3656" t="s">
        <v>80</v>
      </c>
      <c r="AV3656" t="s">
        <v>9515</v>
      </c>
      <c r="AW3656" t="s">
        <v>4154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1</v>
      </c>
      <c r="BI3656">
        <v>0</v>
      </c>
      <c r="BJ3656">
        <v>0</v>
      </c>
      <c r="BK3656">
        <v>1</v>
      </c>
      <c r="BL3656">
        <v>2016031226</v>
      </c>
      <c r="BM3656">
        <v>26</v>
      </c>
    </row>
    <row r="3657" spans="1:65">
      <c r="A3657" t="s">
        <v>9516</v>
      </c>
      <c r="B3657">
        <v>3656</v>
      </c>
      <c r="C3657" t="s">
        <v>301</v>
      </c>
      <c r="D3657">
        <v>1</v>
      </c>
      <c r="E3657">
        <v>26</v>
      </c>
      <c r="F3657">
        <v>2016031226</v>
      </c>
      <c r="G3657">
        <v>20160312</v>
      </c>
      <c r="H3657" t="s">
        <v>4156</v>
      </c>
      <c r="I3657" t="s">
        <v>76</v>
      </c>
      <c r="J3657" t="s">
        <v>55</v>
      </c>
      <c r="K3657">
        <v>3</v>
      </c>
      <c r="L3657">
        <v>0</v>
      </c>
      <c r="M3657">
        <v>3</v>
      </c>
      <c r="N3657" t="s">
        <v>56</v>
      </c>
      <c r="O3657" t="s">
        <v>76</v>
      </c>
      <c r="P3657" t="s">
        <v>56</v>
      </c>
      <c r="Q3657" t="s">
        <v>4</v>
      </c>
      <c r="R3657" t="s">
        <v>352</v>
      </c>
      <c r="S3657" t="s">
        <v>55</v>
      </c>
      <c r="T3657" t="s">
        <v>56</v>
      </c>
      <c r="U3657" t="s">
        <v>56</v>
      </c>
      <c r="V3657" t="s">
        <v>56</v>
      </c>
      <c r="W3657" t="s">
        <v>55</v>
      </c>
      <c r="X3657" t="s">
        <v>56</v>
      </c>
      <c r="Y3657" t="s">
        <v>56</v>
      </c>
      <c r="Z3657" t="s">
        <v>56</v>
      </c>
      <c r="AA3657" t="s">
        <v>57</v>
      </c>
      <c r="AB3657" t="s">
        <v>56</v>
      </c>
      <c r="AC3657" t="s">
        <v>56</v>
      </c>
      <c r="AD3657" t="s">
        <v>56</v>
      </c>
      <c r="AE3657">
        <v>0</v>
      </c>
      <c r="AF3657">
        <v>0</v>
      </c>
      <c r="AG3657">
        <v>0</v>
      </c>
      <c r="AH3657">
        <v>1</v>
      </c>
      <c r="AI3657" s="18" t="str">
        <f t="shared" si="229"/>
        <v>1</v>
      </c>
      <c r="AJ3657" s="18" t="str">
        <f t="shared" si="230"/>
        <v>1</v>
      </c>
      <c r="AK3657" s="18" t="str">
        <f t="shared" si="231"/>
        <v>1</v>
      </c>
      <c r="AL3657" s="18">
        <f t="shared" si="232"/>
        <v>1</v>
      </c>
      <c r="AM3657" t="s">
        <v>55</v>
      </c>
      <c r="AN3657" t="s">
        <v>55</v>
      </c>
      <c r="AO3657">
        <v>0</v>
      </c>
      <c r="AP3657">
        <v>0</v>
      </c>
      <c r="AQ3657">
        <v>0</v>
      </c>
      <c r="AR3657" t="s">
        <v>76</v>
      </c>
      <c r="AS3657" t="s">
        <v>91</v>
      </c>
      <c r="AT3657" t="s">
        <v>91</v>
      </c>
      <c r="AU3657" t="s">
        <v>4449</v>
      </c>
      <c r="AV3657" t="s">
        <v>9516</v>
      </c>
      <c r="AW3657" t="s">
        <v>4156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1</v>
      </c>
      <c r="BL3657">
        <v>2016031226</v>
      </c>
      <c r="BM3657">
        <v>26</v>
      </c>
    </row>
    <row r="3658" spans="1:65">
      <c r="A3658" t="s">
        <v>9517</v>
      </c>
      <c r="B3658">
        <v>3657</v>
      </c>
      <c r="C3658" t="s">
        <v>301</v>
      </c>
      <c r="D3658">
        <v>1</v>
      </c>
      <c r="E3658">
        <v>26</v>
      </c>
      <c r="F3658">
        <v>2016031226</v>
      </c>
      <c r="G3658">
        <v>20160312</v>
      </c>
      <c r="H3658" t="s">
        <v>4157</v>
      </c>
      <c r="I3658" t="s">
        <v>54</v>
      </c>
      <c r="J3658" t="s">
        <v>55</v>
      </c>
      <c r="K3658">
        <v>0</v>
      </c>
      <c r="L3658">
        <v>0</v>
      </c>
      <c r="M3658">
        <v>0</v>
      </c>
      <c r="N3658" t="s">
        <v>56</v>
      </c>
      <c r="O3658" t="s">
        <v>57</v>
      </c>
      <c r="P3658" t="s">
        <v>57</v>
      </c>
      <c r="Q3658" t="s">
        <v>4</v>
      </c>
      <c r="R3658" t="s">
        <v>80</v>
      </c>
      <c r="S3658" t="s">
        <v>55</v>
      </c>
      <c r="T3658" t="s">
        <v>56</v>
      </c>
      <c r="U3658" t="s">
        <v>56</v>
      </c>
      <c r="V3658" t="s">
        <v>56</v>
      </c>
      <c r="W3658" t="s">
        <v>55</v>
      </c>
      <c r="X3658" t="s">
        <v>56</v>
      </c>
      <c r="Y3658" t="s">
        <v>56</v>
      </c>
      <c r="Z3658" t="s">
        <v>56</v>
      </c>
      <c r="AA3658" t="s">
        <v>57</v>
      </c>
      <c r="AB3658" t="s">
        <v>56</v>
      </c>
      <c r="AC3658" t="s">
        <v>56</v>
      </c>
      <c r="AD3658" t="s">
        <v>56</v>
      </c>
      <c r="AE3658">
        <v>0</v>
      </c>
      <c r="AF3658">
        <v>0</v>
      </c>
      <c r="AG3658">
        <v>0</v>
      </c>
      <c r="AH3658">
        <v>1</v>
      </c>
      <c r="AI3658" s="18" t="str">
        <f t="shared" si="229"/>
        <v>1</v>
      </c>
      <c r="AJ3658" s="18" t="str">
        <f t="shared" si="230"/>
        <v>1</v>
      </c>
      <c r="AK3658" s="18" t="str">
        <f t="shared" si="231"/>
        <v>1</v>
      </c>
      <c r="AL3658" s="18">
        <f t="shared" si="232"/>
        <v>1</v>
      </c>
      <c r="AM3658" t="s">
        <v>55</v>
      </c>
      <c r="AN3658" t="s">
        <v>55</v>
      </c>
      <c r="AO3658">
        <v>0</v>
      </c>
      <c r="AP3658">
        <v>0</v>
      </c>
      <c r="AQ3658">
        <v>0</v>
      </c>
      <c r="AR3658" t="s">
        <v>59</v>
      </c>
      <c r="AS3658" t="s">
        <v>80</v>
      </c>
      <c r="AT3658" t="s">
        <v>80</v>
      </c>
      <c r="AU3658" t="s">
        <v>80</v>
      </c>
      <c r="AV3658" t="s">
        <v>9517</v>
      </c>
      <c r="AW3658" t="s">
        <v>4157</v>
      </c>
      <c r="AX3658">
        <v>0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1</v>
      </c>
      <c r="BL3658">
        <v>2016031226</v>
      </c>
      <c r="BM3658">
        <v>26</v>
      </c>
    </row>
    <row r="3659" spans="1:65">
      <c r="A3659" t="s">
        <v>9518</v>
      </c>
      <c r="B3659">
        <v>3658</v>
      </c>
      <c r="C3659" t="s">
        <v>301</v>
      </c>
      <c r="D3659">
        <v>1</v>
      </c>
      <c r="E3659">
        <v>26</v>
      </c>
      <c r="F3659">
        <v>2016031226</v>
      </c>
      <c r="G3659">
        <v>20160312</v>
      </c>
      <c r="H3659" t="s">
        <v>4158</v>
      </c>
      <c r="I3659" t="s">
        <v>76</v>
      </c>
      <c r="J3659" t="s">
        <v>55</v>
      </c>
      <c r="K3659">
        <v>0</v>
      </c>
      <c r="L3659">
        <v>0</v>
      </c>
      <c r="M3659">
        <v>0</v>
      </c>
      <c r="N3659" t="s">
        <v>56</v>
      </c>
      <c r="O3659" t="s">
        <v>57</v>
      </c>
      <c r="P3659" t="s">
        <v>57</v>
      </c>
      <c r="Q3659" t="s">
        <v>4</v>
      </c>
      <c r="R3659" t="s">
        <v>80</v>
      </c>
      <c r="S3659" t="s">
        <v>55</v>
      </c>
      <c r="T3659" t="s">
        <v>56</v>
      </c>
      <c r="U3659" t="s">
        <v>56</v>
      </c>
      <c r="V3659" t="s">
        <v>56</v>
      </c>
      <c r="W3659" t="s">
        <v>55</v>
      </c>
      <c r="X3659" t="s">
        <v>56</v>
      </c>
      <c r="Y3659" t="s">
        <v>56</v>
      </c>
      <c r="Z3659" t="s">
        <v>56</v>
      </c>
      <c r="AA3659" t="s">
        <v>57</v>
      </c>
      <c r="AB3659" t="s">
        <v>56</v>
      </c>
      <c r="AC3659" t="s">
        <v>56</v>
      </c>
      <c r="AD3659" t="s">
        <v>56</v>
      </c>
      <c r="AE3659">
        <v>0</v>
      </c>
      <c r="AF3659">
        <v>0</v>
      </c>
      <c r="AG3659">
        <v>0</v>
      </c>
      <c r="AH3659">
        <v>1</v>
      </c>
      <c r="AI3659" s="18" t="str">
        <f t="shared" si="229"/>
        <v>1</v>
      </c>
      <c r="AJ3659" s="18" t="str">
        <f t="shared" si="230"/>
        <v>1</v>
      </c>
      <c r="AK3659" s="18" t="str">
        <f t="shared" si="231"/>
        <v>1</v>
      </c>
      <c r="AL3659" s="18">
        <f t="shared" si="232"/>
        <v>1</v>
      </c>
      <c r="AM3659" t="s">
        <v>55</v>
      </c>
      <c r="AN3659" t="s">
        <v>55</v>
      </c>
      <c r="AO3659">
        <v>0</v>
      </c>
      <c r="AP3659">
        <v>0</v>
      </c>
      <c r="AQ3659">
        <v>0</v>
      </c>
      <c r="AR3659" t="s">
        <v>76</v>
      </c>
      <c r="AS3659" t="s">
        <v>80</v>
      </c>
      <c r="AT3659" t="s">
        <v>80</v>
      </c>
      <c r="AU3659" t="s">
        <v>80</v>
      </c>
      <c r="AV3659" t="s">
        <v>9518</v>
      </c>
      <c r="AW3659" t="s">
        <v>4158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2016031226</v>
      </c>
      <c r="BM3659">
        <v>26</v>
      </c>
    </row>
    <row r="3660" spans="1:65">
      <c r="A3660" t="s">
        <v>9519</v>
      </c>
      <c r="B3660">
        <v>3659</v>
      </c>
      <c r="C3660" t="s">
        <v>301</v>
      </c>
      <c r="D3660">
        <v>1</v>
      </c>
      <c r="E3660">
        <v>26</v>
      </c>
      <c r="F3660">
        <v>2016031226</v>
      </c>
      <c r="G3660">
        <v>20160312</v>
      </c>
      <c r="H3660" t="s">
        <v>4159</v>
      </c>
      <c r="I3660" t="s">
        <v>54</v>
      </c>
      <c r="J3660" t="s">
        <v>55</v>
      </c>
      <c r="K3660">
        <v>0</v>
      </c>
      <c r="L3660">
        <v>0</v>
      </c>
      <c r="M3660">
        <v>0</v>
      </c>
      <c r="N3660" t="s">
        <v>56</v>
      </c>
      <c r="O3660" t="s">
        <v>57</v>
      </c>
      <c r="P3660" t="s">
        <v>57</v>
      </c>
      <c r="Q3660" t="s">
        <v>4</v>
      </c>
      <c r="R3660" t="s">
        <v>80</v>
      </c>
      <c r="S3660" t="s">
        <v>55</v>
      </c>
      <c r="T3660" t="s">
        <v>56</v>
      </c>
      <c r="U3660" t="s">
        <v>56</v>
      </c>
      <c r="V3660" t="s">
        <v>56</v>
      </c>
      <c r="W3660" t="s">
        <v>55</v>
      </c>
      <c r="X3660" t="s">
        <v>56</v>
      </c>
      <c r="Y3660" t="s">
        <v>56</v>
      </c>
      <c r="Z3660" t="s">
        <v>56</v>
      </c>
      <c r="AA3660" t="s">
        <v>57</v>
      </c>
      <c r="AB3660" t="s">
        <v>56</v>
      </c>
      <c r="AC3660" t="s">
        <v>56</v>
      </c>
      <c r="AD3660" t="s">
        <v>56</v>
      </c>
      <c r="AE3660">
        <v>0</v>
      </c>
      <c r="AF3660">
        <v>0</v>
      </c>
      <c r="AG3660">
        <v>0</v>
      </c>
      <c r="AH3660">
        <v>1</v>
      </c>
      <c r="AI3660" s="18" t="str">
        <f t="shared" si="229"/>
        <v>1</v>
      </c>
      <c r="AJ3660" s="18" t="str">
        <f t="shared" si="230"/>
        <v>1</v>
      </c>
      <c r="AK3660" s="18" t="str">
        <f t="shared" si="231"/>
        <v>1</v>
      </c>
      <c r="AL3660" s="18">
        <f t="shared" si="232"/>
        <v>1</v>
      </c>
      <c r="AM3660" t="s">
        <v>55</v>
      </c>
      <c r="AN3660" t="s">
        <v>55</v>
      </c>
      <c r="AO3660">
        <v>0</v>
      </c>
      <c r="AP3660">
        <v>0</v>
      </c>
      <c r="AQ3660">
        <v>0</v>
      </c>
      <c r="AR3660" t="s">
        <v>59</v>
      </c>
      <c r="AS3660" t="s">
        <v>80</v>
      </c>
      <c r="AT3660" t="s">
        <v>80</v>
      </c>
      <c r="AU3660" t="s">
        <v>80</v>
      </c>
      <c r="AV3660" t="s">
        <v>9519</v>
      </c>
      <c r="AW3660" t="s">
        <v>4159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1</v>
      </c>
      <c r="BL3660">
        <v>2016031226</v>
      </c>
      <c r="BM3660">
        <v>26</v>
      </c>
    </row>
    <row r="3661" spans="1:65">
      <c r="A3661" t="s">
        <v>9520</v>
      </c>
      <c r="B3661">
        <v>3660</v>
      </c>
      <c r="C3661" t="s">
        <v>301</v>
      </c>
      <c r="D3661">
        <v>1</v>
      </c>
      <c r="E3661">
        <v>26</v>
      </c>
      <c r="F3661">
        <v>2016031226</v>
      </c>
      <c r="G3661">
        <v>20160312</v>
      </c>
      <c r="H3661" t="s">
        <v>4160</v>
      </c>
      <c r="I3661" t="s">
        <v>54</v>
      </c>
      <c r="J3661" t="s">
        <v>55</v>
      </c>
      <c r="K3661">
        <v>0</v>
      </c>
      <c r="L3661">
        <v>0</v>
      </c>
      <c r="M3661">
        <v>0</v>
      </c>
      <c r="N3661" t="s">
        <v>56</v>
      </c>
      <c r="O3661" t="s">
        <v>57</v>
      </c>
      <c r="P3661" t="s">
        <v>57</v>
      </c>
      <c r="Q3661" t="s">
        <v>4</v>
      </c>
      <c r="R3661" t="s">
        <v>80</v>
      </c>
      <c r="S3661" t="s">
        <v>55</v>
      </c>
      <c r="T3661" t="s">
        <v>56</v>
      </c>
      <c r="U3661" t="s">
        <v>56</v>
      </c>
      <c r="V3661" t="s">
        <v>56</v>
      </c>
      <c r="W3661" t="s">
        <v>55</v>
      </c>
      <c r="X3661" t="s">
        <v>56</v>
      </c>
      <c r="Y3661" t="s">
        <v>56</v>
      </c>
      <c r="Z3661" t="s">
        <v>56</v>
      </c>
      <c r="AA3661" t="s">
        <v>57</v>
      </c>
      <c r="AB3661" t="s">
        <v>56</v>
      </c>
      <c r="AC3661" t="s">
        <v>56</v>
      </c>
      <c r="AD3661" t="s">
        <v>56</v>
      </c>
      <c r="AE3661">
        <v>0</v>
      </c>
      <c r="AF3661">
        <v>0</v>
      </c>
      <c r="AG3661">
        <v>0</v>
      </c>
      <c r="AH3661">
        <v>1</v>
      </c>
      <c r="AI3661" s="18" t="str">
        <f t="shared" si="229"/>
        <v>1</v>
      </c>
      <c r="AJ3661" s="18" t="str">
        <f t="shared" si="230"/>
        <v>1</v>
      </c>
      <c r="AK3661" s="18" t="str">
        <f t="shared" si="231"/>
        <v>1</v>
      </c>
      <c r="AL3661" s="18">
        <f t="shared" si="232"/>
        <v>1</v>
      </c>
      <c r="AM3661" t="s">
        <v>55</v>
      </c>
      <c r="AN3661" t="s">
        <v>55</v>
      </c>
      <c r="AO3661">
        <v>1</v>
      </c>
      <c r="AP3661">
        <v>0</v>
      </c>
      <c r="AQ3661">
        <v>0</v>
      </c>
      <c r="AR3661" t="s">
        <v>59</v>
      </c>
      <c r="AS3661" t="s">
        <v>80</v>
      </c>
      <c r="AT3661" t="s">
        <v>80</v>
      </c>
      <c r="AU3661" t="s">
        <v>80</v>
      </c>
      <c r="AV3661" t="s">
        <v>9520</v>
      </c>
      <c r="AW3661" t="s">
        <v>4160</v>
      </c>
      <c r="AX3661">
        <v>0</v>
      </c>
      <c r="AY3661">
        <v>0</v>
      </c>
      <c r="AZ3661">
        <v>0</v>
      </c>
      <c r="BA3661">
        <v>1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2016031226</v>
      </c>
      <c r="BM3661">
        <v>26</v>
      </c>
    </row>
    <row r="3662" spans="1:65">
      <c r="A3662" t="s">
        <v>9521</v>
      </c>
      <c r="B3662">
        <v>3661</v>
      </c>
      <c r="C3662" t="s">
        <v>301</v>
      </c>
      <c r="D3662">
        <v>1</v>
      </c>
      <c r="E3662">
        <v>26</v>
      </c>
      <c r="F3662">
        <v>2016031226</v>
      </c>
      <c r="G3662">
        <v>20160312</v>
      </c>
      <c r="H3662" t="s">
        <v>4161</v>
      </c>
      <c r="I3662" t="s">
        <v>54</v>
      </c>
      <c r="J3662" t="s">
        <v>55</v>
      </c>
      <c r="K3662">
        <v>0</v>
      </c>
      <c r="L3662">
        <v>0</v>
      </c>
      <c r="M3662">
        <v>0</v>
      </c>
      <c r="N3662" t="s">
        <v>56</v>
      </c>
      <c r="O3662" t="s">
        <v>57</v>
      </c>
      <c r="P3662" t="s">
        <v>57</v>
      </c>
      <c r="Q3662" t="s">
        <v>4</v>
      </c>
      <c r="R3662" t="s">
        <v>80</v>
      </c>
      <c r="S3662" t="s">
        <v>55</v>
      </c>
      <c r="T3662" t="s">
        <v>56</v>
      </c>
      <c r="U3662" t="s">
        <v>56</v>
      </c>
      <c r="V3662" t="s">
        <v>56</v>
      </c>
      <c r="W3662" t="s">
        <v>55</v>
      </c>
      <c r="X3662" t="s">
        <v>56</v>
      </c>
      <c r="Y3662" t="s">
        <v>56</v>
      </c>
      <c r="Z3662" t="s">
        <v>56</v>
      </c>
      <c r="AA3662" t="s">
        <v>57</v>
      </c>
      <c r="AB3662" t="s">
        <v>56</v>
      </c>
      <c r="AC3662" t="s">
        <v>56</v>
      </c>
      <c r="AD3662" t="s">
        <v>56</v>
      </c>
      <c r="AE3662">
        <v>0</v>
      </c>
      <c r="AF3662">
        <v>0</v>
      </c>
      <c r="AG3662">
        <v>0</v>
      </c>
      <c r="AH3662">
        <v>1</v>
      </c>
      <c r="AI3662" s="18" t="str">
        <f t="shared" si="229"/>
        <v>1</v>
      </c>
      <c r="AJ3662" s="18" t="str">
        <f t="shared" si="230"/>
        <v>1</v>
      </c>
      <c r="AK3662" s="18" t="str">
        <f t="shared" si="231"/>
        <v>1</v>
      </c>
      <c r="AL3662" s="18">
        <f t="shared" si="232"/>
        <v>1</v>
      </c>
      <c r="AM3662" t="s">
        <v>55</v>
      </c>
      <c r="AN3662" t="s">
        <v>55</v>
      </c>
      <c r="AO3662">
        <v>0</v>
      </c>
      <c r="AP3662">
        <v>0</v>
      </c>
      <c r="AQ3662">
        <v>0</v>
      </c>
      <c r="AR3662" t="s">
        <v>59</v>
      </c>
      <c r="AS3662" t="s">
        <v>80</v>
      </c>
      <c r="AT3662" t="s">
        <v>80</v>
      </c>
      <c r="AU3662" t="s">
        <v>80</v>
      </c>
      <c r="AV3662" t="s">
        <v>9521</v>
      </c>
      <c r="AW3662" t="s">
        <v>4161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1</v>
      </c>
      <c r="BL3662">
        <v>2016031226</v>
      </c>
      <c r="BM3662">
        <v>26</v>
      </c>
    </row>
    <row r="3663" spans="1:65">
      <c r="A3663" t="s">
        <v>9522</v>
      </c>
      <c r="B3663">
        <v>3662</v>
      </c>
      <c r="C3663" t="s">
        <v>301</v>
      </c>
      <c r="D3663">
        <v>1</v>
      </c>
      <c r="E3663">
        <v>26</v>
      </c>
      <c r="F3663">
        <v>2016031226</v>
      </c>
      <c r="G3663">
        <v>20160312</v>
      </c>
      <c r="H3663" t="s">
        <v>4162</v>
      </c>
      <c r="I3663" t="s">
        <v>54</v>
      </c>
      <c r="J3663" t="s">
        <v>55</v>
      </c>
      <c r="K3663">
        <v>0</v>
      </c>
      <c r="L3663">
        <v>0</v>
      </c>
      <c r="M3663">
        <v>0</v>
      </c>
      <c r="N3663" t="s">
        <v>56</v>
      </c>
      <c r="O3663" t="s">
        <v>57</v>
      </c>
      <c r="P3663" t="s">
        <v>57</v>
      </c>
      <c r="Q3663" t="s">
        <v>3</v>
      </c>
      <c r="R3663" t="s">
        <v>80</v>
      </c>
      <c r="S3663" t="s">
        <v>55</v>
      </c>
      <c r="T3663" t="s">
        <v>56</v>
      </c>
      <c r="U3663" t="s">
        <v>56</v>
      </c>
      <c r="V3663" t="s">
        <v>56</v>
      </c>
      <c r="W3663" t="s">
        <v>55</v>
      </c>
      <c r="X3663" t="s">
        <v>56</v>
      </c>
      <c r="Y3663" t="s">
        <v>56</v>
      </c>
      <c r="Z3663" t="s">
        <v>56</v>
      </c>
      <c r="AA3663" t="s">
        <v>57</v>
      </c>
      <c r="AB3663" t="s">
        <v>56</v>
      </c>
      <c r="AC3663" t="s">
        <v>56</v>
      </c>
      <c r="AD3663" t="s">
        <v>56</v>
      </c>
      <c r="AE3663">
        <v>0</v>
      </c>
      <c r="AF3663">
        <v>0</v>
      </c>
      <c r="AG3663">
        <v>0</v>
      </c>
      <c r="AH3663">
        <v>1</v>
      </c>
      <c r="AI3663" s="18" t="str">
        <f t="shared" si="229"/>
        <v>1</v>
      </c>
      <c r="AJ3663" s="18" t="str">
        <f t="shared" si="230"/>
        <v>1</v>
      </c>
      <c r="AK3663" s="18" t="str">
        <f t="shared" si="231"/>
        <v>1</v>
      </c>
      <c r="AL3663" s="18">
        <f t="shared" si="232"/>
        <v>1</v>
      </c>
      <c r="AM3663" t="s">
        <v>55</v>
      </c>
      <c r="AN3663" t="s">
        <v>55</v>
      </c>
      <c r="AO3663">
        <v>0</v>
      </c>
      <c r="AP3663">
        <v>0</v>
      </c>
      <c r="AQ3663">
        <v>0</v>
      </c>
      <c r="AR3663" t="s">
        <v>59</v>
      </c>
      <c r="AS3663" t="s">
        <v>80</v>
      </c>
      <c r="AT3663" t="s">
        <v>80</v>
      </c>
      <c r="AU3663" t="s">
        <v>80</v>
      </c>
      <c r="AV3663" t="s">
        <v>9522</v>
      </c>
      <c r="AW3663" t="s">
        <v>4162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1</v>
      </c>
      <c r="BL3663">
        <v>2016031226</v>
      </c>
      <c r="BM3663">
        <v>26</v>
      </c>
    </row>
    <row r="3664" spans="1:65">
      <c r="A3664" t="s">
        <v>9523</v>
      </c>
      <c r="B3664">
        <v>3663</v>
      </c>
      <c r="C3664" t="s">
        <v>301</v>
      </c>
      <c r="D3664">
        <v>1</v>
      </c>
      <c r="E3664">
        <v>26</v>
      </c>
      <c r="F3664">
        <v>2016031226</v>
      </c>
      <c r="G3664">
        <v>20160312</v>
      </c>
      <c r="H3664" t="s">
        <v>4163</v>
      </c>
      <c r="I3664" t="s">
        <v>54</v>
      </c>
      <c r="J3664" t="s">
        <v>55</v>
      </c>
      <c r="K3664">
        <v>0</v>
      </c>
      <c r="L3664">
        <v>0</v>
      </c>
      <c r="M3664">
        <v>0</v>
      </c>
      <c r="N3664" t="s">
        <v>56</v>
      </c>
      <c r="O3664" t="s">
        <v>57</v>
      </c>
      <c r="P3664" t="s">
        <v>57</v>
      </c>
      <c r="Q3664" t="s">
        <v>3</v>
      </c>
      <c r="R3664" t="s">
        <v>80</v>
      </c>
      <c r="S3664" t="s">
        <v>55</v>
      </c>
      <c r="T3664" t="s">
        <v>56</v>
      </c>
      <c r="U3664" t="s">
        <v>56</v>
      </c>
      <c r="V3664" t="s">
        <v>68</v>
      </c>
      <c r="W3664" t="s">
        <v>55</v>
      </c>
      <c r="X3664" t="s">
        <v>56</v>
      </c>
      <c r="Y3664" t="s">
        <v>56</v>
      </c>
      <c r="Z3664" t="s">
        <v>56</v>
      </c>
      <c r="AA3664" t="s">
        <v>57</v>
      </c>
      <c r="AB3664" t="s">
        <v>56</v>
      </c>
      <c r="AC3664" t="s">
        <v>68</v>
      </c>
      <c r="AD3664" t="s">
        <v>56</v>
      </c>
      <c r="AE3664">
        <v>0</v>
      </c>
      <c r="AF3664">
        <v>0</v>
      </c>
      <c r="AG3664">
        <v>0</v>
      </c>
      <c r="AH3664">
        <v>1</v>
      </c>
      <c r="AI3664" s="18" t="str">
        <f t="shared" si="229"/>
        <v>1</v>
      </c>
      <c r="AJ3664" s="18" t="str">
        <f t="shared" si="230"/>
        <v>1</v>
      </c>
      <c r="AK3664" s="18" t="str">
        <f t="shared" si="231"/>
        <v>1</v>
      </c>
      <c r="AL3664" s="18">
        <f t="shared" si="232"/>
        <v>1</v>
      </c>
      <c r="AM3664" t="s">
        <v>55</v>
      </c>
      <c r="AN3664" t="s">
        <v>55</v>
      </c>
      <c r="AO3664">
        <v>0</v>
      </c>
      <c r="AP3664">
        <v>0</v>
      </c>
      <c r="AQ3664">
        <v>0</v>
      </c>
      <c r="AR3664" t="s">
        <v>59</v>
      </c>
      <c r="AS3664" t="s">
        <v>80</v>
      </c>
      <c r="AT3664" t="s">
        <v>80</v>
      </c>
      <c r="AU3664" t="s">
        <v>80</v>
      </c>
      <c r="AV3664" t="s">
        <v>9523</v>
      </c>
      <c r="AW3664" t="s">
        <v>4163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1</v>
      </c>
      <c r="BL3664">
        <v>2016031226</v>
      </c>
      <c r="BM3664">
        <v>26</v>
      </c>
    </row>
    <row r="3665" spans="1:65">
      <c r="A3665" t="s">
        <v>9524</v>
      </c>
      <c r="B3665">
        <v>3664</v>
      </c>
      <c r="C3665" t="s">
        <v>301</v>
      </c>
      <c r="D3665">
        <v>1</v>
      </c>
      <c r="E3665">
        <v>26</v>
      </c>
      <c r="F3665">
        <v>2016031226</v>
      </c>
      <c r="G3665">
        <v>20160312</v>
      </c>
      <c r="H3665" t="s">
        <v>4164</v>
      </c>
      <c r="I3665" t="s">
        <v>54</v>
      </c>
      <c r="J3665" t="s">
        <v>55</v>
      </c>
      <c r="K3665">
        <v>0</v>
      </c>
      <c r="L3665">
        <v>0</v>
      </c>
      <c r="M3665">
        <v>0</v>
      </c>
      <c r="N3665" t="s">
        <v>56</v>
      </c>
      <c r="O3665" t="s">
        <v>57</v>
      </c>
      <c r="P3665" t="s">
        <v>57</v>
      </c>
      <c r="Q3665" t="s">
        <v>3</v>
      </c>
      <c r="R3665" t="s">
        <v>80</v>
      </c>
      <c r="S3665" t="s">
        <v>55</v>
      </c>
      <c r="T3665" t="s">
        <v>56</v>
      </c>
      <c r="U3665" t="s">
        <v>56</v>
      </c>
      <c r="V3665" t="s">
        <v>56</v>
      </c>
      <c r="W3665" t="s">
        <v>55</v>
      </c>
      <c r="X3665" t="s">
        <v>56</v>
      </c>
      <c r="Y3665" t="s">
        <v>56</v>
      </c>
      <c r="Z3665" t="s">
        <v>68</v>
      </c>
      <c r="AA3665" t="s">
        <v>132</v>
      </c>
      <c r="AB3665" t="s">
        <v>56</v>
      </c>
      <c r="AC3665" t="s">
        <v>56</v>
      </c>
      <c r="AD3665" t="s">
        <v>56</v>
      </c>
      <c r="AE3665">
        <v>0</v>
      </c>
      <c r="AF3665">
        <v>0</v>
      </c>
      <c r="AG3665">
        <v>0</v>
      </c>
      <c r="AH3665">
        <v>1</v>
      </c>
      <c r="AI3665" s="18" t="str">
        <f t="shared" si="229"/>
        <v>1</v>
      </c>
      <c r="AJ3665" s="18" t="str">
        <f t="shared" si="230"/>
        <v>1</v>
      </c>
      <c r="AK3665" s="18" t="str">
        <f t="shared" si="231"/>
        <v>1</v>
      </c>
      <c r="AL3665" s="18">
        <f t="shared" si="232"/>
        <v>1</v>
      </c>
      <c r="AM3665" t="s">
        <v>55</v>
      </c>
      <c r="AN3665" t="s">
        <v>55</v>
      </c>
      <c r="AO3665">
        <v>0</v>
      </c>
      <c r="AP3665">
        <v>0</v>
      </c>
      <c r="AQ3665">
        <v>0</v>
      </c>
      <c r="AR3665" t="s">
        <v>59</v>
      </c>
      <c r="AS3665" t="s">
        <v>80</v>
      </c>
      <c r="AT3665" t="s">
        <v>80</v>
      </c>
      <c r="AU3665" t="s">
        <v>80</v>
      </c>
      <c r="AV3665" t="s">
        <v>9524</v>
      </c>
      <c r="AW3665" t="s">
        <v>4164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1</v>
      </c>
      <c r="BL3665">
        <v>2016031226</v>
      </c>
      <c r="BM3665">
        <v>26</v>
      </c>
    </row>
    <row r="3666" spans="1:65">
      <c r="A3666" t="s">
        <v>9525</v>
      </c>
      <c r="B3666">
        <v>3665</v>
      </c>
      <c r="C3666" t="s">
        <v>57</v>
      </c>
      <c r="D3666" t="s">
        <v>55</v>
      </c>
      <c r="E3666">
        <v>26</v>
      </c>
      <c r="F3666">
        <v>2016031226</v>
      </c>
      <c r="G3666" t="s">
        <v>55</v>
      </c>
      <c r="H3666" t="s">
        <v>4165</v>
      </c>
      <c r="I3666" t="s">
        <v>55</v>
      </c>
      <c r="J3666" t="s">
        <v>55</v>
      </c>
      <c r="K3666" t="s">
        <v>55</v>
      </c>
      <c r="L3666" t="s">
        <v>55</v>
      </c>
      <c r="M3666" t="s">
        <v>55</v>
      </c>
      <c r="N3666" t="s">
        <v>57</v>
      </c>
      <c r="O3666" t="s">
        <v>57</v>
      </c>
      <c r="P3666" t="s">
        <v>57</v>
      </c>
      <c r="Q3666" t="s">
        <v>57</v>
      </c>
      <c r="R3666" t="s">
        <v>57</v>
      </c>
      <c r="S3666" t="s">
        <v>55</v>
      </c>
      <c r="T3666" t="s">
        <v>57</v>
      </c>
      <c r="U3666" t="s">
        <v>57</v>
      </c>
      <c r="V3666" t="s">
        <v>57</v>
      </c>
      <c r="W3666" t="s">
        <v>55</v>
      </c>
      <c r="X3666" t="s">
        <v>57</v>
      </c>
      <c r="Y3666" t="s">
        <v>57</v>
      </c>
      <c r="Z3666" t="s">
        <v>57</v>
      </c>
      <c r="AA3666" t="s">
        <v>57</v>
      </c>
      <c r="AB3666" t="s">
        <v>57</v>
      </c>
      <c r="AC3666" t="s">
        <v>57</v>
      </c>
      <c r="AD3666" t="s">
        <v>57</v>
      </c>
      <c r="AE3666">
        <v>0</v>
      </c>
      <c r="AF3666">
        <v>0</v>
      </c>
      <c r="AG3666">
        <v>0</v>
      </c>
      <c r="AH3666">
        <v>0</v>
      </c>
      <c r="AI3666" s="18" t="str">
        <f t="shared" si="229"/>
        <v>1</v>
      </c>
      <c r="AJ3666" s="18" t="str">
        <f t="shared" si="230"/>
        <v>1</v>
      </c>
      <c r="AK3666" s="18" t="str">
        <f t="shared" si="231"/>
        <v>1</v>
      </c>
      <c r="AL3666" s="18">
        <f t="shared" si="232"/>
        <v>0</v>
      </c>
      <c r="AM3666" t="s">
        <v>55</v>
      </c>
      <c r="AN3666" t="s">
        <v>55</v>
      </c>
      <c r="AO3666">
        <v>0</v>
      </c>
      <c r="AP3666">
        <v>1</v>
      </c>
      <c r="AQ3666">
        <v>0</v>
      </c>
      <c r="AR3666" t="s">
        <v>59</v>
      </c>
      <c r="AS3666" t="s">
        <v>80</v>
      </c>
      <c r="AT3666" t="s">
        <v>80</v>
      </c>
      <c r="AU3666" t="s">
        <v>80</v>
      </c>
      <c r="AV3666" t="s">
        <v>9525</v>
      </c>
      <c r="AW3666" t="s">
        <v>4165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</v>
      </c>
      <c r="BJ3666">
        <v>0</v>
      </c>
      <c r="BK3666">
        <v>0</v>
      </c>
      <c r="BL3666">
        <v>2016031226</v>
      </c>
      <c r="BM3666">
        <v>26</v>
      </c>
    </row>
    <row r="3667" spans="1:65">
      <c r="A3667" t="s">
        <v>9526</v>
      </c>
      <c r="B3667">
        <v>3666</v>
      </c>
      <c r="C3667" t="s">
        <v>57</v>
      </c>
      <c r="D3667" t="s">
        <v>55</v>
      </c>
      <c r="E3667">
        <v>26</v>
      </c>
      <c r="F3667">
        <v>2016031226</v>
      </c>
      <c r="G3667" t="s">
        <v>55</v>
      </c>
      <c r="H3667" t="s">
        <v>4166</v>
      </c>
      <c r="I3667" t="s">
        <v>55</v>
      </c>
      <c r="J3667" t="s">
        <v>55</v>
      </c>
      <c r="K3667" t="s">
        <v>55</v>
      </c>
      <c r="L3667" t="s">
        <v>55</v>
      </c>
      <c r="M3667" t="s">
        <v>55</v>
      </c>
      <c r="N3667" t="s">
        <v>57</v>
      </c>
      <c r="O3667" t="s">
        <v>57</v>
      </c>
      <c r="P3667" t="s">
        <v>57</v>
      </c>
      <c r="Q3667" t="s">
        <v>57</v>
      </c>
      <c r="R3667" t="s">
        <v>57</v>
      </c>
      <c r="S3667" t="s">
        <v>55</v>
      </c>
      <c r="T3667" t="s">
        <v>57</v>
      </c>
      <c r="U3667" t="s">
        <v>57</v>
      </c>
      <c r="V3667" t="s">
        <v>57</v>
      </c>
      <c r="W3667" t="s">
        <v>55</v>
      </c>
      <c r="X3667" t="s">
        <v>57</v>
      </c>
      <c r="Y3667" t="s">
        <v>57</v>
      </c>
      <c r="Z3667" t="s">
        <v>57</v>
      </c>
      <c r="AA3667" t="s">
        <v>57</v>
      </c>
      <c r="AB3667" t="s">
        <v>57</v>
      </c>
      <c r="AC3667" t="s">
        <v>57</v>
      </c>
      <c r="AD3667" t="s">
        <v>57</v>
      </c>
      <c r="AE3667">
        <v>0</v>
      </c>
      <c r="AF3667">
        <v>0</v>
      </c>
      <c r="AG3667">
        <v>0</v>
      </c>
      <c r="AH3667">
        <v>0</v>
      </c>
      <c r="AI3667" s="18" t="str">
        <f t="shared" si="229"/>
        <v>1</v>
      </c>
      <c r="AJ3667" s="18" t="str">
        <f t="shared" si="230"/>
        <v>1</v>
      </c>
      <c r="AK3667" s="18" t="str">
        <f t="shared" si="231"/>
        <v>1</v>
      </c>
      <c r="AL3667" s="18">
        <f t="shared" si="232"/>
        <v>0</v>
      </c>
      <c r="AM3667" t="s">
        <v>55</v>
      </c>
      <c r="AN3667" t="s">
        <v>55</v>
      </c>
      <c r="AO3667">
        <v>1</v>
      </c>
      <c r="AP3667">
        <v>1</v>
      </c>
      <c r="AQ3667">
        <v>0</v>
      </c>
      <c r="AR3667" t="s">
        <v>59</v>
      </c>
      <c r="AS3667" t="s">
        <v>80</v>
      </c>
      <c r="AT3667" t="s">
        <v>80</v>
      </c>
      <c r="AU3667" t="s">
        <v>80</v>
      </c>
      <c r="AV3667" t="s">
        <v>9526</v>
      </c>
      <c r="AW3667" t="s">
        <v>4166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1</v>
      </c>
      <c r="BJ3667">
        <v>0</v>
      </c>
      <c r="BK3667">
        <v>0</v>
      </c>
      <c r="BL3667">
        <v>2016031226</v>
      </c>
      <c r="BM3667">
        <v>26</v>
      </c>
    </row>
    <row r="3668" spans="1:65">
      <c r="A3668" t="s">
        <v>9527</v>
      </c>
      <c r="B3668">
        <v>3667</v>
      </c>
      <c r="C3668" t="s">
        <v>57</v>
      </c>
      <c r="D3668" t="s">
        <v>55</v>
      </c>
      <c r="E3668">
        <v>26</v>
      </c>
      <c r="F3668">
        <v>2016031226</v>
      </c>
      <c r="G3668" t="s">
        <v>55</v>
      </c>
      <c r="H3668" t="s">
        <v>4167</v>
      </c>
      <c r="I3668" t="s">
        <v>55</v>
      </c>
      <c r="J3668" t="s">
        <v>55</v>
      </c>
      <c r="K3668" t="s">
        <v>55</v>
      </c>
      <c r="L3668" t="s">
        <v>55</v>
      </c>
      <c r="M3668" t="s">
        <v>55</v>
      </c>
      <c r="N3668" t="s">
        <v>57</v>
      </c>
      <c r="O3668" t="s">
        <v>57</v>
      </c>
      <c r="P3668" t="s">
        <v>57</v>
      </c>
      <c r="Q3668" t="s">
        <v>57</v>
      </c>
      <c r="R3668" t="s">
        <v>57</v>
      </c>
      <c r="S3668" t="s">
        <v>55</v>
      </c>
      <c r="T3668" t="s">
        <v>57</v>
      </c>
      <c r="U3668" t="s">
        <v>57</v>
      </c>
      <c r="V3668" t="s">
        <v>57</v>
      </c>
      <c r="W3668" t="s">
        <v>55</v>
      </c>
      <c r="X3668" t="s">
        <v>57</v>
      </c>
      <c r="Y3668" t="s">
        <v>57</v>
      </c>
      <c r="Z3668" t="s">
        <v>57</v>
      </c>
      <c r="AA3668" t="s">
        <v>57</v>
      </c>
      <c r="AB3668" t="s">
        <v>57</v>
      </c>
      <c r="AC3668" t="s">
        <v>57</v>
      </c>
      <c r="AD3668" t="s">
        <v>57</v>
      </c>
      <c r="AE3668">
        <v>0</v>
      </c>
      <c r="AF3668">
        <v>0</v>
      </c>
      <c r="AG3668">
        <v>0</v>
      </c>
      <c r="AH3668">
        <v>0</v>
      </c>
      <c r="AI3668" s="18" t="str">
        <f t="shared" si="229"/>
        <v>1</v>
      </c>
      <c r="AJ3668" s="18" t="str">
        <f t="shared" si="230"/>
        <v>1</v>
      </c>
      <c r="AK3668" s="18" t="str">
        <f t="shared" si="231"/>
        <v>1</v>
      </c>
      <c r="AL3668" s="18">
        <f t="shared" si="232"/>
        <v>0</v>
      </c>
      <c r="AM3668" t="s">
        <v>55</v>
      </c>
      <c r="AN3668" t="s">
        <v>55</v>
      </c>
      <c r="AO3668">
        <v>0</v>
      </c>
      <c r="AP3668">
        <v>1</v>
      </c>
      <c r="AQ3668">
        <v>0</v>
      </c>
      <c r="AR3668" t="s">
        <v>59</v>
      </c>
      <c r="AS3668" t="s">
        <v>80</v>
      </c>
      <c r="AT3668" t="s">
        <v>80</v>
      </c>
      <c r="AU3668" t="s">
        <v>80</v>
      </c>
      <c r="AV3668" t="s">
        <v>9527</v>
      </c>
      <c r="AW3668" t="s">
        <v>4167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1</v>
      </c>
      <c r="BJ3668">
        <v>0</v>
      </c>
      <c r="BK3668">
        <v>0</v>
      </c>
      <c r="BL3668">
        <v>2016031226</v>
      </c>
      <c r="BM3668">
        <v>26</v>
      </c>
    </row>
    <row r="3669" spans="1:65">
      <c r="A3669" t="s">
        <v>9528</v>
      </c>
      <c r="B3669">
        <v>3668</v>
      </c>
      <c r="C3669" t="s">
        <v>57</v>
      </c>
      <c r="D3669" t="s">
        <v>55</v>
      </c>
      <c r="E3669">
        <v>26</v>
      </c>
      <c r="F3669">
        <v>2016031226</v>
      </c>
      <c r="G3669" t="s">
        <v>55</v>
      </c>
      <c r="H3669" t="s">
        <v>4168</v>
      </c>
      <c r="I3669" t="s">
        <v>55</v>
      </c>
      <c r="J3669" t="s">
        <v>55</v>
      </c>
      <c r="K3669" t="s">
        <v>55</v>
      </c>
      <c r="L3669" t="s">
        <v>55</v>
      </c>
      <c r="M3669" t="s">
        <v>55</v>
      </c>
      <c r="N3669" t="s">
        <v>57</v>
      </c>
      <c r="O3669" t="s">
        <v>57</v>
      </c>
      <c r="P3669" t="s">
        <v>57</v>
      </c>
      <c r="Q3669" t="s">
        <v>57</v>
      </c>
      <c r="R3669" t="s">
        <v>57</v>
      </c>
      <c r="S3669" t="s">
        <v>55</v>
      </c>
      <c r="T3669" t="s">
        <v>57</v>
      </c>
      <c r="U3669" t="s">
        <v>57</v>
      </c>
      <c r="V3669" t="s">
        <v>57</v>
      </c>
      <c r="W3669" t="s">
        <v>55</v>
      </c>
      <c r="X3669" t="s">
        <v>57</v>
      </c>
      <c r="Y3669" t="s">
        <v>57</v>
      </c>
      <c r="Z3669" t="s">
        <v>57</v>
      </c>
      <c r="AA3669" t="s">
        <v>57</v>
      </c>
      <c r="AB3669" t="s">
        <v>57</v>
      </c>
      <c r="AC3669" t="s">
        <v>57</v>
      </c>
      <c r="AD3669" t="s">
        <v>57</v>
      </c>
      <c r="AE3669">
        <v>0</v>
      </c>
      <c r="AF3669">
        <v>0</v>
      </c>
      <c r="AG3669">
        <v>0</v>
      </c>
      <c r="AH3669">
        <v>0</v>
      </c>
      <c r="AI3669" s="18" t="str">
        <f t="shared" si="229"/>
        <v>1</v>
      </c>
      <c r="AJ3669" s="18" t="str">
        <f t="shared" si="230"/>
        <v>1</v>
      </c>
      <c r="AK3669" s="18" t="str">
        <f t="shared" si="231"/>
        <v>1</v>
      </c>
      <c r="AL3669" s="18">
        <f t="shared" si="232"/>
        <v>0</v>
      </c>
      <c r="AM3669" t="s">
        <v>55</v>
      </c>
      <c r="AN3669" t="s">
        <v>55</v>
      </c>
      <c r="AO3669">
        <v>0</v>
      </c>
      <c r="AP3669">
        <v>1</v>
      </c>
      <c r="AQ3669">
        <v>0</v>
      </c>
      <c r="AR3669" t="s">
        <v>59</v>
      </c>
      <c r="AS3669" t="s">
        <v>80</v>
      </c>
      <c r="AT3669" t="s">
        <v>80</v>
      </c>
      <c r="AU3669" t="s">
        <v>80</v>
      </c>
      <c r="AV3669" t="s">
        <v>9528</v>
      </c>
      <c r="AW3669" t="s">
        <v>4168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1</v>
      </c>
      <c r="BJ3669">
        <v>0</v>
      </c>
      <c r="BK3669">
        <v>0</v>
      </c>
      <c r="BL3669">
        <v>2016031226</v>
      </c>
      <c r="BM3669">
        <v>26</v>
      </c>
    </row>
    <row r="3670" spans="1:65">
      <c r="A3670" t="s">
        <v>9529</v>
      </c>
      <c r="B3670">
        <v>3669</v>
      </c>
      <c r="C3670" t="s">
        <v>57</v>
      </c>
      <c r="D3670" t="s">
        <v>55</v>
      </c>
      <c r="E3670">
        <v>26</v>
      </c>
      <c r="F3670">
        <v>2016031226</v>
      </c>
      <c r="G3670" t="s">
        <v>55</v>
      </c>
      <c r="H3670" t="s">
        <v>4169</v>
      </c>
      <c r="I3670" t="s">
        <v>55</v>
      </c>
      <c r="J3670" t="s">
        <v>55</v>
      </c>
      <c r="K3670" t="s">
        <v>55</v>
      </c>
      <c r="L3670" t="s">
        <v>55</v>
      </c>
      <c r="M3670" t="s">
        <v>55</v>
      </c>
      <c r="N3670" t="s">
        <v>57</v>
      </c>
      <c r="O3670" t="s">
        <v>57</v>
      </c>
      <c r="P3670" t="s">
        <v>57</v>
      </c>
      <c r="Q3670" t="s">
        <v>57</v>
      </c>
      <c r="R3670" t="s">
        <v>57</v>
      </c>
      <c r="S3670" t="s">
        <v>55</v>
      </c>
      <c r="T3670" t="s">
        <v>57</v>
      </c>
      <c r="U3670" t="s">
        <v>57</v>
      </c>
      <c r="V3670" t="s">
        <v>57</v>
      </c>
      <c r="W3670" t="s">
        <v>55</v>
      </c>
      <c r="X3670" t="s">
        <v>57</v>
      </c>
      <c r="Y3670" t="s">
        <v>57</v>
      </c>
      <c r="Z3670" t="s">
        <v>57</v>
      </c>
      <c r="AA3670" t="s">
        <v>57</v>
      </c>
      <c r="AB3670" t="s">
        <v>57</v>
      </c>
      <c r="AC3670" t="s">
        <v>57</v>
      </c>
      <c r="AD3670" t="s">
        <v>57</v>
      </c>
      <c r="AE3670">
        <v>0</v>
      </c>
      <c r="AF3670">
        <v>0</v>
      </c>
      <c r="AG3670">
        <v>0</v>
      </c>
      <c r="AH3670">
        <v>0</v>
      </c>
      <c r="AI3670" s="18" t="str">
        <f t="shared" si="229"/>
        <v>1</v>
      </c>
      <c r="AJ3670" s="18" t="str">
        <f t="shared" si="230"/>
        <v>1</v>
      </c>
      <c r="AK3670" s="18" t="str">
        <f t="shared" si="231"/>
        <v>1</v>
      </c>
      <c r="AL3670" s="18">
        <f t="shared" si="232"/>
        <v>0</v>
      </c>
      <c r="AM3670" t="s">
        <v>55</v>
      </c>
      <c r="AN3670" t="s">
        <v>55</v>
      </c>
      <c r="AO3670">
        <v>0</v>
      </c>
      <c r="AP3670">
        <v>1</v>
      </c>
      <c r="AQ3670">
        <v>0</v>
      </c>
      <c r="AR3670" t="s">
        <v>59</v>
      </c>
      <c r="AS3670" t="s">
        <v>80</v>
      </c>
      <c r="AT3670" t="s">
        <v>80</v>
      </c>
      <c r="AU3670" t="s">
        <v>80</v>
      </c>
      <c r="AV3670" t="s">
        <v>9529</v>
      </c>
      <c r="AW3670" t="s">
        <v>4169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1</v>
      </c>
      <c r="BJ3670">
        <v>0</v>
      </c>
      <c r="BK3670">
        <v>0</v>
      </c>
      <c r="BL3670">
        <v>2016031226</v>
      </c>
      <c r="BM3670">
        <v>26</v>
      </c>
    </row>
    <row r="3671" spans="1:65">
      <c r="A3671" t="s">
        <v>9530</v>
      </c>
      <c r="B3671">
        <v>3670</v>
      </c>
      <c r="C3671" t="s">
        <v>57</v>
      </c>
      <c r="D3671" t="s">
        <v>55</v>
      </c>
      <c r="E3671">
        <v>26</v>
      </c>
      <c r="F3671">
        <v>2016031226</v>
      </c>
      <c r="G3671" t="s">
        <v>55</v>
      </c>
      <c r="H3671" t="s">
        <v>4170</v>
      </c>
      <c r="I3671" t="s">
        <v>55</v>
      </c>
      <c r="J3671" t="s">
        <v>55</v>
      </c>
      <c r="K3671" t="s">
        <v>55</v>
      </c>
      <c r="L3671" t="s">
        <v>55</v>
      </c>
      <c r="M3671" t="s">
        <v>55</v>
      </c>
      <c r="N3671" t="s">
        <v>57</v>
      </c>
      <c r="O3671" t="s">
        <v>57</v>
      </c>
      <c r="P3671" t="s">
        <v>57</v>
      </c>
      <c r="Q3671" t="s">
        <v>57</v>
      </c>
      <c r="R3671" t="s">
        <v>57</v>
      </c>
      <c r="S3671" t="s">
        <v>55</v>
      </c>
      <c r="T3671" t="s">
        <v>57</v>
      </c>
      <c r="U3671" t="s">
        <v>57</v>
      </c>
      <c r="V3671" t="s">
        <v>57</v>
      </c>
      <c r="W3671" t="s">
        <v>55</v>
      </c>
      <c r="X3671" t="s">
        <v>57</v>
      </c>
      <c r="Y3671" t="s">
        <v>57</v>
      </c>
      <c r="Z3671" t="s">
        <v>57</v>
      </c>
      <c r="AA3671" t="s">
        <v>57</v>
      </c>
      <c r="AB3671" t="s">
        <v>57</v>
      </c>
      <c r="AC3671" t="s">
        <v>57</v>
      </c>
      <c r="AD3671" t="s">
        <v>57</v>
      </c>
      <c r="AE3671">
        <v>0</v>
      </c>
      <c r="AF3671">
        <v>0</v>
      </c>
      <c r="AG3671">
        <v>0</v>
      </c>
      <c r="AH3671">
        <v>0</v>
      </c>
      <c r="AI3671" s="18" t="str">
        <f t="shared" si="229"/>
        <v>1</v>
      </c>
      <c r="AJ3671" s="18" t="str">
        <f t="shared" si="230"/>
        <v>1</v>
      </c>
      <c r="AK3671" s="18" t="str">
        <f t="shared" si="231"/>
        <v>1</v>
      </c>
      <c r="AL3671" s="18">
        <f t="shared" si="232"/>
        <v>0</v>
      </c>
      <c r="AM3671" t="s">
        <v>55</v>
      </c>
      <c r="AN3671" t="s">
        <v>55</v>
      </c>
      <c r="AO3671">
        <v>0</v>
      </c>
      <c r="AP3671">
        <v>1</v>
      </c>
      <c r="AQ3671">
        <v>0</v>
      </c>
      <c r="AR3671" t="s">
        <v>59</v>
      </c>
      <c r="AS3671" t="s">
        <v>80</v>
      </c>
      <c r="AT3671" t="s">
        <v>80</v>
      </c>
      <c r="AU3671" t="s">
        <v>80</v>
      </c>
      <c r="AV3671" t="s">
        <v>9530</v>
      </c>
      <c r="AW3671" t="s">
        <v>4170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1</v>
      </c>
      <c r="BJ3671">
        <v>0</v>
      </c>
      <c r="BK3671">
        <v>0</v>
      </c>
      <c r="BL3671">
        <v>2016031226</v>
      </c>
      <c r="BM3671">
        <v>26</v>
      </c>
    </row>
    <row r="3672" spans="1:65">
      <c r="A3672" t="s">
        <v>9531</v>
      </c>
      <c r="B3672">
        <v>3671</v>
      </c>
      <c r="C3672" t="s">
        <v>57</v>
      </c>
      <c r="D3672" t="s">
        <v>55</v>
      </c>
      <c r="E3672">
        <v>26</v>
      </c>
      <c r="F3672">
        <v>2016031226</v>
      </c>
      <c r="G3672" t="s">
        <v>55</v>
      </c>
      <c r="H3672" t="s">
        <v>4171</v>
      </c>
      <c r="I3672" t="s">
        <v>55</v>
      </c>
      <c r="J3672" t="s">
        <v>55</v>
      </c>
      <c r="K3672" t="s">
        <v>55</v>
      </c>
      <c r="L3672" t="s">
        <v>55</v>
      </c>
      <c r="M3672" t="s">
        <v>55</v>
      </c>
      <c r="N3672" t="s">
        <v>57</v>
      </c>
      <c r="O3672" t="s">
        <v>57</v>
      </c>
      <c r="P3672" t="s">
        <v>57</v>
      </c>
      <c r="Q3672" t="s">
        <v>57</v>
      </c>
      <c r="R3672" t="s">
        <v>57</v>
      </c>
      <c r="S3672" t="s">
        <v>55</v>
      </c>
      <c r="T3672" t="s">
        <v>57</v>
      </c>
      <c r="U3672" t="s">
        <v>57</v>
      </c>
      <c r="V3672" t="s">
        <v>57</v>
      </c>
      <c r="W3672" t="s">
        <v>55</v>
      </c>
      <c r="X3672" t="s">
        <v>57</v>
      </c>
      <c r="Y3672" t="s">
        <v>57</v>
      </c>
      <c r="Z3672" t="s">
        <v>57</v>
      </c>
      <c r="AA3672" t="s">
        <v>57</v>
      </c>
      <c r="AB3672" t="s">
        <v>57</v>
      </c>
      <c r="AC3672" t="s">
        <v>57</v>
      </c>
      <c r="AD3672" t="s">
        <v>57</v>
      </c>
      <c r="AE3672">
        <v>0</v>
      </c>
      <c r="AF3672">
        <v>0</v>
      </c>
      <c r="AG3672">
        <v>0</v>
      </c>
      <c r="AH3672">
        <v>0</v>
      </c>
      <c r="AI3672" s="18" t="str">
        <f t="shared" si="229"/>
        <v>1</v>
      </c>
      <c r="AJ3672" s="18" t="str">
        <f t="shared" si="230"/>
        <v>1</v>
      </c>
      <c r="AK3672" s="18" t="str">
        <f t="shared" si="231"/>
        <v>1</v>
      </c>
      <c r="AL3672" s="18">
        <f t="shared" si="232"/>
        <v>0</v>
      </c>
      <c r="AM3672" t="s">
        <v>55</v>
      </c>
      <c r="AN3672" t="s">
        <v>55</v>
      </c>
      <c r="AO3672">
        <v>0</v>
      </c>
      <c r="AP3672">
        <v>1</v>
      </c>
      <c r="AQ3672">
        <v>0</v>
      </c>
      <c r="AR3672" t="s">
        <v>59</v>
      </c>
      <c r="AS3672" t="s">
        <v>80</v>
      </c>
      <c r="AT3672" t="s">
        <v>80</v>
      </c>
      <c r="AU3672" t="s">
        <v>80</v>
      </c>
      <c r="AV3672" t="s">
        <v>9531</v>
      </c>
      <c r="AW3672" t="s">
        <v>4171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1</v>
      </c>
      <c r="BJ3672">
        <v>0</v>
      </c>
      <c r="BK3672">
        <v>0</v>
      </c>
      <c r="BL3672">
        <v>2016031226</v>
      </c>
      <c r="BM3672">
        <v>26</v>
      </c>
    </row>
    <row r="3673" spans="1:65">
      <c r="A3673" t="s">
        <v>9532</v>
      </c>
      <c r="B3673">
        <v>3672</v>
      </c>
      <c r="C3673" t="s">
        <v>57</v>
      </c>
      <c r="D3673" t="s">
        <v>55</v>
      </c>
      <c r="E3673">
        <v>26</v>
      </c>
      <c r="F3673">
        <v>2016031226</v>
      </c>
      <c r="G3673" t="s">
        <v>55</v>
      </c>
      <c r="H3673" t="s">
        <v>4172</v>
      </c>
      <c r="I3673" t="s">
        <v>55</v>
      </c>
      <c r="J3673" t="s">
        <v>55</v>
      </c>
      <c r="K3673" t="s">
        <v>55</v>
      </c>
      <c r="L3673" t="s">
        <v>55</v>
      </c>
      <c r="M3673" t="s">
        <v>55</v>
      </c>
      <c r="N3673" t="s">
        <v>57</v>
      </c>
      <c r="O3673" t="s">
        <v>57</v>
      </c>
      <c r="P3673" t="s">
        <v>57</v>
      </c>
      <c r="Q3673" t="s">
        <v>57</v>
      </c>
      <c r="R3673" t="s">
        <v>57</v>
      </c>
      <c r="S3673" t="s">
        <v>55</v>
      </c>
      <c r="T3673" t="s">
        <v>57</v>
      </c>
      <c r="U3673" t="s">
        <v>57</v>
      </c>
      <c r="V3673" t="s">
        <v>57</v>
      </c>
      <c r="W3673" t="s">
        <v>55</v>
      </c>
      <c r="X3673" t="s">
        <v>57</v>
      </c>
      <c r="Y3673" t="s">
        <v>57</v>
      </c>
      <c r="Z3673" t="s">
        <v>57</v>
      </c>
      <c r="AA3673" t="s">
        <v>57</v>
      </c>
      <c r="AB3673" t="s">
        <v>57</v>
      </c>
      <c r="AC3673" t="s">
        <v>57</v>
      </c>
      <c r="AD3673" t="s">
        <v>57</v>
      </c>
      <c r="AE3673">
        <v>0</v>
      </c>
      <c r="AF3673">
        <v>0</v>
      </c>
      <c r="AG3673">
        <v>0</v>
      </c>
      <c r="AH3673">
        <v>0</v>
      </c>
      <c r="AI3673" s="18" t="str">
        <f t="shared" si="229"/>
        <v>1</v>
      </c>
      <c r="AJ3673" s="18" t="str">
        <f t="shared" si="230"/>
        <v>1</v>
      </c>
      <c r="AK3673" s="18" t="str">
        <f t="shared" si="231"/>
        <v>1</v>
      </c>
      <c r="AL3673" s="18">
        <f t="shared" si="232"/>
        <v>0</v>
      </c>
      <c r="AM3673" t="s">
        <v>55</v>
      </c>
      <c r="AN3673" t="s">
        <v>55</v>
      </c>
      <c r="AO3673">
        <v>0</v>
      </c>
      <c r="AP3673">
        <v>1</v>
      </c>
      <c r="AQ3673">
        <v>0</v>
      </c>
      <c r="AR3673" t="s">
        <v>59</v>
      </c>
      <c r="AS3673" t="s">
        <v>80</v>
      </c>
      <c r="AT3673" t="s">
        <v>80</v>
      </c>
      <c r="AU3673" t="s">
        <v>80</v>
      </c>
      <c r="AV3673" t="s">
        <v>9532</v>
      </c>
      <c r="AW3673" t="s">
        <v>4172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1</v>
      </c>
      <c r="BJ3673">
        <v>0</v>
      </c>
      <c r="BK3673">
        <v>0</v>
      </c>
      <c r="BL3673">
        <v>2016031226</v>
      </c>
      <c r="BM3673">
        <v>26</v>
      </c>
    </row>
    <row r="3674" spans="1:65">
      <c r="A3674" t="s">
        <v>9533</v>
      </c>
      <c r="B3674">
        <v>3673</v>
      </c>
      <c r="C3674" t="s">
        <v>301</v>
      </c>
      <c r="D3674">
        <v>1</v>
      </c>
      <c r="E3674">
        <v>26</v>
      </c>
      <c r="F3674">
        <v>2016031226</v>
      </c>
      <c r="G3674">
        <v>20160312</v>
      </c>
      <c r="H3674" t="s">
        <v>4173</v>
      </c>
      <c r="I3674" t="s">
        <v>54</v>
      </c>
      <c r="J3674" t="s">
        <v>55</v>
      </c>
      <c r="K3674">
        <v>0</v>
      </c>
      <c r="L3674">
        <v>0</v>
      </c>
      <c r="M3674">
        <v>0</v>
      </c>
      <c r="N3674" t="s">
        <v>56</v>
      </c>
      <c r="O3674" t="s">
        <v>57</v>
      </c>
      <c r="P3674" t="s">
        <v>57</v>
      </c>
      <c r="Q3674" t="s">
        <v>3</v>
      </c>
      <c r="R3674" t="s">
        <v>80</v>
      </c>
      <c r="S3674" t="s">
        <v>55</v>
      </c>
      <c r="T3674" t="s">
        <v>56</v>
      </c>
      <c r="U3674" t="s">
        <v>56</v>
      </c>
      <c r="V3674" t="s">
        <v>56</v>
      </c>
      <c r="W3674" t="s">
        <v>55</v>
      </c>
      <c r="X3674" t="s">
        <v>56</v>
      </c>
      <c r="Y3674" t="s">
        <v>56</v>
      </c>
      <c r="Z3674" t="s">
        <v>68</v>
      </c>
      <c r="AA3674" t="s">
        <v>132</v>
      </c>
      <c r="AB3674" t="s">
        <v>56</v>
      </c>
      <c r="AC3674" t="s">
        <v>56</v>
      </c>
      <c r="AD3674" t="s">
        <v>56</v>
      </c>
      <c r="AE3674">
        <v>0</v>
      </c>
      <c r="AF3674">
        <v>0</v>
      </c>
      <c r="AG3674">
        <v>0</v>
      </c>
      <c r="AH3674">
        <v>1</v>
      </c>
      <c r="AI3674" s="18" t="str">
        <f t="shared" si="229"/>
        <v>1</v>
      </c>
      <c r="AJ3674" s="18" t="str">
        <f t="shared" si="230"/>
        <v>1</v>
      </c>
      <c r="AK3674" s="18" t="str">
        <f t="shared" si="231"/>
        <v>1</v>
      </c>
      <c r="AL3674" s="18">
        <f t="shared" si="232"/>
        <v>1</v>
      </c>
      <c r="AM3674" t="s">
        <v>55</v>
      </c>
      <c r="AN3674" t="s">
        <v>55</v>
      </c>
      <c r="AO3674">
        <v>1</v>
      </c>
      <c r="AP3674">
        <v>0</v>
      </c>
      <c r="AQ3674">
        <v>0</v>
      </c>
      <c r="AR3674" t="s">
        <v>59</v>
      </c>
      <c r="AS3674" t="s">
        <v>80</v>
      </c>
      <c r="AT3674" t="s">
        <v>80</v>
      </c>
      <c r="AU3674" t="s">
        <v>80</v>
      </c>
      <c r="AV3674" t="s">
        <v>9533</v>
      </c>
      <c r="AW3674" t="s">
        <v>4173</v>
      </c>
      <c r="AX3674">
        <v>0</v>
      </c>
      <c r="AY3674">
        <v>0</v>
      </c>
      <c r="AZ3674">
        <v>0</v>
      </c>
      <c r="BA3674">
        <v>1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1</v>
      </c>
      <c r="BL3674">
        <v>2016031226</v>
      </c>
      <c r="BM3674">
        <v>26</v>
      </c>
    </row>
    <row r="3675" spans="1:65">
      <c r="A3675" t="s">
        <v>9534</v>
      </c>
      <c r="B3675">
        <v>3674</v>
      </c>
      <c r="C3675" t="s">
        <v>57</v>
      </c>
      <c r="D3675" t="s">
        <v>55</v>
      </c>
      <c r="E3675">
        <v>26</v>
      </c>
      <c r="F3675">
        <v>2016031226</v>
      </c>
      <c r="G3675" t="s">
        <v>55</v>
      </c>
      <c r="H3675" t="s">
        <v>4174</v>
      </c>
      <c r="I3675" t="s">
        <v>55</v>
      </c>
      <c r="J3675" t="s">
        <v>55</v>
      </c>
      <c r="K3675" t="s">
        <v>55</v>
      </c>
      <c r="L3675" t="s">
        <v>55</v>
      </c>
      <c r="M3675" t="s">
        <v>55</v>
      </c>
      <c r="N3675" t="s">
        <v>57</v>
      </c>
      <c r="O3675" t="s">
        <v>57</v>
      </c>
      <c r="P3675" t="s">
        <v>57</v>
      </c>
      <c r="Q3675" t="s">
        <v>57</v>
      </c>
      <c r="R3675" t="s">
        <v>57</v>
      </c>
      <c r="S3675" t="s">
        <v>55</v>
      </c>
      <c r="T3675" t="s">
        <v>57</v>
      </c>
      <c r="U3675" t="s">
        <v>57</v>
      </c>
      <c r="V3675" t="s">
        <v>57</v>
      </c>
      <c r="W3675" t="s">
        <v>55</v>
      </c>
      <c r="X3675" t="s">
        <v>57</v>
      </c>
      <c r="Y3675" t="s">
        <v>57</v>
      </c>
      <c r="Z3675" t="s">
        <v>57</v>
      </c>
      <c r="AA3675" t="s">
        <v>57</v>
      </c>
      <c r="AB3675" t="s">
        <v>57</v>
      </c>
      <c r="AC3675" t="s">
        <v>57</v>
      </c>
      <c r="AD3675" t="s">
        <v>57</v>
      </c>
      <c r="AE3675">
        <v>0</v>
      </c>
      <c r="AF3675">
        <v>0</v>
      </c>
      <c r="AG3675">
        <v>0</v>
      </c>
      <c r="AH3675">
        <v>0</v>
      </c>
      <c r="AI3675" s="18" t="str">
        <f t="shared" si="229"/>
        <v>1</v>
      </c>
      <c r="AJ3675" s="18" t="str">
        <f t="shared" si="230"/>
        <v>1</v>
      </c>
      <c r="AK3675" s="18" t="str">
        <f t="shared" si="231"/>
        <v>1</v>
      </c>
      <c r="AL3675" s="18">
        <f t="shared" si="232"/>
        <v>0</v>
      </c>
      <c r="AM3675" t="s">
        <v>55</v>
      </c>
      <c r="AN3675" t="s">
        <v>55</v>
      </c>
      <c r="AO3675">
        <v>0</v>
      </c>
      <c r="AP3675">
        <v>1</v>
      </c>
      <c r="AQ3675">
        <v>0</v>
      </c>
      <c r="AR3675" t="s">
        <v>59</v>
      </c>
      <c r="AS3675" t="s">
        <v>80</v>
      </c>
      <c r="AT3675" t="s">
        <v>80</v>
      </c>
      <c r="AU3675" t="s">
        <v>80</v>
      </c>
      <c r="AV3675" t="s">
        <v>9534</v>
      </c>
      <c r="AW3675" t="s">
        <v>4174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1</v>
      </c>
      <c r="BJ3675">
        <v>0</v>
      </c>
      <c r="BK3675">
        <v>0</v>
      </c>
      <c r="BL3675">
        <v>2016031226</v>
      </c>
      <c r="BM3675">
        <v>26</v>
      </c>
    </row>
    <row r="3676" spans="1:65">
      <c r="A3676" t="s">
        <v>9535</v>
      </c>
      <c r="B3676">
        <v>3675</v>
      </c>
      <c r="C3676" t="s">
        <v>57</v>
      </c>
      <c r="D3676" t="s">
        <v>55</v>
      </c>
      <c r="E3676">
        <v>26</v>
      </c>
      <c r="F3676">
        <v>2016031226</v>
      </c>
      <c r="G3676" t="s">
        <v>55</v>
      </c>
      <c r="H3676" t="s">
        <v>4175</v>
      </c>
      <c r="I3676" t="s">
        <v>55</v>
      </c>
      <c r="J3676" t="s">
        <v>55</v>
      </c>
      <c r="K3676" t="s">
        <v>55</v>
      </c>
      <c r="L3676" t="s">
        <v>55</v>
      </c>
      <c r="M3676" t="s">
        <v>55</v>
      </c>
      <c r="N3676" t="s">
        <v>57</v>
      </c>
      <c r="O3676" t="s">
        <v>57</v>
      </c>
      <c r="P3676" t="s">
        <v>57</v>
      </c>
      <c r="Q3676" t="s">
        <v>57</v>
      </c>
      <c r="R3676" t="s">
        <v>57</v>
      </c>
      <c r="S3676" t="s">
        <v>55</v>
      </c>
      <c r="T3676" t="s">
        <v>57</v>
      </c>
      <c r="U3676" t="s">
        <v>57</v>
      </c>
      <c r="V3676" t="s">
        <v>57</v>
      </c>
      <c r="W3676" t="s">
        <v>55</v>
      </c>
      <c r="X3676" t="s">
        <v>57</v>
      </c>
      <c r="Y3676" t="s">
        <v>57</v>
      </c>
      <c r="Z3676" t="s">
        <v>57</v>
      </c>
      <c r="AA3676" t="s">
        <v>57</v>
      </c>
      <c r="AB3676" t="s">
        <v>57</v>
      </c>
      <c r="AC3676" t="s">
        <v>57</v>
      </c>
      <c r="AD3676" t="s">
        <v>57</v>
      </c>
      <c r="AE3676">
        <v>0</v>
      </c>
      <c r="AF3676">
        <v>0</v>
      </c>
      <c r="AG3676">
        <v>0</v>
      </c>
      <c r="AH3676">
        <v>0</v>
      </c>
      <c r="AI3676" s="18" t="str">
        <f t="shared" si="229"/>
        <v>1</v>
      </c>
      <c r="AJ3676" s="18" t="str">
        <f t="shared" si="230"/>
        <v>1</v>
      </c>
      <c r="AK3676" s="18" t="str">
        <f t="shared" si="231"/>
        <v>1</v>
      </c>
      <c r="AL3676" s="18">
        <f t="shared" si="232"/>
        <v>0</v>
      </c>
      <c r="AM3676" t="s">
        <v>55</v>
      </c>
      <c r="AN3676" t="s">
        <v>55</v>
      </c>
      <c r="AO3676">
        <v>0</v>
      </c>
      <c r="AP3676">
        <v>1</v>
      </c>
      <c r="AQ3676">
        <v>0</v>
      </c>
      <c r="AR3676" t="s">
        <v>59</v>
      </c>
      <c r="AS3676" t="s">
        <v>80</v>
      </c>
      <c r="AT3676" t="s">
        <v>80</v>
      </c>
      <c r="AU3676" t="s">
        <v>80</v>
      </c>
      <c r="AV3676" t="s">
        <v>9535</v>
      </c>
      <c r="AW3676" t="s">
        <v>4175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1</v>
      </c>
      <c r="BJ3676">
        <v>0</v>
      </c>
      <c r="BK3676">
        <v>0</v>
      </c>
      <c r="BL3676">
        <v>2016031226</v>
      </c>
      <c r="BM3676">
        <v>26</v>
      </c>
    </row>
    <row r="3677" spans="1:65">
      <c r="A3677" t="s">
        <v>9536</v>
      </c>
      <c r="B3677">
        <v>3676</v>
      </c>
      <c r="C3677" t="s">
        <v>57</v>
      </c>
      <c r="D3677" t="s">
        <v>55</v>
      </c>
      <c r="E3677">
        <v>26</v>
      </c>
      <c r="F3677">
        <v>2016031226</v>
      </c>
      <c r="G3677" t="s">
        <v>55</v>
      </c>
      <c r="H3677" t="s">
        <v>4176</v>
      </c>
      <c r="I3677" t="s">
        <v>55</v>
      </c>
      <c r="J3677" t="s">
        <v>55</v>
      </c>
      <c r="K3677" t="s">
        <v>55</v>
      </c>
      <c r="L3677" t="s">
        <v>55</v>
      </c>
      <c r="M3677" t="s">
        <v>55</v>
      </c>
      <c r="N3677" t="s">
        <v>57</v>
      </c>
      <c r="O3677" t="s">
        <v>57</v>
      </c>
      <c r="P3677" t="s">
        <v>57</v>
      </c>
      <c r="Q3677" t="s">
        <v>57</v>
      </c>
      <c r="R3677" t="s">
        <v>57</v>
      </c>
      <c r="S3677" t="s">
        <v>55</v>
      </c>
      <c r="T3677" t="s">
        <v>57</v>
      </c>
      <c r="U3677" t="s">
        <v>57</v>
      </c>
      <c r="V3677" t="s">
        <v>57</v>
      </c>
      <c r="W3677" t="s">
        <v>55</v>
      </c>
      <c r="X3677" t="s">
        <v>57</v>
      </c>
      <c r="Y3677" t="s">
        <v>57</v>
      </c>
      <c r="Z3677" t="s">
        <v>57</v>
      </c>
      <c r="AA3677" t="s">
        <v>57</v>
      </c>
      <c r="AB3677" t="s">
        <v>57</v>
      </c>
      <c r="AC3677" t="s">
        <v>57</v>
      </c>
      <c r="AD3677" t="s">
        <v>57</v>
      </c>
      <c r="AE3677">
        <v>0</v>
      </c>
      <c r="AF3677">
        <v>0</v>
      </c>
      <c r="AG3677">
        <v>0</v>
      </c>
      <c r="AH3677">
        <v>0</v>
      </c>
      <c r="AI3677" s="18" t="str">
        <f t="shared" si="229"/>
        <v>1</v>
      </c>
      <c r="AJ3677" s="18" t="str">
        <f t="shared" si="230"/>
        <v>1</v>
      </c>
      <c r="AK3677" s="18" t="str">
        <f t="shared" si="231"/>
        <v>1</v>
      </c>
      <c r="AL3677" s="18">
        <f t="shared" si="232"/>
        <v>0</v>
      </c>
      <c r="AM3677" t="s">
        <v>55</v>
      </c>
      <c r="AN3677" t="s">
        <v>55</v>
      </c>
      <c r="AO3677">
        <v>0</v>
      </c>
      <c r="AP3677">
        <v>1</v>
      </c>
      <c r="AQ3677">
        <v>0</v>
      </c>
      <c r="AR3677" t="s">
        <v>59</v>
      </c>
      <c r="AS3677" t="s">
        <v>80</v>
      </c>
      <c r="AT3677" t="s">
        <v>80</v>
      </c>
      <c r="AU3677" t="s">
        <v>80</v>
      </c>
      <c r="AV3677" t="s">
        <v>9536</v>
      </c>
      <c r="AW3677" t="s">
        <v>4176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1</v>
      </c>
      <c r="BJ3677">
        <v>0</v>
      </c>
      <c r="BK3677">
        <v>0</v>
      </c>
      <c r="BL3677">
        <v>2016031226</v>
      </c>
      <c r="BM3677">
        <v>26</v>
      </c>
    </row>
    <row r="3678" spans="1:65">
      <c r="A3678" t="s">
        <v>9537</v>
      </c>
      <c r="B3678">
        <v>3677</v>
      </c>
      <c r="C3678" t="s">
        <v>301</v>
      </c>
      <c r="D3678">
        <v>1</v>
      </c>
      <c r="E3678">
        <v>26</v>
      </c>
      <c r="F3678">
        <v>2016031226</v>
      </c>
      <c r="G3678">
        <v>20160312</v>
      </c>
      <c r="H3678" t="s">
        <v>4177</v>
      </c>
      <c r="I3678" t="s">
        <v>54</v>
      </c>
      <c r="J3678" t="s">
        <v>55</v>
      </c>
      <c r="K3678">
        <v>1</v>
      </c>
      <c r="L3678">
        <v>0</v>
      </c>
      <c r="M3678">
        <v>1</v>
      </c>
      <c r="N3678" t="s">
        <v>56</v>
      </c>
      <c r="O3678" t="s">
        <v>217</v>
      </c>
      <c r="P3678" t="s">
        <v>68</v>
      </c>
      <c r="Q3678" t="s">
        <v>3</v>
      </c>
      <c r="R3678" t="s">
        <v>80</v>
      </c>
      <c r="S3678" t="s">
        <v>55</v>
      </c>
      <c r="T3678" t="s">
        <v>56</v>
      </c>
      <c r="U3678" t="s">
        <v>56</v>
      </c>
      <c r="V3678" t="s">
        <v>56</v>
      </c>
      <c r="W3678" t="s">
        <v>55</v>
      </c>
      <c r="X3678" t="s">
        <v>56</v>
      </c>
      <c r="Y3678" t="s">
        <v>56</v>
      </c>
      <c r="Z3678" t="s">
        <v>56</v>
      </c>
      <c r="AA3678" t="s">
        <v>57</v>
      </c>
      <c r="AB3678" t="s">
        <v>56</v>
      </c>
      <c r="AC3678" t="s">
        <v>56</v>
      </c>
      <c r="AD3678" t="s">
        <v>56</v>
      </c>
      <c r="AE3678">
        <v>0</v>
      </c>
      <c r="AF3678">
        <v>0</v>
      </c>
      <c r="AG3678">
        <v>0</v>
      </c>
      <c r="AH3678">
        <v>1</v>
      </c>
      <c r="AI3678" s="18" t="str">
        <f t="shared" si="229"/>
        <v>1</v>
      </c>
      <c r="AJ3678" s="18" t="str">
        <f t="shared" si="230"/>
        <v>1</v>
      </c>
      <c r="AK3678" s="18" t="str">
        <f t="shared" si="231"/>
        <v>1</v>
      </c>
      <c r="AL3678" s="18">
        <f t="shared" si="232"/>
        <v>1</v>
      </c>
      <c r="AM3678" t="s">
        <v>55</v>
      </c>
      <c r="AN3678" t="s">
        <v>55</v>
      </c>
      <c r="AO3678">
        <v>0</v>
      </c>
      <c r="AP3678">
        <v>0</v>
      </c>
      <c r="AQ3678">
        <v>0</v>
      </c>
      <c r="AR3678" t="s">
        <v>59</v>
      </c>
      <c r="AS3678" t="s">
        <v>80</v>
      </c>
      <c r="AT3678" t="s">
        <v>80</v>
      </c>
      <c r="AU3678" t="s">
        <v>80</v>
      </c>
      <c r="AV3678" t="s">
        <v>9537</v>
      </c>
      <c r="AW3678" t="s">
        <v>4177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1</v>
      </c>
      <c r="BL3678">
        <v>2016031226</v>
      </c>
      <c r="BM3678">
        <v>26</v>
      </c>
    </row>
    <row r="3679" spans="1:65">
      <c r="A3679" t="s">
        <v>9538</v>
      </c>
      <c r="B3679">
        <v>3678</v>
      </c>
      <c r="C3679" t="s">
        <v>301</v>
      </c>
      <c r="D3679">
        <v>1</v>
      </c>
      <c r="E3679">
        <v>26</v>
      </c>
      <c r="F3679">
        <v>2016031226</v>
      </c>
      <c r="G3679">
        <v>20160312</v>
      </c>
      <c r="H3679" t="s">
        <v>4178</v>
      </c>
      <c r="I3679" t="s">
        <v>54</v>
      </c>
      <c r="J3679" t="s">
        <v>55</v>
      </c>
      <c r="K3679">
        <v>1</v>
      </c>
      <c r="L3679">
        <v>1</v>
      </c>
      <c r="M3679">
        <v>0</v>
      </c>
      <c r="N3679" t="s">
        <v>56</v>
      </c>
      <c r="O3679" t="s">
        <v>76</v>
      </c>
      <c r="P3679" t="s">
        <v>68</v>
      </c>
      <c r="Q3679" t="s">
        <v>3</v>
      </c>
      <c r="R3679" t="s">
        <v>80</v>
      </c>
      <c r="S3679" t="s">
        <v>55</v>
      </c>
      <c r="T3679" t="s">
        <v>56</v>
      </c>
      <c r="U3679" t="s">
        <v>56</v>
      </c>
      <c r="V3679" t="s">
        <v>56</v>
      </c>
      <c r="W3679" t="s">
        <v>55</v>
      </c>
      <c r="X3679" t="s">
        <v>56</v>
      </c>
      <c r="Y3679" t="s">
        <v>56</v>
      </c>
      <c r="Z3679" t="s">
        <v>56</v>
      </c>
      <c r="AA3679" t="s">
        <v>57</v>
      </c>
      <c r="AB3679" t="s">
        <v>56</v>
      </c>
      <c r="AC3679" t="s">
        <v>56</v>
      </c>
      <c r="AD3679" t="s">
        <v>56</v>
      </c>
      <c r="AE3679">
        <v>0</v>
      </c>
      <c r="AF3679">
        <v>0</v>
      </c>
      <c r="AG3679">
        <v>0</v>
      </c>
      <c r="AH3679">
        <v>1</v>
      </c>
      <c r="AI3679" s="18" t="str">
        <f t="shared" si="229"/>
        <v>1</v>
      </c>
      <c r="AJ3679" s="18" t="str">
        <f t="shared" si="230"/>
        <v>1</v>
      </c>
      <c r="AK3679" s="18" t="str">
        <f t="shared" si="231"/>
        <v>1</v>
      </c>
      <c r="AL3679" s="18">
        <f t="shared" si="232"/>
        <v>1</v>
      </c>
      <c r="AM3679" t="s">
        <v>55</v>
      </c>
      <c r="AN3679" t="s">
        <v>55</v>
      </c>
      <c r="AO3679">
        <v>1</v>
      </c>
      <c r="AP3679">
        <v>0</v>
      </c>
      <c r="AQ3679">
        <v>0</v>
      </c>
      <c r="AR3679" t="s">
        <v>59</v>
      </c>
      <c r="AS3679" t="s">
        <v>80</v>
      </c>
      <c r="AT3679" t="s">
        <v>80</v>
      </c>
      <c r="AU3679" t="s">
        <v>80</v>
      </c>
      <c r="AV3679" t="s">
        <v>9538</v>
      </c>
      <c r="AW3679" t="s">
        <v>4178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1</v>
      </c>
      <c r="BL3679">
        <v>2016031226</v>
      </c>
      <c r="BM3679">
        <v>26</v>
      </c>
    </row>
    <row r="3680" spans="1:65">
      <c r="A3680" t="s">
        <v>9539</v>
      </c>
      <c r="B3680">
        <v>3679</v>
      </c>
      <c r="C3680" t="s">
        <v>57</v>
      </c>
      <c r="D3680" t="s">
        <v>55</v>
      </c>
      <c r="E3680">
        <v>26</v>
      </c>
      <c r="F3680">
        <v>2016031226</v>
      </c>
      <c r="G3680" t="s">
        <v>55</v>
      </c>
      <c r="H3680" t="s">
        <v>4179</v>
      </c>
      <c r="I3680" t="s">
        <v>55</v>
      </c>
      <c r="J3680" t="s">
        <v>55</v>
      </c>
      <c r="K3680" t="s">
        <v>55</v>
      </c>
      <c r="L3680" t="s">
        <v>55</v>
      </c>
      <c r="M3680" t="s">
        <v>55</v>
      </c>
      <c r="N3680" t="s">
        <v>57</v>
      </c>
      <c r="O3680" t="s">
        <v>57</v>
      </c>
      <c r="P3680" t="s">
        <v>57</v>
      </c>
      <c r="Q3680" t="s">
        <v>57</v>
      </c>
      <c r="R3680" t="s">
        <v>57</v>
      </c>
      <c r="S3680" t="s">
        <v>55</v>
      </c>
      <c r="T3680" t="s">
        <v>57</v>
      </c>
      <c r="U3680" t="s">
        <v>57</v>
      </c>
      <c r="V3680" t="s">
        <v>57</v>
      </c>
      <c r="W3680" t="s">
        <v>55</v>
      </c>
      <c r="X3680" t="s">
        <v>57</v>
      </c>
      <c r="Y3680" t="s">
        <v>57</v>
      </c>
      <c r="Z3680" t="s">
        <v>57</v>
      </c>
      <c r="AA3680" t="s">
        <v>57</v>
      </c>
      <c r="AB3680" t="s">
        <v>57</v>
      </c>
      <c r="AC3680" t="s">
        <v>57</v>
      </c>
      <c r="AD3680" t="s">
        <v>57</v>
      </c>
      <c r="AE3680">
        <v>0</v>
      </c>
      <c r="AF3680">
        <v>0</v>
      </c>
      <c r="AG3680">
        <v>0</v>
      </c>
      <c r="AH3680">
        <v>0</v>
      </c>
      <c r="AI3680" s="18" t="str">
        <f t="shared" si="229"/>
        <v>1</v>
      </c>
      <c r="AJ3680" s="18" t="str">
        <f t="shared" si="230"/>
        <v>1</v>
      </c>
      <c r="AK3680" s="18" t="str">
        <f t="shared" si="231"/>
        <v>1</v>
      </c>
      <c r="AL3680" s="18">
        <f t="shared" si="232"/>
        <v>0</v>
      </c>
      <c r="AM3680" t="s">
        <v>55</v>
      </c>
      <c r="AN3680" t="s">
        <v>55</v>
      </c>
      <c r="AO3680">
        <v>0</v>
      </c>
      <c r="AP3680">
        <v>1</v>
      </c>
      <c r="AQ3680">
        <v>0</v>
      </c>
      <c r="AR3680" t="s">
        <v>59</v>
      </c>
      <c r="AS3680" t="s">
        <v>80</v>
      </c>
      <c r="AT3680" t="s">
        <v>80</v>
      </c>
      <c r="AU3680" t="s">
        <v>80</v>
      </c>
      <c r="AV3680" t="s">
        <v>9539</v>
      </c>
      <c r="AW3680" t="s">
        <v>4179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2016031226</v>
      </c>
      <c r="BM3680">
        <v>26</v>
      </c>
    </row>
    <row r="3681" spans="1:65">
      <c r="A3681" t="s">
        <v>9540</v>
      </c>
      <c r="B3681">
        <v>3680</v>
      </c>
      <c r="C3681" t="s">
        <v>57</v>
      </c>
      <c r="D3681" t="s">
        <v>55</v>
      </c>
      <c r="E3681">
        <v>26</v>
      </c>
      <c r="F3681">
        <v>2016031226</v>
      </c>
      <c r="G3681" t="s">
        <v>55</v>
      </c>
      <c r="H3681" t="s">
        <v>4180</v>
      </c>
      <c r="I3681" t="s">
        <v>55</v>
      </c>
      <c r="J3681" t="s">
        <v>55</v>
      </c>
      <c r="K3681" t="s">
        <v>55</v>
      </c>
      <c r="L3681" t="s">
        <v>55</v>
      </c>
      <c r="M3681" t="s">
        <v>55</v>
      </c>
      <c r="N3681" t="s">
        <v>57</v>
      </c>
      <c r="O3681" t="s">
        <v>57</v>
      </c>
      <c r="P3681" t="s">
        <v>57</v>
      </c>
      <c r="Q3681" t="s">
        <v>57</v>
      </c>
      <c r="R3681" t="s">
        <v>57</v>
      </c>
      <c r="S3681" t="s">
        <v>55</v>
      </c>
      <c r="T3681" t="s">
        <v>57</v>
      </c>
      <c r="U3681" t="s">
        <v>57</v>
      </c>
      <c r="V3681" t="s">
        <v>57</v>
      </c>
      <c r="W3681" t="s">
        <v>55</v>
      </c>
      <c r="X3681" t="s">
        <v>57</v>
      </c>
      <c r="Y3681" t="s">
        <v>57</v>
      </c>
      <c r="Z3681" t="s">
        <v>57</v>
      </c>
      <c r="AA3681" t="s">
        <v>57</v>
      </c>
      <c r="AB3681" t="s">
        <v>57</v>
      </c>
      <c r="AC3681" t="s">
        <v>57</v>
      </c>
      <c r="AD3681" t="s">
        <v>57</v>
      </c>
      <c r="AE3681">
        <v>0</v>
      </c>
      <c r="AF3681">
        <v>0</v>
      </c>
      <c r="AG3681">
        <v>0</v>
      </c>
      <c r="AH3681">
        <v>0</v>
      </c>
      <c r="AI3681" s="18" t="str">
        <f t="shared" si="229"/>
        <v>1</v>
      </c>
      <c r="AJ3681" s="18" t="str">
        <f t="shared" si="230"/>
        <v>1</v>
      </c>
      <c r="AK3681" s="18" t="str">
        <f t="shared" si="231"/>
        <v>1</v>
      </c>
      <c r="AL3681" s="18">
        <f t="shared" si="232"/>
        <v>0</v>
      </c>
      <c r="AM3681" t="s">
        <v>55</v>
      </c>
      <c r="AN3681" t="s">
        <v>55</v>
      </c>
      <c r="AO3681">
        <v>1</v>
      </c>
      <c r="AP3681">
        <v>1</v>
      </c>
      <c r="AQ3681">
        <v>0</v>
      </c>
      <c r="AR3681" t="s">
        <v>59</v>
      </c>
      <c r="AS3681" t="s">
        <v>80</v>
      </c>
      <c r="AT3681" t="s">
        <v>80</v>
      </c>
      <c r="AU3681" t="s">
        <v>80</v>
      </c>
      <c r="AV3681" t="s">
        <v>9540</v>
      </c>
      <c r="AW3681" t="s">
        <v>4180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1</v>
      </c>
      <c r="BJ3681">
        <v>0</v>
      </c>
      <c r="BK3681">
        <v>0</v>
      </c>
      <c r="BL3681">
        <v>2016031226</v>
      </c>
      <c r="BM3681">
        <v>26</v>
      </c>
    </row>
    <row r="3682" spans="1:65">
      <c r="A3682" t="s">
        <v>9541</v>
      </c>
      <c r="B3682">
        <v>3681</v>
      </c>
      <c r="C3682" t="s">
        <v>301</v>
      </c>
      <c r="D3682">
        <v>1</v>
      </c>
      <c r="E3682">
        <v>26</v>
      </c>
      <c r="F3682">
        <v>2016031226</v>
      </c>
      <c r="G3682">
        <v>20160312</v>
      </c>
      <c r="H3682" t="s">
        <v>4181</v>
      </c>
      <c r="I3682" t="s">
        <v>4182</v>
      </c>
      <c r="J3682" t="s">
        <v>55</v>
      </c>
      <c r="K3682">
        <v>1</v>
      </c>
      <c r="L3682">
        <v>1</v>
      </c>
      <c r="M3682">
        <v>0</v>
      </c>
      <c r="N3682" t="s">
        <v>56</v>
      </c>
      <c r="O3682" t="s">
        <v>217</v>
      </c>
      <c r="P3682" t="s">
        <v>68</v>
      </c>
      <c r="Q3682" t="s">
        <v>3</v>
      </c>
      <c r="R3682" t="s">
        <v>80</v>
      </c>
      <c r="S3682" t="s">
        <v>55</v>
      </c>
      <c r="T3682" t="s">
        <v>56</v>
      </c>
      <c r="U3682" t="s">
        <v>56</v>
      </c>
      <c r="V3682" t="s">
        <v>68</v>
      </c>
      <c r="W3682" t="s">
        <v>55</v>
      </c>
      <c r="X3682" t="s">
        <v>56</v>
      </c>
      <c r="Y3682" t="s">
        <v>56</v>
      </c>
      <c r="Z3682" t="s">
        <v>56</v>
      </c>
      <c r="AA3682" t="s">
        <v>57</v>
      </c>
      <c r="AB3682" t="s">
        <v>68</v>
      </c>
      <c r="AC3682" t="s">
        <v>56</v>
      </c>
      <c r="AD3682" t="s">
        <v>56</v>
      </c>
      <c r="AE3682">
        <v>0</v>
      </c>
      <c r="AF3682">
        <v>0</v>
      </c>
      <c r="AG3682">
        <v>0</v>
      </c>
      <c r="AH3682">
        <v>1</v>
      </c>
      <c r="AI3682" s="18" t="str">
        <f t="shared" si="229"/>
        <v>1</v>
      </c>
      <c r="AJ3682" s="18" t="str">
        <f t="shared" si="230"/>
        <v>1</v>
      </c>
      <c r="AK3682" s="18" t="str">
        <f t="shared" si="231"/>
        <v>1</v>
      </c>
      <c r="AL3682" s="18">
        <f t="shared" si="232"/>
        <v>1</v>
      </c>
      <c r="AM3682" t="s">
        <v>55</v>
      </c>
      <c r="AN3682" t="s">
        <v>55</v>
      </c>
      <c r="AO3682">
        <v>0</v>
      </c>
      <c r="AP3682">
        <v>0</v>
      </c>
      <c r="AQ3682">
        <v>0</v>
      </c>
      <c r="AR3682" t="s">
        <v>379</v>
      </c>
      <c r="AS3682" t="s">
        <v>80</v>
      </c>
      <c r="AT3682" t="s">
        <v>80</v>
      </c>
      <c r="AU3682" t="s">
        <v>80</v>
      </c>
      <c r="AV3682" t="s">
        <v>9541</v>
      </c>
      <c r="AW3682" t="s">
        <v>4181</v>
      </c>
      <c r="AX3682">
        <v>0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1</v>
      </c>
      <c r="BL3682">
        <v>2016031226</v>
      </c>
      <c r="BM3682">
        <v>26</v>
      </c>
    </row>
    <row r="3683" spans="1:65">
      <c r="A3683" t="s">
        <v>9542</v>
      </c>
      <c r="B3683">
        <v>3682</v>
      </c>
      <c r="C3683" t="s">
        <v>301</v>
      </c>
      <c r="D3683">
        <v>1</v>
      </c>
      <c r="E3683">
        <v>26</v>
      </c>
      <c r="F3683">
        <v>2016031226</v>
      </c>
      <c r="G3683">
        <v>20160312</v>
      </c>
      <c r="H3683" t="s">
        <v>4183</v>
      </c>
      <c r="I3683" t="s">
        <v>4182</v>
      </c>
      <c r="J3683" t="s">
        <v>55</v>
      </c>
      <c r="K3683">
        <v>3</v>
      </c>
      <c r="L3683">
        <v>1</v>
      </c>
      <c r="M3683">
        <v>2</v>
      </c>
      <c r="N3683" t="s">
        <v>56</v>
      </c>
      <c r="O3683" t="s">
        <v>4184</v>
      </c>
      <c r="P3683" t="s">
        <v>68</v>
      </c>
      <c r="Q3683" t="s">
        <v>3</v>
      </c>
      <c r="R3683" t="s">
        <v>80</v>
      </c>
      <c r="S3683" t="s">
        <v>55</v>
      </c>
      <c r="T3683" t="s">
        <v>56</v>
      </c>
      <c r="U3683" t="s">
        <v>56</v>
      </c>
      <c r="V3683" t="s">
        <v>68</v>
      </c>
      <c r="W3683" t="s">
        <v>55</v>
      </c>
      <c r="X3683" t="s">
        <v>56</v>
      </c>
      <c r="Y3683" t="s">
        <v>56</v>
      </c>
      <c r="Z3683" t="s">
        <v>56</v>
      </c>
      <c r="AA3683" t="s">
        <v>57</v>
      </c>
      <c r="AB3683" t="s">
        <v>68</v>
      </c>
      <c r="AC3683" t="s">
        <v>56</v>
      </c>
      <c r="AD3683" t="s">
        <v>56</v>
      </c>
      <c r="AE3683">
        <v>0</v>
      </c>
      <c r="AF3683">
        <v>0</v>
      </c>
      <c r="AG3683">
        <v>0</v>
      </c>
      <c r="AH3683">
        <v>1</v>
      </c>
      <c r="AI3683" s="18" t="str">
        <f t="shared" si="229"/>
        <v>1</v>
      </c>
      <c r="AJ3683" s="18" t="str">
        <f t="shared" si="230"/>
        <v>1</v>
      </c>
      <c r="AK3683" s="18" t="str">
        <f t="shared" si="231"/>
        <v>1</v>
      </c>
      <c r="AL3683" s="18">
        <f t="shared" si="232"/>
        <v>1</v>
      </c>
      <c r="AM3683" t="s">
        <v>55</v>
      </c>
      <c r="AN3683" t="s">
        <v>55</v>
      </c>
      <c r="AO3683">
        <v>0</v>
      </c>
      <c r="AP3683">
        <v>0</v>
      </c>
      <c r="AQ3683">
        <v>0</v>
      </c>
      <c r="AR3683" t="s">
        <v>379</v>
      </c>
      <c r="AS3683" t="s">
        <v>80</v>
      </c>
      <c r="AT3683" t="s">
        <v>80</v>
      </c>
      <c r="AU3683" t="s">
        <v>80</v>
      </c>
      <c r="AV3683" t="s">
        <v>9542</v>
      </c>
      <c r="AW3683" t="s">
        <v>4183</v>
      </c>
      <c r="AX3683">
        <v>0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1</v>
      </c>
      <c r="BL3683">
        <v>2016031226</v>
      </c>
      <c r="BM3683">
        <v>26</v>
      </c>
    </row>
    <row r="3684" spans="1:65">
      <c r="A3684" t="s">
        <v>9543</v>
      </c>
      <c r="B3684">
        <v>3683</v>
      </c>
      <c r="C3684" t="s">
        <v>301</v>
      </c>
      <c r="D3684">
        <v>1</v>
      </c>
      <c r="E3684">
        <v>26</v>
      </c>
      <c r="F3684">
        <v>2016031226</v>
      </c>
      <c r="G3684">
        <v>20160312</v>
      </c>
      <c r="H3684" t="s">
        <v>4185</v>
      </c>
      <c r="I3684" t="s">
        <v>4186</v>
      </c>
      <c r="J3684" t="s">
        <v>55</v>
      </c>
      <c r="K3684">
        <v>2</v>
      </c>
      <c r="L3684">
        <v>1</v>
      </c>
      <c r="M3684">
        <v>1</v>
      </c>
      <c r="N3684" t="s">
        <v>56</v>
      </c>
      <c r="O3684" t="s">
        <v>4186</v>
      </c>
      <c r="P3684" t="s">
        <v>68</v>
      </c>
      <c r="Q3684" t="s">
        <v>3</v>
      </c>
      <c r="R3684" t="s">
        <v>80</v>
      </c>
      <c r="S3684" t="s">
        <v>55</v>
      </c>
      <c r="T3684" t="s">
        <v>56</v>
      </c>
      <c r="U3684" t="s">
        <v>56</v>
      </c>
      <c r="V3684" t="s">
        <v>56</v>
      </c>
      <c r="W3684" t="s">
        <v>55</v>
      </c>
      <c r="X3684" t="s">
        <v>56</v>
      </c>
      <c r="Y3684" t="s">
        <v>56</v>
      </c>
      <c r="Z3684" t="s">
        <v>56</v>
      </c>
      <c r="AA3684" t="s">
        <v>57</v>
      </c>
      <c r="AB3684" t="s">
        <v>56</v>
      </c>
      <c r="AC3684" t="s">
        <v>56</v>
      </c>
      <c r="AD3684" t="s">
        <v>56</v>
      </c>
      <c r="AE3684">
        <v>0</v>
      </c>
      <c r="AF3684">
        <v>0</v>
      </c>
      <c r="AG3684">
        <v>0</v>
      </c>
      <c r="AH3684">
        <v>1</v>
      </c>
      <c r="AI3684" s="18" t="str">
        <f t="shared" si="229"/>
        <v>1</v>
      </c>
      <c r="AJ3684" s="18" t="str">
        <f t="shared" si="230"/>
        <v>1</v>
      </c>
      <c r="AK3684" s="18" t="str">
        <f t="shared" si="231"/>
        <v>1</v>
      </c>
      <c r="AL3684" s="18">
        <f t="shared" si="232"/>
        <v>1</v>
      </c>
      <c r="AM3684" t="s">
        <v>55</v>
      </c>
      <c r="AN3684" t="s">
        <v>55</v>
      </c>
      <c r="AO3684">
        <v>0</v>
      </c>
      <c r="AP3684">
        <v>0</v>
      </c>
      <c r="AQ3684">
        <v>0</v>
      </c>
      <c r="AR3684" t="s">
        <v>426</v>
      </c>
      <c r="AS3684" t="s">
        <v>80</v>
      </c>
      <c r="AT3684" t="s">
        <v>80</v>
      </c>
      <c r="AU3684" t="s">
        <v>80</v>
      </c>
      <c r="AV3684" t="s">
        <v>9543</v>
      </c>
      <c r="AW3684" t="s">
        <v>4185</v>
      </c>
      <c r="AX3684">
        <v>0</v>
      </c>
      <c r="AY3684">
        <v>0</v>
      </c>
      <c r="AZ3684">
        <v>0</v>
      </c>
      <c r="BA3684">
        <v>1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1</v>
      </c>
      <c r="BL3684">
        <v>2016031226</v>
      </c>
      <c r="BM3684">
        <v>26</v>
      </c>
    </row>
    <row r="3685" spans="1:65">
      <c r="A3685" t="s">
        <v>9544</v>
      </c>
      <c r="B3685">
        <v>3684</v>
      </c>
      <c r="C3685" t="s">
        <v>301</v>
      </c>
      <c r="D3685">
        <v>1</v>
      </c>
      <c r="E3685">
        <v>26</v>
      </c>
      <c r="F3685">
        <v>2016031226</v>
      </c>
      <c r="G3685">
        <v>20160312</v>
      </c>
      <c r="H3685" t="s">
        <v>4187</v>
      </c>
      <c r="I3685" t="s">
        <v>4186</v>
      </c>
      <c r="J3685" t="s">
        <v>55</v>
      </c>
      <c r="K3685">
        <v>1</v>
      </c>
      <c r="L3685">
        <v>0</v>
      </c>
      <c r="M3685">
        <v>1</v>
      </c>
      <c r="N3685" t="s">
        <v>56</v>
      </c>
      <c r="O3685" t="s">
        <v>4186</v>
      </c>
      <c r="P3685" t="s">
        <v>68</v>
      </c>
      <c r="Q3685" t="s">
        <v>3</v>
      </c>
      <c r="R3685" t="s">
        <v>80</v>
      </c>
      <c r="S3685" t="s">
        <v>55</v>
      </c>
      <c r="T3685" t="s">
        <v>56</v>
      </c>
      <c r="U3685" t="s">
        <v>56</v>
      </c>
      <c r="V3685" t="s">
        <v>68</v>
      </c>
      <c r="W3685" t="s">
        <v>55</v>
      </c>
      <c r="X3685" t="s">
        <v>56</v>
      </c>
      <c r="Y3685" t="s">
        <v>56</v>
      </c>
      <c r="Z3685" t="s">
        <v>56</v>
      </c>
      <c r="AA3685" t="s">
        <v>57</v>
      </c>
      <c r="AB3685" t="s">
        <v>56</v>
      </c>
      <c r="AC3685" t="s">
        <v>56</v>
      </c>
      <c r="AD3685" t="s">
        <v>56</v>
      </c>
      <c r="AE3685">
        <v>0</v>
      </c>
      <c r="AF3685">
        <v>0</v>
      </c>
      <c r="AG3685">
        <v>0</v>
      </c>
      <c r="AH3685">
        <v>1</v>
      </c>
      <c r="AI3685" s="18" t="str">
        <f t="shared" si="229"/>
        <v>1</v>
      </c>
      <c r="AJ3685" s="18" t="str">
        <f t="shared" si="230"/>
        <v>1</v>
      </c>
      <c r="AK3685" s="18" t="str">
        <f t="shared" si="231"/>
        <v>1</v>
      </c>
      <c r="AL3685" s="18">
        <f t="shared" si="232"/>
        <v>1</v>
      </c>
      <c r="AM3685" t="s">
        <v>55</v>
      </c>
      <c r="AN3685" t="s">
        <v>55</v>
      </c>
      <c r="AO3685">
        <v>0</v>
      </c>
      <c r="AP3685">
        <v>0</v>
      </c>
      <c r="AQ3685">
        <v>0</v>
      </c>
      <c r="AR3685" t="s">
        <v>426</v>
      </c>
      <c r="AS3685" t="s">
        <v>80</v>
      </c>
      <c r="AT3685" t="s">
        <v>80</v>
      </c>
      <c r="AU3685" t="s">
        <v>80</v>
      </c>
      <c r="AV3685" t="s">
        <v>9544</v>
      </c>
      <c r="AW3685" t="s">
        <v>4187</v>
      </c>
      <c r="AX3685">
        <v>0</v>
      </c>
      <c r="AY3685">
        <v>0</v>
      </c>
      <c r="AZ3685">
        <v>0</v>
      </c>
      <c r="BA3685">
        <v>1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1</v>
      </c>
      <c r="BL3685">
        <v>2016031226</v>
      </c>
      <c r="BM3685">
        <v>26</v>
      </c>
    </row>
    <row r="3686" spans="1:65">
      <c r="A3686" t="s">
        <v>9545</v>
      </c>
      <c r="B3686">
        <v>3685</v>
      </c>
      <c r="C3686" t="s">
        <v>301</v>
      </c>
      <c r="D3686">
        <v>1</v>
      </c>
      <c r="E3686">
        <v>26</v>
      </c>
      <c r="F3686">
        <v>2016031226</v>
      </c>
      <c r="G3686">
        <v>20160312</v>
      </c>
      <c r="H3686" t="s">
        <v>4188</v>
      </c>
      <c r="I3686" t="s">
        <v>4186</v>
      </c>
      <c r="J3686" t="s">
        <v>55</v>
      </c>
      <c r="K3686">
        <v>1</v>
      </c>
      <c r="L3686">
        <v>1</v>
      </c>
      <c r="M3686">
        <v>0</v>
      </c>
      <c r="N3686" t="s">
        <v>56</v>
      </c>
      <c r="O3686" t="s">
        <v>217</v>
      </c>
      <c r="P3686" t="s">
        <v>68</v>
      </c>
      <c r="Q3686" t="s">
        <v>3</v>
      </c>
      <c r="R3686" t="s">
        <v>80</v>
      </c>
      <c r="S3686" t="s">
        <v>55</v>
      </c>
      <c r="T3686" t="s">
        <v>56</v>
      </c>
      <c r="U3686" t="s">
        <v>56</v>
      </c>
      <c r="V3686" t="s">
        <v>56</v>
      </c>
      <c r="W3686" t="s">
        <v>55</v>
      </c>
      <c r="X3686" t="s">
        <v>56</v>
      </c>
      <c r="Y3686" t="s">
        <v>56</v>
      </c>
      <c r="Z3686" t="s">
        <v>56</v>
      </c>
      <c r="AA3686" t="s">
        <v>57</v>
      </c>
      <c r="AB3686" t="s">
        <v>68</v>
      </c>
      <c r="AC3686" t="s">
        <v>56</v>
      </c>
      <c r="AD3686" t="s">
        <v>56</v>
      </c>
      <c r="AE3686">
        <v>0</v>
      </c>
      <c r="AF3686">
        <v>0</v>
      </c>
      <c r="AG3686">
        <v>0</v>
      </c>
      <c r="AH3686">
        <v>1</v>
      </c>
      <c r="AI3686" s="18" t="str">
        <f t="shared" si="229"/>
        <v>1</v>
      </c>
      <c r="AJ3686" s="18" t="str">
        <f t="shared" si="230"/>
        <v>1</v>
      </c>
      <c r="AK3686" s="18" t="str">
        <f t="shared" si="231"/>
        <v>1</v>
      </c>
      <c r="AL3686" s="18">
        <f t="shared" si="232"/>
        <v>1</v>
      </c>
      <c r="AM3686" t="s">
        <v>55</v>
      </c>
      <c r="AN3686" t="s">
        <v>55</v>
      </c>
      <c r="AO3686">
        <v>1</v>
      </c>
      <c r="AP3686">
        <v>0</v>
      </c>
      <c r="AQ3686">
        <v>0</v>
      </c>
      <c r="AR3686" t="s">
        <v>426</v>
      </c>
      <c r="AS3686" t="s">
        <v>80</v>
      </c>
      <c r="AT3686" t="s">
        <v>80</v>
      </c>
      <c r="AU3686" t="s">
        <v>80</v>
      </c>
      <c r="AV3686" t="s">
        <v>9545</v>
      </c>
      <c r="AW3686" t="s">
        <v>4188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1</v>
      </c>
      <c r="BL3686">
        <v>2016031226</v>
      </c>
      <c r="BM3686">
        <v>26</v>
      </c>
    </row>
    <row r="3687" spans="1:65">
      <c r="A3687" t="s">
        <v>9546</v>
      </c>
      <c r="B3687">
        <v>3686</v>
      </c>
      <c r="C3687" t="s">
        <v>57</v>
      </c>
      <c r="D3687" t="s">
        <v>55</v>
      </c>
      <c r="E3687">
        <v>26</v>
      </c>
      <c r="F3687">
        <v>2016031226</v>
      </c>
      <c r="G3687" t="s">
        <v>55</v>
      </c>
      <c r="H3687" t="s">
        <v>4189</v>
      </c>
      <c r="I3687" t="s">
        <v>55</v>
      </c>
      <c r="J3687" t="s">
        <v>55</v>
      </c>
      <c r="K3687" t="s">
        <v>55</v>
      </c>
      <c r="L3687" t="s">
        <v>55</v>
      </c>
      <c r="M3687" t="s">
        <v>55</v>
      </c>
      <c r="N3687" t="s">
        <v>57</v>
      </c>
      <c r="O3687" t="s">
        <v>57</v>
      </c>
      <c r="P3687" t="s">
        <v>57</v>
      </c>
      <c r="Q3687" t="s">
        <v>57</v>
      </c>
      <c r="R3687" t="s">
        <v>57</v>
      </c>
      <c r="S3687" t="s">
        <v>55</v>
      </c>
      <c r="T3687" t="s">
        <v>57</v>
      </c>
      <c r="U3687" t="s">
        <v>57</v>
      </c>
      <c r="V3687" t="s">
        <v>57</v>
      </c>
      <c r="W3687" t="s">
        <v>55</v>
      </c>
      <c r="X3687" t="s">
        <v>57</v>
      </c>
      <c r="Y3687" t="s">
        <v>57</v>
      </c>
      <c r="Z3687" t="s">
        <v>57</v>
      </c>
      <c r="AA3687" t="s">
        <v>57</v>
      </c>
      <c r="AB3687" t="s">
        <v>57</v>
      </c>
      <c r="AC3687" t="s">
        <v>57</v>
      </c>
      <c r="AD3687" t="s">
        <v>57</v>
      </c>
      <c r="AE3687">
        <v>0</v>
      </c>
      <c r="AF3687">
        <v>0</v>
      </c>
      <c r="AG3687">
        <v>0</v>
      </c>
      <c r="AH3687">
        <v>0</v>
      </c>
      <c r="AI3687" s="18" t="str">
        <f t="shared" si="229"/>
        <v>1</v>
      </c>
      <c r="AJ3687" s="18" t="str">
        <f t="shared" si="230"/>
        <v>1</v>
      </c>
      <c r="AK3687" s="18" t="str">
        <f t="shared" si="231"/>
        <v>1</v>
      </c>
      <c r="AL3687" s="18">
        <f t="shared" si="232"/>
        <v>0</v>
      </c>
      <c r="AM3687" t="s">
        <v>55</v>
      </c>
      <c r="AN3687" t="s">
        <v>55</v>
      </c>
      <c r="AO3687">
        <v>0</v>
      </c>
      <c r="AP3687">
        <v>1</v>
      </c>
      <c r="AQ3687">
        <v>0</v>
      </c>
      <c r="AR3687" t="s">
        <v>59</v>
      </c>
      <c r="AS3687" t="s">
        <v>80</v>
      </c>
      <c r="AT3687" t="s">
        <v>80</v>
      </c>
      <c r="AU3687" t="s">
        <v>80</v>
      </c>
      <c r="AV3687" t="s">
        <v>9546</v>
      </c>
      <c r="AW3687" t="s">
        <v>4189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  <c r="BJ3687">
        <v>0</v>
      </c>
      <c r="BK3687">
        <v>0</v>
      </c>
      <c r="BL3687">
        <v>2016031226</v>
      </c>
      <c r="BM3687">
        <v>26</v>
      </c>
    </row>
    <row r="3688" spans="1:65">
      <c r="A3688" t="s">
        <v>9547</v>
      </c>
      <c r="B3688">
        <v>3687</v>
      </c>
      <c r="C3688" t="s">
        <v>57</v>
      </c>
      <c r="D3688" t="s">
        <v>55</v>
      </c>
      <c r="E3688">
        <v>26</v>
      </c>
      <c r="F3688">
        <v>2016031226</v>
      </c>
      <c r="G3688" t="s">
        <v>55</v>
      </c>
      <c r="H3688" t="s">
        <v>4190</v>
      </c>
      <c r="I3688" t="s">
        <v>55</v>
      </c>
      <c r="J3688" t="s">
        <v>55</v>
      </c>
      <c r="K3688" t="s">
        <v>55</v>
      </c>
      <c r="L3688" t="s">
        <v>55</v>
      </c>
      <c r="M3688" t="s">
        <v>55</v>
      </c>
      <c r="N3688" t="s">
        <v>57</v>
      </c>
      <c r="O3688" t="s">
        <v>57</v>
      </c>
      <c r="P3688" t="s">
        <v>57</v>
      </c>
      <c r="Q3688" t="s">
        <v>57</v>
      </c>
      <c r="R3688" t="s">
        <v>57</v>
      </c>
      <c r="S3688" t="s">
        <v>55</v>
      </c>
      <c r="T3688" t="s">
        <v>57</v>
      </c>
      <c r="U3688" t="s">
        <v>57</v>
      </c>
      <c r="V3688" t="s">
        <v>57</v>
      </c>
      <c r="W3688" t="s">
        <v>55</v>
      </c>
      <c r="X3688" t="s">
        <v>57</v>
      </c>
      <c r="Y3688" t="s">
        <v>57</v>
      </c>
      <c r="Z3688" t="s">
        <v>57</v>
      </c>
      <c r="AA3688" t="s">
        <v>57</v>
      </c>
      <c r="AB3688" t="s">
        <v>57</v>
      </c>
      <c r="AC3688" t="s">
        <v>57</v>
      </c>
      <c r="AD3688" t="s">
        <v>57</v>
      </c>
      <c r="AE3688">
        <v>0</v>
      </c>
      <c r="AF3688">
        <v>0</v>
      </c>
      <c r="AG3688">
        <v>0</v>
      </c>
      <c r="AH3688">
        <v>0</v>
      </c>
      <c r="AI3688" s="18" t="str">
        <f t="shared" si="229"/>
        <v>1</v>
      </c>
      <c r="AJ3688" s="18" t="str">
        <f t="shared" si="230"/>
        <v>1</v>
      </c>
      <c r="AK3688" s="18" t="str">
        <f t="shared" si="231"/>
        <v>1</v>
      </c>
      <c r="AL3688" s="18">
        <f t="shared" si="232"/>
        <v>0</v>
      </c>
      <c r="AM3688" t="s">
        <v>55</v>
      </c>
      <c r="AN3688" t="s">
        <v>55</v>
      </c>
      <c r="AO3688">
        <v>0</v>
      </c>
      <c r="AP3688">
        <v>1</v>
      </c>
      <c r="AQ3688">
        <v>0</v>
      </c>
      <c r="AR3688" t="s">
        <v>59</v>
      </c>
      <c r="AS3688" t="s">
        <v>80</v>
      </c>
      <c r="AT3688" t="s">
        <v>80</v>
      </c>
      <c r="AU3688" t="s">
        <v>80</v>
      </c>
      <c r="AV3688" t="s">
        <v>9547</v>
      </c>
      <c r="AW3688" t="s">
        <v>4190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1</v>
      </c>
      <c r="BJ3688">
        <v>0</v>
      </c>
      <c r="BK3688">
        <v>0</v>
      </c>
      <c r="BL3688">
        <v>2016031226</v>
      </c>
      <c r="BM3688">
        <v>26</v>
      </c>
    </row>
    <row r="3689" spans="1:65">
      <c r="A3689" t="s">
        <v>9548</v>
      </c>
      <c r="B3689">
        <v>3688</v>
      </c>
      <c r="C3689" t="s">
        <v>301</v>
      </c>
      <c r="D3689">
        <v>1</v>
      </c>
      <c r="E3689">
        <v>26</v>
      </c>
      <c r="F3689">
        <v>2016031226</v>
      </c>
      <c r="G3689">
        <v>20160312</v>
      </c>
      <c r="H3689" t="s">
        <v>4191</v>
      </c>
      <c r="I3689" t="s">
        <v>4186</v>
      </c>
      <c r="J3689" t="s">
        <v>55</v>
      </c>
      <c r="K3689">
        <v>2</v>
      </c>
      <c r="L3689">
        <v>1</v>
      </c>
      <c r="M3689">
        <v>1</v>
      </c>
      <c r="N3689" t="s">
        <v>56</v>
      </c>
      <c r="O3689" t="s">
        <v>2126</v>
      </c>
      <c r="P3689" t="s">
        <v>68</v>
      </c>
      <c r="Q3689" t="s">
        <v>3</v>
      </c>
      <c r="R3689" t="s">
        <v>80</v>
      </c>
      <c r="S3689" t="s">
        <v>55</v>
      </c>
      <c r="T3689" t="s">
        <v>56</v>
      </c>
      <c r="U3689" t="s">
        <v>56</v>
      </c>
      <c r="V3689" t="s">
        <v>56</v>
      </c>
      <c r="W3689" t="s">
        <v>55</v>
      </c>
      <c r="X3689" t="s">
        <v>56</v>
      </c>
      <c r="Y3689" t="s">
        <v>56</v>
      </c>
      <c r="Z3689" t="s">
        <v>56</v>
      </c>
      <c r="AA3689" t="s">
        <v>57</v>
      </c>
      <c r="AB3689" t="s">
        <v>56</v>
      </c>
      <c r="AC3689" t="s">
        <v>56</v>
      </c>
      <c r="AD3689" t="s">
        <v>56</v>
      </c>
      <c r="AE3689">
        <v>0</v>
      </c>
      <c r="AF3689">
        <v>0</v>
      </c>
      <c r="AG3689">
        <v>0</v>
      </c>
      <c r="AH3689">
        <v>1</v>
      </c>
      <c r="AI3689" s="18" t="str">
        <f t="shared" si="229"/>
        <v>1</v>
      </c>
      <c r="AJ3689" s="18" t="str">
        <f t="shared" si="230"/>
        <v>1</v>
      </c>
      <c r="AK3689" s="18" t="str">
        <f t="shared" si="231"/>
        <v>1</v>
      </c>
      <c r="AL3689" s="18">
        <f t="shared" si="232"/>
        <v>1</v>
      </c>
      <c r="AM3689" t="s">
        <v>55</v>
      </c>
      <c r="AN3689" t="s">
        <v>55</v>
      </c>
      <c r="AO3689">
        <v>0</v>
      </c>
      <c r="AP3689">
        <v>0</v>
      </c>
      <c r="AQ3689">
        <v>0</v>
      </c>
      <c r="AR3689" t="s">
        <v>426</v>
      </c>
      <c r="AS3689" t="s">
        <v>80</v>
      </c>
      <c r="AT3689" t="s">
        <v>80</v>
      </c>
      <c r="AU3689" t="s">
        <v>80</v>
      </c>
      <c r="AV3689" t="s">
        <v>9548</v>
      </c>
      <c r="AW3689" t="s">
        <v>4191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2016031226</v>
      </c>
      <c r="BM3689">
        <v>26</v>
      </c>
    </row>
    <row r="3690" spans="1:65">
      <c r="A3690" t="s">
        <v>9549</v>
      </c>
      <c r="B3690">
        <v>3689</v>
      </c>
      <c r="C3690" t="s">
        <v>301</v>
      </c>
      <c r="D3690">
        <v>1</v>
      </c>
      <c r="E3690">
        <v>26</v>
      </c>
      <c r="F3690">
        <v>2016031226</v>
      </c>
      <c r="G3690">
        <v>20160312</v>
      </c>
      <c r="H3690" t="s">
        <v>4192</v>
      </c>
      <c r="I3690" t="s">
        <v>54</v>
      </c>
      <c r="J3690" t="s">
        <v>55</v>
      </c>
      <c r="K3690">
        <v>0</v>
      </c>
      <c r="L3690">
        <v>0</v>
      </c>
      <c r="M3690">
        <v>0</v>
      </c>
      <c r="N3690" t="s">
        <v>56</v>
      </c>
      <c r="O3690" t="s">
        <v>57</v>
      </c>
      <c r="P3690" t="s">
        <v>57</v>
      </c>
      <c r="Q3690" t="s">
        <v>3</v>
      </c>
      <c r="R3690" t="s">
        <v>80</v>
      </c>
      <c r="S3690" t="s">
        <v>55</v>
      </c>
      <c r="T3690" t="s">
        <v>56</v>
      </c>
      <c r="U3690" t="s">
        <v>56</v>
      </c>
      <c r="V3690" t="s">
        <v>56</v>
      </c>
      <c r="W3690" t="s">
        <v>55</v>
      </c>
      <c r="X3690" t="s">
        <v>56</v>
      </c>
      <c r="Y3690" t="s">
        <v>56</v>
      </c>
      <c r="Z3690" t="s">
        <v>56</v>
      </c>
      <c r="AA3690" t="s">
        <v>57</v>
      </c>
      <c r="AB3690" t="s">
        <v>56</v>
      </c>
      <c r="AC3690" t="s">
        <v>56</v>
      </c>
      <c r="AD3690" t="s">
        <v>56</v>
      </c>
      <c r="AE3690">
        <v>0</v>
      </c>
      <c r="AF3690">
        <v>0</v>
      </c>
      <c r="AG3690">
        <v>0</v>
      </c>
      <c r="AH3690">
        <v>1</v>
      </c>
      <c r="AI3690" s="18" t="str">
        <f t="shared" si="229"/>
        <v>1</v>
      </c>
      <c r="AJ3690" s="18" t="str">
        <f t="shared" si="230"/>
        <v>1</v>
      </c>
      <c r="AK3690" s="18" t="str">
        <f t="shared" si="231"/>
        <v>1</v>
      </c>
      <c r="AL3690" s="18">
        <f t="shared" si="232"/>
        <v>1</v>
      </c>
      <c r="AM3690" t="s">
        <v>55</v>
      </c>
      <c r="AN3690" t="s">
        <v>55</v>
      </c>
      <c r="AO3690">
        <v>1</v>
      </c>
      <c r="AP3690">
        <v>0</v>
      </c>
      <c r="AQ3690">
        <v>0</v>
      </c>
      <c r="AR3690" t="s">
        <v>59</v>
      </c>
      <c r="AS3690" t="s">
        <v>80</v>
      </c>
      <c r="AT3690" t="s">
        <v>80</v>
      </c>
      <c r="AU3690" t="s">
        <v>80</v>
      </c>
      <c r="AV3690" t="s">
        <v>9549</v>
      </c>
      <c r="AW3690" t="s">
        <v>4192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2016031226</v>
      </c>
      <c r="BM3690">
        <v>26</v>
      </c>
    </row>
    <row r="3691" spans="1:65">
      <c r="A3691" t="s">
        <v>9550</v>
      </c>
      <c r="B3691">
        <v>3690</v>
      </c>
      <c r="C3691" t="s">
        <v>301</v>
      </c>
      <c r="D3691">
        <v>1</v>
      </c>
      <c r="E3691">
        <v>26</v>
      </c>
      <c r="F3691">
        <v>2016031226</v>
      </c>
      <c r="G3691">
        <v>20160312</v>
      </c>
      <c r="H3691" t="s">
        <v>4193</v>
      </c>
      <c r="I3691" t="s">
        <v>54</v>
      </c>
      <c r="J3691" t="s">
        <v>55</v>
      </c>
      <c r="K3691">
        <v>0</v>
      </c>
      <c r="L3691">
        <v>0</v>
      </c>
      <c r="M3691">
        <v>0</v>
      </c>
      <c r="N3691" t="s">
        <v>56</v>
      </c>
      <c r="O3691" t="s">
        <v>57</v>
      </c>
      <c r="P3691" t="s">
        <v>57</v>
      </c>
      <c r="Q3691" t="s">
        <v>3</v>
      </c>
      <c r="R3691" t="s">
        <v>140</v>
      </c>
      <c r="S3691" t="s">
        <v>55</v>
      </c>
      <c r="T3691" t="s">
        <v>56</v>
      </c>
      <c r="U3691" t="s">
        <v>56</v>
      </c>
      <c r="V3691" t="s">
        <v>56</v>
      </c>
      <c r="W3691" t="s">
        <v>55</v>
      </c>
      <c r="X3691" t="s">
        <v>56</v>
      </c>
      <c r="Y3691" t="s">
        <v>56</v>
      </c>
      <c r="Z3691" t="s">
        <v>56</v>
      </c>
      <c r="AA3691" t="s">
        <v>57</v>
      </c>
      <c r="AB3691" t="s">
        <v>68</v>
      </c>
      <c r="AC3691" t="s">
        <v>68</v>
      </c>
      <c r="AD3691" t="s">
        <v>56</v>
      </c>
      <c r="AE3691">
        <v>0</v>
      </c>
      <c r="AF3691">
        <v>0</v>
      </c>
      <c r="AG3691">
        <v>0</v>
      </c>
      <c r="AH3691">
        <v>1</v>
      </c>
      <c r="AI3691" s="18" t="str">
        <f t="shared" si="229"/>
        <v>1</v>
      </c>
      <c r="AJ3691" s="18" t="str">
        <f t="shared" si="230"/>
        <v>1</v>
      </c>
      <c r="AK3691" s="18" t="str">
        <f t="shared" si="231"/>
        <v>1</v>
      </c>
      <c r="AL3691" s="18">
        <f t="shared" si="232"/>
        <v>1</v>
      </c>
      <c r="AM3691" t="s">
        <v>55</v>
      </c>
      <c r="AN3691" t="s">
        <v>55</v>
      </c>
      <c r="AO3691">
        <v>0</v>
      </c>
      <c r="AP3691">
        <v>0</v>
      </c>
      <c r="AQ3691">
        <v>0</v>
      </c>
      <c r="AR3691" t="s">
        <v>59</v>
      </c>
      <c r="AS3691" t="s">
        <v>141</v>
      </c>
      <c r="AT3691" t="s">
        <v>141</v>
      </c>
      <c r="AU3691" t="s">
        <v>1326</v>
      </c>
      <c r="AV3691" t="s">
        <v>9550</v>
      </c>
      <c r="AW3691" t="s">
        <v>4193</v>
      </c>
      <c r="AX3691">
        <v>0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1</v>
      </c>
      <c r="BL3691">
        <v>2016031226</v>
      </c>
      <c r="BM3691">
        <v>26</v>
      </c>
    </row>
    <row r="3692" spans="1:65">
      <c r="A3692" t="s">
        <v>9551</v>
      </c>
      <c r="B3692">
        <v>3691</v>
      </c>
      <c r="C3692" t="s">
        <v>57</v>
      </c>
      <c r="D3692" t="s">
        <v>55</v>
      </c>
      <c r="E3692">
        <v>26</v>
      </c>
      <c r="F3692">
        <v>2016031226</v>
      </c>
      <c r="G3692" t="s">
        <v>55</v>
      </c>
      <c r="H3692" t="s">
        <v>4194</v>
      </c>
      <c r="I3692" t="s">
        <v>55</v>
      </c>
      <c r="J3692" t="s">
        <v>55</v>
      </c>
      <c r="K3692" t="s">
        <v>55</v>
      </c>
      <c r="L3692" t="s">
        <v>55</v>
      </c>
      <c r="M3692" t="s">
        <v>55</v>
      </c>
      <c r="N3692" t="s">
        <v>57</v>
      </c>
      <c r="O3692" t="s">
        <v>57</v>
      </c>
      <c r="P3692" t="s">
        <v>57</v>
      </c>
      <c r="Q3692" t="s">
        <v>57</v>
      </c>
      <c r="R3692" t="s">
        <v>57</v>
      </c>
      <c r="S3692" t="s">
        <v>55</v>
      </c>
      <c r="T3692" t="s">
        <v>57</v>
      </c>
      <c r="U3692" t="s">
        <v>57</v>
      </c>
      <c r="V3692" t="s">
        <v>57</v>
      </c>
      <c r="W3692" t="s">
        <v>55</v>
      </c>
      <c r="X3692" t="s">
        <v>57</v>
      </c>
      <c r="Y3692" t="s">
        <v>57</v>
      </c>
      <c r="Z3692" t="s">
        <v>57</v>
      </c>
      <c r="AA3692" t="s">
        <v>57</v>
      </c>
      <c r="AB3692" t="s">
        <v>57</v>
      </c>
      <c r="AC3692" t="s">
        <v>57</v>
      </c>
      <c r="AD3692" t="s">
        <v>57</v>
      </c>
      <c r="AE3692">
        <v>0</v>
      </c>
      <c r="AF3692">
        <v>0</v>
      </c>
      <c r="AG3692">
        <v>0</v>
      </c>
      <c r="AH3692">
        <v>0</v>
      </c>
      <c r="AI3692" s="18" t="str">
        <f t="shared" si="229"/>
        <v>1</v>
      </c>
      <c r="AJ3692" s="18" t="str">
        <f t="shared" si="230"/>
        <v>1</v>
      </c>
      <c r="AK3692" s="18" t="str">
        <f t="shared" si="231"/>
        <v>1</v>
      </c>
      <c r="AL3692" s="18">
        <f t="shared" si="232"/>
        <v>0</v>
      </c>
      <c r="AM3692" t="s">
        <v>55</v>
      </c>
      <c r="AN3692" t="s">
        <v>55</v>
      </c>
      <c r="AO3692">
        <v>0</v>
      </c>
      <c r="AP3692">
        <v>1</v>
      </c>
      <c r="AQ3692">
        <v>0</v>
      </c>
      <c r="AR3692" t="s">
        <v>59</v>
      </c>
      <c r="AS3692" t="s">
        <v>80</v>
      </c>
      <c r="AT3692" t="s">
        <v>80</v>
      </c>
      <c r="AU3692" t="s">
        <v>80</v>
      </c>
      <c r="AV3692" t="s">
        <v>9551</v>
      </c>
      <c r="AW3692" t="s">
        <v>4194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  <c r="BL3692">
        <v>2016031226</v>
      </c>
      <c r="BM3692">
        <v>26</v>
      </c>
    </row>
    <row r="3693" spans="1:65">
      <c r="A3693" t="s">
        <v>9552</v>
      </c>
      <c r="B3693">
        <v>3692</v>
      </c>
      <c r="C3693" t="s">
        <v>57</v>
      </c>
      <c r="D3693" t="s">
        <v>55</v>
      </c>
      <c r="E3693">
        <v>26</v>
      </c>
      <c r="F3693">
        <v>2016031226</v>
      </c>
      <c r="G3693" t="s">
        <v>55</v>
      </c>
      <c r="H3693" t="s">
        <v>4195</v>
      </c>
      <c r="I3693" t="s">
        <v>55</v>
      </c>
      <c r="J3693" t="s">
        <v>55</v>
      </c>
      <c r="K3693" t="s">
        <v>55</v>
      </c>
      <c r="L3693" t="s">
        <v>55</v>
      </c>
      <c r="M3693" t="s">
        <v>55</v>
      </c>
      <c r="N3693" t="s">
        <v>57</v>
      </c>
      <c r="O3693" t="s">
        <v>57</v>
      </c>
      <c r="P3693" t="s">
        <v>57</v>
      </c>
      <c r="Q3693" t="s">
        <v>57</v>
      </c>
      <c r="R3693" t="s">
        <v>57</v>
      </c>
      <c r="S3693" t="s">
        <v>55</v>
      </c>
      <c r="T3693" t="s">
        <v>57</v>
      </c>
      <c r="U3693" t="s">
        <v>57</v>
      </c>
      <c r="V3693" t="s">
        <v>57</v>
      </c>
      <c r="W3693" t="s">
        <v>55</v>
      </c>
      <c r="X3693" t="s">
        <v>57</v>
      </c>
      <c r="Y3693" t="s">
        <v>57</v>
      </c>
      <c r="Z3693" t="s">
        <v>57</v>
      </c>
      <c r="AA3693" t="s">
        <v>57</v>
      </c>
      <c r="AB3693" t="s">
        <v>57</v>
      </c>
      <c r="AC3693" t="s">
        <v>57</v>
      </c>
      <c r="AD3693" t="s">
        <v>57</v>
      </c>
      <c r="AE3693">
        <v>0</v>
      </c>
      <c r="AF3693">
        <v>0</v>
      </c>
      <c r="AG3693">
        <v>0</v>
      </c>
      <c r="AH3693">
        <v>0</v>
      </c>
      <c r="AI3693" s="18" t="str">
        <f t="shared" si="229"/>
        <v>1</v>
      </c>
      <c r="AJ3693" s="18" t="str">
        <f t="shared" si="230"/>
        <v>1</v>
      </c>
      <c r="AK3693" s="18" t="str">
        <f t="shared" si="231"/>
        <v>1</v>
      </c>
      <c r="AL3693" s="18">
        <f t="shared" si="232"/>
        <v>0</v>
      </c>
      <c r="AM3693" t="s">
        <v>55</v>
      </c>
      <c r="AN3693" t="s">
        <v>55</v>
      </c>
      <c r="AO3693">
        <v>0</v>
      </c>
      <c r="AP3693">
        <v>1</v>
      </c>
      <c r="AQ3693">
        <v>0</v>
      </c>
      <c r="AR3693" t="s">
        <v>59</v>
      </c>
      <c r="AS3693" t="s">
        <v>80</v>
      </c>
      <c r="AT3693" t="s">
        <v>80</v>
      </c>
      <c r="AU3693" t="s">
        <v>80</v>
      </c>
      <c r="AV3693" t="s">
        <v>9552</v>
      </c>
      <c r="AW3693" t="s">
        <v>4195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1</v>
      </c>
      <c r="BJ3693">
        <v>0</v>
      </c>
      <c r="BK3693">
        <v>0</v>
      </c>
      <c r="BL3693">
        <v>2016031226</v>
      </c>
      <c r="BM3693">
        <v>26</v>
      </c>
    </row>
    <row r="3694" spans="1:65">
      <c r="A3694" t="s">
        <v>9553</v>
      </c>
      <c r="B3694">
        <v>3693</v>
      </c>
      <c r="C3694" t="s">
        <v>57</v>
      </c>
      <c r="D3694" t="s">
        <v>55</v>
      </c>
      <c r="E3694">
        <v>26</v>
      </c>
      <c r="F3694">
        <v>2016031226</v>
      </c>
      <c r="G3694" t="s">
        <v>55</v>
      </c>
      <c r="H3694" t="s">
        <v>4196</v>
      </c>
      <c r="I3694" t="s">
        <v>55</v>
      </c>
      <c r="J3694" t="s">
        <v>55</v>
      </c>
      <c r="K3694" t="s">
        <v>55</v>
      </c>
      <c r="L3694" t="s">
        <v>55</v>
      </c>
      <c r="M3694" t="s">
        <v>55</v>
      </c>
      <c r="N3694" t="s">
        <v>57</v>
      </c>
      <c r="O3694" t="s">
        <v>57</v>
      </c>
      <c r="P3694" t="s">
        <v>57</v>
      </c>
      <c r="Q3694" t="s">
        <v>57</v>
      </c>
      <c r="R3694" t="s">
        <v>57</v>
      </c>
      <c r="S3694" t="s">
        <v>55</v>
      </c>
      <c r="T3694" t="s">
        <v>57</v>
      </c>
      <c r="U3694" t="s">
        <v>57</v>
      </c>
      <c r="V3694" t="s">
        <v>57</v>
      </c>
      <c r="W3694" t="s">
        <v>55</v>
      </c>
      <c r="X3694" t="s">
        <v>57</v>
      </c>
      <c r="Y3694" t="s">
        <v>57</v>
      </c>
      <c r="Z3694" t="s">
        <v>57</v>
      </c>
      <c r="AA3694" t="s">
        <v>57</v>
      </c>
      <c r="AB3694" t="s">
        <v>57</v>
      </c>
      <c r="AC3694" t="s">
        <v>57</v>
      </c>
      <c r="AD3694" t="s">
        <v>57</v>
      </c>
      <c r="AE3694">
        <v>0</v>
      </c>
      <c r="AF3694">
        <v>0</v>
      </c>
      <c r="AG3694">
        <v>0</v>
      </c>
      <c r="AH3694">
        <v>0</v>
      </c>
      <c r="AI3694" s="18" t="str">
        <f t="shared" si="229"/>
        <v>1</v>
      </c>
      <c r="AJ3694" s="18" t="str">
        <f t="shared" si="230"/>
        <v>1</v>
      </c>
      <c r="AK3694" s="18" t="str">
        <f t="shared" si="231"/>
        <v>1</v>
      </c>
      <c r="AL3694" s="18">
        <f t="shared" si="232"/>
        <v>0</v>
      </c>
      <c r="AM3694" t="s">
        <v>55</v>
      </c>
      <c r="AN3694" t="s">
        <v>55</v>
      </c>
      <c r="AO3694">
        <v>1</v>
      </c>
      <c r="AP3694">
        <v>1</v>
      </c>
      <c r="AQ3694">
        <v>0</v>
      </c>
      <c r="AR3694" t="s">
        <v>59</v>
      </c>
      <c r="AS3694" t="s">
        <v>80</v>
      </c>
      <c r="AT3694" t="s">
        <v>80</v>
      </c>
      <c r="AU3694" t="s">
        <v>80</v>
      </c>
      <c r="AV3694" t="s">
        <v>9553</v>
      </c>
      <c r="AW3694" t="s">
        <v>4196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1</v>
      </c>
      <c r="BJ3694">
        <v>0</v>
      </c>
      <c r="BK3694">
        <v>0</v>
      </c>
      <c r="BL3694">
        <v>2016031226</v>
      </c>
      <c r="BM3694">
        <v>26</v>
      </c>
    </row>
    <row r="3695" spans="1:65">
      <c r="A3695" t="s">
        <v>9554</v>
      </c>
      <c r="B3695">
        <v>3694</v>
      </c>
      <c r="C3695" t="s">
        <v>301</v>
      </c>
      <c r="D3695">
        <v>1</v>
      </c>
      <c r="E3695">
        <v>26</v>
      </c>
      <c r="F3695">
        <v>2016031226</v>
      </c>
      <c r="G3695">
        <v>20160312</v>
      </c>
      <c r="H3695" t="s">
        <v>4197</v>
      </c>
      <c r="I3695" t="s">
        <v>54</v>
      </c>
      <c r="J3695" t="s">
        <v>55</v>
      </c>
      <c r="K3695">
        <v>0</v>
      </c>
      <c r="L3695">
        <v>0</v>
      </c>
      <c r="M3695">
        <v>0</v>
      </c>
      <c r="N3695" t="s">
        <v>56</v>
      </c>
      <c r="O3695" t="s">
        <v>57</v>
      </c>
      <c r="P3695" t="s">
        <v>57</v>
      </c>
      <c r="Q3695" t="s">
        <v>3</v>
      </c>
      <c r="R3695" t="s">
        <v>80</v>
      </c>
      <c r="S3695" t="s">
        <v>55</v>
      </c>
      <c r="T3695" t="s">
        <v>56</v>
      </c>
      <c r="U3695" t="s">
        <v>56</v>
      </c>
      <c r="V3695" t="s">
        <v>56</v>
      </c>
      <c r="W3695" t="s">
        <v>55</v>
      </c>
      <c r="X3695" t="s">
        <v>56</v>
      </c>
      <c r="Y3695" t="s">
        <v>56</v>
      </c>
      <c r="Z3695" t="s">
        <v>56</v>
      </c>
      <c r="AA3695" t="s">
        <v>57</v>
      </c>
      <c r="AB3695" t="s">
        <v>56</v>
      </c>
      <c r="AC3695" t="s">
        <v>56</v>
      </c>
      <c r="AD3695" t="s">
        <v>56</v>
      </c>
      <c r="AE3695">
        <v>0</v>
      </c>
      <c r="AF3695">
        <v>0</v>
      </c>
      <c r="AG3695">
        <v>0</v>
      </c>
      <c r="AH3695">
        <v>1</v>
      </c>
      <c r="AI3695" s="18" t="str">
        <f t="shared" si="229"/>
        <v>1</v>
      </c>
      <c r="AJ3695" s="18" t="str">
        <f t="shared" si="230"/>
        <v>1</v>
      </c>
      <c r="AK3695" s="18" t="str">
        <f t="shared" si="231"/>
        <v>1</v>
      </c>
      <c r="AL3695" s="18">
        <f t="shared" si="232"/>
        <v>1</v>
      </c>
      <c r="AM3695" t="s">
        <v>55</v>
      </c>
      <c r="AN3695" t="s">
        <v>55</v>
      </c>
      <c r="AO3695">
        <v>0</v>
      </c>
      <c r="AP3695">
        <v>0</v>
      </c>
      <c r="AQ3695">
        <v>0</v>
      </c>
      <c r="AR3695" t="s">
        <v>59</v>
      </c>
      <c r="AS3695" t="s">
        <v>80</v>
      </c>
      <c r="AT3695" t="s">
        <v>80</v>
      </c>
      <c r="AU3695" t="s">
        <v>80</v>
      </c>
      <c r="AV3695" t="s">
        <v>9554</v>
      </c>
      <c r="AW3695" t="s">
        <v>4197</v>
      </c>
      <c r="AX3695">
        <v>0</v>
      </c>
      <c r="AY3695">
        <v>0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1</v>
      </c>
      <c r="BL3695">
        <v>2016031226</v>
      </c>
      <c r="BM3695">
        <v>26</v>
      </c>
    </row>
    <row r="3696" spans="1:65">
      <c r="A3696" t="s">
        <v>9555</v>
      </c>
      <c r="B3696">
        <v>3695</v>
      </c>
      <c r="C3696" t="s">
        <v>301</v>
      </c>
      <c r="D3696">
        <v>1</v>
      </c>
      <c r="E3696">
        <v>26</v>
      </c>
      <c r="F3696">
        <v>2016031226</v>
      </c>
      <c r="G3696">
        <v>20160312</v>
      </c>
      <c r="H3696" t="s">
        <v>4198</v>
      </c>
      <c r="I3696" t="s">
        <v>54</v>
      </c>
      <c r="J3696" t="s">
        <v>55</v>
      </c>
      <c r="K3696">
        <v>0</v>
      </c>
      <c r="L3696">
        <v>0</v>
      </c>
      <c r="M3696">
        <v>0</v>
      </c>
      <c r="N3696" t="s">
        <v>56</v>
      </c>
      <c r="O3696" t="s">
        <v>57</v>
      </c>
      <c r="P3696" t="s">
        <v>57</v>
      </c>
      <c r="Q3696" t="s">
        <v>3</v>
      </c>
      <c r="R3696" t="s">
        <v>80</v>
      </c>
      <c r="S3696" t="s">
        <v>55</v>
      </c>
      <c r="T3696" t="s">
        <v>56</v>
      </c>
      <c r="U3696" t="s">
        <v>56</v>
      </c>
      <c r="V3696" t="s">
        <v>56</v>
      </c>
      <c r="W3696" t="s">
        <v>55</v>
      </c>
      <c r="X3696" t="s">
        <v>56</v>
      </c>
      <c r="Y3696" t="s">
        <v>56</v>
      </c>
      <c r="Z3696" t="s">
        <v>56</v>
      </c>
      <c r="AA3696" t="s">
        <v>57</v>
      </c>
      <c r="AB3696" t="s">
        <v>56</v>
      </c>
      <c r="AC3696" t="s">
        <v>56</v>
      </c>
      <c r="AD3696" t="s">
        <v>56</v>
      </c>
      <c r="AE3696">
        <v>0</v>
      </c>
      <c r="AF3696">
        <v>0</v>
      </c>
      <c r="AG3696">
        <v>0</v>
      </c>
      <c r="AH3696">
        <v>1</v>
      </c>
      <c r="AI3696" s="18" t="str">
        <f t="shared" si="229"/>
        <v>1</v>
      </c>
      <c r="AJ3696" s="18" t="str">
        <f t="shared" si="230"/>
        <v>1</v>
      </c>
      <c r="AK3696" s="18" t="str">
        <f t="shared" si="231"/>
        <v>1</v>
      </c>
      <c r="AL3696" s="18">
        <f t="shared" si="232"/>
        <v>1</v>
      </c>
      <c r="AM3696" t="s">
        <v>55</v>
      </c>
      <c r="AN3696" t="s">
        <v>55</v>
      </c>
      <c r="AO3696">
        <v>0</v>
      </c>
      <c r="AP3696">
        <v>0</v>
      </c>
      <c r="AQ3696">
        <v>0</v>
      </c>
      <c r="AR3696" t="s">
        <v>59</v>
      </c>
      <c r="AS3696" t="s">
        <v>80</v>
      </c>
      <c r="AT3696" t="s">
        <v>80</v>
      </c>
      <c r="AU3696" t="s">
        <v>80</v>
      </c>
      <c r="AV3696" t="s">
        <v>9555</v>
      </c>
      <c r="AW3696" t="s">
        <v>4198</v>
      </c>
      <c r="AX3696">
        <v>0</v>
      </c>
      <c r="AY3696">
        <v>0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1</v>
      </c>
      <c r="BL3696">
        <v>2016031226</v>
      </c>
      <c r="BM3696">
        <v>26</v>
      </c>
    </row>
    <row r="3697" spans="1:65">
      <c r="A3697" t="s">
        <v>9556</v>
      </c>
      <c r="B3697">
        <v>3696</v>
      </c>
      <c r="C3697" t="s">
        <v>301</v>
      </c>
      <c r="D3697">
        <v>1</v>
      </c>
      <c r="E3697">
        <v>26</v>
      </c>
      <c r="F3697">
        <v>2016031226</v>
      </c>
      <c r="G3697">
        <v>20160312</v>
      </c>
      <c r="H3697" t="s">
        <v>4199</v>
      </c>
      <c r="I3697" t="s">
        <v>54</v>
      </c>
      <c r="J3697" t="s">
        <v>55</v>
      </c>
      <c r="K3697">
        <v>2</v>
      </c>
      <c r="L3697">
        <v>1</v>
      </c>
      <c r="M3697">
        <v>1</v>
      </c>
      <c r="N3697" t="s">
        <v>56</v>
      </c>
      <c r="O3697" t="s">
        <v>618</v>
      </c>
      <c r="P3697" t="s">
        <v>68</v>
      </c>
      <c r="Q3697" t="s">
        <v>3</v>
      </c>
      <c r="R3697" t="s">
        <v>80</v>
      </c>
      <c r="S3697" t="s">
        <v>55</v>
      </c>
      <c r="T3697" t="s">
        <v>56</v>
      </c>
      <c r="U3697" t="s">
        <v>56</v>
      </c>
      <c r="V3697" t="s">
        <v>56</v>
      </c>
      <c r="W3697" t="s">
        <v>55</v>
      </c>
      <c r="X3697" t="s">
        <v>56</v>
      </c>
      <c r="Y3697" t="s">
        <v>56</v>
      </c>
      <c r="Z3697" t="s">
        <v>56</v>
      </c>
      <c r="AA3697" t="s">
        <v>57</v>
      </c>
      <c r="AB3697" t="s">
        <v>56</v>
      </c>
      <c r="AC3697" t="s">
        <v>56</v>
      </c>
      <c r="AD3697" t="s">
        <v>56</v>
      </c>
      <c r="AE3697">
        <v>0</v>
      </c>
      <c r="AF3697">
        <v>0</v>
      </c>
      <c r="AG3697">
        <v>0</v>
      </c>
      <c r="AH3697">
        <v>1</v>
      </c>
      <c r="AI3697" s="18" t="str">
        <f t="shared" si="229"/>
        <v>1</v>
      </c>
      <c r="AJ3697" s="18" t="str">
        <f t="shared" si="230"/>
        <v>1</v>
      </c>
      <c r="AK3697" s="18" t="str">
        <f t="shared" si="231"/>
        <v>1</v>
      </c>
      <c r="AL3697" s="18">
        <f t="shared" si="232"/>
        <v>1</v>
      </c>
      <c r="AM3697" t="s">
        <v>55</v>
      </c>
      <c r="AN3697" t="s">
        <v>55</v>
      </c>
      <c r="AO3697">
        <v>0</v>
      </c>
      <c r="AP3697">
        <v>0</v>
      </c>
      <c r="AQ3697">
        <v>0</v>
      </c>
      <c r="AR3697" t="s">
        <v>59</v>
      </c>
      <c r="AS3697" t="s">
        <v>80</v>
      </c>
      <c r="AT3697" t="s">
        <v>80</v>
      </c>
      <c r="AU3697" t="s">
        <v>80</v>
      </c>
      <c r="AV3697" t="s">
        <v>9556</v>
      </c>
      <c r="AW3697" t="s">
        <v>4199</v>
      </c>
      <c r="AX3697">
        <v>0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1</v>
      </c>
      <c r="BL3697">
        <v>2016031226</v>
      </c>
      <c r="BM3697">
        <v>26</v>
      </c>
    </row>
    <row r="3698" spans="1:65">
      <c r="A3698" t="s">
        <v>9557</v>
      </c>
      <c r="B3698">
        <v>3697</v>
      </c>
      <c r="C3698" t="s">
        <v>57</v>
      </c>
      <c r="D3698" t="s">
        <v>55</v>
      </c>
      <c r="E3698">
        <v>26</v>
      </c>
      <c r="F3698">
        <v>2016031226</v>
      </c>
      <c r="G3698" t="s">
        <v>55</v>
      </c>
      <c r="H3698" t="s">
        <v>4200</v>
      </c>
      <c r="I3698" t="s">
        <v>55</v>
      </c>
      <c r="J3698" t="s">
        <v>55</v>
      </c>
      <c r="K3698" t="s">
        <v>55</v>
      </c>
      <c r="L3698" t="s">
        <v>55</v>
      </c>
      <c r="M3698" t="s">
        <v>55</v>
      </c>
      <c r="N3698" t="s">
        <v>57</v>
      </c>
      <c r="O3698" t="s">
        <v>57</v>
      </c>
      <c r="P3698" t="s">
        <v>57</v>
      </c>
      <c r="Q3698" t="s">
        <v>57</v>
      </c>
      <c r="R3698" t="s">
        <v>57</v>
      </c>
      <c r="S3698" t="s">
        <v>55</v>
      </c>
      <c r="T3698" t="s">
        <v>57</v>
      </c>
      <c r="U3698" t="s">
        <v>57</v>
      </c>
      <c r="V3698" t="s">
        <v>57</v>
      </c>
      <c r="W3698" t="s">
        <v>55</v>
      </c>
      <c r="X3698" t="s">
        <v>57</v>
      </c>
      <c r="Y3698" t="s">
        <v>57</v>
      </c>
      <c r="Z3698" t="s">
        <v>57</v>
      </c>
      <c r="AA3698" t="s">
        <v>57</v>
      </c>
      <c r="AB3698" t="s">
        <v>57</v>
      </c>
      <c r="AC3698" t="s">
        <v>57</v>
      </c>
      <c r="AD3698" t="s">
        <v>57</v>
      </c>
      <c r="AE3698">
        <v>0</v>
      </c>
      <c r="AF3698">
        <v>0</v>
      </c>
      <c r="AG3698">
        <v>0</v>
      </c>
      <c r="AH3698">
        <v>0</v>
      </c>
      <c r="AI3698" s="18" t="str">
        <f t="shared" si="229"/>
        <v>1</v>
      </c>
      <c r="AJ3698" s="18" t="str">
        <f t="shared" si="230"/>
        <v>1</v>
      </c>
      <c r="AK3698" s="18" t="str">
        <f t="shared" si="231"/>
        <v>1</v>
      </c>
      <c r="AL3698" s="18">
        <f t="shared" si="232"/>
        <v>0</v>
      </c>
      <c r="AM3698" t="s">
        <v>55</v>
      </c>
      <c r="AN3698" t="s">
        <v>55</v>
      </c>
      <c r="AO3698">
        <v>0</v>
      </c>
      <c r="AP3698">
        <v>1</v>
      </c>
      <c r="AQ3698">
        <v>0</v>
      </c>
      <c r="AR3698" t="s">
        <v>59</v>
      </c>
      <c r="AS3698" t="s">
        <v>80</v>
      </c>
      <c r="AT3698" t="s">
        <v>80</v>
      </c>
      <c r="AU3698" t="s">
        <v>80</v>
      </c>
      <c r="AV3698" t="s">
        <v>9557</v>
      </c>
      <c r="AW3698" t="s">
        <v>4200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1</v>
      </c>
      <c r="BJ3698">
        <v>0</v>
      </c>
      <c r="BK3698">
        <v>0</v>
      </c>
      <c r="BL3698">
        <v>2016031226</v>
      </c>
      <c r="BM3698">
        <v>26</v>
      </c>
    </row>
    <row r="3699" spans="1:65">
      <c r="A3699" t="s">
        <v>9558</v>
      </c>
      <c r="B3699">
        <v>3698</v>
      </c>
      <c r="C3699" t="s">
        <v>57</v>
      </c>
      <c r="D3699" t="s">
        <v>55</v>
      </c>
      <c r="E3699">
        <v>26</v>
      </c>
      <c r="F3699">
        <v>2016031226</v>
      </c>
      <c r="G3699" t="s">
        <v>55</v>
      </c>
      <c r="H3699" t="s">
        <v>4201</v>
      </c>
      <c r="I3699" t="s">
        <v>55</v>
      </c>
      <c r="J3699" t="s">
        <v>55</v>
      </c>
      <c r="K3699" t="s">
        <v>55</v>
      </c>
      <c r="L3699" t="s">
        <v>55</v>
      </c>
      <c r="M3699" t="s">
        <v>55</v>
      </c>
      <c r="N3699" t="s">
        <v>57</v>
      </c>
      <c r="O3699" t="s">
        <v>57</v>
      </c>
      <c r="P3699" t="s">
        <v>57</v>
      </c>
      <c r="Q3699" t="s">
        <v>57</v>
      </c>
      <c r="R3699" t="s">
        <v>57</v>
      </c>
      <c r="S3699" t="s">
        <v>55</v>
      </c>
      <c r="T3699" t="s">
        <v>57</v>
      </c>
      <c r="U3699" t="s">
        <v>57</v>
      </c>
      <c r="V3699" t="s">
        <v>57</v>
      </c>
      <c r="W3699" t="s">
        <v>55</v>
      </c>
      <c r="X3699" t="s">
        <v>57</v>
      </c>
      <c r="Y3699" t="s">
        <v>57</v>
      </c>
      <c r="Z3699" t="s">
        <v>57</v>
      </c>
      <c r="AA3699" t="s">
        <v>57</v>
      </c>
      <c r="AB3699" t="s">
        <v>57</v>
      </c>
      <c r="AC3699" t="s">
        <v>57</v>
      </c>
      <c r="AD3699" t="s">
        <v>57</v>
      </c>
      <c r="AE3699">
        <v>0</v>
      </c>
      <c r="AF3699">
        <v>0</v>
      </c>
      <c r="AG3699">
        <v>0</v>
      </c>
      <c r="AH3699">
        <v>0</v>
      </c>
      <c r="AI3699" s="18" t="str">
        <f t="shared" si="229"/>
        <v>1</v>
      </c>
      <c r="AJ3699" s="18" t="str">
        <f t="shared" si="230"/>
        <v>1</v>
      </c>
      <c r="AK3699" s="18" t="str">
        <f t="shared" si="231"/>
        <v>1</v>
      </c>
      <c r="AL3699" s="18">
        <f t="shared" si="232"/>
        <v>0</v>
      </c>
      <c r="AM3699" t="s">
        <v>55</v>
      </c>
      <c r="AN3699" t="s">
        <v>55</v>
      </c>
      <c r="AO3699">
        <v>1</v>
      </c>
      <c r="AP3699">
        <v>1</v>
      </c>
      <c r="AQ3699">
        <v>0</v>
      </c>
      <c r="AR3699" t="s">
        <v>59</v>
      </c>
      <c r="AS3699" t="s">
        <v>80</v>
      </c>
      <c r="AT3699" t="s">
        <v>80</v>
      </c>
      <c r="AU3699" t="s">
        <v>80</v>
      </c>
      <c r="AV3699" t="s">
        <v>9558</v>
      </c>
      <c r="AW3699" t="s">
        <v>4201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1</v>
      </c>
      <c r="BJ3699">
        <v>0</v>
      </c>
      <c r="BK3699">
        <v>0</v>
      </c>
      <c r="BL3699">
        <v>2016031226</v>
      </c>
      <c r="BM3699">
        <v>26</v>
      </c>
    </row>
    <row r="3700" spans="1:65">
      <c r="A3700" t="s">
        <v>9559</v>
      </c>
      <c r="B3700">
        <v>3699</v>
      </c>
      <c r="C3700" t="s">
        <v>57</v>
      </c>
      <c r="D3700" t="s">
        <v>55</v>
      </c>
      <c r="E3700">
        <v>26</v>
      </c>
      <c r="F3700">
        <v>2016031226</v>
      </c>
      <c r="G3700" t="s">
        <v>55</v>
      </c>
      <c r="H3700" t="s">
        <v>4202</v>
      </c>
      <c r="I3700" t="s">
        <v>55</v>
      </c>
      <c r="J3700" t="s">
        <v>55</v>
      </c>
      <c r="K3700" t="s">
        <v>55</v>
      </c>
      <c r="L3700" t="s">
        <v>55</v>
      </c>
      <c r="M3700" t="s">
        <v>55</v>
      </c>
      <c r="N3700" t="s">
        <v>57</v>
      </c>
      <c r="O3700" t="s">
        <v>57</v>
      </c>
      <c r="P3700" t="s">
        <v>57</v>
      </c>
      <c r="Q3700" t="s">
        <v>57</v>
      </c>
      <c r="R3700" t="s">
        <v>57</v>
      </c>
      <c r="S3700" t="s">
        <v>55</v>
      </c>
      <c r="T3700" t="s">
        <v>57</v>
      </c>
      <c r="U3700" t="s">
        <v>57</v>
      </c>
      <c r="V3700" t="s">
        <v>57</v>
      </c>
      <c r="W3700" t="s">
        <v>55</v>
      </c>
      <c r="X3700" t="s">
        <v>57</v>
      </c>
      <c r="Y3700" t="s">
        <v>57</v>
      </c>
      <c r="Z3700" t="s">
        <v>57</v>
      </c>
      <c r="AA3700" t="s">
        <v>57</v>
      </c>
      <c r="AB3700" t="s">
        <v>57</v>
      </c>
      <c r="AC3700" t="s">
        <v>57</v>
      </c>
      <c r="AD3700" t="s">
        <v>57</v>
      </c>
      <c r="AE3700">
        <v>0</v>
      </c>
      <c r="AF3700">
        <v>0</v>
      </c>
      <c r="AG3700">
        <v>0</v>
      </c>
      <c r="AH3700">
        <v>0</v>
      </c>
      <c r="AI3700" s="18" t="str">
        <f t="shared" si="229"/>
        <v>1</v>
      </c>
      <c r="AJ3700" s="18" t="str">
        <f t="shared" si="230"/>
        <v>1</v>
      </c>
      <c r="AK3700" s="18" t="str">
        <f t="shared" si="231"/>
        <v>1</v>
      </c>
      <c r="AL3700" s="18">
        <f t="shared" si="232"/>
        <v>0</v>
      </c>
      <c r="AM3700" t="s">
        <v>55</v>
      </c>
      <c r="AN3700" t="s">
        <v>55</v>
      </c>
      <c r="AO3700">
        <v>0</v>
      </c>
      <c r="AP3700">
        <v>1</v>
      </c>
      <c r="AQ3700">
        <v>0</v>
      </c>
      <c r="AR3700" t="s">
        <v>59</v>
      </c>
      <c r="AS3700" t="s">
        <v>80</v>
      </c>
      <c r="AT3700" t="s">
        <v>80</v>
      </c>
      <c r="AU3700" t="s">
        <v>80</v>
      </c>
      <c r="AV3700" t="s">
        <v>9559</v>
      </c>
      <c r="AW3700" t="s">
        <v>4202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1</v>
      </c>
      <c r="BJ3700">
        <v>0</v>
      </c>
      <c r="BK3700">
        <v>0</v>
      </c>
      <c r="BL3700">
        <v>2016031226</v>
      </c>
      <c r="BM3700">
        <v>26</v>
      </c>
    </row>
    <row r="3701" spans="1:65">
      <c r="A3701" t="s">
        <v>9560</v>
      </c>
      <c r="B3701">
        <v>3700</v>
      </c>
      <c r="C3701" t="s">
        <v>57</v>
      </c>
      <c r="D3701" t="s">
        <v>55</v>
      </c>
      <c r="E3701">
        <v>26</v>
      </c>
      <c r="F3701">
        <v>2016031226</v>
      </c>
      <c r="G3701" t="s">
        <v>55</v>
      </c>
      <c r="H3701" t="s">
        <v>4203</v>
      </c>
      <c r="I3701" t="s">
        <v>55</v>
      </c>
      <c r="J3701" t="s">
        <v>55</v>
      </c>
      <c r="K3701" t="s">
        <v>55</v>
      </c>
      <c r="L3701" t="s">
        <v>55</v>
      </c>
      <c r="M3701" t="s">
        <v>55</v>
      </c>
      <c r="N3701" t="s">
        <v>57</v>
      </c>
      <c r="O3701" t="s">
        <v>57</v>
      </c>
      <c r="P3701" t="s">
        <v>57</v>
      </c>
      <c r="Q3701" t="s">
        <v>57</v>
      </c>
      <c r="R3701" t="s">
        <v>57</v>
      </c>
      <c r="S3701" t="s">
        <v>55</v>
      </c>
      <c r="T3701" t="s">
        <v>57</v>
      </c>
      <c r="U3701" t="s">
        <v>57</v>
      </c>
      <c r="V3701" t="s">
        <v>57</v>
      </c>
      <c r="W3701" t="s">
        <v>55</v>
      </c>
      <c r="X3701" t="s">
        <v>57</v>
      </c>
      <c r="Y3701" t="s">
        <v>57</v>
      </c>
      <c r="Z3701" t="s">
        <v>57</v>
      </c>
      <c r="AA3701" t="s">
        <v>57</v>
      </c>
      <c r="AB3701" t="s">
        <v>57</v>
      </c>
      <c r="AC3701" t="s">
        <v>57</v>
      </c>
      <c r="AD3701" t="s">
        <v>57</v>
      </c>
      <c r="AE3701">
        <v>0</v>
      </c>
      <c r="AF3701">
        <v>0</v>
      </c>
      <c r="AG3701">
        <v>0</v>
      </c>
      <c r="AH3701">
        <v>0</v>
      </c>
      <c r="AI3701" s="18" t="str">
        <f t="shared" si="229"/>
        <v>1</v>
      </c>
      <c r="AJ3701" s="18" t="str">
        <f t="shared" si="230"/>
        <v>1</v>
      </c>
      <c r="AK3701" s="18" t="str">
        <f t="shared" si="231"/>
        <v>1</v>
      </c>
      <c r="AL3701" s="18">
        <f t="shared" si="232"/>
        <v>0</v>
      </c>
      <c r="AM3701" t="s">
        <v>55</v>
      </c>
      <c r="AN3701" t="s">
        <v>55</v>
      </c>
      <c r="AO3701">
        <v>0</v>
      </c>
      <c r="AP3701">
        <v>1</v>
      </c>
      <c r="AQ3701">
        <v>0</v>
      </c>
      <c r="AR3701" t="s">
        <v>59</v>
      </c>
      <c r="AS3701" t="s">
        <v>80</v>
      </c>
      <c r="AT3701" t="s">
        <v>80</v>
      </c>
      <c r="AU3701" t="s">
        <v>80</v>
      </c>
      <c r="AV3701" t="s">
        <v>9560</v>
      </c>
      <c r="AW3701" t="s">
        <v>4203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1</v>
      </c>
      <c r="BJ3701">
        <v>0</v>
      </c>
      <c r="BK3701">
        <v>0</v>
      </c>
      <c r="BL3701">
        <v>2016031226</v>
      </c>
      <c r="BM3701">
        <v>26</v>
      </c>
    </row>
    <row r="3702" spans="1:65">
      <c r="A3702" t="s">
        <v>9561</v>
      </c>
      <c r="B3702">
        <v>3701</v>
      </c>
      <c r="C3702" t="s">
        <v>301</v>
      </c>
      <c r="D3702">
        <v>1</v>
      </c>
      <c r="E3702">
        <v>26</v>
      </c>
      <c r="F3702">
        <v>2016031326</v>
      </c>
      <c r="G3702">
        <v>20160313</v>
      </c>
      <c r="H3702" t="s">
        <v>4204</v>
      </c>
      <c r="I3702" t="s">
        <v>54</v>
      </c>
      <c r="J3702" t="s">
        <v>55</v>
      </c>
      <c r="K3702">
        <v>0</v>
      </c>
      <c r="L3702">
        <v>0</v>
      </c>
      <c r="M3702">
        <v>0</v>
      </c>
      <c r="N3702" t="s">
        <v>56</v>
      </c>
      <c r="O3702" t="s">
        <v>57</v>
      </c>
      <c r="P3702" t="s">
        <v>57</v>
      </c>
      <c r="Q3702" t="s">
        <v>3</v>
      </c>
      <c r="R3702" t="s">
        <v>80</v>
      </c>
      <c r="S3702" t="s">
        <v>55</v>
      </c>
      <c r="T3702" t="s">
        <v>68</v>
      </c>
      <c r="U3702" t="s">
        <v>56</v>
      </c>
      <c r="V3702" t="s">
        <v>56</v>
      </c>
      <c r="W3702" t="s">
        <v>55</v>
      </c>
      <c r="X3702" t="s">
        <v>56</v>
      </c>
      <c r="Y3702" t="s">
        <v>56</v>
      </c>
      <c r="Z3702" t="s">
        <v>56</v>
      </c>
      <c r="AA3702" t="s">
        <v>57</v>
      </c>
      <c r="AB3702" t="s">
        <v>56</v>
      </c>
      <c r="AC3702" t="s">
        <v>68</v>
      </c>
      <c r="AD3702" t="s">
        <v>56</v>
      </c>
      <c r="AE3702">
        <v>0</v>
      </c>
      <c r="AF3702">
        <v>0</v>
      </c>
      <c r="AG3702">
        <v>0</v>
      </c>
      <c r="AH3702">
        <v>1</v>
      </c>
      <c r="AI3702" s="18" t="str">
        <f t="shared" si="229"/>
        <v>1</v>
      </c>
      <c r="AJ3702" s="18" t="str">
        <f t="shared" si="230"/>
        <v>1</v>
      </c>
      <c r="AK3702" s="18" t="str">
        <f t="shared" si="231"/>
        <v>1</v>
      </c>
      <c r="AL3702" s="18">
        <f t="shared" si="232"/>
        <v>1</v>
      </c>
      <c r="AM3702" t="s">
        <v>55</v>
      </c>
      <c r="AN3702" t="s">
        <v>55</v>
      </c>
      <c r="AO3702">
        <v>0</v>
      </c>
      <c r="AP3702">
        <v>0</v>
      </c>
      <c r="AQ3702">
        <v>0</v>
      </c>
      <c r="AR3702" t="s">
        <v>59</v>
      </c>
      <c r="AS3702" t="s">
        <v>80</v>
      </c>
      <c r="AT3702" t="s">
        <v>80</v>
      </c>
      <c r="AU3702" t="s">
        <v>80</v>
      </c>
      <c r="AV3702" t="s">
        <v>9561</v>
      </c>
      <c r="AW3702" t="s">
        <v>4204</v>
      </c>
      <c r="AX3702">
        <v>0</v>
      </c>
      <c r="AY3702">
        <v>0</v>
      </c>
      <c r="AZ3702">
        <v>0</v>
      </c>
      <c r="BA3702">
        <v>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1</v>
      </c>
      <c r="BL3702">
        <v>2016031326</v>
      </c>
      <c r="BM3702">
        <v>26</v>
      </c>
    </row>
    <row r="3703" spans="1:65">
      <c r="A3703" t="s">
        <v>9562</v>
      </c>
      <c r="B3703">
        <v>3702</v>
      </c>
      <c r="C3703" t="s">
        <v>57</v>
      </c>
      <c r="D3703" t="s">
        <v>55</v>
      </c>
      <c r="E3703">
        <v>26</v>
      </c>
      <c r="F3703">
        <v>2016031326</v>
      </c>
      <c r="G3703" t="s">
        <v>55</v>
      </c>
      <c r="H3703" t="s">
        <v>4205</v>
      </c>
      <c r="I3703" t="s">
        <v>55</v>
      </c>
      <c r="J3703" t="s">
        <v>55</v>
      </c>
      <c r="K3703" t="s">
        <v>55</v>
      </c>
      <c r="L3703" t="s">
        <v>55</v>
      </c>
      <c r="M3703" t="s">
        <v>55</v>
      </c>
      <c r="N3703" t="s">
        <v>57</v>
      </c>
      <c r="O3703" t="s">
        <v>57</v>
      </c>
      <c r="P3703" t="s">
        <v>57</v>
      </c>
      <c r="Q3703" t="s">
        <v>57</v>
      </c>
      <c r="R3703" t="s">
        <v>57</v>
      </c>
      <c r="S3703" t="s">
        <v>55</v>
      </c>
      <c r="T3703" t="s">
        <v>57</v>
      </c>
      <c r="U3703" t="s">
        <v>57</v>
      </c>
      <c r="V3703" t="s">
        <v>57</v>
      </c>
      <c r="W3703" t="s">
        <v>55</v>
      </c>
      <c r="X3703" t="s">
        <v>57</v>
      </c>
      <c r="Y3703" t="s">
        <v>57</v>
      </c>
      <c r="Z3703" t="s">
        <v>57</v>
      </c>
      <c r="AA3703" t="s">
        <v>57</v>
      </c>
      <c r="AB3703" t="s">
        <v>57</v>
      </c>
      <c r="AC3703" t="s">
        <v>57</v>
      </c>
      <c r="AD3703" t="s">
        <v>57</v>
      </c>
      <c r="AE3703">
        <v>0</v>
      </c>
      <c r="AF3703">
        <v>0</v>
      </c>
      <c r="AG3703">
        <v>0</v>
      </c>
      <c r="AH3703">
        <v>0</v>
      </c>
      <c r="AI3703" s="18" t="str">
        <f t="shared" si="229"/>
        <v>1</v>
      </c>
      <c r="AJ3703" s="18" t="str">
        <f t="shared" si="230"/>
        <v>1</v>
      </c>
      <c r="AK3703" s="18" t="str">
        <f t="shared" si="231"/>
        <v>1</v>
      </c>
      <c r="AL3703" s="18">
        <f t="shared" si="232"/>
        <v>0</v>
      </c>
      <c r="AM3703" t="s">
        <v>55</v>
      </c>
      <c r="AN3703" t="s">
        <v>55</v>
      </c>
      <c r="AO3703">
        <v>1</v>
      </c>
      <c r="AP3703">
        <v>1</v>
      </c>
      <c r="AQ3703">
        <v>0</v>
      </c>
      <c r="AR3703" t="s">
        <v>59</v>
      </c>
      <c r="AS3703" t="s">
        <v>80</v>
      </c>
      <c r="AT3703" t="s">
        <v>80</v>
      </c>
      <c r="AU3703" t="s">
        <v>80</v>
      </c>
      <c r="AV3703" t="s">
        <v>9562</v>
      </c>
      <c r="AW3703" t="s">
        <v>4205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1</v>
      </c>
      <c r="BJ3703">
        <v>0</v>
      </c>
      <c r="BK3703">
        <v>0</v>
      </c>
      <c r="BL3703">
        <v>2016031326</v>
      </c>
      <c r="BM3703">
        <v>26</v>
      </c>
    </row>
    <row r="3704" spans="1:65">
      <c r="A3704" t="s">
        <v>9563</v>
      </c>
      <c r="B3704">
        <v>3703</v>
      </c>
      <c r="C3704" t="s">
        <v>57</v>
      </c>
      <c r="D3704" t="s">
        <v>55</v>
      </c>
      <c r="E3704">
        <v>26</v>
      </c>
      <c r="F3704">
        <v>2016031326</v>
      </c>
      <c r="G3704" t="s">
        <v>55</v>
      </c>
      <c r="H3704" t="s">
        <v>4206</v>
      </c>
      <c r="I3704" t="s">
        <v>55</v>
      </c>
      <c r="J3704" t="s">
        <v>55</v>
      </c>
      <c r="K3704" t="s">
        <v>55</v>
      </c>
      <c r="L3704" t="s">
        <v>55</v>
      </c>
      <c r="M3704" t="s">
        <v>55</v>
      </c>
      <c r="N3704" t="s">
        <v>57</v>
      </c>
      <c r="O3704" t="s">
        <v>57</v>
      </c>
      <c r="P3704" t="s">
        <v>57</v>
      </c>
      <c r="Q3704" t="s">
        <v>57</v>
      </c>
      <c r="R3704" t="s">
        <v>57</v>
      </c>
      <c r="S3704" t="s">
        <v>55</v>
      </c>
      <c r="T3704" t="s">
        <v>57</v>
      </c>
      <c r="U3704" t="s">
        <v>57</v>
      </c>
      <c r="V3704" t="s">
        <v>57</v>
      </c>
      <c r="W3704" t="s">
        <v>55</v>
      </c>
      <c r="X3704" t="s">
        <v>57</v>
      </c>
      <c r="Y3704" t="s">
        <v>57</v>
      </c>
      <c r="Z3704" t="s">
        <v>57</v>
      </c>
      <c r="AA3704" t="s">
        <v>57</v>
      </c>
      <c r="AB3704" t="s">
        <v>57</v>
      </c>
      <c r="AC3704" t="s">
        <v>57</v>
      </c>
      <c r="AD3704" t="s">
        <v>57</v>
      </c>
      <c r="AE3704">
        <v>0</v>
      </c>
      <c r="AF3704">
        <v>0</v>
      </c>
      <c r="AG3704">
        <v>0</v>
      </c>
      <c r="AH3704">
        <v>0</v>
      </c>
      <c r="AI3704" s="18" t="str">
        <f t="shared" si="229"/>
        <v>1</v>
      </c>
      <c r="AJ3704" s="18" t="str">
        <f t="shared" si="230"/>
        <v>1</v>
      </c>
      <c r="AK3704" s="18" t="str">
        <f t="shared" si="231"/>
        <v>1</v>
      </c>
      <c r="AL3704" s="18">
        <f t="shared" si="232"/>
        <v>0</v>
      </c>
      <c r="AM3704" t="s">
        <v>55</v>
      </c>
      <c r="AN3704" t="s">
        <v>55</v>
      </c>
      <c r="AO3704">
        <v>0</v>
      </c>
      <c r="AP3704">
        <v>1</v>
      </c>
      <c r="AQ3704">
        <v>0</v>
      </c>
      <c r="AR3704" t="s">
        <v>59</v>
      </c>
      <c r="AS3704" t="s">
        <v>80</v>
      </c>
      <c r="AT3704" t="s">
        <v>80</v>
      </c>
      <c r="AU3704" t="s">
        <v>80</v>
      </c>
      <c r="AV3704" t="s">
        <v>9563</v>
      </c>
      <c r="AW3704" t="s">
        <v>4206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1</v>
      </c>
      <c r="BJ3704">
        <v>0</v>
      </c>
      <c r="BK3704">
        <v>0</v>
      </c>
      <c r="BL3704">
        <v>2016031326</v>
      </c>
      <c r="BM3704">
        <v>26</v>
      </c>
    </row>
    <row r="3705" spans="1:65">
      <c r="A3705" t="s">
        <v>9564</v>
      </c>
      <c r="B3705">
        <v>3704</v>
      </c>
      <c r="C3705" t="s">
        <v>57</v>
      </c>
      <c r="D3705" t="s">
        <v>55</v>
      </c>
      <c r="E3705">
        <v>26</v>
      </c>
      <c r="F3705">
        <v>2016031326</v>
      </c>
      <c r="G3705" t="s">
        <v>55</v>
      </c>
      <c r="H3705" t="s">
        <v>4207</v>
      </c>
      <c r="I3705" t="s">
        <v>55</v>
      </c>
      <c r="J3705" t="s">
        <v>55</v>
      </c>
      <c r="K3705" t="s">
        <v>55</v>
      </c>
      <c r="L3705" t="s">
        <v>55</v>
      </c>
      <c r="M3705" t="s">
        <v>55</v>
      </c>
      <c r="N3705" t="s">
        <v>57</v>
      </c>
      <c r="O3705" t="s">
        <v>57</v>
      </c>
      <c r="P3705" t="s">
        <v>57</v>
      </c>
      <c r="Q3705" t="s">
        <v>57</v>
      </c>
      <c r="R3705" t="s">
        <v>57</v>
      </c>
      <c r="S3705" t="s">
        <v>55</v>
      </c>
      <c r="T3705" t="s">
        <v>57</v>
      </c>
      <c r="U3705" t="s">
        <v>57</v>
      </c>
      <c r="V3705" t="s">
        <v>57</v>
      </c>
      <c r="W3705" t="s">
        <v>55</v>
      </c>
      <c r="X3705" t="s">
        <v>57</v>
      </c>
      <c r="Y3705" t="s">
        <v>57</v>
      </c>
      <c r="Z3705" t="s">
        <v>57</v>
      </c>
      <c r="AA3705" t="s">
        <v>57</v>
      </c>
      <c r="AB3705" t="s">
        <v>57</v>
      </c>
      <c r="AC3705" t="s">
        <v>57</v>
      </c>
      <c r="AD3705" t="s">
        <v>57</v>
      </c>
      <c r="AE3705">
        <v>0</v>
      </c>
      <c r="AF3705">
        <v>0</v>
      </c>
      <c r="AG3705">
        <v>0</v>
      </c>
      <c r="AH3705">
        <v>0</v>
      </c>
      <c r="AI3705" s="18" t="str">
        <f t="shared" si="229"/>
        <v>1</v>
      </c>
      <c r="AJ3705" s="18" t="str">
        <f t="shared" si="230"/>
        <v>1</v>
      </c>
      <c r="AK3705" s="18" t="str">
        <f t="shared" si="231"/>
        <v>1</v>
      </c>
      <c r="AL3705" s="18">
        <f t="shared" si="232"/>
        <v>0</v>
      </c>
      <c r="AM3705" t="s">
        <v>55</v>
      </c>
      <c r="AN3705" t="s">
        <v>55</v>
      </c>
      <c r="AO3705">
        <v>0</v>
      </c>
      <c r="AP3705">
        <v>1</v>
      </c>
      <c r="AQ3705">
        <v>0</v>
      </c>
      <c r="AR3705" t="s">
        <v>59</v>
      </c>
      <c r="AS3705" t="s">
        <v>80</v>
      </c>
      <c r="AT3705" t="s">
        <v>80</v>
      </c>
      <c r="AU3705" t="s">
        <v>80</v>
      </c>
      <c r="AV3705" t="s">
        <v>9564</v>
      </c>
      <c r="AW3705" t="s">
        <v>4207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1</v>
      </c>
      <c r="BJ3705">
        <v>0</v>
      </c>
      <c r="BK3705">
        <v>0</v>
      </c>
      <c r="BL3705">
        <v>2016031326</v>
      </c>
      <c r="BM3705">
        <v>26</v>
      </c>
    </row>
    <row r="3706" spans="1:65">
      <c r="A3706" t="s">
        <v>9565</v>
      </c>
      <c r="B3706">
        <v>3705</v>
      </c>
      <c r="C3706" t="s">
        <v>57</v>
      </c>
      <c r="D3706" t="s">
        <v>55</v>
      </c>
      <c r="E3706">
        <v>26</v>
      </c>
      <c r="F3706">
        <v>2016031326</v>
      </c>
      <c r="G3706" t="s">
        <v>55</v>
      </c>
      <c r="H3706" t="s">
        <v>4208</v>
      </c>
      <c r="I3706" t="s">
        <v>55</v>
      </c>
      <c r="J3706" t="s">
        <v>55</v>
      </c>
      <c r="K3706" t="s">
        <v>55</v>
      </c>
      <c r="L3706" t="s">
        <v>55</v>
      </c>
      <c r="M3706" t="s">
        <v>55</v>
      </c>
      <c r="N3706" t="s">
        <v>57</v>
      </c>
      <c r="O3706" t="s">
        <v>57</v>
      </c>
      <c r="P3706" t="s">
        <v>57</v>
      </c>
      <c r="Q3706" t="s">
        <v>57</v>
      </c>
      <c r="R3706" t="s">
        <v>57</v>
      </c>
      <c r="S3706" t="s">
        <v>55</v>
      </c>
      <c r="T3706" t="s">
        <v>57</v>
      </c>
      <c r="U3706" t="s">
        <v>57</v>
      </c>
      <c r="V3706" t="s">
        <v>57</v>
      </c>
      <c r="W3706" t="s">
        <v>55</v>
      </c>
      <c r="X3706" t="s">
        <v>57</v>
      </c>
      <c r="Y3706" t="s">
        <v>57</v>
      </c>
      <c r="Z3706" t="s">
        <v>57</v>
      </c>
      <c r="AA3706" t="s">
        <v>57</v>
      </c>
      <c r="AB3706" t="s">
        <v>57</v>
      </c>
      <c r="AC3706" t="s">
        <v>57</v>
      </c>
      <c r="AD3706" t="s">
        <v>57</v>
      </c>
      <c r="AE3706">
        <v>0</v>
      </c>
      <c r="AF3706">
        <v>0</v>
      </c>
      <c r="AG3706">
        <v>0</v>
      </c>
      <c r="AH3706">
        <v>0</v>
      </c>
      <c r="AI3706" s="18" t="str">
        <f t="shared" si="229"/>
        <v>1</v>
      </c>
      <c r="AJ3706" s="18" t="str">
        <f t="shared" si="230"/>
        <v>1</v>
      </c>
      <c r="AK3706" s="18" t="str">
        <f t="shared" si="231"/>
        <v>1</v>
      </c>
      <c r="AL3706" s="18">
        <f t="shared" si="232"/>
        <v>0</v>
      </c>
      <c r="AM3706" t="s">
        <v>55</v>
      </c>
      <c r="AN3706" t="s">
        <v>55</v>
      </c>
      <c r="AO3706">
        <v>0</v>
      </c>
      <c r="AP3706">
        <v>1</v>
      </c>
      <c r="AQ3706">
        <v>0</v>
      </c>
      <c r="AR3706" t="s">
        <v>59</v>
      </c>
      <c r="AS3706" t="s">
        <v>80</v>
      </c>
      <c r="AT3706" t="s">
        <v>80</v>
      </c>
      <c r="AU3706" t="s">
        <v>80</v>
      </c>
      <c r="AV3706" t="s">
        <v>9565</v>
      </c>
      <c r="AW3706" t="s">
        <v>4208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1</v>
      </c>
      <c r="BJ3706">
        <v>0</v>
      </c>
      <c r="BK3706">
        <v>0</v>
      </c>
      <c r="BL3706">
        <v>2016031326</v>
      </c>
      <c r="BM3706">
        <v>26</v>
      </c>
    </row>
    <row r="3707" spans="1:65">
      <c r="A3707" t="s">
        <v>9566</v>
      </c>
      <c r="B3707">
        <v>3706</v>
      </c>
      <c r="C3707" t="s">
        <v>57</v>
      </c>
      <c r="D3707" t="s">
        <v>55</v>
      </c>
      <c r="E3707">
        <v>26</v>
      </c>
      <c r="F3707">
        <v>2016031326</v>
      </c>
      <c r="G3707" t="s">
        <v>55</v>
      </c>
      <c r="H3707" t="s">
        <v>4209</v>
      </c>
      <c r="I3707" t="s">
        <v>55</v>
      </c>
      <c r="J3707" t="s">
        <v>55</v>
      </c>
      <c r="K3707" t="s">
        <v>55</v>
      </c>
      <c r="L3707" t="s">
        <v>55</v>
      </c>
      <c r="M3707" t="s">
        <v>55</v>
      </c>
      <c r="N3707" t="s">
        <v>57</v>
      </c>
      <c r="O3707" t="s">
        <v>57</v>
      </c>
      <c r="P3707" t="s">
        <v>57</v>
      </c>
      <c r="Q3707" t="s">
        <v>57</v>
      </c>
      <c r="R3707" t="s">
        <v>57</v>
      </c>
      <c r="S3707" t="s">
        <v>55</v>
      </c>
      <c r="T3707" t="s">
        <v>57</v>
      </c>
      <c r="U3707" t="s">
        <v>57</v>
      </c>
      <c r="V3707" t="s">
        <v>57</v>
      </c>
      <c r="W3707" t="s">
        <v>55</v>
      </c>
      <c r="X3707" t="s">
        <v>57</v>
      </c>
      <c r="Y3707" t="s">
        <v>57</v>
      </c>
      <c r="Z3707" t="s">
        <v>57</v>
      </c>
      <c r="AA3707" t="s">
        <v>57</v>
      </c>
      <c r="AB3707" t="s">
        <v>57</v>
      </c>
      <c r="AC3707" t="s">
        <v>57</v>
      </c>
      <c r="AD3707" t="s">
        <v>57</v>
      </c>
      <c r="AE3707">
        <v>0</v>
      </c>
      <c r="AF3707">
        <v>0</v>
      </c>
      <c r="AG3707">
        <v>0</v>
      </c>
      <c r="AH3707">
        <v>0</v>
      </c>
      <c r="AI3707" s="18" t="str">
        <f t="shared" si="229"/>
        <v>1</v>
      </c>
      <c r="AJ3707" s="18" t="str">
        <f t="shared" si="230"/>
        <v>1</v>
      </c>
      <c r="AK3707" s="18" t="str">
        <f t="shared" si="231"/>
        <v>1</v>
      </c>
      <c r="AL3707" s="18">
        <f t="shared" si="232"/>
        <v>0</v>
      </c>
      <c r="AM3707" t="s">
        <v>55</v>
      </c>
      <c r="AN3707" t="s">
        <v>55</v>
      </c>
      <c r="AO3707">
        <v>1</v>
      </c>
      <c r="AP3707">
        <v>1</v>
      </c>
      <c r="AQ3707">
        <v>0</v>
      </c>
      <c r="AR3707" t="s">
        <v>59</v>
      </c>
      <c r="AS3707" t="s">
        <v>80</v>
      </c>
      <c r="AT3707" t="s">
        <v>80</v>
      </c>
      <c r="AU3707" t="s">
        <v>80</v>
      </c>
      <c r="AV3707" t="s">
        <v>9566</v>
      </c>
      <c r="AW3707" t="s">
        <v>4209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1</v>
      </c>
      <c r="BJ3707">
        <v>0</v>
      </c>
      <c r="BK3707">
        <v>0</v>
      </c>
      <c r="BL3707">
        <v>2016031326</v>
      </c>
      <c r="BM3707">
        <v>26</v>
      </c>
    </row>
    <row r="3708" spans="1:65">
      <c r="A3708" t="s">
        <v>9567</v>
      </c>
      <c r="B3708">
        <v>3707</v>
      </c>
      <c r="C3708" t="s">
        <v>301</v>
      </c>
      <c r="D3708">
        <v>1</v>
      </c>
      <c r="E3708">
        <v>26</v>
      </c>
      <c r="F3708">
        <v>2016031326</v>
      </c>
      <c r="G3708">
        <v>20160313</v>
      </c>
      <c r="H3708" t="s">
        <v>4210</v>
      </c>
      <c r="I3708" t="s">
        <v>54</v>
      </c>
      <c r="J3708" t="s">
        <v>55</v>
      </c>
      <c r="K3708">
        <v>1</v>
      </c>
      <c r="L3708">
        <v>0</v>
      </c>
      <c r="M3708">
        <v>1</v>
      </c>
      <c r="N3708" t="s">
        <v>56</v>
      </c>
      <c r="O3708" t="s">
        <v>80</v>
      </c>
      <c r="P3708" t="s">
        <v>68</v>
      </c>
      <c r="Q3708" t="s">
        <v>3</v>
      </c>
      <c r="R3708" t="s">
        <v>80</v>
      </c>
      <c r="S3708" t="s">
        <v>55</v>
      </c>
      <c r="T3708" t="s">
        <v>56</v>
      </c>
      <c r="U3708" t="s">
        <v>56</v>
      </c>
      <c r="V3708" t="s">
        <v>56</v>
      </c>
      <c r="W3708" t="s">
        <v>55</v>
      </c>
      <c r="X3708" t="s">
        <v>56</v>
      </c>
      <c r="Y3708" t="s">
        <v>56</v>
      </c>
      <c r="Z3708" t="s">
        <v>56</v>
      </c>
      <c r="AA3708" t="s">
        <v>57</v>
      </c>
      <c r="AB3708" t="s">
        <v>56</v>
      </c>
      <c r="AC3708" t="s">
        <v>56</v>
      </c>
      <c r="AD3708" t="s">
        <v>56</v>
      </c>
      <c r="AE3708">
        <v>0</v>
      </c>
      <c r="AF3708">
        <v>0</v>
      </c>
      <c r="AG3708">
        <v>0</v>
      </c>
      <c r="AH3708">
        <v>1</v>
      </c>
      <c r="AI3708" s="18" t="str">
        <f t="shared" si="229"/>
        <v>1</v>
      </c>
      <c r="AJ3708" s="18" t="str">
        <f t="shared" si="230"/>
        <v>1</v>
      </c>
      <c r="AK3708" s="18" t="str">
        <f t="shared" si="231"/>
        <v>1</v>
      </c>
      <c r="AL3708" s="18">
        <f t="shared" si="232"/>
        <v>1</v>
      </c>
      <c r="AM3708" t="s">
        <v>55</v>
      </c>
      <c r="AN3708" t="s">
        <v>55</v>
      </c>
      <c r="AO3708">
        <v>0</v>
      </c>
      <c r="AP3708">
        <v>0</v>
      </c>
      <c r="AQ3708">
        <v>0</v>
      </c>
      <c r="AR3708" t="s">
        <v>59</v>
      </c>
      <c r="AS3708" t="s">
        <v>80</v>
      </c>
      <c r="AT3708" t="s">
        <v>80</v>
      </c>
      <c r="AU3708" t="s">
        <v>80</v>
      </c>
      <c r="AV3708" t="s">
        <v>9567</v>
      </c>
      <c r="AW3708" t="s">
        <v>4210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1</v>
      </c>
      <c r="BL3708">
        <v>2016031326</v>
      </c>
      <c r="BM3708">
        <v>26</v>
      </c>
    </row>
    <row r="3709" spans="1:65">
      <c r="A3709" t="s">
        <v>9568</v>
      </c>
      <c r="B3709">
        <v>3708</v>
      </c>
      <c r="C3709" t="s">
        <v>301</v>
      </c>
      <c r="D3709">
        <v>1</v>
      </c>
      <c r="E3709">
        <v>26</v>
      </c>
      <c r="F3709">
        <v>2016031326</v>
      </c>
      <c r="G3709">
        <v>20160313</v>
      </c>
      <c r="H3709" t="s">
        <v>4211</v>
      </c>
      <c r="I3709" t="s">
        <v>54</v>
      </c>
      <c r="J3709" t="s">
        <v>55</v>
      </c>
      <c r="K3709">
        <v>0</v>
      </c>
      <c r="L3709">
        <v>0</v>
      </c>
      <c r="M3709">
        <v>0</v>
      </c>
      <c r="N3709" t="s">
        <v>56</v>
      </c>
      <c r="O3709" t="s">
        <v>57</v>
      </c>
      <c r="P3709" t="s">
        <v>57</v>
      </c>
      <c r="Q3709" t="s">
        <v>3</v>
      </c>
      <c r="R3709" t="s">
        <v>80</v>
      </c>
      <c r="S3709" t="s">
        <v>55</v>
      </c>
      <c r="T3709" t="s">
        <v>56</v>
      </c>
      <c r="U3709" t="s">
        <v>56</v>
      </c>
      <c r="V3709" t="s">
        <v>56</v>
      </c>
      <c r="W3709" t="s">
        <v>55</v>
      </c>
      <c r="X3709" t="s">
        <v>56</v>
      </c>
      <c r="Y3709" t="s">
        <v>56</v>
      </c>
      <c r="Z3709" t="s">
        <v>56</v>
      </c>
      <c r="AA3709" t="s">
        <v>57</v>
      </c>
      <c r="AB3709" t="s">
        <v>56</v>
      </c>
      <c r="AC3709" t="s">
        <v>56</v>
      </c>
      <c r="AD3709" t="s">
        <v>56</v>
      </c>
      <c r="AE3709">
        <v>0</v>
      </c>
      <c r="AF3709">
        <v>0</v>
      </c>
      <c r="AG3709">
        <v>0</v>
      </c>
      <c r="AH3709">
        <v>1</v>
      </c>
      <c r="AI3709" s="18" t="str">
        <f t="shared" si="229"/>
        <v>1</v>
      </c>
      <c r="AJ3709" s="18" t="str">
        <f t="shared" si="230"/>
        <v>1</v>
      </c>
      <c r="AK3709" s="18" t="str">
        <f t="shared" si="231"/>
        <v>1</v>
      </c>
      <c r="AL3709" s="18">
        <f t="shared" si="232"/>
        <v>1</v>
      </c>
      <c r="AM3709" t="s">
        <v>55</v>
      </c>
      <c r="AN3709" t="s">
        <v>55</v>
      </c>
      <c r="AO3709">
        <v>0</v>
      </c>
      <c r="AP3709">
        <v>0</v>
      </c>
      <c r="AQ3709">
        <v>0</v>
      </c>
      <c r="AR3709" t="s">
        <v>59</v>
      </c>
      <c r="AS3709" t="s">
        <v>80</v>
      </c>
      <c r="AT3709" t="s">
        <v>80</v>
      </c>
      <c r="AU3709" t="s">
        <v>80</v>
      </c>
      <c r="AV3709" t="s">
        <v>9568</v>
      </c>
      <c r="AW3709" t="s">
        <v>4211</v>
      </c>
      <c r="AX3709">
        <v>0</v>
      </c>
      <c r="AY3709">
        <v>0</v>
      </c>
      <c r="AZ3709">
        <v>0</v>
      </c>
      <c r="BA3709">
        <v>1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1</v>
      </c>
      <c r="BL3709">
        <v>2016031326</v>
      </c>
      <c r="BM3709">
        <v>26</v>
      </c>
    </row>
    <row r="3710" spans="1:65">
      <c r="A3710" t="s">
        <v>9569</v>
      </c>
      <c r="B3710">
        <v>3709</v>
      </c>
      <c r="C3710" t="s">
        <v>57</v>
      </c>
      <c r="D3710" t="s">
        <v>55</v>
      </c>
      <c r="E3710">
        <v>26</v>
      </c>
      <c r="F3710">
        <v>2016031326</v>
      </c>
      <c r="G3710" t="s">
        <v>55</v>
      </c>
      <c r="H3710" t="s">
        <v>4212</v>
      </c>
      <c r="I3710" t="s">
        <v>55</v>
      </c>
      <c r="J3710" t="s">
        <v>55</v>
      </c>
      <c r="K3710" t="s">
        <v>55</v>
      </c>
      <c r="L3710" t="s">
        <v>55</v>
      </c>
      <c r="M3710" t="s">
        <v>55</v>
      </c>
      <c r="N3710" t="s">
        <v>57</v>
      </c>
      <c r="O3710" t="s">
        <v>57</v>
      </c>
      <c r="P3710" t="s">
        <v>57</v>
      </c>
      <c r="Q3710" t="s">
        <v>57</v>
      </c>
      <c r="R3710" t="s">
        <v>57</v>
      </c>
      <c r="S3710" t="s">
        <v>55</v>
      </c>
      <c r="T3710" t="s">
        <v>57</v>
      </c>
      <c r="U3710" t="s">
        <v>57</v>
      </c>
      <c r="V3710" t="s">
        <v>57</v>
      </c>
      <c r="W3710" t="s">
        <v>55</v>
      </c>
      <c r="X3710" t="s">
        <v>57</v>
      </c>
      <c r="Y3710" t="s">
        <v>57</v>
      </c>
      <c r="Z3710" t="s">
        <v>57</v>
      </c>
      <c r="AA3710" t="s">
        <v>57</v>
      </c>
      <c r="AB3710" t="s">
        <v>57</v>
      </c>
      <c r="AC3710" t="s">
        <v>57</v>
      </c>
      <c r="AD3710" t="s">
        <v>57</v>
      </c>
      <c r="AE3710">
        <v>0</v>
      </c>
      <c r="AF3710">
        <v>0</v>
      </c>
      <c r="AG3710">
        <v>0</v>
      </c>
      <c r="AH3710">
        <v>0</v>
      </c>
      <c r="AI3710" s="18" t="str">
        <f t="shared" si="229"/>
        <v>1</v>
      </c>
      <c r="AJ3710" s="18" t="str">
        <f t="shared" si="230"/>
        <v>1</v>
      </c>
      <c r="AK3710" s="18" t="str">
        <f t="shared" si="231"/>
        <v>1</v>
      </c>
      <c r="AL3710" s="18">
        <f t="shared" si="232"/>
        <v>0</v>
      </c>
      <c r="AM3710" t="s">
        <v>55</v>
      </c>
      <c r="AN3710" t="s">
        <v>55</v>
      </c>
      <c r="AO3710">
        <v>0</v>
      </c>
      <c r="AP3710">
        <v>1</v>
      </c>
      <c r="AQ3710">
        <v>0</v>
      </c>
      <c r="AR3710" t="s">
        <v>59</v>
      </c>
      <c r="AS3710" t="s">
        <v>80</v>
      </c>
      <c r="AT3710" t="s">
        <v>80</v>
      </c>
      <c r="AU3710" t="s">
        <v>80</v>
      </c>
      <c r="AV3710" t="s">
        <v>9569</v>
      </c>
      <c r="AW3710" t="s">
        <v>4212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1</v>
      </c>
      <c r="BJ3710">
        <v>0</v>
      </c>
      <c r="BK3710">
        <v>0</v>
      </c>
      <c r="BL3710">
        <v>2016031326</v>
      </c>
      <c r="BM3710">
        <v>26</v>
      </c>
    </row>
    <row r="3711" spans="1:65">
      <c r="A3711" t="s">
        <v>9570</v>
      </c>
      <c r="B3711">
        <v>3710</v>
      </c>
      <c r="C3711" t="s">
        <v>57</v>
      </c>
      <c r="D3711" t="s">
        <v>55</v>
      </c>
      <c r="E3711">
        <v>26</v>
      </c>
      <c r="F3711">
        <v>2016031326</v>
      </c>
      <c r="G3711" t="s">
        <v>55</v>
      </c>
      <c r="H3711" t="s">
        <v>4213</v>
      </c>
      <c r="I3711" t="s">
        <v>55</v>
      </c>
      <c r="J3711" t="s">
        <v>55</v>
      </c>
      <c r="K3711" t="s">
        <v>55</v>
      </c>
      <c r="L3711" t="s">
        <v>55</v>
      </c>
      <c r="M3711" t="s">
        <v>55</v>
      </c>
      <c r="N3711" t="s">
        <v>57</v>
      </c>
      <c r="O3711" t="s">
        <v>57</v>
      </c>
      <c r="P3711" t="s">
        <v>57</v>
      </c>
      <c r="Q3711" t="s">
        <v>57</v>
      </c>
      <c r="R3711" t="s">
        <v>57</v>
      </c>
      <c r="S3711" t="s">
        <v>55</v>
      </c>
      <c r="T3711" t="s">
        <v>57</v>
      </c>
      <c r="U3711" t="s">
        <v>57</v>
      </c>
      <c r="V3711" t="s">
        <v>57</v>
      </c>
      <c r="W3711" t="s">
        <v>55</v>
      </c>
      <c r="X3711" t="s">
        <v>57</v>
      </c>
      <c r="Y3711" t="s">
        <v>57</v>
      </c>
      <c r="Z3711" t="s">
        <v>57</v>
      </c>
      <c r="AA3711" t="s">
        <v>57</v>
      </c>
      <c r="AB3711" t="s">
        <v>57</v>
      </c>
      <c r="AC3711" t="s">
        <v>57</v>
      </c>
      <c r="AD3711" t="s">
        <v>57</v>
      </c>
      <c r="AE3711">
        <v>0</v>
      </c>
      <c r="AF3711">
        <v>0</v>
      </c>
      <c r="AG3711">
        <v>0</v>
      </c>
      <c r="AH3711">
        <v>0</v>
      </c>
      <c r="AI3711" s="18" t="str">
        <f t="shared" si="229"/>
        <v>1</v>
      </c>
      <c r="AJ3711" s="18" t="str">
        <f t="shared" si="230"/>
        <v>1</v>
      </c>
      <c r="AK3711" s="18" t="str">
        <f t="shared" si="231"/>
        <v>1</v>
      </c>
      <c r="AL3711" s="18">
        <f t="shared" si="232"/>
        <v>0</v>
      </c>
      <c r="AM3711" t="s">
        <v>55</v>
      </c>
      <c r="AN3711" t="s">
        <v>55</v>
      </c>
      <c r="AO3711">
        <v>1</v>
      </c>
      <c r="AP3711">
        <v>1</v>
      </c>
      <c r="AQ3711">
        <v>0</v>
      </c>
      <c r="AR3711" t="s">
        <v>59</v>
      </c>
      <c r="AS3711" t="s">
        <v>80</v>
      </c>
      <c r="AT3711" t="s">
        <v>80</v>
      </c>
      <c r="AU3711" t="s">
        <v>80</v>
      </c>
      <c r="AV3711" t="s">
        <v>9570</v>
      </c>
      <c r="AW3711" t="s">
        <v>4213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1</v>
      </c>
      <c r="BJ3711">
        <v>0</v>
      </c>
      <c r="BK3711">
        <v>0</v>
      </c>
      <c r="BL3711">
        <v>2016031326</v>
      </c>
      <c r="BM3711">
        <v>26</v>
      </c>
    </row>
    <row r="3712" spans="1:65">
      <c r="A3712" t="s">
        <v>9571</v>
      </c>
      <c r="B3712">
        <v>3711</v>
      </c>
      <c r="C3712" t="s">
        <v>57</v>
      </c>
      <c r="D3712" t="s">
        <v>55</v>
      </c>
      <c r="E3712">
        <v>26</v>
      </c>
      <c r="F3712">
        <v>2016031326</v>
      </c>
      <c r="G3712" t="s">
        <v>55</v>
      </c>
      <c r="H3712" t="s">
        <v>4214</v>
      </c>
      <c r="I3712" t="s">
        <v>55</v>
      </c>
      <c r="J3712" t="s">
        <v>55</v>
      </c>
      <c r="K3712" t="s">
        <v>55</v>
      </c>
      <c r="L3712" t="s">
        <v>55</v>
      </c>
      <c r="M3712" t="s">
        <v>55</v>
      </c>
      <c r="N3712" t="s">
        <v>57</v>
      </c>
      <c r="O3712" t="s">
        <v>57</v>
      </c>
      <c r="P3712" t="s">
        <v>57</v>
      </c>
      <c r="Q3712" t="s">
        <v>57</v>
      </c>
      <c r="R3712" t="s">
        <v>57</v>
      </c>
      <c r="S3712" t="s">
        <v>55</v>
      </c>
      <c r="T3712" t="s">
        <v>57</v>
      </c>
      <c r="U3712" t="s">
        <v>57</v>
      </c>
      <c r="V3712" t="s">
        <v>57</v>
      </c>
      <c r="W3712" t="s">
        <v>55</v>
      </c>
      <c r="X3712" t="s">
        <v>57</v>
      </c>
      <c r="Y3712" t="s">
        <v>57</v>
      </c>
      <c r="Z3712" t="s">
        <v>57</v>
      </c>
      <c r="AA3712" t="s">
        <v>57</v>
      </c>
      <c r="AB3712" t="s">
        <v>57</v>
      </c>
      <c r="AC3712" t="s">
        <v>57</v>
      </c>
      <c r="AD3712" t="s">
        <v>57</v>
      </c>
      <c r="AE3712">
        <v>0</v>
      </c>
      <c r="AF3712">
        <v>0</v>
      </c>
      <c r="AG3712">
        <v>0</v>
      </c>
      <c r="AH3712">
        <v>0</v>
      </c>
      <c r="AI3712" s="18" t="str">
        <f t="shared" si="229"/>
        <v>1</v>
      </c>
      <c r="AJ3712" s="18" t="str">
        <f t="shared" si="230"/>
        <v>1</v>
      </c>
      <c r="AK3712" s="18" t="str">
        <f t="shared" si="231"/>
        <v>1</v>
      </c>
      <c r="AL3712" s="18">
        <f t="shared" si="232"/>
        <v>0</v>
      </c>
      <c r="AM3712" t="s">
        <v>55</v>
      </c>
      <c r="AN3712" t="s">
        <v>55</v>
      </c>
      <c r="AO3712">
        <v>0</v>
      </c>
      <c r="AP3712">
        <v>1</v>
      </c>
      <c r="AQ3712">
        <v>0</v>
      </c>
      <c r="AR3712" t="s">
        <v>59</v>
      </c>
      <c r="AS3712" t="s">
        <v>80</v>
      </c>
      <c r="AT3712" t="s">
        <v>80</v>
      </c>
      <c r="AU3712" t="s">
        <v>80</v>
      </c>
      <c r="AV3712" t="s">
        <v>9571</v>
      </c>
      <c r="AW3712" t="s">
        <v>4214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1</v>
      </c>
      <c r="BJ3712">
        <v>0</v>
      </c>
      <c r="BK3712">
        <v>0</v>
      </c>
      <c r="BL3712">
        <v>2016031326</v>
      </c>
      <c r="BM3712">
        <v>26</v>
      </c>
    </row>
    <row r="3713" spans="1:65">
      <c r="A3713" t="s">
        <v>9572</v>
      </c>
      <c r="B3713">
        <v>3712</v>
      </c>
      <c r="C3713" t="s">
        <v>57</v>
      </c>
      <c r="D3713" t="s">
        <v>55</v>
      </c>
      <c r="E3713">
        <v>26</v>
      </c>
      <c r="F3713">
        <v>2016031326</v>
      </c>
      <c r="G3713" t="s">
        <v>55</v>
      </c>
      <c r="H3713" t="s">
        <v>4215</v>
      </c>
      <c r="I3713" t="s">
        <v>55</v>
      </c>
      <c r="J3713" t="s">
        <v>55</v>
      </c>
      <c r="K3713" t="s">
        <v>55</v>
      </c>
      <c r="L3713" t="s">
        <v>55</v>
      </c>
      <c r="M3713" t="s">
        <v>55</v>
      </c>
      <c r="N3713" t="s">
        <v>57</v>
      </c>
      <c r="O3713" t="s">
        <v>57</v>
      </c>
      <c r="P3713" t="s">
        <v>57</v>
      </c>
      <c r="Q3713" t="s">
        <v>57</v>
      </c>
      <c r="R3713" t="s">
        <v>57</v>
      </c>
      <c r="S3713" t="s">
        <v>55</v>
      </c>
      <c r="T3713" t="s">
        <v>57</v>
      </c>
      <c r="U3713" t="s">
        <v>57</v>
      </c>
      <c r="V3713" t="s">
        <v>57</v>
      </c>
      <c r="W3713" t="s">
        <v>55</v>
      </c>
      <c r="X3713" t="s">
        <v>57</v>
      </c>
      <c r="Y3713" t="s">
        <v>57</v>
      </c>
      <c r="Z3713" t="s">
        <v>57</v>
      </c>
      <c r="AA3713" t="s">
        <v>57</v>
      </c>
      <c r="AB3713" t="s">
        <v>57</v>
      </c>
      <c r="AC3713" t="s">
        <v>57</v>
      </c>
      <c r="AD3713" t="s">
        <v>57</v>
      </c>
      <c r="AE3713">
        <v>0</v>
      </c>
      <c r="AF3713">
        <v>0</v>
      </c>
      <c r="AG3713">
        <v>0</v>
      </c>
      <c r="AH3713">
        <v>0</v>
      </c>
      <c r="AI3713" s="18" t="str">
        <f t="shared" si="229"/>
        <v>1</v>
      </c>
      <c r="AJ3713" s="18" t="str">
        <f t="shared" si="230"/>
        <v>1</v>
      </c>
      <c r="AK3713" s="18" t="str">
        <f t="shared" si="231"/>
        <v>1</v>
      </c>
      <c r="AL3713" s="18">
        <f t="shared" si="232"/>
        <v>0</v>
      </c>
      <c r="AM3713" t="s">
        <v>55</v>
      </c>
      <c r="AN3713" t="s">
        <v>55</v>
      </c>
      <c r="AO3713">
        <v>0</v>
      </c>
      <c r="AP3713">
        <v>1</v>
      </c>
      <c r="AQ3713">
        <v>0</v>
      </c>
      <c r="AR3713" t="s">
        <v>59</v>
      </c>
      <c r="AS3713" t="s">
        <v>80</v>
      </c>
      <c r="AT3713" t="s">
        <v>80</v>
      </c>
      <c r="AU3713" t="s">
        <v>80</v>
      </c>
      <c r="AV3713" t="s">
        <v>9572</v>
      </c>
      <c r="AW3713" t="s">
        <v>4215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1</v>
      </c>
      <c r="BJ3713">
        <v>0</v>
      </c>
      <c r="BK3713">
        <v>0</v>
      </c>
      <c r="BL3713">
        <v>2016031326</v>
      </c>
      <c r="BM3713">
        <v>26</v>
      </c>
    </row>
    <row r="3714" spans="1:65">
      <c r="A3714" t="s">
        <v>9573</v>
      </c>
      <c r="B3714">
        <v>3713</v>
      </c>
      <c r="C3714" t="s">
        <v>301</v>
      </c>
      <c r="D3714">
        <v>1</v>
      </c>
      <c r="E3714">
        <v>26</v>
      </c>
      <c r="F3714">
        <v>2016031326</v>
      </c>
      <c r="G3714">
        <v>20160313</v>
      </c>
      <c r="H3714" t="s">
        <v>4216</v>
      </c>
      <c r="I3714" t="s">
        <v>54</v>
      </c>
      <c r="J3714" t="s">
        <v>55</v>
      </c>
      <c r="K3714">
        <v>1</v>
      </c>
      <c r="L3714">
        <v>0</v>
      </c>
      <c r="M3714">
        <v>1</v>
      </c>
      <c r="N3714" t="s">
        <v>56</v>
      </c>
      <c r="O3714" t="s">
        <v>4217</v>
      </c>
      <c r="P3714" t="s">
        <v>68</v>
      </c>
      <c r="Q3714" t="s">
        <v>3</v>
      </c>
      <c r="R3714" t="s">
        <v>4218</v>
      </c>
      <c r="S3714" t="s">
        <v>55</v>
      </c>
      <c r="T3714" t="s">
        <v>68</v>
      </c>
      <c r="U3714" t="s">
        <v>56</v>
      </c>
      <c r="V3714" t="s">
        <v>56</v>
      </c>
      <c r="W3714" t="s">
        <v>55</v>
      </c>
      <c r="X3714" t="s">
        <v>56</v>
      </c>
      <c r="Y3714" t="s">
        <v>56</v>
      </c>
      <c r="Z3714" t="s">
        <v>68</v>
      </c>
      <c r="AA3714" t="s">
        <v>132</v>
      </c>
      <c r="AB3714" t="s">
        <v>56</v>
      </c>
      <c r="AC3714" t="s">
        <v>56</v>
      </c>
      <c r="AD3714" t="s">
        <v>56</v>
      </c>
      <c r="AE3714">
        <v>0</v>
      </c>
      <c r="AF3714">
        <v>0</v>
      </c>
      <c r="AG3714">
        <v>0</v>
      </c>
      <c r="AH3714">
        <v>1</v>
      </c>
      <c r="AI3714" s="18" t="str">
        <f t="shared" si="229"/>
        <v>1</v>
      </c>
      <c r="AJ3714" s="18" t="str">
        <f t="shared" si="230"/>
        <v>1</v>
      </c>
      <c r="AK3714" s="18" t="str">
        <f t="shared" si="231"/>
        <v>1</v>
      </c>
      <c r="AL3714" s="18">
        <f t="shared" si="232"/>
        <v>1</v>
      </c>
      <c r="AM3714" t="s">
        <v>55</v>
      </c>
      <c r="AN3714" t="s">
        <v>55</v>
      </c>
      <c r="AO3714">
        <v>0</v>
      </c>
      <c r="AP3714">
        <v>0</v>
      </c>
      <c r="AQ3714">
        <v>0</v>
      </c>
      <c r="AR3714" t="s">
        <v>59</v>
      </c>
      <c r="AS3714" t="s">
        <v>4218</v>
      </c>
      <c r="AT3714" t="s">
        <v>4218</v>
      </c>
      <c r="AU3714" t="s">
        <v>4450</v>
      </c>
      <c r="AV3714" t="s">
        <v>9573</v>
      </c>
      <c r="AW3714" t="s">
        <v>4216</v>
      </c>
      <c r="AX3714">
        <v>0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1</v>
      </c>
      <c r="BL3714">
        <v>2016031326</v>
      </c>
      <c r="BM3714">
        <v>26</v>
      </c>
    </row>
    <row r="3715" spans="1:65">
      <c r="A3715" t="s">
        <v>9574</v>
      </c>
      <c r="B3715">
        <v>3714</v>
      </c>
      <c r="C3715" t="s">
        <v>57</v>
      </c>
      <c r="D3715" t="s">
        <v>55</v>
      </c>
      <c r="E3715">
        <v>26</v>
      </c>
      <c r="F3715">
        <v>2016031326</v>
      </c>
      <c r="G3715" t="s">
        <v>55</v>
      </c>
      <c r="H3715" t="s">
        <v>4219</v>
      </c>
      <c r="I3715" t="s">
        <v>55</v>
      </c>
      <c r="J3715" t="s">
        <v>55</v>
      </c>
      <c r="K3715" t="s">
        <v>55</v>
      </c>
      <c r="L3715" t="s">
        <v>55</v>
      </c>
      <c r="M3715" t="s">
        <v>55</v>
      </c>
      <c r="N3715" t="s">
        <v>57</v>
      </c>
      <c r="O3715" t="s">
        <v>57</v>
      </c>
      <c r="P3715" t="s">
        <v>57</v>
      </c>
      <c r="Q3715" t="s">
        <v>57</v>
      </c>
      <c r="R3715" t="s">
        <v>57</v>
      </c>
      <c r="S3715" t="s">
        <v>55</v>
      </c>
      <c r="T3715" t="s">
        <v>57</v>
      </c>
      <c r="U3715" t="s">
        <v>57</v>
      </c>
      <c r="V3715" t="s">
        <v>57</v>
      </c>
      <c r="W3715" t="s">
        <v>55</v>
      </c>
      <c r="X3715" t="s">
        <v>57</v>
      </c>
      <c r="Y3715" t="s">
        <v>57</v>
      </c>
      <c r="Z3715" t="s">
        <v>57</v>
      </c>
      <c r="AA3715" t="s">
        <v>57</v>
      </c>
      <c r="AB3715" t="s">
        <v>57</v>
      </c>
      <c r="AC3715" t="s">
        <v>57</v>
      </c>
      <c r="AD3715" t="s">
        <v>57</v>
      </c>
      <c r="AE3715">
        <v>0</v>
      </c>
      <c r="AF3715">
        <v>0</v>
      </c>
      <c r="AG3715">
        <v>0</v>
      </c>
      <c r="AH3715">
        <v>0</v>
      </c>
      <c r="AI3715" s="18" t="str">
        <f t="shared" ref="AI3715:AI3778" si="233">IF(ISERROR(FIND("0",AE3715))=FALSE, "1", IF(ISERROR(FIND("1",AE3715))=FALSE, "0"))</f>
        <v>1</v>
      </c>
      <c r="AJ3715" s="18" t="str">
        <f t="shared" ref="AJ3715:AJ3778" si="234">IF(ISERROR(FIND("0",AF3715))=FALSE, "1", IF(ISERROR(FIND("1",AF3715))=FALSE, "0"))</f>
        <v>1</v>
      </c>
      <c r="AK3715" s="18" t="str">
        <f t="shared" ref="AK3715:AK3778" si="235">IF(ISERROR(FIND("0",AG3715))=FALSE, "1", IF(ISERROR(FIND("1",AG3715))=FALSE, "0"))</f>
        <v>1</v>
      </c>
      <c r="AL3715" s="18">
        <f t="shared" ref="AL3715:AL3778" si="236">AH3715</f>
        <v>0</v>
      </c>
      <c r="AM3715" t="s">
        <v>55</v>
      </c>
      <c r="AN3715" t="s">
        <v>55</v>
      </c>
      <c r="AO3715">
        <v>0</v>
      </c>
      <c r="AP3715">
        <v>1</v>
      </c>
      <c r="AQ3715">
        <v>0</v>
      </c>
      <c r="AR3715" t="s">
        <v>59</v>
      </c>
      <c r="AS3715" t="s">
        <v>80</v>
      </c>
      <c r="AT3715" t="s">
        <v>80</v>
      </c>
      <c r="AU3715" t="s">
        <v>80</v>
      </c>
      <c r="AV3715" t="s">
        <v>9574</v>
      </c>
      <c r="AW3715" t="s">
        <v>4219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1</v>
      </c>
      <c r="BJ3715">
        <v>0</v>
      </c>
      <c r="BK3715">
        <v>0</v>
      </c>
      <c r="BL3715">
        <v>2016031326</v>
      </c>
      <c r="BM3715">
        <v>26</v>
      </c>
    </row>
    <row r="3716" spans="1:65">
      <c r="A3716" t="s">
        <v>9575</v>
      </c>
      <c r="B3716">
        <v>3715</v>
      </c>
      <c r="C3716" t="s">
        <v>57</v>
      </c>
      <c r="D3716" t="s">
        <v>55</v>
      </c>
      <c r="E3716">
        <v>26</v>
      </c>
      <c r="F3716">
        <v>2016031326</v>
      </c>
      <c r="G3716" t="s">
        <v>55</v>
      </c>
      <c r="H3716" t="s">
        <v>4220</v>
      </c>
      <c r="I3716" t="s">
        <v>55</v>
      </c>
      <c r="J3716" t="s">
        <v>55</v>
      </c>
      <c r="K3716" t="s">
        <v>55</v>
      </c>
      <c r="L3716" t="s">
        <v>55</v>
      </c>
      <c r="M3716" t="s">
        <v>55</v>
      </c>
      <c r="N3716" t="s">
        <v>57</v>
      </c>
      <c r="O3716" t="s">
        <v>57</v>
      </c>
      <c r="P3716" t="s">
        <v>57</v>
      </c>
      <c r="Q3716" t="s">
        <v>57</v>
      </c>
      <c r="R3716" t="s">
        <v>57</v>
      </c>
      <c r="S3716" t="s">
        <v>55</v>
      </c>
      <c r="T3716" t="s">
        <v>57</v>
      </c>
      <c r="U3716" t="s">
        <v>57</v>
      </c>
      <c r="V3716" t="s">
        <v>57</v>
      </c>
      <c r="W3716" t="s">
        <v>55</v>
      </c>
      <c r="X3716" t="s">
        <v>57</v>
      </c>
      <c r="Y3716" t="s">
        <v>57</v>
      </c>
      <c r="Z3716" t="s">
        <v>57</v>
      </c>
      <c r="AA3716" t="s">
        <v>57</v>
      </c>
      <c r="AB3716" t="s">
        <v>57</v>
      </c>
      <c r="AC3716" t="s">
        <v>57</v>
      </c>
      <c r="AD3716" t="s">
        <v>57</v>
      </c>
      <c r="AE3716">
        <v>0</v>
      </c>
      <c r="AF3716">
        <v>0</v>
      </c>
      <c r="AG3716">
        <v>0</v>
      </c>
      <c r="AH3716">
        <v>0</v>
      </c>
      <c r="AI3716" s="18" t="str">
        <f t="shared" si="233"/>
        <v>1</v>
      </c>
      <c r="AJ3716" s="18" t="str">
        <f t="shared" si="234"/>
        <v>1</v>
      </c>
      <c r="AK3716" s="18" t="str">
        <f t="shared" si="235"/>
        <v>1</v>
      </c>
      <c r="AL3716" s="18">
        <f t="shared" si="236"/>
        <v>0</v>
      </c>
      <c r="AM3716" t="s">
        <v>55</v>
      </c>
      <c r="AN3716" t="s">
        <v>55</v>
      </c>
      <c r="AO3716">
        <v>1</v>
      </c>
      <c r="AP3716">
        <v>1</v>
      </c>
      <c r="AQ3716">
        <v>0</v>
      </c>
      <c r="AR3716" t="s">
        <v>59</v>
      </c>
      <c r="AS3716" t="s">
        <v>80</v>
      </c>
      <c r="AT3716" t="s">
        <v>80</v>
      </c>
      <c r="AU3716" t="s">
        <v>80</v>
      </c>
      <c r="AV3716" t="s">
        <v>9575</v>
      </c>
      <c r="AW3716" t="s">
        <v>4220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>
        <v>0</v>
      </c>
      <c r="BK3716">
        <v>0</v>
      </c>
      <c r="BL3716">
        <v>2016031326</v>
      </c>
      <c r="BM3716">
        <v>26</v>
      </c>
    </row>
    <row r="3717" spans="1:65">
      <c r="A3717" t="s">
        <v>9576</v>
      </c>
      <c r="B3717">
        <v>3716</v>
      </c>
      <c r="C3717" t="s">
        <v>57</v>
      </c>
      <c r="D3717" t="s">
        <v>55</v>
      </c>
      <c r="E3717">
        <v>26</v>
      </c>
      <c r="F3717">
        <v>2016031326</v>
      </c>
      <c r="G3717" t="s">
        <v>55</v>
      </c>
      <c r="H3717" t="s">
        <v>4221</v>
      </c>
      <c r="I3717" t="s">
        <v>55</v>
      </c>
      <c r="J3717" t="s">
        <v>55</v>
      </c>
      <c r="K3717" t="s">
        <v>55</v>
      </c>
      <c r="L3717" t="s">
        <v>55</v>
      </c>
      <c r="M3717" t="s">
        <v>55</v>
      </c>
      <c r="N3717" t="s">
        <v>57</v>
      </c>
      <c r="O3717" t="s">
        <v>57</v>
      </c>
      <c r="P3717" t="s">
        <v>57</v>
      </c>
      <c r="Q3717" t="s">
        <v>57</v>
      </c>
      <c r="R3717" t="s">
        <v>57</v>
      </c>
      <c r="S3717" t="s">
        <v>55</v>
      </c>
      <c r="T3717" t="s">
        <v>57</v>
      </c>
      <c r="U3717" t="s">
        <v>57</v>
      </c>
      <c r="V3717" t="s">
        <v>57</v>
      </c>
      <c r="W3717" t="s">
        <v>55</v>
      </c>
      <c r="X3717" t="s">
        <v>57</v>
      </c>
      <c r="Y3717" t="s">
        <v>57</v>
      </c>
      <c r="Z3717" t="s">
        <v>57</v>
      </c>
      <c r="AA3717" t="s">
        <v>57</v>
      </c>
      <c r="AB3717" t="s">
        <v>57</v>
      </c>
      <c r="AC3717" t="s">
        <v>57</v>
      </c>
      <c r="AD3717" t="s">
        <v>57</v>
      </c>
      <c r="AE3717">
        <v>0</v>
      </c>
      <c r="AF3717">
        <v>0</v>
      </c>
      <c r="AG3717">
        <v>0</v>
      </c>
      <c r="AH3717">
        <v>0</v>
      </c>
      <c r="AI3717" s="18" t="str">
        <f t="shared" si="233"/>
        <v>1</v>
      </c>
      <c r="AJ3717" s="18" t="str">
        <f t="shared" si="234"/>
        <v>1</v>
      </c>
      <c r="AK3717" s="18" t="str">
        <f t="shared" si="235"/>
        <v>1</v>
      </c>
      <c r="AL3717" s="18">
        <f t="shared" si="236"/>
        <v>0</v>
      </c>
      <c r="AM3717" t="s">
        <v>55</v>
      </c>
      <c r="AN3717" t="s">
        <v>55</v>
      </c>
      <c r="AO3717">
        <v>0</v>
      </c>
      <c r="AP3717">
        <v>1</v>
      </c>
      <c r="AQ3717">
        <v>0</v>
      </c>
      <c r="AR3717" t="s">
        <v>59</v>
      </c>
      <c r="AS3717" t="s">
        <v>80</v>
      </c>
      <c r="AT3717" t="s">
        <v>80</v>
      </c>
      <c r="AU3717" t="s">
        <v>80</v>
      </c>
      <c r="AV3717" t="s">
        <v>9576</v>
      </c>
      <c r="AW3717" t="s">
        <v>4221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>
        <v>0</v>
      </c>
      <c r="BK3717">
        <v>0</v>
      </c>
      <c r="BL3717">
        <v>2016031326</v>
      </c>
      <c r="BM3717">
        <v>26</v>
      </c>
    </row>
    <row r="3718" spans="1:65">
      <c r="A3718" t="s">
        <v>9577</v>
      </c>
      <c r="B3718">
        <v>3717</v>
      </c>
      <c r="C3718" t="s">
        <v>57</v>
      </c>
      <c r="D3718" t="s">
        <v>55</v>
      </c>
      <c r="E3718">
        <v>26</v>
      </c>
      <c r="F3718">
        <v>2016031326</v>
      </c>
      <c r="G3718" t="s">
        <v>55</v>
      </c>
      <c r="H3718" t="s">
        <v>4222</v>
      </c>
      <c r="I3718" t="s">
        <v>55</v>
      </c>
      <c r="J3718" t="s">
        <v>55</v>
      </c>
      <c r="K3718" t="s">
        <v>55</v>
      </c>
      <c r="L3718" t="s">
        <v>55</v>
      </c>
      <c r="M3718" t="s">
        <v>55</v>
      </c>
      <c r="N3718" t="s">
        <v>57</v>
      </c>
      <c r="O3718" t="s">
        <v>57</v>
      </c>
      <c r="P3718" t="s">
        <v>57</v>
      </c>
      <c r="Q3718" t="s">
        <v>57</v>
      </c>
      <c r="R3718" t="s">
        <v>57</v>
      </c>
      <c r="S3718" t="s">
        <v>55</v>
      </c>
      <c r="T3718" t="s">
        <v>57</v>
      </c>
      <c r="U3718" t="s">
        <v>57</v>
      </c>
      <c r="V3718" t="s">
        <v>57</v>
      </c>
      <c r="W3718" t="s">
        <v>55</v>
      </c>
      <c r="X3718" t="s">
        <v>57</v>
      </c>
      <c r="Y3718" t="s">
        <v>57</v>
      </c>
      <c r="Z3718" t="s">
        <v>57</v>
      </c>
      <c r="AA3718" t="s">
        <v>57</v>
      </c>
      <c r="AB3718" t="s">
        <v>57</v>
      </c>
      <c r="AC3718" t="s">
        <v>57</v>
      </c>
      <c r="AD3718" t="s">
        <v>57</v>
      </c>
      <c r="AE3718">
        <v>0</v>
      </c>
      <c r="AF3718">
        <v>0</v>
      </c>
      <c r="AG3718">
        <v>0</v>
      </c>
      <c r="AH3718">
        <v>0</v>
      </c>
      <c r="AI3718" s="18" t="str">
        <f t="shared" si="233"/>
        <v>1</v>
      </c>
      <c r="AJ3718" s="18" t="str">
        <f t="shared" si="234"/>
        <v>1</v>
      </c>
      <c r="AK3718" s="18" t="str">
        <f t="shared" si="235"/>
        <v>1</v>
      </c>
      <c r="AL3718" s="18">
        <f t="shared" si="236"/>
        <v>0</v>
      </c>
      <c r="AM3718" t="s">
        <v>55</v>
      </c>
      <c r="AN3718" t="s">
        <v>55</v>
      </c>
      <c r="AO3718">
        <v>0</v>
      </c>
      <c r="AP3718">
        <v>1</v>
      </c>
      <c r="AQ3718">
        <v>0</v>
      </c>
      <c r="AR3718" t="s">
        <v>59</v>
      </c>
      <c r="AS3718" t="s">
        <v>80</v>
      </c>
      <c r="AT3718" t="s">
        <v>80</v>
      </c>
      <c r="AU3718" t="s">
        <v>80</v>
      </c>
      <c r="AV3718" t="s">
        <v>9577</v>
      </c>
      <c r="AW3718" t="s">
        <v>4222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>
        <v>0</v>
      </c>
      <c r="BK3718">
        <v>0</v>
      </c>
      <c r="BL3718">
        <v>2016031326</v>
      </c>
      <c r="BM3718">
        <v>26</v>
      </c>
    </row>
    <row r="3719" spans="1:65">
      <c r="A3719" t="s">
        <v>9578</v>
      </c>
      <c r="B3719">
        <v>3718</v>
      </c>
      <c r="C3719" t="s">
        <v>301</v>
      </c>
      <c r="D3719">
        <v>1</v>
      </c>
      <c r="E3719">
        <v>26</v>
      </c>
      <c r="F3719">
        <v>2016031326</v>
      </c>
      <c r="G3719">
        <v>20160313</v>
      </c>
      <c r="H3719" t="s">
        <v>4223</v>
      </c>
      <c r="I3719" t="s">
        <v>54</v>
      </c>
      <c r="J3719" t="s">
        <v>55</v>
      </c>
      <c r="K3719">
        <v>0</v>
      </c>
      <c r="L3719">
        <v>0</v>
      </c>
      <c r="M3719">
        <v>0</v>
      </c>
      <c r="N3719" t="s">
        <v>56</v>
      </c>
      <c r="O3719" t="s">
        <v>57</v>
      </c>
      <c r="P3719" t="s">
        <v>57</v>
      </c>
      <c r="Q3719" t="s">
        <v>3</v>
      </c>
      <c r="R3719" t="s">
        <v>80</v>
      </c>
      <c r="S3719" t="s">
        <v>55</v>
      </c>
      <c r="T3719" t="s">
        <v>56</v>
      </c>
      <c r="U3719" t="s">
        <v>56</v>
      </c>
      <c r="V3719" t="s">
        <v>56</v>
      </c>
      <c r="W3719" t="s">
        <v>55</v>
      </c>
      <c r="X3719" t="s">
        <v>56</v>
      </c>
      <c r="Y3719" t="s">
        <v>56</v>
      </c>
      <c r="Z3719" t="s">
        <v>56</v>
      </c>
      <c r="AA3719" t="s">
        <v>57</v>
      </c>
      <c r="AB3719" t="s">
        <v>56</v>
      </c>
      <c r="AC3719" t="s">
        <v>56</v>
      </c>
      <c r="AD3719" t="s">
        <v>56</v>
      </c>
      <c r="AE3719">
        <v>0</v>
      </c>
      <c r="AF3719">
        <v>0</v>
      </c>
      <c r="AG3719">
        <v>0</v>
      </c>
      <c r="AH3719">
        <v>1</v>
      </c>
      <c r="AI3719" s="18" t="str">
        <f t="shared" si="233"/>
        <v>1</v>
      </c>
      <c r="AJ3719" s="18" t="str">
        <f t="shared" si="234"/>
        <v>1</v>
      </c>
      <c r="AK3719" s="18" t="str">
        <f t="shared" si="235"/>
        <v>1</v>
      </c>
      <c r="AL3719" s="18">
        <f t="shared" si="236"/>
        <v>1</v>
      </c>
      <c r="AM3719" t="s">
        <v>55</v>
      </c>
      <c r="AN3719" t="s">
        <v>55</v>
      </c>
      <c r="AO3719">
        <v>0</v>
      </c>
      <c r="AP3719">
        <v>0</v>
      </c>
      <c r="AQ3719">
        <v>0</v>
      </c>
      <c r="AR3719" t="s">
        <v>59</v>
      </c>
      <c r="AS3719" t="s">
        <v>80</v>
      </c>
      <c r="AT3719" t="s">
        <v>80</v>
      </c>
      <c r="AU3719" t="s">
        <v>80</v>
      </c>
      <c r="AV3719" t="s">
        <v>9578</v>
      </c>
      <c r="AW3719" t="s">
        <v>4223</v>
      </c>
      <c r="AX3719">
        <v>0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2016031326</v>
      </c>
      <c r="BM3719">
        <v>26</v>
      </c>
    </row>
    <row r="3720" spans="1:65">
      <c r="A3720" t="s">
        <v>9579</v>
      </c>
      <c r="B3720">
        <v>3719</v>
      </c>
      <c r="C3720" t="s">
        <v>57</v>
      </c>
      <c r="D3720" t="s">
        <v>55</v>
      </c>
      <c r="E3720">
        <v>26</v>
      </c>
      <c r="F3720">
        <v>2016031326</v>
      </c>
      <c r="G3720" t="s">
        <v>55</v>
      </c>
      <c r="H3720" t="s">
        <v>4224</v>
      </c>
      <c r="I3720" t="s">
        <v>55</v>
      </c>
      <c r="J3720" t="s">
        <v>55</v>
      </c>
      <c r="K3720" t="s">
        <v>55</v>
      </c>
      <c r="L3720" t="s">
        <v>55</v>
      </c>
      <c r="M3720" t="s">
        <v>55</v>
      </c>
      <c r="N3720" t="s">
        <v>57</v>
      </c>
      <c r="O3720" t="s">
        <v>57</v>
      </c>
      <c r="P3720" t="s">
        <v>57</v>
      </c>
      <c r="Q3720" t="s">
        <v>57</v>
      </c>
      <c r="R3720" t="s">
        <v>57</v>
      </c>
      <c r="S3720" t="s">
        <v>55</v>
      </c>
      <c r="T3720" t="s">
        <v>57</v>
      </c>
      <c r="U3720" t="s">
        <v>57</v>
      </c>
      <c r="V3720" t="s">
        <v>57</v>
      </c>
      <c r="W3720" t="s">
        <v>55</v>
      </c>
      <c r="X3720" t="s">
        <v>57</v>
      </c>
      <c r="Y3720" t="s">
        <v>57</v>
      </c>
      <c r="Z3720" t="s">
        <v>57</v>
      </c>
      <c r="AA3720" t="s">
        <v>57</v>
      </c>
      <c r="AB3720" t="s">
        <v>57</v>
      </c>
      <c r="AC3720" t="s">
        <v>57</v>
      </c>
      <c r="AD3720" t="s">
        <v>57</v>
      </c>
      <c r="AE3720">
        <v>0</v>
      </c>
      <c r="AF3720">
        <v>0</v>
      </c>
      <c r="AG3720">
        <v>0</v>
      </c>
      <c r="AH3720">
        <v>0</v>
      </c>
      <c r="AI3720" s="18" t="str">
        <f t="shared" si="233"/>
        <v>1</v>
      </c>
      <c r="AJ3720" s="18" t="str">
        <f t="shared" si="234"/>
        <v>1</v>
      </c>
      <c r="AK3720" s="18" t="str">
        <f t="shared" si="235"/>
        <v>1</v>
      </c>
      <c r="AL3720" s="18">
        <f t="shared" si="236"/>
        <v>0</v>
      </c>
      <c r="AM3720" t="s">
        <v>55</v>
      </c>
      <c r="AN3720" t="s">
        <v>55</v>
      </c>
      <c r="AO3720">
        <v>0</v>
      </c>
      <c r="AP3720">
        <v>1</v>
      </c>
      <c r="AQ3720">
        <v>0</v>
      </c>
      <c r="AR3720" t="s">
        <v>59</v>
      </c>
      <c r="AS3720" t="s">
        <v>80</v>
      </c>
      <c r="AT3720" t="s">
        <v>80</v>
      </c>
      <c r="AU3720" t="s">
        <v>80</v>
      </c>
      <c r="AV3720" t="s">
        <v>9579</v>
      </c>
      <c r="AW3720" t="s">
        <v>4224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1</v>
      </c>
      <c r="BJ3720">
        <v>0</v>
      </c>
      <c r="BK3720">
        <v>0</v>
      </c>
      <c r="BL3720">
        <v>2016031326</v>
      </c>
      <c r="BM3720">
        <v>26</v>
      </c>
    </row>
    <row r="3721" spans="1:65">
      <c r="A3721" t="s">
        <v>9580</v>
      </c>
      <c r="B3721">
        <v>3720</v>
      </c>
      <c r="C3721" t="s">
        <v>57</v>
      </c>
      <c r="D3721" t="s">
        <v>55</v>
      </c>
      <c r="E3721">
        <v>26</v>
      </c>
      <c r="F3721">
        <v>2016031326</v>
      </c>
      <c r="G3721" t="s">
        <v>55</v>
      </c>
      <c r="H3721" t="s">
        <v>4225</v>
      </c>
      <c r="I3721" t="s">
        <v>55</v>
      </c>
      <c r="J3721" t="s">
        <v>55</v>
      </c>
      <c r="K3721" t="s">
        <v>55</v>
      </c>
      <c r="L3721" t="s">
        <v>55</v>
      </c>
      <c r="M3721" t="s">
        <v>55</v>
      </c>
      <c r="N3721" t="s">
        <v>57</v>
      </c>
      <c r="O3721" t="s">
        <v>57</v>
      </c>
      <c r="P3721" t="s">
        <v>57</v>
      </c>
      <c r="Q3721" t="s">
        <v>57</v>
      </c>
      <c r="R3721" t="s">
        <v>57</v>
      </c>
      <c r="S3721" t="s">
        <v>55</v>
      </c>
      <c r="T3721" t="s">
        <v>57</v>
      </c>
      <c r="U3721" t="s">
        <v>57</v>
      </c>
      <c r="V3721" t="s">
        <v>57</v>
      </c>
      <c r="W3721" t="s">
        <v>55</v>
      </c>
      <c r="X3721" t="s">
        <v>57</v>
      </c>
      <c r="Y3721" t="s">
        <v>57</v>
      </c>
      <c r="Z3721" t="s">
        <v>57</v>
      </c>
      <c r="AA3721" t="s">
        <v>57</v>
      </c>
      <c r="AB3721" t="s">
        <v>57</v>
      </c>
      <c r="AC3721" t="s">
        <v>57</v>
      </c>
      <c r="AD3721" t="s">
        <v>57</v>
      </c>
      <c r="AE3721">
        <v>0</v>
      </c>
      <c r="AF3721">
        <v>0</v>
      </c>
      <c r="AG3721">
        <v>0</v>
      </c>
      <c r="AH3721">
        <v>0</v>
      </c>
      <c r="AI3721" s="18" t="str">
        <f t="shared" si="233"/>
        <v>1</v>
      </c>
      <c r="AJ3721" s="18" t="str">
        <f t="shared" si="234"/>
        <v>1</v>
      </c>
      <c r="AK3721" s="18" t="str">
        <f t="shared" si="235"/>
        <v>1</v>
      </c>
      <c r="AL3721" s="18">
        <f t="shared" si="236"/>
        <v>0</v>
      </c>
      <c r="AM3721" t="s">
        <v>55</v>
      </c>
      <c r="AN3721" t="s">
        <v>55</v>
      </c>
      <c r="AO3721">
        <v>1</v>
      </c>
      <c r="AP3721">
        <v>1</v>
      </c>
      <c r="AQ3721">
        <v>0</v>
      </c>
      <c r="AR3721" t="s">
        <v>59</v>
      </c>
      <c r="AS3721" t="s">
        <v>80</v>
      </c>
      <c r="AT3721" t="s">
        <v>80</v>
      </c>
      <c r="AU3721" t="s">
        <v>80</v>
      </c>
      <c r="AV3721" t="s">
        <v>9580</v>
      </c>
      <c r="AW3721" t="s">
        <v>4225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1</v>
      </c>
      <c r="BJ3721">
        <v>0</v>
      </c>
      <c r="BK3721">
        <v>0</v>
      </c>
      <c r="BL3721">
        <v>2016031326</v>
      </c>
      <c r="BM3721">
        <v>26</v>
      </c>
    </row>
    <row r="3722" spans="1:65">
      <c r="A3722" t="s">
        <v>9581</v>
      </c>
      <c r="B3722">
        <v>3721</v>
      </c>
      <c r="C3722" t="s">
        <v>57</v>
      </c>
      <c r="D3722" t="s">
        <v>55</v>
      </c>
      <c r="E3722">
        <v>26</v>
      </c>
      <c r="F3722">
        <v>2016031326</v>
      </c>
      <c r="G3722" t="s">
        <v>55</v>
      </c>
      <c r="H3722" t="s">
        <v>4226</v>
      </c>
      <c r="I3722" t="s">
        <v>55</v>
      </c>
      <c r="J3722" t="s">
        <v>55</v>
      </c>
      <c r="K3722" t="s">
        <v>55</v>
      </c>
      <c r="L3722" t="s">
        <v>55</v>
      </c>
      <c r="M3722" t="s">
        <v>55</v>
      </c>
      <c r="N3722" t="s">
        <v>57</v>
      </c>
      <c r="O3722" t="s">
        <v>57</v>
      </c>
      <c r="P3722" t="s">
        <v>57</v>
      </c>
      <c r="Q3722" t="s">
        <v>57</v>
      </c>
      <c r="R3722" t="s">
        <v>57</v>
      </c>
      <c r="S3722" t="s">
        <v>55</v>
      </c>
      <c r="T3722" t="s">
        <v>57</v>
      </c>
      <c r="U3722" t="s">
        <v>57</v>
      </c>
      <c r="V3722" t="s">
        <v>57</v>
      </c>
      <c r="W3722" t="s">
        <v>55</v>
      </c>
      <c r="X3722" t="s">
        <v>57</v>
      </c>
      <c r="Y3722" t="s">
        <v>57</v>
      </c>
      <c r="Z3722" t="s">
        <v>57</v>
      </c>
      <c r="AA3722" t="s">
        <v>57</v>
      </c>
      <c r="AB3722" t="s">
        <v>57</v>
      </c>
      <c r="AC3722" t="s">
        <v>57</v>
      </c>
      <c r="AD3722" t="s">
        <v>57</v>
      </c>
      <c r="AE3722">
        <v>0</v>
      </c>
      <c r="AF3722">
        <v>0</v>
      </c>
      <c r="AG3722">
        <v>0</v>
      </c>
      <c r="AH3722">
        <v>0</v>
      </c>
      <c r="AI3722" s="18" t="str">
        <f t="shared" si="233"/>
        <v>1</v>
      </c>
      <c r="AJ3722" s="18" t="str">
        <f t="shared" si="234"/>
        <v>1</v>
      </c>
      <c r="AK3722" s="18" t="str">
        <f t="shared" si="235"/>
        <v>1</v>
      </c>
      <c r="AL3722" s="18">
        <f t="shared" si="236"/>
        <v>0</v>
      </c>
      <c r="AM3722" t="s">
        <v>55</v>
      </c>
      <c r="AN3722" t="s">
        <v>55</v>
      </c>
      <c r="AO3722">
        <v>0</v>
      </c>
      <c r="AP3722">
        <v>1</v>
      </c>
      <c r="AQ3722">
        <v>0</v>
      </c>
      <c r="AR3722" t="s">
        <v>59</v>
      </c>
      <c r="AS3722" t="s">
        <v>80</v>
      </c>
      <c r="AT3722" t="s">
        <v>80</v>
      </c>
      <c r="AU3722" t="s">
        <v>80</v>
      </c>
      <c r="AV3722" t="s">
        <v>9581</v>
      </c>
      <c r="AW3722" t="s">
        <v>4226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1</v>
      </c>
      <c r="BJ3722">
        <v>0</v>
      </c>
      <c r="BK3722">
        <v>0</v>
      </c>
      <c r="BL3722">
        <v>2016031326</v>
      </c>
      <c r="BM3722">
        <v>26</v>
      </c>
    </row>
    <row r="3723" spans="1:65">
      <c r="A3723" t="s">
        <v>9582</v>
      </c>
      <c r="B3723">
        <v>3722</v>
      </c>
      <c r="C3723" t="s">
        <v>57</v>
      </c>
      <c r="D3723" t="s">
        <v>55</v>
      </c>
      <c r="E3723">
        <v>26</v>
      </c>
      <c r="F3723">
        <v>2016031326</v>
      </c>
      <c r="G3723" t="s">
        <v>55</v>
      </c>
      <c r="H3723" t="s">
        <v>4227</v>
      </c>
      <c r="I3723" t="s">
        <v>55</v>
      </c>
      <c r="J3723" t="s">
        <v>55</v>
      </c>
      <c r="K3723" t="s">
        <v>55</v>
      </c>
      <c r="L3723" t="s">
        <v>55</v>
      </c>
      <c r="M3723" t="s">
        <v>55</v>
      </c>
      <c r="N3723" t="s">
        <v>57</v>
      </c>
      <c r="O3723" t="s">
        <v>57</v>
      </c>
      <c r="P3723" t="s">
        <v>57</v>
      </c>
      <c r="Q3723" t="s">
        <v>57</v>
      </c>
      <c r="R3723" t="s">
        <v>57</v>
      </c>
      <c r="S3723" t="s">
        <v>55</v>
      </c>
      <c r="T3723" t="s">
        <v>57</v>
      </c>
      <c r="U3723" t="s">
        <v>57</v>
      </c>
      <c r="V3723" t="s">
        <v>57</v>
      </c>
      <c r="W3723" t="s">
        <v>55</v>
      </c>
      <c r="X3723" t="s">
        <v>57</v>
      </c>
      <c r="Y3723" t="s">
        <v>57</v>
      </c>
      <c r="Z3723" t="s">
        <v>57</v>
      </c>
      <c r="AA3723" t="s">
        <v>57</v>
      </c>
      <c r="AB3723" t="s">
        <v>57</v>
      </c>
      <c r="AC3723" t="s">
        <v>57</v>
      </c>
      <c r="AD3723" t="s">
        <v>57</v>
      </c>
      <c r="AE3723">
        <v>0</v>
      </c>
      <c r="AF3723">
        <v>0</v>
      </c>
      <c r="AG3723">
        <v>0</v>
      </c>
      <c r="AH3723">
        <v>0</v>
      </c>
      <c r="AI3723" s="18" t="str">
        <f t="shared" si="233"/>
        <v>1</v>
      </c>
      <c r="AJ3723" s="18" t="str">
        <f t="shared" si="234"/>
        <v>1</v>
      </c>
      <c r="AK3723" s="18" t="str">
        <f t="shared" si="235"/>
        <v>1</v>
      </c>
      <c r="AL3723" s="18">
        <f t="shared" si="236"/>
        <v>0</v>
      </c>
      <c r="AM3723" t="s">
        <v>55</v>
      </c>
      <c r="AN3723" t="s">
        <v>55</v>
      </c>
      <c r="AO3723">
        <v>0</v>
      </c>
      <c r="AP3723">
        <v>1</v>
      </c>
      <c r="AQ3723">
        <v>0</v>
      </c>
      <c r="AR3723" t="s">
        <v>59</v>
      </c>
      <c r="AS3723" t="s">
        <v>80</v>
      </c>
      <c r="AT3723" t="s">
        <v>80</v>
      </c>
      <c r="AU3723" t="s">
        <v>80</v>
      </c>
      <c r="AV3723" t="s">
        <v>9582</v>
      </c>
      <c r="AW3723" t="s">
        <v>4227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1</v>
      </c>
      <c r="BJ3723">
        <v>0</v>
      </c>
      <c r="BK3723">
        <v>0</v>
      </c>
      <c r="BL3723">
        <v>2016031326</v>
      </c>
      <c r="BM3723">
        <v>26</v>
      </c>
    </row>
    <row r="3724" spans="1:65">
      <c r="A3724" t="s">
        <v>9583</v>
      </c>
      <c r="B3724">
        <v>3723</v>
      </c>
      <c r="C3724" t="s">
        <v>57</v>
      </c>
      <c r="D3724" t="s">
        <v>55</v>
      </c>
      <c r="E3724">
        <v>26</v>
      </c>
      <c r="F3724">
        <v>2016031326</v>
      </c>
      <c r="G3724" t="s">
        <v>55</v>
      </c>
      <c r="H3724" t="s">
        <v>4228</v>
      </c>
      <c r="I3724" t="s">
        <v>55</v>
      </c>
      <c r="J3724" t="s">
        <v>55</v>
      </c>
      <c r="K3724" t="s">
        <v>55</v>
      </c>
      <c r="L3724" t="s">
        <v>55</v>
      </c>
      <c r="M3724" t="s">
        <v>55</v>
      </c>
      <c r="N3724" t="s">
        <v>57</v>
      </c>
      <c r="O3724" t="s">
        <v>57</v>
      </c>
      <c r="P3724" t="s">
        <v>57</v>
      </c>
      <c r="Q3724" t="s">
        <v>57</v>
      </c>
      <c r="R3724" t="s">
        <v>57</v>
      </c>
      <c r="S3724" t="s">
        <v>55</v>
      </c>
      <c r="T3724" t="s">
        <v>57</v>
      </c>
      <c r="U3724" t="s">
        <v>57</v>
      </c>
      <c r="V3724" t="s">
        <v>57</v>
      </c>
      <c r="W3724" t="s">
        <v>55</v>
      </c>
      <c r="X3724" t="s">
        <v>57</v>
      </c>
      <c r="Y3724" t="s">
        <v>57</v>
      </c>
      <c r="Z3724" t="s">
        <v>57</v>
      </c>
      <c r="AA3724" t="s">
        <v>57</v>
      </c>
      <c r="AB3724" t="s">
        <v>57</v>
      </c>
      <c r="AC3724" t="s">
        <v>57</v>
      </c>
      <c r="AD3724" t="s">
        <v>57</v>
      </c>
      <c r="AE3724">
        <v>0</v>
      </c>
      <c r="AF3724">
        <v>0</v>
      </c>
      <c r="AG3724">
        <v>0</v>
      </c>
      <c r="AH3724">
        <v>0</v>
      </c>
      <c r="AI3724" s="18" t="str">
        <f t="shared" si="233"/>
        <v>1</v>
      </c>
      <c r="AJ3724" s="18" t="str">
        <f t="shared" si="234"/>
        <v>1</v>
      </c>
      <c r="AK3724" s="18" t="str">
        <f t="shared" si="235"/>
        <v>1</v>
      </c>
      <c r="AL3724" s="18">
        <f t="shared" si="236"/>
        <v>0</v>
      </c>
      <c r="AM3724" t="s">
        <v>55</v>
      </c>
      <c r="AN3724" t="s">
        <v>55</v>
      </c>
      <c r="AO3724">
        <v>0</v>
      </c>
      <c r="AP3724">
        <v>1</v>
      </c>
      <c r="AQ3724">
        <v>0</v>
      </c>
      <c r="AR3724" t="s">
        <v>59</v>
      </c>
      <c r="AS3724" t="s">
        <v>80</v>
      </c>
      <c r="AT3724" t="s">
        <v>80</v>
      </c>
      <c r="AU3724" t="s">
        <v>80</v>
      </c>
      <c r="AV3724" t="s">
        <v>9583</v>
      </c>
      <c r="AW3724" t="s">
        <v>4228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1</v>
      </c>
      <c r="BJ3724">
        <v>0</v>
      </c>
      <c r="BK3724">
        <v>0</v>
      </c>
      <c r="BL3724">
        <v>2016031326</v>
      </c>
      <c r="BM3724">
        <v>26</v>
      </c>
    </row>
    <row r="3725" spans="1:65">
      <c r="A3725" t="s">
        <v>9584</v>
      </c>
      <c r="B3725">
        <v>3724</v>
      </c>
      <c r="C3725" t="s">
        <v>57</v>
      </c>
      <c r="D3725" t="s">
        <v>55</v>
      </c>
      <c r="E3725">
        <v>26</v>
      </c>
      <c r="F3725">
        <v>2016031326</v>
      </c>
      <c r="G3725" t="s">
        <v>55</v>
      </c>
      <c r="H3725" t="s">
        <v>4229</v>
      </c>
      <c r="I3725" t="s">
        <v>55</v>
      </c>
      <c r="J3725" t="s">
        <v>55</v>
      </c>
      <c r="K3725" t="s">
        <v>55</v>
      </c>
      <c r="L3725" t="s">
        <v>55</v>
      </c>
      <c r="M3725" t="s">
        <v>55</v>
      </c>
      <c r="N3725" t="s">
        <v>57</v>
      </c>
      <c r="O3725" t="s">
        <v>57</v>
      </c>
      <c r="P3725" t="s">
        <v>57</v>
      </c>
      <c r="Q3725" t="s">
        <v>57</v>
      </c>
      <c r="R3725" t="s">
        <v>57</v>
      </c>
      <c r="S3725" t="s">
        <v>55</v>
      </c>
      <c r="T3725" t="s">
        <v>57</v>
      </c>
      <c r="U3725" t="s">
        <v>57</v>
      </c>
      <c r="V3725" t="s">
        <v>57</v>
      </c>
      <c r="W3725" t="s">
        <v>55</v>
      </c>
      <c r="X3725" t="s">
        <v>57</v>
      </c>
      <c r="Y3725" t="s">
        <v>57</v>
      </c>
      <c r="Z3725" t="s">
        <v>57</v>
      </c>
      <c r="AA3725" t="s">
        <v>57</v>
      </c>
      <c r="AB3725" t="s">
        <v>57</v>
      </c>
      <c r="AC3725" t="s">
        <v>57</v>
      </c>
      <c r="AD3725" t="s">
        <v>57</v>
      </c>
      <c r="AE3725">
        <v>0</v>
      </c>
      <c r="AF3725">
        <v>0</v>
      </c>
      <c r="AG3725">
        <v>0</v>
      </c>
      <c r="AH3725">
        <v>0</v>
      </c>
      <c r="AI3725" s="18" t="str">
        <f t="shared" si="233"/>
        <v>1</v>
      </c>
      <c r="AJ3725" s="18" t="str">
        <f t="shared" si="234"/>
        <v>1</v>
      </c>
      <c r="AK3725" s="18" t="str">
        <f t="shared" si="235"/>
        <v>1</v>
      </c>
      <c r="AL3725" s="18">
        <f t="shared" si="236"/>
        <v>0</v>
      </c>
      <c r="AM3725" t="s">
        <v>55</v>
      </c>
      <c r="AN3725" t="s">
        <v>55</v>
      </c>
      <c r="AO3725">
        <v>0</v>
      </c>
      <c r="AP3725">
        <v>1</v>
      </c>
      <c r="AQ3725">
        <v>0</v>
      </c>
      <c r="AR3725" t="s">
        <v>59</v>
      </c>
      <c r="AS3725" t="s">
        <v>80</v>
      </c>
      <c r="AT3725" t="s">
        <v>80</v>
      </c>
      <c r="AU3725" t="s">
        <v>80</v>
      </c>
      <c r="AV3725" t="s">
        <v>9584</v>
      </c>
      <c r="AW3725" t="s">
        <v>4229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1</v>
      </c>
      <c r="BJ3725">
        <v>0</v>
      </c>
      <c r="BK3725">
        <v>0</v>
      </c>
      <c r="BL3725">
        <v>2016031326</v>
      </c>
      <c r="BM3725">
        <v>26</v>
      </c>
    </row>
    <row r="3726" spans="1:65">
      <c r="A3726" t="s">
        <v>9585</v>
      </c>
      <c r="B3726">
        <v>3725</v>
      </c>
      <c r="C3726" t="s">
        <v>57</v>
      </c>
      <c r="D3726" t="s">
        <v>55</v>
      </c>
      <c r="E3726">
        <v>26</v>
      </c>
      <c r="F3726">
        <v>2016031326</v>
      </c>
      <c r="G3726" t="s">
        <v>55</v>
      </c>
      <c r="H3726" t="s">
        <v>4230</v>
      </c>
      <c r="I3726" t="s">
        <v>55</v>
      </c>
      <c r="J3726" t="s">
        <v>55</v>
      </c>
      <c r="K3726" t="s">
        <v>55</v>
      </c>
      <c r="L3726" t="s">
        <v>55</v>
      </c>
      <c r="M3726" t="s">
        <v>55</v>
      </c>
      <c r="N3726" t="s">
        <v>57</v>
      </c>
      <c r="O3726" t="s">
        <v>57</v>
      </c>
      <c r="P3726" t="s">
        <v>57</v>
      </c>
      <c r="Q3726" t="s">
        <v>57</v>
      </c>
      <c r="R3726" t="s">
        <v>57</v>
      </c>
      <c r="S3726" t="s">
        <v>55</v>
      </c>
      <c r="T3726" t="s">
        <v>57</v>
      </c>
      <c r="U3726" t="s">
        <v>57</v>
      </c>
      <c r="V3726" t="s">
        <v>57</v>
      </c>
      <c r="W3726" t="s">
        <v>55</v>
      </c>
      <c r="X3726" t="s">
        <v>57</v>
      </c>
      <c r="Y3726" t="s">
        <v>57</v>
      </c>
      <c r="Z3726" t="s">
        <v>57</v>
      </c>
      <c r="AA3726" t="s">
        <v>57</v>
      </c>
      <c r="AB3726" t="s">
        <v>57</v>
      </c>
      <c r="AC3726" t="s">
        <v>57</v>
      </c>
      <c r="AD3726" t="s">
        <v>57</v>
      </c>
      <c r="AE3726">
        <v>0</v>
      </c>
      <c r="AF3726">
        <v>0</v>
      </c>
      <c r="AG3726">
        <v>0</v>
      </c>
      <c r="AH3726">
        <v>0</v>
      </c>
      <c r="AI3726" s="18" t="str">
        <f t="shared" si="233"/>
        <v>1</v>
      </c>
      <c r="AJ3726" s="18" t="str">
        <f t="shared" si="234"/>
        <v>1</v>
      </c>
      <c r="AK3726" s="18" t="str">
        <f t="shared" si="235"/>
        <v>1</v>
      </c>
      <c r="AL3726" s="18">
        <f t="shared" si="236"/>
        <v>0</v>
      </c>
      <c r="AM3726" t="s">
        <v>55</v>
      </c>
      <c r="AN3726" t="s">
        <v>55</v>
      </c>
      <c r="AO3726">
        <v>1</v>
      </c>
      <c r="AP3726">
        <v>1</v>
      </c>
      <c r="AQ3726">
        <v>0</v>
      </c>
      <c r="AR3726" t="s">
        <v>59</v>
      </c>
      <c r="AS3726" t="s">
        <v>80</v>
      </c>
      <c r="AT3726" t="s">
        <v>80</v>
      </c>
      <c r="AU3726" t="s">
        <v>80</v>
      </c>
      <c r="AV3726" t="s">
        <v>9585</v>
      </c>
      <c r="AW3726" t="s">
        <v>4230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0</v>
      </c>
      <c r="BL3726">
        <v>2016031326</v>
      </c>
      <c r="BM3726">
        <v>26</v>
      </c>
    </row>
    <row r="3727" spans="1:65">
      <c r="A3727" t="s">
        <v>9586</v>
      </c>
      <c r="B3727">
        <v>3726</v>
      </c>
      <c r="C3727" t="s">
        <v>301</v>
      </c>
      <c r="D3727">
        <v>1</v>
      </c>
      <c r="E3727">
        <v>26</v>
      </c>
      <c r="F3727">
        <v>2016031326</v>
      </c>
      <c r="G3727">
        <v>20160313</v>
      </c>
      <c r="H3727" t="s">
        <v>4231</v>
      </c>
      <c r="I3727" t="s">
        <v>54</v>
      </c>
      <c r="J3727" t="s">
        <v>55</v>
      </c>
      <c r="K3727">
        <v>0</v>
      </c>
      <c r="L3727">
        <v>0</v>
      </c>
      <c r="M3727">
        <v>0</v>
      </c>
      <c r="N3727" t="s">
        <v>56</v>
      </c>
      <c r="O3727" t="s">
        <v>57</v>
      </c>
      <c r="P3727" t="s">
        <v>57</v>
      </c>
      <c r="Q3727" t="s">
        <v>3</v>
      </c>
      <c r="R3727" t="s">
        <v>80</v>
      </c>
      <c r="S3727" t="s">
        <v>55</v>
      </c>
      <c r="T3727" t="s">
        <v>56</v>
      </c>
      <c r="U3727" t="s">
        <v>56</v>
      </c>
      <c r="V3727" t="s">
        <v>56</v>
      </c>
      <c r="W3727" t="s">
        <v>55</v>
      </c>
      <c r="X3727" t="s">
        <v>56</v>
      </c>
      <c r="Y3727" t="s">
        <v>56</v>
      </c>
      <c r="Z3727" t="s">
        <v>56</v>
      </c>
      <c r="AA3727" t="s">
        <v>57</v>
      </c>
      <c r="AB3727" t="s">
        <v>56</v>
      </c>
      <c r="AC3727" t="s">
        <v>56</v>
      </c>
      <c r="AD3727" t="s">
        <v>56</v>
      </c>
      <c r="AE3727">
        <v>0</v>
      </c>
      <c r="AF3727">
        <v>0</v>
      </c>
      <c r="AG3727">
        <v>0</v>
      </c>
      <c r="AH3727">
        <v>1</v>
      </c>
      <c r="AI3727" s="18" t="str">
        <f t="shared" si="233"/>
        <v>1</v>
      </c>
      <c r="AJ3727" s="18" t="str">
        <f t="shared" si="234"/>
        <v>1</v>
      </c>
      <c r="AK3727" s="18" t="str">
        <f t="shared" si="235"/>
        <v>1</v>
      </c>
      <c r="AL3727" s="18">
        <f t="shared" si="236"/>
        <v>1</v>
      </c>
      <c r="AM3727" t="s">
        <v>55</v>
      </c>
      <c r="AN3727" t="s">
        <v>55</v>
      </c>
      <c r="AO3727">
        <v>0</v>
      </c>
      <c r="AP3727">
        <v>0</v>
      </c>
      <c r="AQ3727">
        <v>0</v>
      </c>
      <c r="AR3727" t="s">
        <v>59</v>
      </c>
      <c r="AS3727" t="s">
        <v>80</v>
      </c>
      <c r="AT3727" t="s">
        <v>80</v>
      </c>
      <c r="AU3727" t="s">
        <v>80</v>
      </c>
      <c r="AV3727" t="s">
        <v>9586</v>
      </c>
      <c r="AW3727" t="s">
        <v>4231</v>
      </c>
      <c r="AX3727">
        <v>0</v>
      </c>
      <c r="AY3727">
        <v>0</v>
      </c>
      <c r="AZ3727">
        <v>0</v>
      </c>
      <c r="BA3727">
        <v>1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1</v>
      </c>
      <c r="BL3727">
        <v>2016031326</v>
      </c>
      <c r="BM3727">
        <v>26</v>
      </c>
    </row>
    <row r="3728" spans="1:65">
      <c r="A3728" t="s">
        <v>9587</v>
      </c>
      <c r="B3728">
        <v>3727</v>
      </c>
      <c r="C3728" t="s">
        <v>301</v>
      </c>
      <c r="D3728">
        <v>1</v>
      </c>
      <c r="E3728">
        <v>26</v>
      </c>
      <c r="F3728">
        <v>2016031326</v>
      </c>
      <c r="G3728">
        <v>20160313</v>
      </c>
      <c r="H3728" t="s">
        <v>4232</v>
      </c>
      <c r="I3728" t="s">
        <v>54</v>
      </c>
      <c r="J3728" t="s">
        <v>55</v>
      </c>
      <c r="K3728">
        <v>0</v>
      </c>
      <c r="L3728">
        <v>0</v>
      </c>
      <c r="M3728">
        <v>0</v>
      </c>
      <c r="N3728" t="s">
        <v>56</v>
      </c>
      <c r="O3728" t="s">
        <v>57</v>
      </c>
      <c r="P3728" t="s">
        <v>57</v>
      </c>
      <c r="Q3728" t="s">
        <v>3</v>
      </c>
      <c r="R3728" t="s">
        <v>58</v>
      </c>
      <c r="S3728" t="s">
        <v>55</v>
      </c>
      <c r="T3728" t="s">
        <v>56</v>
      </c>
      <c r="U3728" t="s">
        <v>56</v>
      </c>
      <c r="V3728" t="s">
        <v>56</v>
      </c>
      <c r="W3728" t="s">
        <v>55</v>
      </c>
      <c r="X3728" t="s">
        <v>56</v>
      </c>
      <c r="Y3728" t="s">
        <v>56</v>
      </c>
      <c r="Z3728" t="s">
        <v>56</v>
      </c>
      <c r="AA3728" t="s">
        <v>57</v>
      </c>
      <c r="AB3728" t="s">
        <v>56</v>
      </c>
      <c r="AC3728" t="s">
        <v>56</v>
      </c>
      <c r="AD3728" t="s">
        <v>56</v>
      </c>
      <c r="AE3728">
        <v>0</v>
      </c>
      <c r="AF3728">
        <v>0</v>
      </c>
      <c r="AG3728">
        <v>0</v>
      </c>
      <c r="AH3728">
        <v>1</v>
      </c>
      <c r="AI3728" s="18" t="str">
        <f t="shared" si="233"/>
        <v>1</v>
      </c>
      <c r="AJ3728" s="18" t="str">
        <f t="shared" si="234"/>
        <v>1</v>
      </c>
      <c r="AK3728" s="18" t="str">
        <f t="shared" si="235"/>
        <v>1</v>
      </c>
      <c r="AL3728" s="18">
        <f t="shared" si="236"/>
        <v>1</v>
      </c>
      <c r="AM3728" t="s">
        <v>55</v>
      </c>
      <c r="AN3728" t="s">
        <v>55</v>
      </c>
      <c r="AO3728">
        <v>1</v>
      </c>
      <c r="AP3728">
        <v>0</v>
      </c>
      <c r="AQ3728">
        <v>0</v>
      </c>
      <c r="AR3728" t="s">
        <v>59</v>
      </c>
      <c r="AS3728" t="s">
        <v>58</v>
      </c>
      <c r="AT3728" t="s">
        <v>58</v>
      </c>
      <c r="AU3728" t="s">
        <v>1326</v>
      </c>
      <c r="AV3728" t="s">
        <v>9587</v>
      </c>
      <c r="AW3728" t="s">
        <v>4232</v>
      </c>
      <c r="AX3728">
        <v>0</v>
      </c>
      <c r="AY3728">
        <v>0</v>
      </c>
      <c r="AZ3728">
        <v>0</v>
      </c>
      <c r="BA3728">
        <v>1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1</v>
      </c>
      <c r="BL3728">
        <v>2016031326</v>
      </c>
      <c r="BM3728">
        <v>26</v>
      </c>
    </row>
    <row r="3729" spans="1:65">
      <c r="A3729" t="s">
        <v>9588</v>
      </c>
      <c r="B3729">
        <v>3728</v>
      </c>
      <c r="C3729" t="s">
        <v>301</v>
      </c>
      <c r="D3729">
        <v>1</v>
      </c>
      <c r="E3729">
        <v>26</v>
      </c>
      <c r="F3729">
        <v>2016031326</v>
      </c>
      <c r="G3729">
        <v>20160313</v>
      </c>
      <c r="H3729" t="s">
        <v>4233</v>
      </c>
      <c r="I3729" t="s">
        <v>54</v>
      </c>
      <c r="J3729" t="s">
        <v>55</v>
      </c>
      <c r="K3729">
        <v>0</v>
      </c>
      <c r="L3729">
        <v>0</v>
      </c>
      <c r="M3729">
        <v>0</v>
      </c>
      <c r="N3729" t="s">
        <v>56</v>
      </c>
      <c r="O3729" t="s">
        <v>57</v>
      </c>
      <c r="P3729" t="s">
        <v>57</v>
      </c>
      <c r="Q3729" t="s">
        <v>3</v>
      </c>
      <c r="R3729" t="s">
        <v>80</v>
      </c>
      <c r="S3729" t="s">
        <v>55</v>
      </c>
      <c r="T3729" t="s">
        <v>56</v>
      </c>
      <c r="U3729" t="s">
        <v>56</v>
      </c>
      <c r="V3729" t="s">
        <v>56</v>
      </c>
      <c r="W3729" t="s">
        <v>55</v>
      </c>
      <c r="X3729" t="s">
        <v>56</v>
      </c>
      <c r="Y3729" t="s">
        <v>56</v>
      </c>
      <c r="Z3729" t="s">
        <v>56</v>
      </c>
      <c r="AA3729" t="s">
        <v>57</v>
      </c>
      <c r="AB3729" t="s">
        <v>56</v>
      </c>
      <c r="AC3729" t="s">
        <v>56</v>
      </c>
      <c r="AD3729" t="s">
        <v>56</v>
      </c>
      <c r="AE3729">
        <v>0</v>
      </c>
      <c r="AF3729">
        <v>0</v>
      </c>
      <c r="AG3729">
        <v>0</v>
      </c>
      <c r="AH3729">
        <v>1</v>
      </c>
      <c r="AI3729" s="18" t="str">
        <f t="shared" si="233"/>
        <v>1</v>
      </c>
      <c r="AJ3729" s="18" t="str">
        <f t="shared" si="234"/>
        <v>1</v>
      </c>
      <c r="AK3729" s="18" t="str">
        <f t="shared" si="235"/>
        <v>1</v>
      </c>
      <c r="AL3729" s="18">
        <f t="shared" si="236"/>
        <v>1</v>
      </c>
      <c r="AM3729" t="s">
        <v>55</v>
      </c>
      <c r="AN3729" t="s">
        <v>55</v>
      </c>
      <c r="AO3729">
        <v>0</v>
      </c>
      <c r="AP3729">
        <v>0</v>
      </c>
      <c r="AQ3729">
        <v>0</v>
      </c>
      <c r="AR3729" t="s">
        <v>59</v>
      </c>
      <c r="AS3729" t="s">
        <v>80</v>
      </c>
      <c r="AT3729" t="s">
        <v>80</v>
      </c>
      <c r="AU3729" t="s">
        <v>80</v>
      </c>
      <c r="AV3729" t="s">
        <v>9588</v>
      </c>
      <c r="AW3729" t="s">
        <v>4233</v>
      </c>
      <c r="AX3729">
        <v>0</v>
      </c>
      <c r="AY3729">
        <v>0</v>
      </c>
      <c r="AZ3729">
        <v>0</v>
      </c>
      <c r="BA3729">
        <v>1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1</v>
      </c>
      <c r="BL3729">
        <v>2016031326</v>
      </c>
      <c r="BM3729">
        <v>26</v>
      </c>
    </row>
    <row r="3730" spans="1:65">
      <c r="A3730" t="s">
        <v>9589</v>
      </c>
      <c r="B3730">
        <v>3729</v>
      </c>
      <c r="C3730" t="s">
        <v>301</v>
      </c>
      <c r="D3730">
        <v>1</v>
      </c>
      <c r="E3730">
        <v>26</v>
      </c>
      <c r="F3730">
        <v>2016031326</v>
      </c>
      <c r="G3730">
        <v>20160313</v>
      </c>
      <c r="H3730" t="s">
        <v>4234</v>
      </c>
      <c r="I3730" t="s">
        <v>54</v>
      </c>
      <c r="J3730" t="s">
        <v>55</v>
      </c>
      <c r="K3730">
        <v>1</v>
      </c>
      <c r="L3730">
        <v>1</v>
      </c>
      <c r="M3730">
        <v>0</v>
      </c>
      <c r="N3730" t="s">
        <v>56</v>
      </c>
      <c r="O3730" t="s">
        <v>80</v>
      </c>
      <c r="P3730" t="s">
        <v>68</v>
      </c>
      <c r="Q3730" t="s">
        <v>3</v>
      </c>
      <c r="R3730" t="s">
        <v>80</v>
      </c>
      <c r="S3730" t="s">
        <v>55</v>
      </c>
      <c r="T3730" t="s">
        <v>56</v>
      </c>
      <c r="U3730" t="s">
        <v>56</v>
      </c>
      <c r="V3730" t="s">
        <v>56</v>
      </c>
      <c r="W3730" t="s">
        <v>55</v>
      </c>
      <c r="X3730" t="s">
        <v>56</v>
      </c>
      <c r="Y3730" t="s">
        <v>56</v>
      </c>
      <c r="Z3730" t="s">
        <v>56</v>
      </c>
      <c r="AA3730" t="s">
        <v>57</v>
      </c>
      <c r="AB3730" t="s">
        <v>56</v>
      </c>
      <c r="AC3730" t="s">
        <v>56</v>
      </c>
      <c r="AD3730" t="s">
        <v>56</v>
      </c>
      <c r="AE3730">
        <v>0</v>
      </c>
      <c r="AF3730">
        <v>0</v>
      </c>
      <c r="AG3730">
        <v>0</v>
      </c>
      <c r="AH3730">
        <v>1</v>
      </c>
      <c r="AI3730" s="18" t="str">
        <f t="shared" si="233"/>
        <v>1</v>
      </c>
      <c r="AJ3730" s="18" t="str">
        <f t="shared" si="234"/>
        <v>1</v>
      </c>
      <c r="AK3730" s="18" t="str">
        <f t="shared" si="235"/>
        <v>1</v>
      </c>
      <c r="AL3730" s="18">
        <f t="shared" si="236"/>
        <v>1</v>
      </c>
      <c r="AM3730" t="s">
        <v>55</v>
      </c>
      <c r="AN3730" t="s">
        <v>55</v>
      </c>
      <c r="AO3730">
        <v>0</v>
      </c>
      <c r="AP3730">
        <v>0</v>
      </c>
      <c r="AQ3730">
        <v>0</v>
      </c>
      <c r="AR3730" t="s">
        <v>59</v>
      </c>
      <c r="AS3730" t="s">
        <v>80</v>
      </c>
      <c r="AT3730" t="s">
        <v>80</v>
      </c>
      <c r="AU3730" t="s">
        <v>80</v>
      </c>
      <c r="AV3730" t="s">
        <v>9589</v>
      </c>
      <c r="AW3730" t="s">
        <v>4234</v>
      </c>
      <c r="AX3730">
        <v>0</v>
      </c>
      <c r="AY3730">
        <v>0</v>
      </c>
      <c r="AZ3730">
        <v>0</v>
      </c>
      <c r="BA3730">
        <v>1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1</v>
      </c>
      <c r="BL3730">
        <v>2016031326</v>
      </c>
      <c r="BM3730">
        <v>26</v>
      </c>
    </row>
    <row r="3731" spans="1:65">
      <c r="A3731" t="s">
        <v>9590</v>
      </c>
      <c r="B3731">
        <v>3730</v>
      </c>
      <c r="C3731" t="s">
        <v>301</v>
      </c>
      <c r="D3731">
        <v>1</v>
      </c>
      <c r="E3731">
        <v>26</v>
      </c>
      <c r="F3731">
        <v>2016031326</v>
      </c>
      <c r="G3731">
        <v>20160313</v>
      </c>
      <c r="H3731" t="s">
        <v>4235</v>
      </c>
      <c r="I3731" t="s">
        <v>54</v>
      </c>
      <c r="J3731" t="s">
        <v>55</v>
      </c>
      <c r="K3731">
        <v>0</v>
      </c>
      <c r="L3731">
        <v>0</v>
      </c>
      <c r="M3731">
        <v>0</v>
      </c>
      <c r="N3731" t="s">
        <v>56</v>
      </c>
      <c r="O3731" t="s">
        <v>57</v>
      </c>
      <c r="P3731" t="s">
        <v>57</v>
      </c>
      <c r="Q3731" t="s">
        <v>4</v>
      </c>
      <c r="R3731" t="s">
        <v>80</v>
      </c>
      <c r="S3731" t="s">
        <v>55</v>
      </c>
      <c r="T3731" t="s">
        <v>56</v>
      </c>
      <c r="U3731" t="s">
        <v>56</v>
      </c>
      <c r="V3731" t="s">
        <v>56</v>
      </c>
      <c r="W3731" t="s">
        <v>55</v>
      </c>
      <c r="X3731" t="s">
        <v>56</v>
      </c>
      <c r="Y3731" t="s">
        <v>56</v>
      </c>
      <c r="Z3731" t="s">
        <v>56</v>
      </c>
      <c r="AA3731" t="s">
        <v>57</v>
      </c>
      <c r="AB3731" t="s">
        <v>56</v>
      </c>
      <c r="AC3731" t="s">
        <v>56</v>
      </c>
      <c r="AD3731" t="s">
        <v>56</v>
      </c>
      <c r="AE3731">
        <v>0</v>
      </c>
      <c r="AF3731">
        <v>0</v>
      </c>
      <c r="AG3731">
        <v>0</v>
      </c>
      <c r="AH3731">
        <v>1</v>
      </c>
      <c r="AI3731" s="18" t="str">
        <f t="shared" si="233"/>
        <v>1</v>
      </c>
      <c r="AJ3731" s="18" t="str">
        <f t="shared" si="234"/>
        <v>1</v>
      </c>
      <c r="AK3731" s="18" t="str">
        <f t="shared" si="235"/>
        <v>1</v>
      </c>
      <c r="AL3731" s="18">
        <f t="shared" si="236"/>
        <v>1</v>
      </c>
      <c r="AM3731" t="s">
        <v>55</v>
      </c>
      <c r="AN3731" t="s">
        <v>55</v>
      </c>
      <c r="AO3731">
        <v>0</v>
      </c>
      <c r="AP3731">
        <v>0</v>
      </c>
      <c r="AQ3731">
        <v>0</v>
      </c>
      <c r="AR3731" t="s">
        <v>59</v>
      </c>
      <c r="AS3731" t="s">
        <v>80</v>
      </c>
      <c r="AT3731" t="s">
        <v>80</v>
      </c>
      <c r="AU3731" t="s">
        <v>80</v>
      </c>
      <c r="AV3731" t="s">
        <v>9590</v>
      </c>
      <c r="AW3731" t="s">
        <v>4235</v>
      </c>
      <c r="AX3731">
        <v>0</v>
      </c>
      <c r="AY3731">
        <v>0</v>
      </c>
      <c r="AZ3731">
        <v>0</v>
      </c>
      <c r="BA3731">
        <v>1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1</v>
      </c>
      <c r="BL3731">
        <v>2016031326</v>
      </c>
      <c r="BM3731">
        <v>26</v>
      </c>
    </row>
    <row r="3732" spans="1:65">
      <c r="A3732" t="s">
        <v>9591</v>
      </c>
      <c r="B3732">
        <v>3731</v>
      </c>
      <c r="C3732" t="s">
        <v>301</v>
      </c>
      <c r="D3732">
        <v>1</v>
      </c>
      <c r="E3732">
        <v>26</v>
      </c>
      <c r="F3732">
        <v>2016031326</v>
      </c>
      <c r="G3732">
        <v>20160313</v>
      </c>
      <c r="H3732" t="s">
        <v>4236</v>
      </c>
      <c r="I3732" t="s">
        <v>54</v>
      </c>
      <c r="J3732" t="s">
        <v>55</v>
      </c>
      <c r="K3732">
        <v>0</v>
      </c>
      <c r="L3732">
        <v>0</v>
      </c>
      <c r="M3732">
        <v>0</v>
      </c>
      <c r="N3732" t="s">
        <v>56</v>
      </c>
      <c r="O3732" t="s">
        <v>57</v>
      </c>
      <c r="P3732" t="s">
        <v>57</v>
      </c>
      <c r="Q3732" t="s">
        <v>4</v>
      </c>
      <c r="R3732" t="s">
        <v>80</v>
      </c>
      <c r="S3732" t="s">
        <v>55</v>
      </c>
      <c r="T3732" t="s">
        <v>56</v>
      </c>
      <c r="U3732" t="s">
        <v>56</v>
      </c>
      <c r="V3732" t="s">
        <v>56</v>
      </c>
      <c r="W3732" t="s">
        <v>55</v>
      </c>
      <c r="X3732" t="s">
        <v>56</v>
      </c>
      <c r="Y3732" t="s">
        <v>56</v>
      </c>
      <c r="Z3732" t="s">
        <v>56</v>
      </c>
      <c r="AA3732" t="s">
        <v>57</v>
      </c>
      <c r="AB3732" t="s">
        <v>56</v>
      </c>
      <c r="AC3732" t="s">
        <v>56</v>
      </c>
      <c r="AD3732" t="s">
        <v>56</v>
      </c>
      <c r="AE3732">
        <v>0</v>
      </c>
      <c r="AF3732">
        <v>0</v>
      </c>
      <c r="AG3732">
        <v>0</v>
      </c>
      <c r="AH3732">
        <v>1</v>
      </c>
      <c r="AI3732" s="18" t="str">
        <f t="shared" si="233"/>
        <v>1</v>
      </c>
      <c r="AJ3732" s="18" t="str">
        <f t="shared" si="234"/>
        <v>1</v>
      </c>
      <c r="AK3732" s="18" t="str">
        <f t="shared" si="235"/>
        <v>1</v>
      </c>
      <c r="AL3732" s="18">
        <f t="shared" si="236"/>
        <v>1</v>
      </c>
      <c r="AM3732" t="s">
        <v>55</v>
      </c>
      <c r="AN3732" t="s">
        <v>55</v>
      </c>
      <c r="AO3732">
        <v>0</v>
      </c>
      <c r="AP3732">
        <v>0</v>
      </c>
      <c r="AQ3732">
        <v>0</v>
      </c>
      <c r="AR3732" t="s">
        <v>59</v>
      </c>
      <c r="AS3732" t="s">
        <v>80</v>
      </c>
      <c r="AT3732" t="s">
        <v>80</v>
      </c>
      <c r="AU3732" t="s">
        <v>80</v>
      </c>
      <c r="AV3732" t="s">
        <v>9591</v>
      </c>
      <c r="AW3732" t="s">
        <v>4236</v>
      </c>
      <c r="AX3732">
        <v>0</v>
      </c>
      <c r="AY3732">
        <v>0</v>
      </c>
      <c r="AZ3732">
        <v>0</v>
      </c>
      <c r="BA3732">
        <v>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1</v>
      </c>
      <c r="BL3732">
        <v>2016031326</v>
      </c>
      <c r="BM3732">
        <v>26</v>
      </c>
    </row>
    <row r="3733" spans="1:65">
      <c r="A3733" t="s">
        <v>9592</v>
      </c>
      <c r="B3733">
        <v>3732</v>
      </c>
      <c r="C3733" t="s">
        <v>57</v>
      </c>
      <c r="D3733" t="s">
        <v>55</v>
      </c>
      <c r="E3733">
        <v>26</v>
      </c>
      <c r="F3733">
        <v>2016031326</v>
      </c>
      <c r="G3733" t="s">
        <v>55</v>
      </c>
      <c r="H3733" t="s">
        <v>4237</v>
      </c>
      <c r="I3733" t="s">
        <v>55</v>
      </c>
      <c r="J3733" t="s">
        <v>55</v>
      </c>
      <c r="K3733" t="s">
        <v>55</v>
      </c>
      <c r="L3733" t="s">
        <v>55</v>
      </c>
      <c r="M3733" t="s">
        <v>55</v>
      </c>
      <c r="N3733" t="s">
        <v>57</v>
      </c>
      <c r="O3733" t="s">
        <v>57</v>
      </c>
      <c r="P3733" t="s">
        <v>57</v>
      </c>
      <c r="Q3733" t="s">
        <v>57</v>
      </c>
      <c r="R3733" t="s">
        <v>57</v>
      </c>
      <c r="S3733" t="s">
        <v>55</v>
      </c>
      <c r="T3733" t="s">
        <v>57</v>
      </c>
      <c r="U3733" t="s">
        <v>57</v>
      </c>
      <c r="V3733" t="s">
        <v>57</v>
      </c>
      <c r="W3733" t="s">
        <v>55</v>
      </c>
      <c r="X3733" t="s">
        <v>57</v>
      </c>
      <c r="Y3733" t="s">
        <v>57</v>
      </c>
      <c r="Z3733" t="s">
        <v>57</v>
      </c>
      <c r="AA3733" t="s">
        <v>57</v>
      </c>
      <c r="AB3733" t="s">
        <v>57</v>
      </c>
      <c r="AC3733" t="s">
        <v>57</v>
      </c>
      <c r="AD3733" t="s">
        <v>57</v>
      </c>
      <c r="AE3733">
        <v>0</v>
      </c>
      <c r="AF3733">
        <v>0</v>
      </c>
      <c r="AG3733">
        <v>0</v>
      </c>
      <c r="AH3733">
        <v>1</v>
      </c>
      <c r="AI3733" s="18" t="str">
        <f t="shared" si="233"/>
        <v>1</v>
      </c>
      <c r="AJ3733" s="18" t="str">
        <f t="shared" si="234"/>
        <v>1</v>
      </c>
      <c r="AK3733" s="18" t="str">
        <f t="shared" si="235"/>
        <v>1</v>
      </c>
      <c r="AL3733" s="18">
        <f t="shared" si="236"/>
        <v>1</v>
      </c>
      <c r="AM3733" t="s">
        <v>55</v>
      </c>
      <c r="AN3733" t="s">
        <v>55</v>
      </c>
      <c r="AO3733">
        <v>1</v>
      </c>
      <c r="AP3733">
        <v>0</v>
      </c>
      <c r="AQ3733">
        <v>0</v>
      </c>
      <c r="AR3733" t="s">
        <v>59</v>
      </c>
      <c r="AS3733" t="s">
        <v>80</v>
      </c>
      <c r="AT3733" t="s">
        <v>80</v>
      </c>
      <c r="AU3733" t="s">
        <v>80</v>
      </c>
      <c r="AV3733" t="s">
        <v>9592</v>
      </c>
      <c r="AW3733" t="s">
        <v>4237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1</v>
      </c>
      <c r="BL3733">
        <v>2016031326</v>
      </c>
      <c r="BM3733">
        <v>26</v>
      </c>
    </row>
    <row r="3734" spans="1:65">
      <c r="A3734" t="s">
        <v>9593</v>
      </c>
      <c r="B3734">
        <v>3733</v>
      </c>
      <c r="C3734" t="s">
        <v>301</v>
      </c>
      <c r="D3734">
        <v>1</v>
      </c>
      <c r="E3734">
        <v>26</v>
      </c>
      <c r="F3734">
        <v>2016031326</v>
      </c>
      <c r="G3734">
        <v>20160313</v>
      </c>
      <c r="H3734" t="s">
        <v>4238</v>
      </c>
      <c r="I3734" t="s">
        <v>54</v>
      </c>
      <c r="J3734" t="s">
        <v>55</v>
      </c>
      <c r="K3734">
        <v>0</v>
      </c>
      <c r="L3734">
        <v>0</v>
      </c>
      <c r="M3734">
        <v>0</v>
      </c>
      <c r="N3734" t="s">
        <v>56</v>
      </c>
      <c r="O3734" t="s">
        <v>57</v>
      </c>
      <c r="P3734" t="s">
        <v>57</v>
      </c>
      <c r="Q3734" t="s">
        <v>4</v>
      </c>
      <c r="R3734" t="s">
        <v>80</v>
      </c>
      <c r="S3734" t="s">
        <v>55</v>
      </c>
      <c r="T3734" t="s">
        <v>56</v>
      </c>
      <c r="U3734" t="s">
        <v>56</v>
      </c>
      <c r="V3734" t="s">
        <v>56</v>
      </c>
      <c r="W3734" t="s">
        <v>55</v>
      </c>
      <c r="X3734" t="s">
        <v>56</v>
      </c>
      <c r="Y3734" t="s">
        <v>56</v>
      </c>
      <c r="Z3734" t="s">
        <v>56</v>
      </c>
      <c r="AA3734" t="s">
        <v>57</v>
      </c>
      <c r="AB3734" t="s">
        <v>56</v>
      </c>
      <c r="AC3734" t="s">
        <v>56</v>
      </c>
      <c r="AD3734" t="s">
        <v>56</v>
      </c>
      <c r="AE3734">
        <v>0</v>
      </c>
      <c r="AF3734">
        <v>0</v>
      </c>
      <c r="AG3734">
        <v>0</v>
      </c>
      <c r="AH3734">
        <v>1</v>
      </c>
      <c r="AI3734" s="18" t="str">
        <f t="shared" si="233"/>
        <v>1</v>
      </c>
      <c r="AJ3734" s="18" t="str">
        <f t="shared" si="234"/>
        <v>1</v>
      </c>
      <c r="AK3734" s="18" t="str">
        <f t="shared" si="235"/>
        <v>1</v>
      </c>
      <c r="AL3734" s="18">
        <f t="shared" si="236"/>
        <v>1</v>
      </c>
      <c r="AM3734" t="s">
        <v>55</v>
      </c>
      <c r="AN3734" t="s">
        <v>55</v>
      </c>
      <c r="AO3734">
        <v>0</v>
      </c>
      <c r="AP3734">
        <v>0</v>
      </c>
      <c r="AQ3734">
        <v>0</v>
      </c>
      <c r="AR3734" t="s">
        <v>59</v>
      </c>
      <c r="AS3734" t="s">
        <v>80</v>
      </c>
      <c r="AT3734" t="s">
        <v>80</v>
      </c>
      <c r="AU3734" t="s">
        <v>80</v>
      </c>
      <c r="AV3734" t="s">
        <v>9593</v>
      </c>
      <c r="AW3734" t="s">
        <v>4238</v>
      </c>
      <c r="AX3734">
        <v>0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1</v>
      </c>
      <c r="BL3734">
        <v>2016031326</v>
      </c>
      <c r="BM3734">
        <v>26</v>
      </c>
    </row>
    <row r="3735" spans="1:65">
      <c r="A3735" t="s">
        <v>9594</v>
      </c>
      <c r="B3735">
        <v>3734</v>
      </c>
      <c r="C3735" t="s">
        <v>301</v>
      </c>
      <c r="D3735">
        <v>1</v>
      </c>
      <c r="E3735">
        <v>26</v>
      </c>
      <c r="F3735">
        <v>2016031326</v>
      </c>
      <c r="G3735">
        <v>20160313</v>
      </c>
      <c r="H3735" t="s">
        <v>4239</v>
      </c>
      <c r="I3735" t="s">
        <v>76</v>
      </c>
      <c r="J3735" t="s">
        <v>55</v>
      </c>
      <c r="K3735">
        <v>1</v>
      </c>
      <c r="L3735">
        <v>1</v>
      </c>
      <c r="M3735">
        <v>0</v>
      </c>
      <c r="N3735" t="s">
        <v>56</v>
      </c>
      <c r="O3735" t="s">
        <v>76</v>
      </c>
      <c r="P3735" t="s">
        <v>56</v>
      </c>
      <c r="Q3735" t="s">
        <v>3</v>
      </c>
      <c r="R3735" t="s">
        <v>80</v>
      </c>
      <c r="S3735" t="s">
        <v>55</v>
      </c>
      <c r="T3735" t="s">
        <v>56</v>
      </c>
      <c r="U3735" t="s">
        <v>56</v>
      </c>
      <c r="V3735" t="s">
        <v>56</v>
      </c>
      <c r="W3735" t="s">
        <v>55</v>
      </c>
      <c r="X3735" t="s">
        <v>56</v>
      </c>
      <c r="Y3735" t="s">
        <v>56</v>
      </c>
      <c r="Z3735" t="s">
        <v>56</v>
      </c>
      <c r="AA3735" t="s">
        <v>57</v>
      </c>
      <c r="AB3735" t="s">
        <v>56</v>
      </c>
      <c r="AC3735" t="s">
        <v>56</v>
      </c>
      <c r="AD3735" t="s">
        <v>56</v>
      </c>
      <c r="AE3735">
        <v>0</v>
      </c>
      <c r="AF3735">
        <v>0</v>
      </c>
      <c r="AG3735">
        <v>0</v>
      </c>
      <c r="AH3735">
        <v>1</v>
      </c>
      <c r="AI3735" s="18" t="str">
        <f t="shared" si="233"/>
        <v>1</v>
      </c>
      <c r="AJ3735" s="18" t="str">
        <f t="shared" si="234"/>
        <v>1</v>
      </c>
      <c r="AK3735" s="18" t="str">
        <f t="shared" si="235"/>
        <v>1</v>
      </c>
      <c r="AL3735" s="18">
        <f t="shared" si="236"/>
        <v>1</v>
      </c>
      <c r="AM3735" t="s">
        <v>55</v>
      </c>
      <c r="AN3735" t="s">
        <v>55</v>
      </c>
      <c r="AO3735">
        <v>0</v>
      </c>
      <c r="AP3735">
        <v>0</v>
      </c>
      <c r="AQ3735">
        <v>0</v>
      </c>
      <c r="AR3735" t="s">
        <v>76</v>
      </c>
      <c r="AS3735" t="s">
        <v>80</v>
      </c>
      <c r="AT3735" t="s">
        <v>80</v>
      </c>
      <c r="AU3735" t="s">
        <v>80</v>
      </c>
      <c r="AV3735" t="s">
        <v>9594</v>
      </c>
      <c r="AW3735" t="s">
        <v>4239</v>
      </c>
      <c r="AX3735">
        <v>0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1</v>
      </c>
      <c r="BL3735">
        <v>2016031326</v>
      </c>
      <c r="BM3735">
        <v>26</v>
      </c>
    </row>
    <row r="3736" spans="1:65">
      <c r="A3736" t="s">
        <v>9595</v>
      </c>
      <c r="B3736">
        <v>3735</v>
      </c>
      <c r="C3736" t="s">
        <v>301</v>
      </c>
      <c r="D3736">
        <v>1</v>
      </c>
      <c r="E3736">
        <v>26</v>
      </c>
      <c r="F3736">
        <v>2016031326</v>
      </c>
      <c r="G3736">
        <v>20160313</v>
      </c>
      <c r="H3736" t="s">
        <v>2277</v>
      </c>
      <c r="I3736" t="s">
        <v>54</v>
      </c>
      <c r="J3736" t="s">
        <v>55</v>
      </c>
      <c r="K3736">
        <v>0</v>
      </c>
      <c r="L3736">
        <v>0</v>
      </c>
      <c r="M3736">
        <v>0</v>
      </c>
      <c r="N3736" t="s">
        <v>56</v>
      </c>
      <c r="O3736" t="s">
        <v>57</v>
      </c>
      <c r="P3736" t="s">
        <v>57</v>
      </c>
      <c r="Q3736" t="s">
        <v>3</v>
      </c>
      <c r="R3736" t="s">
        <v>80</v>
      </c>
      <c r="S3736" t="s">
        <v>55</v>
      </c>
      <c r="T3736" t="s">
        <v>56</v>
      </c>
      <c r="U3736" t="s">
        <v>56</v>
      </c>
      <c r="V3736" t="s">
        <v>56</v>
      </c>
      <c r="W3736" t="s">
        <v>55</v>
      </c>
      <c r="X3736" t="s">
        <v>56</v>
      </c>
      <c r="Y3736" t="s">
        <v>56</v>
      </c>
      <c r="Z3736" t="s">
        <v>56</v>
      </c>
      <c r="AA3736" t="s">
        <v>57</v>
      </c>
      <c r="AB3736" t="s">
        <v>56</v>
      </c>
      <c r="AC3736" t="s">
        <v>56</v>
      </c>
      <c r="AD3736" t="s">
        <v>56</v>
      </c>
      <c r="AE3736">
        <v>0</v>
      </c>
      <c r="AF3736">
        <v>0</v>
      </c>
      <c r="AG3736">
        <v>0</v>
      </c>
      <c r="AH3736">
        <v>1</v>
      </c>
      <c r="AI3736" s="18" t="str">
        <f t="shared" si="233"/>
        <v>1</v>
      </c>
      <c r="AJ3736" s="18" t="str">
        <f t="shared" si="234"/>
        <v>1</v>
      </c>
      <c r="AK3736" s="18" t="str">
        <f t="shared" si="235"/>
        <v>1</v>
      </c>
      <c r="AL3736" s="18">
        <f t="shared" si="236"/>
        <v>1</v>
      </c>
      <c r="AM3736" t="s">
        <v>55</v>
      </c>
      <c r="AN3736" t="s">
        <v>55</v>
      </c>
      <c r="AO3736">
        <v>1</v>
      </c>
      <c r="AP3736">
        <v>0</v>
      </c>
      <c r="AQ3736">
        <v>0</v>
      </c>
      <c r="AR3736" t="s">
        <v>59</v>
      </c>
      <c r="AS3736" t="s">
        <v>80</v>
      </c>
      <c r="AT3736" t="s">
        <v>80</v>
      </c>
      <c r="AU3736" t="s">
        <v>80</v>
      </c>
      <c r="AV3736" t="s">
        <v>9595</v>
      </c>
      <c r="AW3736" t="s">
        <v>2277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1</v>
      </c>
      <c r="BL3736">
        <v>2016031326</v>
      </c>
      <c r="BM3736">
        <v>26</v>
      </c>
    </row>
    <row r="3737" spans="1:65">
      <c r="A3737" t="s">
        <v>9596</v>
      </c>
      <c r="B3737">
        <v>3736</v>
      </c>
      <c r="C3737" t="s">
        <v>57</v>
      </c>
      <c r="D3737" t="s">
        <v>55</v>
      </c>
      <c r="E3737">
        <v>26</v>
      </c>
      <c r="F3737">
        <v>2016031326</v>
      </c>
      <c r="G3737" t="s">
        <v>55</v>
      </c>
      <c r="H3737" t="s">
        <v>4240</v>
      </c>
      <c r="I3737" t="s">
        <v>55</v>
      </c>
      <c r="J3737" t="s">
        <v>55</v>
      </c>
      <c r="K3737" t="s">
        <v>55</v>
      </c>
      <c r="L3737" t="s">
        <v>55</v>
      </c>
      <c r="M3737" t="s">
        <v>55</v>
      </c>
      <c r="N3737" t="s">
        <v>57</v>
      </c>
      <c r="O3737" t="s">
        <v>57</v>
      </c>
      <c r="P3737" t="s">
        <v>57</v>
      </c>
      <c r="Q3737" t="s">
        <v>57</v>
      </c>
      <c r="R3737" t="s">
        <v>57</v>
      </c>
      <c r="S3737" t="s">
        <v>55</v>
      </c>
      <c r="T3737" t="s">
        <v>57</v>
      </c>
      <c r="U3737" t="s">
        <v>57</v>
      </c>
      <c r="V3737" t="s">
        <v>57</v>
      </c>
      <c r="W3737" t="s">
        <v>55</v>
      </c>
      <c r="X3737" t="s">
        <v>57</v>
      </c>
      <c r="Y3737" t="s">
        <v>57</v>
      </c>
      <c r="Z3737" t="s">
        <v>57</v>
      </c>
      <c r="AA3737" t="s">
        <v>57</v>
      </c>
      <c r="AB3737" t="s">
        <v>57</v>
      </c>
      <c r="AC3737" t="s">
        <v>57</v>
      </c>
      <c r="AD3737" t="s">
        <v>57</v>
      </c>
      <c r="AE3737">
        <v>0</v>
      </c>
      <c r="AF3737">
        <v>0</v>
      </c>
      <c r="AG3737">
        <v>0</v>
      </c>
      <c r="AH3737">
        <v>0</v>
      </c>
      <c r="AI3737" s="18" t="str">
        <f t="shared" si="233"/>
        <v>1</v>
      </c>
      <c r="AJ3737" s="18" t="str">
        <f t="shared" si="234"/>
        <v>1</v>
      </c>
      <c r="AK3737" s="18" t="str">
        <f t="shared" si="235"/>
        <v>1</v>
      </c>
      <c r="AL3737" s="18">
        <f t="shared" si="236"/>
        <v>0</v>
      </c>
      <c r="AM3737" t="s">
        <v>55</v>
      </c>
      <c r="AN3737" t="s">
        <v>55</v>
      </c>
      <c r="AO3737">
        <v>0</v>
      </c>
      <c r="AP3737">
        <v>1</v>
      </c>
      <c r="AQ3737">
        <v>0</v>
      </c>
      <c r="AR3737" t="s">
        <v>59</v>
      </c>
      <c r="AS3737" t="s">
        <v>80</v>
      </c>
      <c r="AT3737" t="s">
        <v>80</v>
      </c>
      <c r="AU3737" t="s">
        <v>80</v>
      </c>
      <c r="AV3737" t="s">
        <v>9596</v>
      </c>
      <c r="AW3737" t="s">
        <v>4240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1</v>
      </c>
      <c r="BJ3737">
        <v>0</v>
      </c>
      <c r="BK3737">
        <v>0</v>
      </c>
      <c r="BL3737">
        <v>2016031326</v>
      </c>
      <c r="BM3737">
        <v>26</v>
      </c>
    </row>
    <row r="3738" spans="1:65">
      <c r="A3738" t="s">
        <v>9597</v>
      </c>
      <c r="B3738">
        <v>3737</v>
      </c>
      <c r="C3738" t="s">
        <v>57</v>
      </c>
      <c r="D3738" t="s">
        <v>55</v>
      </c>
      <c r="E3738">
        <v>26</v>
      </c>
      <c r="F3738">
        <v>2016031326</v>
      </c>
      <c r="G3738" t="s">
        <v>55</v>
      </c>
      <c r="H3738" t="s">
        <v>2279</v>
      </c>
      <c r="I3738" t="s">
        <v>55</v>
      </c>
      <c r="J3738" t="s">
        <v>55</v>
      </c>
      <c r="K3738" t="s">
        <v>55</v>
      </c>
      <c r="L3738" t="s">
        <v>55</v>
      </c>
      <c r="M3738" t="s">
        <v>55</v>
      </c>
      <c r="N3738" t="s">
        <v>57</v>
      </c>
      <c r="O3738" t="s">
        <v>57</v>
      </c>
      <c r="P3738" t="s">
        <v>57</v>
      </c>
      <c r="Q3738" t="s">
        <v>57</v>
      </c>
      <c r="R3738" t="s">
        <v>57</v>
      </c>
      <c r="S3738" t="s">
        <v>55</v>
      </c>
      <c r="T3738" t="s">
        <v>57</v>
      </c>
      <c r="U3738" t="s">
        <v>57</v>
      </c>
      <c r="V3738" t="s">
        <v>57</v>
      </c>
      <c r="W3738" t="s">
        <v>55</v>
      </c>
      <c r="X3738" t="s">
        <v>57</v>
      </c>
      <c r="Y3738" t="s">
        <v>57</v>
      </c>
      <c r="Z3738" t="s">
        <v>57</v>
      </c>
      <c r="AA3738" t="s">
        <v>57</v>
      </c>
      <c r="AB3738" t="s">
        <v>57</v>
      </c>
      <c r="AC3738" t="s">
        <v>57</v>
      </c>
      <c r="AD3738" t="s">
        <v>57</v>
      </c>
      <c r="AE3738">
        <v>0</v>
      </c>
      <c r="AF3738">
        <v>0</v>
      </c>
      <c r="AG3738">
        <v>0</v>
      </c>
      <c r="AH3738">
        <v>0</v>
      </c>
      <c r="AI3738" s="18" t="str">
        <f t="shared" si="233"/>
        <v>1</v>
      </c>
      <c r="AJ3738" s="18" t="str">
        <f t="shared" si="234"/>
        <v>1</v>
      </c>
      <c r="AK3738" s="18" t="str">
        <f t="shared" si="235"/>
        <v>1</v>
      </c>
      <c r="AL3738" s="18">
        <f t="shared" si="236"/>
        <v>0</v>
      </c>
      <c r="AM3738" t="s">
        <v>55</v>
      </c>
      <c r="AN3738" t="s">
        <v>55</v>
      </c>
      <c r="AO3738">
        <v>0</v>
      </c>
      <c r="AP3738">
        <v>1</v>
      </c>
      <c r="AQ3738">
        <v>0</v>
      </c>
      <c r="AR3738" t="s">
        <v>59</v>
      </c>
      <c r="AS3738" t="s">
        <v>80</v>
      </c>
      <c r="AT3738" t="s">
        <v>80</v>
      </c>
      <c r="AU3738" t="s">
        <v>80</v>
      </c>
      <c r="AV3738" t="s">
        <v>9597</v>
      </c>
      <c r="AW3738" t="s">
        <v>2279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1</v>
      </c>
      <c r="BJ3738">
        <v>0</v>
      </c>
      <c r="BK3738">
        <v>0</v>
      </c>
      <c r="BL3738">
        <v>2016031326</v>
      </c>
      <c r="BM3738">
        <v>26</v>
      </c>
    </row>
    <row r="3739" spans="1:65">
      <c r="A3739" t="s">
        <v>9598</v>
      </c>
      <c r="B3739">
        <v>3738</v>
      </c>
      <c r="C3739" t="s">
        <v>57</v>
      </c>
      <c r="D3739" t="s">
        <v>55</v>
      </c>
      <c r="E3739">
        <v>26</v>
      </c>
      <c r="F3739">
        <v>2016031326</v>
      </c>
      <c r="G3739" t="s">
        <v>55</v>
      </c>
      <c r="H3739" t="s">
        <v>3694</v>
      </c>
      <c r="I3739" t="s">
        <v>55</v>
      </c>
      <c r="J3739" t="s">
        <v>55</v>
      </c>
      <c r="K3739" t="s">
        <v>55</v>
      </c>
      <c r="L3739" t="s">
        <v>55</v>
      </c>
      <c r="M3739" t="s">
        <v>55</v>
      </c>
      <c r="N3739" t="s">
        <v>57</v>
      </c>
      <c r="O3739" t="s">
        <v>57</v>
      </c>
      <c r="P3739" t="s">
        <v>57</v>
      </c>
      <c r="Q3739" t="s">
        <v>57</v>
      </c>
      <c r="R3739" t="s">
        <v>57</v>
      </c>
      <c r="S3739" t="s">
        <v>55</v>
      </c>
      <c r="T3739" t="s">
        <v>57</v>
      </c>
      <c r="U3739" t="s">
        <v>57</v>
      </c>
      <c r="V3739" t="s">
        <v>57</v>
      </c>
      <c r="W3739" t="s">
        <v>55</v>
      </c>
      <c r="X3739" t="s">
        <v>57</v>
      </c>
      <c r="Y3739" t="s">
        <v>57</v>
      </c>
      <c r="Z3739" t="s">
        <v>57</v>
      </c>
      <c r="AA3739" t="s">
        <v>57</v>
      </c>
      <c r="AB3739" t="s">
        <v>57</v>
      </c>
      <c r="AC3739" t="s">
        <v>57</v>
      </c>
      <c r="AD3739" t="s">
        <v>57</v>
      </c>
      <c r="AE3739">
        <v>0</v>
      </c>
      <c r="AF3739">
        <v>0</v>
      </c>
      <c r="AG3739">
        <v>0</v>
      </c>
      <c r="AH3739">
        <v>0</v>
      </c>
      <c r="AI3739" s="18" t="str">
        <f t="shared" si="233"/>
        <v>1</v>
      </c>
      <c r="AJ3739" s="18" t="str">
        <f t="shared" si="234"/>
        <v>1</v>
      </c>
      <c r="AK3739" s="18" t="str">
        <f t="shared" si="235"/>
        <v>1</v>
      </c>
      <c r="AL3739" s="18">
        <f t="shared" si="236"/>
        <v>0</v>
      </c>
      <c r="AM3739" t="s">
        <v>55</v>
      </c>
      <c r="AN3739" t="s">
        <v>55</v>
      </c>
      <c r="AO3739">
        <v>0</v>
      </c>
      <c r="AP3739">
        <v>1</v>
      </c>
      <c r="AQ3739">
        <v>0</v>
      </c>
      <c r="AR3739" t="s">
        <v>59</v>
      </c>
      <c r="AS3739" t="s">
        <v>80</v>
      </c>
      <c r="AT3739" t="s">
        <v>80</v>
      </c>
      <c r="AU3739" t="s">
        <v>80</v>
      </c>
      <c r="AV3739" t="s">
        <v>9598</v>
      </c>
      <c r="AW3739" t="s">
        <v>3694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1</v>
      </c>
      <c r="BJ3739">
        <v>0</v>
      </c>
      <c r="BK3739">
        <v>0</v>
      </c>
      <c r="BL3739">
        <v>2016031326</v>
      </c>
      <c r="BM3739">
        <v>26</v>
      </c>
    </row>
    <row r="3740" spans="1:65">
      <c r="A3740" t="s">
        <v>9599</v>
      </c>
      <c r="B3740">
        <v>3739</v>
      </c>
      <c r="C3740" t="s">
        <v>301</v>
      </c>
      <c r="D3740">
        <v>1</v>
      </c>
      <c r="E3740">
        <v>26</v>
      </c>
      <c r="F3740">
        <v>2016031326</v>
      </c>
      <c r="G3740">
        <v>20160313</v>
      </c>
      <c r="H3740" t="s">
        <v>3695</v>
      </c>
      <c r="I3740" t="s">
        <v>54</v>
      </c>
      <c r="J3740" t="s">
        <v>55</v>
      </c>
      <c r="K3740">
        <v>0</v>
      </c>
      <c r="L3740">
        <v>0</v>
      </c>
      <c r="M3740">
        <v>0</v>
      </c>
      <c r="N3740" t="s">
        <v>56</v>
      </c>
      <c r="O3740" t="s">
        <v>57</v>
      </c>
      <c r="P3740" t="s">
        <v>57</v>
      </c>
      <c r="Q3740" t="s">
        <v>4</v>
      </c>
      <c r="R3740" t="s">
        <v>80</v>
      </c>
      <c r="S3740" t="s">
        <v>55</v>
      </c>
      <c r="T3740" t="s">
        <v>56</v>
      </c>
      <c r="U3740" t="s">
        <v>56</v>
      </c>
      <c r="V3740" t="s">
        <v>56</v>
      </c>
      <c r="W3740" t="s">
        <v>55</v>
      </c>
      <c r="X3740" t="s">
        <v>56</v>
      </c>
      <c r="Y3740" t="s">
        <v>56</v>
      </c>
      <c r="Z3740" t="s">
        <v>56</v>
      </c>
      <c r="AA3740" t="s">
        <v>57</v>
      </c>
      <c r="AB3740" t="s">
        <v>56</v>
      </c>
      <c r="AC3740" t="s">
        <v>56</v>
      </c>
      <c r="AD3740" t="s">
        <v>56</v>
      </c>
      <c r="AE3740">
        <v>0</v>
      </c>
      <c r="AF3740">
        <v>0</v>
      </c>
      <c r="AG3740">
        <v>0</v>
      </c>
      <c r="AH3740">
        <v>1</v>
      </c>
      <c r="AI3740" s="18" t="str">
        <f t="shared" si="233"/>
        <v>1</v>
      </c>
      <c r="AJ3740" s="18" t="str">
        <f t="shared" si="234"/>
        <v>1</v>
      </c>
      <c r="AK3740" s="18" t="str">
        <f t="shared" si="235"/>
        <v>1</v>
      </c>
      <c r="AL3740" s="18">
        <f t="shared" si="236"/>
        <v>1</v>
      </c>
      <c r="AM3740" t="s">
        <v>55</v>
      </c>
      <c r="AN3740" t="s">
        <v>55</v>
      </c>
      <c r="AO3740">
        <v>0</v>
      </c>
      <c r="AP3740">
        <v>0</v>
      </c>
      <c r="AQ3740">
        <v>0</v>
      </c>
      <c r="AR3740" t="s">
        <v>59</v>
      </c>
      <c r="AS3740" t="s">
        <v>80</v>
      </c>
      <c r="AT3740" t="s">
        <v>80</v>
      </c>
      <c r="AU3740" t="s">
        <v>80</v>
      </c>
      <c r="AV3740" t="s">
        <v>9599</v>
      </c>
      <c r="AW3740" t="s">
        <v>3695</v>
      </c>
      <c r="AX3740">
        <v>0</v>
      </c>
      <c r="AY3740">
        <v>0</v>
      </c>
      <c r="AZ3740">
        <v>0</v>
      </c>
      <c r="BA3740">
        <v>1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1</v>
      </c>
      <c r="BL3740">
        <v>2016031326</v>
      </c>
      <c r="BM3740">
        <v>26</v>
      </c>
    </row>
    <row r="3741" spans="1:65">
      <c r="A3741" t="s">
        <v>9600</v>
      </c>
      <c r="B3741">
        <v>3740</v>
      </c>
      <c r="C3741" t="s">
        <v>57</v>
      </c>
      <c r="D3741" t="s">
        <v>55</v>
      </c>
      <c r="E3741">
        <v>26</v>
      </c>
      <c r="F3741">
        <v>2016031326</v>
      </c>
      <c r="G3741" t="s">
        <v>55</v>
      </c>
      <c r="H3741" t="s">
        <v>3696</v>
      </c>
      <c r="I3741" t="s">
        <v>55</v>
      </c>
      <c r="J3741" t="s">
        <v>55</v>
      </c>
      <c r="K3741" t="s">
        <v>55</v>
      </c>
      <c r="L3741" t="s">
        <v>55</v>
      </c>
      <c r="M3741" t="s">
        <v>55</v>
      </c>
      <c r="N3741" t="s">
        <v>57</v>
      </c>
      <c r="O3741" t="s">
        <v>57</v>
      </c>
      <c r="P3741" t="s">
        <v>57</v>
      </c>
      <c r="Q3741" t="s">
        <v>57</v>
      </c>
      <c r="R3741" t="s">
        <v>57</v>
      </c>
      <c r="S3741" t="s">
        <v>55</v>
      </c>
      <c r="T3741" t="s">
        <v>57</v>
      </c>
      <c r="U3741" t="s">
        <v>57</v>
      </c>
      <c r="V3741" t="s">
        <v>57</v>
      </c>
      <c r="W3741" t="s">
        <v>55</v>
      </c>
      <c r="X3741" t="s">
        <v>57</v>
      </c>
      <c r="Y3741" t="s">
        <v>57</v>
      </c>
      <c r="Z3741" t="s">
        <v>57</v>
      </c>
      <c r="AA3741" t="s">
        <v>57</v>
      </c>
      <c r="AB3741" t="s">
        <v>57</v>
      </c>
      <c r="AC3741" t="s">
        <v>57</v>
      </c>
      <c r="AD3741" t="s">
        <v>57</v>
      </c>
      <c r="AE3741">
        <v>0</v>
      </c>
      <c r="AF3741">
        <v>0</v>
      </c>
      <c r="AG3741">
        <v>0</v>
      </c>
      <c r="AH3741">
        <v>0</v>
      </c>
      <c r="AI3741" s="18" t="str">
        <f t="shared" si="233"/>
        <v>1</v>
      </c>
      <c r="AJ3741" s="18" t="str">
        <f t="shared" si="234"/>
        <v>1</v>
      </c>
      <c r="AK3741" s="18" t="str">
        <f t="shared" si="235"/>
        <v>1</v>
      </c>
      <c r="AL3741" s="18">
        <f t="shared" si="236"/>
        <v>0</v>
      </c>
      <c r="AM3741" t="s">
        <v>55</v>
      </c>
      <c r="AN3741" t="s">
        <v>55</v>
      </c>
      <c r="AO3741">
        <v>1</v>
      </c>
      <c r="AP3741">
        <v>1</v>
      </c>
      <c r="AQ3741">
        <v>0</v>
      </c>
      <c r="AR3741" t="s">
        <v>59</v>
      </c>
      <c r="AS3741" t="s">
        <v>80</v>
      </c>
      <c r="AT3741" t="s">
        <v>80</v>
      </c>
      <c r="AU3741" t="s">
        <v>80</v>
      </c>
      <c r="AV3741" t="s">
        <v>9600</v>
      </c>
      <c r="AW3741" t="s">
        <v>3696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1</v>
      </c>
      <c r="BJ3741">
        <v>0</v>
      </c>
      <c r="BK3741">
        <v>0</v>
      </c>
      <c r="BL3741">
        <v>2016031326</v>
      </c>
      <c r="BM3741">
        <v>26</v>
      </c>
    </row>
    <row r="3742" spans="1:65">
      <c r="A3742" t="s">
        <v>9601</v>
      </c>
      <c r="B3742">
        <v>3741</v>
      </c>
      <c r="C3742" t="s">
        <v>57</v>
      </c>
      <c r="D3742" t="s">
        <v>55</v>
      </c>
      <c r="E3742">
        <v>26</v>
      </c>
      <c r="F3742">
        <v>2016031326</v>
      </c>
      <c r="G3742" t="s">
        <v>55</v>
      </c>
      <c r="H3742" t="s">
        <v>3698</v>
      </c>
      <c r="I3742" t="s">
        <v>55</v>
      </c>
      <c r="J3742" t="s">
        <v>55</v>
      </c>
      <c r="K3742" t="s">
        <v>55</v>
      </c>
      <c r="L3742" t="s">
        <v>55</v>
      </c>
      <c r="M3742" t="s">
        <v>55</v>
      </c>
      <c r="N3742" t="s">
        <v>57</v>
      </c>
      <c r="O3742" t="s">
        <v>57</v>
      </c>
      <c r="P3742" t="s">
        <v>57</v>
      </c>
      <c r="Q3742" t="s">
        <v>57</v>
      </c>
      <c r="R3742" t="s">
        <v>57</v>
      </c>
      <c r="S3742" t="s">
        <v>55</v>
      </c>
      <c r="T3742" t="s">
        <v>57</v>
      </c>
      <c r="U3742" t="s">
        <v>57</v>
      </c>
      <c r="V3742" t="s">
        <v>57</v>
      </c>
      <c r="W3742" t="s">
        <v>55</v>
      </c>
      <c r="X3742" t="s">
        <v>57</v>
      </c>
      <c r="Y3742" t="s">
        <v>57</v>
      </c>
      <c r="Z3742" t="s">
        <v>57</v>
      </c>
      <c r="AA3742" t="s">
        <v>57</v>
      </c>
      <c r="AB3742" t="s">
        <v>57</v>
      </c>
      <c r="AC3742" t="s">
        <v>57</v>
      </c>
      <c r="AD3742" t="s">
        <v>57</v>
      </c>
      <c r="AE3742">
        <v>0</v>
      </c>
      <c r="AF3742">
        <v>0</v>
      </c>
      <c r="AG3742">
        <v>0</v>
      </c>
      <c r="AH3742">
        <v>0</v>
      </c>
      <c r="AI3742" s="18" t="str">
        <f t="shared" si="233"/>
        <v>1</v>
      </c>
      <c r="AJ3742" s="18" t="str">
        <f t="shared" si="234"/>
        <v>1</v>
      </c>
      <c r="AK3742" s="18" t="str">
        <f t="shared" si="235"/>
        <v>1</v>
      </c>
      <c r="AL3742" s="18">
        <f t="shared" si="236"/>
        <v>0</v>
      </c>
      <c r="AM3742" t="s">
        <v>55</v>
      </c>
      <c r="AN3742" t="s">
        <v>55</v>
      </c>
      <c r="AO3742">
        <v>0</v>
      </c>
      <c r="AP3742">
        <v>1</v>
      </c>
      <c r="AQ3742">
        <v>0</v>
      </c>
      <c r="AR3742" t="s">
        <v>59</v>
      </c>
      <c r="AS3742" t="s">
        <v>80</v>
      </c>
      <c r="AT3742" t="s">
        <v>80</v>
      </c>
      <c r="AU3742" t="s">
        <v>80</v>
      </c>
      <c r="AV3742" t="s">
        <v>9601</v>
      </c>
      <c r="AW3742" t="s">
        <v>3698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1</v>
      </c>
      <c r="BJ3742">
        <v>0</v>
      </c>
      <c r="BK3742">
        <v>0</v>
      </c>
      <c r="BL3742">
        <v>2016031326</v>
      </c>
      <c r="BM3742">
        <v>26</v>
      </c>
    </row>
    <row r="3743" spans="1:65">
      <c r="A3743" t="s">
        <v>9602</v>
      </c>
      <c r="B3743">
        <v>3742</v>
      </c>
      <c r="C3743" t="s">
        <v>301</v>
      </c>
      <c r="D3743">
        <v>1</v>
      </c>
      <c r="E3743">
        <v>26</v>
      </c>
      <c r="F3743">
        <v>2016031326</v>
      </c>
      <c r="G3743">
        <v>20160313</v>
      </c>
      <c r="H3743" t="s">
        <v>4241</v>
      </c>
      <c r="I3743" t="s">
        <v>4242</v>
      </c>
      <c r="J3743" t="s">
        <v>55</v>
      </c>
      <c r="K3743">
        <v>1</v>
      </c>
      <c r="L3743">
        <v>0</v>
      </c>
      <c r="M3743">
        <v>1</v>
      </c>
      <c r="N3743" t="s">
        <v>56</v>
      </c>
      <c r="O3743" t="s">
        <v>80</v>
      </c>
      <c r="P3743" t="s">
        <v>56</v>
      </c>
      <c r="Q3743" t="s">
        <v>3</v>
      </c>
      <c r="R3743" t="s">
        <v>4243</v>
      </c>
      <c r="S3743" t="s">
        <v>55</v>
      </c>
      <c r="T3743" t="s">
        <v>56</v>
      </c>
      <c r="U3743" t="s">
        <v>56</v>
      </c>
      <c r="V3743" t="s">
        <v>68</v>
      </c>
      <c r="W3743" t="s">
        <v>55</v>
      </c>
      <c r="X3743" t="s">
        <v>56</v>
      </c>
      <c r="Y3743" t="s">
        <v>56</v>
      </c>
      <c r="Z3743" t="s">
        <v>56</v>
      </c>
      <c r="AA3743" t="s">
        <v>57</v>
      </c>
      <c r="AB3743" t="s">
        <v>56</v>
      </c>
      <c r="AC3743" t="s">
        <v>56</v>
      </c>
      <c r="AD3743" t="s">
        <v>56</v>
      </c>
      <c r="AE3743">
        <v>0</v>
      </c>
      <c r="AF3743">
        <v>0</v>
      </c>
      <c r="AG3743">
        <v>0</v>
      </c>
      <c r="AH3743">
        <v>1</v>
      </c>
      <c r="AI3743" s="18" t="str">
        <f t="shared" si="233"/>
        <v>1</v>
      </c>
      <c r="AJ3743" s="18" t="str">
        <f t="shared" si="234"/>
        <v>1</v>
      </c>
      <c r="AK3743" s="18" t="str">
        <f t="shared" si="235"/>
        <v>1</v>
      </c>
      <c r="AL3743" s="18">
        <f t="shared" si="236"/>
        <v>1</v>
      </c>
      <c r="AM3743" t="s">
        <v>55</v>
      </c>
      <c r="AN3743" t="s">
        <v>55</v>
      </c>
      <c r="AO3743">
        <v>0</v>
      </c>
      <c r="AP3743">
        <v>0</v>
      </c>
      <c r="AQ3743">
        <v>0</v>
      </c>
      <c r="AR3743" t="s">
        <v>86</v>
      </c>
      <c r="AS3743" t="s">
        <v>91</v>
      </c>
      <c r="AT3743" t="s">
        <v>91</v>
      </c>
      <c r="AU3743" t="s">
        <v>4449</v>
      </c>
      <c r="AV3743" t="s">
        <v>9602</v>
      </c>
      <c r="AW3743" t="s">
        <v>4241</v>
      </c>
      <c r="AX3743">
        <v>0</v>
      </c>
      <c r="AY3743">
        <v>0</v>
      </c>
      <c r="AZ3743">
        <v>0</v>
      </c>
      <c r="BA3743">
        <v>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1</v>
      </c>
      <c r="BL3743">
        <v>2016031326</v>
      </c>
      <c r="BM3743">
        <v>26</v>
      </c>
    </row>
    <row r="3744" spans="1:65">
      <c r="A3744" t="s">
        <v>9603</v>
      </c>
      <c r="B3744">
        <v>3743</v>
      </c>
      <c r="C3744" t="s">
        <v>301</v>
      </c>
      <c r="D3744">
        <v>1</v>
      </c>
      <c r="E3744">
        <v>26</v>
      </c>
      <c r="F3744">
        <v>2016031326</v>
      </c>
      <c r="G3744">
        <v>20160313</v>
      </c>
      <c r="H3744" t="s">
        <v>4244</v>
      </c>
      <c r="I3744" t="s">
        <v>54</v>
      </c>
      <c r="J3744" t="s">
        <v>55</v>
      </c>
      <c r="K3744">
        <v>1</v>
      </c>
      <c r="L3744">
        <v>0</v>
      </c>
      <c r="M3744">
        <v>1</v>
      </c>
      <c r="N3744" t="s">
        <v>56</v>
      </c>
      <c r="O3744" t="s">
        <v>618</v>
      </c>
      <c r="P3744" t="s">
        <v>68</v>
      </c>
      <c r="Q3744" t="s">
        <v>4</v>
      </c>
      <c r="R3744" t="s">
        <v>80</v>
      </c>
      <c r="S3744" t="s">
        <v>55</v>
      </c>
      <c r="T3744" t="s">
        <v>56</v>
      </c>
      <c r="U3744" t="s">
        <v>56</v>
      </c>
      <c r="V3744" t="s">
        <v>56</v>
      </c>
      <c r="W3744" t="s">
        <v>55</v>
      </c>
      <c r="X3744" t="s">
        <v>56</v>
      </c>
      <c r="Y3744" t="s">
        <v>56</v>
      </c>
      <c r="Z3744" t="s">
        <v>56</v>
      </c>
      <c r="AA3744" t="s">
        <v>57</v>
      </c>
      <c r="AB3744" t="s">
        <v>56</v>
      </c>
      <c r="AC3744" t="s">
        <v>56</v>
      </c>
      <c r="AD3744" t="s">
        <v>56</v>
      </c>
      <c r="AE3744">
        <v>0</v>
      </c>
      <c r="AF3744">
        <v>0</v>
      </c>
      <c r="AG3744">
        <v>0</v>
      </c>
      <c r="AH3744">
        <v>1</v>
      </c>
      <c r="AI3744" s="18" t="str">
        <f t="shared" si="233"/>
        <v>1</v>
      </c>
      <c r="AJ3744" s="18" t="str">
        <f t="shared" si="234"/>
        <v>1</v>
      </c>
      <c r="AK3744" s="18" t="str">
        <f t="shared" si="235"/>
        <v>1</v>
      </c>
      <c r="AL3744" s="18">
        <f t="shared" si="236"/>
        <v>1</v>
      </c>
      <c r="AM3744" t="s">
        <v>55</v>
      </c>
      <c r="AN3744" t="s">
        <v>55</v>
      </c>
      <c r="AO3744">
        <v>0</v>
      </c>
      <c r="AP3744">
        <v>0</v>
      </c>
      <c r="AQ3744">
        <v>0</v>
      </c>
      <c r="AR3744" t="s">
        <v>59</v>
      </c>
      <c r="AS3744" t="s">
        <v>80</v>
      </c>
      <c r="AT3744" t="s">
        <v>80</v>
      </c>
      <c r="AU3744" t="s">
        <v>80</v>
      </c>
      <c r="AV3744" t="s">
        <v>9603</v>
      </c>
      <c r="AW3744" t="s">
        <v>4244</v>
      </c>
      <c r="AX3744">
        <v>0</v>
      </c>
      <c r="AY3744">
        <v>0</v>
      </c>
      <c r="AZ3744">
        <v>0</v>
      </c>
      <c r="BA3744">
        <v>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2016031326</v>
      </c>
      <c r="BM3744">
        <v>26</v>
      </c>
    </row>
    <row r="3745" spans="1:65">
      <c r="A3745" t="s">
        <v>9604</v>
      </c>
      <c r="B3745">
        <v>3744</v>
      </c>
      <c r="C3745" t="s">
        <v>57</v>
      </c>
      <c r="D3745" t="s">
        <v>55</v>
      </c>
      <c r="E3745">
        <v>26</v>
      </c>
      <c r="F3745">
        <v>2016031326</v>
      </c>
      <c r="G3745" t="s">
        <v>55</v>
      </c>
      <c r="H3745" t="s">
        <v>4245</v>
      </c>
      <c r="I3745" t="s">
        <v>55</v>
      </c>
      <c r="J3745" t="s">
        <v>55</v>
      </c>
      <c r="K3745" t="s">
        <v>55</v>
      </c>
      <c r="L3745" t="s">
        <v>55</v>
      </c>
      <c r="M3745" t="s">
        <v>55</v>
      </c>
      <c r="N3745" t="s">
        <v>57</v>
      </c>
      <c r="O3745" t="s">
        <v>57</v>
      </c>
      <c r="P3745" t="s">
        <v>57</v>
      </c>
      <c r="Q3745" t="s">
        <v>57</v>
      </c>
      <c r="R3745" t="s">
        <v>57</v>
      </c>
      <c r="S3745" t="s">
        <v>55</v>
      </c>
      <c r="T3745" t="s">
        <v>57</v>
      </c>
      <c r="U3745" t="s">
        <v>57</v>
      </c>
      <c r="V3745" t="s">
        <v>57</v>
      </c>
      <c r="W3745" t="s">
        <v>55</v>
      </c>
      <c r="X3745" t="s">
        <v>57</v>
      </c>
      <c r="Y3745" t="s">
        <v>57</v>
      </c>
      <c r="Z3745" t="s">
        <v>57</v>
      </c>
      <c r="AA3745" t="s">
        <v>57</v>
      </c>
      <c r="AB3745" t="s">
        <v>57</v>
      </c>
      <c r="AC3745" t="s">
        <v>57</v>
      </c>
      <c r="AD3745" t="s">
        <v>57</v>
      </c>
      <c r="AE3745">
        <v>0</v>
      </c>
      <c r="AF3745">
        <v>0</v>
      </c>
      <c r="AG3745">
        <v>0</v>
      </c>
      <c r="AH3745">
        <v>0</v>
      </c>
      <c r="AI3745" s="18" t="str">
        <f t="shared" si="233"/>
        <v>1</v>
      </c>
      <c r="AJ3745" s="18" t="str">
        <f t="shared" si="234"/>
        <v>1</v>
      </c>
      <c r="AK3745" s="18" t="str">
        <f t="shared" si="235"/>
        <v>1</v>
      </c>
      <c r="AL3745" s="18">
        <f t="shared" si="236"/>
        <v>0</v>
      </c>
      <c r="AM3745" t="s">
        <v>55</v>
      </c>
      <c r="AN3745" t="s">
        <v>55</v>
      </c>
      <c r="AO3745">
        <v>0</v>
      </c>
      <c r="AP3745">
        <v>1</v>
      </c>
      <c r="AQ3745">
        <v>0</v>
      </c>
      <c r="AR3745" t="s">
        <v>59</v>
      </c>
      <c r="AS3745" t="s">
        <v>80</v>
      </c>
      <c r="AT3745" t="s">
        <v>80</v>
      </c>
      <c r="AU3745" t="s">
        <v>80</v>
      </c>
      <c r="AV3745" t="s">
        <v>9604</v>
      </c>
      <c r="AW3745" t="s">
        <v>4245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1</v>
      </c>
      <c r="BJ3745">
        <v>0</v>
      </c>
      <c r="BK3745">
        <v>0</v>
      </c>
      <c r="BL3745">
        <v>2016031326</v>
      </c>
      <c r="BM3745">
        <v>26</v>
      </c>
    </row>
    <row r="3746" spans="1:65">
      <c r="A3746" t="s">
        <v>9605</v>
      </c>
      <c r="B3746">
        <v>3745</v>
      </c>
      <c r="C3746" t="s">
        <v>301</v>
      </c>
      <c r="D3746">
        <v>1</v>
      </c>
      <c r="E3746">
        <v>26</v>
      </c>
      <c r="F3746">
        <v>2016031326</v>
      </c>
      <c r="G3746">
        <v>20160313</v>
      </c>
      <c r="H3746" t="s">
        <v>4246</v>
      </c>
      <c r="I3746" t="s">
        <v>54</v>
      </c>
      <c r="J3746" t="s">
        <v>55</v>
      </c>
      <c r="K3746">
        <v>1</v>
      </c>
      <c r="L3746">
        <v>0</v>
      </c>
      <c r="M3746">
        <v>1</v>
      </c>
      <c r="N3746" t="s">
        <v>56</v>
      </c>
      <c r="O3746" t="s">
        <v>1034</v>
      </c>
      <c r="P3746" t="s">
        <v>68</v>
      </c>
      <c r="Q3746" t="s">
        <v>3</v>
      </c>
      <c r="R3746" t="s">
        <v>4218</v>
      </c>
      <c r="S3746" t="s">
        <v>55</v>
      </c>
      <c r="T3746" t="s">
        <v>56</v>
      </c>
      <c r="U3746" t="s">
        <v>56</v>
      </c>
      <c r="V3746" t="s">
        <v>56</v>
      </c>
      <c r="W3746" t="s">
        <v>55</v>
      </c>
      <c r="X3746" t="s">
        <v>56</v>
      </c>
      <c r="Y3746" t="s">
        <v>56</v>
      </c>
      <c r="Z3746" t="s">
        <v>68</v>
      </c>
      <c r="AA3746" t="s">
        <v>132</v>
      </c>
      <c r="AB3746" t="s">
        <v>56</v>
      </c>
      <c r="AC3746" t="s">
        <v>56</v>
      </c>
      <c r="AD3746" t="s">
        <v>56</v>
      </c>
      <c r="AE3746">
        <v>0</v>
      </c>
      <c r="AF3746">
        <v>0</v>
      </c>
      <c r="AG3746">
        <v>0</v>
      </c>
      <c r="AH3746">
        <v>1</v>
      </c>
      <c r="AI3746" s="18" t="str">
        <f t="shared" si="233"/>
        <v>1</v>
      </c>
      <c r="AJ3746" s="18" t="str">
        <f t="shared" si="234"/>
        <v>1</v>
      </c>
      <c r="AK3746" s="18" t="str">
        <f t="shared" si="235"/>
        <v>1</v>
      </c>
      <c r="AL3746" s="18">
        <f t="shared" si="236"/>
        <v>1</v>
      </c>
      <c r="AM3746" t="s">
        <v>55</v>
      </c>
      <c r="AN3746" t="s">
        <v>55</v>
      </c>
      <c r="AO3746">
        <v>1</v>
      </c>
      <c r="AP3746">
        <v>0</v>
      </c>
      <c r="AQ3746">
        <v>0</v>
      </c>
      <c r="AR3746" t="s">
        <v>59</v>
      </c>
      <c r="AS3746" t="s">
        <v>4218</v>
      </c>
      <c r="AT3746" t="s">
        <v>4218</v>
      </c>
      <c r="AU3746" t="s">
        <v>4450</v>
      </c>
      <c r="AV3746" t="s">
        <v>9605</v>
      </c>
      <c r="AW3746" t="s">
        <v>4246</v>
      </c>
      <c r="AX3746">
        <v>0</v>
      </c>
      <c r="AY3746">
        <v>0</v>
      </c>
      <c r="AZ3746">
        <v>0</v>
      </c>
      <c r="BA3746">
        <v>1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1</v>
      </c>
      <c r="BL3746">
        <v>2016031326</v>
      </c>
      <c r="BM3746">
        <v>26</v>
      </c>
    </row>
    <row r="3747" spans="1:65">
      <c r="A3747" t="s">
        <v>9606</v>
      </c>
      <c r="B3747">
        <v>3746</v>
      </c>
      <c r="C3747" t="s">
        <v>301</v>
      </c>
      <c r="D3747">
        <v>1</v>
      </c>
      <c r="E3747">
        <v>26</v>
      </c>
      <c r="F3747">
        <v>2016031326</v>
      </c>
      <c r="G3747">
        <v>20160313</v>
      </c>
      <c r="H3747" t="s">
        <v>4247</v>
      </c>
      <c r="I3747" t="s">
        <v>54</v>
      </c>
      <c r="J3747" t="s">
        <v>55</v>
      </c>
      <c r="K3747">
        <v>1</v>
      </c>
      <c r="L3747">
        <v>0</v>
      </c>
      <c r="M3747">
        <v>1</v>
      </c>
      <c r="N3747" t="s">
        <v>56</v>
      </c>
      <c r="O3747" t="s">
        <v>1034</v>
      </c>
      <c r="P3747" t="s">
        <v>68</v>
      </c>
      <c r="Q3747" t="s">
        <v>3</v>
      </c>
      <c r="R3747" t="s">
        <v>4218</v>
      </c>
      <c r="S3747" t="s">
        <v>55</v>
      </c>
      <c r="T3747" t="s">
        <v>56</v>
      </c>
      <c r="U3747" t="s">
        <v>56</v>
      </c>
      <c r="V3747" t="s">
        <v>68</v>
      </c>
      <c r="W3747" t="s">
        <v>55</v>
      </c>
      <c r="X3747" t="s">
        <v>56</v>
      </c>
      <c r="Y3747" t="s">
        <v>56</v>
      </c>
      <c r="Z3747" t="s">
        <v>56</v>
      </c>
      <c r="AA3747" t="s">
        <v>57</v>
      </c>
      <c r="AB3747" t="s">
        <v>56</v>
      </c>
      <c r="AC3747" t="s">
        <v>56</v>
      </c>
      <c r="AD3747" t="s">
        <v>56</v>
      </c>
      <c r="AE3747">
        <v>0</v>
      </c>
      <c r="AF3747">
        <v>0</v>
      </c>
      <c r="AG3747">
        <v>0</v>
      </c>
      <c r="AH3747">
        <v>1</v>
      </c>
      <c r="AI3747" s="18" t="str">
        <f t="shared" si="233"/>
        <v>1</v>
      </c>
      <c r="AJ3747" s="18" t="str">
        <f t="shared" si="234"/>
        <v>1</v>
      </c>
      <c r="AK3747" s="18" t="str">
        <f t="shared" si="235"/>
        <v>1</v>
      </c>
      <c r="AL3747" s="18">
        <f t="shared" si="236"/>
        <v>1</v>
      </c>
      <c r="AM3747" t="s">
        <v>55</v>
      </c>
      <c r="AN3747" t="s">
        <v>55</v>
      </c>
      <c r="AO3747">
        <v>0</v>
      </c>
      <c r="AP3747">
        <v>0</v>
      </c>
      <c r="AQ3747">
        <v>0</v>
      </c>
      <c r="AR3747" t="s">
        <v>59</v>
      </c>
      <c r="AS3747" t="s">
        <v>4218</v>
      </c>
      <c r="AT3747" t="s">
        <v>4218</v>
      </c>
      <c r="AU3747" t="s">
        <v>4450</v>
      </c>
      <c r="AV3747" t="s">
        <v>9606</v>
      </c>
      <c r="AW3747" t="s">
        <v>4247</v>
      </c>
      <c r="AX3747">
        <v>0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1</v>
      </c>
      <c r="BL3747">
        <v>2016031326</v>
      </c>
      <c r="BM3747">
        <v>26</v>
      </c>
    </row>
    <row r="3748" spans="1:65">
      <c r="A3748" t="s">
        <v>9607</v>
      </c>
      <c r="B3748">
        <v>3747</v>
      </c>
      <c r="C3748" t="s">
        <v>301</v>
      </c>
      <c r="D3748">
        <v>1</v>
      </c>
      <c r="E3748">
        <v>26</v>
      </c>
      <c r="F3748">
        <v>2016031326</v>
      </c>
      <c r="G3748">
        <v>20160313</v>
      </c>
      <c r="H3748" t="s">
        <v>4248</v>
      </c>
      <c r="I3748" t="s">
        <v>54</v>
      </c>
      <c r="J3748" t="s">
        <v>55</v>
      </c>
      <c r="K3748">
        <v>1</v>
      </c>
      <c r="L3748">
        <v>0</v>
      </c>
      <c r="M3748">
        <v>1</v>
      </c>
      <c r="N3748" t="s">
        <v>56</v>
      </c>
      <c r="O3748" t="s">
        <v>1034</v>
      </c>
      <c r="P3748" t="s">
        <v>68</v>
      </c>
      <c r="Q3748" t="s">
        <v>3</v>
      </c>
      <c r="R3748" t="s">
        <v>4218</v>
      </c>
      <c r="S3748" t="s">
        <v>55</v>
      </c>
      <c r="T3748" t="s">
        <v>56</v>
      </c>
      <c r="U3748" t="s">
        <v>56</v>
      </c>
      <c r="V3748" t="s">
        <v>68</v>
      </c>
      <c r="W3748" t="s">
        <v>55</v>
      </c>
      <c r="X3748" t="s">
        <v>56</v>
      </c>
      <c r="Y3748" t="s">
        <v>56</v>
      </c>
      <c r="Z3748" t="s">
        <v>56</v>
      </c>
      <c r="AA3748" t="s">
        <v>57</v>
      </c>
      <c r="AB3748" t="s">
        <v>56</v>
      </c>
      <c r="AC3748" t="s">
        <v>56</v>
      </c>
      <c r="AD3748" t="s">
        <v>56</v>
      </c>
      <c r="AE3748">
        <v>0</v>
      </c>
      <c r="AF3748">
        <v>0</v>
      </c>
      <c r="AG3748">
        <v>0</v>
      </c>
      <c r="AH3748">
        <v>1</v>
      </c>
      <c r="AI3748" s="18" t="str">
        <f t="shared" si="233"/>
        <v>1</v>
      </c>
      <c r="AJ3748" s="18" t="str">
        <f t="shared" si="234"/>
        <v>1</v>
      </c>
      <c r="AK3748" s="18" t="str">
        <f t="shared" si="235"/>
        <v>1</v>
      </c>
      <c r="AL3748" s="18">
        <f t="shared" si="236"/>
        <v>1</v>
      </c>
      <c r="AM3748" t="s">
        <v>55</v>
      </c>
      <c r="AN3748" t="s">
        <v>55</v>
      </c>
      <c r="AO3748">
        <v>0</v>
      </c>
      <c r="AP3748">
        <v>0</v>
      </c>
      <c r="AQ3748">
        <v>0</v>
      </c>
      <c r="AR3748" t="s">
        <v>59</v>
      </c>
      <c r="AS3748" t="s">
        <v>4218</v>
      </c>
      <c r="AT3748" t="s">
        <v>4218</v>
      </c>
      <c r="AU3748" t="s">
        <v>4450</v>
      </c>
      <c r="AV3748" t="s">
        <v>9607</v>
      </c>
      <c r="AW3748" t="s">
        <v>4248</v>
      </c>
      <c r="AX3748">
        <v>0</v>
      </c>
      <c r="AY3748">
        <v>0</v>
      </c>
      <c r="AZ3748">
        <v>0</v>
      </c>
      <c r="BA3748">
        <v>1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2016031326</v>
      </c>
      <c r="BM3748">
        <v>26</v>
      </c>
    </row>
    <row r="3749" spans="1:65">
      <c r="A3749" t="s">
        <v>9608</v>
      </c>
      <c r="B3749">
        <v>3748</v>
      </c>
      <c r="C3749" t="s">
        <v>301</v>
      </c>
      <c r="D3749">
        <v>1</v>
      </c>
      <c r="E3749">
        <v>26</v>
      </c>
      <c r="F3749">
        <v>2016031326</v>
      </c>
      <c r="G3749">
        <v>20160313</v>
      </c>
      <c r="H3749" t="s">
        <v>4249</v>
      </c>
      <c r="I3749" t="s">
        <v>54</v>
      </c>
      <c r="J3749" t="s">
        <v>55</v>
      </c>
      <c r="K3749">
        <v>0</v>
      </c>
      <c r="L3749">
        <v>0</v>
      </c>
      <c r="M3749">
        <v>0</v>
      </c>
      <c r="N3749" t="s">
        <v>56</v>
      </c>
      <c r="O3749" t="s">
        <v>57</v>
      </c>
      <c r="P3749" t="s">
        <v>57</v>
      </c>
      <c r="Q3749" t="s">
        <v>3</v>
      </c>
      <c r="R3749" t="s">
        <v>4218</v>
      </c>
      <c r="S3749" t="s">
        <v>55</v>
      </c>
      <c r="T3749" t="s">
        <v>56</v>
      </c>
      <c r="U3749" t="s">
        <v>56</v>
      </c>
      <c r="V3749" t="s">
        <v>56</v>
      </c>
      <c r="W3749" t="s">
        <v>55</v>
      </c>
      <c r="X3749" t="s">
        <v>56</v>
      </c>
      <c r="Y3749" t="s">
        <v>56</v>
      </c>
      <c r="Z3749" t="s">
        <v>56</v>
      </c>
      <c r="AA3749" t="s">
        <v>57</v>
      </c>
      <c r="AB3749" t="s">
        <v>56</v>
      </c>
      <c r="AC3749" t="s">
        <v>56</v>
      </c>
      <c r="AD3749" t="s">
        <v>56</v>
      </c>
      <c r="AE3749">
        <v>0</v>
      </c>
      <c r="AF3749">
        <v>0</v>
      </c>
      <c r="AG3749">
        <v>0</v>
      </c>
      <c r="AH3749">
        <v>1</v>
      </c>
      <c r="AI3749" s="18" t="str">
        <f t="shared" si="233"/>
        <v>1</v>
      </c>
      <c r="AJ3749" s="18" t="str">
        <f t="shared" si="234"/>
        <v>1</v>
      </c>
      <c r="AK3749" s="18" t="str">
        <f t="shared" si="235"/>
        <v>1</v>
      </c>
      <c r="AL3749" s="18">
        <f t="shared" si="236"/>
        <v>1</v>
      </c>
      <c r="AM3749" t="s">
        <v>55</v>
      </c>
      <c r="AN3749" t="s">
        <v>55</v>
      </c>
      <c r="AO3749">
        <v>0</v>
      </c>
      <c r="AP3749">
        <v>0</v>
      </c>
      <c r="AQ3749">
        <v>0</v>
      </c>
      <c r="AR3749" t="s">
        <v>59</v>
      </c>
      <c r="AS3749" t="s">
        <v>4218</v>
      </c>
      <c r="AT3749" t="s">
        <v>4218</v>
      </c>
      <c r="AU3749" t="s">
        <v>4450</v>
      </c>
      <c r="AV3749" t="s">
        <v>9608</v>
      </c>
      <c r="AW3749" t="s">
        <v>4249</v>
      </c>
      <c r="AX3749">
        <v>0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1</v>
      </c>
      <c r="BL3749">
        <v>2016031326</v>
      </c>
      <c r="BM3749">
        <v>26</v>
      </c>
    </row>
    <row r="3750" spans="1:65">
      <c r="A3750" t="s">
        <v>9609</v>
      </c>
      <c r="B3750">
        <v>3749</v>
      </c>
      <c r="C3750" t="s">
        <v>301</v>
      </c>
      <c r="D3750">
        <v>1</v>
      </c>
      <c r="E3750">
        <v>26</v>
      </c>
      <c r="F3750">
        <v>2016031326</v>
      </c>
      <c r="G3750">
        <v>20160313</v>
      </c>
      <c r="H3750" t="s">
        <v>4250</v>
      </c>
      <c r="I3750" t="s">
        <v>54</v>
      </c>
      <c r="J3750" t="s">
        <v>55</v>
      </c>
      <c r="K3750">
        <v>0</v>
      </c>
      <c r="L3750">
        <v>0</v>
      </c>
      <c r="M3750">
        <v>0</v>
      </c>
      <c r="N3750" t="s">
        <v>56</v>
      </c>
      <c r="O3750" t="s">
        <v>57</v>
      </c>
      <c r="P3750" t="s">
        <v>57</v>
      </c>
      <c r="Q3750" t="s">
        <v>3</v>
      </c>
      <c r="R3750" t="s">
        <v>4218</v>
      </c>
      <c r="S3750" t="s">
        <v>55</v>
      </c>
      <c r="T3750" t="s">
        <v>56</v>
      </c>
      <c r="U3750" t="s">
        <v>56</v>
      </c>
      <c r="V3750" t="s">
        <v>56</v>
      </c>
      <c r="W3750" t="s">
        <v>55</v>
      </c>
      <c r="X3750" t="s">
        <v>56</v>
      </c>
      <c r="Y3750" t="s">
        <v>56</v>
      </c>
      <c r="Z3750" t="s">
        <v>56</v>
      </c>
      <c r="AA3750" t="s">
        <v>57</v>
      </c>
      <c r="AB3750" t="s">
        <v>56</v>
      </c>
      <c r="AC3750" t="s">
        <v>56</v>
      </c>
      <c r="AD3750" t="s">
        <v>56</v>
      </c>
      <c r="AE3750">
        <v>0</v>
      </c>
      <c r="AF3750">
        <v>0</v>
      </c>
      <c r="AG3750">
        <v>0</v>
      </c>
      <c r="AH3750">
        <v>1</v>
      </c>
      <c r="AI3750" s="18" t="str">
        <f t="shared" si="233"/>
        <v>1</v>
      </c>
      <c r="AJ3750" s="18" t="str">
        <f t="shared" si="234"/>
        <v>1</v>
      </c>
      <c r="AK3750" s="18" t="str">
        <f t="shared" si="235"/>
        <v>1</v>
      </c>
      <c r="AL3750" s="18">
        <f t="shared" si="236"/>
        <v>1</v>
      </c>
      <c r="AM3750" t="s">
        <v>55</v>
      </c>
      <c r="AN3750" t="s">
        <v>55</v>
      </c>
      <c r="AO3750">
        <v>0</v>
      </c>
      <c r="AP3750">
        <v>0</v>
      </c>
      <c r="AQ3750">
        <v>0</v>
      </c>
      <c r="AR3750" t="s">
        <v>59</v>
      </c>
      <c r="AS3750" t="s">
        <v>4218</v>
      </c>
      <c r="AT3750" t="s">
        <v>4218</v>
      </c>
      <c r="AU3750" t="s">
        <v>4450</v>
      </c>
      <c r="AV3750" t="s">
        <v>9609</v>
      </c>
      <c r="AW3750" t="s">
        <v>4250</v>
      </c>
      <c r="AX3750">
        <v>0</v>
      </c>
      <c r="AY3750">
        <v>0</v>
      </c>
      <c r="AZ3750">
        <v>0</v>
      </c>
      <c r="BA3750">
        <v>1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1</v>
      </c>
      <c r="BL3750">
        <v>2016031326</v>
      </c>
      <c r="BM3750">
        <v>26</v>
      </c>
    </row>
    <row r="3751" spans="1:65">
      <c r="A3751" t="s">
        <v>9610</v>
      </c>
      <c r="B3751">
        <v>3750</v>
      </c>
      <c r="C3751" t="s">
        <v>301</v>
      </c>
      <c r="D3751">
        <v>1</v>
      </c>
      <c r="E3751">
        <v>26</v>
      </c>
      <c r="F3751">
        <v>2016031326</v>
      </c>
      <c r="G3751">
        <v>20160313</v>
      </c>
      <c r="H3751" t="s">
        <v>4251</v>
      </c>
      <c r="I3751" t="s">
        <v>977</v>
      </c>
      <c r="J3751" t="s">
        <v>55</v>
      </c>
      <c r="K3751">
        <v>0</v>
      </c>
      <c r="L3751">
        <v>0</v>
      </c>
      <c r="M3751">
        <v>0</v>
      </c>
      <c r="N3751" t="s">
        <v>68</v>
      </c>
      <c r="O3751" t="s">
        <v>57</v>
      </c>
      <c r="P3751" t="s">
        <v>57</v>
      </c>
      <c r="Q3751" t="s">
        <v>3</v>
      </c>
      <c r="R3751" t="s">
        <v>58</v>
      </c>
      <c r="S3751" t="s">
        <v>55</v>
      </c>
      <c r="T3751" t="s">
        <v>56</v>
      </c>
      <c r="U3751" t="s">
        <v>56</v>
      </c>
      <c r="V3751" t="s">
        <v>68</v>
      </c>
      <c r="W3751" t="s">
        <v>55</v>
      </c>
      <c r="X3751" t="s">
        <v>56</v>
      </c>
      <c r="Y3751" t="s">
        <v>56</v>
      </c>
      <c r="Z3751" t="s">
        <v>56</v>
      </c>
      <c r="AA3751" t="s">
        <v>57</v>
      </c>
      <c r="AB3751" t="s">
        <v>56</v>
      </c>
      <c r="AC3751" t="s">
        <v>68</v>
      </c>
      <c r="AD3751" t="s">
        <v>4252</v>
      </c>
      <c r="AE3751">
        <v>0</v>
      </c>
      <c r="AF3751">
        <v>0</v>
      </c>
      <c r="AG3751">
        <v>0</v>
      </c>
      <c r="AH3751">
        <v>1</v>
      </c>
      <c r="AI3751" s="18" t="str">
        <f t="shared" si="233"/>
        <v>1</v>
      </c>
      <c r="AJ3751" s="18" t="str">
        <f t="shared" si="234"/>
        <v>1</v>
      </c>
      <c r="AK3751" s="18" t="str">
        <f t="shared" si="235"/>
        <v>1</v>
      </c>
      <c r="AL3751" s="18">
        <f t="shared" si="236"/>
        <v>1</v>
      </c>
      <c r="AM3751" t="s">
        <v>55</v>
      </c>
      <c r="AN3751" t="s">
        <v>55</v>
      </c>
      <c r="AO3751">
        <v>1</v>
      </c>
      <c r="AP3751">
        <v>0</v>
      </c>
      <c r="AQ3751">
        <v>0</v>
      </c>
      <c r="AR3751" t="s">
        <v>298</v>
      </c>
      <c r="AS3751" t="s">
        <v>58</v>
      </c>
      <c r="AT3751" t="s">
        <v>58</v>
      </c>
      <c r="AU3751" t="s">
        <v>1326</v>
      </c>
      <c r="AV3751" t="s">
        <v>9610</v>
      </c>
      <c r="AW3751" t="s">
        <v>4251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1</v>
      </c>
      <c r="BL3751">
        <v>2016031326</v>
      </c>
      <c r="BM3751">
        <v>26</v>
      </c>
    </row>
    <row r="3752" spans="1:65">
      <c r="A3752" t="s">
        <v>9611</v>
      </c>
      <c r="B3752">
        <v>3751</v>
      </c>
      <c r="C3752" t="s">
        <v>301</v>
      </c>
      <c r="D3752">
        <v>1</v>
      </c>
      <c r="E3752">
        <v>26</v>
      </c>
      <c r="F3752">
        <v>2016031326</v>
      </c>
      <c r="G3752">
        <v>20160313</v>
      </c>
      <c r="H3752" t="s">
        <v>4253</v>
      </c>
      <c r="I3752" t="s">
        <v>54</v>
      </c>
      <c r="J3752" t="s">
        <v>55</v>
      </c>
      <c r="K3752">
        <v>0</v>
      </c>
      <c r="L3752">
        <v>0</v>
      </c>
      <c r="M3752">
        <v>0</v>
      </c>
      <c r="N3752" t="s">
        <v>56</v>
      </c>
      <c r="O3752" t="s">
        <v>57</v>
      </c>
      <c r="P3752" t="s">
        <v>57</v>
      </c>
      <c r="Q3752" t="s">
        <v>4</v>
      </c>
      <c r="R3752" t="s">
        <v>80</v>
      </c>
      <c r="S3752" t="s">
        <v>55</v>
      </c>
      <c r="T3752" t="s">
        <v>56</v>
      </c>
      <c r="U3752" t="s">
        <v>56</v>
      </c>
      <c r="V3752" t="s">
        <v>56</v>
      </c>
      <c r="W3752" t="s">
        <v>55</v>
      </c>
      <c r="X3752" t="s">
        <v>56</v>
      </c>
      <c r="Y3752" t="s">
        <v>56</v>
      </c>
      <c r="Z3752" t="s">
        <v>56</v>
      </c>
      <c r="AA3752" t="s">
        <v>57</v>
      </c>
      <c r="AB3752" t="s">
        <v>56</v>
      </c>
      <c r="AC3752" t="s">
        <v>56</v>
      </c>
      <c r="AD3752" t="s">
        <v>56</v>
      </c>
      <c r="AE3752">
        <v>0</v>
      </c>
      <c r="AF3752">
        <v>0</v>
      </c>
      <c r="AG3752">
        <v>0</v>
      </c>
      <c r="AH3752">
        <v>1</v>
      </c>
      <c r="AI3752" s="18" t="str">
        <f t="shared" si="233"/>
        <v>1</v>
      </c>
      <c r="AJ3752" s="18" t="str">
        <f t="shared" si="234"/>
        <v>1</v>
      </c>
      <c r="AK3752" s="18" t="str">
        <f t="shared" si="235"/>
        <v>1</v>
      </c>
      <c r="AL3752" s="18">
        <f t="shared" si="236"/>
        <v>1</v>
      </c>
      <c r="AM3752" t="s">
        <v>55</v>
      </c>
      <c r="AN3752" t="s">
        <v>55</v>
      </c>
      <c r="AO3752">
        <v>0</v>
      </c>
      <c r="AP3752">
        <v>0</v>
      </c>
      <c r="AQ3752">
        <v>0</v>
      </c>
      <c r="AR3752" t="s">
        <v>59</v>
      </c>
      <c r="AS3752" t="s">
        <v>80</v>
      </c>
      <c r="AT3752" t="s">
        <v>80</v>
      </c>
      <c r="AU3752" t="s">
        <v>80</v>
      </c>
      <c r="AV3752" t="s">
        <v>9611</v>
      </c>
      <c r="AW3752" t="s">
        <v>4253</v>
      </c>
      <c r="AX3752">
        <v>0</v>
      </c>
      <c r="AY3752">
        <v>0</v>
      </c>
      <c r="AZ3752">
        <v>0</v>
      </c>
      <c r="BA3752">
        <v>1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1</v>
      </c>
      <c r="BL3752">
        <v>2016031326</v>
      </c>
      <c r="BM3752">
        <v>26</v>
      </c>
    </row>
    <row r="3753" spans="1:65">
      <c r="A3753" t="s">
        <v>9612</v>
      </c>
      <c r="B3753">
        <v>3752</v>
      </c>
      <c r="C3753" t="s">
        <v>301</v>
      </c>
      <c r="D3753">
        <v>1</v>
      </c>
      <c r="E3753">
        <v>26</v>
      </c>
      <c r="F3753">
        <v>2016031326</v>
      </c>
      <c r="G3753">
        <v>20160313</v>
      </c>
      <c r="H3753" t="s">
        <v>4254</v>
      </c>
      <c r="I3753" t="s">
        <v>76</v>
      </c>
      <c r="J3753" t="s">
        <v>55</v>
      </c>
      <c r="K3753">
        <v>1</v>
      </c>
      <c r="L3753">
        <v>0</v>
      </c>
      <c r="M3753">
        <v>1</v>
      </c>
      <c r="N3753" t="s">
        <v>56</v>
      </c>
      <c r="O3753" t="s">
        <v>76</v>
      </c>
      <c r="P3753" t="s">
        <v>56</v>
      </c>
      <c r="Q3753" t="s">
        <v>4</v>
      </c>
      <c r="R3753" t="s">
        <v>80</v>
      </c>
      <c r="S3753" t="s">
        <v>55</v>
      </c>
      <c r="T3753" t="s">
        <v>56</v>
      </c>
      <c r="U3753" t="s">
        <v>56</v>
      </c>
      <c r="V3753" t="s">
        <v>56</v>
      </c>
      <c r="W3753" t="s">
        <v>55</v>
      </c>
      <c r="X3753" t="s">
        <v>56</v>
      </c>
      <c r="Y3753" t="s">
        <v>56</v>
      </c>
      <c r="Z3753" t="s">
        <v>56</v>
      </c>
      <c r="AA3753" t="s">
        <v>57</v>
      </c>
      <c r="AB3753" t="s">
        <v>56</v>
      </c>
      <c r="AC3753" t="s">
        <v>56</v>
      </c>
      <c r="AD3753" t="s">
        <v>56</v>
      </c>
      <c r="AE3753">
        <v>0</v>
      </c>
      <c r="AF3753">
        <v>0</v>
      </c>
      <c r="AG3753">
        <v>0</v>
      </c>
      <c r="AH3753">
        <v>1</v>
      </c>
      <c r="AI3753" s="18" t="str">
        <f t="shared" si="233"/>
        <v>1</v>
      </c>
      <c r="AJ3753" s="18" t="str">
        <f t="shared" si="234"/>
        <v>1</v>
      </c>
      <c r="AK3753" s="18" t="str">
        <f t="shared" si="235"/>
        <v>1</v>
      </c>
      <c r="AL3753" s="18">
        <f t="shared" si="236"/>
        <v>1</v>
      </c>
      <c r="AM3753" t="s">
        <v>55</v>
      </c>
      <c r="AN3753" t="s">
        <v>55</v>
      </c>
      <c r="AO3753">
        <v>0</v>
      </c>
      <c r="AP3753">
        <v>0</v>
      </c>
      <c r="AQ3753">
        <v>0</v>
      </c>
      <c r="AR3753" t="s">
        <v>76</v>
      </c>
      <c r="AS3753" t="s">
        <v>80</v>
      </c>
      <c r="AT3753" t="s">
        <v>80</v>
      </c>
      <c r="AU3753" t="s">
        <v>80</v>
      </c>
      <c r="AV3753" t="s">
        <v>9612</v>
      </c>
      <c r="AW3753" t="s">
        <v>4254</v>
      </c>
      <c r="AX3753">
        <v>0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1</v>
      </c>
      <c r="BL3753">
        <v>2016031326</v>
      </c>
      <c r="BM3753">
        <v>26</v>
      </c>
    </row>
    <row r="3754" spans="1:65">
      <c r="A3754" t="s">
        <v>9613</v>
      </c>
      <c r="B3754">
        <v>3753</v>
      </c>
      <c r="C3754" t="s">
        <v>301</v>
      </c>
      <c r="D3754">
        <v>1</v>
      </c>
      <c r="E3754">
        <v>26</v>
      </c>
      <c r="F3754">
        <v>2016031326</v>
      </c>
      <c r="G3754">
        <v>20160313</v>
      </c>
      <c r="H3754" t="s">
        <v>4255</v>
      </c>
      <c r="I3754" t="s">
        <v>54</v>
      </c>
      <c r="J3754" t="s">
        <v>55</v>
      </c>
      <c r="K3754">
        <v>1</v>
      </c>
      <c r="L3754">
        <v>0</v>
      </c>
      <c r="M3754">
        <v>1</v>
      </c>
      <c r="N3754" t="s">
        <v>56</v>
      </c>
      <c r="O3754" t="s">
        <v>80</v>
      </c>
      <c r="P3754" t="s">
        <v>56</v>
      </c>
      <c r="Q3754" t="s">
        <v>4</v>
      </c>
      <c r="R3754" t="s">
        <v>80</v>
      </c>
      <c r="S3754" t="s">
        <v>55</v>
      </c>
      <c r="T3754" t="s">
        <v>56</v>
      </c>
      <c r="U3754" t="s">
        <v>56</v>
      </c>
      <c r="V3754" t="s">
        <v>56</v>
      </c>
      <c r="W3754" t="s">
        <v>55</v>
      </c>
      <c r="X3754" t="s">
        <v>56</v>
      </c>
      <c r="Y3754" t="s">
        <v>56</v>
      </c>
      <c r="Z3754" t="s">
        <v>56</v>
      </c>
      <c r="AA3754" t="s">
        <v>57</v>
      </c>
      <c r="AB3754" t="s">
        <v>56</v>
      </c>
      <c r="AC3754" t="s">
        <v>56</v>
      </c>
      <c r="AD3754" t="s">
        <v>56</v>
      </c>
      <c r="AE3754">
        <v>0</v>
      </c>
      <c r="AF3754">
        <v>0</v>
      </c>
      <c r="AG3754">
        <v>0</v>
      </c>
      <c r="AH3754">
        <v>1</v>
      </c>
      <c r="AI3754" s="18" t="str">
        <f t="shared" si="233"/>
        <v>1</v>
      </c>
      <c r="AJ3754" s="18" t="str">
        <f t="shared" si="234"/>
        <v>1</v>
      </c>
      <c r="AK3754" s="18" t="str">
        <f t="shared" si="235"/>
        <v>1</v>
      </c>
      <c r="AL3754" s="18">
        <f t="shared" si="236"/>
        <v>1</v>
      </c>
      <c r="AM3754" t="s">
        <v>55</v>
      </c>
      <c r="AN3754" t="s">
        <v>55</v>
      </c>
      <c r="AO3754">
        <v>0</v>
      </c>
      <c r="AP3754">
        <v>0</v>
      </c>
      <c r="AQ3754">
        <v>0</v>
      </c>
      <c r="AR3754" t="s">
        <v>59</v>
      </c>
      <c r="AS3754" t="s">
        <v>80</v>
      </c>
      <c r="AT3754" t="s">
        <v>80</v>
      </c>
      <c r="AU3754" t="s">
        <v>80</v>
      </c>
      <c r="AV3754" t="s">
        <v>9613</v>
      </c>
      <c r="AW3754" t="s">
        <v>4255</v>
      </c>
      <c r="AX3754">
        <v>0</v>
      </c>
      <c r="AY3754">
        <v>0</v>
      </c>
      <c r="AZ3754">
        <v>0</v>
      </c>
      <c r="BA3754">
        <v>1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1</v>
      </c>
      <c r="BL3754">
        <v>2016031326</v>
      </c>
      <c r="BM3754">
        <v>26</v>
      </c>
    </row>
    <row r="3755" spans="1:65">
      <c r="A3755" t="s">
        <v>9614</v>
      </c>
      <c r="B3755">
        <v>3754</v>
      </c>
      <c r="C3755" t="s">
        <v>301</v>
      </c>
      <c r="D3755">
        <v>1</v>
      </c>
      <c r="E3755">
        <v>26</v>
      </c>
      <c r="F3755">
        <v>2016031326</v>
      </c>
      <c r="G3755">
        <v>20160313</v>
      </c>
      <c r="H3755" t="s">
        <v>4256</v>
      </c>
      <c r="I3755" t="s">
        <v>54</v>
      </c>
      <c r="J3755" t="s">
        <v>55</v>
      </c>
      <c r="K3755">
        <v>0</v>
      </c>
      <c r="L3755">
        <v>0</v>
      </c>
      <c r="M3755">
        <v>0</v>
      </c>
      <c r="N3755" t="s">
        <v>56</v>
      </c>
      <c r="O3755" t="s">
        <v>57</v>
      </c>
      <c r="P3755" t="s">
        <v>57</v>
      </c>
      <c r="Q3755" t="s">
        <v>4</v>
      </c>
      <c r="R3755" t="s">
        <v>80</v>
      </c>
      <c r="S3755" t="s">
        <v>55</v>
      </c>
      <c r="T3755" t="s">
        <v>56</v>
      </c>
      <c r="U3755" t="s">
        <v>56</v>
      </c>
      <c r="V3755" t="s">
        <v>56</v>
      </c>
      <c r="W3755" t="s">
        <v>55</v>
      </c>
      <c r="X3755" t="s">
        <v>56</v>
      </c>
      <c r="Y3755" t="s">
        <v>56</v>
      </c>
      <c r="Z3755" t="s">
        <v>56</v>
      </c>
      <c r="AA3755" t="s">
        <v>57</v>
      </c>
      <c r="AB3755" t="s">
        <v>56</v>
      </c>
      <c r="AC3755" t="s">
        <v>56</v>
      </c>
      <c r="AD3755" t="s">
        <v>56</v>
      </c>
      <c r="AE3755">
        <v>0</v>
      </c>
      <c r="AF3755">
        <v>0</v>
      </c>
      <c r="AG3755">
        <v>0</v>
      </c>
      <c r="AH3755">
        <v>1</v>
      </c>
      <c r="AI3755" s="18" t="str">
        <f t="shared" si="233"/>
        <v>1</v>
      </c>
      <c r="AJ3755" s="18" t="str">
        <f t="shared" si="234"/>
        <v>1</v>
      </c>
      <c r="AK3755" s="18" t="str">
        <f t="shared" si="235"/>
        <v>1</v>
      </c>
      <c r="AL3755" s="18">
        <f t="shared" si="236"/>
        <v>1</v>
      </c>
      <c r="AM3755" t="s">
        <v>55</v>
      </c>
      <c r="AN3755" t="s">
        <v>55</v>
      </c>
      <c r="AO3755">
        <v>0</v>
      </c>
      <c r="AP3755">
        <v>0</v>
      </c>
      <c r="AQ3755">
        <v>0</v>
      </c>
      <c r="AR3755" t="s">
        <v>59</v>
      </c>
      <c r="AS3755" t="s">
        <v>80</v>
      </c>
      <c r="AT3755" t="s">
        <v>80</v>
      </c>
      <c r="AU3755" t="s">
        <v>80</v>
      </c>
      <c r="AV3755" t="s">
        <v>9614</v>
      </c>
      <c r="AW3755" t="s">
        <v>4256</v>
      </c>
      <c r="AX3755">
        <v>0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1</v>
      </c>
      <c r="BL3755">
        <v>2016031326</v>
      </c>
      <c r="BM3755">
        <v>26</v>
      </c>
    </row>
    <row r="3756" spans="1:65">
      <c r="A3756" t="s">
        <v>9615</v>
      </c>
      <c r="B3756">
        <v>3755</v>
      </c>
      <c r="C3756" t="s">
        <v>301</v>
      </c>
      <c r="D3756">
        <v>1</v>
      </c>
      <c r="E3756">
        <v>26</v>
      </c>
      <c r="F3756">
        <v>2016031326</v>
      </c>
      <c r="G3756">
        <v>20160313</v>
      </c>
      <c r="H3756" t="s">
        <v>4257</v>
      </c>
      <c r="I3756" t="s">
        <v>54</v>
      </c>
      <c r="J3756" t="s">
        <v>55</v>
      </c>
      <c r="K3756">
        <v>1</v>
      </c>
      <c r="L3756">
        <v>0</v>
      </c>
      <c r="M3756">
        <v>1</v>
      </c>
      <c r="N3756" t="s">
        <v>56</v>
      </c>
      <c r="O3756" t="s">
        <v>80</v>
      </c>
      <c r="P3756" t="s">
        <v>56</v>
      </c>
      <c r="Q3756" t="s">
        <v>4</v>
      </c>
      <c r="R3756" t="s">
        <v>80</v>
      </c>
      <c r="S3756" t="s">
        <v>55</v>
      </c>
      <c r="T3756" t="s">
        <v>56</v>
      </c>
      <c r="U3756" t="s">
        <v>56</v>
      </c>
      <c r="V3756" t="s">
        <v>56</v>
      </c>
      <c r="W3756" t="s">
        <v>55</v>
      </c>
      <c r="X3756" t="s">
        <v>56</v>
      </c>
      <c r="Y3756" t="s">
        <v>56</v>
      </c>
      <c r="Z3756" t="s">
        <v>56</v>
      </c>
      <c r="AA3756" t="s">
        <v>57</v>
      </c>
      <c r="AB3756" t="s">
        <v>56</v>
      </c>
      <c r="AC3756" t="s">
        <v>56</v>
      </c>
      <c r="AD3756" t="s">
        <v>56</v>
      </c>
      <c r="AE3756">
        <v>0</v>
      </c>
      <c r="AF3756">
        <v>0</v>
      </c>
      <c r="AG3756">
        <v>0</v>
      </c>
      <c r="AH3756">
        <v>1</v>
      </c>
      <c r="AI3756" s="18" t="str">
        <f t="shared" si="233"/>
        <v>1</v>
      </c>
      <c r="AJ3756" s="18" t="str">
        <f t="shared" si="234"/>
        <v>1</v>
      </c>
      <c r="AK3756" s="18" t="str">
        <f t="shared" si="235"/>
        <v>1</v>
      </c>
      <c r="AL3756" s="18">
        <f t="shared" si="236"/>
        <v>1</v>
      </c>
      <c r="AM3756" t="s">
        <v>55</v>
      </c>
      <c r="AN3756" t="s">
        <v>55</v>
      </c>
      <c r="AO3756">
        <v>0</v>
      </c>
      <c r="AP3756">
        <v>0</v>
      </c>
      <c r="AQ3756">
        <v>0</v>
      </c>
      <c r="AR3756" t="s">
        <v>59</v>
      </c>
      <c r="AS3756" t="s">
        <v>80</v>
      </c>
      <c r="AT3756" t="s">
        <v>80</v>
      </c>
      <c r="AU3756" t="s">
        <v>80</v>
      </c>
      <c r="AV3756" t="s">
        <v>9615</v>
      </c>
      <c r="AW3756" t="s">
        <v>4257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1</v>
      </c>
      <c r="BL3756">
        <v>2016031326</v>
      </c>
      <c r="BM3756">
        <v>26</v>
      </c>
    </row>
    <row r="3757" spans="1:65">
      <c r="A3757" t="s">
        <v>9616</v>
      </c>
      <c r="B3757">
        <v>3756</v>
      </c>
      <c r="C3757" t="s">
        <v>301</v>
      </c>
      <c r="D3757">
        <v>1</v>
      </c>
      <c r="E3757">
        <v>26</v>
      </c>
      <c r="F3757">
        <v>2016031326</v>
      </c>
      <c r="G3757">
        <v>20160313</v>
      </c>
      <c r="H3757" t="s">
        <v>4258</v>
      </c>
      <c r="I3757" t="s">
        <v>54</v>
      </c>
      <c r="J3757" t="s">
        <v>55</v>
      </c>
      <c r="K3757">
        <v>0</v>
      </c>
      <c r="L3757">
        <v>0</v>
      </c>
      <c r="M3757">
        <v>0</v>
      </c>
      <c r="N3757" t="s">
        <v>56</v>
      </c>
      <c r="O3757" t="s">
        <v>57</v>
      </c>
      <c r="P3757" t="s">
        <v>57</v>
      </c>
      <c r="Q3757" t="s">
        <v>4</v>
      </c>
      <c r="R3757" t="s">
        <v>80</v>
      </c>
      <c r="S3757" t="s">
        <v>55</v>
      </c>
      <c r="T3757" t="s">
        <v>56</v>
      </c>
      <c r="U3757" t="s">
        <v>56</v>
      </c>
      <c r="V3757" t="s">
        <v>56</v>
      </c>
      <c r="W3757" t="s">
        <v>55</v>
      </c>
      <c r="X3757" t="s">
        <v>56</v>
      </c>
      <c r="Y3757" t="s">
        <v>56</v>
      </c>
      <c r="Z3757" t="s">
        <v>56</v>
      </c>
      <c r="AA3757" t="s">
        <v>57</v>
      </c>
      <c r="AB3757" t="s">
        <v>56</v>
      </c>
      <c r="AC3757" t="s">
        <v>56</v>
      </c>
      <c r="AD3757" t="s">
        <v>56</v>
      </c>
      <c r="AE3757">
        <v>0</v>
      </c>
      <c r="AF3757">
        <v>0</v>
      </c>
      <c r="AG3757">
        <v>0</v>
      </c>
      <c r="AH3757">
        <v>1</v>
      </c>
      <c r="AI3757" s="18" t="str">
        <f t="shared" si="233"/>
        <v>1</v>
      </c>
      <c r="AJ3757" s="18" t="str">
        <f t="shared" si="234"/>
        <v>1</v>
      </c>
      <c r="AK3757" s="18" t="str">
        <f t="shared" si="235"/>
        <v>1</v>
      </c>
      <c r="AL3757" s="18">
        <f t="shared" si="236"/>
        <v>1</v>
      </c>
      <c r="AM3757" t="s">
        <v>55</v>
      </c>
      <c r="AN3757" t="s">
        <v>55</v>
      </c>
      <c r="AO3757">
        <v>0</v>
      </c>
      <c r="AP3757">
        <v>0</v>
      </c>
      <c r="AQ3757">
        <v>0</v>
      </c>
      <c r="AR3757" t="s">
        <v>59</v>
      </c>
      <c r="AS3757" t="s">
        <v>80</v>
      </c>
      <c r="AT3757" t="s">
        <v>80</v>
      </c>
      <c r="AU3757" t="s">
        <v>80</v>
      </c>
      <c r="AV3757" t="s">
        <v>9616</v>
      </c>
      <c r="AW3757" t="s">
        <v>4258</v>
      </c>
      <c r="AX3757">
        <v>0</v>
      </c>
      <c r="AY3757">
        <v>0</v>
      </c>
      <c r="AZ3757">
        <v>0</v>
      </c>
      <c r="BA3757">
        <v>1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2016031326</v>
      </c>
      <c r="BM3757">
        <v>26</v>
      </c>
    </row>
    <row r="3758" spans="1:65">
      <c r="A3758" t="s">
        <v>9617</v>
      </c>
      <c r="B3758">
        <v>3757</v>
      </c>
      <c r="C3758" t="s">
        <v>57</v>
      </c>
      <c r="D3758" t="s">
        <v>55</v>
      </c>
      <c r="E3758">
        <v>26</v>
      </c>
      <c r="F3758">
        <v>2016031326</v>
      </c>
      <c r="G3758" t="s">
        <v>55</v>
      </c>
      <c r="H3758" t="s">
        <v>2493</v>
      </c>
      <c r="I3758" t="s">
        <v>55</v>
      </c>
      <c r="J3758" t="s">
        <v>55</v>
      </c>
      <c r="K3758" t="s">
        <v>55</v>
      </c>
      <c r="L3758" t="s">
        <v>55</v>
      </c>
      <c r="M3758" t="s">
        <v>55</v>
      </c>
      <c r="N3758" t="s">
        <v>57</v>
      </c>
      <c r="O3758" t="s">
        <v>57</v>
      </c>
      <c r="P3758" t="s">
        <v>57</v>
      </c>
      <c r="Q3758" t="s">
        <v>57</v>
      </c>
      <c r="R3758" t="s">
        <v>57</v>
      </c>
      <c r="S3758" t="s">
        <v>55</v>
      </c>
      <c r="T3758" t="s">
        <v>57</v>
      </c>
      <c r="U3758" t="s">
        <v>57</v>
      </c>
      <c r="V3758" t="s">
        <v>57</v>
      </c>
      <c r="W3758" t="s">
        <v>55</v>
      </c>
      <c r="X3758" t="s">
        <v>57</v>
      </c>
      <c r="Y3758" t="s">
        <v>57</v>
      </c>
      <c r="Z3758" t="s">
        <v>57</v>
      </c>
      <c r="AA3758" t="s">
        <v>57</v>
      </c>
      <c r="AB3758" t="s">
        <v>57</v>
      </c>
      <c r="AC3758" t="s">
        <v>57</v>
      </c>
      <c r="AD3758" t="s">
        <v>57</v>
      </c>
      <c r="AE3758">
        <v>0</v>
      </c>
      <c r="AF3758">
        <v>0</v>
      </c>
      <c r="AG3758">
        <v>0</v>
      </c>
      <c r="AH3758">
        <v>0</v>
      </c>
      <c r="AI3758" s="18" t="str">
        <f t="shared" si="233"/>
        <v>1</v>
      </c>
      <c r="AJ3758" s="18" t="str">
        <f t="shared" si="234"/>
        <v>1</v>
      </c>
      <c r="AK3758" s="18" t="str">
        <f t="shared" si="235"/>
        <v>1</v>
      </c>
      <c r="AL3758" s="18">
        <f t="shared" si="236"/>
        <v>0</v>
      </c>
      <c r="AM3758" t="s">
        <v>55</v>
      </c>
      <c r="AN3758" t="s">
        <v>55</v>
      </c>
      <c r="AO3758">
        <v>1</v>
      </c>
      <c r="AP3758">
        <v>1</v>
      </c>
      <c r="AQ3758">
        <v>0</v>
      </c>
      <c r="AR3758" t="s">
        <v>59</v>
      </c>
      <c r="AS3758" t="s">
        <v>80</v>
      </c>
      <c r="AT3758" t="s">
        <v>80</v>
      </c>
      <c r="AU3758" t="s">
        <v>80</v>
      </c>
      <c r="AV3758" t="s">
        <v>9617</v>
      </c>
      <c r="AW3758" t="s">
        <v>2493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</v>
      </c>
      <c r="BJ3758">
        <v>0</v>
      </c>
      <c r="BK3758">
        <v>0</v>
      </c>
      <c r="BL3758">
        <v>2016031326</v>
      </c>
      <c r="BM3758">
        <v>26</v>
      </c>
    </row>
    <row r="3759" spans="1:65">
      <c r="A3759" t="s">
        <v>9618</v>
      </c>
      <c r="B3759">
        <v>3758</v>
      </c>
      <c r="C3759" t="s">
        <v>301</v>
      </c>
      <c r="D3759">
        <v>1</v>
      </c>
      <c r="E3759">
        <v>26</v>
      </c>
      <c r="F3759">
        <v>2016031326</v>
      </c>
      <c r="G3759">
        <v>20160313</v>
      </c>
      <c r="H3759" t="s">
        <v>4259</v>
      </c>
      <c r="I3759" t="s">
        <v>4260</v>
      </c>
      <c r="J3759" t="s">
        <v>55</v>
      </c>
      <c r="K3759">
        <v>3</v>
      </c>
      <c r="L3759">
        <v>1</v>
      </c>
      <c r="M3759">
        <v>2</v>
      </c>
      <c r="N3759" t="s">
        <v>56</v>
      </c>
      <c r="O3759" t="s">
        <v>4261</v>
      </c>
      <c r="P3759" t="s">
        <v>68</v>
      </c>
      <c r="Q3759" t="s">
        <v>4</v>
      </c>
      <c r="R3759" t="s">
        <v>4262</v>
      </c>
      <c r="S3759" t="s">
        <v>55</v>
      </c>
      <c r="T3759" t="s">
        <v>56</v>
      </c>
      <c r="U3759" t="s">
        <v>56</v>
      </c>
      <c r="V3759" t="s">
        <v>56</v>
      </c>
      <c r="W3759" t="s">
        <v>55</v>
      </c>
      <c r="X3759" t="s">
        <v>56</v>
      </c>
      <c r="Y3759" t="s">
        <v>56</v>
      </c>
      <c r="Z3759" t="s">
        <v>56</v>
      </c>
      <c r="AA3759" t="s">
        <v>57</v>
      </c>
      <c r="AB3759" t="s">
        <v>56</v>
      </c>
      <c r="AC3759" t="s">
        <v>56</v>
      </c>
      <c r="AD3759" t="s">
        <v>56</v>
      </c>
      <c r="AE3759">
        <v>0</v>
      </c>
      <c r="AF3759">
        <v>0</v>
      </c>
      <c r="AG3759">
        <v>0</v>
      </c>
      <c r="AH3759">
        <v>1</v>
      </c>
      <c r="AI3759" s="18" t="str">
        <f t="shared" si="233"/>
        <v>1</v>
      </c>
      <c r="AJ3759" s="18" t="str">
        <f t="shared" si="234"/>
        <v>1</v>
      </c>
      <c r="AK3759" s="18" t="str">
        <f t="shared" si="235"/>
        <v>1</v>
      </c>
      <c r="AL3759" s="18">
        <f t="shared" si="236"/>
        <v>1</v>
      </c>
      <c r="AM3759" t="s">
        <v>55</v>
      </c>
      <c r="AN3759" t="s">
        <v>55</v>
      </c>
      <c r="AO3759">
        <v>0</v>
      </c>
      <c r="AP3759">
        <v>0</v>
      </c>
      <c r="AQ3759">
        <v>0</v>
      </c>
      <c r="AR3759" t="s">
        <v>379</v>
      </c>
      <c r="AS3759" t="s">
        <v>861</v>
      </c>
      <c r="AT3759" t="s">
        <v>861</v>
      </c>
      <c r="AU3759" t="s">
        <v>4449</v>
      </c>
      <c r="AV3759" t="s">
        <v>9618</v>
      </c>
      <c r="AW3759" t="s">
        <v>4259</v>
      </c>
      <c r="AX3759">
        <v>0</v>
      </c>
      <c r="AY3759">
        <v>0</v>
      </c>
      <c r="AZ3759">
        <v>0</v>
      </c>
      <c r="BA3759">
        <v>1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1</v>
      </c>
      <c r="BL3759">
        <v>2016031326</v>
      </c>
      <c r="BM3759">
        <v>26</v>
      </c>
    </row>
    <row r="3760" spans="1:65">
      <c r="A3760" t="s">
        <v>9619</v>
      </c>
      <c r="B3760">
        <v>3759</v>
      </c>
      <c r="C3760" t="s">
        <v>301</v>
      </c>
      <c r="D3760">
        <v>1</v>
      </c>
      <c r="E3760">
        <v>26</v>
      </c>
      <c r="F3760">
        <v>2016031326</v>
      </c>
      <c r="G3760">
        <v>20160313</v>
      </c>
      <c r="H3760" t="s">
        <v>4263</v>
      </c>
      <c r="I3760" t="s">
        <v>4260</v>
      </c>
      <c r="J3760" t="s">
        <v>55</v>
      </c>
      <c r="K3760">
        <v>1</v>
      </c>
      <c r="L3760">
        <v>1</v>
      </c>
      <c r="M3760">
        <v>0</v>
      </c>
      <c r="N3760" t="s">
        <v>56</v>
      </c>
      <c r="O3760" t="s">
        <v>3092</v>
      </c>
      <c r="P3760" t="s">
        <v>68</v>
      </c>
      <c r="Q3760" t="s">
        <v>4</v>
      </c>
      <c r="R3760" t="s">
        <v>4262</v>
      </c>
      <c r="S3760" t="s">
        <v>55</v>
      </c>
      <c r="T3760" t="s">
        <v>56</v>
      </c>
      <c r="U3760" t="s">
        <v>56</v>
      </c>
      <c r="V3760" t="s">
        <v>56</v>
      </c>
      <c r="W3760" t="s">
        <v>55</v>
      </c>
      <c r="X3760" t="s">
        <v>56</v>
      </c>
      <c r="Y3760" t="s">
        <v>56</v>
      </c>
      <c r="Z3760" t="s">
        <v>56</v>
      </c>
      <c r="AA3760" t="s">
        <v>57</v>
      </c>
      <c r="AB3760" t="s">
        <v>56</v>
      </c>
      <c r="AC3760" t="s">
        <v>56</v>
      </c>
      <c r="AD3760" t="s">
        <v>56</v>
      </c>
      <c r="AE3760">
        <v>0</v>
      </c>
      <c r="AF3760">
        <v>0</v>
      </c>
      <c r="AG3760">
        <v>0</v>
      </c>
      <c r="AH3760">
        <v>1</v>
      </c>
      <c r="AI3760" s="18" t="str">
        <f t="shared" si="233"/>
        <v>1</v>
      </c>
      <c r="AJ3760" s="18" t="str">
        <f t="shared" si="234"/>
        <v>1</v>
      </c>
      <c r="AK3760" s="18" t="str">
        <f t="shared" si="235"/>
        <v>1</v>
      </c>
      <c r="AL3760" s="18">
        <f t="shared" si="236"/>
        <v>1</v>
      </c>
      <c r="AM3760" t="s">
        <v>55</v>
      </c>
      <c r="AN3760" t="s">
        <v>55</v>
      </c>
      <c r="AO3760">
        <v>0</v>
      </c>
      <c r="AP3760">
        <v>0</v>
      </c>
      <c r="AQ3760">
        <v>0</v>
      </c>
      <c r="AR3760" t="s">
        <v>379</v>
      </c>
      <c r="AS3760" t="s">
        <v>861</v>
      </c>
      <c r="AT3760" t="s">
        <v>861</v>
      </c>
      <c r="AU3760" t="s">
        <v>4449</v>
      </c>
      <c r="AV3760" t="s">
        <v>9619</v>
      </c>
      <c r="AW3760" t="s">
        <v>4263</v>
      </c>
      <c r="AX3760">
        <v>0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1</v>
      </c>
      <c r="BL3760">
        <v>2016031326</v>
      </c>
      <c r="BM3760">
        <v>26</v>
      </c>
    </row>
    <row r="3761" spans="1:65">
      <c r="A3761" t="s">
        <v>9620</v>
      </c>
      <c r="B3761">
        <v>3760</v>
      </c>
      <c r="C3761" t="s">
        <v>301</v>
      </c>
      <c r="D3761">
        <v>1</v>
      </c>
      <c r="E3761">
        <v>26</v>
      </c>
      <c r="F3761">
        <v>2016031326</v>
      </c>
      <c r="G3761">
        <v>20160313</v>
      </c>
      <c r="H3761" t="s">
        <v>4264</v>
      </c>
      <c r="I3761" t="s">
        <v>54</v>
      </c>
      <c r="J3761" t="s">
        <v>55</v>
      </c>
      <c r="K3761">
        <v>2</v>
      </c>
      <c r="L3761">
        <v>0</v>
      </c>
      <c r="M3761">
        <v>2</v>
      </c>
      <c r="N3761" t="s">
        <v>56</v>
      </c>
      <c r="O3761" t="s">
        <v>80</v>
      </c>
      <c r="P3761" t="s">
        <v>68</v>
      </c>
      <c r="Q3761" t="s">
        <v>4</v>
      </c>
      <c r="R3761" t="s">
        <v>80</v>
      </c>
      <c r="S3761" t="s">
        <v>55</v>
      </c>
      <c r="T3761" t="s">
        <v>56</v>
      </c>
      <c r="U3761" t="s">
        <v>56</v>
      </c>
      <c r="V3761" t="s">
        <v>56</v>
      </c>
      <c r="W3761" t="s">
        <v>55</v>
      </c>
      <c r="X3761" t="s">
        <v>56</v>
      </c>
      <c r="Y3761" t="s">
        <v>56</v>
      </c>
      <c r="Z3761" t="s">
        <v>56</v>
      </c>
      <c r="AA3761" t="s">
        <v>57</v>
      </c>
      <c r="AB3761" t="s">
        <v>56</v>
      </c>
      <c r="AC3761" t="s">
        <v>56</v>
      </c>
      <c r="AD3761" t="s">
        <v>56</v>
      </c>
      <c r="AE3761">
        <v>0</v>
      </c>
      <c r="AF3761">
        <v>0</v>
      </c>
      <c r="AG3761">
        <v>0</v>
      </c>
      <c r="AH3761">
        <v>1</v>
      </c>
      <c r="AI3761" s="18" t="str">
        <f t="shared" si="233"/>
        <v>1</v>
      </c>
      <c r="AJ3761" s="18" t="str">
        <f t="shared" si="234"/>
        <v>1</v>
      </c>
      <c r="AK3761" s="18" t="str">
        <f t="shared" si="235"/>
        <v>1</v>
      </c>
      <c r="AL3761" s="18">
        <f t="shared" si="236"/>
        <v>1</v>
      </c>
      <c r="AM3761" t="s">
        <v>55</v>
      </c>
      <c r="AN3761" t="s">
        <v>55</v>
      </c>
      <c r="AO3761">
        <v>1</v>
      </c>
      <c r="AP3761">
        <v>0</v>
      </c>
      <c r="AQ3761">
        <v>0</v>
      </c>
      <c r="AR3761" t="s">
        <v>59</v>
      </c>
      <c r="AS3761" t="s">
        <v>80</v>
      </c>
      <c r="AT3761" t="s">
        <v>80</v>
      </c>
      <c r="AU3761" t="s">
        <v>80</v>
      </c>
      <c r="AV3761" t="s">
        <v>9620</v>
      </c>
      <c r="AW3761" t="s">
        <v>4264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1</v>
      </c>
      <c r="BL3761">
        <v>2016031326</v>
      </c>
      <c r="BM3761">
        <v>26</v>
      </c>
    </row>
    <row r="3762" spans="1:65">
      <c r="A3762" t="s">
        <v>9621</v>
      </c>
      <c r="B3762">
        <v>3761</v>
      </c>
      <c r="C3762" t="s">
        <v>301</v>
      </c>
      <c r="D3762">
        <v>1</v>
      </c>
      <c r="E3762">
        <v>26</v>
      </c>
      <c r="F3762">
        <v>2016031326</v>
      </c>
      <c r="G3762">
        <v>20160313</v>
      </c>
      <c r="H3762" t="s">
        <v>4265</v>
      </c>
      <c r="I3762" t="s">
        <v>54</v>
      </c>
      <c r="J3762" t="s">
        <v>55</v>
      </c>
      <c r="K3762">
        <v>2</v>
      </c>
      <c r="L3762">
        <v>0</v>
      </c>
      <c r="M3762">
        <v>2</v>
      </c>
      <c r="N3762" t="s">
        <v>56</v>
      </c>
      <c r="O3762" t="s">
        <v>76</v>
      </c>
      <c r="P3762" t="s">
        <v>68</v>
      </c>
      <c r="Q3762" t="s">
        <v>4</v>
      </c>
      <c r="R3762" t="s">
        <v>80</v>
      </c>
      <c r="S3762" t="s">
        <v>55</v>
      </c>
      <c r="T3762" t="s">
        <v>56</v>
      </c>
      <c r="U3762" t="s">
        <v>56</v>
      </c>
      <c r="V3762" t="s">
        <v>56</v>
      </c>
      <c r="W3762" t="s">
        <v>55</v>
      </c>
      <c r="X3762" t="s">
        <v>56</v>
      </c>
      <c r="Y3762" t="s">
        <v>56</v>
      </c>
      <c r="Z3762" t="s">
        <v>56</v>
      </c>
      <c r="AA3762" t="s">
        <v>57</v>
      </c>
      <c r="AB3762" t="s">
        <v>56</v>
      </c>
      <c r="AC3762" t="s">
        <v>56</v>
      </c>
      <c r="AD3762" t="s">
        <v>56</v>
      </c>
      <c r="AE3762">
        <v>0</v>
      </c>
      <c r="AF3762">
        <v>0</v>
      </c>
      <c r="AG3762">
        <v>0</v>
      </c>
      <c r="AH3762">
        <v>1</v>
      </c>
      <c r="AI3762" s="18" t="str">
        <f t="shared" si="233"/>
        <v>1</v>
      </c>
      <c r="AJ3762" s="18" t="str">
        <f t="shared" si="234"/>
        <v>1</v>
      </c>
      <c r="AK3762" s="18" t="str">
        <f t="shared" si="235"/>
        <v>1</v>
      </c>
      <c r="AL3762" s="18">
        <f t="shared" si="236"/>
        <v>1</v>
      </c>
      <c r="AM3762" t="s">
        <v>55</v>
      </c>
      <c r="AN3762" t="s">
        <v>55</v>
      </c>
      <c r="AO3762">
        <v>0</v>
      </c>
      <c r="AP3762">
        <v>0</v>
      </c>
      <c r="AQ3762">
        <v>0</v>
      </c>
      <c r="AR3762" t="s">
        <v>59</v>
      </c>
      <c r="AS3762" t="s">
        <v>80</v>
      </c>
      <c r="AT3762" t="s">
        <v>80</v>
      </c>
      <c r="AU3762" t="s">
        <v>80</v>
      </c>
      <c r="AV3762" t="s">
        <v>9621</v>
      </c>
      <c r="AW3762" t="s">
        <v>4265</v>
      </c>
      <c r="AX3762">
        <v>0</v>
      </c>
      <c r="AY3762">
        <v>0</v>
      </c>
      <c r="AZ3762">
        <v>0</v>
      </c>
      <c r="BA3762">
        <v>1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1</v>
      </c>
      <c r="BL3762">
        <v>2016031326</v>
      </c>
      <c r="BM3762">
        <v>26</v>
      </c>
    </row>
    <row r="3763" spans="1:65">
      <c r="A3763" t="s">
        <v>9622</v>
      </c>
      <c r="B3763">
        <v>3762</v>
      </c>
      <c r="C3763" t="s">
        <v>301</v>
      </c>
      <c r="D3763">
        <v>1</v>
      </c>
      <c r="E3763">
        <v>26</v>
      </c>
      <c r="F3763">
        <v>2016031326</v>
      </c>
      <c r="G3763">
        <v>20160313</v>
      </c>
      <c r="H3763" t="s">
        <v>4266</v>
      </c>
      <c r="I3763" t="s">
        <v>54</v>
      </c>
      <c r="J3763" t="s">
        <v>55</v>
      </c>
      <c r="K3763">
        <v>1</v>
      </c>
      <c r="L3763">
        <v>0</v>
      </c>
      <c r="M3763">
        <v>1</v>
      </c>
      <c r="N3763" t="s">
        <v>56</v>
      </c>
      <c r="O3763" t="s">
        <v>4267</v>
      </c>
      <c r="P3763" t="s">
        <v>68</v>
      </c>
      <c r="Q3763" t="s">
        <v>3</v>
      </c>
      <c r="R3763" t="s">
        <v>4268</v>
      </c>
      <c r="S3763" t="s">
        <v>55</v>
      </c>
      <c r="T3763" t="s">
        <v>56</v>
      </c>
      <c r="U3763" t="s">
        <v>56</v>
      </c>
      <c r="V3763" t="s">
        <v>56</v>
      </c>
      <c r="W3763" t="s">
        <v>55</v>
      </c>
      <c r="X3763" t="s">
        <v>56</v>
      </c>
      <c r="Y3763" t="s">
        <v>56</v>
      </c>
      <c r="Z3763" t="s">
        <v>56</v>
      </c>
      <c r="AA3763" t="s">
        <v>57</v>
      </c>
      <c r="AB3763" t="s">
        <v>56</v>
      </c>
      <c r="AC3763" t="s">
        <v>56</v>
      </c>
      <c r="AD3763" t="s">
        <v>56</v>
      </c>
      <c r="AE3763">
        <v>0</v>
      </c>
      <c r="AF3763">
        <v>0</v>
      </c>
      <c r="AG3763">
        <v>0</v>
      </c>
      <c r="AH3763">
        <v>1</v>
      </c>
      <c r="AI3763" s="18" t="str">
        <f t="shared" si="233"/>
        <v>1</v>
      </c>
      <c r="AJ3763" s="18" t="str">
        <f t="shared" si="234"/>
        <v>1</v>
      </c>
      <c r="AK3763" s="18" t="str">
        <f t="shared" si="235"/>
        <v>1</v>
      </c>
      <c r="AL3763" s="18">
        <f t="shared" si="236"/>
        <v>1</v>
      </c>
      <c r="AM3763" t="s">
        <v>55</v>
      </c>
      <c r="AN3763" t="s">
        <v>55</v>
      </c>
      <c r="AO3763">
        <v>0</v>
      </c>
      <c r="AP3763">
        <v>0</v>
      </c>
      <c r="AQ3763">
        <v>0</v>
      </c>
      <c r="AR3763" t="s">
        <v>59</v>
      </c>
      <c r="AS3763" t="s">
        <v>141</v>
      </c>
      <c r="AT3763" t="s">
        <v>141</v>
      </c>
      <c r="AU3763" t="s">
        <v>1326</v>
      </c>
      <c r="AV3763" t="s">
        <v>9622</v>
      </c>
      <c r="AW3763" t="s">
        <v>4266</v>
      </c>
      <c r="AX3763">
        <v>0</v>
      </c>
      <c r="AY3763">
        <v>0</v>
      </c>
      <c r="AZ3763">
        <v>0</v>
      </c>
      <c r="BA3763">
        <v>1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1</v>
      </c>
      <c r="BL3763">
        <v>2016031326</v>
      </c>
      <c r="BM3763">
        <v>26</v>
      </c>
    </row>
    <row r="3764" spans="1:65">
      <c r="A3764" t="s">
        <v>9623</v>
      </c>
      <c r="B3764">
        <v>3763</v>
      </c>
      <c r="C3764" t="s">
        <v>301</v>
      </c>
      <c r="D3764">
        <v>1</v>
      </c>
      <c r="E3764">
        <v>26</v>
      </c>
      <c r="F3764">
        <v>2016031326</v>
      </c>
      <c r="G3764">
        <v>20160313</v>
      </c>
      <c r="H3764" t="s">
        <v>4269</v>
      </c>
      <c r="I3764" t="s">
        <v>4270</v>
      </c>
      <c r="J3764" t="s">
        <v>55</v>
      </c>
      <c r="K3764">
        <v>0</v>
      </c>
      <c r="L3764">
        <v>0</v>
      </c>
      <c r="M3764">
        <v>0</v>
      </c>
      <c r="N3764" t="s">
        <v>56</v>
      </c>
      <c r="O3764" t="s">
        <v>57</v>
      </c>
      <c r="P3764" t="s">
        <v>57</v>
      </c>
      <c r="Q3764" t="s">
        <v>3</v>
      </c>
      <c r="R3764" t="s">
        <v>80</v>
      </c>
      <c r="S3764" t="s">
        <v>55</v>
      </c>
      <c r="T3764" t="s">
        <v>68</v>
      </c>
      <c r="U3764" t="s">
        <v>56</v>
      </c>
      <c r="V3764" t="s">
        <v>56</v>
      </c>
      <c r="W3764" t="s">
        <v>55</v>
      </c>
      <c r="X3764" t="s">
        <v>56</v>
      </c>
      <c r="Y3764" t="s">
        <v>56</v>
      </c>
      <c r="Z3764" t="s">
        <v>68</v>
      </c>
      <c r="AA3764" t="s">
        <v>132</v>
      </c>
      <c r="AB3764" t="s">
        <v>56</v>
      </c>
      <c r="AC3764" t="s">
        <v>56</v>
      </c>
      <c r="AD3764" t="s">
        <v>56</v>
      </c>
      <c r="AE3764">
        <v>0</v>
      </c>
      <c r="AF3764">
        <v>0</v>
      </c>
      <c r="AG3764">
        <v>0</v>
      </c>
      <c r="AH3764">
        <v>1</v>
      </c>
      <c r="AI3764" s="18" t="str">
        <f t="shared" si="233"/>
        <v>1</v>
      </c>
      <c r="AJ3764" s="18" t="str">
        <f t="shared" si="234"/>
        <v>1</v>
      </c>
      <c r="AK3764" s="18" t="str">
        <f t="shared" si="235"/>
        <v>1</v>
      </c>
      <c r="AL3764" s="18">
        <f t="shared" si="236"/>
        <v>1</v>
      </c>
      <c r="AM3764" t="s">
        <v>55</v>
      </c>
      <c r="AN3764" t="s">
        <v>55</v>
      </c>
      <c r="AO3764">
        <v>1</v>
      </c>
      <c r="AP3764">
        <v>0</v>
      </c>
      <c r="AQ3764">
        <v>0</v>
      </c>
      <c r="AR3764" t="s">
        <v>209</v>
      </c>
      <c r="AS3764" t="s">
        <v>80</v>
      </c>
      <c r="AT3764" t="s">
        <v>80</v>
      </c>
      <c r="AU3764" t="s">
        <v>80</v>
      </c>
      <c r="AV3764" t="s">
        <v>9623</v>
      </c>
      <c r="AW3764" t="s">
        <v>4269</v>
      </c>
      <c r="AX3764">
        <v>0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1</v>
      </c>
      <c r="BL3764">
        <v>2016031326</v>
      </c>
      <c r="BM3764">
        <v>26</v>
      </c>
    </row>
    <row r="3765" spans="1:65">
      <c r="A3765" t="s">
        <v>9624</v>
      </c>
      <c r="B3765">
        <v>3764</v>
      </c>
      <c r="C3765" t="s">
        <v>301</v>
      </c>
      <c r="D3765">
        <v>1</v>
      </c>
      <c r="E3765">
        <v>26</v>
      </c>
      <c r="F3765">
        <v>2016031326</v>
      </c>
      <c r="G3765">
        <v>20160313</v>
      </c>
      <c r="H3765" t="s">
        <v>3605</v>
      </c>
      <c r="I3765" t="s">
        <v>54</v>
      </c>
      <c r="J3765" t="s">
        <v>55</v>
      </c>
      <c r="K3765">
        <v>0</v>
      </c>
      <c r="L3765">
        <v>0</v>
      </c>
      <c r="M3765">
        <v>0</v>
      </c>
      <c r="N3765" t="s">
        <v>56</v>
      </c>
      <c r="O3765" t="s">
        <v>57</v>
      </c>
      <c r="P3765" t="s">
        <v>57</v>
      </c>
      <c r="Q3765" t="s">
        <v>3</v>
      </c>
      <c r="R3765" t="s">
        <v>80</v>
      </c>
      <c r="S3765" t="s">
        <v>55</v>
      </c>
      <c r="T3765" t="s">
        <v>56</v>
      </c>
      <c r="U3765" t="s">
        <v>56</v>
      </c>
      <c r="V3765" t="s">
        <v>56</v>
      </c>
      <c r="W3765" t="s">
        <v>55</v>
      </c>
      <c r="X3765" t="s">
        <v>56</v>
      </c>
      <c r="Y3765" t="s">
        <v>56</v>
      </c>
      <c r="Z3765" t="s">
        <v>56</v>
      </c>
      <c r="AA3765" t="s">
        <v>57</v>
      </c>
      <c r="AB3765" t="s">
        <v>56</v>
      </c>
      <c r="AC3765" t="s">
        <v>56</v>
      </c>
      <c r="AD3765" t="s">
        <v>56</v>
      </c>
      <c r="AE3765">
        <v>0</v>
      </c>
      <c r="AF3765">
        <v>0</v>
      </c>
      <c r="AG3765">
        <v>0</v>
      </c>
      <c r="AH3765">
        <v>1</v>
      </c>
      <c r="AI3765" s="18" t="str">
        <f t="shared" si="233"/>
        <v>1</v>
      </c>
      <c r="AJ3765" s="18" t="str">
        <f t="shared" si="234"/>
        <v>1</v>
      </c>
      <c r="AK3765" s="18" t="str">
        <f t="shared" si="235"/>
        <v>1</v>
      </c>
      <c r="AL3765" s="18">
        <f t="shared" si="236"/>
        <v>1</v>
      </c>
      <c r="AM3765" t="s">
        <v>55</v>
      </c>
      <c r="AN3765" t="s">
        <v>55</v>
      </c>
      <c r="AO3765">
        <v>0</v>
      </c>
      <c r="AP3765">
        <v>0</v>
      </c>
      <c r="AQ3765">
        <v>0</v>
      </c>
      <c r="AR3765" t="s">
        <v>59</v>
      </c>
      <c r="AS3765" t="s">
        <v>80</v>
      </c>
      <c r="AT3765" t="s">
        <v>80</v>
      </c>
      <c r="AU3765" t="s">
        <v>80</v>
      </c>
      <c r="AV3765" t="s">
        <v>9624</v>
      </c>
      <c r="AW3765" t="s">
        <v>3605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1</v>
      </c>
      <c r="BL3765">
        <v>2016031326</v>
      </c>
      <c r="BM3765">
        <v>26</v>
      </c>
    </row>
    <row r="3766" spans="1:65">
      <c r="A3766" t="s">
        <v>9625</v>
      </c>
      <c r="B3766">
        <v>3765</v>
      </c>
      <c r="C3766" t="s">
        <v>301</v>
      </c>
      <c r="D3766">
        <v>1</v>
      </c>
      <c r="E3766">
        <v>26</v>
      </c>
      <c r="F3766">
        <v>2016031326</v>
      </c>
      <c r="G3766">
        <v>20160313</v>
      </c>
      <c r="H3766" t="s">
        <v>3607</v>
      </c>
      <c r="I3766" t="s">
        <v>4271</v>
      </c>
      <c r="J3766" t="s">
        <v>55</v>
      </c>
      <c r="K3766">
        <v>0</v>
      </c>
      <c r="L3766">
        <v>0</v>
      </c>
      <c r="M3766">
        <v>0</v>
      </c>
      <c r="N3766" t="s">
        <v>56</v>
      </c>
      <c r="O3766" t="s">
        <v>57</v>
      </c>
      <c r="P3766" t="s">
        <v>57</v>
      </c>
      <c r="Q3766" t="s">
        <v>3</v>
      </c>
      <c r="R3766" t="s">
        <v>80</v>
      </c>
      <c r="S3766" t="s">
        <v>55</v>
      </c>
      <c r="T3766" t="s">
        <v>68</v>
      </c>
      <c r="U3766" t="s">
        <v>56</v>
      </c>
      <c r="V3766" t="s">
        <v>68</v>
      </c>
      <c r="W3766" t="s">
        <v>55</v>
      </c>
      <c r="X3766" t="s">
        <v>56</v>
      </c>
      <c r="Y3766" t="s">
        <v>56</v>
      </c>
      <c r="Z3766" t="s">
        <v>68</v>
      </c>
      <c r="AA3766" t="s">
        <v>132</v>
      </c>
      <c r="AB3766" t="s">
        <v>56</v>
      </c>
      <c r="AC3766" t="s">
        <v>56</v>
      </c>
      <c r="AD3766" t="s">
        <v>56</v>
      </c>
      <c r="AE3766">
        <v>0</v>
      </c>
      <c r="AF3766">
        <v>0</v>
      </c>
      <c r="AG3766">
        <v>0</v>
      </c>
      <c r="AH3766">
        <v>1</v>
      </c>
      <c r="AI3766" s="18" t="str">
        <f t="shared" si="233"/>
        <v>1</v>
      </c>
      <c r="AJ3766" s="18" t="str">
        <f t="shared" si="234"/>
        <v>1</v>
      </c>
      <c r="AK3766" s="18" t="str">
        <f t="shared" si="235"/>
        <v>1</v>
      </c>
      <c r="AL3766" s="18">
        <f t="shared" si="236"/>
        <v>1</v>
      </c>
      <c r="AM3766" t="s">
        <v>55</v>
      </c>
      <c r="AN3766" t="s">
        <v>55</v>
      </c>
      <c r="AO3766">
        <v>0</v>
      </c>
      <c r="AP3766">
        <v>0</v>
      </c>
      <c r="AQ3766">
        <v>0</v>
      </c>
      <c r="AR3766" t="s">
        <v>209</v>
      </c>
      <c r="AS3766" t="s">
        <v>80</v>
      </c>
      <c r="AT3766" t="s">
        <v>80</v>
      </c>
      <c r="AU3766" t="s">
        <v>80</v>
      </c>
      <c r="AV3766" t="s">
        <v>9625</v>
      </c>
      <c r="AW3766" t="s">
        <v>3607</v>
      </c>
      <c r="AX3766">
        <v>0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1</v>
      </c>
      <c r="BL3766">
        <v>2016031326</v>
      </c>
      <c r="BM3766">
        <v>26</v>
      </c>
    </row>
    <row r="3767" spans="1:65">
      <c r="A3767" t="s">
        <v>9626</v>
      </c>
      <c r="B3767">
        <v>3766</v>
      </c>
      <c r="C3767" t="s">
        <v>57</v>
      </c>
      <c r="D3767" t="s">
        <v>55</v>
      </c>
      <c r="E3767">
        <v>26</v>
      </c>
      <c r="F3767">
        <v>2016031326</v>
      </c>
      <c r="G3767" t="s">
        <v>55</v>
      </c>
      <c r="H3767" t="s">
        <v>3610</v>
      </c>
      <c r="I3767" t="s">
        <v>55</v>
      </c>
      <c r="J3767" t="s">
        <v>55</v>
      </c>
      <c r="K3767" t="s">
        <v>55</v>
      </c>
      <c r="L3767" t="s">
        <v>55</v>
      </c>
      <c r="M3767" t="s">
        <v>55</v>
      </c>
      <c r="N3767" t="s">
        <v>57</v>
      </c>
      <c r="O3767" t="s">
        <v>57</v>
      </c>
      <c r="P3767" t="s">
        <v>57</v>
      </c>
      <c r="Q3767" t="s">
        <v>57</v>
      </c>
      <c r="R3767" t="s">
        <v>57</v>
      </c>
      <c r="S3767" t="s">
        <v>55</v>
      </c>
      <c r="T3767" t="s">
        <v>57</v>
      </c>
      <c r="U3767" t="s">
        <v>57</v>
      </c>
      <c r="V3767" t="s">
        <v>57</v>
      </c>
      <c r="W3767" t="s">
        <v>55</v>
      </c>
      <c r="X3767" t="s">
        <v>57</v>
      </c>
      <c r="Y3767" t="s">
        <v>57</v>
      </c>
      <c r="Z3767" t="s">
        <v>57</v>
      </c>
      <c r="AA3767" t="s">
        <v>57</v>
      </c>
      <c r="AB3767" t="s">
        <v>57</v>
      </c>
      <c r="AC3767" t="s">
        <v>57</v>
      </c>
      <c r="AD3767" t="s">
        <v>57</v>
      </c>
      <c r="AE3767">
        <v>0</v>
      </c>
      <c r="AF3767">
        <v>0</v>
      </c>
      <c r="AG3767">
        <v>0</v>
      </c>
      <c r="AH3767">
        <v>0</v>
      </c>
      <c r="AI3767" s="18" t="str">
        <f t="shared" si="233"/>
        <v>1</v>
      </c>
      <c r="AJ3767" s="18" t="str">
        <f t="shared" si="234"/>
        <v>1</v>
      </c>
      <c r="AK3767" s="18" t="str">
        <f t="shared" si="235"/>
        <v>1</v>
      </c>
      <c r="AL3767" s="18">
        <f t="shared" si="236"/>
        <v>0</v>
      </c>
      <c r="AM3767" t="s">
        <v>55</v>
      </c>
      <c r="AN3767" t="s">
        <v>55</v>
      </c>
      <c r="AO3767">
        <v>0</v>
      </c>
      <c r="AP3767">
        <v>1</v>
      </c>
      <c r="AQ3767">
        <v>0</v>
      </c>
      <c r="AR3767" t="s">
        <v>59</v>
      </c>
      <c r="AS3767" t="s">
        <v>80</v>
      </c>
      <c r="AT3767" t="s">
        <v>80</v>
      </c>
      <c r="AU3767" t="s">
        <v>80</v>
      </c>
      <c r="AV3767" t="s">
        <v>9626</v>
      </c>
      <c r="AW3767" t="s">
        <v>3610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1</v>
      </c>
      <c r="BJ3767">
        <v>0</v>
      </c>
      <c r="BK3767">
        <v>0</v>
      </c>
      <c r="BL3767">
        <v>2016031326</v>
      </c>
      <c r="BM3767">
        <v>26</v>
      </c>
    </row>
    <row r="3768" spans="1:65">
      <c r="A3768" t="s">
        <v>9627</v>
      </c>
      <c r="B3768">
        <v>3767</v>
      </c>
      <c r="C3768" t="s">
        <v>57</v>
      </c>
      <c r="D3768" t="s">
        <v>55</v>
      </c>
      <c r="E3768">
        <v>26</v>
      </c>
      <c r="F3768">
        <v>2016031326</v>
      </c>
      <c r="G3768" t="s">
        <v>55</v>
      </c>
      <c r="H3768" t="s">
        <v>4272</v>
      </c>
      <c r="I3768" t="s">
        <v>55</v>
      </c>
      <c r="J3768" t="s">
        <v>55</v>
      </c>
      <c r="K3768" t="s">
        <v>55</v>
      </c>
      <c r="L3768" t="s">
        <v>55</v>
      </c>
      <c r="M3768" t="s">
        <v>55</v>
      </c>
      <c r="N3768" t="s">
        <v>57</v>
      </c>
      <c r="O3768" t="s">
        <v>57</v>
      </c>
      <c r="P3768" t="s">
        <v>57</v>
      </c>
      <c r="Q3768" t="s">
        <v>57</v>
      </c>
      <c r="R3768" t="s">
        <v>57</v>
      </c>
      <c r="S3768" t="s">
        <v>55</v>
      </c>
      <c r="T3768" t="s">
        <v>57</v>
      </c>
      <c r="U3768" t="s">
        <v>57</v>
      </c>
      <c r="V3768" t="s">
        <v>57</v>
      </c>
      <c r="W3768" t="s">
        <v>55</v>
      </c>
      <c r="X3768" t="s">
        <v>57</v>
      </c>
      <c r="Y3768" t="s">
        <v>57</v>
      </c>
      <c r="Z3768" t="s">
        <v>57</v>
      </c>
      <c r="AA3768" t="s">
        <v>57</v>
      </c>
      <c r="AB3768" t="s">
        <v>57</v>
      </c>
      <c r="AC3768" t="s">
        <v>57</v>
      </c>
      <c r="AD3768" t="s">
        <v>57</v>
      </c>
      <c r="AE3768">
        <v>0</v>
      </c>
      <c r="AF3768">
        <v>0</v>
      </c>
      <c r="AG3768">
        <v>0</v>
      </c>
      <c r="AH3768">
        <v>0</v>
      </c>
      <c r="AI3768" s="18" t="str">
        <f t="shared" si="233"/>
        <v>1</v>
      </c>
      <c r="AJ3768" s="18" t="str">
        <f t="shared" si="234"/>
        <v>1</v>
      </c>
      <c r="AK3768" s="18" t="str">
        <f t="shared" si="235"/>
        <v>1</v>
      </c>
      <c r="AL3768" s="18">
        <f t="shared" si="236"/>
        <v>0</v>
      </c>
      <c r="AM3768" t="s">
        <v>55</v>
      </c>
      <c r="AN3768" t="s">
        <v>55</v>
      </c>
      <c r="AO3768">
        <v>1</v>
      </c>
      <c r="AP3768">
        <v>1</v>
      </c>
      <c r="AQ3768">
        <v>0</v>
      </c>
      <c r="AR3768" t="s">
        <v>59</v>
      </c>
      <c r="AS3768" t="s">
        <v>80</v>
      </c>
      <c r="AT3768" t="s">
        <v>80</v>
      </c>
      <c r="AU3768" t="s">
        <v>80</v>
      </c>
      <c r="AV3768" t="s">
        <v>9627</v>
      </c>
      <c r="AW3768" t="s">
        <v>4272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1</v>
      </c>
      <c r="BJ3768">
        <v>0</v>
      </c>
      <c r="BK3768">
        <v>0</v>
      </c>
      <c r="BL3768">
        <v>2016031326</v>
      </c>
      <c r="BM3768">
        <v>26</v>
      </c>
    </row>
    <row r="3769" spans="1:65">
      <c r="A3769" t="s">
        <v>9628</v>
      </c>
      <c r="B3769">
        <v>3768</v>
      </c>
      <c r="C3769" t="s">
        <v>301</v>
      </c>
      <c r="D3769">
        <v>1</v>
      </c>
      <c r="E3769">
        <v>26</v>
      </c>
      <c r="F3769">
        <v>2016031326</v>
      </c>
      <c r="G3769">
        <v>20160313</v>
      </c>
      <c r="H3769" t="s">
        <v>4273</v>
      </c>
      <c r="I3769" t="s">
        <v>54</v>
      </c>
      <c r="J3769" t="s">
        <v>55</v>
      </c>
      <c r="K3769">
        <v>2</v>
      </c>
      <c r="L3769">
        <v>0</v>
      </c>
      <c r="M3769">
        <v>2</v>
      </c>
      <c r="N3769" t="s">
        <v>56</v>
      </c>
      <c r="O3769" t="s">
        <v>618</v>
      </c>
      <c r="P3769" t="s">
        <v>68</v>
      </c>
      <c r="Q3769" t="s">
        <v>3</v>
      </c>
      <c r="R3769" t="s">
        <v>80</v>
      </c>
      <c r="S3769" t="s">
        <v>55</v>
      </c>
      <c r="T3769" t="s">
        <v>56</v>
      </c>
      <c r="U3769" t="s">
        <v>56</v>
      </c>
      <c r="V3769" t="s">
        <v>68</v>
      </c>
      <c r="W3769" t="s">
        <v>55</v>
      </c>
      <c r="X3769" t="s">
        <v>56</v>
      </c>
      <c r="Y3769" t="s">
        <v>56</v>
      </c>
      <c r="Z3769" t="s">
        <v>56</v>
      </c>
      <c r="AA3769" t="s">
        <v>57</v>
      </c>
      <c r="AB3769" t="s">
        <v>56</v>
      </c>
      <c r="AC3769" t="s">
        <v>56</v>
      </c>
      <c r="AD3769" t="s">
        <v>56</v>
      </c>
      <c r="AE3769">
        <v>0</v>
      </c>
      <c r="AF3769">
        <v>0</v>
      </c>
      <c r="AG3769">
        <v>0</v>
      </c>
      <c r="AH3769">
        <v>1</v>
      </c>
      <c r="AI3769" s="18" t="str">
        <f t="shared" si="233"/>
        <v>1</v>
      </c>
      <c r="AJ3769" s="18" t="str">
        <f t="shared" si="234"/>
        <v>1</v>
      </c>
      <c r="AK3769" s="18" t="str">
        <f t="shared" si="235"/>
        <v>1</v>
      </c>
      <c r="AL3769" s="18">
        <f t="shared" si="236"/>
        <v>1</v>
      </c>
      <c r="AM3769" t="s">
        <v>55</v>
      </c>
      <c r="AN3769" t="s">
        <v>55</v>
      </c>
      <c r="AO3769">
        <v>0</v>
      </c>
      <c r="AP3769">
        <v>0</v>
      </c>
      <c r="AQ3769">
        <v>0</v>
      </c>
      <c r="AR3769" t="s">
        <v>59</v>
      </c>
      <c r="AS3769" t="s">
        <v>80</v>
      </c>
      <c r="AT3769" t="s">
        <v>80</v>
      </c>
      <c r="AU3769" t="s">
        <v>80</v>
      </c>
      <c r="AV3769" t="s">
        <v>9628</v>
      </c>
      <c r="AW3769" t="s">
        <v>4273</v>
      </c>
      <c r="AX3769">
        <v>0</v>
      </c>
      <c r="AY3769">
        <v>0</v>
      </c>
      <c r="AZ3769">
        <v>0</v>
      </c>
      <c r="BA3769">
        <v>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1</v>
      </c>
      <c r="BL3769">
        <v>2016031326</v>
      </c>
      <c r="BM3769">
        <v>26</v>
      </c>
    </row>
    <row r="3770" spans="1:65">
      <c r="A3770" t="s">
        <v>9629</v>
      </c>
      <c r="B3770">
        <v>3769</v>
      </c>
      <c r="C3770" t="s">
        <v>57</v>
      </c>
      <c r="D3770" t="s">
        <v>55</v>
      </c>
      <c r="E3770">
        <v>26</v>
      </c>
      <c r="F3770">
        <v>2016031326</v>
      </c>
      <c r="G3770" t="s">
        <v>55</v>
      </c>
      <c r="H3770" t="s">
        <v>4274</v>
      </c>
      <c r="I3770" t="s">
        <v>55</v>
      </c>
      <c r="J3770" t="s">
        <v>55</v>
      </c>
      <c r="K3770" t="s">
        <v>55</v>
      </c>
      <c r="L3770" t="s">
        <v>55</v>
      </c>
      <c r="M3770" t="s">
        <v>55</v>
      </c>
      <c r="N3770" t="s">
        <v>57</v>
      </c>
      <c r="O3770" t="s">
        <v>57</v>
      </c>
      <c r="P3770" t="s">
        <v>57</v>
      </c>
      <c r="Q3770" t="s">
        <v>57</v>
      </c>
      <c r="R3770" t="s">
        <v>57</v>
      </c>
      <c r="S3770" t="s">
        <v>55</v>
      </c>
      <c r="T3770" t="s">
        <v>57</v>
      </c>
      <c r="U3770" t="s">
        <v>57</v>
      </c>
      <c r="V3770" t="s">
        <v>57</v>
      </c>
      <c r="W3770" t="s">
        <v>55</v>
      </c>
      <c r="X3770" t="s">
        <v>57</v>
      </c>
      <c r="Y3770" t="s">
        <v>57</v>
      </c>
      <c r="Z3770" t="s">
        <v>57</v>
      </c>
      <c r="AA3770" t="s">
        <v>57</v>
      </c>
      <c r="AB3770" t="s">
        <v>57</v>
      </c>
      <c r="AC3770" t="s">
        <v>57</v>
      </c>
      <c r="AD3770" t="s">
        <v>57</v>
      </c>
      <c r="AE3770">
        <v>0</v>
      </c>
      <c r="AF3770">
        <v>0</v>
      </c>
      <c r="AG3770">
        <v>0</v>
      </c>
      <c r="AH3770">
        <v>0</v>
      </c>
      <c r="AI3770" s="18" t="str">
        <f t="shared" si="233"/>
        <v>1</v>
      </c>
      <c r="AJ3770" s="18" t="str">
        <f t="shared" si="234"/>
        <v>1</v>
      </c>
      <c r="AK3770" s="18" t="str">
        <f t="shared" si="235"/>
        <v>1</v>
      </c>
      <c r="AL3770" s="18">
        <f t="shared" si="236"/>
        <v>0</v>
      </c>
      <c r="AM3770" t="s">
        <v>55</v>
      </c>
      <c r="AN3770" t="s">
        <v>55</v>
      </c>
      <c r="AO3770">
        <v>0</v>
      </c>
      <c r="AP3770">
        <v>1</v>
      </c>
      <c r="AQ3770">
        <v>0</v>
      </c>
      <c r="AR3770" t="s">
        <v>59</v>
      </c>
      <c r="AS3770" t="s">
        <v>80</v>
      </c>
      <c r="AT3770" t="s">
        <v>80</v>
      </c>
      <c r="AU3770" t="s">
        <v>80</v>
      </c>
      <c r="AV3770" t="s">
        <v>9629</v>
      </c>
      <c r="AW3770" t="s">
        <v>4274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2016031326</v>
      </c>
      <c r="BM3770">
        <v>26</v>
      </c>
    </row>
    <row r="3771" spans="1:65">
      <c r="A3771" t="s">
        <v>9630</v>
      </c>
      <c r="B3771">
        <v>3770</v>
      </c>
      <c r="C3771" t="s">
        <v>301</v>
      </c>
      <c r="D3771">
        <v>1</v>
      </c>
      <c r="E3771">
        <v>26</v>
      </c>
      <c r="F3771">
        <v>2016031326</v>
      </c>
      <c r="G3771">
        <v>20160313</v>
      </c>
      <c r="H3771" t="s">
        <v>4275</v>
      </c>
      <c r="I3771" t="s">
        <v>54</v>
      </c>
      <c r="J3771" t="s">
        <v>55</v>
      </c>
      <c r="K3771">
        <v>2</v>
      </c>
      <c r="L3771">
        <v>0</v>
      </c>
      <c r="M3771">
        <v>2</v>
      </c>
      <c r="N3771" t="s">
        <v>56</v>
      </c>
      <c r="O3771" t="s">
        <v>80</v>
      </c>
      <c r="P3771" t="s">
        <v>68</v>
      </c>
      <c r="Q3771" t="s">
        <v>3</v>
      </c>
      <c r="R3771" t="s">
        <v>80</v>
      </c>
      <c r="S3771" t="s">
        <v>55</v>
      </c>
      <c r="T3771" t="s">
        <v>56</v>
      </c>
      <c r="U3771" t="s">
        <v>56</v>
      </c>
      <c r="V3771" t="s">
        <v>68</v>
      </c>
      <c r="W3771" t="s">
        <v>55</v>
      </c>
      <c r="X3771" t="s">
        <v>56</v>
      </c>
      <c r="Y3771" t="s">
        <v>56</v>
      </c>
      <c r="Z3771" t="s">
        <v>56</v>
      </c>
      <c r="AA3771" t="s">
        <v>57</v>
      </c>
      <c r="AB3771" t="s">
        <v>56</v>
      </c>
      <c r="AC3771" t="s">
        <v>56</v>
      </c>
      <c r="AD3771" t="s">
        <v>56</v>
      </c>
      <c r="AE3771">
        <v>0</v>
      </c>
      <c r="AF3771">
        <v>0</v>
      </c>
      <c r="AG3771">
        <v>0</v>
      </c>
      <c r="AH3771">
        <v>1</v>
      </c>
      <c r="AI3771" s="18" t="str">
        <f t="shared" si="233"/>
        <v>1</v>
      </c>
      <c r="AJ3771" s="18" t="str">
        <f t="shared" si="234"/>
        <v>1</v>
      </c>
      <c r="AK3771" s="18" t="str">
        <f t="shared" si="235"/>
        <v>1</v>
      </c>
      <c r="AL3771" s="18">
        <f t="shared" si="236"/>
        <v>1</v>
      </c>
      <c r="AM3771" t="s">
        <v>55</v>
      </c>
      <c r="AN3771" t="s">
        <v>55</v>
      </c>
      <c r="AO3771">
        <v>0</v>
      </c>
      <c r="AP3771">
        <v>0</v>
      </c>
      <c r="AQ3771">
        <v>0</v>
      </c>
      <c r="AR3771" t="s">
        <v>59</v>
      </c>
      <c r="AS3771" t="s">
        <v>80</v>
      </c>
      <c r="AT3771" t="s">
        <v>80</v>
      </c>
      <c r="AU3771" t="s">
        <v>80</v>
      </c>
      <c r="AV3771" t="s">
        <v>9630</v>
      </c>
      <c r="AW3771" t="s">
        <v>4275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1</v>
      </c>
      <c r="BL3771">
        <v>2016031326</v>
      </c>
      <c r="BM3771">
        <v>26</v>
      </c>
    </row>
    <row r="3772" spans="1:65">
      <c r="A3772" t="s">
        <v>9631</v>
      </c>
      <c r="B3772">
        <v>3771</v>
      </c>
      <c r="C3772" t="s">
        <v>301</v>
      </c>
      <c r="D3772">
        <v>1</v>
      </c>
      <c r="E3772">
        <v>26</v>
      </c>
      <c r="F3772">
        <v>2016031326</v>
      </c>
      <c r="G3772">
        <v>20160313</v>
      </c>
      <c r="H3772" t="s">
        <v>4276</v>
      </c>
      <c r="I3772" t="s">
        <v>54</v>
      </c>
      <c r="J3772" t="s">
        <v>55</v>
      </c>
      <c r="K3772">
        <v>2</v>
      </c>
      <c r="L3772">
        <v>1</v>
      </c>
      <c r="M3772">
        <v>1</v>
      </c>
      <c r="N3772" t="s">
        <v>56</v>
      </c>
      <c r="O3772" t="s">
        <v>618</v>
      </c>
      <c r="P3772" t="s">
        <v>68</v>
      </c>
      <c r="Q3772" t="s">
        <v>3</v>
      </c>
      <c r="R3772" t="s">
        <v>4218</v>
      </c>
      <c r="S3772" t="s">
        <v>55</v>
      </c>
      <c r="T3772" t="s">
        <v>56</v>
      </c>
      <c r="U3772" t="s">
        <v>56</v>
      </c>
      <c r="V3772" t="s">
        <v>56</v>
      </c>
      <c r="W3772" t="s">
        <v>55</v>
      </c>
      <c r="X3772" t="s">
        <v>56</v>
      </c>
      <c r="Y3772" t="s">
        <v>56</v>
      </c>
      <c r="Z3772" t="s">
        <v>56</v>
      </c>
      <c r="AA3772" t="s">
        <v>57</v>
      </c>
      <c r="AB3772" t="s">
        <v>56</v>
      </c>
      <c r="AC3772" t="s">
        <v>56</v>
      </c>
      <c r="AD3772" t="s">
        <v>56</v>
      </c>
      <c r="AE3772">
        <v>0</v>
      </c>
      <c r="AF3772">
        <v>0</v>
      </c>
      <c r="AG3772">
        <v>0</v>
      </c>
      <c r="AH3772">
        <v>1</v>
      </c>
      <c r="AI3772" s="18" t="str">
        <f t="shared" si="233"/>
        <v>1</v>
      </c>
      <c r="AJ3772" s="18" t="str">
        <f t="shared" si="234"/>
        <v>1</v>
      </c>
      <c r="AK3772" s="18" t="str">
        <f t="shared" si="235"/>
        <v>1</v>
      </c>
      <c r="AL3772" s="18">
        <f t="shared" si="236"/>
        <v>1</v>
      </c>
      <c r="AM3772" t="s">
        <v>55</v>
      </c>
      <c r="AN3772" t="s">
        <v>55</v>
      </c>
      <c r="AO3772">
        <v>0</v>
      </c>
      <c r="AP3772">
        <v>0</v>
      </c>
      <c r="AQ3772">
        <v>0</v>
      </c>
      <c r="AR3772" t="s">
        <v>59</v>
      </c>
      <c r="AS3772" t="s">
        <v>4218</v>
      </c>
      <c r="AT3772" t="s">
        <v>4218</v>
      </c>
      <c r="AU3772" t="s">
        <v>4450</v>
      </c>
      <c r="AV3772" t="s">
        <v>9631</v>
      </c>
      <c r="AW3772" t="s">
        <v>4276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1</v>
      </c>
      <c r="BL3772">
        <v>2016031326</v>
      </c>
      <c r="BM3772">
        <v>26</v>
      </c>
    </row>
    <row r="3773" spans="1:65">
      <c r="A3773" t="s">
        <v>9632</v>
      </c>
      <c r="B3773">
        <v>3772</v>
      </c>
      <c r="C3773" t="s">
        <v>301</v>
      </c>
      <c r="D3773">
        <v>1</v>
      </c>
      <c r="E3773">
        <v>26</v>
      </c>
      <c r="F3773">
        <v>2016031326</v>
      </c>
      <c r="G3773">
        <v>20160313</v>
      </c>
      <c r="H3773" t="s">
        <v>4277</v>
      </c>
      <c r="I3773" t="s">
        <v>54</v>
      </c>
      <c r="J3773" t="s">
        <v>55</v>
      </c>
      <c r="K3773">
        <v>1</v>
      </c>
      <c r="L3773">
        <v>1</v>
      </c>
      <c r="M3773">
        <v>0</v>
      </c>
      <c r="N3773" t="s">
        <v>56</v>
      </c>
      <c r="O3773" t="s">
        <v>618</v>
      </c>
      <c r="P3773" t="s">
        <v>68</v>
      </c>
      <c r="Q3773" t="s">
        <v>3</v>
      </c>
      <c r="R3773" t="s">
        <v>4218</v>
      </c>
      <c r="S3773" t="s">
        <v>55</v>
      </c>
      <c r="T3773" t="s">
        <v>56</v>
      </c>
      <c r="U3773" t="s">
        <v>56</v>
      </c>
      <c r="V3773" t="s">
        <v>56</v>
      </c>
      <c r="W3773" t="s">
        <v>55</v>
      </c>
      <c r="X3773" t="s">
        <v>56</v>
      </c>
      <c r="Y3773" t="s">
        <v>56</v>
      </c>
      <c r="Z3773" t="s">
        <v>56</v>
      </c>
      <c r="AA3773" t="s">
        <v>57</v>
      </c>
      <c r="AB3773" t="s">
        <v>56</v>
      </c>
      <c r="AC3773" t="s">
        <v>56</v>
      </c>
      <c r="AD3773" t="s">
        <v>56</v>
      </c>
      <c r="AE3773">
        <v>0</v>
      </c>
      <c r="AF3773">
        <v>0</v>
      </c>
      <c r="AG3773">
        <v>0</v>
      </c>
      <c r="AH3773">
        <v>1</v>
      </c>
      <c r="AI3773" s="18" t="str">
        <f t="shared" si="233"/>
        <v>1</v>
      </c>
      <c r="AJ3773" s="18" t="str">
        <f t="shared" si="234"/>
        <v>1</v>
      </c>
      <c r="AK3773" s="18" t="str">
        <f t="shared" si="235"/>
        <v>1</v>
      </c>
      <c r="AL3773" s="18">
        <f t="shared" si="236"/>
        <v>1</v>
      </c>
      <c r="AM3773" t="s">
        <v>55</v>
      </c>
      <c r="AN3773" t="s">
        <v>55</v>
      </c>
      <c r="AO3773">
        <v>1</v>
      </c>
      <c r="AP3773">
        <v>0</v>
      </c>
      <c r="AQ3773">
        <v>0</v>
      </c>
      <c r="AR3773" t="s">
        <v>59</v>
      </c>
      <c r="AS3773" t="s">
        <v>4218</v>
      </c>
      <c r="AT3773" t="s">
        <v>4218</v>
      </c>
      <c r="AU3773" t="s">
        <v>4450</v>
      </c>
      <c r="AV3773" t="s">
        <v>9632</v>
      </c>
      <c r="AW3773" t="s">
        <v>4277</v>
      </c>
      <c r="AX3773">
        <v>0</v>
      </c>
      <c r="AY3773">
        <v>0</v>
      </c>
      <c r="AZ3773">
        <v>0</v>
      </c>
      <c r="BA3773">
        <v>1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1</v>
      </c>
      <c r="BL3773">
        <v>2016031326</v>
      </c>
      <c r="BM3773">
        <v>26</v>
      </c>
    </row>
    <row r="3774" spans="1:65">
      <c r="A3774" t="s">
        <v>9633</v>
      </c>
      <c r="B3774">
        <v>3773</v>
      </c>
      <c r="C3774" t="s">
        <v>301</v>
      </c>
      <c r="D3774">
        <v>1</v>
      </c>
      <c r="E3774">
        <v>26</v>
      </c>
      <c r="F3774">
        <v>2016031326</v>
      </c>
      <c r="G3774">
        <v>20160313</v>
      </c>
      <c r="H3774" t="s">
        <v>4278</v>
      </c>
      <c r="I3774" t="s">
        <v>54</v>
      </c>
      <c r="J3774" t="s">
        <v>55</v>
      </c>
      <c r="K3774">
        <v>0</v>
      </c>
      <c r="L3774">
        <v>0</v>
      </c>
      <c r="M3774">
        <v>0</v>
      </c>
      <c r="N3774" t="s">
        <v>56</v>
      </c>
      <c r="O3774" t="s">
        <v>57</v>
      </c>
      <c r="P3774" t="s">
        <v>57</v>
      </c>
      <c r="Q3774" t="s">
        <v>3</v>
      </c>
      <c r="R3774" t="s">
        <v>80</v>
      </c>
      <c r="S3774" t="s">
        <v>55</v>
      </c>
      <c r="T3774" t="s">
        <v>56</v>
      </c>
      <c r="U3774" t="s">
        <v>56</v>
      </c>
      <c r="V3774" t="s">
        <v>68</v>
      </c>
      <c r="W3774" t="s">
        <v>55</v>
      </c>
      <c r="X3774" t="s">
        <v>56</v>
      </c>
      <c r="Y3774" t="s">
        <v>56</v>
      </c>
      <c r="Z3774" t="s">
        <v>56</v>
      </c>
      <c r="AA3774" t="s">
        <v>57</v>
      </c>
      <c r="AB3774" t="s">
        <v>56</v>
      </c>
      <c r="AC3774" t="s">
        <v>56</v>
      </c>
      <c r="AD3774" t="s">
        <v>56</v>
      </c>
      <c r="AE3774">
        <v>0</v>
      </c>
      <c r="AF3774">
        <v>0</v>
      </c>
      <c r="AG3774">
        <v>0</v>
      </c>
      <c r="AH3774">
        <v>1</v>
      </c>
      <c r="AI3774" s="18" t="str">
        <f t="shared" si="233"/>
        <v>1</v>
      </c>
      <c r="AJ3774" s="18" t="str">
        <f t="shared" si="234"/>
        <v>1</v>
      </c>
      <c r="AK3774" s="18" t="str">
        <f t="shared" si="235"/>
        <v>1</v>
      </c>
      <c r="AL3774" s="18">
        <f t="shared" si="236"/>
        <v>1</v>
      </c>
      <c r="AM3774" t="s">
        <v>55</v>
      </c>
      <c r="AN3774" t="s">
        <v>55</v>
      </c>
      <c r="AO3774">
        <v>0</v>
      </c>
      <c r="AP3774">
        <v>0</v>
      </c>
      <c r="AQ3774">
        <v>0</v>
      </c>
      <c r="AR3774" t="s">
        <v>59</v>
      </c>
      <c r="AS3774" t="s">
        <v>80</v>
      </c>
      <c r="AT3774" t="s">
        <v>80</v>
      </c>
      <c r="AU3774" t="s">
        <v>80</v>
      </c>
      <c r="AV3774" t="s">
        <v>9633</v>
      </c>
      <c r="AW3774" t="s">
        <v>4278</v>
      </c>
      <c r="AX3774">
        <v>0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1</v>
      </c>
      <c r="BL3774">
        <v>2016031326</v>
      </c>
      <c r="BM3774">
        <v>26</v>
      </c>
    </row>
    <row r="3775" spans="1:65">
      <c r="A3775" t="s">
        <v>9634</v>
      </c>
      <c r="B3775">
        <v>3774</v>
      </c>
      <c r="C3775" t="s">
        <v>57</v>
      </c>
      <c r="D3775" t="s">
        <v>55</v>
      </c>
      <c r="E3775">
        <v>26</v>
      </c>
      <c r="F3775">
        <v>2016031326</v>
      </c>
      <c r="G3775" t="s">
        <v>55</v>
      </c>
      <c r="H3775" t="s">
        <v>4279</v>
      </c>
      <c r="I3775" t="s">
        <v>55</v>
      </c>
      <c r="J3775" t="s">
        <v>55</v>
      </c>
      <c r="K3775" t="s">
        <v>55</v>
      </c>
      <c r="L3775" t="s">
        <v>55</v>
      </c>
      <c r="M3775" t="s">
        <v>55</v>
      </c>
      <c r="N3775" t="s">
        <v>57</v>
      </c>
      <c r="O3775" t="s">
        <v>57</v>
      </c>
      <c r="P3775" t="s">
        <v>57</v>
      </c>
      <c r="Q3775" t="s">
        <v>57</v>
      </c>
      <c r="R3775" t="s">
        <v>57</v>
      </c>
      <c r="S3775" t="s">
        <v>55</v>
      </c>
      <c r="T3775" t="s">
        <v>57</v>
      </c>
      <c r="U3775" t="s">
        <v>57</v>
      </c>
      <c r="V3775" t="s">
        <v>57</v>
      </c>
      <c r="W3775" t="s">
        <v>55</v>
      </c>
      <c r="X3775" t="s">
        <v>57</v>
      </c>
      <c r="Y3775" t="s">
        <v>57</v>
      </c>
      <c r="Z3775" t="s">
        <v>57</v>
      </c>
      <c r="AA3775" t="s">
        <v>57</v>
      </c>
      <c r="AB3775" t="s">
        <v>57</v>
      </c>
      <c r="AC3775" t="s">
        <v>57</v>
      </c>
      <c r="AD3775" t="s">
        <v>57</v>
      </c>
      <c r="AE3775">
        <v>0</v>
      </c>
      <c r="AF3775">
        <v>0</v>
      </c>
      <c r="AG3775">
        <v>0</v>
      </c>
      <c r="AH3775">
        <v>0</v>
      </c>
      <c r="AI3775" s="18" t="str">
        <f t="shared" si="233"/>
        <v>1</v>
      </c>
      <c r="AJ3775" s="18" t="str">
        <f t="shared" si="234"/>
        <v>1</v>
      </c>
      <c r="AK3775" s="18" t="str">
        <f t="shared" si="235"/>
        <v>1</v>
      </c>
      <c r="AL3775" s="18">
        <f t="shared" si="236"/>
        <v>0</v>
      </c>
      <c r="AM3775" t="s">
        <v>55</v>
      </c>
      <c r="AN3775" t="s">
        <v>55</v>
      </c>
      <c r="AO3775">
        <v>0</v>
      </c>
      <c r="AP3775">
        <v>1</v>
      </c>
      <c r="AQ3775">
        <v>0</v>
      </c>
      <c r="AR3775" t="s">
        <v>59</v>
      </c>
      <c r="AS3775" t="s">
        <v>80</v>
      </c>
      <c r="AT3775" t="s">
        <v>80</v>
      </c>
      <c r="AU3775" t="s">
        <v>80</v>
      </c>
      <c r="AV3775" t="s">
        <v>9634</v>
      </c>
      <c r="AW3775" t="s">
        <v>4279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1</v>
      </c>
      <c r="BJ3775">
        <v>0</v>
      </c>
      <c r="BK3775">
        <v>0</v>
      </c>
      <c r="BL3775">
        <v>2016031326</v>
      </c>
      <c r="BM3775">
        <v>26</v>
      </c>
    </row>
    <row r="3776" spans="1:65">
      <c r="A3776" t="s">
        <v>9635</v>
      </c>
      <c r="B3776">
        <v>3775</v>
      </c>
      <c r="C3776" t="s">
        <v>301</v>
      </c>
      <c r="D3776">
        <v>1</v>
      </c>
      <c r="E3776">
        <v>26</v>
      </c>
      <c r="F3776">
        <v>2016031326</v>
      </c>
      <c r="G3776">
        <v>20160313</v>
      </c>
      <c r="H3776" t="s">
        <v>4280</v>
      </c>
      <c r="I3776" t="s">
        <v>4016</v>
      </c>
      <c r="J3776" t="s">
        <v>55</v>
      </c>
      <c r="K3776">
        <v>0</v>
      </c>
      <c r="L3776">
        <v>0</v>
      </c>
      <c r="M3776">
        <v>0</v>
      </c>
      <c r="N3776" t="s">
        <v>56</v>
      </c>
      <c r="O3776" t="s">
        <v>57</v>
      </c>
      <c r="P3776" t="s">
        <v>57</v>
      </c>
      <c r="Q3776" t="s">
        <v>3</v>
      </c>
      <c r="R3776" t="s">
        <v>80</v>
      </c>
      <c r="S3776" t="s">
        <v>55</v>
      </c>
      <c r="T3776" t="s">
        <v>68</v>
      </c>
      <c r="U3776" t="s">
        <v>56</v>
      </c>
      <c r="V3776" t="s">
        <v>68</v>
      </c>
      <c r="W3776" t="s">
        <v>55</v>
      </c>
      <c r="X3776" t="s">
        <v>56</v>
      </c>
      <c r="Y3776" t="s">
        <v>56</v>
      </c>
      <c r="Z3776" t="s">
        <v>56</v>
      </c>
      <c r="AA3776" t="s">
        <v>57</v>
      </c>
      <c r="AB3776" t="s">
        <v>56</v>
      </c>
      <c r="AC3776" t="s">
        <v>56</v>
      </c>
      <c r="AD3776" t="s">
        <v>56</v>
      </c>
      <c r="AE3776">
        <v>0</v>
      </c>
      <c r="AF3776">
        <v>0</v>
      </c>
      <c r="AG3776">
        <v>0</v>
      </c>
      <c r="AH3776">
        <v>1</v>
      </c>
      <c r="AI3776" s="18" t="str">
        <f t="shared" si="233"/>
        <v>1</v>
      </c>
      <c r="AJ3776" s="18" t="str">
        <f t="shared" si="234"/>
        <v>1</v>
      </c>
      <c r="AK3776" s="18" t="str">
        <f t="shared" si="235"/>
        <v>1</v>
      </c>
      <c r="AL3776" s="18">
        <f t="shared" si="236"/>
        <v>1</v>
      </c>
      <c r="AM3776" t="s">
        <v>55</v>
      </c>
      <c r="AN3776" t="s">
        <v>55</v>
      </c>
      <c r="AO3776">
        <v>0</v>
      </c>
      <c r="AP3776">
        <v>0</v>
      </c>
      <c r="AQ3776">
        <v>0</v>
      </c>
      <c r="AR3776" t="s">
        <v>426</v>
      </c>
      <c r="AS3776" t="s">
        <v>80</v>
      </c>
      <c r="AT3776" t="s">
        <v>80</v>
      </c>
      <c r="AU3776" t="s">
        <v>80</v>
      </c>
      <c r="AV3776" t="s">
        <v>9635</v>
      </c>
      <c r="AW3776" t="s">
        <v>4280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1</v>
      </c>
      <c r="BL3776">
        <v>2016031326</v>
      </c>
      <c r="BM3776">
        <v>26</v>
      </c>
    </row>
    <row r="3777" spans="1:65">
      <c r="A3777" t="s">
        <v>9636</v>
      </c>
      <c r="B3777">
        <v>3776</v>
      </c>
      <c r="C3777" t="s">
        <v>301</v>
      </c>
      <c r="D3777">
        <v>1</v>
      </c>
      <c r="E3777">
        <v>26</v>
      </c>
      <c r="F3777">
        <v>2016031326</v>
      </c>
      <c r="G3777">
        <v>20160313</v>
      </c>
      <c r="H3777" t="s">
        <v>4281</v>
      </c>
      <c r="I3777" t="s">
        <v>54</v>
      </c>
      <c r="J3777" t="s">
        <v>55</v>
      </c>
      <c r="K3777">
        <v>1</v>
      </c>
      <c r="L3777">
        <v>0</v>
      </c>
      <c r="M3777">
        <v>1</v>
      </c>
      <c r="N3777" t="s">
        <v>56</v>
      </c>
      <c r="O3777" t="s">
        <v>1324</v>
      </c>
      <c r="P3777" t="s">
        <v>68</v>
      </c>
      <c r="Q3777" t="s">
        <v>3</v>
      </c>
      <c r="R3777" t="s">
        <v>140</v>
      </c>
      <c r="S3777" t="s">
        <v>55</v>
      </c>
      <c r="T3777" t="s">
        <v>56</v>
      </c>
      <c r="U3777" t="s">
        <v>56</v>
      </c>
      <c r="V3777" t="s">
        <v>56</v>
      </c>
      <c r="W3777" t="s">
        <v>55</v>
      </c>
      <c r="X3777" t="s">
        <v>56</v>
      </c>
      <c r="Y3777" t="s">
        <v>56</v>
      </c>
      <c r="Z3777" t="s">
        <v>56</v>
      </c>
      <c r="AA3777" t="s">
        <v>57</v>
      </c>
      <c r="AB3777" t="s">
        <v>56</v>
      </c>
      <c r="AC3777" t="s">
        <v>68</v>
      </c>
      <c r="AD3777" t="s">
        <v>56</v>
      </c>
      <c r="AE3777">
        <v>0</v>
      </c>
      <c r="AF3777">
        <v>0</v>
      </c>
      <c r="AG3777">
        <v>0</v>
      </c>
      <c r="AH3777">
        <v>1</v>
      </c>
      <c r="AI3777" s="18" t="str">
        <f t="shared" si="233"/>
        <v>1</v>
      </c>
      <c r="AJ3777" s="18" t="str">
        <f t="shared" si="234"/>
        <v>1</v>
      </c>
      <c r="AK3777" s="18" t="str">
        <f t="shared" si="235"/>
        <v>1</v>
      </c>
      <c r="AL3777" s="18">
        <f t="shared" si="236"/>
        <v>1</v>
      </c>
      <c r="AM3777" t="s">
        <v>55</v>
      </c>
      <c r="AN3777" t="s">
        <v>55</v>
      </c>
      <c r="AO3777">
        <v>0</v>
      </c>
      <c r="AP3777">
        <v>0</v>
      </c>
      <c r="AQ3777">
        <v>0</v>
      </c>
      <c r="AR3777" t="s">
        <v>59</v>
      </c>
      <c r="AS3777" t="s">
        <v>141</v>
      </c>
      <c r="AT3777" t="s">
        <v>141</v>
      </c>
      <c r="AU3777" t="s">
        <v>1326</v>
      </c>
      <c r="AV3777" t="s">
        <v>9636</v>
      </c>
      <c r="AW3777" t="s">
        <v>4281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1</v>
      </c>
      <c r="BL3777">
        <v>2016031326</v>
      </c>
      <c r="BM3777">
        <v>26</v>
      </c>
    </row>
    <row r="3778" spans="1:65">
      <c r="A3778" t="s">
        <v>9637</v>
      </c>
      <c r="B3778">
        <v>3777</v>
      </c>
      <c r="C3778" t="s">
        <v>301</v>
      </c>
      <c r="D3778">
        <v>1</v>
      </c>
      <c r="E3778">
        <v>26</v>
      </c>
      <c r="F3778">
        <v>2016031326</v>
      </c>
      <c r="G3778">
        <v>20160313</v>
      </c>
      <c r="H3778" t="s">
        <v>4282</v>
      </c>
      <c r="I3778" t="s">
        <v>54</v>
      </c>
      <c r="J3778" t="s">
        <v>55</v>
      </c>
      <c r="K3778">
        <v>1</v>
      </c>
      <c r="L3778">
        <v>0</v>
      </c>
      <c r="M3778">
        <v>1</v>
      </c>
      <c r="N3778" t="s">
        <v>56</v>
      </c>
      <c r="O3778" t="s">
        <v>80</v>
      </c>
      <c r="P3778" t="s">
        <v>68</v>
      </c>
      <c r="Q3778" t="s">
        <v>3</v>
      </c>
      <c r="R3778" t="s">
        <v>80</v>
      </c>
      <c r="S3778" t="s">
        <v>55</v>
      </c>
      <c r="T3778" t="s">
        <v>56</v>
      </c>
      <c r="U3778" t="s">
        <v>56</v>
      </c>
      <c r="V3778" t="s">
        <v>56</v>
      </c>
      <c r="W3778" t="s">
        <v>55</v>
      </c>
      <c r="X3778" t="s">
        <v>56</v>
      </c>
      <c r="Y3778" t="s">
        <v>56</v>
      </c>
      <c r="Z3778" t="s">
        <v>56</v>
      </c>
      <c r="AA3778" t="s">
        <v>57</v>
      </c>
      <c r="AB3778" t="s">
        <v>56</v>
      </c>
      <c r="AC3778" t="s">
        <v>56</v>
      </c>
      <c r="AD3778" t="s">
        <v>56</v>
      </c>
      <c r="AE3778">
        <v>0</v>
      </c>
      <c r="AF3778">
        <v>0</v>
      </c>
      <c r="AG3778">
        <v>0</v>
      </c>
      <c r="AH3778">
        <v>1</v>
      </c>
      <c r="AI3778" s="18" t="str">
        <f t="shared" si="233"/>
        <v>1</v>
      </c>
      <c r="AJ3778" s="18" t="str">
        <f t="shared" si="234"/>
        <v>1</v>
      </c>
      <c r="AK3778" s="18" t="str">
        <f t="shared" si="235"/>
        <v>1</v>
      </c>
      <c r="AL3778" s="18">
        <f t="shared" si="236"/>
        <v>1</v>
      </c>
      <c r="AM3778" t="s">
        <v>55</v>
      </c>
      <c r="AN3778" t="s">
        <v>55</v>
      </c>
      <c r="AO3778">
        <v>1</v>
      </c>
      <c r="AP3778">
        <v>0</v>
      </c>
      <c r="AQ3778">
        <v>0</v>
      </c>
      <c r="AR3778" t="s">
        <v>59</v>
      </c>
      <c r="AS3778" t="s">
        <v>80</v>
      </c>
      <c r="AT3778" t="s">
        <v>80</v>
      </c>
      <c r="AU3778" t="s">
        <v>80</v>
      </c>
      <c r="AV3778" t="s">
        <v>9637</v>
      </c>
      <c r="AW3778" t="s">
        <v>4282</v>
      </c>
      <c r="AX3778">
        <v>0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1</v>
      </c>
      <c r="BL3778">
        <v>2016031326</v>
      </c>
      <c r="BM3778">
        <v>26</v>
      </c>
    </row>
    <row r="3779" spans="1:65">
      <c r="A3779" t="s">
        <v>9638</v>
      </c>
      <c r="B3779">
        <v>3778</v>
      </c>
      <c r="C3779" t="s">
        <v>301</v>
      </c>
      <c r="D3779">
        <v>1</v>
      </c>
      <c r="E3779">
        <v>26</v>
      </c>
      <c r="F3779">
        <v>2016031326</v>
      </c>
      <c r="G3779">
        <v>20160313</v>
      </c>
      <c r="H3779" t="s">
        <v>4283</v>
      </c>
      <c r="I3779" t="s">
        <v>54</v>
      </c>
      <c r="J3779" t="s">
        <v>55</v>
      </c>
      <c r="K3779">
        <v>0</v>
      </c>
      <c r="L3779">
        <v>0</v>
      </c>
      <c r="M3779">
        <v>0</v>
      </c>
      <c r="N3779" t="s">
        <v>56</v>
      </c>
      <c r="O3779" t="s">
        <v>57</v>
      </c>
      <c r="P3779" t="s">
        <v>57</v>
      </c>
      <c r="Q3779" t="s">
        <v>3</v>
      </c>
      <c r="R3779" t="s">
        <v>80</v>
      </c>
      <c r="S3779" t="s">
        <v>55</v>
      </c>
      <c r="T3779" t="s">
        <v>56</v>
      </c>
      <c r="U3779" t="s">
        <v>56</v>
      </c>
      <c r="V3779" t="s">
        <v>56</v>
      </c>
      <c r="W3779" t="s">
        <v>55</v>
      </c>
      <c r="X3779" t="s">
        <v>56</v>
      </c>
      <c r="Y3779" t="s">
        <v>56</v>
      </c>
      <c r="Z3779" t="s">
        <v>56</v>
      </c>
      <c r="AA3779" t="s">
        <v>57</v>
      </c>
      <c r="AB3779" t="s">
        <v>56</v>
      </c>
      <c r="AC3779" t="s">
        <v>68</v>
      </c>
      <c r="AD3779" t="s">
        <v>56</v>
      </c>
      <c r="AE3779">
        <v>0</v>
      </c>
      <c r="AF3779">
        <v>0</v>
      </c>
      <c r="AG3779">
        <v>0</v>
      </c>
      <c r="AH3779">
        <v>1</v>
      </c>
      <c r="AI3779" s="18" t="str">
        <f t="shared" ref="AI3779:AI3842" si="237">IF(ISERROR(FIND("0",AE3779))=FALSE, "1", IF(ISERROR(FIND("1",AE3779))=FALSE, "0"))</f>
        <v>1</v>
      </c>
      <c r="AJ3779" s="18" t="str">
        <f t="shared" ref="AJ3779:AJ3842" si="238">IF(ISERROR(FIND("0",AF3779))=FALSE, "1", IF(ISERROR(FIND("1",AF3779))=FALSE, "0"))</f>
        <v>1</v>
      </c>
      <c r="AK3779" s="18" t="str">
        <f t="shared" ref="AK3779:AK3842" si="239">IF(ISERROR(FIND("0",AG3779))=FALSE, "1", IF(ISERROR(FIND("1",AG3779))=FALSE, "0"))</f>
        <v>1</v>
      </c>
      <c r="AL3779" s="18">
        <f t="shared" ref="AL3779:AL3842" si="240">AH3779</f>
        <v>1</v>
      </c>
      <c r="AM3779" t="s">
        <v>55</v>
      </c>
      <c r="AN3779" t="s">
        <v>55</v>
      </c>
      <c r="AO3779">
        <v>0</v>
      </c>
      <c r="AP3779">
        <v>0</v>
      </c>
      <c r="AQ3779">
        <v>0</v>
      </c>
      <c r="AR3779" t="s">
        <v>59</v>
      </c>
      <c r="AS3779" t="s">
        <v>80</v>
      </c>
      <c r="AT3779" t="s">
        <v>80</v>
      </c>
      <c r="AU3779" t="s">
        <v>80</v>
      </c>
      <c r="AV3779" t="s">
        <v>9638</v>
      </c>
      <c r="AW3779" t="s">
        <v>4283</v>
      </c>
      <c r="AX3779">
        <v>0</v>
      </c>
      <c r="AY3779">
        <v>0</v>
      </c>
      <c r="AZ3779">
        <v>0</v>
      </c>
      <c r="BA3779">
        <v>1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1</v>
      </c>
      <c r="BL3779">
        <v>2016031326</v>
      </c>
      <c r="BM3779">
        <v>26</v>
      </c>
    </row>
    <row r="3780" spans="1:65">
      <c r="A3780" t="s">
        <v>9639</v>
      </c>
      <c r="B3780">
        <v>3779</v>
      </c>
      <c r="C3780" t="s">
        <v>57</v>
      </c>
      <c r="D3780" t="s">
        <v>55</v>
      </c>
      <c r="E3780">
        <v>26</v>
      </c>
      <c r="F3780">
        <v>2016031326</v>
      </c>
      <c r="G3780" t="s">
        <v>55</v>
      </c>
      <c r="H3780" t="s">
        <v>4284</v>
      </c>
      <c r="I3780" t="s">
        <v>55</v>
      </c>
      <c r="J3780" t="s">
        <v>55</v>
      </c>
      <c r="K3780" t="s">
        <v>55</v>
      </c>
      <c r="L3780" t="s">
        <v>55</v>
      </c>
      <c r="M3780" t="s">
        <v>55</v>
      </c>
      <c r="N3780" t="s">
        <v>57</v>
      </c>
      <c r="O3780" t="s">
        <v>57</v>
      </c>
      <c r="P3780" t="s">
        <v>57</v>
      </c>
      <c r="Q3780" t="s">
        <v>57</v>
      </c>
      <c r="R3780" t="s">
        <v>57</v>
      </c>
      <c r="S3780" t="s">
        <v>55</v>
      </c>
      <c r="T3780" t="s">
        <v>57</v>
      </c>
      <c r="U3780" t="s">
        <v>57</v>
      </c>
      <c r="V3780" t="s">
        <v>57</v>
      </c>
      <c r="W3780" t="s">
        <v>55</v>
      </c>
      <c r="X3780" t="s">
        <v>57</v>
      </c>
      <c r="Y3780" t="s">
        <v>57</v>
      </c>
      <c r="Z3780" t="s">
        <v>57</v>
      </c>
      <c r="AA3780" t="s">
        <v>57</v>
      </c>
      <c r="AB3780" t="s">
        <v>57</v>
      </c>
      <c r="AC3780" t="s">
        <v>57</v>
      </c>
      <c r="AD3780" t="s">
        <v>57</v>
      </c>
      <c r="AE3780">
        <v>0</v>
      </c>
      <c r="AF3780">
        <v>0</v>
      </c>
      <c r="AG3780">
        <v>0</v>
      </c>
      <c r="AH3780">
        <v>0</v>
      </c>
      <c r="AI3780" s="18" t="str">
        <f t="shared" si="237"/>
        <v>1</v>
      </c>
      <c r="AJ3780" s="18" t="str">
        <f t="shared" si="238"/>
        <v>1</v>
      </c>
      <c r="AK3780" s="18" t="str">
        <f t="shared" si="239"/>
        <v>1</v>
      </c>
      <c r="AL3780" s="18">
        <f t="shared" si="240"/>
        <v>0</v>
      </c>
      <c r="AM3780" t="s">
        <v>55</v>
      </c>
      <c r="AN3780" t="s">
        <v>55</v>
      </c>
      <c r="AO3780">
        <v>0</v>
      </c>
      <c r="AP3780">
        <v>1</v>
      </c>
      <c r="AQ3780">
        <v>0</v>
      </c>
      <c r="AR3780" t="s">
        <v>59</v>
      </c>
      <c r="AS3780" t="s">
        <v>80</v>
      </c>
      <c r="AT3780" t="s">
        <v>80</v>
      </c>
      <c r="AU3780" t="s">
        <v>80</v>
      </c>
      <c r="AV3780" t="s">
        <v>9639</v>
      </c>
      <c r="AW3780" t="s">
        <v>4284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1</v>
      </c>
      <c r="BJ3780">
        <v>0</v>
      </c>
      <c r="BK3780">
        <v>0</v>
      </c>
      <c r="BL3780">
        <v>2016031326</v>
      </c>
      <c r="BM3780">
        <v>26</v>
      </c>
    </row>
    <row r="3781" spans="1:65">
      <c r="A3781" t="s">
        <v>9640</v>
      </c>
      <c r="B3781">
        <v>3780</v>
      </c>
      <c r="C3781" t="s">
        <v>301</v>
      </c>
      <c r="D3781">
        <v>1</v>
      </c>
      <c r="E3781">
        <v>26</v>
      </c>
      <c r="F3781">
        <v>2016031326</v>
      </c>
      <c r="G3781">
        <v>20160313</v>
      </c>
      <c r="H3781" t="s">
        <v>4285</v>
      </c>
      <c r="I3781" t="s">
        <v>54</v>
      </c>
      <c r="J3781" t="s">
        <v>55</v>
      </c>
      <c r="K3781">
        <v>0</v>
      </c>
      <c r="L3781">
        <v>0</v>
      </c>
      <c r="M3781">
        <v>0</v>
      </c>
      <c r="N3781" t="s">
        <v>56</v>
      </c>
      <c r="O3781" t="s">
        <v>57</v>
      </c>
      <c r="P3781" t="s">
        <v>57</v>
      </c>
      <c r="Q3781" t="s">
        <v>3</v>
      </c>
      <c r="R3781" t="s">
        <v>80</v>
      </c>
      <c r="S3781" t="s">
        <v>55</v>
      </c>
      <c r="T3781" t="s">
        <v>56</v>
      </c>
      <c r="U3781" t="s">
        <v>56</v>
      </c>
      <c r="V3781" t="s">
        <v>56</v>
      </c>
      <c r="W3781" t="s">
        <v>55</v>
      </c>
      <c r="X3781" t="s">
        <v>56</v>
      </c>
      <c r="Y3781" t="s">
        <v>56</v>
      </c>
      <c r="Z3781" t="s">
        <v>56</v>
      </c>
      <c r="AA3781" t="s">
        <v>57</v>
      </c>
      <c r="AB3781" t="s">
        <v>56</v>
      </c>
      <c r="AC3781" t="s">
        <v>56</v>
      </c>
      <c r="AD3781" t="s">
        <v>56</v>
      </c>
      <c r="AE3781">
        <v>0</v>
      </c>
      <c r="AF3781">
        <v>0</v>
      </c>
      <c r="AG3781">
        <v>0</v>
      </c>
      <c r="AH3781">
        <v>1</v>
      </c>
      <c r="AI3781" s="18" t="str">
        <f t="shared" si="237"/>
        <v>1</v>
      </c>
      <c r="AJ3781" s="18" t="str">
        <f t="shared" si="238"/>
        <v>1</v>
      </c>
      <c r="AK3781" s="18" t="str">
        <f t="shared" si="239"/>
        <v>1</v>
      </c>
      <c r="AL3781" s="18">
        <f t="shared" si="240"/>
        <v>1</v>
      </c>
      <c r="AM3781" t="s">
        <v>55</v>
      </c>
      <c r="AN3781" t="s">
        <v>55</v>
      </c>
      <c r="AO3781">
        <v>0</v>
      </c>
      <c r="AP3781">
        <v>0</v>
      </c>
      <c r="AQ3781">
        <v>0</v>
      </c>
      <c r="AR3781" t="s">
        <v>59</v>
      </c>
      <c r="AS3781" t="s">
        <v>80</v>
      </c>
      <c r="AT3781" t="s">
        <v>80</v>
      </c>
      <c r="AU3781" t="s">
        <v>80</v>
      </c>
      <c r="AV3781" t="s">
        <v>9640</v>
      </c>
      <c r="AW3781" t="s">
        <v>4285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1</v>
      </c>
      <c r="BL3781">
        <v>2016031326</v>
      </c>
      <c r="BM3781">
        <v>26</v>
      </c>
    </row>
    <row r="3782" spans="1:65">
      <c r="A3782" t="s">
        <v>9641</v>
      </c>
      <c r="B3782">
        <v>3781</v>
      </c>
      <c r="C3782" t="s">
        <v>301</v>
      </c>
      <c r="D3782">
        <v>1</v>
      </c>
      <c r="E3782">
        <v>26</v>
      </c>
      <c r="F3782">
        <v>2016031326</v>
      </c>
      <c r="G3782">
        <v>20160313</v>
      </c>
      <c r="H3782" t="s">
        <v>4286</v>
      </c>
      <c r="I3782" t="s">
        <v>54</v>
      </c>
      <c r="J3782" t="s">
        <v>55</v>
      </c>
      <c r="K3782">
        <v>0</v>
      </c>
      <c r="L3782">
        <v>0</v>
      </c>
      <c r="M3782">
        <v>0</v>
      </c>
      <c r="N3782" t="s">
        <v>56</v>
      </c>
      <c r="O3782" t="s">
        <v>57</v>
      </c>
      <c r="P3782" t="s">
        <v>57</v>
      </c>
      <c r="Q3782" t="s">
        <v>3</v>
      </c>
      <c r="R3782" t="s">
        <v>80</v>
      </c>
      <c r="S3782" t="s">
        <v>55</v>
      </c>
      <c r="T3782" t="s">
        <v>56</v>
      </c>
      <c r="U3782" t="s">
        <v>56</v>
      </c>
      <c r="V3782" t="s">
        <v>56</v>
      </c>
      <c r="W3782" t="s">
        <v>55</v>
      </c>
      <c r="X3782" t="s">
        <v>56</v>
      </c>
      <c r="Y3782" t="s">
        <v>56</v>
      </c>
      <c r="Z3782" t="s">
        <v>56</v>
      </c>
      <c r="AA3782" t="s">
        <v>57</v>
      </c>
      <c r="AB3782" t="s">
        <v>56</v>
      </c>
      <c r="AC3782" t="s">
        <v>68</v>
      </c>
      <c r="AD3782" t="s">
        <v>56</v>
      </c>
      <c r="AE3782">
        <v>0</v>
      </c>
      <c r="AF3782">
        <v>0</v>
      </c>
      <c r="AG3782">
        <v>0</v>
      </c>
      <c r="AH3782">
        <v>1</v>
      </c>
      <c r="AI3782" s="18" t="str">
        <f t="shared" si="237"/>
        <v>1</v>
      </c>
      <c r="AJ3782" s="18" t="str">
        <f t="shared" si="238"/>
        <v>1</v>
      </c>
      <c r="AK3782" s="18" t="str">
        <f t="shared" si="239"/>
        <v>1</v>
      </c>
      <c r="AL3782" s="18">
        <f t="shared" si="240"/>
        <v>1</v>
      </c>
      <c r="AM3782" t="s">
        <v>55</v>
      </c>
      <c r="AN3782" t="s">
        <v>55</v>
      </c>
      <c r="AO3782">
        <v>0</v>
      </c>
      <c r="AP3782">
        <v>0</v>
      </c>
      <c r="AQ3782">
        <v>0</v>
      </c>
      <c r="AR3782" t="s">
        <v>59</v>
      </c>
      <c r="AS3782" t="s">
        <v>80</v>
      </c>
      <c r="AT3782" t="s">
        <v>80</v>
      </c>
      <c r="AU3782" t="s">
        <v>80</v>
      </c>
      <c r="AV3782" t="s">
        <v>9641</v>
      </c>
      <c r="AW3782" t="s">
        <v>4286</v>
      </c>
      <c r="AX3782">
        <v>0</v>
      </c>
      <c r="AY3782">
        <v>0</v>
      </c>
      <c r="AZ3782">
        <v>0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1</v>
      </c>
      <c r="BL3782">
        <v>2016031326</v>
      </c>
      <c r="BM3782">
        <v>26</v>
      </c>
    </row>
    <row r="3783" spans="1:65">
      <c r="A3783" t="s">
        <v>9642</v>
      </c>
      <c r="B3783">
        <v>3782</v>
      </c>
      <c r="C3783" t="s">
        <v>301</v>
      </c>
      <c r="D3783">
        <v>1</v>
      </c>
      <c r="E3783">
        <v>26</v>
      </c>
      <c r="F3783">
        <v>2016031326</v>
      </c>
      <c r="G3783">
        <v>20160313</v>
      </c>
      <c r="H3783" t="s">
        <v>4287</v>
      </c>
      <c r="I3783" t="s">
        <v>54</v>
      </c>
      <c r="J3783" t="s">
        <v>55</v>
      </c>
      <c r="K3783">
        <v>0</v>
      </c>
      <c r="L3783">
        <v>0</v>
      </c>
      <c r="M3783">
        <v>0</v>
      </c>
      <c r="N3783" t="s">
        <v>56</v>
      </c>
      <c r="O3783" t="s">
        <v>57</v>
      </c>
      <c r="P3783" t="s">
        <v>57</v>
      </c>
      <c r="Q3783" t="s">
        <v>3</v>
      </c>
      <c r="R3783" t="s">
        <v>140</v>
      </c>
      <c r="S3783" t="s">
        <v>55</v>
      </c>
      <c r="T3783" t="s">
        <v>56</v>
      </c>
      <c r="U3783" t="s">
        <v>56</v>
      </c>
      <c r="V3783" t="s">
        <v>56</v>
      </c>
      <c r="W3783" t="s">
        <v>55</v>
      </c>
      <c r="X3783" t="s">
        <v>56</v>
      </c>
      <c r="Y3783" t="s">
        <v>56</v>
      </c>
      <c r="Z3783" t="s">
        <v>56</v>
      </c>
      <c r="AA3783" t="s">
        <v>57</v>
      </c>
      <c r="AB3783" t="s">
        <v>56</v>
      </c>
      <c r="AC3783" t="s">
        <v>56</v>
      </c>
      <c r="AD3783" t="s">
        <v>56</v>
      </c>
      <c r="AE3783">
        <v>0</v>
      </c>
      <c r="AF3783">
        <v>0</v>
      </c>
      <c r="AG3783">
        <v>0</v>
      </c>
      <c r="AH3783">
        <v>1</v>
      </c>
      <c r="AI3783" s="18" t="str">
        <f t="shared" si="237"/>
        <v>1</v>
      </c>
      <c r="AJ3783" s="18" t="str">
        <f t="shared" si="238"/>
        <v>1</v>
      </c>
      <c r="AK3783" s="18" t="str">
        <f t="shared" si="239"/>
        <v>1</v>
      </c>
      <c r="AL3783" s="18">
        <f t="shared" si="240"/>
        <v>1</v>
      </c>
      <c r="AM3783" t="s">
        <v>55</v>
      </c>
      <c r="AN3783" t="s">
        <v>55</v>
      </c>
      <c r="AO3783">
        <v>1</v>
      </c>
      <c r="AP3783">
        <v>0</v>
      </c>
      <c r="AQ3783">
        <v>0</v>
      </c>
      <c r="AR3783" t="s">
        <v>59</v>
      </c>
      <c r="AS3783" t="s">
        <v>141</v>
      </c>
      <c r="AT3783" t="s">
        <v>141</v>
      </c>
      <c r="AU3783" t="s">
        <v>1326</v>
      </c>
      <c r="AV3783" t="s">
        <v>9642</v>
      </c>
      <c r="AW3783" t="s">
        <v>4287</v>
      </c>
      <c r="AX3783">
        <v>0</v>
      </c>
      <c r="AY3783">
        <v>0</v>
      </c>
      <c r="AZ3783">
        <v>0</v>
      </c>
      <c r="BA3783">
        <v>1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2016031326</v>
      </c>
      <c r="BM3783">
        <v>26</v>
      </c>
    </row>
    <row r="3784" spans="1:65">
      <c r="A3784" t="s">
        <v>9643</v>
      </c>
      <c r="B3784">
        <v>3783</v>
      </c>
      <c r="C3784" t="s">
        <v>301</v>
      </c>
      <c r="D3784">
        <v>1</v>
      </c>
      <c r="E3784">
        <v>26</v>
      </c>
      <c r="F3784">
        <v>2016031326</v>
      </c>
      <c r="G3784">
        <v>20160313</v>
      </c>
      <c r="H3784" t="s">
        <v>1766</v>
      </c>
      <c r="I3784" t="s">
        <v>4288</v>
      </c>
      <c r="J3784" t="s">
        <v>55</v>
      </c>
      <c r="K3784">
        <v>1</v>
      </c>
      <c r="L3784">
        <v>0</v>
      </c>
      <c r="M3784">
        <v>1</v>
      </c>
      <c r="N3784" t="s">
        <v>56</v>
      </c>
      <c r="O3784" t="s">
        <v>217</v>
      </c>
      <c r="P3784" t="s">
        <v>68</v>
      </c>
      <c r="Q3784" t="s">
        <v>3</v>
      </c>
      <c r="R3784" t="s">
        <v>140</v>
      </c>
      <c r="S3784" t="s">
        <v>55</v>
      </c>
      <c r="T3784" t="s">
        <v>56</v>
      </c>
      <c r="U3784" t="s">
        <v>56</v>
      </c>
      <c r="V3784" t="s">
        <v>68</v>
      </c>
      <c r="W3784" t="s">
        <v>55</v>
      </c>
      <c r="X3784" t="s">
        <v>56</v>
      </c>
      <c r="Y3784" t="s">
        <v>56</v>
      </c>
      <c r="Z3784" t="s">
        <v>56</v>
      </c>
      <c r="AA3784" t="s">
        <v>57</v>
      </c>
      <c r="AB3784" t="s">
        <v>56</v>
      </c>
      <c r="AC3784" t="s">
        <v>68</v>
      </c>
      <c r="AD3784" t="s">
        <v>56</v>
      </c>
      <c r="AE3784">
        <v>0</v>
      </c>
      <c r="AF3784">
        <v>0</v>
      </c>
      <c r="AG3784">
        <v>0</v>
      </c>
      <c r="AH3784">
        <v>1</v>
      </c>
      <c r="AI3784" s="18" t="str">
        <f t="shared" si="237"/>
        <v>1</v>
      </c>
      <c r="AJ3784" s="18" t="str">
        <f t="shared" si="238"/>
        <v>1</v>
      </c>
      <c r="AK3784" s="18" t="str">
        <f t="shared" si="239"/>
        <v>1</v>
      </c>
      <c r="AL3784" s="18">
        <f t="shared" si="240"/>
        <v>1</v>
      </c>
      <c r="AM3784" t="s">
        <v>55</v>
      </c>
      <c r="AN3784" t="s">
        <v>55</v>
      </c>
      <c r="AO3784">
        <v>0</v>
      </c>
      <c r="AP3784">
        <v>0</v>
      </c>
      <c r="AQ3784">
        <v>0</v>
      </c>
      <c r="AR3784" t="s">
        <v>298</v>
      </c>
      <c r="AS3784" t="s">
        <v>141</v>
      </c>
      <c r="AT3784" t="s">
        <v>141</v>
      </c>
      <c r="AU3784" t="s">
        <v>1326</v>
      </c>
      <c r="AV3784" t="s">
        <v>9643</v>
      </c>
      <c r="AW3784" t="s">
        <v>1766</v>
      </c>
      <c r="AX3784">
        <v>0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1</v>
      </c>
      <c r="BL3784">
        <v>2016031326</v>
      </c>
      <c r="BM3784">
        <v>26</v>
      </c>
    </row>
    <row r="3785" spans="1:65">
      <c r="A3785" t="s">
        <v>9644</v>
      </c>
      <c r="B3785">
        <v>3784</v>
      </c>
      <c r="C3785" t="s">
        <v>301</v>
      </c>
      <c r="D3785">
        <v>1</v>
      </c>
      <c r="E3785">
        <v>26</v>
      </c>
      <c r="F3785">
        <v>2016031326</v>
      </c>
      <c r="G3785">
        <v>20160313</v>
      </c>
      <c r="H3785" t="s">
        <v>4289</v>
      </c>
      <c r="I3785" t="s">
        <v>54</v>
      </c>
      <c r="J3785" t="s">
        <v>55</v>
      </c>
      <c r="K3785">
        <v>0</v>
      </c>
      <c r="L3785">
        <v>0</v>
      </c>
      <c r="M3785">
        <v>0</v>
      </c>
      <c r="N3785" t="s">
        <v>56</v>
      </c>
      <c r="O3785" t="s">
        <v>57</v>
      </c>
      <c r="P3785" t="s">
        <v>57</v>
      </c>
      <c r="Q3785" t="s">
        <v>3</v>
      </c>
      <c r="R3785" t="s">
        <v>140</v>
      </c>
      <c r="S3785" t="s">
        <v>55</v>
      </c>
      <c r="T3785" t="s">
        <v>56</v>
      </c>
      <c r="U3785" t="s">
        <v>56</v>
      </c>
      <c r="V3785" t="s">
        <v>56</v>
      </c>
      <c r="W3785" t="s">
        <v>55</v>
      </c>
      <c r="X3785" t="s">
        <v>56</v>
      </c>
      <c r="Y3785" t="s">
        <v>56</v>
      </c>
      <c r="Z3785" t="s">
        <v>56</v>
      </c>
      <c r="AA3785" t="s">
        <v>57</v>
      </c>
      <c r="AB3785" t="s">
        <v>56</v>
      </c>
      <c r="AC3785" t="s">
        <v>56</v>
      </c>
      <c r="AD3785" t="s">
        <v>56</v>
      </c>
      <c r="AE3785">
        <v>0</v>
      </c>
      <c r="AF3785">
        <v>0</v>
      </c>
      <c r="AG3785">
        <v>0</v>
      </c>
      <c r="AH3785">
        <v>1</v>
      </c>
      <c r="AI3785" s="18" t="str">
        <f t="shared" si="237"/>
        <v>1</v>
      </c>
      <c r="AJ3785" s="18" t="str">
        <f t="shared" si="238"/>
        <v>1</v>
      </c>
      <c r="AK3785" s="18" t="str">
        <f t="shared" si="239"/>
        <v>1</v>
      </c>
      <c r="AL3785" s="18">
        <f t="shared" si="240"/>
        <v>1</v>
      </c>
      <c r="AM3785" t="s">
        <v>55</v>
      </c>
      <c r="AN3785" t="s">
        <v>55</v>
      </c>
      <c r="AO3785">
        <v>0</v>
      </c>
      <c r="AP3785">
        <v>0</v>
      </c>
      <c r="AQ3785">
        <v>0</v>
      </c>
      <c r="AR3785" t="s">
        <v>59</v>
      </c>
      <c r="AS3785" t="s">
        <v>141</v>
      </c>
      <c r="AT3785" t="s">
        <v>141</v>
      </c>
      <c r="AU3785" t="s">
        <v>1326</v>
      </c>
      <c r="AV3785" t="s">
        <v>9644</v>
      </c>
      <c r="AW3785" t="s">
        <v>4289</v>
      </c>
      <c r="AX3785">
        <v>0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2016031326</v>
      </c>
      <c r="BM3785">
        <v>26</v>
      </c>
    </row>
    <row r="3786" spans="1:65">
      <c r="A3786" t="s">
        <v>9645</v>
      </c>
      <c r="B3786">
        <v>3785</v>
      </c>
      <c r="C3786" t="s">
        <v>57</v>
      </c>
      <c r="D3786" t="s">
        <v>55</v>
      </c>
      <c r="E3786">
        <v>26</v>
      </c>
      <c r="F3786">
        <v>2016031326</v>
      </c>
      <c r="G3786" t="s">
        <v>55</v>
      </c>
      <c r="H3786" t="s">
        <v>4290</v>
      </c>
      <c r="I3786" t="s">
        <v>55</v>
      </c>
      <c r="J3786" t="s">
        <v>55</v>
      </c>
      <c r="K3786" t="s">
        <v>55</v>
      </c>
      <c r="L3786" t="s">
        <v>55</v>
      </c>
      <c r="M3786" t="s">
        <v>55</v>
      </c>
      <c r="N3786" t="s">
        <v>57</v>
      </c>
      <c r="O3786" t="s">
        <v>57</v>
      </c>
      <c r="P3786" t="s">
        <v>57</v>
      </c>
      <c r="Q3786" t="s">
        <v>57</v>
      </c>
      <c r="R3786" t="s">
        <v>57</v>
      </c>
      <c r="S3786" t="s">
        <v>55</v>
      </c>
      <c r="T3786" t="s">
        <v>57</v>
      </c>
      <c r="U3786" t="s">
        <v>57</v>
      </c>
      <c r="V3786" t="s">
        <v>57</v>
      </c>
      <c r="W3786" t="s">
        <v>55</v>
      </c>
      <c r="X3786" t="s">
        <v>57</v>
      </c>
      <c r="Y3786" t="s">
        <v>57</v>
      </c>
      <c r="Z3786" t="s">
        <v>57</v>
      </c>
      <c r="AA3786" t="s">
        <v>57</v>
      </c>
      <c r="AB3786" t="s">
        <v>57</v>
      </c>
      <c r="AC3786" t="s">
        <v>57</v>
      </c>
      <c r="AD3786" t="s">
        <v>57</v>
      </c>
      <c r="AE3786">
        <v>0</v>
      </c>
      <c r="AF3786">
        <v>0</v>
      </c>
      <c r="AG3786">
        <v>0</v>
      </c>
      <c r="AH3786">
        <v>0</v>
      </c>
      <c r="AI3786" s="18" t="str">
        <f t="shared" si="237"/>
        <v>1</v>
      </c>
      <c r="AJ3786" s="18" t="str">
        <f t="shared" si="238"/>
        <v>1</v>
      </c>
      <c r="AK3786" s="18" t="str">
        <f t="shared" si="239"/>
        <v>1</v>
      </c>
      <c r="AL3786" s="18">
        <f t="shared" si="240"/>
        <v>0</v>
      </c>
      <c r="AM3786" t="s">
        <v>55</v>
      </c>
      <c r="AN3786" t="s">
        <v>55</v>
      </c>
      <c r="AO3786">
        <v>0</v>
      </c>
      <c r="AP3786">
        <v>1</v>
      </c>
      <c r="AQ3786">
        <v>0</v>
      </c>
      <c r="AR3786" t="s">
        <v>59</v>
      </c>
      <c r="AS3786" t="s">
        <v>80</v>
      </c>
      <c r="AT3786" t="s">
        <v>80</v>
      </c>
      <c r="AU3786" t="s">
        <v>80</v>
      </c>
      <c r="AV3786" t="s">
        <v>9645</v>
      </c>
      <c r="AW3786" t="s">
        <v>4290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1</v>
      </c>
      <c r="BJ3786">
        <v>0</v>
      </c>
      <c r="BK3786">
        <v>0</v>
      </c>
      <c r="BL3786">
        <v>2016031326</v>
      </c>
      <c r="BM3786">
        <v>26</v>
      </c>
    </row>
    <row r="3787" spans="1:65">
      <c r="A3787" t="s">
        <v>9646</v>
      </c>
      <c r="B3787">
        <v>3786</v>
      </c>
      <c r="C3787" t="s">
        <v>301</v>
      </c>
      <c r="D3787">
        <v>1</v>
      </c>
      <c r="E3787">
        <v>26</v>
      </c>
      <c r="F3787">
        <v>2016031326</v>
      </c>
      <c r="G3787">
        <v>20160313</v>
      </c>
      <c r="H3787" t="s">
        <v>4291</v>
      </c>
      <c r="I3787" t="s">
        <v>54</v>
      </c>
      <c r="J3787" t="s">
        <v>55</v>
      </c>
      <c r="K3787">
        <v>0</v>
      </c>
      <c r="L3787">
        <v>0</v>
      </c>
      <c r="M3787">
        <v>0</v>
      </c>
      <c r="N3787" t="s">
        <v>56</v>
      </c>
      <c r="O3787" t="s">
        <v>57</v>
      </c>
      <c r="P3787" t="s">
        <v>57</v>
      </c>
      <c r="Q3787" t="s">
        <v>3</v>
      </c>
      <c r="R3787" t="s">
        <v>80</v>
      </c>
      <c r="S3787" t="s">
        <v>55</v>
      </c>
      <c r="T3787" t="s">
        <v>56</v>
      </c>
      <c r="U3787" t="s">
        <v>56</v>
      </c>
      <c r="V3787" t="s">
        <v>56</v>
      </c>
      <c r="W3787" t="s">
        <v>55</v>
      </c>
      <c r="X3787" t="s">
        <v>56</v>
      </c>
      <c r="Y3787" t="s">
        <v>56</v>
      </c>
      <c r="Z3787" t="s">
        <v>56</v>
      </c>
      <c r="AA3787" t="s">
        <v>57</v>
      </c>
      <c r="AB3787" t="s">
        <v>56</v>
      </c>
      <c r="AC3787" t="s">
        <v>56</v>
      </c>
      <c r="AD3787" t="s">
        <v>56</v>
      </c>
      <c r="AE3787">
        <v>0</v>
      </c>
      <c r="AF3787">
        <v>0</v>
      </c>
      <c r="AG3787">
        <v>0</v>
      </c>
      <c r="AH3787">
        <v>1</v>
      </c>
      <c r="AI3787" s="18" t="str">
        <f t="shared" si="237"/>
        <v>1</v>
      </c>
      <c r="AJ3787" s="18" t="str">
        <f t="shared" si="238"/>
        <v>1</v>
      </c>
      <c r="AK3787" s="18" t="str">
        <f t="shared" si="239"/>
        <v>1</v>
      </c>
      <c r="AL3787" s="18">
        <f t="shared" si="240"/>
        <v>1</v>
      </c>
      <c r="AM3787" t="s">
        <v>55</v>
      </c>
      <c r="AN3787" t="s">
        <v>55</v>
      </c>
      <c r="AO3787">
        <v>0</v>
      </c>
      <c r="AP3787">
        <v>0</v>
      </c>
      <c r="AQ3787">
        <v>0</v>
      </c>
      <c r="AR3787" t="s">
        <v>59</v>
      </c>
      <c r="AS3787" t="s">
        <v>80</v>
      </c>
      <c r="AT3787" t="s">
        <v>80</v>
      </c>
      <c r="AU3787" t="s">
        <v>80</v>
      </c>
      <c r="AV3787" t="s">
        <v>9646</v>
      </c>
      <c r="AW3787" t="s">
        <v>4291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1</v>
      </c>
      <c r="BL3787">
        <v>2016031326</v>
      </c>
      <c r="BM3787">
        <v>26</v>
      </c>
    </row>
    <row r="3788" spans="1:65">
      <c r="A3788" t="s">
        <v>9647</v>
      </c>
      <c r="B3788">
        <v>3787</v>
      </c>
      <c r="C3788" t="s">
        <v>301</v>
      </c>
      <c r="D3788">
        <v>1</v>
      </c>
      <c r="E3788">
        <v>26</v>
      </c>
      <c r="F3788">
        <v>2016031326</v>
      </c>
      <c r="G3788">
        <v>20160313</v>
      </c>
      <c r="H3788" t="s">
        <v>4292</v>
      </c>
      <c r="I3788" t="s">
        <v>54</v>
      </c>
      <c r="J3788" t="s">
        <v>55</v>
      </c>
      <c r="K3788">
        <v>0</v>
      </c>
      <c r="L3788">
        <v>0</v>
      </c>
      <c r="M3788">
        <v>0</v>
      </c>
      <c r="N3788" t="s">
        <v>56</v>
      </c>
      <c r="O3788" t="s">
        <v>57</v>
      </c>
      <c r="P3788" t="s">
        <v>57</v>
      </c>
      <c r="Q3788" t="s">
        <v>3</v>
      </c>
      <c r="R3788" t="s">
        <v>80</v>
      </c>
      <c r="S3788" t="s">
        <v>55</v>
      </c>
      <c r="T3788" t="s">
        <v>68</v>
      </c>
      <c r="U3788" t="s">
        <v>56</v>
      </c>
      <c r="V3788" t="s">
        <v>56</v>
      </c>
      <c r="W3788" t="s">
        <v>55</v>
      </c>
      <c r="X3788" t="s">
        <v>56</v>
      </c>
      <c r="Y3788" t="s">
        <v>56</v>
      </c>
      <c r="Z3788" t="s">
        <v>56</v>
      </c>
      <c r="AA3788" t="s">
        <v>57</v>
      </c>
      <c r="AB3788" t="s">
        <v>56</v>
      </c>
      <c r="AC3788" t="s">
        <v>56</v>
      </c>
      <c r="AD3788" t="s">
        <v>56</v>
      </c>
      <c r="AE3788">
        <v>0</v>
      </c>
      <c r="AF3788">
        <v>0</v>
      </c>
      <c r="AG3788">
        <v>0</v>
      </c>
      <c r="AH3788">
        <v>1</v>
      </c>
      <c r="AI3788" s="18" t="str">
        <f t="shared" si="237"/>
        <v>1</v>
      </c>
      <c r="AJ3788" s="18" t="str">
        <f t="shared" si="238"/>
        <v>1</v>
      </c>
      <c r="AK3788" s="18" t="str">
        <f t="shared" si="239"/>
        <v>1</v>
      </c>
      <c r="AL3788" s="18">
        <f t="shared" si="240"/>
        <v>1</v>
      </c>
      <c r="AM3788" t="s">
        <v>55</v>
      </c>
      <c r="AN3788" t="s">
        <v>55</v>
      </c>
      <c r="AO3788">
        <v>1</v>
      </c>
      <c r="AP3788">
        <v>0</v>
      </c>
      <c r="AQ3788">
        <v>0</v>
      </c>
      <c r="AR3788" t="s">
        <v>59</v>
      </c>
      <c r="AS3788" t="s">
        <v>80</v>
      </c>
      <c r="AT3788" t="s">
        <v>80</v>
      </c>
      <c r="AU3788" t="s">
        <v>80</v>
      </c>
      <c r="AV3788" t="s">
        <v>9647</v>
      </c>
      <c r="AW3788" t="s">
        <v>4292</v>
      </c>
      <c r="AX3788">
        <v>0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1</v>
      </c>
      <c r="BL3788">
        <v>2016031326</v>
      </c>
      <c r="BM3788">
        <v>26</v>
      </c>
    </row>
    <row r="3789" spans="1:65">
      <c r="A3789" t="s">
        <v>9648</v>
      </c>
      <c r="B3789">
        <v>3788</v>
      </c>
      <c r="C3789" t="s">
        <v>57</v>
      </c>
      <c r="D3789" t="s">
        <v>55</v>
      </c>
      <c r="E3789">
        <v>26</v>
      </c>
      <c r="F3789">
        <v>2016031326</v>
      </c>
      <c r="G3789" t="s">
        <v>55</v>
      </c>
      <c r="H3789" t="s">
        <v>4293</v>
      </c>
      <c r="I3789" t="s">
        <v>55</v>
      </c>
      <c r="J3789" t="s">
        <v>55</v>
      </c>
      <c r="K3789" t="s">
        <v>55</v>
      </c>
      <c r="L3789" t="s">
        <v>55</v>
      </c>
      <c r="M3789" t="s">
        <v>55</v>
      </c>
      <c r="N3789" t="s">
        <v>57</v>
      </c>
      <c r="O3789" t="s">
        <v>57</v>
      </c>
      <c r="P3789" t="s">
        <v>57</v>
      </c>
      <c r="Q3789" t="s">
        <v>57</v>
      </c>
      <c r="R3789" t="s">
        <v>57</v>
      </c>
      <c r="S3789" t="s">
        <v>55</v>
      </c>
      <c r="T3789" t="s">
        <v>57</v>
      </c>
      <c r="U3789" t="s">
        <v>57</v>
      </c>
      <c r="V3789" t="s">
        <v>57</v>
      </c>
      <c r="W3789" t="s">
        <v>55</v>
      </c>
      <c r="X3789" t="s">
        <v>57</v>
      </c>
      <c r="Y3789" t="s">
        <v>57</v>
      </c>
      <c r="Z3789" t="s">
        <v>57</v>
      </c>
      <c r="AA3789" t="s">
        <v>57</v>
      </c>
      <c r="AB3789" t="s">
        <v>57</v>
      </c>
      <c r="AC3789" t="s">
        <v>57</v>
      </c>
      <c r="AD3789" t="s">
        <v>57</v>
      </c>
      <c r="AE3789">
        <v>0</v>
      </c>
      <c r="AF3789">
        <v>0</v>
      </c>
      <c r="AG3789">
        <v>0</v>
      </c>
      <c r="AH3789">
        <v>0</v>
      </c>
      <c r="AI3789" s="18" t="str">
        <f t="shared" si="237"/>
        <v>1</v>
      </c>
      <c r="AJ3789" s="18" t="str">
        <f t="shared" si="238"/>
        <v>1</v>
      </c>
      <c r="AK3789" s="18" t="str">
        <f t="shared" si="239"/>
        <v>1</v>
      </c>
      <c r="AL3789" s="18">
        <f t="shared" si="240"/>
        <v>0</v>
      </c>
      <c r="AM3789" t="s">
        <v>55</v>
      </c>
      <c r="AN3789" t="s">
        <v>55</v>
      </c>
      <c r="AO3789">
        <v>0</v>
      </c>
      <c r="AP3789">
        <v>1</v>
      </c>
      <c r="AQ3789">
        <v>0</v>
      </c>
      <c r="AR3789" t="s">
        <v>59</v>
      </c>
      <c r="AS3789" t="s">
        <v>80</v>
      </c>
      <c r="AT3789" t="s">
        <v>80</v>
      </c>
      <c r="AU3789" t="s">
        <v>80</v>
      </c>
      <c r="AV3789" t="s">
        <v>9648</v>
      </c>
      <c r="AW3789" t="s">
        <v>4293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1</v>
      </c>
      <c r="BJ3789">
        <v>0</v>
      </c>
      <c r="BK3789">
        <v>0</v>
      </c>
      <c r="BL3789">
        <v>2016031326</v>
      </c>
      <c r="BM3789">
        <v>26</v>
      </c>
    </row>
    <row r="3790" spans="1:65">
      <c r="A3790" t="s">
        <v>9649</v>
      </c>
      <c r="B3790">
        <v>3789</v>
      </c>
      <c r="C3790" t="s">
        <v>57</v>
      </c>
      <c r="D3790" t="s">
        <v>55</v>
      </c>
      <c r="E3790">
        <v>26</v>
      </c>
      <c r="F3790">
        <v>2016031326</v>
      </c>
      <c r="G3790" t="s">
        <v>55</v>
      </c>
      <c r="H3790" t="s">
        <v>4294</v>
      </c>
      <c r="I3790" t="s">
        <v>55</v>
      </c>
      <c r="J3790" t="s">
        <v>55</v>
      </c>
      <c r="K3790" t="s">
        <v>55</v>
      </c>
      <c r="L3790" t="s">
        <v>55</v>
      </c>
      <c r="M3790" t="s">
        <v>55</v>
      </c>
      <c r="N3790" t="s">
        <v>57</v>
      </c>
      <c r="O3790" t="s">
        <v>57</v>
      </c>
      <c r="P3790" t="s">
        <v>57</v>
      </c>
      <c r="Q3790" t="s">
        <v>57</v>
      </c>
      <c r="R3790" t="s">
        <v>57</v>
      </c>
      <c r="S3790" t="s">
        <v>55</v>
      </c>
      <c r="T3790" t="s">
        <v>57</v>
      </c>
      <c r="U3790" t="s">
        <v>57</v>
      </c>
      <c r="V3790" t="s">
        <v>57</v>
      </c>
      <c r="W3790" t="s">
        <v>55</v>
      </c>
      <c r="X3790" t="s">
        <v>57</v>
      </c>
      <c r="Y3790" t="s">
        <v>57</v>
      </c>
      <c r="Z3790" t="s">
        <v>57</v>
      </c>
      <c r="AA3790" t="s">
        <v>57</v>
      </c>
      <c r="AB3790" t="s">
        <v>57</v>
      </c>
      <c r="AC3790" t="s">
        <v>57</v>
      </c>
      <c r="AD3790" t="s">
        <v>57</v>
      </c>
      <c r="AE3790">
        <v>0</v>
      </c>
      <c r="AF3790">
        <v>0</v>
      </c>
      <c r="AG3790">
        <v>0</v>
      </c>
      <c r="AH3790">
        <v>0</v>
      </c>
      <c r="AI3790" s="18" t="str">
        <f t="shared" si="237"/>
        <v>1</v>
      </c>
      <c r="AJ3790" s="18" t="str">
        <f t="shared" si="238"/>
        <v>1</v>
      </c>
      <c r="AK3790" s="18" t="str">
        <f t="shared" si="239"/>
        <v>1</v>
      </c>
      <c r="AL3790" s="18">
        <f t="shared" si="240"/>
        <v>0</v>
      </c>
      <c r="AM3790" t="s">
        <v>55</v>
      </c>
      <c r="AN3790" t="s">
        <v>55</v>
      </c>
      <c r="AO3790">
        <v>0</v>
      </c>
      <c r="AP3790">
        <v>1</v>
      </c>
      <c r="AQ3790">
        <v>0</v>
      </c>
      <c r="AR3790" t="s">
        <v>59</v>
      </c>
      <c r="AS3790" t="s">
        <v>80</v>
      </c>
      <c r="AT3790" t="s">
        <v>80</v>
      </c>
      <c r="AU3790" t="s">
        <v>80</v>
      </c>
      <c r="AV3790" t="s">
        <v>9649</v>
      </c>
      <c r="AW3790" t="s">
        <v>4294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1</v>
      </c>
      <c r="BJ3790">
        <v>0</v>
      </c>
      <c r="BK3790">
        <v>0</v>
      </c>
      <c r="BL3790">
        <v>2016031326</v>
      </c>
      <c r="BM3790">
        <v>26</v>
      </c>
    </row>
    <row r="3791" spans="1:65">
      <c r="A3791" t="s">
        <v>9650</v>
      </c>
      <c r="B3791">
        <v>3790</v>
      </c>
      <c r="C3791" t="s">
        <v>301</v>
      </c>
      <c r="D3791">
        <v>1</v>
      </c>
      <c r="E3791">
        <v>26</v>
      </c>
      <c r="F3791">
        <v>2016031326</v>
      </c>
      <c r="G3791">
        <v>20160313</v>
      </c>
      <c r="H3791" t="s">
        <v>4295</v>
      </c>
      <c r="I3791" t="s">
        <v>4296</v>
      </c>
      <c r="J3791" t="s">
        <v>55</v>
      </c>
      <c r="K3791">
        <v>0</v>
      </c>
      <c r="L3791">
        <v>0</v>
      </c>
      <c r="M3791">
        <v>0</v>
      </c>
      <c r="N3791" t="s">
        <v>56</v>
      </c>
      <c r="O3791" t="s">
        <v>57</v>
      </c>
      <c r="P3791" t="s">
        <v>57</v>
      </c>
      <c r="Q3791" t="s">
        <v>3</v>
      </c>
      <c r="R3791" t="s">
        <v>80</v>
      </c>
      <c r="S3791" t="s">
        <v>55</v>
      </c>
      <c r="T3791" t="s">
        <v>68</v>
      </c>
      <c r="U3791" t="s">
        <v>56</v>
      </c>
      <c r="V3791" t="s">
        <v>68</v>
      </c>
      <c r="W3791" t="s">
        <v>55</v>
      </c>
      <c r="X3791" t="s">
        <v>56</v>
      </c>
      <c r="Y3791" t="s">
        <v>56</v>
      </c>
      <c r="Z3791" t="s">
        <v>56</v>
      </c>
      <c r="AA3791" t="s">
        <v>57</v>
      </c>
      <c r="AB3791" t="s">
        <v>56</v>
      </c>
      <c r="AC3791" t="s">
        <v>56</v>
      </c>
      <c r="AD3791" t="s">
        <v>56</v>
      </c>
      <c r="AE3791">
        <v>0</v>
      </c>
      <c r="AF3791">
        <v>0</v>
      </c>
      <c r="AG3791">
        <v>0</v>
      </c>
      <c r="AH3791">
        <v>1</v>
      </c>
      <c r="AI3791" s="18" t="str">
        <f t="shared" si="237"/>
        <v>1</v>
      </c>
      <c r="AJ3791" s="18" t="str">
        <f t="shared" si="238"/>
        <v>1</v>
      </c>
      <c r="AK3791" s="18" t="str">
        <f t="shared" si="239"/>
        <v>1</v>
      </c>
      <c r="AL3791" s="18">
        <f t="shared" si="240"/>
        <v>1</v>
      </c>
      <c r="AM3791" t="s">
        <v>55</v>
      </c>
      <c r="AN3791" t="s">
        <v>55</v>
      </c>
      <c r="AO3791">
        <v>0</v>
      </c>
      <c r="AP3791">
        <v>0</v>
      </c>
      <c r="AQ3791">
        <v>0</v>
      </c>
      <c r="AR3791" t="s">
        <v>209</v>
      </c>
      <c r="AS3791" t="s">
        <v>80</v>
      </c>
      <c r="AT3791" t="s">
        <v>80</v>
      </c>
      <c r="AU3791" t="s">
        <v>80</v>
      </c>
      <c r="AV3791" t="s">
        <v>9650</v>
      </c>
      <c r="AW3791" t="s">
        <v>4295</v>
      </c>
      <c r="AX3791">
        <v>0</v>
      </c>
      <c r="AY3791">
        <v>0</v>
      </c>
      <c r="AZ3791">
        <v>0</v>
      </c>
      <c r="BA3791">
        <v>1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1</v>
      </c>
      <c r="BL3791">
        <v>2016031326</v>
      </c>
      <c r="BM3791">
        <v>26</v>
      </c>
    </row>
    <row r="3792" spans="1:65">
      <c r="A3792" t="s">
        <v>9651</v>
      </c>
      <c r="B3792">
        <v>3791</v>
      </c>
      <c r="C3792" t="s">
        <v>301</v>
      </c>
      <c r="D3792">
        <v>1</v>
      </c>
      <c r="E3792">
        <v>26</v>
      </c>
      <c r="F3792">
        <v>2016031326</v>
      </c>
      <c r="G3792">
        <v>20160313</v>
      </c>
      <c r="H3792" t="s">
        <v>4297</v>
      </c>
      <c r="I3792" t="s">
        <v>598</v>
      </c>
      <c r="J3792" t="s">
        <v>55</v>
      </c>
      <c r="K3792">
        <v>0</v>
      </c>
      <c r="L3792">
        <v>0</v>
      </c>
      <c r="M3792">
        <v>0</v>
      </c>
      <c r="N3792" t="s">
        <v>56</v>
      </c>
      <c r="O3792" t="s">
        <v>57</v>
      </c>
      <c r="P3792" t="s">
        <v>57</v>
      </c>
      <c r="Q3792" t="s">
        <v>3</v>
      </c>
      <c r="R3792" t="s">
        <v>80</v>
      </c>
      <c r="S3792" t="s">
        <v>55</v>
      </c>
      <c r="T3792" t="s">
        <v>68</v>
      </c>
      <c r="U3792" t="s">
        <v>56</v>
      </c>
      <c r="V3792" t="s">
        <v>56</v>
      </c>
      <c r="W3792" t="s">
        <v>55</v>
      </c>
      <c r="X3792" t="s">
        <v>56</v>
      </c>
      <c r="Y3792" t="s">
        <v>56</v>
      </c>
      <c r="Z3792" t="s">
        <v>56</v>
      </c>
      <c r="AA3792" t="s">
        <v>57</v>
      </c>
      <c r="AB3792" t="s">
        <v>56</v>
      </c>
      <c r="AC3792" t="s">
        <v>56</v>
      </c>
      <c r="AD3792" t="s">
        <v>56</v>
      </c>
      <c r="AE3792">
        <v>0</v>
      </c>
      <c r="AF3792">
        <v>0</v>
      </c>
      <c r="AG3792">
        <v>0</v>
      </c>
      <c r="AH3792">
        <v>1</v>
      </c>
      <c r="AI3792" s="18" t="str">
        <f t="shared" si="237"/>
        <v>1</v>
      </c>
      <c r="AJ3792" s="18" t="str">
        <f t="shared" si="238"/>
        <v>1</v>
      </c>
      <c r="AK3792" s="18" t="str">
        <f t="shared" si="239"/>
        <v>1</v>
      </c>
      <c r="AL3792" s="18">
        <f t="shared" si="240"/>
        <v>1</v>
      </c>
      <c r="AM3792" t="s">
        <v>55</v>
      </c>
      <c r="AN3792" t="s">
        <v>55</v>
      </c>
      <c r="AO3792">
        <v>1</v>
      </c>
      <c r="AP3792">
        <v>0</v>
      </c>
      <c r="AQ3792">
        <v>0</v>
      </c>
      <c r="AR3792" t="s">
        <v>209</v>
      </c>
      <c r="AS3792" t="s">
        <v>80</v>
      </c>
      <c r="AT3792" t="s">
        <v>80</v>
      </c>
      <c r="AU3792" t="s">
        <v>80</v>
      </c>
      <c r="AV3792" t="s">
        <v>9651</v>
      </c>
      <c r="AW3792" t="s">
        <v>4297</v>
      </c>
      <c r="AX3792">
        <v>0</v>
      </c>
      <c r="AY3792">
        <v>0</v>
      </c>
      <c r="AZ3792">
        <v>0</v>
      </c>
      <c r="BA3792">
        <v>1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1</v>
      </c>
      <c r="BL3792">
        <v>2016031326</v>
      </c>
      <c r="BM3792">
        <v>26</v>
      </c>
    </row>
    <row r="3793" spans="1:65">
      <c r="A3793" t="s">
        <v>9652</v>
      </c>
      <c r="B3793">
        <v>3792</v>
      </c>
      <c r="C3793" t="s">
        <v>301</v>
      </c>
      <c r="D3793">
        <v>1</v>
      </c>
      <c r="E3793">
        <v>26</v>
      </c>
      <c r="F3793">
        <v>2016031326</v>
      </c>
      <c r="G3793">
        <v>20160313</v>
      </c>
      <c r="H3793" t="s">
        <v>4298</v>
      </c>
      <c r="I3793" t="s">
        <v>4299</v>
      </c>
      <c r="J3793" t="s">
        <v>55</v>
      </c>
      <c r="K3793">
        <v>0</v>
      </c>
      <c r="L3793">
        <v>0</v>
      </c>
      <c r="M3793">
        <v>0</v>
      </c>
      <c r="N3793" t="s">
        <v>56</v>
      </c>
      <c r="O3793" t="s">
        <v>57</v>
      </c>
      <c r="P3793" t="s">
        <v>57</v>
      </c>
      <c r="Q3793" t="s">
        <v>3</v>
      </c>
      <c r="R3793" t="s">
        <v>174</v>
      </c>
      <c r="S3793" t="s">
        <v>55</v>
      </c>
      <c r="T3793" t="s">
        <v>56</v>
      </c>
      <c r="U3793" t="s">
        <v>56</v>
      </c>
      <c r="V3793" t="s">
        <v>68</v>
      </c>
      <c r="W3793" t="s">
        <v>55</v>
      </c>
      <c r="X3793" t="s">
        <v>56</v>
      </c>
      <c r="Y3793" t="s">
        <v>56</v>
      </c>
      <c r="Z3793" t="s">
        <v>56</v>
      </c>
      <c r="AA3793" t="s">
        <v>57</v>
      </c>
      <c r="AB3793" t="s">
        <v>56</v>
      </c>
      <c r="AC3793" t="s">
        <v>56</v>
      </c>
      <c r="AD3793" t="s">
        <v>56</v>
      </c>
      <c r="AE3793">
        <v>0</v>
      </c>
      <c r="AF3793">
        <v>1</v>
      </c>
      <c r="AG3793">
        <v>1</v>
      </c>
      <c r="AH3793">
        <v>0</v>
      </c>
      <c r="AI3793" s="18" t="str">
        <f t="shared" si="237"/>
        <v>1</v>
      </c>
      <c r="AJ3793" s="18" t="str">
        <f t="shared" si="238"/>
        <v>0</v>
      </c>
      <c r="AK3793" s="18" t="str">
        <f t="shared" si="239"/>
        <v>0</v>
      </c>
      <c r="AL3793" s="18">
        <f t="shared" si="240"/>
        <v>0</v>
      </c>
      <c r="AM3793" t="s">
        <v>55</v>
      </c>
      <c r="AN3793">
        <v>2</v>
      </c>
      <c r="AO3793">
        <v>0</v>
      </c>
      <c r="AP3793">
        <v>0</v>
      </c>
      <c r="AQ3793">
        <v>0</v>
      </c>
      <c r="AR3793" t="s">
        <v>589</v>
      </c>
      <c r="AS3793" t="s">
        <v>174</v>
      </c>
      <c r="AT3793" t="s">
        <v>174</v>
      </c>
      <c r="AU3793" t="s">
        <v>1326</v>
      </c>
      <c r="AV3793" t="s">
        <v>9652</v>
      </c>
      <c r="AW3793" t="s">
        <v>4298</v>
      </c>
      <c r="AX3793">
        <v>0</v>
      </c>
      <c r="AY3793">
        <v>1</v>
      </c>
      <c r="AZ3793">
        <v>1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1</v>
      </c>
      <c r="BG3793">
        <v>1</v>
      </c>
      <c r="BH3793">
        <v>0</v>
      </c>
      <c r="BI3793">
        <v>0</v>
      </c>
      <c r="BJ3793">
        <v>0</v>
      </c>
      <c r="BK3793">
        <v>0</v>
      </c>
      <c r="BL3793">
        <v>2016031326</v>
      </c>
      <c r="BM3793">
        <v>26</v>
      </c>
    </row>
    <row r="3794" spans="1:65">
      <c r="A3794" t="s">
        <v>9653</v>
      </c>
      <c r="B3794">
        <v>3793</v>
      </c>
      <c r="C3794" t="s">
        <v>57</v>
      </c>
      <c r="D3794" t="s">
        <v>55</v>
      </c>
      <c r="E3794">
        <v>26</v>
      </c>
      <c r="F3794">
        <v>2016031326</v>
      </c>
      <c r="G3794" t="s">
        <v>55</v>
      </c>
      <c r="H3794" t="s">
        <v>4300</v>
      </c>
      <c r="I3794" t="s">
        <v>55</v>
      </c>
      <c r="J3794" t="s">
        <v>55</v>
      </c>
      <c r="K3794" t="s">
        <v>55</v>
      </c>
      <c r="L3794" t="s">
        <v>55</v>
      </c>
      <c r="M3794" t="s">
        <v>55</v>
      </c>
      <c r="N3794" t="s">
        <v>57</v>
      </c>
      <c r="O3794" t="s">
        <v>57</v>
      </c>
      <c r="P3794" t="s">
        <v>57</v>
      </c>
      <c r="Q3794" t="s">
        <v>57</v>
      </c>
      <c r="R3794" t="s">
        <v>57</v>
      </c>
      <c r="S3794" t="s">
        <v>55</v>
      </c>
      <c r="T3794" t="s">
        <v>57</v>
      </c>
      <c r="U3794" t="s">
        <v>57</v>
      </c>
      <c r="V3794" t="s">
        <v>57</v>
      </c>
      <c r="W3794" t="s">
        <v>55</v>
      </c>
      <c r="X3794" t="s">
        <v>57</v>
      </c>
      <c r="Y3794" t="s">
        <v>57</v>
      </c>
      <c r="Z3794" t="s">
        <v>57</v>
      </c>
      <c r="AA3794" t="s">
        <v>57</v>
      </c>
      <c r="AB3794" t="s">
        <v>57</v>
      </c>
      <c r="AC3794" t="s">
        <v>57</v>
      </c>
      <c r="AD3794" t="s">
        <v>57</v>
      </c>
      <c r="AE3794">
        <v>0</v>
      </c>
      <c r="AF3794">
        <v>0</v>
      </c>
      <c r="AG3794">
        <v>0</v>
      </c>
      <c r="AH3794">
        <v>0</v>
      </c>
      <c r="AI3794" s="18" t="str">
        <f t="shared" si="237"/>
        <v>1</v>
      </c>
      <c r="AJ3794" s="18" t="str">
        <f t="shared" si="238"/>
        <v>1</v>
      </c>
      <c r="AK3794" s="18" t="str">
        <f t="shared" si="239"/>
        <v>1</v>
      </c>
      <c r="AL3794" s="18">
        <f t="shared" si="240"/>
        <v>0</v>
      </c>
      <c r="AM3794" t="s">
        <v>55</v>
      </c>
      <c r="AN3794" t="s">
        <v>55</v>
      </c>
      <c r="AO3794">
        <v>0</v>
      </c>
      <c r="AP3794">
        <v>1</v>
      </c>
      <c r="AQ3794">
        <v>0</v>
      </c>
      <c r="AR3794" t="s">
        <v>59</v>
      </c>
      <c r="AS3794" t="s">
        <v>80</v>
      </c>
      <c r="AT3794" t="s">
        <v>80</v>
      </c>
      <c r="AU3794" t="s">
        <v>80</v>
      </c>
      <c r="AV3794" t="s">
        <v>9653</v>
      </c>
      <c r="AW3794" t="s">
        <v>4300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1</v>
      </c>
      <c r="BJ3794">
        <v>0</v>
      </c>
      <c r="BK3794">
        <v>0</v>
      </c>
      <c r="BL3794">
        <v>2016031326</v>
      </c>
      <c r="BM3794">
        <v>26</v>
      </c>
    </row>
    <row r="3795" spans="1:65">
      <c r="A3795" t="s">
        <v>9654</v>
      </c>
      <c r="B3795">
        <v>3794</v>
      </c>
      <c r="C3795" t="s">
        <v>57</v>
      </c>
      <c r="D3795" t="s">
        <v>55</v>
      </c>
      <c r="E3795">
        <v>26</v>
      </c>
      <c r="F3795">
        <v>2016031326</v>
      </c>
      <c r="G3795" t="s">
        <v>55</v>
      </c>
      <c r="H3795" t="s">
        <v>4301</v>
      </c>
      <c r="I3795" t="s">
        <v>55</v>
      </c>
      <c r="J3795" t="s">
        <v>55</v>
      </c>
      <c r="K3795" t="s">
        <v>55</v>
      </c>
      <c r="L3795" t="s">
        <v>55</v>
      </c>
      <c r="M3795" t="s">
        <v>55</v>
      </c>
      <c r="N3795" t="s">
        <v>57</v>
      </c>
      <c r="O3795" t="s">
        <v>57</v>
      </c>
      <c r="P3795" t="s">
        <v>57</v>
      </c>
      <c r="Q3795" t="s">
        <v>57</v>
      </c>
      <c r="R3795" t="s">
        <v>57</v>
      </c>
      <c r="S3795" t="s">
        <v>55</v>
      </c>
      <c r="T3795" t="s">
        <v>57</v>
      </c>
      <c r="U3795" t="s">
        <v>57</v>
      </c>
      <c r="V3795" t="s">
        <v>57</v>
      </c>
      <c r="W3795" t="s">
        <v>55</v>
      </c>
      <c r="X3795" t="s">
        <v>57</v>
      </c>
      <c r="Y3795" t="s">
        <v>57</v>
      </c>
      <c r="Z3795" t="s">
        <v>57</v>
      </c>
      <c r="AA3795" t="s">
        <v>57</v>
      </c>
      <c r="AB3795" t="s">
        <v>57</v>
      </c>
      <c r="AC3795" t="s">
        <v>57</v>
      </c>
      <c r="AD3795" t="s">
        <v>57</v>
      </c>
      <c r="AE3795">
        <v>0</v>
      </c>
      <c r="AF3795">
        <v>0</v>
      </c>
      <c r="AG3795">
        <v>0</v>
      </c>
      <c r="AH3795">
        <v>0</v>
      </c>
      <c r="AI3795" s="18" t="str">
        <f t="shared" si="237"/>
        <v>1</v>
      </c>
      <c r="AJ3795" s="18" t="str">
        <f t="shared" si="238"/>
        <v>1</v>
      </c>
      <c r="AK3795" s="18" t="str">
        <f t="shared" si="239"/>
        <v>1</v>
      </c>
      <c r="AL3795" s="18">
        <f t="shared" si="240"/>
        <v>0</v>
      </c>
      <c r="AM3795" t="s">
        <v>55</v>
      </c>
      <c r="AN3795" t="s">
        <v>55</v>
      </c>
      <c r="AO3795">
        <v>0</v>
      </c>
      <c r="AP3795">
        <v>1</v>
      </c>
      <c r="AQ3795">
        <v>0</v>
      </c>
      <c r="AR3795" t="s">
        <v>59</v>
      </c>
      <c r="AS3795" t="s">
        <v>80</v>
      </c>
      <c r="AT3795" t="s">
        <v>80</v>
      </c>
      <c r="AU3795" t="s">
        <v>80</v>
      </c>
      <c r="AV3795" t="s">
        <v>9654</v>
      </c>
      <c r="AW3795" t="s">
        <v>4301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1</v>
      </c>
      <c r="BJ3795">
        <v>0</v>
      </c>
      <c r="BK3795">
        <v>0</v>
      </c>
      <c r="BL3795">
        <v>2016031326</v>
      </c>
      <c r="BM3795">
        <v>26</v>
      </c>
    </row>
    <row r="3796" spans="1:65">
      <c r="A3796" t="s">
        <v>9655</v>
      </c>
      <c r="B3796">
        <v>3795</v>
      </c>
      <c r="C3796" t="s">
        <v>57</v>
      </c>
      <c r="D3796" t="s">
        <v>55</v>
      </c>
      <c r="E3796">
        <v>26</v>
      </c>
      <c r="F3796">
        <v>2016031326</v>
      </c>
      <c r="G3796" t="s">
        <v>55</v>
      </c>
      <c r="H3796" t="s">
        <v>4302</v>
      </c>
      <c r="I3796" t="s">
        <v>55</v>
      </c>
      <c r="J3796" t="s">
        <v>55</v>
      </c>
      <c r="K3796" t="s">
        <v>55</v>
      </c>
      <c r="L3796" t="s">
        <v>55</v>
      </c>
      <c r="M3796" t="s">
        <v>55</v>
      </c>
      <c r="N3796" t="s">
        <v>57</v>
      </c>
      <c r="O3796" t="s">
        <v>57</v>
      </c>
      <c r="P3796" t="s">
        <v>57</v>
      </c>
      <c r="Q3796" t="s">
        <v>57</v>
      </c>
      <c r="R3796" t="s">
        <v>57</v>
      </c>
      <c r="S3796" t="s">
        <v>55</v>
      </c>
      <c r="T3796" t="s">
        <v>57</v>
      </c>
      <c r="U3796" t="s">
        <v>57</v>
      </c>
      <c r="V3796" t="s">
        <v>57</v>
      </c>
      <c r="W3796" t="s">
        <v>55</v>
      </c>
      <c r="X3796" t="s">
        <v>57</v>
      </c>
      <c r="Y3796" t="s">
        <v>57</v>
      </c>
      <c r="Z3796" t="s">
        <v>57</v>
      </c>
      <c r="AA3796" t="s">
        <v>57</v>
      </c>
      <c r="AB3796" t="s">
        <v>57</v>
      </c>
      <c r="AC3796" t="s">
        <v>57</v>
      </c>
      <c r="AD3796" t="s">
        <v>57</v>
      </c>
      <c r="AE3796">
        <v>0</v>
      </c>
      <c r="AF3796">
        <v>0</v>
      </c>
      <c r="AG3796">
        <v>0</v>
      </c>
      <c r="AH3796">
        <v>0</v>
      </c>
      <c r="AI3796" s="18" t="str">
        <f t="shared" si="237"/>
        <v>1</v>
      </c>
      <c r="AJ3796" s="18" t="str">
        <f t="shared" si="238"/>
        <v>1</v>
      </c>
      <c r="AK3796" s="18" t="str">
        <f t="shared" si="239"/>
        <v>1</v>
      </c>
      <c r="AL3796" s="18">
        <f t="shared" si="240"/>
        <v>0</v>
      </c>
      <c r="AM3796" t="s">
        <v>55</v>
      </c>
      <c r="AN3796" t="s">
        <v>55</v>
      </c>
      <c r="AO3796">
        <v>1</v>
      </c>
      <c r="AP3796">
        <v>1</v>
      </c>
      <c r="AQ3796">
        <v>0</v>
      </c>
      <c r="AR3796" t="s">
        <v>59</v>
      </c>
      <c r="AS3796" t="s">
        <v>80</v>
      </c>
      <c r="AT3796" t="s">
        <v>80</v>
      </c>
      <c r="AU3796" t="s">
        <v>80</v>
      </c>
      <c r="AV3796" t="s">
        <v>9655</v>
      </c>
      <c r="AW3796" t="s">
        <v>4302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1</v>
      </c>
      <c r="BJ3796">
        <v>0</v>
      </c>
      <c r="BK3796">
        <v>0</v>
      </c>
      <c r="BL3796">
        <v>2016031326</v>
      </c>
      <c r="BM3796">
        <v>26</v>
      </c>
    </row>
    <row r="3797" spans="1:65">
      <c r="A3797" t="s">
        <v>9656</v>
      </c>
      <c r="B3797">
        <v>3796</v>
      </c>
      <c r="C3797" t="s">
        <v>57</v>
      </c>
      <c r="D3797" t="s">
        <v>55</v>
      </c>
      <c r="E3797">
        <v>26</v>
      </c>
      <c r="F3797">
        <v>2016031326</v>
      </c>
      <c r="G3797" t="s">
        <v>55</v>
      </c>
      <c r="H3797" t="s">
        <v>4303</v>
      </c>
      <c r="I3797" t="s">
        <v>55</v>
      </c>
      <c r="J3797" t="s">
        <v>55</v>
      </c>
      <c r="K3797" t="s">
        <v>55</v>
      </c>
      <c r="L3797" t="s">
        <v>55</v>
      </c>
      <c r="M3797" t="s">
        <v>55</v>
      </c>
      <c r="N3797" t="s">
        <v>57</v>
      </c>
      <c r="O3797" t="s">
        <v>57</v>
      </c>
      <c r="P3797" t="s">
        <v>57</v>
      </c>
      <c r="Q3797" t="s">
        <v>57</v>
      </c>
      <c r="R3797" t="s">
        <v>57</v>
      </c>
      <c r="S3797" t="s">
        <v>55</v>
      </c>
      <c r="T3797" t="s">
        <v>57</v>
      </c>
      <c r="U3797" t="s">
        <v>57</v>
      </c>
      <c r="V3797" t="s">
        <v>57</v>
      </c>
      <c r="W3797" t="s">
        <v>55</v>
      </c>
      <c r="X3797" t="s">
        <v>57</v>
      </c>
      <c r="Y3797" t="s">
        <v>57</v>
      </c>
      <c r="Z3797" t="s">
        <v>57</v>
      </c>
      <c r="AA3797" t="s">
        <v>57</v>
      </c>
      <c r="AB3797" t="s">
        <v>57</v>
      </c>
      <c r="AC3797" t="s">
        <v>57</v>
      </c>
      <c r="AD3797" t="s">
        <v>57</v>
      </c>
      <c r="AE3797">
        <v>0</v>
      </c>
      <c r="AF3797">
        <v>0</v>
      </c>
      <c r="AG3797">
        <v>0</v>
      </c>
      <c r="AH3797">
        <v>0</v>
      </c>
      <c r="AI3797" s="18" t="str">
        <f t="shared" si="237"/>
        <v>1</v>
      </c>
      <c r="AJ3797" s="18" t="str">
        <f t="shared" si="238"/>
        <v>1</v>
      </c>
      <c r="AK3797" s="18" t="str">
        <f t="shared" si="239"/>
        <v>1</v>
      </c>
      <c r="AL3797" s="18">
        <f t="shared" si="240"/>
        <v>0</v>
      </c>
      <c r="AM3797" t="s">
        <v>55</v>
      </c>
      <c r="AN3797" t="s">
        <v>55</v>
      </c>
      <c r="AO3797">
        <v>0</v>
      </c>
      <c r="AP3797">
        <v>1</v>
      </c>
      <c r="AQ3797">
        <v>0</v>
      </c>
      <c r="AR3797" t="s">
        <v>59</v>
      </c>
      <c r="AS3797" t="s">
        <v>80</v>
      </c>
      <c r="AT3797" t="s">
        <v>80</v>
      </c>
      <c r="AU3797" t="s">
        <v>80</v>
      </c>
      <c r="AV3797" t="s">
        <v>9656</v>
      </c>
      <c r="AW3797" t="s">
        <v>4303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0</v>
      </c>
      <c r="BK3797">
        <v>0</v>
      </c>
      <c r="BL3797">
        <v>2016031326</v>
      </c>
      <c r="BM3797">
        <v>26</v>
      </c>
    </row>
    <row r="3798" spans="1:65">
      <c r="A3798" t="s">
        <v>9657</v>
      </c>
      <c r="B3798">
        <v>3797</v>
      </c>
      <c r="C3798" t="s">
        <v>57</v>
      </c>
      <c r="D3798" t="s">
        <v>55</v>
      </c>
      <c r="E3798">
        <v>26</v>
      </c>
      <c r="F3798">
        <v>2016031426</v>
      </c>
      <c r="G3798" t="s">
        <v>55</v>
      </c>
      <c r="H3798" t="s">
        <v>4304</v>
      </c>
      <c r="I3798" t="s">
        <v>55</v>
      </c>
      <c r="J3798" t="s">
        <v>55</v>
      </c>
      <c r="K3798" t="s">
        <v>55</v>
      </c>
      <c r="L3798" t="s">
        <v>55</v>
      </c>
      <c r="M3798" t="s">
        <v>55</v>
      </c>
      <c r="N3798" t="s">
        <v>57</v>
      </c>
      <c r="O3798" t="s">
        <v>57</v>
      </c>
      <c r="P3798" t="s">
        <v>57</v>
      </c>
      <c r="Q3798" t="s">
        <v>57</v>
      </c>
      <c r="R3798" t="s">
        <v>57</v>
      </c>
      <c r="S3798" t="s">
        <v>55</v>
      </c>
      <c r="T3798" t="s">
        <v>57</v>
      </c>
      <c r="U3798" t="s">
        <v>57</v>
      </c>
      <c r="V3798" t="s">
        <v>57</v>
      </c>
      <c r="W3798" t="s">
        <v>55</v>
      </c>
      <c r="X3798" t="s">
        <v>57</v>
      </c>
      <c r="Y3798" t="s">
        <v>57</v>
      </c>
      <c r="Z3798" t="s">
        <v>57</v>
      </c>
      <c r="AA3798" t="s">
        <v>57</v>
      </c>
      <c r="AB3798" t="s">
        <v>57</v>
      </c>
      <c r="AC3798" t="s">
        <v>57</v>
      </c>
      <c r="AD3798" t="s">
        <v>57</v>
      </c>
      <c r="AE3798">
        <v>0</v>
      </c>
      <c r="AF3798">
        <v>0</v>
      </c>
      <c r="AG3798">
        <v>0</v>
      </c>
      <c r="AH3798">
        <v>0</v>
      </c>
      <c r="AI3798" s="18" t="str">
        <f t="shared" si="237"/>
        <v>1</v>
      </c>
      <c r="AJ3798" s="18" t="str">
        <f t="shared" si="238"/>
        <v>1</v>
      </c>
      <c r="AK3798" s="18" t="str">
        <f t="shared" si="239"/>
        <v>1</v>
      </c>
      <c r="AL3798" s="18">
        <f t="shared" si="240"/>
        <v>0</v>
      </c>
      <c r="AM3798" t="s">
        <v>55</v>
      </c>
      <c r="AN3798" t="s">
        <v>55</v>
      </c>
      <c r="AO3798">
        <v>0</v>
      </c>
      <c r="AP3798">
        <v>1</v>
      </c>
      <c r="AQ3798">
        <v>0</v>
      </c>
      <c r="AR3798" t="s">
        <v>59</v>
      </c>
      <c r="AS3798" t="s">
        <v>80</v>
      </c>
      <c r="AT3798" t="s">
        <v>80</v>
      </c>
      <c r="AU3798" t="s">
        <v>80</v>
      </c>
      <c r="AV3798" t="s">
        <v>9657</v>
      </c>
      <c r="AW3798" t="s">
        <v>4304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1</v>
      </c>
      <c r="BJ3798">
        <v>0</v>
      </c>
      <c r="BK3798">
        <v>0</v>
      </c>
      <c r="BL3798">
        <v>2016031426</v>
      </c>
      <c r="BM3798">
        <v>26</v>
      </c>
    </row>
    <row r="3799" spans="1:65">
      <c r="A3799" t="s">
        <v>9658</v>
      </c>
      <c r="B3799">
        <v>3798</v>
      </c>
      <c r="C3799" t="s">
        <v>57</v>
      </c>
      <c r="D3799" t="s">
        <v>55</v>
      </c>
      <c r="E3799">
        <v>26</v>
      </c>
      <c r="F3799">
        <v>2016031426</v>
      </c>
      <c r="G3799" t="s">
        <v>55</v>
      </c>
      <c r="H3799" t="s">
        <v>4305</v>
      </c>
      <c r="I3799" t="s">
        <v>55</v>
      </c>
      <c r="J3799" t="s">
        <v>55</v>
      </c>
      <c r="K3799" t="s">
        <v>55</v>
      </c>
      <c r="L3799" t="s">
        <v>55</v>
      </c>
      <c r="M3799" t="s">
        <v>55</v>
      </c>
      <c r="N3799" t="s">
        <v>57</v>
      </c>
      <c r="O3799" t="s">
        <v>57</v>
      </c>
      <c r="P3799" t="s">
        <v>57</v>
      </c>
      <c r="Q3799" t="s">
        <v>57</v>
      </c>
      <c r="R3799" t="s">
        <v>57</v>
      </c>
      <c r="S3799" t="s">
        <v>55</v>
      </c>
      <c r="T3799" t="s">
        <v>57</v>
      </c>
      <c r="U3799" t="s">
        <v>57</v>
      </c>
      <c r="V3799" t="s">
        <v>57</v>
      </c>
      <c r="W3799" t="s">
        <v>55</v>
      </c>
      <c r="X3799" t="s">
        <v>57</v>
      </c>
      <c r="Y3799" t="s">
        <v>57</v>
      </c>
      <c r="Z3799" t="s">
        <v>57</v>
      </c>
      <c r="AA3799" t="s">
        <v>57</v>
      </c>
      <c r="AB3799" t="s">
        <v>57</v>
      </c>
      <c r="AC3799" t="s">
        <v>57</v>
      </c>
      <c r="AD3799" t="s">
        <v>57</v>
      </c>
      <c r="AE3799">
        <v>0</v>
      </c>
      <c r="AF3799">
        <v>0</v>
      </c>
      <c r="AG3799">
        <v>0</v>
      </c>
      <c r="AH3799">
        <v>0</v>
      </c>
      <c r="AI3799" s="18" t="str">
        <f t="shared" si="237"/>
        <v>1</v>
      </c>
      <c r="AJ3799" s="18" t="str">
        <f t="shared" si="238"/>
        <v>1</v>
      </c>
      <c r="AK3799" s="18" t="str">
        <f t="shared" si="239"/>
        <v>1</v>
      </c>
      <c r="AL3799" s="18">
        <f t="shared" si="240"/>
        <v>0</v>
      </c>
      <c r="AM3799" t="s">
        <v>55</v>
      </c>
      <c r="AN3799" t="s">
        <v>55</v>
      </c>
      <c r="AO3799">
        <v>0</v>
      </c>
      <c r="AP3799">
        <v>1</v>
      </c>
      <c r="AQ3799">
        <v>0</v>
      </c>
      <c r="AR3799" t="s">
        <v>59</v>
      </c>
      <c r="AS3799" t="s">
        <v>80</v>
      </c>
      <c r="AT3799" t="s">
        <v>80</v>
      </c>
      <c r="AU3799" t="s">
        <v>80</v>
      </c>
      <c r="AV3799" t="s">
        <v>9658</v>
      </c>
      <c r="AW3799" t="s">
        <v>4305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1</v>
      </c>
      <c r="BJ3799">
        <v>0</v>
      </c>
      <c r="BK3799">
        <v>0</v>
      </c>
      <c r="BL3799">
        <v>2016031426</v>
      </c>
      <c r="BM3799">
        <v>26</v>
      </c>
    </row>
    <row r="3800" spans="1:65">
      <c r="A3800" t="s">
        <v>9659</v>
      </c>
      <c r="B3800">
        <v>3799</v>
      </c>
      <c r="C3800" t="s">
        <v>57</v>
      </c>
      <c r="D3800" t="s">
        <v>55</v>
      </c>
      <c r="E3800">
        <v>26</v>
      </c>
      <c r="F3800">
        <v>2016031426</v>
      </c>
      <c r="G3800" t="s">
        <v>55</v>
      </c>
      <c r="H3800" t="s">
        <v>4306</v>
      </c>
      <c r="I3800" t="s">
        <v>55</v>
      </c>
      <c r="J3800" t="s">
        <v>55</v>
      </c>
      <c r="K3800" t="s">
        <v>55</v>
      </c>
      <c r="L3800" t="s">
        <v>55</v>
      </c>
      <c r="M3800" t="s">
        <v>55</v>
      </c>
      <c r="N3800" t="s">
        <v>57</v>
      </c>
      <c r="O3800" t="s">
        <v>57</v>
      </c>
      <c r="P3800" t="s">
        <v>57</v>
      </c>
      <c r="Q3800" t="s">
        <v>57</v>
      </c>
      <c r="R3800" t="s">
        <v>57</v>
      </c>
      <c r="S3800" t="s">
        <v>55</v>
      </c>
      <c r="T3800" t="s">
        <v>57</v>
      </c>
      <c r="U3800" t="s">
        <v>57</v>
      </c>
      <c r="V3800" t="s">
        <v>57</v>
      </c>
      <c r="W3800" t="s">
        <v>55</v>
      </c>
      <c r="X3800" t="s">
        <v>57</v>
      </c>
      <c r="Y3800" t="s">
        <v>57</v>
      </c>
      <c r="Z3800" t="s">
        <v>57</v>
      </c>
      <c r="AA3800" t="s">
        <v>57</v>
      </c>
      <c r="AB3800" t="s">
        <v>57</v>
      </c>
      <c r="AC3800" t="s">
        <v>57</v>
      </c>
      <c r="AD3800" t="s">
        <v>57</v>
      </c>
      <c r="AE3800">
        <v>0</v>
      </c>
      <c r="AF3800">
        <v>0</v>
      </c>
      <c r="AG3800">
        <v>0</v>
      </c>
      <c r="AH3800">
        <v>0</v>
      </c>
      <c r="AI3800" s="18" t="str">
        <f t="shared" si="237"/>
        <v>1</v>
      </c>
      <c r="AJ3800" s="18" t="str">
        <f t="shared" si="238"/>
        <v>1</v>
      </c>
      <c r="AK3800" s="18" t="str">
        <f t="shared" si="239"/>
        <v>1</v>
      </c>
      <c r="AL3800" s="18">
        <f t="shared" si="240"/>
        <v>0</v>
      </c>
      <c r="AM3800" t="s">
        <v>55</v>
      </c>
      <c r="AN3800" t="s">
        <v>55</v>
      </c>
      <c r="AO3800">
        <v>0</v>
      </c>
      <c r="AP3800">
        <v>1</v>
      </c>
      <c r="AQ3800">
        <v>0</v>
      </c>
      <c r="AR3800" t="s">
        <v>59</v>
      </c>
      <c r="AS3800" t="s">
        <v>80</v>
      </c>
      <c r="AT3800" t="s">
        <v>80</v>
      </c>
      <c r="AU3800" t="s">
        <v>80</v>
      </c>
      <c r="AV3800" t="s">
        <v>9659</v>
      </c>
      <c r="AW3800" t="s">
        <v>4306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1</v>
      </c>
      <c r="BJ3800">
        <v>0</v>
      </c>
      <c r="BK3800">
        <v>0</v>
      </c>
      <c r="BL3800">
        <v>2016031426</v>
      </c>
      <c r="BM3800">
        <v>26</v>
      </c>
    </row>
    <row r="3801" spans="1:65">
      <c r="A3801" t="s">
        <v>9660</v>
      </c>
      <c r="B3801">
        <v>3800</v>
      </c>
      <c r="C3801" t="s">
        <v>57</v>
      </c>
      <c r="D3801" t="s">
        <v>55</v>
      </c>
      <c r="E3801">
        <v>26</v>
      </c>
      <c r="F3801">
        <v>2016031426</v>
      </c>
      <c r="G3801" t="s">
        <v>55</v>
      </c>
      <c r="H3801" t="s">
        <v>4307</v>
      </c>
      <c r="I3801" t="s">
        <v>55</v>
      </c>
      <c r="J3801" t="s">
        <v>55</v>
      </c>
      <c r="K3801" t="s">
        <v>55</v>
      </c>
      <c r="L3801" t="s">
        <v>55</v>
      </c>
      <c r="M3801" t="s">
        <v>55</v>
      </c>
      <c r="N3801" t="s">
        <v>57</v>
      </c>
      <c r="O3801" t="s">
        <v>57</v>
      </c>
      <c r="P3801" t="s">
        <v>57</v>
      </c>
      <c r="Q3801" t="s">
        <v>57</v>
      </c>
      <c r="R3801" t="s">
        <v>57</v>
      </c>
      <c r="S3801" t="s">
        <v>55</v>
      </c>
      <c r="T3801" t="s">
        <v>57</v>
      </c>
      <c r="U3801" t="s">
        <v>57</v>
      </c>
      <c r="V3801" t="s">
        <v>57</v>
      </c>
      <c r="W3801" t="s">
        <v>55</v>
      </c>
      <c r="X3801" t="s">
        <v>57</v>
      </c>
      <c r="Y3801" t="s">
        <v>57</v>
      </c>
      <c r="Z3801" t="s">
        <v>57</v>
      </c>
      <c r="AA3801" t="s">
        <v>57</v>
      </c>
      <c r="AB3801" t="s">
        <v>57</v>
      </c>
      <c r="AC3801" t="s">
        <v>57</v>
      </c>
      <c r="AD3801" t="s">
        <v>57</v>
      </c>
      <c r="AE3801">
        <v>0</v>
      </c>
      <c r="AF3801">
        <v>0</v>
      </c>
      <c r="AG3801">
        <v>0</v>
      </c>
      <c r="AH3801">
        <v>0</v>
      </c>
      <c r="AI3801" s="18" t="str">
        <f t="shared" si="237"/>
        <v>1</v>
      </c>
      <c r="AJ3801" s="18" t="str">
        <f t="shared" si="238"/>
        <v>1</v>
      </c>
      <c r="AK3801" s="18" t="str">
        <f t="shared" si="239"/>
        <v>1</v>
      </c>
      <c r="AL3801" s="18">
        <f t="shared" si="240"/>
        <v>0</v>
      </c>
      <c r="AM3801" t="s">
        <v>55</v>
      </c>
      <c r="AN3801" t="s">
        <v>55</v>
      </c>
      <c r="AO3801">
        <v>0</v>
      </c>
      <c r="AP3801">
        <v>1</v>
      </c>
      <c r="AQ3801">
        <v>0</v>
      </c>
      <c r="AR3801" t="s">
        <v>59</v>
      </c>
      <c r="AS3801" t="s">
        <v>80</v>
      </c>
      <c r="AT3801" t="s">
        <v>80</v>
      </c>
      <c r="AU3801" t="s">
        <v>80</v>
      </c>
      <c r="AV3801" t="s">
        <v>9660</v>
      </c>
      <c r="AW3801" t="s">
        <v>4307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1</v>
      </c>
      <c r="BJ3801">
        <v>0</v>
      </c>
      <c r="BK3801">
        <v>0</v>
      </c>
      <c r="BL3801">
        <v>2016031426</v>
      </c>
      <c r="BM3801">
        <v>26</v>
      </c>
    </row>
    <row r="3802" spans="1:65">
      <c r="A3802" t="s">
        <v>9661</v>
      </c>
      <c r="B3802">
        <v>3801</v>
      </c>
      <c r="C3802" t="s">
        <v>57</v>
      </c>
      <c r="D3802" t="s">
        <v>55</v>
      </c>
      <c r="E3802">
        <v>26</v>
      </c>
      <c r="F3802">
        <v>2016031426</v>
      </c>
      <c r="G3802" t="s">
        <v>55</v>
      </c>
      <c r="H3802" t="s">
        <v>4308</v>
      </c>
      <c r="I3802" t="s">
        <v>55</v>
      </c>
      <c r="J3802" t="s">
        <v>55</v>
      </c>
      <c r="K3802" t="s">
        <v>55</v>
      </c>
      <c r="L3802" t="s">
        <v>55</v>
      </c>
      <c r="M3802" t="s">
        <v>55</v>
      </c>
      <c r="N3802" t="s">
        <v>57</v>
      </c>
      <c r="O3802" t="s">
        <v>57</v>
      </c>
      <c r="P3802" t="s">
        <v>57</v>
      </c>
      <c r="Q3802" t="s">
        <v>57</v>
      </c>
      <c r="R3802" t="s">
        <v>57</v>
      </c>
      <c r="S3802" t="s">
        <v>55</v>
      </c>
      <c r="T3802" t="s">
        <v>57</v>
      </c>
      <c r="U3802" t="s">
        <v>57</v>
      </c>
      <c r="V3802" t="s">
        <v>57</v>
      </c>
      <c r="W3802" t="s">
        <v>55</v>
      </c>
      <c r="X3802" t="s">
        <v>57</v>
      </c>
      <c r="Y3802" t="s">
        <v>57</v>
      </c>
      <c r="Z3802" t="s">
        <v>57</v>
      </c>
      <c r="AA3802" t="s">
        <v>57</v>
      </c>
      <c r="AB3802" t="s">
        <v>57</v>
      </c>
      <c r="AC3802" t="s">
        <v>57</v>
      </c>
      <c r="AD3802" t="s">
        <v>57</v>
      </c>
      <c r="AE3802">
        <v>0</v>
      </c>
      <c r="AF3802">
        <v>0</v>
      </c>
      <c r="AG3802">
        <v>0</v>
      </c>
      <c r="AH3802">
        <v>0</v>
      </c>
      <c r="AI3802" s="18" t="str">
        <f t="shared" si="237"/>
        <v>1</v>
      </c>
      <c r="AJ3802" s="18" t="str">
        <f t="shared" si="238"/>
        <v>1</v>
      </c>
      <c r="AK3802" s="18" t="str">
        <f t="shared" si="239"/>
        <v>1</v>
      </c>
      <c r="AL3802" s="18">
        <f t="shared" si="240"/>
        <v>0</v>
      </c>
      <c r="AM3802" t="s">
        <v>55</v>
      </c>
      <c r="AN3802" t="s">
        <v>55</v>
      </c>
      <c r="AO3802">
        <v>0</v>
      </c>
      <c r="AP3802">
        <v>1</v>
      </c>
      <c r="AQ3802">
        <v>0</v>
      </c>
      <c r="AR3802" t="s">
        <v>59</v>
      </c>
      <c r="AS3802" t="s">
        <v>80</v>
      </c>
      <c r="AT3802" t="s">
        <v>80</v>
      </c>
      <c r="AU3802" t="s">
        <v>80</v>
      </c>
      <c r="AV3802" t="s">
        <v>9661</v>
      </c>
      <c r="AW3802" t="s">
        <v>4308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1</v>
      </c>
      <c r="BJ3802">
        <v>0</v>
      </c>
      <c r="BK3802">
        <v>0</v>
      </c>
      <c r="BL3802">
        <v>2016031426</v>
      </c>
      <c r="BM3802">
        <v>26</v>
      </c>
    </row>
    <row r="3803" spans="1:65">
      <c r="A3803" t="s">
        <v>9662</v>
      </c>
      <c r="B3803">
        <v>3802</v>
      </c>
      <c r="C3803" t="s">
        <v>57</v>
      </c>
      <c r="D3803" t="s">
        <v>55</v>
      </c>
      <c r="E3803">
        <v>26</v>
      </c>
      <c r="F3803">
        <v>2016031426</v>
      </c>
      <c r="G3803" t="s">
        <v>55</v>
      </c>
      <c r="H3803" t="s">
        <v>4309</v>
      </c>
      <c r="I3803" t="s">
        <v>55</v>
      </c>
      <c r="J3803" t="s">
        <v>55</v>
      </c>
      <c r="K3803" t="s">
        <v>55</v>
      </c>
      <c r="L3803" t="s">
        <v>55</v>
      </c>
      <c r="M3803" t="s">
        <v>55</v>
      </c>
      <c r="N3803" t="s">
        <v>57</v>
      </c>
      <c r="O3803" t="s">
        <v>57</v>
      </c>
      <c r="P3803" t="s">
        <v>57</v>
      </c>
      <c r="Q3803" t="s">
        <v>57</v>
      </c>
      <c r="R3803" t="s">
        <v>57</v>
      </c>
      <c r="S3803" t="s">
        <v>55</v>
      </c>
      <c r="T3803" t="s">
        <v>57</v>
      </c>
      <c r="U3803" t="s">
        <v>57</v>
      </c>
      <c r="V3803" t="s">
        <v>57</v>
      </c>
      <c r="W3803" t="s">
        <v>55</v>
      </c>
      <c r="X3803" t="s">
        <v>57</v>
      </c>
      <c r="Y3803" t="s">
        <v>57</v>
      </c>
      <c r="Z3803" t="s">
        <v>57</v>
      </c>
      <c r="AA3803" t="s">
        <v>57</v>
      </c>
      <c r="AB3803" t="s">
        <v>57</v>
      </c>
      <c r="AC3803" t="s">
        <v>57</v>
      </c>
      <c r="AD3803" t="s">
        <v>57</v>
      </c>
      <c r="AE3803">
        <v>0</v>
      </c>
      <c r="AF3803">
        <v>0</v>
      </c>
      <c r="AG3803">
        <v>0</v>
      </c>
      <c r="AH3803">
        <v>0</v>
      </c>
      <c r="AI3803" s="18" t="str">
        <f t="shared" si="237"/>
        <v>1</v>
      </c>
      <c r="AJ3803" s="18" t="str">
        <f t="shared" si="238"/>
        <v>1</v>
      </c>
      <c r="AK3803" s="18" t="str">
        <f t="shared" si="239"/>
        <v>1</v>
      </c>
      <c r="AL3803" s="18">
        <f t="shared" si="240"/>
        <v>0</v>
      </c>
      <c r="AM3803" t="s">
        <v>55</v>
      </c>
      <c r="AN3803" t="s">
        <v>55</v>
      </c>
      <c r="AO3803">
        <v>0</v>
      </c>
      <c r="AP3803">
        <v>1</v>
      </c>
      <c r="AQ3803">
        <v>0</v>
      </c>
      <c r="AR3803" t="s">
        <v>59</v>
      </c>
      <c r="AS3803" t="s">
        <v>80</v>
      </c>
      <c r="AT3803" t="s">
        <v>80</v>
      </c>
      <c r="AU3803" t="s">
        <v>80</v>
      </c>
      <c r="AV3803" t="s">
        <v>9662</v>
      </c>
      <c r="AW3803" t="s">
        <v>4309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1</v>
      </c>
      <c r="BJ3803">
        <v>0</v>
      </c>
      <c r="BK3803">
        <v>0</v>
      </c>
      <c r="BL3803">
        <v>2016031426</v>
      </c>
      <c r="BM3803">
        <v>26</v>
      </c>
    </row>
    <row r="3804" spans="1:65">
      <c r="A3804" t="s">
        <v>9663</v>
      </c>
      <c r="B3804">
        <v>3803</v>
      </c>
      <c r="C3804" t="s">
        <v>57</v>
      </c>
      <c r="D3804" t="s">
        <v>55</v>
      </c>
      <c r="E3804">
        <v>26</v>
      </c>
      <c r="F3804">
        <v>2016031426</v>
      </c>
      <c r="G3804" t="s">
        <v>55</v>
      </c>
      <c r="H3804" t="s">
        <v>4310</v>
      </c>
      <c r="I3804" t="s">
        <v>55</v>
      </c>
      <c r="J3804" t="s">
        <v>55</v>
      </c>
      <c r="K3804" t="s">
        <v>55</v>
      </c>
      <c r="L3804" t="s">
        <v>55</v>
      </c>
      <c r="M3804" t="s">
        <v>55</v>
      </c>
      <c r="N3804" t="s">
        <v>57</v>
      </c>
      <c r="O3804" t="s">
        <v>57</v>
      </c>
      <c r="P3804" t="s">
        <v>57</v>
      </c>
      <c r="Q3804" t="s">
        <v>57</v>
      </c>
      <c r="R3804" t="s">
        <v>57</v>
      </c>
      <c r="S3804" t="s">
        <v>55</v>
      </c>
      <c r="T3804" t="s">
        <v>57</v>
      </c>
      <c r="U3804" t="s">
        <v>57</v>
      </c>
      <c r="V3804" t="s">
        <v>57</v>
      </c>
      <c r="W3804" t="s">
        <v>55</v>
      </c>
      <c r="X3804" t="s">
        <v>57</v>
      </c>
      <c r="Y3804" t="s">
        <v>57</v>
      </c>
      <c r="Z3804" t="s">
        <v>57</v>
      </c>
      <c r="AA3804" t="s">
        <v>57</v>
      </c>
      <c r="AB3804" t="s">
        <v>57</v>
      </c>
      <c r="AC3804" t="s">
        <v>57</v>
      </c>
      <c r="AD3804" t="s">
        <v>57</v>
      </c>
      <c r="AE3804">
        <v>0</v>
      </c>
      <c r="AF3804">
        <v>0</v>
      </c>
      <c r="AG3804">
        <v>0</v>
      </c>
      <c r="AH3804">
        <v>0</v>
      </c>
      <c r="AI3804" s="18" t="str">
        <f t="shared" si="237"/>
        <v>1</v>
      </c>
      <c r="AJ3804" s="18" t="str">
        <f t="shared" si="238"/>
        <v>1</v>
      </c>
      <c r="AK3804" s="18" t="str">
        <f t="shared" si="239"/>
        <v>1</v>
      </c>
      <c r="AL3804" s="18">
        <f t="shared" si="240"/>
        <v>0</v>
      </c>
      <c r="AM3804" t="s">
        <v>55</v>
      </c>
      <c r="AN3804" t="s">
        <v>55</v>
      </c>
      <c r="AO3804">
        <v>0</v>
      </c>
      <c r="AP3804">
        <v>1</v>
      </c>
      <c r="AQ3804">
        <v>0</v>
      </c>
      <c r="AR3804" t="s">
        <v>59</v>
      </c>
      <c r="AS3804" t="s">
        <v>80</v>
      </c>
      <c r="AT3804" t="s">
        <v>80</v>
      </c>
      <c r="AU3804" t="s">
        <v>80</v>
      </c>
      <c r="AV3804" t="s">
        <v>9663</v>
      </c>
      <c r="AW3804" t="s">
        <v>4310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1</v>
      </c>
      <c r="BJ3804">
        <v>0</v>
      </c>
      <c r="BK3804">
        <v>0</v>
      </c>
      <c r="BL3804">
        <v>2016031426</v>
      </c>
      <c r="BM3804">
        <v>26</v>
      </c>
    </row>
    <row r="3805" spans="1:65">
      <c r="A3805" t="s">
        <v>9664</v>
      </c>
      <c r="B3805">
        <v>3804</v>
      </c>
      <c r="C3805" t="s">
        <v>57</v>
      </c>
      <c r="D3805" t="s">
        <v>55</v>
      </c>
      <c r="E3805">
        <v>26</v>
      </c>
      <c r="F3805">
        <v>2016031426</v>
      </c>
      <c r="G3805" t="s">
        <v>55</v>
      </c>
      <c r="H3805" t="s">
        <v>4311</v>
      </c>
      <c r="I3805" t="s">
        <v>55</v>
      </c>
      <c r="J3805" t="s">
        <v>55</v>
      </c>
      <c r="K3805" t="s">
        <v>55</v>
      </c>
      <c r="L3805" t="s">
        <v>55</v>
      </c>
      <c r="M3805" t="s">
        <v>55</v>
      </c>
      <c r="N3805" t="s">
        <v>57</v>
      </c>
      <c r="O3805" t="s">
        <v>57</v>
      </c>
      <c r="P3805" t="s">
        <v>57</v>
      </c>
      <c r="Q3805" t="s">
        <v>57</v>
      </c>
      <c r="R3805" t="s">
        <v>57</v>
      </c>
      <c r="S3805" t="s">
        <v>55</v>
      </c>
      <c r="T3805" t="s">
        <v>57</v>
      </c>
      <c r="U3805" t="s">
        <v>57</v>
      </c>
      <c r="V3805" t="s">
        <v>57</v>
      </c>
      <c r="W3805" t="s">
        <v>55</v>
      </c>
      <c r="X3805" t="s">
        <v>57</v>
      </c>
      <c r="Y3805" t="s">
        <v>57</v>
      </c>
      <c r="Z3805" t="s">
        <v>57</v>
      </c>
      <c r="AA3805" t="s">
        <v>57</v>
      </c>
      <c r="AB3805" t="s">
        <v>57</v>
      </c>
      <c r="AC3805" t="s">
        <v>57</v>
      </c>
      <c r="AD3805" t="s">
        <v>57</v>
      </c>
      <c r="AE3805">
        <v>0</v>
      </c>
      <c r="AF3805">
        <v>0</v>
      </c>
      <c r="AG3805">
        <v>0</v>
      </c>
      <c r="AH3805">
        <v>0</v>
      </c>
      <c r="AI3805" s="18" t="str">
        <f t="shared" si="237"/>
        <v>1</v>
      </c>
      <c r="AJ3805" s="18" t="str">
        <f t="shared" si="238"/>
        <v>1</v>
      </c>
      <c r="AK3805" s="18" t="str">
        <f t="shared" si="239"/>
        <v>1</v>
      </c>
      <c r="AL3805" s="18">
        <f t="shared" si="240"/>
        <v>0</v>
      </c>
      <c r="AM3805" t="s">
        <v>55</v>
      </c>
      <c r="AN3805" t="s">
        <v>55</v>
      </c>
      <c r="AO3805">
        <v>0</v>
      </c>
      <c r="AP3805">
        <v>1</v>
      </c>
      <c r="AQ3805">
        <v>0</v>
      </c>
      <c r="AR3805" t="s">
        <v>59</v>
      </c>
      <c r="AS3805" t="s">
        <v>80</v>
      </c>
      <c r="AT3805" t="s">
        <v>80</v>
      </c>
      <c r="AU3805" t="s">
        <v>80</v>
      </c>
      <c r="AV3805" t="s">
        <v>9664</v>
      </c>
      <c r="AW3805" t="s">
        <v>4311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1</v>
      </c>
      <c r="BJ3805">
        <v>0</v>
      </c>
      <c r="BK3805">
        <v>0</v>
      </c>
      <c r="BL3805">
        <v>2016031426</v>
      </c>
      <c r="BM3805">
        <v>26</v>
      </c>
    </row>
    <row r="3806" spans="1:65">
      <c r="A3806" t="s">
        <v>9665</v>
      </c>
      <c r="B3806">
        <v>3805</v>
      </c>
      <c r="C3806" t="s">
        <v>57</v>
      </c>
      <c r="D3806" t="s">
        <v>55</v>
      </c>
      <c r="E3806">
        <v>26</v>
      </c>
      <c r="F3806">
        <v>2016031426</v>
      </c>
      <c r="G3806" t="s">
        <v>55</v>
      </c>
      <c r="H3806" t="s">
        <v>4312</v>
      </c>
      <c r="I3806" t="s">
        <v>55</v>
      </c>
      <c r="J3806" t="s">
        <v>55</v>
      </c>
      <c r="K3806" t="s">
        <v>55</v>
      </c>
      <c r="L3806" t="s">
        <v>55</v>
      </c>
      <c r="M3806" t="s">
        <v>55</v>
      </c>
      <c r="N3806" t="s">
        <v>57</v>
      </c>
      <c r="O3806" t="s">
        <v>57</v>
      </c>
      <c r="P3806" t="s">
        <v>57</v>
      </c>
      <c r="Q3806" t="s">
        <v>57</v>
      </c>
      <c r="R3806" t="s">
        <v>57</v>
      </c>
      <c r="S3806" t="s">
        <v>55</v>
      </c>
      <c r="T3806" t="s">
        <v>57</v>
      </c>
      <c r="U3806" t="s">
        <v>57</v>
      </c>
      <c r="V3806" t="s">
        <v>57</v>
      </c>
      <c r="W3806" t="s">
        <v>55</v>
      </c>
      <c r="X3806" t="s">
        <v>57</v>
      </c>
      <c r="Y3806" t="s">
        <v>57</v>
      </c>
      <c r="Z3806" t="s">
        <v>57</v>
      </c>
      <c r="AA3806" t="s">
        <v>57</v>
      </c>
      <c r="AB3806" t="s">
        <v>57</v>
      </c>
      <c r="AC3806" t="s">
        <v>57</v>
      </c>
      <c r="AD3806" t="s">
        <v>57</v>
      </c>
      <c r="AE3806">
        <v>0</v>
      </c>
      <c r="AF3806">
        <v>0</v>
      </c>
      <c r="AG3806">
        <v>0</v>
      </c>
      <c r="AH3806">
        <v>0</v>
      </c>
      <c r="AI3806" s="18" t="str">
        <f t="shared" si="237"/>
        <v>1</v>
      </c>
      <c r="AJ3806" s="18" t="str">
        <f t="shared" si="238"/>
        <v>1</v>
      </c>
      <c r="AK3806" s="18" t="str">
        <f t="shared" si="239"/>
        <v>1</v>
      </c>
      <c r="AL3806" s="18">
        <f t="shared" si="240"/>
        <v>0</v>
      </c>
      <c r="AM3806" t="s">
        <v>55</v>
      </c>
      <c r="AN3806" t="s">
        <v>55</v>
      </c>
      <c r="AO3806">
        <v>0</v>
      </c>
      <c r="AP3806">
        <v>1</v>
      </c>
      <c r="AQ3806">
        <v>0</v>
      </c>
      <c r="AR3806" t="s">
        <v>59</v>
      </c>
      <c r="AS3806" t="s">
        <v>80</v>
      </c>
      <c r="AT3806" t="s">
        <v>80</v>
      </c>
      <c r="AU3806" t="s">
        <v>80</v>
      </c>
      <c r="AV3806" t="s">
        <v>9665</v>
      </c>
      <c r="AW3806" t="s">
        <v>4312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1</v>
      </c>
      <c r="BJ3806">
        <v>0</v>
      </c>
      <c r="BK3806">
        <v>0</v>
      </c>
      <c r="BL3806">
        <v>2016031426</v>
      </c>
      <c r="BM3806">
        <v>26</v>
      </c>
    </row>
    <row r="3807" spans="1:65">
      <c r="A3807" t="s">
        <v>9666</v>
      </c>
      <c r="B3807">
        <v>3806</v>
      </c>
      <c r="C3807" t="s">
        <v>57</v>
      </c>
      <c r="D3807" t="s">
        <v>55</v>
      </c>
      <c r="E3807">
        <v>26</v>
      </c>
      <c r="F3807">
        <v>2016031426</v>
      </c>
      <c r="G3807" t="s">
        <v>55</v>
      </c>
      <c r="H3807" t="s">
        <v>4313</v>
      </c>
      <c r="I3807" t="s">
        <v>55</v>
      </c>
      <c r="J3807" t="s">
        <v>55</v>
      </c>
      <c r="K3807" t="s">
        <v>55</v>
      </c>
      <c r="L3807" t="s">
        <v>55</v>
      </c>
      <c r="M3807" t="s">
        <v>55</v>
      </c>
      <c r="N3807" t="s">
        <v>57</v>
      </c>
      <c r="O3807" t="s">
        <v>57</v>
      </c>
      <c r="P3807" t="s">
        <v>57</v>
      </c>
      <c r="Q3807" t="s">
        <v>57</v>
      </c>
      <c r="R3807" t="s">
        <v>57</v>
      </c>
      <c r="S3807" t="s">
        <v>55</v>
      </c>
      <c r="T3807" t="s">
        <v>57</v>
      </c>
      <c r="U3807" t="s">
        <v>57</v>
      </c>
      <c r="V3807" t="s">
        <v>57</v>
      </c>
      <c r="W3807" t="s">
        <v>55</v>
      </c>
      <c r="X3807" t="s">
        <v>57</v>
      </c>
      <c r="Y3807" t="s">
        <v>57</v>
      </c>
      <c r="Z3807" t="s">
        <v>57</v>
      </c>
      <c r="AA3807" t="s">
        <v>57</v>
      </c>
      <c r="AB3807" t="s">
        <v>57</v>
      </c>
      <c r="AC3807" t="s">
        <v>57</v>
      </c>
      <c r="AD3807" t="s">
        <v>57</v>
      </c>
      <c r="AE3807">
        <v>0</v>
      </c>
      <c r="AF3807">
        <v>0</v>
      </c>
      <c r="AG3807">
        <v>0</v>
      </c>
      <c r="AH3807">
        <v>0</v>
      </c>
      <c r="AI3807" s="18" t="str">
        <f t="shared" si="237"/>
        <v>1</v>
      </c>
      <c r="AJ3807" s="18" t="str">
        <f t="shared" si="238"/>
        <v>1</v>
      </c>
      <c r="AK3807" s="18" t="str">
        <f t="shared" si="239"/>
        <v>1</v>
      </c>
      <c r="AL3807" s="18">
        <f t="shared" si="240"/>
        <v>0</v>
      </c>
      <c r="AM3807" t="s">
        <v>55</v>
      </c>
      <c r="AN3807" t="s">
        <v>55</v>
      </c>
      <c r="AO3807">
        <v>0</v>
      </c>
      <c r="AP3807">
        <v>1</v>
      </c>
      <c r="AQ3807">
        <v>0</v>
      </c>
      <c r="AR3807" t="s">
        <v>59</v>
      </c>
      <c r="AS3807" t="s">
        <v>80</v>
      </c>
      <c r="AT3807" t="s">
        <v>80</v>
      </c>
      <c r="AU3807" t="s">
        <v>80</v>
      </c>
      <c r="AV3807" t="s">
        <v>9666</v>
      </c>
      <c r="AW3807" t="s">
        <v>4313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1</v>
      </c>
      <c r="BJ3807">
        <v>0</v>
      </c>
      <c r="BK3807">
        <v>0</v>
      </c>
      <c r="BL3807">
        <v>2016031426</v>
      </c>
      <c r="BM3807">
        <v>26</v>
      </c>
    </row>
    <row r="3808" spans="1:65">
      <c r="A3808" t="s">
        <v>9667</v>
      </c>
      <c r="B3808">
        <v>3807</v>
      </c>
      <c r="C3808" t="s">
        <v>57</v>
      </c>
      <c r="D3808" t="s">
        <v>55</v>
      </c>
      <c r="E3808">
        <v>26</v>
      </c>
      <c r="F3808">
        <v>2016031426</v>
      </c>
      <c r="G3808" t="s">
        <v>55</v>
      </c>
      <c r="H3808" t="s">
        <v>4314</v>
      </c>
      <c r="I3808" t="s">
        <v>55</v>
      </c>
      <c r="J3808" t="s">
        <v>55</v>
      </c>
      <c r="K3808" t="s">
        <v>55</v>
      </c>
      <c r="L3808" t="s">
        <v>55</v>
      </c>
      <c r="M3808" t="s">
        <v>55</v>
      </c>
      <c r="N3808" t="s">
        <v>57</v>
      </c>
      <c r="O3808" t="s">
        <v>57</v>
      </c>
      <c r="P3808" t="s">
        <v>57</v>
      </c>
      <c r="Q3808" t="s">
        <v>57</v>
      </c>
      <c r="R3808" t="s">
        <v>57</v>
      </c>
      <c r="S3808" t="s">
        <v>55</v>
      </c>
      <c r="T3808" t="s">
        <v>57</v>
      </c>
      <c r="U3808" t="s">
        <v>57</v>
      </c>
      <c r="V3808" t="s">
        <v>57</v>
      </c>
      <c r="W3808" t="s">
        <v>55</v>
      </c>
      <c r="X3808" t="s">
        <v>57</v>
      </c>
      <c r="Y3808" t="s">
        <v>57</v>
      </c>
      <c r="Z3808" t="s">
        <v>57</v>
      </c>
      <c r="AA3808" t="s">
        <v>57</v>
      </c>
      <c r="AB3808" t="s">
        <v>57</v>
      </c>
      <c r="AC3808" t="s">
        <v>57</v>
      </c>
      <c r="AD3808" t="s">
        <v>57</v>
      </c>
      <c r="AE3808">
        <v>0</v>
      </c>
      <c r="AF3808">
        <v>0</v>
      </c>
      <c r="AG3808">
        <v>0</v>
      </c>
      <c r="AH3808">
        <v>0</v>
      </c>
      <c r="AI3808" s="18" t="str">
        <f t="shared" si="237"/>
        <v>1</v>
      </c>
      <c r="AJ3808" s="18" t="str">
        <f t="shared" si="238"/>
        <v>1</v>
      </c>
      <c r="AK3808" s="18" t="str">
        <f t="shared" si="239"/>
        <v>1</v>
      </c>
      <c r="AL3808" s="18">
        <f t="shared" si="240"/>
        <v>0</v>
      </c>
      <c r="AM3808" t="s">
        <v>55</v>
      </c>
      <c r="AN3808" t="s">
        <v>55</v>
      </c>
      <c r="AO3808">
        <v>0</v>
      </c>
      <c r="AP3808">
        <v>1</v>
      </c>
      <c r="AQ3808">
        <v>0</v>
      </c>
      <c r="AR3808" t="s">
        <v>59</v>
      </c>
      <c r="AS3808" t="s">
        <v>80</v>
      </c>
      <c r="AT3808" t="s">
        <v>80</v>
      </c>
      <c r="AU3808" t="s">
        <v>80</v>
      </c>
      <c r="AV3808" t="s">
        <v>9667</v>
      </c>
      <c r="AW3808" t="s">
        <v>4314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1</v>
      </c>
      <c r="BJ3808">
        <v>0</v>
      </c>
      <c r="BK3808">
        <v>0</v>
      </c>
      <c r="BL3808">
        <v>2016031426</v>
      </c>
      <c r="BM3808">
        <v>26</v>
      </c>
    </row>
    <row r="3809" spans="1:65">
      <c r="A3809" t="s">
        <v>9668</v>
      </c>
      <c r="B3809">
        <v>3808</v>
      </c>
      <c r="C3809" t="s">
        <v>57</v>
      </c>
      <c r="D3809" t="s">
        <v>55</v>
      </c>
      <c r="E3809">
        <v>26</v>
      </c>
      <c r="F3809">
        <v>2016031426</v>
      </c>
      <c r="G3809" t="s">
        <v>55</v>
      </c>
      <c r="H3809" t="s">
        <v>4315</v>
      </c>
      <c r="I3809" t="s">
        <v>55</v>
      </c>
      <c r="J3809" t="s">
        <v>55</v>
      </c>
      <c r="K3809" t="s">
        <v>55</v>
      </c>
      <c r="L3809" t="s">
        <v>55</v>
      </c>
      <c r="M3809" t="s">
        <v>55</v>
      </c>
      <c r="N3809" t="s">
        <v>57</v>
      </c>
      <c r="O3809" t="s">
        <v>57</v>
      </c>
      <c r="P3809" t="s">
        <v>57</v>
      </c>
      <c r="Q3809" t="s">
        <v>57</v>
      </c>
      <c r="R3809" t="s">
        <v>57</v>
      </c>
      <c r="S3809" t="s">
        <v>55</v>
      </c>
      <c r="T3809" t="s">
        <v>57</v>
      </c>
      <c r="U3809" t="s">
        <v>57</v>
      </c>
      <c r="V3809" t="s">
        <v>57</v>
      </c>
      <c r="W3809" t="s">
        <v>55</v>
      </c>
      <c r="X3809" t="s">
        <v>57</v>
      </c>
      <c r="Y3809" t="s">
        <v>57</v>
      </c>
      <c r="Z3809" t="s">
        <v>57</v>
      </c>
      <c r="AA3809" t="s">
        <v>57</v>
      </c>
      <c r="AB3809" t="s">
        <v>57</v>
      </c>
      <c r="AC3809" t="s">
        <v>57</v>
      </c>
      <c r="AD3809" t="s">
        <v>57</v>
      </c>
      <c r="AE3809">
        <v>0</v>
      </c>
      <c r="AF3809">
        <v>0</v>
      </c>
      <c r="AG3809">
        <v>0</v>
      </c>
      <c r="AH3809">
        <v>0</v>
      </c>
      <c r="AI3809" s="18" t="str">
        <f t="shared" si="237"/>
        <v>1</v>
      </c>
      <c r="AJ3809" s="18" t="str">
        <f t="shared" si="238"/>
        <v>1</v>
      </c>
      <c r="AK3809" s="18" t="str">
        <f t="shared" si="239"/>
        <v>1</v>
      </c>
      <c r="AL3809" s="18">
        <f t="shared" si="240"/>
        <v>0</v>
      </c>
      <c r="AM3809" t="s">
        <v>55</v>
      </c>
      <c r="AN3809" t="s">
        <v>55</v>
      </c>
      <c r="AO3809">
        <v>0</v>
      </c>
      <c r="AP3809">
        <v>1</v>
      </c>
      <c r="AQ3809">
        <v>0</v>
      </c>
      <c r="AR3809" t="s">
        <v>59</v>
      </c>
      <c r="AS3809" t="s">
        <v>80</v>
      </c>
      <c r="AT3809" t="s">
        <v>80</v>
      </c>
      <c r="AU3809" t="s">
        <v>80</v>
      </c>
      <c r="AV3809" t="s">
        <v>9668</v>
      </c>
      <c r="AW3809" t="s">
        <v>4315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1</v>
      </c>
      <c r="BJ3809">
        <v>0</v>
      </c>
      <c r="BK3809">
        <v>0</v>
      </c>
      <c r="BL3809">
        <v>2016031426</v>
      </c>
      <c r="BM3809">
        <v>26</v>
      </c>
    </row>
    <row r="3810" spans="1:65">
      <c r="A3810" t="s">
        <v>9669</v>
      </c>
      <c r="B3810">
        <v>3809</v>
      </c>
      <c r="C3810" t="s">
        <v>57</v>
      </c>
      <c r="D3810" t="s">
        <v>55</v>
      </c>
      <c r="E3810">
        <v>26</v>
      </c>
      <c r="F3810">
        <v>2016031426</v>
      </c>
      <c r="G3810" t="s">
        <v>55</v>
      </c>
      <c r="H3810" t="s">
        <v>4316</v>
      </c>
      <c r="I3810" t="s">
        <v>55</v>
      </c>
      <c r="J3810" t="s">
        <v>55</v>
      </c>
      <c r="K3810" t="s">
        <v>55</v>
      </c>
      <c r="L3810" t="s">
        <v>55</v>
      </c>
      <c r="M3810" t="s">
        <v>55</v>
      </c>
      <c r="N3810" t="s">
        <v>57</v>
      </c>
      <c r="O3810" t="s">
        <v>57</v>
      </c>
      <c r="P3810" t="s">
        <v>57</v>
      </c>
      <c r="Q3810" t="s">
        <v>57</v>
      </c>
      <c r="R3810" t="s">
        <v>57</v>
      </c>
      <c r="S3810" t="s">
        <v>55</v>
      </c>
      <c r="T3810" t="s">
        <v>57</v>
      </c>
      <c r="U3810" t="s">
        <v>57</v>
      </c>
      <c r="V3810" t="s">
        <v>57</v>
      </c>
      <c r="W3810" t="s">
        <v>55</v>
      </c>
      <c r="X3810" t="s">
        <v>57</v>
      </c>
      <c r="Y3810" t="s">
        <v>57</v>
      </c>
      <c r="Z3810" t="s">
        <v>57</v>
      </c>
      <c r="AA3810" t="s">
        <v>57</v>
      </c>
      <c r="AB3810" t="s">
        <v>57</v>
      </c>
      <c r="AC3810" t="s">
        <v>57</v>
      </c>
      <c r="AD3810" t="s">
        <v>57</v>
      </c>
      <c r="AE3810">
        <v>0</v>
      </c>
      <c r="AF3810">
        <v>0</v>
      </c>
      <c r="AG3810">
        <v>0</v>
      </c>
      <c r="AH3810">
        <v>0</v>
      </c>
      <c r="AI3810" s="18" t="str">
        <f t="shared" si="237"/>
        <v>1</v>
      </c>
      <c r="AJ3810" s="18" t="str">
        <f t="shared" si="238"/>
        <v>1</v>
      </c>
      <c r="AK3810" s="18" t="str">
        <f t="shared" si="239"/>
        <v>1</v>
      </c>
      <c r="AL3810" s="18">
        <f t="shared" si="240"/>
        <v>0</v>
      </c>
      <c r="AM3810" t="s">
        <v>55</v>
      </c>
      <c r="AN3810" t="s">
        <v>55</v>
      </c>
      <c r="AO3810">
        <v>0</v>
      </c>
      <c r="AP3810">
        <v>1</v>
      </c>
      <c r="AQ3810">
        <v>0</v>
      </c>
      <c r="AR3810" t="s">
        <v>59</v>
      </c>
      <c r="AS3810" t="s">
        <v>80</v>
      </c>
      <c r="AT3810" t="s">
        <v>80</v>
      </c>
      <c r="AU3810" t="s">
        <v>80</v>
      </c>
      <c r="AV3810" t="s">
        <v>9669</v>
      </c>
      <c r="AW3810" t="s">
        <v>4316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1</v>
      </c>
      <c r="BJ3810">
        <v>0</v>
      </c>
      <c r="BK3810">
        <v>0</v>
      </c>
      <c r="BL3810">
        <v>2016031426</v>
      </c>
      <c r="BM3810">
        <v>26</v>
      </c>
    </row>
    <row r="3811" spans="1:65">
      <c r="A3811" t="s">
        <v>9670</v>
      </c>
      <c r="B3811">
        <v>3810</v>
      </c>
      <c r="C3811" t="s">
        <v>301</v>
      </c>
      <c r="D3811">
        <v>1</v>
      </c>
      <c r="E3811">
        <v>26</v>
      </c>
      <c r="F3811">
        <v>2016031426</v>
      </c>
      <c r="G3811">
        <v>20160314</v>
      </c>
      <c r="H3811" t="s">
        <v>4317</v>
      </c>
      <c r="I3811" t="s">
        <v>54</v>
      </c>
      <c r="J3811" t="s">
        <v>55</v>
      </c>
      <c r="K3811">
        <v>0</v>
      </c>
      <c r="L3811">
        <v>0</v>
      </c>
      <c r="M3811">
        <v>0</v>
      </c>
      <c r="N3811" t="s">
        <v>56</v>
      </c>
      <c r="O3811" t="s">
        <v>57</v>
      </c>
      <c r="P3811" t="s">
        <v>57</v>
      </c>
      <c r="Q3811" t="s">
        <v>3</v>
      </c>
      <c r="R3811" t="s">
        <v>80</v>
      </c>
      <c r="S3811" t="s">
        <v>55</v>
      </c>
      <c r="T3811" t="s">
        <v>56</v>
      </c>
      <c r="U3811" t="s">
        <v>56</v>
      </c>
      <c r="V3811" t="s">
        <v>56</v>
      </c>
      <c r="W3811" t="s">
        <v>55</v>
      </c>
      <c r="X3811" t="s">
        <v>56</v>
      </c>
      <c r="Y3811" t="s">
        <v>56</v>
      </c>
      <c r="Z3811" t="s">
        <v>56</v>
      </c>
      <c r="AA3811" t="s">
        <v>57</v>
      </c>
      <c r="AB3811" t="s">
        <v>56</v>
      </c>
      <c r="AC3811" t="s">
        <v>56</v>
      </c>
      <c r="AD3811" t="s">
        <v>56</v>
      </c>
      <c r="AE3811">
        <v>0</v>
      </c>
      <c r="AF3811">
        <v>0</v>
      </c>
      <c r="AG3811">
        <v>0</v>
      </c>
      <c r="AH3811">
        <v>1</v>
      </c>
      <c r="AI3811" s="18" t="str">
        <f t="shared" si="237"/>
        <v>1</v>
      </c>
      <c r="AJ3811" s="18" t="str">
        <f t="shared" si="238"/>
        <v>1</v>
      </c>
      <c r="AK3811" s="18" t="str">
        <f t="shared" si="239"/>
        <v>1</v>
      </c>
      <c r="AL3811" s="18">
        <f t="shared" si="240"/>
        <v>1</v>
      </c>
      <c r="AM3811" t="s">
        <v>55</v>
      </c>
      <c r="AN3811" t="s">
        <v>55</v>
      </c>
      <c r="AO3811">
        <v>0</v>
      </c>
      <c r="AP3811">
        <v>0</v>
      </c>
      <c r="AQ3811">
        <v>0</v>
      </c>
      <c r="AR3811" t="s">
        <v>59</v>
      </c>
      <c r="AS3811" t="s">
        <v>80</v>
      </c>
      <c r="AT3811" t="s">
        <v>80</v>
      </c>
      <c r="AU3811" t="s">
        <v>80</v>
      </c>
      <c r="AV3811" t="s">
        <v>9670</v>
      </c>
      <c r="AW3811" t="s">
        <v>4317</v>
      </c>
      <c r="AX3811">
        <v>0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1</v>
      </c>
      <c r="BL3811">
        <v>2016031426</v>
      </c>
      <c r="BM3811">
        <v>26</v>
      </c>
    </row>
    <row r="3812" spans="1:65">
      <c r="A3812" t="s">
        <v>9671</v>
      </c>
      <c r="B3812">
        <v>3811</v>
      </c>
      <c r="C3812" t="s">
        <v>57</v>
      </c>
      <c r="D3812" t="s">
        <v>55</v>
      </c>
      <c r="E3812">
        <v>26</v>
      </c>
      <c r="F3812">
        <v>2016031426</v>
      </c>
      <c r="G3812" t="s">
        <v>55</v>
      </c>
      <c r="H3812" t="s">
        <v>3397</v>
      </c>
      <c r="I3812" t="s">
        <v>55</v>
      </c>
      <c r="J3812" t="s">
        <v>55</v>
      </c>
      <c r="K3812" t="s">
        <v>55</v>
      </c>
      <c r="L3812" t="s">
        <v>55</v>
      </c>
      <c r="M3812" t="s">
        <v>55</v>
      </c>
      <c r="N3812" t="s">
        <v>57</v>
      </c>
      <c r="O3812" t="s">
        <v>57</v>
      </c>
      <c r="P3812" t="s">
        <v>57</v>
      </c>
      <c r="Q3812" t="s">
        <v>57</v>
      </c>
      <c r="R3812" t="s">
        <v>57</v>
      </c>
      <c r="S3812" t="s">
        <v>55</v>
      </c>
      <c r="T3812" t="s">
        <v>57</v>
      </c>
      <c r="U3812" t="s">
        <v>57</v>
      </c>
      <c r="V3812" t="s">
        <v>57</v>
      </c>
      <c r="W3812" t="s">
        <v>55</v>
      </c>
      <c r="X3812" t="s">
        <v>57</v>
      </c>
      <c r="Y3812" t="s">
        <v>57</v>
      </c>
      <c r="Z3812" t="s">
        <v>57</v>
      </c>
      <c r="AA3812" t="s">
        <v>57</v>
      </c>
      <c r="AB3812" t="s">
        <v>57</v>
      </c>
      <c r="AC3812" t="s">
        <v>57</v>
      </c>
      <c r="AD3812" t="s">
        <v>57</v>
      </c>
      <c r="AE3812">
        <v>0</v>
      </c>
      <c r="AF3812">
        <v>0</v>
      </c>
      <c r="AG3812">
        <v>0</v>
      </c>
      <c r="AH3812">
        <v>0</v>
      </c>
      <c r="AI3812" s="18" t="str">
        <f t="shared" si="237"/>
        <v>1</v>
      </c>
      <c r="AJ3812" s="18" t="str">
        <f t="shared" si="238"/>
        <v>1</v>
      </c>
      <c r="AK3812" s="18" t="str">
        <f t="shared" si="239"/>
        <v>1</v>
      </c>
      <c r="AL3812" s="18">
        <f t="shared" si="240"/>
        <v>0</v>
      </c>
      <c r="AM3812" t="s">
        <v>55</v>
      </c>
      <c r="AN3812" t="s">
        <v>55</v>
      </c>
      <c r="AO3812">
        <v>0</v>
      </c>
      <c r="AP3812">
        <v>1</v>
      </c>
      <c r="AQ3812">
        <v>0</v>
      </c>
      <c r="AR3812" t="s">
        <v>59</v>
      </c>
      <c r="AS3812" t="s">
        <v>80</v>
      </c>
      <c r="AT3812" t="s">
        <v>80</v>
      </c>
      <c r="AU3812" t="s">
        <v>80</v>
      </c>
      <c r="AV3812" t="s">
        <v>9671</v>
      </c>
      <c r="AW3812" t="s">
        <v>3397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1</v>
      </c>
      <c r="BJ3812">
        <v>0</v>
      </c>
      <c r="BK3812">
        <v>0</v>
      </c>
      <c r="BL3812">
        <v>2016031426</v>
      </c>
      <c r="BM3812">
        <v>26</v>
      </c>
    </row>
    <row r="3813" spans="1:65">
      <c r="A3813" t="s">
        <v>9672</v>
      </c>
      <c r="B3813">
        <v>3812</v>
      </c>
      <c r="C3813" t="s">
        <v>57</v>
      </c>
      <c r="D3813" t="s">
        <v>55</v>
      </c>
      <c r="E3813">
        <v>26</v>
      </c>
      <c r="F3813">
        <v>2016031426</v>
      </c>
      <c r="G3813" t="s">
        <v>55</v>
      </c>
      <c r="H3813" t="s">
        <v>4318</v>
      </c>
      <c r="I3813" t="s">
        <v>55</v>
      </c>
      <c r="J3813" t="s">
        <v>55</v>
      </c>
      <c r="K3813" t="s">
        <v>55</v>
      </c>
      <c r="L3813" t="s">
        <v>55</v>
      </c>
      <c r="M3813" t="s">
        <v>55</v>
      </c>
      <c r="N3813" t="s">
        <v>57</v>
      </c>
      <c r="O3813" t="s">
        <v>57</v>
      </c>
      <c r="P3813" t="s">
        <v>57</v>
      </c>
      <c r="Q3813" t="s">
        <v>57</v>
      </c>
      <c r="R3813" t="s">
        <v>57</v>
      </c>
      <c r="S3813" t="s">
        <v>55</v>
      </c>
      <c r="T3813" t="s">
        <v>57</v>
      </c>
      <c r="U3813" t="s">
        <v>57</v>
      </c>
      <c r="V3813" t="s">
        <v>57</v>
      </c>
      <c r="W3813" t="s">
        <v>55</v>
      </c>
      <c r="X3813" t="s">
        <v>57</v>
      </c>
      <c r="Y3813" t="s">
        <v>57</v>
      </c>
      <c r="Z3813" t="s">
        <v>57</v>
      </c>
      <c r="AA3813" t="s">
        <v>57</v>
      </c>
      <c r="AB3813" t="s">
        <v>57</v>
      </c>
      <c r="AC3813" t="s">
        <v>57</v>
      </c>
      <c r="AD3813" t="s">
        <v>57</v>
      </c>
      <c r="AE3813">
        <v>0</v>
      </c>
      <c r="AF3813">
        <v>0</v>
      </c>
      <c r="AG3813">
        <v>0</v>
      </c>
      <c r="AH3813">
        <v>0</v>
      </c>
      <c r="AI3813" s="18" t="str">
        <f t="shared" si="237"/>
        <v>1</v>
      </c>
      <c r="AJ3813" s="18" t="str">
        <f t="shared" si="238"/>
        <v>1</v>
      </c>
      <c r="AK3813" s="18" t="str">
        <f t="shared" si="239"/>
        <v>1</v>
      </c>
      <c r="AL3813" s="18">
        <f t="shared" si="240"/>
        <v>0</v>
      </c>
      <c r="AM3813" t="s">
        <v>55</v>
      </c>
      <c r="AN3813" t="s">
        <v>55</v>
      </c>
      <c r="AO3813">
        <v>0</v>
      </c>
      <c r="AP3813">
        <v>1</v>
      </c>
      <c r="AQ3813">
        <v>0</v>
      </c>
      <c r="AR3813" t="s">
        <v>59</v>
      </c>
      <c r="AS3813" t="s">
        <v>80</v>
      </c>
      <c r="AT3813" t="s">
        <v>80</v>
      </c>
      <c r="AU3813" t="s">
        <v>80</v>
      </c>
      <c r="AV3813" t="s">
        <v>9672</v>
      </c>
      <c r="AW3813" t="s">
        <v>4318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1</v>
      </c>
      <c r="BJ3813">
        <v>0</v>
      </c>
      <c r="BK3813">
        <v>0</v>
      </c>
      <c r="BL3813">
        <v>2016031426</v>
      </c>
      <c r="BM3813">
        <v>26</v>
      </c>
    </row>
    <row r="3814" spans="1:65">
      <c r="A3814" t="s">
        <v>9673</v>
      </c>
      <c r="B3814">
        <v>3813</v>
      </c>
      <c r="C3814" t="s">
        <v>57</v>
      </c>
      <c r="D3814" t="s">
        <v>55</v>
      </c>
      <c r="E3814">
        <v>26</v>
      </c>
      <c r="F3814">
        <v>2016031426</v>
      </c>
      <c r="G3814" t="s">
        <v>55</v>
      </c>
      <c r="H3814" t="s">
        <v>4319</v>
      </c>
      <c r="I3814" t="s">
        <v>55</v>
      </c>
      <c r="J3814" t="s">
        <v>55</v>
      </c>
      <c r="K3814" t="s">
        <v>55</v>
      </c>
      <c r="L3814" t="s">
        <v>55</v>
      </c>
      <c r="M3814" t="s">
        <v>55</v>
      </c>
      <c r="N3814" t="s">
        <v>57</v>
      </c>
      <c r="O3814" t="s">
        <v>57</v>
      </c>
      <c r="P3814" t="s">
        <v>57</v>
      </c>
      <c r="Q3814" t="s">
        <v>57</v>
      </c>
      <c r="R3814" t="s">
        <v>57</v>
      </c>
      <c r="S3814" t="s">
        <v>55</v>
      </c>
      <c r="T3814" t="s">
        <v>57</v>
      </c>
      <c r="U3814" t="s">
        <v>57</v>
      </c>
      <c r="V3814" t="s">
        <v>57</v>
      </c>
      <c r="W3814" t="s">
        <v>55</v>
      </c>
      <c r="X3814" t="s">
        <v>57</v>
      </c>
      <c r="Y3814" t="s">
        <v>57</v>
      </c>
      <c r="Z3814" t="s">
        <v>57</v>
      </c>
      <c r="AA3814" t="s">
        <v>57</v>
      </c>
      <c r="AB3814" t="s">
        <v>57</v>
      </c>
      <c r="AC3814" t="s">
        <v>57</v>
      </c>
      <c r="AD3814" t="s">
        <v>57</v>
      </c>
      <c r="AE3814">
        <v>0</v>
      </c>
      <c r="AF3814">
        <v>0</v>
      </c>
      <c r="AG3814">
        <v>0</v>
      </c>
      <c r="AH3814">
        <v>0</v>
      </c>
      <c r="AI3814" s="18" t="str">
        <f t="shared" si="237"/>
        <v>1</v>
      </c>
      <c r="AJ3814" s="18" t="str">
        <f t="shared" si="238"/>
        <v>1</v>
      </c>
      <c r="AK3814" s="18" t="str">
        <f t="shared" si="239"/>
        <v>1</v>
      </c>
      <c r="AL3814" s="18">
        <f t="shared" si="240"/>
        <v>0</v>
      </c>
      <c r="AM3814" t="s">
        <v>55</v>
      </c>
      <c r="AN3814" t="s">
        <v>55</v>
      </c>
      <c r="AO3814">
        <v>0</v>
      </c>
      <c r="AP3814">
        <v>1</v>
      </c>
      <c r="AQ3814">
        <v>0</v>
      </c>
      <c r="AR3814" t="s">
        <v>59</v>
      </c>
      <c r="AS3814" t="s">
        <v>80</v>
      </c>
      <c r="AT3814" t="s">
        <v>80</v>
      </c>
      <c r="AU3814" t="s">
        <v>80</v>
      </c>
      <c r="AV3814" t="s">
        <v>9673</v>
      </c>
      <c r="AW3814" t="s">
        <v>4319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1</v>
      </c>
      <c r="BJ3814">
        <v>0</v>
      </c>
      <c r="BK3814">
        <v>0</v>
      </c>
      <c r="BL3814">
        <v>2016031426</v>
      </c>
      <c r="BM3814">
        <v>26</v>
      </c>
    </row>
    <row r="3815" spans="1:65">
      <c r="A3815" t="s">
        <v>9674</v>
      </c>
      <c r="B3815">
        <v>3814</v>
      </c>
      <c r="C3815" t="s">
        <v>57</v>
      </c>
      <c r="D3815" t="s">
        <v>55</v>
      </c>
      <c r="E3815">
        <v>26</v>
      </c>
      <c r="F3815">
        <v>2016031426</v>
      </c>
      <c r="G3815" t="s">
        <v>55</v>
      </c>
      <c r="H3815" t="s">
        <v>4320</v>
      </c>
      <c r="I3815" t="s">
        <v>55</v>
      </c>
      <c r="J3815" t="s">
        <v>55</v>
      </c>
      <c r="K3815" t="s">
        <v>55</v>
      </c>
      <c r="L3815" t="s">
        <v>55</v>
      </c>
      <c r="M3815" t="s">
        <v>55</v>
      </c>
      <c r="N3815" t="s">
        <v>57</v>
      </c>
      <c r="O3815" t="s">
        <v>57</v>
      </c>
      <c r="P3815" t="s">
        <v>57</v>
      </c>
      <c r="Q3815" t="s">
        <v>57</v>
      </c>
      <c r="R3815" t="s">
        <v>57</v>
      </c>
      <c r="S3815" t="s">
        <v>55</v>
      </c>
      <c r="T3815" t="s">
        <v>57</v>
      </c>
      <c r="U3815" t="s">
        <v>57</v>
      </c>
      <c r="V3815" t="s">
        <v>57</v>
      </c>
      <c r="W3815" t="s">
        <v>55</v>
      </c>
      <c r="X3815" t="s">
        <v>57</v>
      </c>
      <c r="Y3815" t="s">
        <v>57</v>
      </c>
      <c r="Z3815" t="s">
        <v>57</v>
      </c>
      <c r="AA3815" t="s">
        <v>57</v>
      </c>
      <c r="AB3815" t="s">
        <v>57</v>
      </c>
      <c r="AC3815" t="s">
        <v>57</v>
      </c>
      <c r="AD3815" t="s">
        <v>57</v>
      </c>
      <c r="AE3815">
        <v>0</v>
      </c>
      <c r="AF3815">
        <v>0</v>
      </c>
      <c r="AG3815">
        <v>0</v>
      </c>
      <c r="AH3815">
        <v>0</v>
      </c>
      <c r="AI3815" s="18" t="str">
        <f t="shared" si="237"/>
        <v>1</v>
      </c>
      <c r="AJ3815" s="18" t="str">
        <f t="shared" si="238"/>
        <v>1</v>
      </c>
      <c r="AK3815" s="18" t="str">
        <f t="shared" si="239"/>
        <v>1</v>
      </c>
      <c r="AL3815" s="18">
        <f t="shared" si="240"/>
        <v>0</v>
      </c>
      <c r="AM3815" t="s">
        <v>55</v>
      </c>
      <c r="AN3815" t="s">
        <v>55</v>
      </c>
      <c r="AO3815">
        <v>0</v>
      </c>
      <c r="AP3815">
        <v>1</v>
      </c>
      <c r="AQ3815">
        <v>0</v>
      </c>
      <c r="AR3815" t="s">
        <v>59</v>
      </c>
      <c r="AS3815" t="s">
        <v>80</v>
      </c>
      <c r="AT3815" t="s">
        <v>80</v>
      </c>
      <c r="AU3815" t="s">
        <v>80</v>
      </c>
      <c r="AV3815" t="s">
        <v>9674</v>
      </c>
      <c r="AW3815" t="s">
        <v>4320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</v>
      </c>
      <c r="BJ3815">
        <v>0</v>
      </c>
      <c r="BK3815">
        <v>0</v>
      </c>
      <c r="BL3815">
        <v>2016031426</v>
      </c>
      <c r="BM3815">
        <v>26</v>
      </c>
    </row>
    <row r="3816" spans="1:65">
      <c r="A3816" t="s">
        <v>9675</v>
      </c>
      <c r="B3816">
        <v>3815</v>
      </c>
      <c r="C3816" t="s">
        <v>57</v>
      </c>
      <c r="D3816" t="s">
        <v>55</v>
      </c>
      <c r="E3816">
        <v>26</v>
      </c>
      <c r="F3816">
        <v>2016031426</v>
      </c>
      <c r="G3816" t="s">
        <v>55</v>
      </c>
      <c r="H3816" t="s">
        <v>4321</v>
      </c>
      <c r="I3816" t="s">
        <v>55</v>
      </c>
      <c r="J3816" t="s">
        <v>55</v>
      </c>
      <c r="K3816" t="s">
        <v>55</v>
      </c>
      <c r="L3816" t="s">
        <v>55</v>
      </c>
      <c r="M3816" t="s">
        <v>55</v>
      </c>
      <c r="N3816" t="s">
        <v>57</v>
      </c>
      <c r="O3816" t="s">
        <v>57</v>
      </c>
      <c r="P3816" t="s">
        <v>57</v>
      </c>
      <c r="Q3816" t="s">
        <v>57</v>
      </c>
      <c r="R3816" t="s">
        <v>57</v>
      </c>
      <c r="S3816" t="s">
        <v>55</v>
      </c>
      <c r="T3816" t="s">
        <v>57</v>
      </c>
      <c r="U3816" t="s">
        <v>57</v>
      </c>
      <c r="V3816" t="s">
        <v>57</v>
      </c>
      <c r="W3816" t="s">
        <v>55</v>
      </c>
      <c r="X3816" t="s">
        <v>57</v>
      </c>
      <c r="Y3816" t="s">
        <v>57</v>
      </c>
      <c r="Z3816" t="s">
        <v>57</v>
      </c>
      <c r="AA3816" t="s">
        <v>57</v>
      </c>
      <c r="AB3816" t="s">
        <v>57</v>
      </c>
      <c r="AC3816" t="s">
        <v>57</v>
      </c>
      <c r="AD3816" t="s">
        <v>57</v>
      </c>
      <c r="AE3816">
        <v>0</v>
      </c>
      <c r="AF3816">
        <v>0</v>
      </c>
      <c r="AG3816">
        <v>0</v>
      </c>
      <c r="AH3816">
        <v>0</v>
      </c>
      <c r="AI3816" s="18" t="str">
        <f t="shared" si="237"/>
        <v>1</v>
      </c>
      <c r="AJ3816" s="18" t="str">
        <f t="shared" si="238"/>
        <v>1</v>
      </c>
      <c r="AK3816" s="18" t="str">
        <f t="shared" si="239"/>
        <v>1</v>
      </c>
      <c r="AL3816" s="18">
        <f t="shared" si="240"/>
        <v>0</v>
      </c>
      <c r="AM3816" t="s">
        <v>55</v>
      </c>
      <c r="AN3816" t="s">
        <v>55</v>
      </c>
      <c r="AO3816">
        <v>0</v>
      </c>
      <c r="AP3816">
        <v>1</v>
      </c>
      <c r="AQ3816">
        <v>0</v>
      </c>
      <c r="AR3816" t="s">
        <v>59</v>
      </c>
      <c r="AS3816" t="s">
        <v>80</v>
      </c>
      <c r="AT3816" t="s">
        <v>80</v>
      </c>
      <c r="AU3816" t="s">
        <v>80</v>
      </c>
      <c r="AV3816" t="s">
        <v>9675</v>
      </c>
      <c r="AW3816" t="s">
        <v>4321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1</v>
      </c>
      <c r="BJ3816">
        <v>0</v>
      </c>
      <c r="BK3816">
        <v>0</v>
      </c>
      <c r="BL3816">
        <v>2016031426</v>
      </c>
      <c r="BM3816">
        <v>26</v>
      </c>
    </row>
    <row r="3817" spans="1:65">
      <c r="A3817" t="s">
        <v>9676</v>
      </c>
      <c r="B3817">
        <v>3816</v>
      </c>
      <c r="C3817" t="s">
        <v>57</v>
      </c>
      <c r="D3817" t="s">
        <v>55</v>
      </c>
      <c r="E3817">
        <v>26</v>
      </c>
      <c r="F3817">
        <v>2016031426</v>
      </c>
      <c r="G3817" t="s">
        <v>55</v>
      </c>
      <c r="H3817" t="s">
        <v>4322</v>
      </c>
      <c r="I3817" t="s">
        <v>55</v>
      </c>
      <c r="J3817" t="s">
        <v>55</v>
      </c>
      <c r="K3817" t="s">
        <v>55</v>
      </c>
      <c r="L3817" t="s">
        <v>55</v>
      </c>
      <c r="M3817" t="s">
        <v>55</v>
      </c>
      <c r="N3817" t="s">
        <v>57</v>
      </c>
      <c r="O3817" t="s">
        <v>57</v>
      </c>
      <c r="P3817" t="s">
        <v>57</v>
      </c>
      <c r="Q3817" t="s">
        <v>57</v>
      </c>
      <c r="R3817" t="s">
        <v>57</v>
      </c>
      <c r="S3817" t="s">
        <v>55</v>
      </c>
      <c r="T3817" t="s">
        <v>57</v>
      </c>
      <c r="U3817" t="s">
        <v>57</v>
      </c>
      <c r="V3817" t="s">
        <v>57</v>
      </c>
      <c r="W3817" t="s">
        <v>55</v>
      </c>
      <c r="X3817" t="s">
        <v>57</v>
      </c>
      <c r="Y3817" t="s">
        <v>57</v>
      </c>
      <c r="Z3817" t="s">
        <v>57</v>
      </c>
      <c r="AA3817" t="s">
        <v>57</v>
      </c>
      <c r="AB3817" t="s">
        <v>57</v>
      </c>
      <c r="AC3817" t="s">
        <v>57</v>
      </c>
      <c r="AD3817" t="s">
        <v>57</v>
      </c>
      <c r="AE3817">
        <v>0</v>
      </c>
      <c r="AF3817">
        <v>0</v>
      </c>
      <c r="AG3817">
        <v>0</v>
      </c>
      <c r="AH3817">
        <v>0</v>
      </c>
      <c r="AI3817" s="18" t="str">
        <f t="shared" si="237"/>
        <v>1</v>
      </c>
      <c r="AJ3817" s="18" t="str">
        <f t="shared" si="238"/>
        <v>1</v>
      </c>
      <c r="AK3817" s="18" t="str">
        <f t="shared" si="239"/>
        <v>1</v>
      </c>
      <c r="AL3817" s="18">
        <f t="shared" si="240"/>
        <v>0</v>
      </c>
      <c r="AM3817" t="s">
        <v>55</v>
      </c>
      <c r="AN3817" t="s">
        <v>55</v>
      </c>
      <c r="AO3817">
        <v>0</v>
      </c>
      <c r="AP3817">
        <v>1</v>
      </c>
      <c r="AQ3817">
        <v>0</v>
      </c>
      <c r="AR3817" t="s">
        <v>59</v>
      </c>
      <c r="AS3817" t="s">
        <v>80</v>
      </c>
      <c r="AT3817" t="s">
        <v>80</v>
      </c>
      <c r="AU3817" t="s">
        <v>80</v>
      </c>
      <c r="AV3817" t="s">
        <v>9676</v>
      </c>
      <c r="AW3817" t="s">
        <v>4322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</v>
      </c>
      <c r="BJ3817">
        <v>0</v>
      </c>
      <c r="BK3817">
        <v>0</v>
      </c>
      <c r="BL3817">
        <v>2016031426</v>
      </c>
      <c r="BM3817">
        <v>26</v>
      </c>
    </row>
    <row r="3818" spans="1:65">
      <c r="A3818" t="s">
        <v>9677</v>
      </c>
      <c r="B3818">
        <v>3817</v>
      </c>
      <c r="C3818" t="s">
        <v>57</v>
      </c>
      <c r="D3818" t="s">
        <v>55</v>
      </c>
      <c r="E3818">
        <v>26</v>
      </c>
      <c r="F3818">
        <v>2016031426</v>
      </c>
      <c r="G3818" t="s">
        <v>55</v>
      </c>
      <c r="H3818" t="s">
        <v>4323</v>
      </c>
      <c r="I3818" t="s">
        <v>55</v>
      </c>
      <c r="J3818" t="s">
        <v>55</v>
      </c>
      <c r="K3818" t="s">
        <v>55</v>
      </c>
      <c r="L3818" t="s">
        <v>55</v>
      </c>
      <c r="M3818" t="s">
        <v>55</v>
      </c>
      <c r="N3818" t="s">
        <v>57</v>
      </c>
      <c r="O3818" t="s">
        <v>57</v>
      </c>
      <c r="P3818" t="s">
        <v>57</v>
      </c>
      <c r="Q3818" t="s">
        <v>57</v>
      </c>
      <c r="R3818" t="s">
        <v>57</v>
      </c>
      <c r="S3818" t="s">
        <v>55</v>
      </c>
      <c r="T3818" t="s">
        <v>57</v>
      </c>
      <c r="U3818" t="s">
        <v>57</v>
      </c>
      <c r="V3818" t="s">
        <v>57</v>
      </c>
      <c r="W3818" t="s">
        <v>55</v>
      </c>
      <c r="X3818" t="s">
        <v>57</v>
      </c>
      <c r="Y3818" t="s">
        <v>57</v>
      </c>
      <c r="Z3818" t="s">
        <v>57</v>
      </c>
      <c r="AA3818" t="s">
        <v>57</v>
      </c>
      <c r="AB3818" t="s">
        <v>57</v>
      </c>
      <c r="AC3818" t="s">
        <v>57</v>
      </c>
      <c r="AD3818" t="s">
        <v>57</v>
      </c>
      <c r="AE3818">
        <v>0</v>
      </c>
      <c r="AF3818">
        <v>0</v>
      </c>
      <c r="AG3818">
        <v>0</v>
      </c>
      <c r="AH3818">
        <v>0</v>
      </c>
      <c r="AI3818" s="18" t="str">
        <f t="shared" si="237"/>
        <v>1</v>
      </c>
      <c r="AJ3818" s="18" t="str">
        <f t="shared" si="238"/>
        <v>1</v>
      </c>
      <c r="AK3818" s="18" t="str">
        <f t="shared" si="239"/>
        <v>1</v>
      </c>
      <c r="AL3818" s="18">
        <f t="shared" si="240"/>
        <v>0</v>
      </c>
      <c r="AM3818" t="s">
        <v>55</v>
      </c>
      <c r="AN3818" t="s">
        <v>55</v>
      </c>
      <c r="AO3818">
        <v>0</v>
      </c>
      <c r="AP3818">
        <v>1</v>
      </c>
      <c r="AQ3818">
        <v>0</v>
      </c>
      <c r="AR3818" t="s">
        <v>59</v>
      </c>
      <c r="AS3818" t="s">
        <v>80</v>
      </c>
      <c r="AT3818" t="s">
        <v>80</v>
      </c>
      <c r="AU3818" t="s">
        <v>80</v>
      </c>
      <c r="AV3818" t="s">
        <v>9677</v>
      </c>
      <c r="AW3818" t="s">
        <v>4323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1</v>
      </c>
      <c r="BJ3818">
        <v>0</v>
      </c>
      <c r="BK3818">
        <v>0</v>
      </c>
      <c r="BL3818">
        <v>2016031426</v>
      </c>
      <c r="BM3818">
        <v>26</v>
      </c>
    </row>
    <row r="3819" spans="1:65">
      <c r="A3819" t="s">
        <v>9678</v>
      </c>
      <c r="B3819">
        <v>3818</v>
      </c>
      <c r="C3819" t="s">
        <v>57</v>
      </c>
      <c r="D3819" t="s">
        <v>55</v>
      </c>
      <c r="E3819">
        <v>26</v>
      </c>
      <c r="F3819">
        <v>2016031426</v>
      </c>
      <c r="G3819" t="s">
        <v>55</v>
      </c>
      <c r="H3819" t="s">
        <v>4324</v>
      </c>
      <c r="I3819" t="s">
        <v>55</v>
      </c>
      <c r="J3819" t="s">
        <v>55</v>
      </c>
      <c r="K3819" t="s">
        <v>55</v>
      </c>
      <c r="L3819" t="s">
        <v>55</v>
      </c>
      <c r="M3819" t="s">
        <v>55</v>
      </c>
      <c r="N3819" t="s">
        <v>57</v>
      </c>
      <c r="O3819" t="s">
        <v>57</v>
      </c>
      <c r="P3819" t="s">
        <v>57</v>
      </c>
      <c r="Q3819" t="s">
        <v>57</v>
      </c>
      <c r="R3819" t="s">
        <v>57</v>
      </c>
      <c r="S3819" t="s">
        <v>55</v>
      </c>
      <c r="T3819" t="s">
        <v>57</v>
      </c>
      <c r="U3819" t="s">
        <v>57</v>
      </c>
      <c r="V3819" t="s">
        <v>57</v>
      </c>
      <c r="W3819" t="s">
        <v>55</v>
      </c>
      <c r="X3819" t="s">
        <v>57</v>
      </c>
      <c r="Y3819" t="s">
        <v>57</v>
      </c>
      <c r="Z3819" t="s">
        <v>57</v>
      </c>
      <c r="AA3819" t="s">
        <v>57</v>
      </c>
      <c r="AB3819" t="s">
        <v>57</v>
      </c>
      <c r="AC3819" t="s">
        <v>57</v>
      </c>
      <c r="AD3819" t="s">
        <v>57</v>
      </c>
      <c r="AE3819">
        <v>0</v>
      </c>
      <c r="AF3819">
        <v>0</v>
      </c>
      <c r="AG3819">
        <v>0</v>
      </c>
      <c r="AH3819">
        <v>0</v>
      </c>
      <c r="AI3819" s="18" t="str">
        <f t="shared" si="237"/>
        <v>1</v>
      </c>
      <c r="AJ3819" s="18" t="str">
        <f t="shared" si="238"/>
        <v>1</v>
      </c>
      <c r="AK3819" s="18" t="str">
        <f t="shared" si="239"/>
        <v>1</v>
      </c>
      <c r="AL3819" s="18">
        <f t="shared" si="240"/>
        <v>0</v>
      </c>
      <c r="AM3819" t="s">
        <v>55</v>
      </c>
      <c r="AN3819" t="s">
        <v>55</v>
      </c>
      <c r="AO3819">
        <v>0</v>
      </c>
      <c r="AP3819">
        <v>1</v>
      </c>
      <c r="AQ3819">
        <v>0</v>
      </c>
      <c r="AR3819" t="s">
        <v>59</v>
      </c>
      <c r="AS3819" t="s">
        <v>80</v>
      </c>
      <c r="AT3819" t="s">
        <v>80</v>
      </c>
      <c r="AU3819" t="s">
        <v>80</v>
      </c>
      <c r="AV3819" t="s">
        <v>9678</v>
      </c>
      <c r="AW3819" t="s">
        <v>4324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1</v>
      </c>
      <c r="BJ3819">
        <v>0</v>
      </c>
      <c r="BK3819">
        <v>0</v>
      </c>
      <c r="BL3819">
        <v>2016031426</v>
      </c>
      <c r="BM3819">
        <v>26</v>
      </c>
    </row>
    <row r="3820" spans="1:65">
      <c r="A3820" t="s">
        <v>9679</v>
      </c>
      <c r="B3820">
        <v>3819</v>
      </c>
      <c r="C3820" t="s">
        <v>57</v>
      </c>
      <c r="D3820" t="s">
        <v>55</v>
      </c>
      <c r="E3820">
        <v>26</v>
      </c>
      <c r="F3820">
        <v>2016031426</v>
      </c>
      <c r="G3820" t="s">
        <v>55</v>
      </c>
      <c r="H3820" t="s">
        <v>4325</v>
      </c>
      <c r="I3820" t="s">
        <v>55</v>
      </c>
      <c r="J3820" t="s">
        <v>55</v>
      </c>
      <c r="K3820" t="s">
        <v>55</v>
      </c>
      <c r="L3820" t="s">
        <v>55</v>
      </c>
      <c r="M3820" t="s">
        <v>55</v>
      </c>
      <c r="N3820" t="s">
        <v>57</v>
      </c>
      <c r="O3820" t="s">
        <v>57</v>
      </c>
      <c r="P3820" t="s">
        <v>57</v>
      </c>
      <c r="Q3820" t="s">
        <v>57</v>
      </c>
      <c r="R3820" t="s">
        <v>57</v>
      </c>
      <c r="S3820" t="s">
        <v>55</v>
      </c>
      <c r="T3820" t="s">
        <v>57</v>
      </c>
      <c r="U3820" t="s">
        <v>57</v>
      </c>
      <c r="V3820" t="s">
        <v>57</v>
      </c>
      <c r="W3820" t="s">
        <v>55</v>
      </c>
      <c r="X3820" t="s">
        <v>57</v>
      </c>
      <c r="Y3820" t="s">
        <v>57</v>
      </c>
      <c r="Z3820" t="s">
        <v>57</v>
      </c>
      <c r="AA3820" t="s">
        <v>57</v>
      </c>
      <c r="AB3820" t="s">
        <v>57</v>
      </c>
      <c r="AC3820" t="s">
        <v>57</v>
      </c>
      <c r="AD3820" t="s">
        <v>57</v>
      </c>
      <c r="AE3820">
        <v>0</v>
      </c>
      <c r="AF3820">
        <v>0</v>
      </c>
      <c r="AG3820">
        <v>0</v>
      </c>
      <c r="AH3820">
        <v>0</v>
      </c>
      <c r="AI3820" s="18" t="str">
        <f t="shared" si="237"/>
        <v>1</v>
      </c>
      <c r="AJ3820" s="18" t="str">
        <f t="shared" si="238"/>
        <v>1</v>
      </c>
      <c r="AK3820" s="18" t="str">
        <f t="shared" si="239"/>
        <v>1</v>
      </c>
      <c r="AL3820" s="18">
        <f t="shared" si="240"/>
        <v>0</v>
      </c>
      <c r="AM3820" t="s">
        <v>55</v>
      </c>
      <c r="AN3820" t="s">
        <v>55</v>
      </c>
      <c r="AO3820">
        <v>0</v>
      </c>
      <c r="AP3820">
        <v>1</v>
      </c>
      <c r="AQ3820">
        <v>0</v>
      </c>
      <c r="AR3820" t="s">
        <v>59</v>
      </c>
      <c r="AS3820" t="s">
        <v>80</v>
      </c>
      <c r="AT3820" t="s">
        <v>80</v>
      </c>
      <c r="AU3820" t="s">
        <v>80</v>
      </c>
      <c r="AV3820" t="s">
        <v>9679</v>
      </c>
      <c r="AW3820" t="s">
        <v>4325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1</v>
      </c>
      <c r="BJ3820">
        <v>0</v>
      </c>
      <c r="BK3820">
        <v>0</v>
      </c>
      <c r="BL3820">
        <v>2016031426</v>
      </c>
      <c r="BM3820">
        <v>26</v>
      </c>
    </row>
    <row r="3821" spans="1:65">
      <c r="A3821" t="s">
        <v>9680</v>
      </c>
      <c r="B3821">
        <v>3820</v>
      </c>
      <c r="C3821" t="s">
        <v>57</v>
      </c>
      <c r="D3821" t="s">
        <v>55</v>
      </c>
      <c r="E3821">
        <v>26</v>
      </c>
      <c r="F3821">
        <v>2016031426</v>
      </c>
      <c r="G3821" t="s">
        <v>55</v>
      </c>
      <c r="H3821" t="s">
        <v>3667</v>
      </c>
      <c r="I3821" t="s">
        <v>55</v>
      </c>
      <c r="J3821" t="s">
        <v>55</v>
      </c>
      <c r="K3821" t="s">
        <v>55</v>
      </c>
      <c r="L3821" t="s">
        <v>55</v>
      </c>
      <c r="M3821" t="s">
        <v>55</v>
      </c>
      <c r="N3821" t="s">
        <v>57</v>
      </c>
      <c r="O3821" t="s">
        <v>57</v>
      </c>
      <c r="P3821" t="s">
        <v>57</v>
      </c>
      <c r="Q3821" t="s">
        <v>57</v>
      </c>
      <c r="R3821" t="s">
        <v>57</v>
      </c>
      <c r="S3821" t="s">
        <v>55</v>
      </c>
      <c r="T3821" t="s">
        <v>57</v>
      </c>
      <c r="U3821" t="s">
        <v>57</v>
      </c>
      <c r="V3821" t="s">
        <v>57</v>
      </c>
      <c r="W3821" t="s">
        <v>55</v>
      </c>
      <c r="X3821" t="s">
        <v>57</v>
      </c>
      <c r="Y3821" t="s">
        <v>57</v>
      </c>
      <c r="Z3821" t="s">
        <v>57</v>
      </c>
      <c r="AA3821" t="s">
        <v>57</v>
      </c>
      <c r="AB3821" t="s">
        <v>57</v>
      </c>
      <c r="AC3821" t="s">
        <v>57</v>
      </c>
      <c r="AD3821" t="s">
        <v>57</v>
      </c>
      <c r="AE3821">
        <v>0</v>
      </c>
      <c r="AF3821">
        <v>0</v>
      </c>
      <c r="AG3821">
        <v>0</v>
      </c>
      <c r="AH3821">
        <v>0</v>
      </c>
      <c r="AI3821" s="18" t="str">
        <f t="shared" si="237"/>
        <v>1</v>
      </c>
      <c r="AJ3821" s="18" t="str">
        <f t="shared" si="238"/>
        <v>1</v>
      </c>
      <c r="AK3821" s="18" t="str">
        <f t="shared" si="239"/>
        <v>1</v>
      </c>
      <c r="AL3821" s="18">
        <f t="shared" si="240"/>
        <v>0</v>
      </c>
      <c r="AM3821" t="s">
        <v>55</v>
      </c>
      <c r="AN3821" t="s">
        <v>55</v>
      </c>
      <c r="AO3821">
        <v>0</v>
      </c>
      <c r="AP3821">
        <v>1</v>
      </c>
      <c r="AQ3821">
        <v>0</v>
      </c>
      <c r="AR3821" t="s">
        <v>59</v>
      </c>
      <c r="AS3821" t="s">
        <v>80</v>
      </c>
      <c r="AT3821" t="s">
        <v>80</v>
      </c>
      <c r="AU3821" t="s">
        <v>80</v>
      </c>
      <c r="AV3821" t="s">
        <v>9680</v>
      </c>
      <c r="AW3821" t="s">
        <v>3667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1</v>
      </c>
      <c r="BJ3821">
        <v>0</v>
      </c>
      <c r="BK3821">
        <v>0</v>
      </c>
      <c r="BL3821">
        <v>2016031426</v>
      </c>
      <c r="BM3821">
        <v>26</v>
      </c>
    </row>
    <row r="3822" spans="1:65">
      <c r="A3822" t="s">
        <v>9681</v>
      </c>
      <c r="B3822">
        <v>3821</v>
      </c>
      <c r="C3822" t="s">
        <v>57</v>
      </c>
      <c r="D3822" t="s">
        <v>55</v>
      </c>
      <c r="E3822">
        <v>26</v>
      </c>
      <c r="F3822">
        <v>2016031426</v>
      </c>
      <c r="G3822" t="s">
        <v>55</v>
      </c>
      <c r="H3822" t="s">
        <v>4326</v>
      </c>
      <c r="I3822" t="s">
        <v>55</v>
      </c>
      <c r="J3822" t="s">
        <v>55</v>
      </c>
      <c r="K3822" t="s">
        <v>55</v>
      </c>
      <c r="L3822" t="s">
        <v>55</v>
      </c>
      <c r="M3822" t="s">
        <v>55</v>
      </c>
      <c r="N3822" t="s">
        <v>57</v>
      </c>
      <c r="O3822" t="s">
        <v>57</v>
      </c>
      <c r="P3822" t="s">
        <v>57</v>
      </c>
      <c r="Q3822" t="s">
        <v>57</v>
      </c>
      <c r="R3822" t="s">
        <v>57</v>
      </c>
      <c r="S3822" t="s">
        <v>55</v>
      </c>
      <c r="T3822" t="s">
        <v>57</v>
      </c>
      <c r="U3822" t="s">
        <v>57</v>
      </c>
      <c r="V3822" t="s">
        <v>57</v>
      </c>
      <c r="W3822" t="s">
        <v>55</v>
      </c>
      <c r="X3822" t="s">
        <v>57</v>
      </c>
      <c r="Y3822" t="s">
        <v>57</v>
      </c>
      <c r="Z3822" t="s">
        <v>57</v>
      </c>
      <c r="AA3822" t="s">
        <v>57</v>
      </c>
      <c r="AB3822" t="s">
        <v>57</v>
      </c>
      <c r="AC3822" t="s">
        <v>57</v>
      </c>
      <c r="AD3822" t="s">
        <v>57</v>
      </c>
      <c r="AE3822">
        <v>0</v>
      </c>
      <c r="AF3822">
        <v>0</v>
      </c>
      <c r="AG3822">
        <v>0</v>
      </c>
      <c r="AH3822">
        <v>0</v>
      </c>
      <c r="AI3822" s="18" t="str">
        <f t="shared" si="237"/>
        <v>1</v>
      </c>
      <c r="AJ3822" s="18" t="str">
        <f t="shared" si="238"/>
        <v>1</v>
      </c>
      <c r="AK3822" s="18" t="str">
        <f t="shared" si="239"/>
        <v>1</v>
      </c>
      <c r="AL3822" s="18">
        <f t="shared" si="240"/>
        <v>0</v>
      </c>
      <c r="AM3822" t="s">
        <v>55</v>
      </c>
      <c r="AN3822" t="s">
        <v>55</v>
      </c>
      <c r="AO3822">
        <v>0</v>
      </c>
      <c r="AP3822">
        <v>1</v>
      </c>
      <c r="AQ3822">
        <v>0</v>
      </c>
      <c r="AR3822" t="s">
        <v>59</v>
      </c>
      <c r="AS3822" t="s">
        <v>80</v>
      </c>
      <c r="AT3822" t="s">
        <v>80</v>
      </c>
      <c r="AU3822" t="s">
        <v>80</v>
      </c>
      <c r="AV3822" t="s">
        <v>9681</v>
      </c>
      <c r="AW3822" t="s">
        <v>4326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1</v>
      </c>
      <c r="BJ3822">
        <v>0</v>
      </c>
      <c r="BK3822">
        <v>0</v>
      </c>
      <c r="BL3822">
        <v>2016031426</v>
      </c>
      <c r="BM3822">
        <v>26</v>
      </c>
    </row>
    <row r="3823" spans="1:65">
      <c r="A3823" t="s">
        <v>9682</v>
      </c>
      <c r="B3823">
        <v>3822</v>
      </c>
      <c r="C3823" t="s">
        <v>301</v>
      </c>
      <c r="D3823">
        <v>1</v>
      </c>
      <c r="E3823">
        <v>26</v>
      </c>
      <c r="F3823">
        <v>2016031426</v>
      </c>
      <c r="G3823">
        <v>20160314</v>
      </c>
      <c r="H3823" t="s">
        <v>4327</v>
      </c>
      <c r="I3823" t="s">
        <v>54</v>
      </c>
      <c r="J3823" t="s">
        <v>55</v>
      </c>
      <c r="K3823">
        <v>0</v>
      </c>
      <c r="L3823">
        <v>0</v>
      </c>
      <c r="M3823">
        <v>0</v>
      </c>
      <c r="N3823" t="s">
        <v>56</v>
      </c>
      <c r="O3823" t="s">
        <v>57</v>
      </c>
      <c r="P3823" t="s">
        <v>57</v>
      </c>
      <c r="Q3823" t="s">
        <v>3</v>
      </c>
      <c r="R3823" t="s">
        <v>80</v>
      </c>
      <c r="S3823" t="s">
        <v>55</v>
      </c>
      <c r="T3823" t="s">
        <v>56</v>
      </c>
      <c r="U3823" t="s">
        <v>56</v>
      </c>
      <c r="V3823" t="s">
        <v>56</v>
      </c>
      <c r="W3823" t="s">
        <v>55</v>
      </c>
      <c r="X3823" t="s">
        <v>56</v>
      </c>
      <c r="Y3823" t="s">
        <v>56</v>
      </c>
      <c r="Z3823" t="s">
        <v>56</v>
      </c>
      <c r="AA3823" t="s">
        <v>57</v>
      </c>
      <c r="AB3823" t="s">
        <v>56</v>
      </c>
      <c r="AC3823" t="s">
        <v>56</v>
      </c>
      <c r="AD3823" t="s">
        <v>56</v>
      </c>
      <c r="AE3823">
        <v>0</v>
      </c>
      <c r="AF3823">
        <v>0</v>
      </c>
      <c r="AG3823">
        <v>0</v>
      </c>
      <c r="AH3823">
        <v>0</v>
      </c>
      <c r="AI3823" s="18" t="str">
        <f t="shared" si="237"/>
        <v>1</v>
      </c>
      <c r="AJ3823" s="18" t="str">
        <f t="shared" si="238"/>
        <v>1</v>
      </c>
      <c r="AK3823" s="18" t="str">
        <f t="shared" si="239"/>
        <v>1</v>
      </c>
      <c r="AL3823" s="18">
        <f t="shared" si="240"/>
        <v>0</v>
      </c>
      <c r="AM3823" t="s">
        <v>55</v>
      </c>
      <c r="AN3823" t="s">
        <v>55</v>
      </c>
      <c r="AO3823">
        <v>0</v>
      </c>
      <c r="AP3823">
        <v>0</v>
      </c>
      <c r="AQ3823">
        <v>0</v>
      </c>
      <c r="AR3823" t="s">
        <v>59</v>
      </c>
      <c r="AS3823" t="s">
        <v>80</v>
      </c>
      <c r="AT3823" t="s">
        <v>80</v>
      </c>
      <c r="AU3823" t="s">
        <v>80</v>
      </c>
      <c r="AV3823" t="s">
        <v>9682</v>
      </c>
      <c r="AW3823" t="s">
        <v>4327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0</v>
      </c>
      <c r="BK3823">
        <v>1</v>
      </c>
      <c r="BL3823">
        <v>2016031426</v>
      </c>
      <c r="BM3823">
        <v>26</v>
      </c>
    </row>
    <row r="3824" spans="1:65">
      <c r="A3824" t="s">
        <v>9683</v>
      </c>
      <c r="B3824">
        <v>3823</v>
      </c>
      <c r="C3824" t="s">
        <v>57</v>
      </c>
      <c r="D3824" t="s">
        <v>55</v>
      </c>
      <c r="E3824">
        <v>26</v>
      </c>
      <c r="F3824">
        <v>2016031426</v>
      </c>
      <c r="G3824" t="s">
        <v>55</v>
      </c>
      <c r="H3824" t="s">
        <v>4328</v>
      </c>
      <c r="I3824" t="s">
        <v>55</v>
      </c>
      <c r="J3824" t="s">
        <v>55</v>
      </c>
      <c r="K3824" t="s">
        <v>55</v>
      </c>
      <c r="L3824" t="s">
        <v>55</v>
      </c>
      <c r="M3824" t="s">
        <v>55</v>
      </c>
      <c r="N3824" t="s">
        <v>57</v>
      </c>
      <c r="O3824" t="s">
        <v>57</v>
      </c>
      <c r="P3824" t="s">
        <v>57</v>
      </c>
      <c r="Q3824" t="s">
        <v>57</v>
      </c>
      <c r="R3824" t="s">
        <v>57</v>
      </c>
      <c r="S3824" t="s">
        <v>55</v>
      </c>
      <c r="T3824" t="s">
        <v>57</v>
      </c>
      <c r="U3824" t="s">
        <v>57</v>
      </c>
      <c r="V3824" t="s">
        <v>57</v>
      </c>
      <c r="W3824" t="s">
        <v>55</v>
      </c>
      <c r="X3824" t="s">
        <v>57</v>
      </c>
      <c r="Y3824" t="s">
        <v>57</v>
      </c>
      <c r="Z3824" t="s">
        <v>57</v>
      </c>
      <c r="AA3824" t="s">
        <v>57</v>
      </c>
      <c r="AB3824" t="s">
        <v>57</v>
      </c>
      <c r="AC3824" t="s">
        <v>57</v>
      </c>
      <c r="AD3824" t="s">
        <v>57</v>
      </c>
      <c r="AE3824">
        <v>0</v>
      </c>
      <c r="AF3824">
        <v>0</v>
      </c>
      <c r="AG3824">
        <v>0</v>
      </c>
      <c r="AH3824">
        <v>0</v>
      </c>
      <c r="AI3824" s="18" t="str">
        <f t="shared" si="237"/>
        <v>1</v>
      </c>
      <c r="AJ3824" s="18" t="str">
        <f t="shared" si="238"/>
        <v>1</v>
      </c>
      <c r="AK3824" s="18" t="str">
        <f t="shared" si="239"/>
        <v>1</v>
      </c>
      <c r="AL3824" s="18">
        <f t="shared" si="240"/>
        <v>0</v>
      </c>
      <c r="AM3824" t="s">
        <v>55</v>
      </c>
      <c r="AN3824" t="s">
        <v>55</v>
      </c>
      <c r="AO3824">
        <v>0</v>
      </c>
      <c r="AP3824">
        <v>1</v>
      </c>
      <c r="AQ3824">
        <v>0</v>
      </c>
      <c r="AR3824" t="s">
        <v>59</v>
      </c>
      <c r="AS3824" t="s">
        <v>80</v>
      </c>
      <c r="AT3824" t="s">
        <v>80</v>
      </c>
      <c r="AU3824" t="s">
        <v>80</v>
      </c>
      <c r="AV3824" t="s">
        <v>9683</v>
      </c>
      <c r="AW3824" t="s">
        <v>4328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1</v>
      </c>
      <c r="BJ3824">
        <v>0</v>
      </c>
      <c r="BK3824">
        <v>0</v>
      </c>
      <c r="BL3824">
        <v>2016031426</v>
      </c>
      <c r="BM3824">
        <v>26</v>
      </c>
    </row>
    <row r="3825" spans="1:65">
      <c r="A3825" t="s">
        <v>9684</v>
      </c>
      <c r="B3825">
        <v>3824</v>
      </c>
      <c r="C3825" t="s">
        <v>57</v>
      </c>
      <c r="D3825" t="s">
        <v>55</v>
      </c>
      <c r="E3825">
        <v>26</v>
      </c>
      <c r="F3825">
        <v>2016031426</v>
      </c>
      <c r="G3825" t="s">
        <v>55</v>
      </c>
      <c r="H3825" t="s">
        <v>4329</v>
      </c>
      <c r="I3825" t="s">
        <v>55</v>
      </c>
      <c r="J3825" t="s">
        <v>55</v>
      </c>
      <c r="K3825" t="s">
        <v>55</v>
      </c>
      <c r="L3825" t="s">
        <v>55</v>
      </c>
      <c r="M3825" t="s">
        <v>55</v>
      </c>
      <c r="N3825" t="s">
        <v>57</v>
      </c>
      <c r="O3825" t="s">
        <v>57</v>
      </c>
      <c r="P3825" t="s">
        <v>57</v>
      </c>
      <c r="Q3825" t="s">
        <v>57</v>
      </c>
      <c r="R3825" t="s">
        <v>57</v>
      </c>
      <c r="S3825" t="s">
        <v>55</v>
      </c>
      <c r="T3825" t="s">
        <v>57</v>
      </c>
      <c r="U3825" t="s">
        <v>57</v>
      </c>
      <c r="V3825" t="s">
        <v>57</v>
      </c>
      <c r="W3825" t="s">
        <v>55</v>
      </c>
      <c r="X3825" t="s">
        <v>57</v>
      </c>
      <c r="Y3825" t="s">
        <v>57</v>
      </c>
      <c r="Z3825" t="s">
        <v>57</v>
      </c>
      <c r="AA3825" t="s">
        <v>57</v>
      </c>
      <c r="AB3825" t="s">
        <v>57</v>
      </c>
      <c r="AC3825" t="s">
        <v>57</v>
      </c>
      <c r="AD3825" t="s">
        <v>57</v>
      </c>
      <c r="AE3825">
        <v>0</v>
      </c>
      <c r="AF3825">
        <v>0</v>
      </c>
      <c r="AG3825">
        <v>0</v>
      </c>
      <c r="AH3825">
        <v>0</v>
      </c>
      <c r="AI3825" s="18" t="str">
        <f t="shared" si="237"/>
        <v>1</v>
      </c>
      <c r="AJ3825" s="18" t="str">
        <f t="shared" si="238"/>
        <v>1</v>
      </c>
      <c r="AK3825" s="18" t="str">
        <f t="shared" si="239"/>
        <v>1</v>
      </c>
      <c r="AL3825" s="18">
        <f t="shared" si="240"/>
        <v>0</v>
      </c>
      <c r="AM3825" t="s">
        <v>55</v>
      </c>
      <c r="AN3825" t="s">
        <v>55</v>
      </c>
      <c r="AO3825">
        <v>0</v>
      </c>
      <c r="AP3825">
        <v>1</v>
      </c>
      <c r="AQ3825">
        <v>0</v>
      </c>
      <c r="AR3825" t="s">
        <v>59</v>
      </c>
      <c r="AS3825" t="s">
        <v>80</v>
      </c>
      <c r="AT3825" t="s">
        <v>80</v>
      </c>
      <c r="AU3825" t="s">
        <v>80</v>
      </c>
      <c r="AV3825" t="s">
        <v>9684</v>
      </c>
      <c r="AW3825" t="s">
        <v>4329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1</v>
      </c>
      <c r="BJ3825">
        <v>0</v>
      </c>
      <c r="BK3825">
        <v>0</v>
      </c>
      <c r="BL3825">
        <v>2016031426</v>
      </c>
      <c r="BM3825">
        <v>26</v>
      </c>
    </row>
    <row r="3826" spans="1:65">
      <c r="A3826" t="s">
        <v>9685</v>
      </c>
      <c r="B3826">
        <v>3825</v>
      </c>
      <c r="C3826" t="s">
        <v>57</v>
      </c>
      <c r="D3826" t="s">
        <v>55</v>
      </c>
      <c r="E3826">
        <v>26</v>
      </c>
      <c r="F3826">
        <v>2016031426</v>
      </c>
      <c r="G3826" t="s">
        <v>55</v>
      </c>
      <c r="H3826" t="s">
        <v>4330</v>
      </c>
      <c r="I3826" t="s">
        <v>55</v>
      </c>
      <c r="J3826" t="s">
        <v>55</v>
      </c>
      <c r="K3826" t="s">
        <v>55</v>
      </c>
      <c r="L3826" t="s">
        <v>55</v>
      </c>
      <c r="M3826" t="s">
        <v>55</v>
      </c>
      <c r="N3826" t="s">
        <v>57</v>
      </c>
      <c r="O3826" t="s">
        <v>57</v>
      </c>
      <c r="P3826" t="s">
        <v>57</v>
      </c>
      <c r="Q3826" t="s">
        <v>57</v>
      </c>
      <c r="R3826" t="s">
        <v>57</v>
      </c>
      <c r="S3826" t="s">
        <v>55</v>
      </c>
      <c r="T3826" t="s">
        <v>57</v>
      </c>
      <c r="U3826" t="s">
        <v>57</v>
      </c>
      <c r="V3826" t="s">
        <v>57</v>
      </c>
      <c r="W3826" t="s">
        <v>55</v>
      </c>
      <c r="X3826" t="s">
        <v>57</v>
      </c>
      <c r="Y3826" t="s">
        <v>57</v>
      </c>
      <c r="Z3826" t="s">
        <v>57</v>
      </c>
      <c r="AA3826" t="s">
        <v>57</v>
      </c>
      <c r="AB3826" t="s">
        <v>57</v>
      </c>
      <c r="AC3826" t="s">
        <v>57</v>
      </c>
      <c r="AD3826" t="s">
        <v>57</v>
      </c>
      <c r="AE3826">
        <v>0</v>
      </c>
      <c r="AF3826">
        <v>0</v>
      </c>
      <c r="AG3826">
        <v>0</v>
      </c>
      <c r="AH3826">
        <v>0</v>
      </c>
      <c r="AI3826" s="18" t="str">
        <f t="shared" si="237"/>
        <v>1</v>
      </c>
      <c r="AJ3826" s="18" t="str">
        <f t="shared" si="238"/>
        <v>1</v>
      </c>
      <c r="AK3826" s="18" t="str">
        <f t="shared" si="239"/>
        <v>1</v>
      </c>
      <c r="AL3826" s="18">
        <f t="shared" si="240"/>
        <v>0</v>
      </c>
      <c r="AM3826" t="s">
        <v>55</v>
      </c>
      <c r="AN3826" t="s">
        <v>55</v>
      </c>
      <c r="AO3826">
        <v>0</v>
      </c>
      <c r="AP3826">
        <v>1</v>
      </c>
      <c r="AQ3826">
        <v>0</v>
      </c>
      <c r="AR3826" t="s">
        <v>59</v>
      </c>
      <c r="AS3826" t="s">
        <v>80</v>
      </c>
      <c r="AT3826" t="s">
        <v>80</v>
      </c>
      <c r="AU3826" t="s">
        <v>80</v>
      </c>
      <c r="AV3826" t="s">
        <v>9685</v>
      </c>
      <c r="AW3826" t="s">
        <v>4330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1</v>
      </c>
      <c r="BJ3826">
        <v>0</v>
      </c>
      <c r="BK3826">
        <v>0</v>
      </c>
      <c r="BL3826">
        <v>2016031426</v>
      </c>
      <c r="BM3826">
        <v>26</v>
      </c>
    </row>
    <row r="3827" spans="1:65">
      <c r="A3827" t="s">
        <v>9686</v>
      </c>
      <c r="B3827">
        <v>3826</v>
      </c>
      <c r="C3827" t="s">
        <v>301</v>
      </c>
      <c r="D3827">
        <v>1</v>
      </c>
      <c r="E3827">
        <v>26</v>
      </c>
      <c r="F3827">
        <v>2016031426</v>
      </c>
      <c r="G3827">
        <v>20160314</v>
      </c>
      <c r="H3827" t="s">
        <v>2085</v>
      </c>
      <c r="I3827" t="s">
        <v>54</v>
      </c>
      <c r="J3827" t="s">
        <v>55</v>
      </c>
      <c r="K3827">
        <v>0</v>
      </c>
      <c r="L3827">
        <v>0</v>
      </c>
      <c r="M3827">
        <v>0</v>
      </c>
      <c r="N3827" t="s">
        <v>56</v>
      </c>
      <c r="O3827" t="s">
        <v>57</v>
      </c>
      <c r="P3827" t="s">
        <v>57</v>
      </c>
      <c r="Q3827" t="s">
        <v>3</v>
      </c>
      <c r="R3827" t="s">
        <v>4218</v>
      </c>
      <c r="S3827" t="s">
        <v>55</v>
      </c>
      <c r="T3827" t="s">
        <v>68</v>
      </c>
      <c r="U3827" t="s">
        <v>56</v>
      </c>
      <c r="V3827" t="s">
        <v>56</v>
      </c>
      <c r="W3827" t="s">
        <v>55</v>
      </c>
      <c r="X3827" t="s">
        <v>56</v>
      </c>
      <c r="Y3827" t="s">
        <v>56</v>
      </c>
      <c r="Z3827" t="s">
        <v>68</v>
      </c>
      <c r="AA3827" t="s">
        <v>132</v>
      </c>
      <c r="AB3827" t="s">
        <v>56</v>
      </c>
      <c r="AC3827" t="s">
        <v>56</v>
      </c>
      <c r="AD3827" t="s">
        <v>56</v>
      </c>
      <c r="AE3827">
        <v>0</v>
      </c>
      <c r="AF3827">
        <v>0</v>
      </c>
      <c r="AG3827">
        <v>0</v>
      </c>
      <c r="AH3827">
        <v>0</v>
      </c>
      <c r="AI3827" s="18" t="str">
        <f t="shared" si="237"/>
        <v>1</v>
      </c>
      <c r="AJ3827" s="18" t="str">
        <f t="shared" si="238"/>
        <v>1</v>
      </c>
      <c r="AK3827" s="18" t="str">
        <f t="shared" si="239"/>
        <v>1</v>
      </c>
      <c r="AL3827" s="18">
        <f t="shared" si="240"/>
        <v>0</v>
      </c>
      <c r="AM3827" t="s">
        <v>55</v>
      </c>
      <c r="AN3827" t="s">
        <v>55</v>
      </c>
      <c r="AO3827">
        <v>1</v>
      </c>
      <c r="AP3827">
        <v>0</v>
      </c>
      <c r="AQ3827">
        <v>0</v>
      </c>
      <c r="AR3827" t="s">
        <v>59</v>
      </c>
      <c r="AS3827" t="s">
        <v>4218</v>
      </c>
      <c r="AT3827" t="s">
        <v>4218</v>
      </c>
      <c r="AU3827" t="s">
        <v>4450</v>
      </c>
      <c r="AV3827" t="s">
        <v>9686</v>
      </c>
      <c r="AW3827" t="s">
        <v>2085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1</v>
      </c>
      <c r="BI3827">
        <v>0</v>
      </c>
      <c r="BJ3827">
        <v>0</v>
      </c>
      <c r="BK3827">
        <v>1</v>
      </c>
      <c r="BL3827">
        <v>2016031426</v>
      </c>
      <c r="BM3827">
        <v>26</v>
      </c>
    </row>
    <row r="3828" spans="1:65">
      <c r="A3828" t="s">
        <v>9687</v>
      </c>
      <c r="B3828">
        <v>3827</v>
      </c>
      <c r="C3828" t="s">
        <v>301</v>
      </c>
      <c r="D3828">
        <v>1</v>
      </c>
      <c r="E3828">
        <v>26</v>
      </c>
      <c r="F3828">
        <v>2016031426</v>
      </c>
      <c r="G3828">
        <v>20160314</v>
      </c>
      <c r="H3828" t="s">
        <v>2087</v>
      </c>
      <c r="I3828" t="s">
        <v>54</v>
      </c>
      <c r="J3828" t="s">
        <v>55</v>
      </c>
      <c r="K3828">
        <v>1</v>
      </c>
      <c r="L3828">
        <v>0</v>
      </c>
      <c r="M3828">
        <v>1</v>
      </c>
      <c r="N3828" t="s">
        <v>56</v>
      </c>
      <c r="O3828" t="s">
        <v>217</v>
      </c>
      <c r="P3828" t="s">
        <v>68</v>
      </c>
      <c r="Q3828" t="s">
        <v>3</v>
      </c>
      <c r="R3828" t="s">
        <v>4218</v>
      </c>
      <c r="S3828" t="s">
        <v>55</v>
      </c>
      <c r="T3828" t="s">
        <v>56</v>
      </c>
      <c r="U3828" t="s">
        <v>56</v>
      </c>
      <c r="V3828" t="s">
        <v>56</v>
      </c>
      <c r="W3828" t="s">
        <v>55</v>
      </c>
      <c r="X3828" t="s">
        <v>56</v>
      </c>
      <c r="Y3828" t="s">
        <v>56</v>
      </c>
      <c r="Z3828" t="s">
        <v>56</v>
      </c>
      <c r="AA3828" t="s">
        <v>57</v>
      </c>
      <c r="AB3828" t="s">
        <v>56</v>
      </c>
      <c r="AC3828" t="s">
        <v>68</v>
      </c>
      <c r="AD3828" t="s">
        <v>56</v>
      </c>
      <c r="AE3828">
        <v>0</v>
      </c>
      <c r="AF3828">
        <v>0</v>
      </c>
      <c r="AG3828">
        <v>0</v>
      </c>
      <c r="AH3828">
        <v>0</v>
      </c>
      <c r="AI3828" s="18" t="str">
        <f t="shared" si="237"/>
        <v>1</v>
      </c>
      <c r="AJ3828" s="18" t="str">
        <f t="shared" si="238"/>
        <v>1</v>
      </c>
      <c r="AK3828" s="18" t="str">
        <f t="shared" si="239"/>
        <v>1</v>
      </c>
      <c r="AL3828" s="18">
        <f t="shared" si="240"/>
        <v>0</v>
      </c>
      <c r="AM3828" t="s">
        <v>55</v>
      </c>
      <c r="AN3828" t="s">
        <v>55</v>
      </c>
      <c r="AO3828">
        <v>0</v>
      </c>
      <c r="AP3828">
        <v>0</v>
      </c>
      <c r="AQ3828">
        <v>0</v>
      </c>
      <c r="AR3828" t="s">
        <v>59</v>
      </c>
      <c r="AS3828" t="s">
        <v>4218</v>
      </c>
      <c r="AT3828" t="s">
        <v>4218</v>
      </c>
      <c r="AU3828" t="s">
        <v>4450</v>
      </c>
      <c r="AV3828" t="s">
        <v>9687</v>
      </c>
      <c r="AW3828" t="s">
        <v>2087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1</v>
      </c>
      <c r="BI3828">
        <v>0</v>
      </c>
      <c r="BJ3828">
        <v>0</v>
      </c>
      <c r="BK3828">
        <v>1</v>
      </c>
      <c r="BL3828">
        <v>2016031426</v>
      </c>
      <c r="BM3828">
        <v>26</v>
      </c>
    </row>
    <row r="3829" spans="1:65">
      <c r="A3829" t="s">
        <v>9688</v>
      </c>
      <c r="B3829">
        <v>3828</v>
      </c>
      <c r="C3829" t="s">
        <v>301</v>
      </c>
      <c r="D3829">
        <v>1</v>
      </c>
      <c r="E3829">
        <v>26</v>
      </c>
      <c r="F3829">
        <v>2016031426</v>
      </c>
      <c r="G3829">
        <v>20160314</v>
      </c>
      <c r="H3829" t="s">
        <v>4331</v>
      </c>
      <c r="I3829" t="s">
        <v>54</v>
      </c>
      <c r="J3829" t="s">
        <v>55</v>
      </c>
      <c r="K3829">
        <v>0</v>
      </c>
      <c r="L3829">
        <v>0</v>
      </c>
      <c r="M3829">
        <v>0</v>
      </c>
      <c r="N3829" t="s">
        <v>56</v>
      </c>
      <c r="O3829" t="s">
        <v>57</v>
      </c>
      <c r="P3829" t="s">
        <v>57</v>
      </c>
      <c r="Q3829" t="s">
        <v>3</v>
      </c>
      <c r="R3829" t="s">
        <v>80</v>
      </c>
      <c r="S3829" t="s">
        <v>55</v>
      </c>
      <c r="T3829" t="s">
        <v>56</v>
      </c>
      <c r="U3829" t="s">
        <v>56</v>
      </c>
      <c r="V3829" t="s">
        <v>56</v>
      </c>
      <c r="W3829" t="s">
        <v>55</v>
      </c>
      <c r="X3829" t="s">
        <v>56</v>
      </c>
      <c r="Y3829" t="s">
        <v>56</v>
      </c>
      <c r="Z3829" t="s">
        <v>56</v>
      </c>
      <c r="AA3829" t="s">
        <v>57</v>
      </c>
      <c r="AB3829" t="s">
        <v>56</v>
      </c>
      <c r="AC3829" t="s">
        <v>56</v>
      </c>
      <c r="AD3829" t="s">
        <v>56</v>
      </c>
      <c r="AE3829">
        <v>0</v>
      </c>
      <c r="AF3829">
        <v>0</v>
      </c>
      <c r="AG3829">
        <v>0</v>
      </c>
      <c r="AH3829">
        <v>0</v>
      </c>
      <c r="AI3829" s="18" t="str">
        <f t="shared" si="237"/>
        <v>1</v>
      </c>
      <c r="AJ3829" s="18" t="str">
        <f t="shared" si="238"/>
        <v>1</v>
      </c>
      <c r="AK3829" s="18" t="str">
        <f t="shared" si="239"/>
        <v>1</v>
      </c>
      <c r="AL3829" s="18">
        <f t="shared" si="240"/>
        <v>0</v>
      </c>
      <c r="AM3829" t="s">
        <v>55</v>
      </c>
      <c r="AN3829" t="s">
        <v>55</v>
      </c>
      <c r="AO3829">
        <v>0</v>
      </c>
      <c r="AP3829">
        <v>0</v>
      </c>
      <c r="AQ3829">
        <v>0</v>
      </c>
      <c r="AR3829" t="s">
        <v>59</v>
      </c>
      <c r="AS3829" t="s">
        <v>80</v>
      </c>
      <c r="AT3829" t="s">
        <v>80</v>
      </c>
      <c r="AU3829" t="s">
        <v>80</v>
      </c>
      <c r="AV3829" t="s">
        <v>9688</v>
      </c>
      <c r="AW3829" t="s">
        <v>4331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1</v>
      </c>
      <c r="BI3829">
        <v>0</v>
      </c>
      <c r="BJ3829">
        <v>0</v>
      </c>
      <c r="BK3829">
        <v>1</v>
      </c>
      <c r="BL3829">
        <v>2016031426</v>
      </c>
      <c r="BM3829">
        <v>26</v>
      </c>
    </row>
    <row r="3830" spans="1:65">
      <c r="A3830" t="s">
        <v>9689</v>
      </c>
      <c r="B3830">
        <v>3829</v>
      </c>
      <c r="C3830" t="s">
        <v>57</v>
      </c>
      <c r="D3830" t="s">
        <v>55</v>
      </c>
      <c r="E3830">
        <v>26</v>
      </c>
      <c r="F3830">
        <v>2016031426</v>
      </c>
      <c r="G3830" t="s">
        <v>55</v>
      </c>
      <c r="H3830" t="s">
        <v>4332</v>
      </c>
      <c r="I3830" t="s">
        <v>55</v>
      </c>
      <c r="J3830" t="s">
        <v>55</v>
      </c>
      <c r="K3830" t="s">
        <v>55</v>
      </c>
      <c r="L3830" t="s">
        <v>55</v>
      </c>
      <c r="M3830" t="s">
        <v>55</v>
      </c>
      <c r="N3830" t="s">
        <v>57</v>
      </c>
      <c r="O3830" t="s">
        <v>57</v>
      </c>
      <c r="P3830" t="s">
        <v>57</v>
      </c>
      <c r="Q3830" t="s">
        <v>57</v>
      </c>
      <c r="R3830" t="s">
        <v>57</v>
      </c>
      <c r="S3830" t="s">
        <v>55</v>
      </c>
      <c r="T3830" t="s">
        <v>57</v>
      </c>
      <c r="U3830" t="s">
        <v>57</v>
      </c>
      <c r="V3830" t="s">
        <v>57</v>
      </c>
      <c r="W3830" t="s">
        <v>55</v>
      </c>
      <c r="X3830" t="s">
        <v>57</v>
      </c>
      <c r="Y3830" t="s">
        <v>57</v>
      </c>
      <c r="Z3830" t="s">
        <v>57</v>
      </c>
      <c r="AA3830" t="s">
        <v>57</v>
      </c>
      <c r="AB3830" t="s">
        <v>57</v>
      </c>
      <c r="AC3830" t="s">
        <v>57</v>
      </c>
      <c r="AD3830" t="s">
        <v>57</v>
      </c>
      <c r="AE3830">
        <v>0</v>
      </c>
      <c r="AF3830">
        <v>0</v>
      </c>
      <c r="AG3830">
        <v>0</v>
      </c>
      <c r="AH3830">
        <v>0</v>
      </c>
      <c r="AI3830" s="18" t="str">
        <f t="shared" si="237"/>
        <v>1</v>
      </c>
      <c r="AJ3830" s="18" t="str">
        <f t="shared" si="238"/>
        <v>1</v>
      </c>
      <c r="AK3830" s="18" t="str">
        <f t="shared" si="239"/>
        <v>1</v>
      </c>
      <c r="AL3830" s="18">
        <f t="shared" si="240"/>
        <v>0</v>
      </c>
      <c r="AM3830" t="s">
        <v>55</v>
      </c>
      <c r="AN3830" t="s">
        <v>55</v>
      </c>
      <c r="AO3830">
        <v>0</v>
      </c>
      <c r="AP3830">
        <v>1</v>
      </c>
      <c r="AQ3830">
        <v>0</v>
      </c>
      <c r="AR3830" t="s">
        <v>59</v>
      </c>
      <c r="AS3830" t="s">
        <v>80</v>
      </c>
      <c r="AT3830" t="s">
        <v>80</v>
      </c>
      <c r="AU3830" t="s">
        <v>80</v>
      </c>
      <c r="AV3830" t="s">
        <v>9689</v>
      </c>
      <c r="AW3830" t="s">
        <v>4332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1</v>
      </c>
      <c r="BJ3830">
        <v>0</v>
      </c>
      <c r="BK3830">
        <v>0</v>
      </c>
      <c r="BL3830">
        <v>2016031426</v>
      </c>
      <c r="BM3830">
        <v>26</v>
      </c>
    </row>
    <row r="3831" spans="1:65">
      <c r="A3831" t="s">
        <v>9690</v>
      </c>
      <c r="B3831">
        <v>3830</v>
      </c>
      <c r="C3831" t="s">
        <v>301</v>
      </c>
      <c r="D3831">
        <v>1</v>
      </c>
      <c r="E3831">
        <v>26</v>
      </c>
      <c r="F3831">
        <v>2016031426</v>
      </c>
      <c r="G3831">
        <v>20160314</v>
      </c>
      <c r="H3831" t="s">
        <v>4333</v>
      </c>
      <c r="I3831" t="s">
        <v>54</v>
      </c>
      <c r="J3831" t="s">
        <v>55</v>
      </c>
      <c r="K3831">
        <v>0</v>
      </c>
      <c r="L3831">
        <v>0</v>
      </c>
      <c r="M3831">
        <v>0</v>
      </c>
      <c r="N3831" t="s">
        <v>56</v>
      </c>
      <c r="O3831" t="s">
        <v>57</v>
      </c>
      <c r="P3831" t="s">
        <v>57</v>
      </c>
      <c r="Q3831" t="s">
        <v>3</v>
      </c>
      <c r="R3831" t="s">
        <v>4218</v>
      </c>
      <c r="S3831" t="s">
        <v>55</v>
      </c>
      <c r="T3831" t="s">
        <v>68</v>
      </c>
      <c r="U3831" t="s">
        <v>56</v>
      </c>
      <c r="V3831" t="s">
        <v>56</v>
      </c>
      <c r="W3831" t="s">
        <v>55</v>
      </c>
      <c r="X3831" t="s">
        <v>56</v>
      </c>
      <c r="Y3831" t="s">
        <v>56</v>
      </c>
      <c r="Z3831" t="s">
        <v>56</v>
      </c>
      <c r="AA3831" t="s">
        <v>57</v>
      </c>
      <c r="AB3831" t="s">
        <v>56</v>
      </c>
      <c r="AC3831" t="s">
        <v>56</v>
      </c>
      <c r="AD3831" t="s">
        <v>56</v>
      </c>
      <c r="AE3831">
        <v>0</v>
      </c>
      <c r="AF3831">
        <v>0</v>
      </c>
      <c r="AG3831">
        <v>0</v>
      </c>
      <c r="AH3831">
        <v>0</v>
      </c>
      <c r="AI3831" s="18" t="str">
        <f t="shared" si="237"/>
        <v>1</v>
      </c>
      <c r="AJ3831" s="18" t="str">
        <f t="shared" si="238"/>
        <v>1</v>
      </c>
      <c r="AK3831" s="18" t="str">
        <f t="shared" si="239"/>
        <v>1</v>
      </c>
      <c r="AL3831" s="18">
        <f t="shared" si="240"/>
        <v>0</v>
      </c>
      <c r="AM3831" t="s">
        <v>55</v>
      </c>
      <c r="AN3831" t="s">
        <v>55</v>
      </c>
      <c r="AO3831">
        <v>0</v>
      </c>
      <c r="AP3831">
        <v>0</v>
      </c>
      <c r="AQ3831">
        <v>0</v>
      </c>
      <c r="AR3831" t="s">
        <v>59</v>
      </c>
      <c r="AS3831" t="s">
        <v>4218</v>
      </c>
      <c r="AT3831" t="s">
        <v>4218</v>
      </c>
      <c r="AU3831" t="s">
        <v>4450</v>
      </c>
      <c r="AV3831" t="s">
        <v>9690</v>
      </c>
      <c r="AW3831" t="s">
        <v>4333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  <c r="BJ3831">
        <v>0</v>
      </c>
      <c r="BK3831">
        <v>1</v>
      </c>
      <c r="BL3831">
        <v>2016031426</v>
      </c>
      <c r="BM3831">
        <v>26</v>
      </c>
    </row>
    <row r="3832" spans="1:65">
      <c r="A3832" t="s">
        <v>9691</v>
      </c>
      <c r="B3832">
        <v>3831</v>
      </c>
      <c r="C3832" t="s">
        <v>301</v>
      </c>
      <c r="D3832">
        <v>1</v>
      </c>
      <c r="E3832">
        <v>26</v>
      </c>
      <c r="F3832">
        <v>2016031426</v>
      </c>
      <c r="G3832">
        <v>20160314</v>
      </c>
      <c r="H3832" t="s">
        <v>4334</v>
      </c>
      <c r="I3832" t="s">
        <v>54</v>
      </c>
      <c r="J3832" t="s">
        <v>55</v>
      </c>
      <c r="K3832">
        <v>0</v>
      </c>
      <c r="L3832">
        <v>0</v>
      </c>
      <c r="M3832">
        <v>0</v>
      </c>
      <c r="N3832" t="s">
        <v>56</v>
      </c>
      <c r="O3832" t="s">
        <v>57</v>
      </c>
      <c r="P3832" t="s">
        <v>57</v>
      </c>
      <c r="Q3832" t="s">
        <v>3</v>
      </c>
      <c r="R3832" t="s">
        <v>4218</v>
      </c>
      <c r="S3832" t="s">
        <v>55</v>
      </c>
      <c r="T3832" t="s">
        <v>68</v>
      </c>
      <c r="U3832" t="s">
        <v>56</v>
      </c>
      <c r="V3832" t="s">
        <v>68</v>
      </c>
      <c r="W3832" t="s">
        <v>55</v>
      </c>
      <c r="X3832" t="s">
        <v>56</v>
      </c>
      <c r="Y3832" t="s">
        <v>56</v>
      </c>
      <c r="Z3832" t="s">
        <v>56</v>
      </c>
      <c r="AA3832" t="s">
        <v>57</v>
      </c>
      <c r="AB3832" t="s">
        <v>56</v>
      </c>
      <c r="AC3832" t="s">
        <v>56</v>
      </c>
      <c r="AD3832" t="s">
        <v>56</v>
      </c>
      <c r="AE3832">
        <v>0</v>
      </c>
      <c r="AF3832">
        <v>0</v>
      </c>
      <c r="AG3832">
        <v>0</v>
      </c>
      <c r="AH3832">
        <v>0</v>
      </c>
      <c r="AI3832" s="18" t="str">
        <f t="shared" si="237"/>
        <v>1</v>
      </c>
      <c r="AJ3832" s="18" t="str">
        <f t="shared" si="238"/>
        <v>1</v>
      </c>
      <c r="AK3832" s="18" t="str">
        <f t="shared" si="239"/>
        <v>1</v>
      </c>
      <c r="AL3832" s="18">
        <f t="shared" si="240"/>
        <v>0</v>
      </c>
      <c r="AM3832" t="s">
        <v>55</v>
      </c>
      <c r="AN3832" t="s">
        <v>55</v>
      </c>
      <c r="AO3832">
        <v>1</v>
      </c>
      <c r="AP3832">
        <v>0</v>
      </c>
      <c r="AQ3832">
        <v>0</v>
      </c>
      <c r="AR3832" t="s">
        <v>59</v>
      </c>
      <c r="AS3832" t="s">
        <v>4218</v>
      </c>
      <c r="AT3832" t="s">
        <v>4218</v>
      </c>
      <c r="AU3832" t="s">
        <v>4450</v>
      </c>
      <c r="AV3832" t="s">
        <v>9691</v>
      </c>
      <c r="AW3832" t="s">
        <v>4334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0</v>
      </c>
      <c r="BK3832">
        <v>1</v>
      </c>
      <c r="BL3832">
        <v>2016031426</v>
      </c>
      <c r="BM3832">
        <v>26</v>
      </c>
    </row>
    <row r="3833" spans="1:65">
      <c r="A3833" t="s">
        <v>9692</v>
      </c>
      <c r="B3833">
        <v>3832</v>
      </c>
      <c r="C3833" t="s">
        <v>301</v>
      </c>
      <c r="D3833">
        <v>1</v>
      </c>
      <c r="E3833">
        <v>26</v>
      </c>
      <c r="F3833">
        <v>2016031426</v>
      </c>
      <c r="G3833">
        <v>20160314</v>
      </c>
      <c r="H3833" t="s">
        <v>4335</v>
      </c>
      <c r="I3833" t="s">
        <v>54</v>
      </c>
      <c r="J3833" t="s">
        <v>55</v>
      </c>
      <c r="K3833">
        <v>0</v>
      </c>
      <c r="L3833">
        <v>0</v>
      </c>
      <c r="M3833">
        <v>0</v>
      </c>
      <c r="N3833" t="s">
        <v>56</v>
      </c>
      <c r="O3833" t="s">
        <v>57</v>
      </c>
      <c r="P3833" t="s">
        <v>57</v>
      </c>
      <c r="Q3833" t="s">
        <v>3</v>
      </c>
      <c r="R3833" t="s">
        <v>80</v>
      </c>
      <c r="S3833" t="s">
        <v>55</v>
      </c>
      <c r="T3833" t="s">
        <v>68</v>
      </c>
      <c r="U3833" t="s">
        <v>56</v>
      </c>
      <c r="V3833" t="s">
        <v>56</v>
      </c>
      <c r="W3833" t="s">
        <v>55</v>
      </c>
      <c r="X3833" t="s">
        <v>56</v>
      </c>
      <c r="Y3833" t="s">
        <v>56</v>
      </c>
      <c r="Z3833" t="s">
        <v>56</v>
      </c>
      <c r="AA3833" t="s">
        <v>57</v>
      </c>
      <c r="AB3833" t="s">
        <v>56</v>
      </c>
      <c r="AC3833" t="s">
        <v>68</v>
      </c>
      <c r="AD3833" t="s">
        <v>56</v>
      </c>
      <c r="AE3833">
        <v>0</v>
      </c>
      <c r="AF3833">
        <v>0</v>
      </c>
      <c r="AG3833">
        <v>0</v>
      </c>
      <c r="AH3833">
        <v>0</v>
      </c>
      <c r="AI3833" s="18" t="str">
        <f t="shared" si="237"/>
        <v>1</v>
      </c>
      <c r="AJ3833" s="18" t="str">
        <f t="shared" si="238"/>
        <v>1</v>
      </c>
      <c r="AK3833" s="18" t="str">
        <f t="shared" si="239"/>
        <v>1</v>
      </c>
      <c r="AL3833" s="18">
        <f t="shared" si="240"/>
        <v>0</v>
      </c>
      <c r="AM3833" t="s">
        <v>55</v>
      </c>
      <c r="AN3833" t="s">
        <v>55</v>
      </c>
      <c r="AO3833">
        <v>0</v>
      </c>
      <c r="AP3833">
        <v>0</v>
      </c>
      <c r="AQ3833">
        <v>0</v>
      </c>
      <c r="AR3833" t="s">
        <v>59</v>
      </c>
      <c r="AS3833" t="s">
        <v>80</v>
      </c>
      <c r="AT3833" t="s">
        <v>80</v>
      </c>
      <c r="AU3833" t="s">
        <v>80</v>
      </c>
      <c r="AV3833" t="s">
        <v>9692</v>
      </c>
      <c r="AW3833" t="s">
        <v>4335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</v>
      </c>
      <c r="BI3833">
        <v>0</v>
      </c>
      <c r="BJ3833">
        <v>0</v>
      </c>
      <c r="BK3833">
        <v>1</v>
      </c>
      <c r="BL3833">
        <v>2016031426</v>
      </c>
      <c r="BM3833">
        <v>26</v>
      </c>
    </row>
    <row r="3834" spans="1:65">
      <c r="A3834" t="s">
        <v>9693</v>
      </c>
      <c r="B3834">
        <v>3833</v>
      </c>
      <c r="C3834" t="s">
        <v>301</v>
      </c>
      <c r="D3834">
        <v>1</v>
      </c>
      <c r="E3834">
        <v>26</v>
      </c>
      <c r="F3834">
        <v>2016031426</v>
      </c>
      <c r="G3834">
        <v>20160314</v>
      </c>
      <c r="H3834" t="s">
        <v>4336</v>
      </c>
      <c r="I3834" t="s">
        <v>54</v>
      </c>
      <c r="J3834" t="s">
        <v>55</v>
      </c>
      <c r="K3834">
        <v>0</v>
      </c>
      <c r="L3834">
        <v>0</v>
      </c>
      <c r="M3834">
        <v>0</v>
      </c>
      <c r="N3834" t="s">
        <v>56</v>
      </c>
      <c r="O3834" t="s">
        <v>57</v>
      </c>
      <c r="P3834" t="s">
        <v>57</v>
      </c>
      <c r="Q3834" t="s">
        <v>3</v>
      </c>
      <c r="R3834" t="s">
        <v>4218</v>
      </c>
      <c r="S3834" t="s">
        <v>55</v>
      </c>
      <c r="T3834" t="s">
        <v>68</v>
      </c>
      <c r="U3834" t="s">
        <v>56</v>
      </c>
      <c r="V3834" t="s">
        <v>56</v>
      </c>
      <c r="W3834" t="s">
        <v>55</v>
      </c>
      <c r="X3834" t="s">
        <v>56</v>
      </c>
      <c r="Y3834" t="s">
        <v>56</v>
      </c>
      <c r="Z3834" t="s">
        <v>68</v>
      </c>
      <c r="AA3834" t="s">
        <v>132</v>
      </c>
      <c r="AB3834" t="s">
        <v>56</v>
      </c>
      <c r="AC3834" t="s">
        <v>56</v>
      </c>
      <c r="AD3834" t="s">
        <v>56</v>
      </c>
      <c r="AE3834">
        <v>0</v>
      </c>
      <c r="AF3834">
        <v>0</v>
      </c>
      <c r="AG3834">
        <v>0</v>
      </c>
      <c r="AH3834">
        <v>0</v>
      </c>
      <c r="AI3834" s="18" t="str">
        <f t="shared" si="237"/>
        <v>1</v>
      </c>
      <c r="AJ3834" s="18" t="str">
        <f t="shared" si="238"/>
        <v>1</v>
      </c>
      <c r="AK3834" s="18" t="str">
        <f t="shared" si="239"/>
        <v>1</v>
      </c>
      <c r="AL3834" s="18">
        <f t="shared" si="240"/>
        <v>0</v>
      </c>
      <c r="AM3834" t="s">
        <v>55</v>
      </c>
      <c r="AN3834" t="s">
        <v>55</v>
      </c>
      <c r="AO3834">
        <v>0</v>
      </c>
      <c r="AP3834">
        <v>0</v>
      </c>
      <c r="AQ3834">
        <v>0</v>
      </c>
      <c r="AR3834" t="s">
        <v>59</v>
      </c>
      <c r="AS3834" t="s">
        <v>4218</v>
      </c>
      <c r="AT3834" t="s">
        <v>4218</v>
      </c>
      <c r="AU3834" t="s">
        <v>4450</v>
      </c>
      <c r="AV3834" t="s">
        <v>9693</v>
      </c>
      <c r="AW3834" t="s">
        <v>4336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  <c r="BJ3834">
        <v>0</v>
      </c>
      <c r="BK3834">
        <v>1</v>
      </c>
      <c r="BL3834">
        <v>2016031426</v>
      </c>
      <c r="BM3834">
        <v>26</v>
      </c>
    </row>
    <row r="3835" spans="1:65">
      <c r="A3835" t="s">
        <v>9694</v>
      </c>
      <c r="B3835">
        <v>3834</v>
      </c>
      <c r="C3835" t="s">
        <v>57</v>
      </c>
      <c r="D3835" t="s">
        <v>55</v>
      </c>
      <c r="E3835">
        <v>26</v>
      </c>
      <c r="F3835">
        <v>2016031426</v>
      </c>
      <c r="G3835" t="s">
        <v>55</v>
      </c>
      <c r="H3835" t="s">
        <v>4337</v>
      </c>
      <c r="I3835" t="s">
        <v>55</v>
      </c>
      <c r="J3835" t="s">
        <v>55</v>
      </c>
      <c r="K3835" t="s">
        <v>55</v>
      </c>
      <c r="L3835" t="s">
        <v>55</v>
      </c>
      <c r="M3835" t="s">
        <v>55</v>
      </c>
      <c r="N3835" t="s">
        <v>57</v>
      </c>
      <c r="O3835" t="s">
        <v>57</v>
      </c>
      <c r="P3835" t="s">
        <v>57</v>
      </c>
      <c r="Q3835" t="s">
        <v>57</v>
      </c>
      <c r="R3835" t="s">
        <v>57</v>
      </c>
      <c r="S3835" t="s">
        <v>55</v>
      </c>
      <c r="T3835" t="s">
        <v>57</v>
      </c>
      <c r="U3835" t="s">
        <v>57</v>
      </c>
      <c r="V3835" t="s">
        <v>57</v>
      </c>
      <c r="W3835" t="s">
        <v>55</v>
      </c>
      <c r="X3835" t="s">
        <v>57</v>
      </c>
      <c r="Y3835" t="s">
        <v>57</v>
      </c>
      <c r="Z3835" t="s">
        <v>57</v>
      </c>
      <c r="AA3835" t="s">
        <v>57</v>
      </c>
      <c r="AB3835" t="s">
        <v>57</v>
      </c>
      <c r="AC3835" t="s">
        <v>57</v>
      </c>
      <c r="AD3835" t="s">
        <v>57</v>
      </c>
      <c r="AE3835">
        <v>0</v>
      </c>
      <c r="AF3835">
        <v>0</v>
      </c>
      <c r="AG3835">
        <v>0</v>
      </c>
      <c r="AH3835">
        <v>0</v>
      </c>
      <c r="AI3835" s="18" t="str">
        <f t="shared" si="237"/>
        <v>1</v>
      </c>
      <c r="AJ3835" s="18" t="str">
        <f t="shared" si="238"/>
        <v>1</v>
      </c>
      <c r="AK3835" s="18" t="str">
        <f t="shared" si="239"/>
        <v>1</v>
      </c>
      <c r="AL3835" s="18">
        <f t="shared" si="240"/>
        <v>0</v>
      </c>
      <c r="AM3835" t="s">
        <v>55</v>
      </c>
      <c r="AN3835" t="s">
        <v>55</v>
      </c>
      <c r="AO3835">
        <v>0</v>
      </c>
      <c r="AP3835">
        <v>1</v>
      </c>
      <c r="AQ3835">
        <v>0</v>
      </c>
      <c r="AR3835" t="s">
        <v>59</v>
      </c>
      <c r="AS3835" t="s">
        <v>80</v>
      </c>
      <c r="AT3835" t="s">
        <v>80</v>
      </c>
      <c r="AU3835" t="s">
        <v>80</v>
      </c>
      <c r="AV3835" t="s">
        <v>9694</v>
      </c>
      <c r="AW3835" t="s">
        <v>4337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1</v>
      </c>
      <c r="BJ3835">
        <v>0</v>
      </c>
      <c r="BK3835">
        <v>0</v>
      </c>
      <c r="BL3835">
        <v>2016031426</v>
      </c>
      <c r="BM3835">
        <v>26</v>
      </c>
    </row>
    <row r="3836" spans="1:65">
      <c r="A3836" t="s">
        <v>9695</v>
      </c>
      <c r="B3836">
        <v>3835</v>
      </c>
      <c r="C3836" t="s">
        <v>301</v>
      </c>
      <c r="D3836">
        <v>1</v>
      </c>
      <c r="E3836">
        <v>26</v>
      </c>
      <c r="F3836">
        <v>2016031426</v>
      </c>
      <c r="G3836">
        <v>20160314</v>
      </c>
      <c r="H3836" t="s">
        <v>4338</v>
      </c>
      <c r="I3836" t="s">
        <v>54</v>
      </c>
      <c r="J3836" t="s">
        <v>55</v>
      </c>
      <c r="K3836">
        <v>1</v>
      </c>
      <c r="L3836">
        <v>1</v>
      </c>
      <c r="M3836">
        <v>0</v>
      </c>
      <c r="N3836" t="s">
        <v>56</v>
      </c>
      <c r="O3836" t="s">
        <v>1034</v>
      </c>
      <c r="P3836" t="s">
        <v>68</v>
      </c>
      <c r="Q3836" t="s">
        <v>3</v>
      </c>
      <c r="R3836" t="s">
        <v>4218</v>
      </c>
      <c r="S3836" t="s">
        <v>55</v>
      </c>
      <c r="T3836" t="s">
        <v>68</v>
      </c>
      <c r="U3836" t="s">
        <v>56</v>
      </c>
      <c r="V3836" t="s">
        <v>56</v>
      </c>
      <c r="W3836" t="s">
        <v>55</v>
      </c>
      <c r="X3836" t="s">
        <v>56</v>
      </c>
      <c r="Y3836" t="s">
        <v>56</v>
      </c>
      <c r="Z3836" t="s">
        <v>68</v>
      </c>
      <c r="AA3836" t="s">
        <v>132</v>
      </c>
      <c r="AB3836" t="s">
        <v>56</v>
      </c>
      <c r="AC3836" t="s">
        <v>56</v>
      </c>
      <c r="AD3836" t="s">
        <v>56</v>
      </c>
      <c r="AE3836">
        <v>0</v>
      </c>
      <c r="AF3836">
        <v>0</v>
      </c>
      <c r="AG3836">
        <v>0</v>
      </c>
      <c r="AH3836">
        <v>0</v>
      </c>
      <c r="AI3836" s="18" t="str">
        <f t="shared" si="237"/>
        <v>1</v>
      </c>
      <c r="AJ3836" s="18" t="str">
        <f t="shared" si="238"/>
        <v>1</v>
      </c>
      <c r="AK3836" s="18" t="str">
        <f t="shared" si="239"/>
        <v>1</v>
      </c>
      <c r="AL3836" s="18">
        <f t="shared" si="240"/>
        <v>0</v>
      </c>
      <c r="AM3836" t="s">
        <v>55</v>
      </c>
      <c r="AN3836" t="s">
        <v>55</v>
      </c>
      <c r="AO3836">
        <v>1</v>
      </c>
      <c r="AP3836">
        <v>0</v>
      </c>
      <c r="AQ3836">
        <v>0</v>
      </c>
      <c r="AR3836" t="s">
        <v>59</v>
      </c>
      <c r="AS3836" t="s">
        <v>4218</v>
      </c>
      <c r="AT3836" t="s">
        <v>4218</v>
      </c>
      <c r="AU3836" t="s">
        <v>4450</v>
      </c>
      <c r="AV3836" t="s">
        <v>9695</v>
      </c>
      <c r="AW3836" t="s">
        <v>4338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0</v>
      </c>
      <c r="BK3836">
        <v>1</v>
      </c>
      <c r="BL3836">
        <v>2016031426</v>
      </c>
      <c r="BM3836">
        <v>26</v>
      </c>
    </row>
    <row r="3837" spans="1:65">
      <c r="A3837" t="s">
        <v>9696</v>
      </c>
      <c r="B3837">
        <v>3836</v>
      </c>
      <c r="C3837" t="s">
        <v>57</v>
      </c>
      <c r="D3837" t="s">
        <v>55</v>
      </c>
      <c r="E3837">
        <v>26</v>
      </c>
      <c r="F3837">
        <v>2016031426</v>
      </c>
      <c r="G3837" t="s">
        <v>55</v>
      </c>
      <c r="H3837" t="s">
        <v>4339</v>
      </c>
      <c r="I3837" t="s">
        <v>55</v>
      </c>
      <c r="J3837" t="s">
        <v>55</v>
      </c>
      <c r="K3837" t="s">
        <v>55</v>
      </c>
      <c r="L3837" t="s">
        <v>55</v>
      </c>
      <c r="M3837" t="s">
        <v>55</v>
      </c>
      <c r="N3837" t="s">
        <v>57</v>
      </c>
      <c r="O3837" t="s">
        <v>57</v>
      </c>
      <c r="P3837" t="s">
        <v>57</v>
      </c>
      <c r="Q3837" t="s">
        <v>57</v>
      </c>
      <c r="R3837" t="s">
        <v>57</v>
      </c>
      <c r="S3837" t="s">
        <v>55</v>
      </c>
      <c r="T3837" t="s">
        <v>57</v>
      </c>
      <c r="U3837" t="s">
        <v>57</v>
      </c>
      <c r="V3837" t="s">
        <v>57</v>
      </c>
      <c r="W3837" t="s">
        <v>55</v>
      </c>
      <c r="X3837" t="s">
        <v>57</v>
      </c>
      <c r="Y3837" t="s">
        <v>57</v>
      </c>
      <c r="Z3837" t="s">
        <v>57</v>
      </c>
      <c r="AA3837" t="s">
        <v>57</v>
      </c>
      <c r="AB3837" t="s">
        <v>57</v>
      </c>
      <c r="AC3837" t="s">
        <v>57</v>
      </c>
      <c r="AD3837" t="s">
        <v>57</v>
      </c>
      <c r="AE3837">
        <v>0</v>
      </c>
      <c r="AF3837">
        <v>0</v>
      </c>
      <c r="AG3837">
        <v>0</v>
      </c>
      <c r="AH3837">
        <v>0</v>
      </c>
      <c r="AI3837" s="18" t="str">
        <f t="shared" si="237"/>
        <v>1</v>
      </c>
      <c r="AJ3837" s="18" t="str">
        <f t="shared" si="238"/>
        <v>1</v>
      </c>
      <c r="AK3837" s="18" t="str">
        <f t="shared" si="239"/>
        <v>1</v>
      </c>
      <c r="AL3837" s="18">
        <f t="shared" si="240"/>
        <v>0</v>
      </c>
      <c r="AM3837" t="s">
        <v>55</v>
      </c>
      <c r="AN3837" t="s">
        <v>55</v>
      </c>
      <c r="AO3837">
        <v>0</v>
      </c>
      <c r="AP3837">
        <v>1</v>
      </c>
      <c r="AQ3837">
        <v>0</v>
      </c>
      <c r="AR3837" t="s">
        <v>59</v>
      </c>
      <c r="AS3837" t="s">
        <v>80</v>
      </c>
      <c r="AT3837" t="s">
        <v>80</v>
      </c>
      <c r="AU3837" t="s">
        <v>80</v>
      </c>
      <c r="AV3837" t="s">
        <v>9696</v>
      </c>
      <c r="AW3837" t="s">
        <v>4339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1</v>
      </c>
      <c r="BJ3837">
        <v>0</v>
      </c>
      <c r="BK3837">
        <v>0</v>
      </c>
      <c r="BL3837">
        <v>2016031426</v>
      </c>
      <c r="BM3837">
        <v>26</v>
      </c>
    </row>
    <row r="3838" spans="1:65">
      <c r="A3838" t="s">
        <v>9697</v>
      </c>
      <c r="B3838">
        <v>3837</v>
      </c>
      <c r="C3838" t="s">
        <v>301</v>
      </c>
      <c r="D3838">
        <v>1</v>
      </c>
      <c r="E3838">
        <v>26</v>
      </c>
      <c r="F3838">
        <v>2016031426</v>
      </c>
      <c r="G3838">
        <v>20160314</v>
      </c>
      <c r="H3838" t="s">
        <v>4340</v>
      </c>
      <c r="I3838" t="s">
        <v>54</v>
      </c>
      <c r="J3838" t="s">
        <v>55</v>
      </c>
      <c r="K3838">
        <v>0</v>
      </c>
      <c r="L3838">
        <v>0</v>
      </c>
      <c r="M3838">
        <v>0</v>
      </c>
      <c r="N3838" t="s">
        <v>56</v>
      </c>
      <c r="O3838" t="s">
        <v>57</v>
      </c>
      <c r="P3838" t="s">
        <v>57</v>
      </c>
      <c r="Q3838" t="s">
        <v>3</v>
      </c>
      <c r="R3838" t="s">
        <v>4218</v>
      </c>
      <c r="S3838" t="s">
        <v>55</v>
      </c>
      <c r="T3838" t="s">
        <v>68</v>
      </c>
      <c r="U3838" t="s">
        <v>56</v>
      </c>
      <c r="V3838" t="s">
        <v>68</v>
      </c>
      <c r="W3838" t="s">
        <v>55</v>
      </c>
      <c r="X3838" t="s">
        <v>56</v>
      </c>
      <c r="Y3838" t="s">
        <v>56</v>
      </c>
      <c r="Z3838" t="s">
        <v>68</v>
      </c>
      <c r="AA3838" t="s">
        <v>132</v>
      </c>
      <c r="AB3838" t="s">
        <v>56</v>
      </c>
      <c r="AC3838" t="s">
        <v>56</v>
      </c>
      <c r="AD3838" t="s">
        <v>56</v>
      </c>
      <c r="AE3838">
        <v>0</v>
      </c>
      <c r="AF3838">
        <v>0</v>
      </c>
      <c r="AG3838">
        <v>0</v>
      </c>
      <c r="AH3838">
        <v>0</v>
      </c>
      <c r="AI3838" s="18" t="str">
        <f t="shared" si="237"/>
        <v>1</v>
      </c>
      <c r="AJ3838" s="18" t="str">
        <f t="shared" si="238"/>
        <v>1</v>
      </c>
      <c r="AK3838" s="18" t="str">
        <f t="shared" si="239"/>
        <v>1</v>
      </c>
      <c r="AL3838" s="18">
        <f t="shared" si="240"/>
        <v>0</v>
      </c>
      <c r="AM3838" t="s">
        <v>55</v>
      </c>
      <c r="AN3838" t="s">
        <v>55</v>
      </c>
      <c r="AO3838">
        <v>0</v>
      </c>
      <c r="AP3838">
        <v>0</v>
      </c>
      <c r="AQ3838">
        <v>0</v>
      </c>
      <c r="AR3838" t="s">
        <v>59</v>
      </c>
      <c r="AS3838" t="s">
        <v>4218</v>
      </c>
      <c r="AT3838" t="s">
        <v>4218</v>
      </c>
      <c r="AU3838" t="s">
        <v>4450</v>
      </c>
      <c r="AV3838" t="s">
        <v>9697</v>
      </c>
      <c r="AW3838" t="s">
        <v>4340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>
        <v>0</v>
      </c>
      <c r="BK3838">
        <v>1</v>
      </c>
      <c r="BL3838">
        <v>2016031426</v>
      </c>
      <c r="BM3838">
        <v>26</v>
      </c>
    </row>
    <row r="3839" spans="1:65">
      <c r="A3839" t="s">
        <v>9698</v>
      </c>
      <c r="B3839">
        <v>3838</v>
      </c>
      <c r="C3839" t="s">
        <v>301</v>
      </c>
      <c r="D3839">
        <v>1</v>
      </c>
      <c r="E3839">
        <v>26</v>
      </c>
      <c r="F3839">
        <v>2016031426</v>
      </c>
      <c r="G3839">
        <v>20160314</v>
      </c>
      <c r="H3839" t="s">
        <v>4341</v>
      </c>
      <c r="I3839" t="s">
        <v>54</v>
      </c>
      <c r="J3839" t="s">
        <v>55</v>
      </c>
      <c r="K3839">
        <v>1</v>
      </c>
      <c r="L3839">
        <v>1</v>
      </c>
      <c r="M3839">
        <v>0</v>
      </c>
      <c r="N3839" t="s">
        <v>56</v>
      </c>
      <c r="O3839" t="s">
        <v>217</v>
      </c>
      <c r="P3839" t="s">
        <v>68</v>
      </c>
      <c r="Q3839" t="s">
        <v>3</v>
      </c>
      <c r="R3839" t="s">
        <v>80</v>
      </c>
      <c r="S3839" t="s">
        <v>55</v>
      </c>
      <c r="T3839" t="s">
        <v>56</v>
      </c>
      <c r="U3839" t="s">
        <v>56</v>
      </c>
      <c r="V3839" t="s">
        <v>56</v>
      </c>
      <c r="W3839" t="s">
        <v>55</v>
      </c>
      <c r="X3839" t="s">
        <v>56</v>
      </c>
      <c r="Y3839" t="s">
        <v>56</v>
      </c>
      <c r="Z3839" t="s">
        <v>56</v>
      </c>
      <c r="AA3839" t="s">
        <v>57</v>
      </c>
      <c r="AB3839" t="s">
        <v>56</v>
      </c>
      <c r="AC3839" t="s">
        <v>56</v>
      </c>
      <c r="AD3839" t="s">
        <v>56</v>
      </c>
      <c r="AE3839">
        <v>0</v>
      </c>
      <c r="AF3839">
        <v>0</v>
      </c>
      <c r="AG3839">
        <v>0</v>
      </c>
      <c r="AH3839">
        <v>0</v>
      </c>
      <c r="AI3839" s="18" t="str">
        <f t="shared" si="237"/>
        <v>1</v>
      </c>
      <c r="AJ3839" s="18" t="str">
        <f t="shared" si="238"/>
        <v>1</v>
      </c>
      <c r="AK3839" s="18" t="str">
        <f t="shared" si="239"/>
        <v>1</v>
      </c>
      <c r="AL3839" s="18">
        <f t="shared" si="240"/>
        <v>0</v>
      </c>
      <c r="AM3839" t="s">
        <v>55</v>
      </c>
      <c r="AN3839" t="s">
        <v>55</v>
      </c>
      <c r="AO3839">
        <v>0</v>
      </c>
      <c r="AP3839">
        <v>0</v>
      </c>
      <c r="AQ3839">
        <v>0</v>
      </c>
      <c r="AR3839" t="s">
        <v>59</v>
      </c>
      <c r="AS3839" t="s">
        <v>80</v>
      </c>
      <c r="AT3839" t="s">
        <v>80</v>
      </c>
      <c r="AU3839" t="s">
        <v>80</v>
      </c>
      <c r="AV3839" t="s">
        <v>9698</v>
      </c>
      <c r="AW3839" t="s">
        <v>4341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1</v>
      </c>
      <c r="BI3839">
        <v>0</v>
      </c>
      <c r="BJ3839">
        <v>0</v>
      </c>
      <c r="BK3839">
        <v>1</v>
      </c>
      <c r="BL3839">
        <v>2016031426</v>
      </c>
      <c r="BM3839">
        <v>26</v>
      </c>
    </row>
    <row r="3840" spans="1:65">
      <c r="A3840" t="s">
        <v>9699</v>
      </c>
      <c r="B3840">
        <v>3839</v>
      </c>
      <c r="C3840" t="s">
        <v>57</v>
      </c>
      <c r="D3840" t="s">
        <v>55</v>
      </c>
      <c r="E3840">
        <v>26</v>
      </c>
      <c r="F3840">
        <v>2016031426</v>
      </c>
      <c r="G3840" t="s">
        <v>55</v>
      </c>
      <c r="H3840" t="s">
        <v>4342</v>
      </c>
      <c r="I3840" t="s">
        <v>55</v>
      </c>
      <c r="J3840" t="s">
        <v>55</v>
      </c>
      <c r="K3840" t="s">
        <v>55</v>
      </c>
      <c r="L3840" t="s">
        <v>55</v>
      </c>
      <c r="M3840" t="s">
        <v>55</v>
      </c>
      <c r="N3840" t="s">
        <v>57</v>
      </c>
      <c r="O3840" t="s">
        <v>57</v>
      </c>
      <c r="P3840" t="s">
        <v>57</v>
      </c>
      <c r="Q3840" t="s">
        <v>57</v>
      </c>
      <c r="R3840" t="s">
        <v>57</v>
      </c>
      <c r="S3840" t="s">
        <v>55</v>
      </c>
      <c r="T3840" t="s">
        <v>57</v>
      </c>
      <c r="U3840" t="s">
        <v>57</v>
      </c>
      <c r="V3840" t="s">
        <v>57</v>
      </c>
      <c r="W3840" t="s">
        <v>55</v>
      </c>
      <c r="X3840" t="s">
        <v>57</v>
      </c>
      <c r="Y3840" t="s">
        <v>57</v>
      </c>
      <c r="Z3840" t="s">
        <v>57</v>
      </c>
      <c r="AA3840" t="s">
        <v>57</v>
      </c>
      <c r="AB3840" t="s">
        <v>57</v>
      </c>
      <c r="AC3840" t="s">
        <v>57</v>
      </c>
      <c r="AD3840" t="s">
        <v>57</v>
      </c>
      <c r="AE3840">
        <v>0</v>
      </c>
      <c r="AF3840">
        <v>0</v>
      </c>
      <c r="AG3840">
        <v>0</v>
      </c>
      <c r="AH3840">
        <v>0</v>
      </c>
      <c r="AI3840" s="18" t="str">
        <f t="shared" si="237"/>
        <v>1</v>
      </c>
      <c r="AJ3840" s="18" t="str">
        <f t="shared" si="238"/>
        <v>1</v>
      </c>
      <c r="AK3840" s="18" t="str">
        <f t="shared" si="239"/>
        <v>1</v>
      </c>
      <c r="AL3840" s="18">
        <f t="shared" si="240"/>
        <v>0</v>
      </c>
      <c r="AM3840" t="s">
        <v>55</v>
      </c>
      <c r="AN3840" t="s">
        <v>55</v>
      </c>
      <c r="AO3840">
        <v>1</v>
      </c>
      <c r="AP3840">
        <v>1</v>
      </c>
      <c r="AQ3840">
        <v>0</v>
      </c>
      <c r="AR3840" t="s">
        <v>59</v>
      </c>
      <c r="AS3840" t="s">
        <v>80</v>
      </c>
      <c r="AT3840" t="s">
        <v>80</v>
      </c>
      <c r="AU3840" t="s">
        <v>80</v>
      </c>
      <c r="AV3840" t="s">
        <v>9699</v>
      </c>
      <c r="AW3840" t="s">
        <v>4342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1</v>
      </c>
      <c r="BJ3840">
        <v>0</v>
      </c>
      <c r="BK3840">
        <v>0</v>
      </c>
      <c r="BL3840">
        <v>2016031426</v>
      </c>
      <c r="BM3840">
        <v>26</v>
      </c>
    </row>
    <row r="3841" spans="1:65">
      <c r="A3841" t="s">
        <v>9700</v>
      </c>
      <c r="B3841">
        <v>3840</v>
      </c>
      <c r="C3841" t="s">
        <v>57</v>
      </c>
      <c r="D3841" t="s">
        <v>55</v>
      </c>
      <c r="E3841">
        <v>26</v>
      </c>
      <c r="F3841">
        <v>2016031426</v>
      </c>
      <c r="G3841" t="s">
        <v>55</v>
      </c>
      <c r="H3841" t="s">
        <v>4343</v>
      </c>
      <c r="I3841" t="s">
        <v>55</v>
      </c>
      <c r="J3841" t="s">
        <v>55</v>
      </c>
      <c r="K3841" t="s">
        <v>55</v>
      </c>
      <c r="L3841" t="s">
        <v>55</v>
      </c>
      <c r="M3841" t="s">
        <v>55</v>
      </c>
      <c r="N3841" t="s">
        <v>57</v>
      </c>
      <c r="O3841" t="s">
        <v>57</v>
      </c>
      <c r="P3841" t="s">
        <v>57</v>
      </c>
      <c r="Q3841" t="s">
        <v>57</v>
      </c>
      <c r="R3841" t="s">
        <v>57</v>
      </c>
      <c r="S3841" t="s">
        <v>55</v>
      </c>
      <c r="T3841" t="s">
        <v>57</v>
      </c>
      <c r="U3841" t="s">
        <v>57</v>
      </c>
      <c r="V3841" t="s">
        <v>57</v>
      </c>
      <c r="W3841" t="s">
        <v>55</v>
      </c>
      <c r="X3841" t="s">
        <v>57</v>
      </c>
      <c r="Y3841" t="s">
        <v>57</v>
      </c>
      <c r="Z3841" t="s">
        <v>57</v>
      </c>
      <c r="AA3841" t="s">
        <v>57</v>
      </c>
      <c r="AB3841" t="s">
        <v>57</v>
      </c>
      <c r="AC3841" t="s">
        <v>57</v>
      </c>
      <c r="AD3841" t="s">
        <v>57</v>
      </c>
      <c r="AE3841">
        <v>0</v>
      </c>
      <c r="AF3841">
        <v>0</v>
      </c>
      <c r="AG3841">
        <v>0</v>
      </c>
      <c r="AH3841">
        <v>0</v>
      </c>
      <c r="AI3841" s="18" t="str">
        <f t="shared" si="237"/>
        <v>1</v>
      </c>
      <c r="AJ3841" s="18" t="str">
        <f t="shared" si="238"/>
        <v>1</v>
      </c>
      <c r="AK3841" s="18" t="str">
        <f t="shared" si="239"/>
        <v>1</v>
      </c>
      <c r="AL3841" s="18">
        <f t="shared" si="240"/>
        <v>0</v>
      </c>
      <c r="AM3841" t="s">
        <v>55</v>
      </c>
      <c r="AN3841" t="s">
        <v>55</v>
      </c>
      <c r="AO3841">
        <v>0</v>
      </c>
      <c r="AP3841">
        <v>1</v>
      </c>
      <c r="AQ3841">
        <v>0</v>
      </c>
      <c r="AR3841" t="s">
        <v>59</v>
      </c>
      <c r="AS3841" t="s">
        <v>80</v>
      </c>
      <c r="AT3841" t="s">
        <v>80</v>
      </c>
      <c r="AU3841" t="s">
        <v>80</v>
      </c>
      <c r="AV3841" t="s">
        <v>9700</v>
      </c>
      <c r="AW3841" t="s">
        <v>4343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1</v>
      </c>
      <c r="BJ3841">
        <v>0</v>
      </c>
      <c r="BK3841">
        <v>0</v>
      </c>
      <c r="BL3841">
        <v>2016031426</v>
      </c>
      <c r="BM3841">
        <v>26</v>
      </c>
    </row>
    <row r="3842" spans="1:65">
      <c r="A3842" t="s">
        <v>9701</v>
      </c>
      <c r="B3842">
        <v>3841</v>
      </c>
      <c r="C3842" t="s">
        <v>301</v>
      </c>
      <c r="D3842">
        <v>1</v>
      </c>
      <c r="E3842">
        <v>26</v>
      </c>
      <c r="F3842">
        <v>2016031426</v>
      </c>
      <c r="G3842">
        <v>20160314</v>
      </c>
      <c r="H3842" t="s">
        <v>4344</v>
      </c>
      <c r="I3842" t="s">
        <v>54</v>
      </c>
      <c r="J3842" t="s">
        <v>55</v>
      </c>
      <c r="K3842">
        <v>0</v>
      </c>
      <c r="L3842">
        <v>0</v>
      </c>
      <c r="M3842">
        <v>0</v>
      </c>
      <c r="N3842" t="s">
        <v>56</v>
      </c>
      <c r="O3842" t="s">
        <v>57</v>
      </c>
      <c r="P3842" t="s">
        <v>57</v>
      </c>
      <c r="Q3842" t="s">
        <v>3</v>
      </c>
      <c r="R3842" t="s">
        <v>80</v>
      </c>
      <c r="S3842" t="s">
        <v>55</v>
      </c>
      <c r="T3842" t="s">
        <v>68</v>
      </c>
      <c r="U3842" t="s">
        <v>56</v>
      </c>
      <c r="V3842" t="s">
        <v>68</v>
      </c>
      <c r="W3842" t="s">
        <v>55</v>
      </c>
      <c r="X3842" t="s">
        <v>56</v>
      </c>
      <c r="Y3842" t="s">
        <v>56</v>
      </c>
      <c r="Z3842" t="s">
        <v>56</v>
      </c>
      <c r="AA3842" t="s">
        <v>57</v>
      </c>
      <c r="AB3842" t="s">
        <v>56</v>
      </c>
      <c r="AC3842" t="s">
        <v>56</v>
      </c>
      <c r="AD3842" t="s">
        <v>56</v>
      </c>
      <c r="AE3842">
        <v>0</v>
      </c>
      <c r="AF3842">
        <v>0</v>
      </c>
      <c r="AG3842">
        <v>0</v>
      </c>
      <c r="AH3842">
        <v>0</v>
      </c>
      <c r="AI3842" s="18" t="str">
        <f t="shared" si="237"/>
        <v>1</v>
      </c>
      <c r="AJ3842" s="18" t="str">
        <f t="shared" si="238"/>
        <v>1</v>
      </c>
      <c r="AK3842" s="18" t="str">
        <f t="shared" si="239"/>
        <v>1</v>
      </c>
      <c r="AL3842" s="18">
        <f t="shared" si="240"/>
        <v>0</v>
      </c>
      <c r="AM3842" t="s">
        <v>55</v>
      </c>
      <c r="AN3842" t="s">
        <v>55</v>
      </c>
      <c r="AO3842">
        <v>0</v>
      </c>
      <c r="AP3842">
        <v>0</v>
      </c>
      <c r="AQ3842">
        <v>0</v>
      </c>
      <c r="AR3842" t="s">
        <v>59</v>
      </c>
      <c r="AS3842" t="s">
        <v>80</v>
      </c>
      <c r="AT3842" t="s">
        <v>80</v>
      </c>
      <c r="AU3842" t="s">
        <v>80</v>
      </c>
      <c r="AV3842" t="s">
        <v>9701</v>
      </c>
      <c r="AW3842" t="s">
        <v>4344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</v>
      </c>
      <c r="BI3842">
        <v>0</v>
      </c>
      <c r="BJ3842">
        <v>0</v>
      </c>
      <c r="BK3842">
        <v>1</v>
      </c>
      <c r="BL3842">
        <v>2016031426</v>
      </c>
      <c r="BM3842">
        <v>26</v>
      </c>
    </row>
    <row r="3843" spans="1:65">
      <c r="A3843" t="s">
        <v>9702</v>
      </c>
      <c r="B3843">
        <v>3842</v>
      </c>
      <c r="C3843" t="s">
        <v>301</v>
      </c>
      <c r="D3843">
        <v>1</v>
      </c>
      <c r="E3843">
        <v>26</v>
      </c>
      <c r="F3843">
        <v>2016031426</v>
      </c>
      <c r="G3843">
        <v>20160314</v>
      </c>
      <c r="H3843" t="s">
        <v>4345</v>
      </c>
      <c r="I3843" t="s">
        <v>54</v>
      </c>
      <c r="J3843" t="s">
        <v>55</v>
      </c>
      <c r="K3843">
        <v>0</v>
      </c>
      <c r="L3843">
        <v>0</v>
      </c>
      <c r="M3843">
        <v>0</v>
      </c>
      <c r="N3843" t="s">
        <v>56</v>
      </c>
      <c r="O3843" t="s">
        <v>57</v>
      </c>
      <c r="P3843" t="s">
        <v>57</v>
      </c>
      <c r="Q3843" t="s">
        <v>3</v>
      </c>
      <c r="R3843" t="s">
        <v>4218</v>
      </c>
      <c r="S3843" t="s">
        <v>55</v>
      </c>
      <c r="T3843" t="s">
        <v>56</v>
      </c>
      <c r="U3843" t="s">
        <v>56</v>
      </c>
      <c r="V3843" t="s">
        <v>56</v>
      </c>
      <c r="W3843" t="s">
        <v>55</v>
      </c>
      <c r="X3843" t="s">
        <v>56</v>
      </c>
      <c r="Y3843" t="s">
        <v>56</v>
      </c>
      <c r="Z3843" t="s">
        <v>56</v>
      </c>
      <c r="AA3843" t="s">
        <v>57</v>
      </c>
      <c r="AB3843" t="s">
        <v>56</v>
      </c>
      <c r="AC3843" t="s">
        <v>56</v>
      </c>
      <c r="AD3843" t="s">
        <v>56</v>
      </c>
      <c r="AE3843">
        <v>0</v>
      </c>
      <c r="AF3843">
        <v>0</v>
      </c>
      <c r="AG3843">
        <v>0</v>
      </c>
      <c r="AH3843">
        <v>0</v>
      </c>
      <c r="AI3843" s="18" t="str">
        <f t="shared" ref="AI3843:AI3906" si="241">IF(ISERROR(FIND("0",AE3843))=FALSE, "1", IF(ISERROR(FIND("1",AE3843))=FALSE, "0"))</f>
        <v>1</v>
      </c>
      <c r="AJ3843" s="18" t="str">
        <f t="shared" ref="AJ3843:AJ3906" si="242">IF(ISERROR(FIND("0",AF3843))=FALSE, "1", IF(ISERROR(FIND("1",AF3843))=FALSE, "0"))</f>
        <v>1</v>
      </c>
      <c r="AK3843" s="18" t="str">
        <f t="shared" ref="AK3843:AK3906" si="243">IF(ISERROR(FIND("0",AG3843))=FALSE, "1", IF(ISERROR(FIND("1",AG3843))=FALSE, "0"))</f>
        <v>1</v>
      </c>
      <c r="AL3843" s="18">
        <f t="shared" ref="AL3843:AL3906" si="244">AH3843</f>
        <v>0</v>
      </c>
      <c r="AM3843" t="s">
        <v>55</v>
      </c>
      <c r="AN3843" t="s">
        <v>55</v>
      </c>
      <c r="AO3843">
        <v>0</v>
      </c>
      <c r="AP3843">
        <v>0</v>
      </c>
      <c r="AQ3843">
        <v>0</v>
      </c>
      <c r="AR3843" t="s">
        <v>59</v>
      </c>
      <c r="AS3843" t="s">
        <v>4218</v>
      </c>
      <c r="AT3843" t="s">
        <v>4218</v>
      </c>
      <c r="AU3843" t="s">
        <v>4450</v>
      </c>
      <c r="AV3843" t="s">
        <v>9702</v>
      </c>
      <c r="AW3843" t="s">
        <v>4345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</v>
      </c>
      <c r="BI3843">
        <v>0</v>
      </c>
      <c r="BJ3843">
        <v>0</v>
      </c>
      <c r="BK3843">
        <v>1</v>
      </c>
      <c r="BL3843">
        <v>2016031426</v>
      </c>
      <c r="BM3843">
        <v>26</v>
      </c>
    </row>
    <row r="3844" spans="1:65">
      <c r="A3844" t="s">
        <v>9703</v>
      </c>
      <c r="B3844">
        <v>3843</v>
      </c>
      <c r="C3844" t="s">
        <v>301</v>
      </c>
      <c r="D3844">
        <v>1</v>
      </c>
      <c r="E3844">
        <v>26</v>
      </c>
      <c r="F3844">
        <v>2016031426</v>
      </c>
      <c r="G3844">
        <v>20160314</v>
      </c>
      <c r="H3844" t="s">
        <v>4346</v>
      </c>
      <c r="I3844" t="s">
        <v>54</v>
      </c>
      <c r="J3844" t="s">
        <v>55</v>
      </c>
      <c r="K3844">
        <v>0</v>
      </c>
      <c r="L3844">
        <v>0</v>
      </c>
      <c r="M3844">
        <v>0</v>
      </c>
      <c r="N3844" t="s">
        <v>56</v>
      </c>
      <c r="O3844" t="s">
        <v>57</v>
      </c>
      <c r="P3844" t="s">
        <v>57</v>
      </c>
      <c r="Q3844" t="s">
        <v>3</v>
      </c>
      <c r="R3844" t="s">
        <v>80</v>
      </c>
      <c r="S3844" t="s">
        <v>55</v>
      </c>
      <c r="T3844" t="s">
        <v>56</v>
      </c>
      <c r="U3844" t="s">
        <v>56</v>
      </c>
      <c r="V3844" t="s">
        <v>56</v>
      </c>
      <c r="W3844" t="s">
        <v>55</v>
      </c>
      <c r="X3844" t="s">
        <v>56</v>
      </c>
      <c r="Y3844" t="s">
        <v>56</v>
      </c>
      <c r="Z3844" t="s">
        <v>56</v>
      </c>
      <c r="AA3844" t="s">
        <v>57</v>
      </c>
      <c r="AB3844" t="s">
        <v>56</v>
      </c>
      <c r="AC3844" t="s">
        <v>56</v>
      </c>
      <c r="AD3844" t="s">
        <v>56</v>
      </c>
      <c r="AE3844">
        <v>0</v>
      </c>
      <c r="AF3844">
        <v>0</v>
      </c>
      <c r="AG3844">
        <v>0</v>
      </c>
      <c r="AH3844">
        <v>0</v>
      </c>
      <c r="AI3844" s="18" t="str">
        <f t="shared" si="241"/>
        <v>1</v>
      </c>
      <c r="AJ3844" s="18" t="str">
        <f t="shared" si="242"/>
        <v>1</v>
      </c>
      <c r="AK3844" s="18" t="str">
        <f t="shared" si="243"/>
        <v>1</v>
      </c>
      <c r="AL3844" s="18">
        <f t="shared" si="244"/>
        <v>0</v>
      </c>
      <c r="AM3844" t="s">
        <v>55</v>
      </c>
      <c r="AN3844" t="s">
        <v>55</v>
      </c>
      <c r="AO3844">
        <v>0</v>
      </c>
      <c r="AP3844">
        <v>0</v>
      </c>
      <c r="AQ3844">
        <v>0</v>
      </c>
      <c r="AR3844" t="s">
        <v>59</v>
      </c>
      <c r="AS3844" t="s">
        <v>80</v>
      </c>
      <c r="AT3844" t="s">
        <v>80</v>
      </c>
      <c r="AU3844" t="s">
        <v>80</v>
      </c>
      <c r="AV3844" t="s">
        <v>9703</v>
      </c>
      <c r="AW3844" t="s">
        <v>4346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</v>
      </c>
      <c r="BI3844">
        <v>0</v>
      </c>
      <c r="BJ3844">
        <v>0</v>
      </c>
      <c r="BK3844">
        <v>1</v>
      </c>
      <c r="BL3844">
        <v>2016031426</v>
      </c>
      <c r="BM3844">
        <v>26</v>
      </c>
    </row>
    <row r="3845" spans="1:65">
      <c r="A3845" t="s">
        <v>9704</v>
      </c>
      <c r="B3845">
        <v>3844</v>
      </c>
      <c r="C3845" t="s">
        <v>301</v>
      </c>
      <c r="D3845">
        <v>1</v>
      </c>
      <c r="E3845">
        <v>26</v>
      </c>
      <c r="F3845">
        <v>2016031426</v>
      </c>
      <c r="G3845">
        <v>20160314</v>
      </c>
      <c r="H3845" t="s">
        <v>4347</v>
      </c>
      <c r="I3845" t="s">
        <v>54</v>
      </c>
      <c r="J3845" t="s">
        <v>55</v>
      </c>
      <c r="K3845">
        <v>0</v>
      </c>
      <c r="L3845">
        <v>0</v>
      </c>
      <c r="M3845">
        <v>0</v>
      </c>
      <c r="N3845" t="s">
        <v>56</v>
      </c>
      <c r="O3845" t="s">
        <v>57</v>
      </c>
      <c r="P3845" t="s">
        <v>57</v>
      </c>
      <c r="Q3845" t="s">
        <v>3</v>
      </c>
      <c r="R3845" t="s">
        <v>80</v>
      </c>
      <c r="S3845" t="s">
        <v>55</v>
      </c>
      <c r="T3845" t="s">
        <v>68</v>
      </c>
      <c r="U3845" t="s">
        <v>56</v>
      </c>
      <c r="V3845" t="s">
        <v>56</v>
      </c>
      <c r="W3845" t="s">
        <v>55</v>
      </c>
      <c r="X3845" t="s">
        <v>56</v>
      </c>
      <c r="Y3845" t="s">
        <v>56</v>
      </c>
      <c r="Z3845" t="s">
        <v>56</v>
      </c>
      <c r="AA3845" t="s">
        <v>57</v>
      </c>
      <c r="AB3845" t="s">
        <v>56</v>
      </c>
      <c r="AC3845" t="s">
        <v>56</v>
      </c>
      <c r="AD3845" t="s">
        <v>56</v>
      </c>
      <c r="AE3845">
        <v>0</v>
      </c>
      <c r="AF3845">
        <v>0</v>
      </c>
      <c r="AG3845">
        <v>0</v>
      </c>
      <c r="AH3845">
        <v>0</v>
      </c>
      <c r="AI3845" s="18" t="str">
        <f t="shared" si="241"/>
        <v>1</v>
      </c>
      <c r="AJ3845" s="18" t="str">
        <f t="shared" si="242"/>
        <v>1</v>
      </c>
      <c r="AK3845" s="18" t="str">
        <f t="shared" si="243"/>
        <v>1</v>
      </c>
      <c r="AL3845" s="18">
        <f t="shared" si="244"/>
        <v>0</v>
      </c>
      <c r="AM3845" t="s">
        <v>55</v>
      </c>
      <c r="AN3845" t="s">
        <v>55</v>
      </c>
      <c r="AO3845">
        <v>1</v>
      </c>
      <c r="AP3845">
        <v>0</v>
      </c>
      <c r="AQ3845">
        <v>0</v>
      </c>
      <c r="AR3845" t="s">
        <v>59</v>
      </c>
      <c r="AS3845" t="s">
        <v>80</v>
      </c>
      <c r="AT3845" t="s">
        <v>80</v>
      </c>
      <c r="AU3845" t="s">
        <v>80</v>
      </c>
      <c r="AV3845" t="s">
        <v>9704</v>
      </c>
      <c r="AW3845" t="s">
        <v>4347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</v>
      </c>
      <c r="BI3845">
        <v>0</v>
      </c>
      <c r="BJ3845">
        <v>0</v>
      </c>
      <c r="BK3845">
        <v>1</v>
      </c>
      <c r="BL3845">
        <v>2016031426</v>
      </c>
      <c r="BM3845">
        <v>26</v>
      </c>
    </row>
    <row r="3846" spans="1:65">
      <c r="A3846" t="s">
        <v>9705</v>
      </c>
      <c r="B3846">
        <v>3845</v>
      </c>
      <c r="C3846" t="s">
        <v>57</v>
      </c>
      <c r="D3846" t="s">
        <v>55</v>
      </c>
      <c r="E3846">
        <v>26</v>
      </c>
      <c r="F3846">
        <v>2016031426</v>
      </c>
      <c r="G3846" t="s">
        <v>55</v>
      </c>
      <c r="H3846" t="s">
        <v>4348</v>
      </c>
      <c r="I3846" t="s">
        <v>55</v>
      </c>
      <c r="J3846" t="s">
        <v>55</v>
      </c>
      <c r="K3846" t="s">
        <v>55</v>
      </c>
      <c r="L3846" t="s">
        <v>55</v>
      </c>
      <c r="M3846" t="s">
        <v>55</v>
      </c>
      <c r="N3846" t="s">
        <v>57</v>
      </c>
      <c r="O3846" t="s">
        <v>57</v>
      </c>
      <c r="P3846" t="s">
        <v>57</v>
      </c>
      <c r="Q3846" t="s">
        <v>57</v>
      </c>
      <c r="R3846" t="s">
        <v>57</v>
      </c>
      <c r="S3846" t="s">
        <v>55</v>
      </c>
      <c r="T3846" t="s">
        <v>57</v>
      </c>
      <c r="U3846" t="s">
        <v>57</v>
      </c>
      <c r="V3846" t="s">
        <v>57</v>
      </c>
      <c r="W3846" t="s">
        <v>55</v>
      </c>
      <c r="X3846" t="s">
        <v>57</v>
      </c>
      <c r="Y3846" t="s">
        <v>57</v>
      </c>
      <c r="Z3846" t="s">
        <v>57</v>
      </c>
      <c r="AA3846" t="s">
        <v>57</v>
      </c>
      <c r="AB3846" t="s">
        <v>57</v>
      </c>
      <c r="AC3846" t="s">
        <v>57</v>
      </c>
      <c r="AD3846" t="s">
        <v>57</v>
      </c>
      <c r="AE3846">
        <v>0</v>
      </c>
      <c r="AF3846">
        <v>0</v>
      </c>
      <c r="AG3846">
        <v>0</v>
      </c>
      <c r="AH3846">
        <v>0</v>
      </c>
      <c r="AI3846" s="18" t="str">
        <f t="shared" si="241"/>
        <v>1</v>
      </c>
      <c r="AJ3846" s="18" t="str">
        <f t="shared" si="242"/>
        <v>1</v>
      </c>
      <c r="AK3846" s="18" t="str">
        <f t="shared" si="243"/>
        <v>1</v>
      </c>
      <c r="AL3846" s="18">
        <f t="shared" si="244"/>
        <v>0</v>
      </c>
      <c r="AM3846" t="s">
        <v>55</v>
      </c>
      <c r="AN3846" t="s">
        <v>55</v>
      </c>
      <c r="AO3846">
        <v>0</v>
      </c>
      <c r="AP3846">
        <v>1</v>
      </c>
      <c r="AQ3846">
        <v>0</v>
      </c>
      <c r="AR3846" t="s">
        <v>59</v>
      </c>
      <c r="AS3846" t="s">
        <v>80</v>
      </c>
      <c r="AT3846" t="s">
        <v>80</v>
      </c>
      <c r="AU3846" t="s">
        <v>80</v>
      </c>
      <c r="AV3846" t="s">
        <v>9705</v>
      </c>
      <c r="AW3846" t="s">
        <v>4348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1</v>
      </c>
      <c r="BJ3846">
        <v>0</v>
      </c>
      <c r="BK3846">
        <v>0</v>
      </c>
      <c r="BL3846">
        <v>2016031426</v>
      </c>
      <c r="BM3846">
        <v>26</v>
      </c>
    </row>
    <row r="3847" spans="1:65">
      <c r="A3847" t="s">
        <v>9706</v>
      </c>
      <c r="B3847">
        <v>3846</v>
      </c>
      <c r="C3847" t="s">
        <v>57</v>
      </c>
      <c r="D3847" t="s">
        <v>55</v>
      </c>
      <c r="E3847">
        <v>26</v>
      </c>
      <c r="F3847">
        <v>2016031426</v>
      </c>
      <c r="G3847" t="s">
        <v>55</v>
      </c>
      <c r="H3847" t="s">
        <v>4349</v>
      </c>
      <c r="I3847" t="s">
        <v>55</v>
      </c>
      <c r="J3847" t="s">
        <v>55</v>
      </c>
      <c r="K3847" t="s">
        <v>55</v>
      </c>
      <c r="L3847" t="s">
        <v>55</v>
      </c>
      <c r="M3847" t="s">
        <v>55</v>
      </c>
      <c r="N3847" t="s">
        <v>57</v>
      </c>
      <c r="O3847" t="s">
        <v>57</v>
      </c>
      <c r="P3847" t="s">
        <v>57</v>
      </c>
      <c r="Q3847" t="s">
        <v>57</v>
      </c>
      <c r="R3847" t="s">
        <v>57</v>
      </c>
      <c r="S3847" t="s">
        <v>55</v>
      </c>
      <c r="T3847" t="s">
        <v>57</v>
      </c>
      <c r="U3847" t="s">
        <v>57</v>
      </c>
      <c r="V3847" t="s">
        <v>57</v>
      </c>
      <c r="W3847" t="s">
        <v>55</v>
      </c>
      <c r="X3847" t="s">
        <v>57</v>
      </c>
      <c r="Y3847" t="s">
        <v>57</v>
      </c>
      <c r="Z3847" t="s">
        <v>57</v>
      </c>
      <c r="AA3847" t="s">
        <v>57</v>
      </c>
      <c r="AB3847" t="s">
        <v>57</v>
      </c>
      <c r="AC3847" t="s">
        <v>57</v>
      </c>
      <c r="AD3847" t="s">
        <v>57</v>
      </c>
      <c r="AE3847">
        <v>0</v>
      </c>
      <c r="AF3847">
        <v>0</v>
      </c>
      <c r="AG3847">
        <v>0</v>
      </c>
      <c r="AH3847">
        <v>0</v>
      </c>
      <c r="AI3847" s="18" t="str">
        <f t="shared" si="241"/>
        <v>1</v>
      </c>
      <c r="AJ3847" s="18" t="str">
        <f t="shared" si="242"/>
        <v>1</v>
      </c>
      <c r="AK3847" s="18" t="str">
        <f t="shared" si="243"/>
        <v>1</v>
      </c>
      <c r="AL3847" s="18">
        <f t="shared" si="244"/>
        <v>0</v>
      </c>
      <c r="AM3847" t="s">
        <v>55</v>
      </c>
      <c r="AN3847" t="s">
        <v>55</v>
      </c>
      <c r="AO3847">
        <v>0</v>
      </c>
      <c r="AP3847">
        <v>1</v>
      </c>
      <c r="AQ3847">
        <v>0</v>
      </c>
      <c r="AR3847" t="s">
        <v>59</v>
      </c>
      <c r="AS3847" t="s">
        <v>80</v>
      </c>
      <c r="AT3847" t="s">
        <v>80</v>
      </c>
      <c r="AU3847" t="s">
        <v>80</v>
      </c>
      <c r="AV3847" t="s">
        <v>9706</v>
      </c>
      <c r="AW3847" t="s">
        <v>4349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1</v>
      </c>
      <c r="BJ3847">
        <v>0</v>
      </c>
      <c r="BK3847">
        <v>0</v>
      </c>
      <c r="BL3847">
        <v>2016031426</v>
      </c>
      <c r="BM3847">
        <v>26</v>
      </c>
    </row>
    <row r="3848" spans="1:65">
      <c r="A3848" t="s">
        <v>9707</v>
      </c>
      <c r="B3848">
        <v>3847</v>
      </c>
      <c r="C3848" t="s">
        <v>57</v>
      </c>
      <c r="D3848" t="s">
        <v>55</v>
      </c>
      <c r="E3848">
        <v>26</v>
      </c>
      <c r="F3848">
        <v>2016031426</v>
      </c>
      <c r="G3848" t="s">
        <v>55</v>
      </c>
      <c r="H3848" t="s">
        <v>4350</v>
      </c>
      <c r="I3848" t="s">
        <v>55</v>
      </c>
      <c r="J3848" t="s">
        <v>55</v>
      </c>
      <c r="K3848" t="s">
        <v>55</v>
      </c>
      <c r="L3848" t="s">
        <v>55</v>
      </c>
      <c r="M3848" t="s">
        <v>55</v>
      </c>
      <c r="N3848" t="s">
        <v>57</v>
      </c>
      <c r="O3848" t="s">
        <v>57</v>
      </c>
      <c r="P3848" t="s">
        <v>57</v>
      </c>
      <c r="Q3848" t="s">
        <v>57</v>
      </c>
      <c r="R3848" t="s">
        <v>57</v>
      </c>
      <c r="S3848" t="s">
        <v>55</v>
      </c>
      <c r="T3848" t="s">
        <v>57</v>
      </c>
      <c r="U3848" t="s">
        <v>57</v>
      </c>
      <c r="V3848" t="s">
        <v>57</v>
      </c>
      <c r="W3848" t="s">
        <v>55</v>
      </c>
      <c r="X3848" t="s">
        <v>57</v>
      </c>
      <c r="Y3848" t="s">
        <v>57</v>
      </c>
      <c r="Z3848" t="s">
        <v>57</v>
      </c>
      <c r="AA3848" t="s">
        <v>57</v>
      </c>
      <c r="AB3848" t="s">
        <v>57</v>
      </c>
      <c r="AC3848" t="s">
        <v>57</v>
      </c>
      <c r="AD3848" t="s">
        <v>57</v>
      </c>
      <c r="AE3848">
        <v>0</v>
      </c>
      <c r="AF3848">
        <v>0</v>
      </c>
      <c r="AG3848">
        <v>0</v>
      </c>
      <c r="AH3848">
        <v>0</v>
      </c>
      <c r="AI3848" s="18" t="str">
        <f t="shared" si="241"/>
        <v>1</v>
      </c>
      <c r="AJ3848" s="18" t="str">
        <f t="shared" si="242"/>
        <v>1</v>
      </c>
      <c r="AK3848" s="18" t="str">
        <f t="shared" si="243"/>
        <v>1</v>
      </c>
      <c r="AL3848" s="18">
        <f t="shared" si="244"/>
        <v>0</v>
      </c>
      <c r="AM3848" t="s">
        <v>55</v>
      </c>
      <c r="AN3848" t="s">
        <v>55</v>
      </c>
      <c r="AO3848">
        <v>0</v>
      </c>
      <c r="AP3848">
        <v>1</v>
      </c>
      <c r="AQ3848">
        <v>0</v>
      </c>
      <c r="AR3848" t="s">
        <v>59</v>
      </c>
      <c r="AS3848" t="s">
        <v>80</v>
      </c>
      <c r="AT3848" t="s">
        <v>80</v>
      </c>
      <c r="AU3848" t="s">
        <v>80</v>
      </c>
      <c r="AV3848" t="s">
        <v>9707</v>
      </c>
      <c r="AW3848" t="s">
        <v>4350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0</v>
      </c>
      <c r="BL3848">
        <v>2016031426</v>
      </c>
      <c r="BM3848">
        <v>26</v>
      </c>
    </row>
    <row r="3849" spans="1:65">
      <c r="A3849" t="s">
        <v>9708</v>
      </c>
      <c r="B3849">
        <v>3848</v>
      </c>
      <c r="C3849" t="s">
        <v>301</v>
      </c>
      <c r="D3849">
        <v>1</v>
      </c>
      <c r="E3849">
        <v>26</v>
      </c>
      <c r="F3849">
        <v>2016031426</v>
      </c>
      <c r="G3849">
        <v>20160314</v>
      </c>
      <c r="H3849" t="s">
        <v>4351</v>
      </c>
      <c r="I3849" t="s">
        <v>54</v>
      </c>
      <c r="J3849" t="s">
        <v>55</v>
      </c>
      <c r="K3849">
        <v>1</v>
      </c>
      <c r="L3849">
        <v>1</v>
      </c>
      <c r="M3849">
        <v>0</v>
      </c>
      <c r="N3849" t="s">
        <v>56</v>
      </c>
      <c r="O3849" t="s">
        <v>618</v>
      </c>
      <c r="P3849" t="s">
        <v>68</v>
      </c>
      <c r="Q3849" t="s">
        <v>3</v>
      </c>
      <c r="R3849" t="s">
        <v>4218</v>
      </c>
      <c r="S3849" t="s">
        <v>55</v>
      </c>
      <c r="T3849" t="s">
        <v>68</v>
      </c>
      <c r="U3849" t="s">
        <v>56</v>
      </c>
      <c r="V3849" t="s">
        <v>56</v>
      </c>
      <c r="W3849" t="s">
        <v>55</v>
      </c>
      <c r="X3849" t="s">
        <v>56</v>
      </c>
      <c r="Y3849" t="s">
        <v>56</v>
      </c>
      <c r="Z3849" t="s">
        <v>68</v>
      </c>
      <c r="AA3849" t="s">
        <v>132</v>
      </c>
      <c r="AB3849" t="s">
        <v>56</v>
      </c>
      <c r="AC3849" t="s">
        <v>56</v>
      </c>
      <c r="AD3849" t="s">
        <v>56</v>
      </c>
      <c r="AE3849">
        <v>0</v>
      </c>
      <c r="AF3849">
        <v>0</v>
      </c>
      <c r="AG3849">
        <v>0</v>
      </c>
      <c r="AH3849">
        <v>0</v>
      </c>
      <c r="AI3849" s="18" t="str">
        <f t="shared" si="241"/>
        <v>1</v>
      </c>
      <c r="AJ3849" s="18" t="str">
        <f t="shared" si="242"/>
        <v>1</v>
      </c>
      <c r="AK3849" s="18" t="str">
        <f t="shared" si="243"/>
        <v>1</v>
      </c>
      <c r="AL3849" s="18">
        <f t="shared" si="244"/>
        <v>0</v>
      </c>
      <c r="AM3849" t="s">
        <v>55</v>
      </c>
      <c r="AN3849" t="s">
        <v>55</v>
      </c>
      <c r="AO3849">
        <v>0</v>
      </c>
      <c r="AP3849">
        <v>0</v>
      </c>
      <c r="AQ3849">
        <v>0</v>
      </c>
      <c r="AR3849" t="s">
        <v>59</v>
      </c>
      <c r="AS3849" t="s">
        <v>4218</v>
      </c>
      <c r="AT3849" t="s">
        <v>4218</v>
      </c>
      <c r="AU3849" t="s">
        <v>4450</v>
      </c>
      <c r="AV3849" t="s">
        <v>9708</v>
      </c>
      <c r="AW3849" t="s">
        <v>4351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  <c r="BJ3849">
        <v>0</v>
      </c>
      <c r="BK3849">
        <v>1</v>
      </c>
      <c r="BL3849">
        <v>2016031426</v>
      </c>
      <c r="BM3849">
        <v>26</v>
      </c>
    </row>
    <row r="3850" spans="1:65">
      <c r="A3850" t="s">
        <v>9709</v>
      </c>
      <c r="B3850">
        <v>3849</v>
      </c>
      <c r="C3850" t="s">
        <v>301</v>
      </c>
      <c r="D3850">
        <v>1</v>
      </c>
      <c r="E3850">
        <v>26</v>
      </c>
      <c r="F3850">
        <v>2016031426</v>
      </c>
      <c r="G3850">
        <v>20160314</v>
      </c>
      <c r="H3850" t="s">
        <v>4352</v>
      </c>
      <c r="I3850" t="s">
        <v>54</v>
      </c>
      <c r="J3850" t="s">
        <v>55</v>
      </c>
      <c r="K3850">
        <v>0</v>
      </c>
      <c r="L3850">
        <v>0</v>
      </c>
      <c r="M3850">
        <v>0</v>
      </c>
      <c r="N3850" t="s">
        <v>56</v>
      </c>
      <c r="O3850" t="s">
        <v>57</v>
      </c>
      <c r="P3850" t="s">
        <v>57</v>
      </c>
      <c r="Q3850" t="s">
        <v>3</v>
      </c>
      <c r="R3850" t="s">
        <v>4218</v>
      </c>
      <c r="S3850" t="s">
        <v>55</v>
      </c>
      <c r="T3850" t="s">
        <v>68</v>
      </c>
      <c r="U3850" t="s">
        <v>56</v>
      </c>
      <c r="V3850" t="s">
        <v>56</v>
      </c>
      <c r="W3850" t="s">
        <v>55</v>
      </c>
      <c r="X3850" t="s">
        <v>56</v>
      </c>
      <c r="Y3850" t="s">
        <v>56</v>
      </c>
      <c r="Z3850" t="s">
        <v>68</v>
      </c>
      <c r="AA3850" t="s">
        <v>132</v>
      </c>
      <c r="AB3850" t="s">
        <v>56</v>
      </c>
      <c r="AC3850" t="s">
        <v>56</v>
      </c>
      <c r="AD3850" t="s">
        <v>56</v>
      </c>
      <c r="AE3850">
        <v>0</v>
      </c>
      <c r="AF3850">
        <v>0</v>
      </c>
      <c r="AG3850">
        <v>0</v>
      </c>
      <c r="AH3850">
        <v>0</v>
      </c>
      <c r="AI3850" s="18" t="str">
        <f t="shared" si="241"/>
        <v>1</v>
      </c>
      <c r="AJ3850" s="18" t="str">
        <f t="shared" si="242"/>
        <v>1</v>
      </c>
      <c r="AK3850" s="18" t="str">
        <f t="shared" si="243"/>
        <v>1</v>
      </c>
      <c r="AL3850" s="18">
        <f t="shared" si="244"/>
        <v>0</v>
      </c>
      <c r="AM3850" t="s">
        <v>55</v>
      </c>
      <c r="AN3850" t="s">
        <v>55</v>
      </c>
      <c r="AO3850">
        <v>1</v>
      </c>
      <c r="AP3850">
        <v>0</v>
      </c>
      <c r="AQ3850">
        <v>0</v>
      </c>
      <c r="AR3850" t="s">
        <v>59</v>
      </c>
      <c r="AS3850" t="s">
        <v>4218</v>
      </c>
      <c r="AT3850" t="s">
        <v>4218</v>
      </c>
      <c r="AU3850" t="s">
        <v>4450</v>
      </c>
      <c r="AV3850" t="s">
        <v>9709</v>
      </c>
      <c r="AW3850" t="s">
        <v>4352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  <c r="BJ3850">
        <v>0</v>
      </c>
      <c r="BK3850">
        <v>1</v>
      </c>
      <c r="BL3850">
        <v>2016031426</v>
      </c>
      <c r="BM3850">
        <v>26</v>
      </c>
    </row>
    <row r="3851" spans="1:65">
      <c r="A3851" t="s">
        <v>9710</v>
      </c>
      <c r="B3851">
        <v>3850</v>
      </c>
      <c r="C3851" t="s">
        <v>57</v>
      </c>
      <c r="D3851" t="s">
        <v>55</v>
      </c>
      <c r="E3851">
        <v>26</v>
      </c>
      <c r="F3851">
        <v>2016031426</v>
      </c>
      <c r="G3851" t="s">
        <v>55</v>
      </c>
      <c r="H3851" t="s">
        <v>4353</v>
      </c>
      <c r="I3851" t="s">
        <v>55</v>
      </c>
      <c r="J3851" t="s">
        <v>55</v>
      </c>
      <c r="K3851" t="s">
        <v>55</v>
      </c>
      <c r="L3851" t="s">
        <v>55</v>
      </c>
      <c r="M3851" t="s">
        <v>55</v>
      </c>
      <c r="N3851" t="s">
        <v>57</v>
      </c>
      <c r="O3851" t="s">
        <v>57</v>
      </c>
      <c r="P3851" t="s">
        <v>57</v>
      </c>
      <c r="Q3851" t="s">
        <v>57</v>
      </c>
      <c r="R3851" t="s">
        <v>57</v>
      </c>
      <c r="S3851" t="s">
        <v>55</v>
      </c>
      <c r="T3851" t="s">
        <v>57</v>
      </c>
      <c r="U3851" t="s">
        <v>57</v>
      </c>
      <c r="V3851" t="s">
        <v>57</v>
      </c>
      <c r="W3851" t="s">
        <v>55</v>
      </c>
      <c r="X3851" t="s">
        <v>57</v>
      </c>
      <c r="Y3851" t="s">
        <v>57</v>
      </c>
      <c r="Z3851" t="s">
        <v>57</v>
      </c>
      <c r="AA3851" t="s">
        <v>57</v>
      </c>
      <c r="AB3851" t="s">
        <v>57</v>
      </c>
      <c r="AC3851" t="s">
        <v>57</v>
      </c>
      <c r="AD3851" t="s">
        <v>57</v>
      </c>
      <c r="AE3851">
        <v>0</v>
      </c>
      <c r="AF3851">
        <v>0</v>
      </c>
      <c r="AG3851">
        <v>0</v>
      </c>
      <c r="AH3851">
        <v>0</v>
      </c>
      <c r="AI3851" s="18" t="str">
        <f t="shared" si="241"/>
        <v>1</v>
      </c>
      <c r="AJ3851" s="18" t="str">
        <f t="shared" si="242"/>
        <v>1</v>
      </c>
      <c r="AK3851" s="18" t="str">
        <f t="shared" si="243"/>
        <v>1</v>
      </c>
      <c r="AL3851" s="18">
        <f t="shared" si="244"/>
        <v>0</v>
      </c>
      <c r="AM3851" t="s">
        <v>55</v>
      </c>
      <c r="AN3851" t="s">
        <v>55</v>
      </c>
      <c r="AO3851">
        <v>0</v>
      </c>
      <c r="AP3851">
        <v>1</v>
      </c>
      <c r="AQ3851">
        <v>0</v>
      </c>
      <c r="AR3851" t="s">
        <v>59</v>
      </c>
      <c r="AS3851" t="s">
        <v>80</v>
      </c>
      <c r="AT3851" t="s">
        <v>80</v>
      </c>
      <c r="AU3851" t="s">
        <v>80</v>
      </c>
      <c r="AV3851" t="s">
        <v>9710</v>
      </c>
      <c r="AW3851" t="s">
        <v>4353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1</v>
      </c>
      <c r="BJ3851">
        <v>0</v>
      </c>
      <c r="BK3851">
        <v>0</v>
      </c>
      <c r="BL3851">
        <v>2016031426</v>
      </c>
      <c r="BM3851">
        <v>26</v>
      </c>
    </row>
    <row r="3852" spans="1:65">
      <c r="A3852" t="s">
        <v>9711</v>
      </c>
      <c r="B3852">
        <v>3851</v>
      </c>
      <c r="C3852" t="s">
        <v>301</v>
      </c>
      <c r="D3852">
        <v>1</v>
      </c>
      <c r="E3852">
        <v>26</v>
      </c>
      <c r="F3852">
        <v>2016031426</v>
      </c>
      <c r="G3852">
        <v>20160314</v>
      </c>
      <c r="H3852" t="s">
        <v>4354</v>
      </c>
      <c r="I3852" t="s">
        <v>54</v>
      </c>
      <c r="J3852" t="s">
        <v>55</v>
      </c>
      <c r="K3852">
        <v>0</v>
      </c>
      <c r="L3852">
        <v>0</v>
      </c>
      <c r="M3852">
        <v>0</v>
      </c>
      <c r="N3852" t="s">
        <v>56</v>
      </c>
      <c r="O3852" t="s">
        <v>57</v>
      </c>
      <c r="P3852" t="s">
        <v>57</v>
      </c>
      <c r="Q3852" t="s">
        <v>3</v>
      </c>
      <c r="R3852" t="s">
        <v>4218</v>
      </c>
      <c r="S3852" t="s">
        <v>55</v>
      </c>
      <c r="T3852" t="s">
        <v>56</v>
      </c>
      <c r="U3852" t="s">
        <v>56</v>
      </c>
      <c r="V3852" t="s">
        <v>56</v>
      </c>
      <c r="W3852" t="s">
        <v>55</v>
      </c>
      <c r="X3852" t="s">
        <v>56</v>
      </c>
      <c r="Y3852" t="s">
        <v>56</v>
      </c>
      <c r="Z3852" t="s">
        <v>68</v>
      </c>
      <c r="AA3852" t="s">
        <v>132</v>
      </c>
      <c r="AB3852" t="s">
        <v>56</v>
      </c>
      <c r="AC3852" t="s">
        <v>56</v>
      </c>
      <c r="AD3852" t="s">
        <v>56</v>
      </c>
      <c r="AE3852">
        <v>0</v>
      </c>
      <c r="AF3852">
        <v>0</v>
      </c>
      <c r="AG3852">
        <v>0</v>
      </c>
      <c r="AH3852">
        <v>0</v>
      </c>
      <c r="AI3852" s="18" t="str">
        <f t="shared" si="241"/>
        <v>1</v>
      </c>
      <c r="AJ3852" s="18" t="str">
        <f t="shared" si="242"/>
        <v>1</v>
      </c>
      <c r="AK3852" s="18" t="str">
        <f t="shared" si="243"/>
        <v>1</v>
      </c>
      <c r="AL3852" s="18">
        <f t="shared" si="244"/>
        <v>0</v>
      </c>
      <c r="AM3852" t="s">
        <v>55</v>
      </c>
      <c r="AN3852" t="s">
        <v>55</v>
      </c>
      <c r="AO3852">
        <v>0</v>
      </c>
      <c r="AP3852">
        <v>0</v>
      </c>
      <c r="AQ3852">
        <v>0</v>
      </c>
      <c r="AR3852" t="s">
        <v>59</v>
      </c>
      <c r="AS3852" t="s">
        <v>4218</v>
      </c>
      <c r="AT3852" t="s">
        <v>4218</v>
      </c>
      <c r="AU3852" t="s">
        <v>4450</v>
      </c>
      <c r="AV3852" t="s">
        <v>9711</v>
      </c>
      <c r="AW3852" t="s">
        <v>4354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1</v>
      </c>
      <c r="BI3852">
        <v>0</v>
      </c>
      <c r="BJ3852">
        <v>0</v>
      </c>
      <c r="BK3852">
        <v>1</v>
      </c>
      <c r="BL3852">
        <v>2016031426</v>
      </c>
      <c r="BM3852">
        <v>26</v>
      </c>
    </row>
    <row r="3853" spans="1:65">
      <c r="A3853" t="s">
        <v>9712</v>
      </c>
      <c r="B3853">
        <v>3852</v>
      </c>
      <c r="C3853" t="s">
        <v>301</v>
      </c>
      <c r="D3853">
        <v>1</v>
      </c>
      <c r="E3853">
        <v>26</v>
      </c>
      <c r="F3853">
        <v>2016031426</v>
      </c>
      <c r="G3853">
        <v>20160314</v>
      </c>
      <c r="H3853" t="s">
        <v>4355</v>
      </c>
      <c r="I3853" t="s">
        <v>54</v>
      </c>
      <c r="J3853" t="s">
        <v>55</v>
      </c>
      <c r="K3853">
        <v>0</v>
      </c>
      <c r="L3853">
        <v>0</v>
      </c>
      <c r="M3853">
        <v>0</v>
      </c>
      <c r="N3853" t="s">
        <v>56</v>
      </c>
      <c r="O3853" t="s">
        <v>57</v>
      </c>
      <c r="P3853" t="s">
        <v>57</v>
      </c>
      <c r="Q3853" t="s">
        <v>4</v>
      </c>
      <c r="R3853" t="s">
        <v>80</v>
      </c>
      <c r="S3853" t="s">
        <v>55</v>
      </c>
      <c r="T3853" t="s">
        <v>56</v>
      </c>
      <c r="U3853" t="s">
        <v>56</v>
      </c>
      <c r="V3853" t="s">
        <v>56</v>
      </c>
      <c r="W3853" t="s">
        <v>55</v>
      </c>
      <c r="X3853" t="s">
        <v>56</v>
      </c>
      <c r="Y3853" t="s">
        <v>56</v>
      </c>
      <c r="Z3853" t="s">
        <v>56</v>
      </c>
      <c r="AA3853" t="s">
        <v>57</v>
      </c>
      <c r="AB3853" t="s">
        <v>56</v>
      </c>
      <c r="AC3853" t="s">
        <v>56</v>
      </c>
      <c r="AD3853" t="s">
        <v>56</v>
      </c>
      <c r="AE3853">
        <v>0</v>
      </c>
      <c r="AF3853">
        <v>0</v>
      </c>
      <c r="AG3853">
        <v>0</v>
      </c>
      <c r="AH3853">
        <v>0</v>
      </c>
      <c r="AI3853" s="18" t="str">
        <f t="shared" si="241"/>
        <v>1</v>
      </c>
      <c r="AJ3853" s="18" t="str">
        <f t="shared" si="242"/>
        <v>1</v>
      </c>
      <c r="AK3853" s="18" t="str">
        <f t="shared" si="243"/>
        <v>1</v>
      </c>
      <c r="AL3853" s="18">
        <f t="shared" si="244"/>
        <v>0</v>
      </c>
      <c r="AM3853" t="s">
        <v>55</v>
      </c>
      <c r="AN3853" t="s">
        <v>55</v>
      </c>
      <c r="AO3853">
        <v>0</v>
      </c>
      <c r="AP3853">
        <v>0</v>
      </c>
      <c r="AQ3853">
        <v>0</v>
      </c>
      <c r="AR3853" t="s">
        <v>59</v>
      </c>
      <c r="AS3853" t="s">
        <v>80</v>
      </c>
      <c r="AT3853" t="s">
        <v>80</v>
      </c>
      <c r="AU3853" t="s">
        <v>80</v>
      </c>
      <c r="AV3853" t="s">
        <v>9712</v>
      </c>
      <c r="AW3853" t="s">
        <v>4355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1</v>
      </c>
      <c r="BI3853">
        <v>0</v>
      </c>
      <c r="BJ3853">
        <v>0</v>
      </c>
      <c r="BK3853">
        <v>1</v>
      </c>
      <c r="BL3853">
        <v>2016031426</v>
      </c>
      <c r="BM3853">
        <v>26</v>
      </c>
    </row>
    <row r="3854" spans="1:65">
      <c r="A3854" t="s">
        <v>9713</v>
      </c>
      <c r="B3854">
        <v>3853</v>
      </c>
      <c r="C3854" t="s">
        <v>57</v>
      </c>
      <c r="D3854" t="s">
        <v>55</v>
      </c>
      <c r="E3854">
        <v>26</v>
      </c>
      <c r="F3854">
        <v>2016031426</v>
      </c>
      <c r="G3854" t="s">
        <v>55</v>
      </c>
      <c r="H3854" t="s">
        <v>4356</v>
      </c>
      <c r="I3854" t="s">
        <v>55</v>
      </c>
      <c r="J3854" t="s">
        <v>55</v>
      </c>
      <c r="K3854" t="s">
        <v>55</v>
      </c>
      <c r="L3854" t="s">
        <v>55</v>
      </c>
      <c r="M3854" t="s">
        <v>55</v>
      </c>
      <c r="N3854" t="s">
        <v>57</v>
      </c>
      <c r="O3854" t="s">
        <v>57</v>
      </c>
      <c r="P3854" t="s">
        <v>57</v>
      </c>
      <c r="Q3854" t="s">
        <v>57</v>
      </c>
      <c r="R3854" t="s">
        <v>57</v>
      </c>
      <c r="S3854" t="s">
        <v>55</v>
      </c>
      <c r="T3854" t="s">
        <v>57</v>
      </c>
      <c r="U3854" t="s">
        <v>57</v>
      </c>
      <c r="V3854" t="s">
        <v>57</v>
      </c>
      <c r="W3854" t="s">
        <v>55</v>
      </c>
      <c r="X3854" t="s">
        <v>57</v>
      </c>
      <c r="Y3854" t="s">
        <v>57</v>
      </c>
      <c r="Z3854" t="s">
        <v>57</v>
      </c>
      <c r="AA3854" t="s">
        <v>57</v>
      </c>
      <c r="AB3854" t="s">
        <v>57</v>
      </c>
      <c r="AC3854" t="s">
        <v>57</v>
      </c>
      <c r="AD3854" t="s">
        <v>57</v>
      </c>
      <c r="AE3854">
        <v>0</v>
      </c>
      <c r="AF3854">
        <v>0</v>
      </c>
      <c r="AG3854">
        <v>0</v>
      </c>
      <c r="AH3854">
        <v>0</v>
      </c>
      <c r="AI3854" s="18" t="str">
        <f t="shared" si="241"/>
        <v>1</v>
      </c>
      <c r="AJ3854" s="18" t="str">
        <f t="shared" si="242"/>
        <v>1</v>
      </c>
      <c r="AK3854" s="18" t="str">
        <f t="shared" si="243"/>
        <v>1</v>
      </c>
      <c r="AL3854" s="18">
        <f t="shared" si="244"/>
        <v>0</v>
      </c>
      <c r="AM3854" t="s">
        <v>55</v>
      </c>
      <c r="AN3854" t="s">
        <v>55</v>
      </c>
      <c r="AO3854">
        <v>1</v>
      </c>
      <c r="AP3854">
        <v>1</v>
      </c>
      <c r="AQ3854">
        <v>0</v>
      </c>
      <c r="AR3854" t="s">
        <v>59</v>
      </c>
      <c r="AS3854" t="s">
        <v>80</v>
      </c>
      <c r="AT3854" t="s">
        <v>80</v>
      </c>
      <c r="AU3854" t="s">
        <v>80</v>
      </c>
      <c r="AV3854" t="s">
        <v>9713</v>
      </c>
      <c r="AW3854" t="s">
        <v>4356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1</v>
      </c>
      <c r="BJ3854">
        <v>0</v>
      </c>
      <c r="BK3854">
        <v>0</v>
      </c>
      <c r="BL3854">
        <v>2016031426</v>
      </c>
      <c r="BM3854">
        <v>26</v>
      </c>
    </row>
    <row r="3855" spans="1:65">
      <c r="A3855" t="s">
        <v>9714</v>
      </c>
      <c r="B3855">
        <v>3854</v>
      </c>
      <c r="C3855" t="s">
        <v>301</v>
      </c>
      <c r="D3855">
        <v>1</v>
      </c>
      <c r="E3855">
        <v>26</v>
      </c>
      <c r="F3855">
        <v>2016031426</v>
      </c>
      <c r="G3855">
        <v>20160314</v>
      </c>
      <c r="H3855" t="s">
        <v>4357</v>
      </c>
      <c r="I3855" t="s">
        <v>54</v>
      </c>
      <c r="J3855" t="s">
        <v>55</v>
      </c>
      <c r="K3855">
        <v>0</v>
      </c>
      <c r="L3855">
        <v>0</v>
      </c>
      <c r="M3855">
        <v>0</v>
      </c>
      <c r="N3855" t="s">
        <v>56</v>
      </c>
      <c r="O3855" t="s">
        <v>57</v>
      </c>
      <c r="P3855" t="s">
        <v>57</v>
      </c>
      <c r="Q3855" t="s">
        <v>4</v>
      </c>
      <c r="R3855" t="s">
        <v>80</v>
      </c>
      <c r="S3855" t="s">
        <v>55</v>
      </c>
      <c r="T3855" t="s">
        <v>56</v>
      </c>
      <c r="U3855" t="s">
        <v>56</v>
      </c>
      <c r="V3855" t="s">
        <v>56</v>
      </c>
      <c r="W3855" t="s">
        <v>55</v>
      </c>
      <c r="X3855" t="s">
        <v>56</v>
      </c>
      <c r="Y3855" t="s">
        <v>56</v>
      </c>
      <c r="Z3855" t="s">
        <v>56</v>
      </c>
      <c r="AA3855" t="s">
        <v>57</v>
      </c>
      <c r="AB3855" t="s">
        <v>56</v>
      </c>
      <c r="AC3855" t="s">
        <v>56</v>
      </c>
      <c r="AD3855" t="s">
        <v>56</v>
      </c>
      <c r="AE3855">
        <v>0</v>
      </c>
      <c r="AF3855">
        <v>0</v>
      </c>
      <c r="AG3855">
        <v>0</v>
      </c>
      <c r="AH3855">
        <v>0</v>
      </c>
      <c r="AI3855" s="18" t="str">
        <f t="shared" si="241"/>
        <v>1</v>
      </c>
      <c r="AJ3855" s="18" t="str">
        <f t="shared" si="242"/>
        <v>1</v>
      </c>
      <c r="AK3855" s="18" t="str">
        <f t="shared" si="243"/>
        <v>1</v>
      </c>
      <c r="AL3855" s="18">
        <f t="shared" si="244"/>
        <v>0</v>
      </c>
      <c r="AM3855" t="s">
        <v>55</v>
      </c>
      <c r="AN3855" t="s">
        <v>55</v>
      </c>
      <c r="AO3855">
        <v>0</v>
      </c>
      <c r="AP3855">
        <v>0</v>
      </c>
      <c r="AQ3855">
        <v>0</v>
      </c>
      <c r="AR3855" t="s">
        <v>59</v>
      </c>
      <c r="AS3855" t="s">
        <v>80</v>
      </c>
      <c r="AT3855" t="s">
        <v>80</v>
      </c>
      <c r="AU3855" t="s">
        <v>80</v>
      </c>
      <c r="AV3855" t="s">
        <v>9714</v>
      </c>
      <c r="AW3855" t="s">
        <v>4357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1</v>
      </c>
      <c r="BI3855">
        <v>0</v>
      </c>
      <c r="BJ3855">
        <v>0</v>
      </c>
      <c r="BK3855">
        <v>1</v>
      </c>
      <c r="BL3855">
        <v>2016031426</v>
      </c>
      <c r="BM3855">
        <v>26</v>
      </c>
    </row>
    <row r="3856" spans="1:65">
      <c r="A3856" t="s">
        <v>9715</v>
      </c>
      <c r="B3856">
        <v>3855</v>
      </c>
      <c r="C3856" t="s">
        <v>57</v>
      </c>
      <c r="D3856" t="s">
        <v>55</v>
      </c>
      <c r="E3856">
        <v>26</v>
      </c>
      <c r="F3856">
        <v>2016031426</v>
      </c>
      <c r="G3856" t="s">
        <v>55</v>
      </c>
      <c r="H3856" t="s">
        <v>4358</v>
      </c>
      <c r="I3856" t="s">
        <v>55</v>
      </c>
      <c r="J3856" t="s">
        <v>55</v>
      </c>
      <c r="K3856" t="s">
        <v>55</v>
      </c>
      <c r="L3856" t="s">
        <v>55</v>
      </c>
      <c r="M3856" t="s">
        <v>55</v>
      </c>
      <c r="N3856" t="s">
        <v>57</v>
      </c>
      <c r="O3856" t="s">
        <v>57</v>
      </c>
      <c r="P3856" t="s">
        <v>57</v>
      </c>
      <c r="Q3856" t="s">
        <v>57</v>
      </c>
      <c r="R3856" t="s">
        <v>57</v>
      </c>
      <c r="S3856" t="s">
        <v>55</v>
      </c>
      <c r="T3856" t="s">
        <v>57</v>
      </c>
      <c r="U3856" t="s">
        <v>57</v>
      </c>
      <c r="V3856" t="s">
        <v>57</v>
      </c>
      <c r="W3856" t="s">
        <v>55</v>
      </c>
      <c r="X3856" t="s">
        <v>57</v>
      </c>
      <c r="Y3856" t="s">
        <v>57</v>
      </c>
      <c r="Z3856" t="s">
        <v>57</v>
      </c>
      <c r="AA3856" t="s">
        <v>57</v>
      </c>
      <c r="AB3856" t="s">
        <v>57</v>
      </c>
      <c r="AC3856" t="s">
        <v>57</v>
      </c>
      <c r="AD3856" t="s">
        <v>57</v>
      </c>
      <c r="AE3856">
        <v>0</v>
      </c>
      <c r="AF3856">
        <v>0</v>
      </c>
      <c r="AG3856">
        <v>0</v>
      </c>
      <c r="AH3856">
        <v>0</v>
      </c>
      <c r="AI3856" s="18" t="str">
        <f t="shared" si="241"/>
        <v>1</v>
      </c>
      <c r="AJ3856" s="18" t="str">
        <f t="shared" si="242"/>
        <v>1</v>
      </c>
      <c r="AK3856" s="18" t="str">
        <f t="shared" si="243"/>
        <v>1</v>
      </c>
      <c r="AL3856" s="18">
        <f t="shared" si="244"/>
        <v>0</v>
      </c>
      <c r="AM3856" t="s">
        <v>55</v>
      </c>
      <c r="AN3856" t="s">
        <v>55</v>
      </c>
      <c r="AO3856">
        <v>0</v>
      </c>
      <c r="AP3856">
        <v>1</v>
      </c>
      <c r="AQ3856">
        <v>0</v>
      </c>
      <c r="AR3856" t="s">
        <v>59</v>
      </c>
      <c r="AS3856" t="s">
        <v>80</v>
      </c>
      <c r="AT3856" t="s">
        <v>80</v>
      </c>
      <c r="AU3856" t="s">
        <v>80</v>
      </c>
      <c r="AV3856" t="s">
        <v>9715</v>
      </c>
      <c r="AW3856" t="s">
        <v>4358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1</v>
      </c>
      <c r="BJ3856">
        <v>0</v>
      </c>
      <c r="BK3856">
        <v>0</v>
      </c>
      <c r="BL3856">
        <v>2016031426</v>
      </c>
      <c r="BM3856">
        <v>26</v>
      </c>
    </row>
    <row r="3857" spans="1:65">
      <c r="A3857" t="s">
        <v>9716</v>
      </c>
      <c r="B3857">
        <v>3856</v>
      </c>
      <c r="C3857" t="s">
        <v>57</v>
      </c>
      <c r="D3857" t="s">
        <v>55</v>
      </c>
      <c r="E3857">
        <v>26</v>
      </c>
      <c r="F3857">
        <v>2016031426</v>
      </c>
      <c r="G3857" t="s">
        <v>55</v>
      </c>
      <c r="H3857" t="s">
        <v>4359</v>
      </c>
      <c r="I3857" t="s">
        <v>55</v>
      </c>
      <c r="J3857" t="s">
        <v>55</v>
      </c>
      <c r="K3857" t="s">
        <v>55</v>
      </c>
      <c r="L3857" t="s">
        <v>55</v>
      </c>
      <c r="M3857" t="s">
        <v>55</v>
      </c>
      <c r="N3857" t="s">
        <v>57</v>
      </c>
      <c r="O3857" t="s">
        <v>57</v>
      </c>
      <c r="P3857" t="s">
        <v>57</v>
      </c>
      <c r="Q3857" t="s">
        <v>57</v>
      </c>
      <c r="R3857" t="s">
        <v>57</v>
      </c>
      <c r="S3857" t="s">
        <v>55</v>
      </c>
      <c r="T3857" t="s">
        <v>57</v>
      </c>
      <c r="U3857" t="s">
        <v>57</v>
      </c>
      <c r="V3857" t="s">
        <v>57</v>
      </c>
      <c r="W3857" t="s">
        <v>55</v>
      </c>
      <c r="X3857" t="s">
        <v>57</v>
      </c>
      <c r="Y3857" t="s">
        <v>57</v>
      </c>
      <c r="Z3857" t="s">
        <v>57</v>
      </c>
      <c r="AA3857" t="s">
        <v>57</v>
      </c>
      <c r="AB3857" t="s">
        <v>57</v>
      </c>
      <c r="AC3857" t="s">
        <v>57</v>
      </c>
      <c r="AD3857" t="s">
        <v>57</v>
      </c>
      <c r="AE3857">
        <v>0</v>
      </c>
      <c r="AF3857">
        <v>0</v>
      </c>
      <c r="AG3857">
        <v>0</v>
      </c>
      <c r="AH3857">
        <v>0</v>
      </c>
      <c r="AI3857" s="18" t="str">
        <f t="shared" si="241"/>
        <v>1</v>
      </c>
      <c r="AJ3857" s="18" t="str">
        <f t="shared" si="242"/>
        <v>1</v>
      </c>
      <c r="AK3857" s="18" t="str">
        <f t="shared" si="243"/>
        <v>1</v>
      </c>
      <c r="AL3857" s="18">
        <f t="shared" si="244"/>
        <v>0</v>
      </c>
      <c r="AM3857" t="s">
        <v>55</v>
      </c>
      <c r="AN3857" t="s">
        <v>55</v>
      </c>
      <c r="AO3857">
        <v>0</v>
      </c>
      <c r="AP3857">
        <v>1</v>
      </c>
      <c r="AQ3857">
        <v>0</v>
      </c>
      <c r="AR3857" t="s">
        <v>59</v>
      </c>
      <c r="AS3857" t="s">
        <v>80</v>
      </c>
      <c r="AT3857" t="s">
        <v>80</v>
      </c>
      <c r="AU3857" t="s">
        <v>80</v>
      </c>
      <c r="AV3857" t="s">
        <v>9716</v>
      </c>
      <c r="AW3857" t="s">
        <v>4359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1</v>
      </c>
      <c r="BJ3857">
        <v>0</v>
      </c>
      <c r="BK3857">
        <v>0</v>
      </c>
      <c r="BL3857">
        <v>2016031426</v>
      </c>
      <c r="BM3857">
        <v>26</v>
      </c>
    </row>
    <row r="3858" spans="1:65">
      <c r="A3858" t="s">
        <v>9717</v>
      </c>
      <c r="B3858">
        <v>3857</v>
      </c>
      <c r="C3858" t="s">
        <v>301</v>
      </c>
      <c r="D3858">
        <v>1</v>
      </c>
      <c r="E3858">
        <v>26</v>
      </c>
      <c r="F3858">
        <v>2016031426</v>
      </c>
      <c r="G3858">
        <v>20160314</v>
      </c>
      <c r="H3858" t="s">
        <v>4360</v>
      </c>
      <c r="I3858" t="s">
        <v>54</v>
      </c>
      <c r="J3858" t="s">
        <v>55</v>
      </c>
      <c r="K3858">
        <v>0</v>
      </c>
      <c r="L3858">
        <v>0</v>
      </c>
      <c r="M3858">
        <v>0</v>
      </c>
      <c r="N3858" t="s">
        <v>56</v>
      </c>
      <c r="O3858" t="s">
        <v>57</v>
      </c>
      <c r="P3858" t="s">
        <v>57</v>
      </c>
      <c r="Q3858" t="s">
        <v>3</v>
      </c>
      <c r="R3858" t="s">
        <v>4218</v>
      </c>
      <c r="S3858" t="s">
        <v>55</v>
      </c>
      <c r="T3858" t="s">
        <v>68</v>
      </c>
      <c r="U3858" t="s">
        <v>56</v>
      </c>
      <c r="V3858" t="s">
        <v>56</v>
      </c>
      <c r="W3858" t="s">
        <v>55</v>
      </c>
      <c r="X3858" t="s">
        <v>56</v>
      </c>
      <c r="Y3858" t="s">
        <v>56</v>
      </c>
      <c r="Z3858" t="s">
        <v>68</v>
      </c>
      <c r="AA3858" t="s">
        <v>132</v>
      </c>
      <c r="AB3858" t="s">
        <v>56</v>
      </c>
      <c r="AC3858" t="s">
        <v>68</v>
      </c>
      <c r="AD3858" t="s">
        <v>56</v>
      </c>
      <c r="AE3858">
        <v>0</v>
      </c>
      <c r="AF3858">
        <v>0</v>
      </c>
      <c r="AG3858">
        <v>0</v>
      </c>
      <c r="AH3858">
        <v>0</v>
      </c>
      <c r="AI3858" s="18" t="str">
        <f t="shared" si="241"/>
        <v>1</v>
      </c>
      <c r="AJ3858" s="18" t="str">
        <f t="shared" si="242"/>
        <v>1</v>
      </c>
      <c r="AK3858" s="18" t="str">
        <f t="shared" si="243"/>
        <v>1</v>
      </c>
      <c r="AL3858" s="18">
        <f t="shared" si="244"/>
        <v>0</v>
      </c>
      <c r="AM3858" t="s">
        <v>55</v>
      </c>
      <c r="AN3858" t="s">
        <v>55</v>
      </c>
      <c r="AO3858">
        <v>1</v>
      </c>
      <c r="AP3858">
        <v>0</v>
      </c>
      <c r="AQ3858">
        <v>0</v>
      </c>
      <c r="AR3858" t="s">
        <v>59</v>
      </c>
      <c r="AS3858" t="s">
        <v>4218</v>
      </c>
      <c r="AT3858" t="s">
        <v>4218</v>
      </c>
      <c r="AU3858" t="s">
        <v>4450</v>
      </c>
      <c r="AV3858" t="s">
        <v>9717</v>
      </c>
      <c r="AW3858" t="s">
        <v>4360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  <c r="BJ3858">
        <v>0</v>
      </c>
      <c r="BK3858">
        <v>1</v>
      </c>
      <c r="BL3858">
        <v>2016031426</v>
      </c>
      <c r="BM3858">
        <v>26</v>
      </c>
    </row>
    <row r="3859" spans="1:65">
      <c r="A3859" t="s">
        <v>9718</v>
      </c>
      <c r="B3859">
        <v>3858</v>
      </c>
      <c r="C3859" t="s">
        <v>57</v>
      </c>
      <c r="D3859" t="s">
        <v>55</v>
      </c>
      <c r="E3859">
        <v>26</v>
      </c>
      <c r="F3859">
        <v>2016031426</v>
      </c>
      <c r="G3859" t="s">
        <v>55</v>
      </c>
      <c r="H3859" t="s">
        <v>4361</v>
      </c>
      <c r="I3859" t="s">
        <v>55</v>
      </c>
      <c r="J3859" t="s">
        <v>55</v>
      </c>
      <c r="K3859" t="s">
        <v>55</v>
      </c>
      <c r="L3859" t="s">
        <v>55</v>
      </c>
      <c r="M3859" t="s">
        <v>55</v>
      </c>
      <c r="N3859" t="s">
        <v>57</v>
      </c>
      <c r="O3859" t="s">
        <v>57</v>
      </c>
      <c r="P3859" t="s">
        <v>57</v>
      </c>
      <c r="Q3859" t="s">
        <v>57</v>
      </c>
      <c r="R3859" t="s">
        <v>57</v>
      </c>
      <c r="S3859" t="s">
        <v>55</v>
      </c>
      <c r="T3859" t="s">
        <v>57</v>
      </c>
      <c r="U3859" t="s">
        <v>57</v>
      </c>
      <c r="V3859" t="s">
        <v>57</v>
      </c>
      <c r="W3859" t="s">
        <v>55</v>
      </c>
      <c r="X3859" t="s">
        <v>57</v>
      </c>
      <c r="Y3859" t="s">
        <v>57</v>
      </c>
      <c r="Z3859" t="s">
        <v>57</v>
      </c>
      <c r="AA3859" t="s">
        <v>57</v>
      </c>
      <c r="AB3859" t="s">
        <v>57</v>
      </c>
      <c r="AC3859" t="s">
        <v>57</v>
      </c>
      <c r="AD3859" t="s">
        <v>57</v>
      </c>
      <c r="AE3859">
        <v>0</v>
      </c>
      <c r="AF3859">
        <v>0</v>
      </c>
      <c r="AG3859">
        <v>0</v>
      </c>
      <c r="AH3859">
        <v>0</v>
      </c>
      <c r="AI3859" s="18" t="str">
        <f t="shared" si="241"/>
        <v>1</v>
      </c>
      <c r="AJ3859" s="18" t="str">
        <f t="shared" si="242"/>
        <v>1</v>
      </c>
      <c r="AK3859" s="18" t="str">
        <f t="shared" si="243"/>
        <v>1</v>
      </c>
      <c r="AL3859" s="18">
        <f t="shared" si="244"/>
        <v>0</v>
      </c>
      <c r="AM3859" t="s">
        <v>55</v>
      </c>
      <c r="AN3859" t="s">
        <v>55</v>
      </c>
      <c r="AO3859">
        <v>0</v>
      </c>
      <c r="AP3859">
        <v>1</v>
      </c>
      <c r="AQ3859">
        <v>0</v>
      </c>
      <c r="AR3859" t="s">
        <v>59</v>
      </c>
      <c r="AS3859" t="s">
        <v>80</v>
      </c>
      <c r="AT3859" t="s">
        <v>80</v>
      </c>
      <c r="AU3859" t="s">
        <v>80</v>
      </c>
      <c r="AV3859" t="s">
        <v>9718</v>
      </c>
      <c r="AW3859" t="s">
        <v>4361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0</v>
      </c>
      <c r="BL3859">
        <v>2016031426</v>
      </c>
      <c r="BM3859">
        <v>26</v>
      </c>
    </row>
    <row r="3860" spans="1:65">
      <c r="A3860" t="s">
        <v>9719</v>
      </c>
      <c r="B3860">
        <v>3859</v>
      </c>
      <c r="C3860" t="s">
        <v>301</v>
      </c>
      <c r="D3860">
        <v>1</v>
      </c>
      <c r="E3860">
        <v>26</v>
      </c>
      <c r="F3860">
        <v>2016031426</v>
      </c>
      <c r="G3860">
        <v>20160314</v>
      </c>
      <c r="H3860" t="s">
        <v>4362</v>
      </c>
      <c r="I3860" t="s">
        <v>54</v>
      </c>
      <c r="J3860" t="s">
        <v>55</v>
      </c>
      <c r="K3860">
        <v>0</v>
      </c>
      <c r="L3860">
        <v>0</v>
      </c>
      <c r="M3860">
        <v>0</v>
      </c>
      <c r="N3860" t="s">
        <v>56</v>
      </c>
      <c r="O3860" t="s">
        <v>57</v>
      </c>
      <c r="P3860" t="s">
        <v>57</v>
      </c>
      <c r="Q3860" t="s">
        <v>3</v>
      </c>
      <c r="R3860" t="s">
        <v>4218</v>
      </c>
      <c r="S3860" t="s">
        <v>55</v>
      </c>
      <c r="T3860" t="s">
        <v>68</v>
      </c>
      <c r="U3860" t="s">
        <v>56</v>
      </c>
      <c r="V3860" t="s">
        <v>56</v>
      </c>
      <c r="W3860" t="s">
        <v>55</v>
      </c>
      <c r="X3860" t="s">
        <v>56</v>
      </c>
      <c r="Y3860" t="s">
        <v>56</v>
      </c>
      <c r="Z3860" t="s">
        <v>68</v>
      </c>
      <c r="AA3860" t="s">
        <v>132</v>
      </c>
      <c r="AB3860" t="s">
        <v>56</v>
      </c>
      <c r="AC3860" t="s">
        <v>68</v>
      </c>
      <c r="AD3860" t="s">
        <v>56</v>
      </c>
      <c r="AE3860">
        <v>0</v>
      </c>
      <c r="AF3860">
        <v>0</v>
      </c>
      <c r="AG3860">
        <v>0</v>
      </c>
      <c r="AH3860">
        <v>0</v>
      </c>
      <c r="AI3860" s="18" t="str">
        <f t="shared" si="241"/>
        <v>1</v>
      </c>
      <c r="AJ3860" s="18" t="str">
        <f t="shared" si="242"/>
        <v>1</v>
      </c>
      <c r="AK3860" s="18" t="str">
        <f t="shared" si="243"/>
        <v>1</v>
      </c>
      <c r="AL3860" s="18">
        <f t="shared" si="244"/>
        <v>0</v>
      </c>
      <c r="AM3860" t="s">
        <v>55</v>
      </c>
      <c r="AN3860" t="s">
        <v>55</v>
      </c>
      <c r="AO3860">
        <v>0</v>
      </c>
      <c r="AP3860">
        <v>0</v>
      </c>
      <c r="AQ3860">
        <v>0</v>
      </c>
      <c r="AR3860" t="s">
        <v>59</v>
      </c>
      <c r="AS3860" t="s">
        <v>4218</v>
      </c>
      <c r="AT3860" t="s">
        <v>4218</v>
      </c>
      <c r="AU3860" t="s">
        <v>4450</v>
      </c>
      <c r="AV3860" t="s">
        <v>9719</v>
      </c>
      <c r="AW3860" t="s">
        <v>4362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1</v>
      </c>
      <c r="BI3860">
        <v>0</v>
      </c>
      <c r="BJ3860">
        <v>0</v>
      </c>
      <c r="BK3860">
        <v>1</v>
      </c>
      <c r="BL3860">
        <v>2016031426</v>
      </c>
      <c r="BM3860">
        <v>26</v>
      </c>
    </row>
    <row r="3861" spans="1:65">
      <c r="A3861" t="s">
        <v>9720</v>
      </c>
      <c r="B3861">
        <v>3860</v>
      </c>
      <c r="C3861" t="s">
        <v>57</v>
      </c>
      <c r="D3861" t="s">
        <v>55</v>
      </c>
      <c r="E3861">
        <v>26</v>
      </c>
      <c r="F3861">
        <v>2016031426</v>
      </c>
      <c r="G3861" t="s">
        <v>55</v>
      </c>
      <c r="H3861" t="s">
        <v>4363</v>
      </c>
      <c r="I3861" t="s">
        <v>55</v>
      </c>
      <c r="J3861" t="s">
        <v>55</v>
      </c>
      <c r="K3861" t="s">
        <v>55</v>
      </c>
      <c r="L3861" t="s">
        <v>55</v>
      </c>
      <c r="M3861" t="s">
        <v>55</v>
      </c>
      <c r="N3861" t="s">
        <v>57</v>
      </c>
      <c r="O3861" t="s">
        <v>57</v>
      </c>
      <c r="P3861" t="s">
        <v>57</v>
      </c>
      <c r="Q3861" t="s">
        <v>57</v>
      </c>
      <c r="R3861" t="s">
        <v>57</v>
      </c>
      <c r="S3861" t="s">
        <v>55</v>
      </c>
      <c r="T3861" t="s">
        <v>57</v>
      </c>
      <c r="U3861" t="s">
        <v>57</v>
      </c>
      <c r="V3861" t="s">
        <v>57</v>
      </c>
      <c r="W3861" t="s">
        <v>55</v>
      </c>
      <c r="X3861" t="s">
        <v>57</v>
      </c>
      <c r="Y3861" t="s">
        <v>57</v>
      </c>
      <c r="Z3861" t="s">
        <v>57</v>
      </c>
      <c r="AA3861" t="s">
        <v>57</v>
      </c>
      <c r="AB3861" t="s">
        <v>57</v>
      </c>
      <c r="AC3861" t="s">
        <v>57</v>
      </c>
      <c r="AD3861" t="s">
        <v>57</v>
      </c>
      <c r="AE3861">
        <v>0</v>
      </c>
      <c r="AF3861">
        <v>0</v>
      </c>
      <c r="AG3861">
        <v>0</v>
      </c>
      <c r="AH3861">
        <v>0</v>
      </c>
      <c r="AI3861" s="18" t="str">
        <f t="shared" si="241"/>
        <v>1</v>
      </c>
      <c r="AJ3861" s="18" t="str">
        <f t="shared" si="242"/>
        <v>1</v>
      </c>
      <c r="AK3861" s="18" t="str">
        <f t="shared" si="243"/>
        <v>1</v>
      </c>
      <c r="AL3861" s="18">
        <f t="shared" si="244"/>
        <v>0</v>
      </c>
      <c r="AM3861" t="s">
        <v>55</v>
      </c>
      <c r="AN3861" t="s">
        <v>55</v>
      </c>
      <c r="AO3861">
        <v>0</v>
      </c>
      <c r="AP3861">
        <v>1</v>
      </c>
      <c r="AQ3861">
        <v>0</v>
      </c>
      <c r="AR3861" t="s">
        <v>59</v>
      </c>
      <c r="AS3861" t="s">
        <v>80</v>
      </c>
      <c r="AT3861" t="s">
        <v>80</v>
      </c>
      <c r="AU3861" t="s">
        <v>80</v>
      </c>
      <c r="AV3861" t="s">
        <v>9720</v>
      </c>
      <c r="AW3861" t="s">
        <v>4363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1</v>
      </c>
      <c r="BJ3861">
        <v>0</v>
      </c>
      <c r="BK3861">
        <v>0</v>
      </c>
      <c r="BL3861">
        <v>2016031426</v>
      </c>
      <c r="BM3861">
        <v>26</v>
      </c>
    </row>
    <row r="3862" spans="1:65">
      <c r="A3862" t="s">
        <v>9721</v>
      </c>
      <c r="B3862">
        <v>3861</v>
      </c>
      <c r="C3862" t="s">
        <v>57</v>
      </c>
      <c r="D3862" t="s">
        <v>55</v>
      </c>
      <c r="E3862">
        <v>26</v>
      </c>
      <c r="F3862">
        <v>2016031426</v>
      </c>
      <c r="G3862" t="s">
        <v>55</v>
      </c>
      <c r="H3862" t="s">
        <v>4364</v>
      </c>
      <c r="I3862" t="s">
        <v>55</v>
      </c>
      <c r="J3862" t="s">
        <v>55</v>
      </c>
      <c r="K3862" t="s">
        <v>55</v>
      </c>
      <c r="L3862" t="s">
        <v>55</v>
      </c>
      <c r="M3862" t="s">
        <v>55</v>
      </c>
      <c r="N3862" t="s">
        <v>57</v>
      </c>
      <c r="O3862" t="s">
        <v>57</v>
      </c>
      <c r="P3862" t="s">
        <v>57</v>
      </c>
      <c r="Q3862" t="s">
        <v>57</v>
      </c>
      <c r="R3862" t="s">
        <v>57</v>
      </c>
      <c r="S3862" t="s">
        <v>55</v>
      </c>
      <c r="T3862" t="s">
        <v>57</v>
      </c>
      <c r="U3862" t="s">
        <v>57</v>
      </c>
      <c r="V3862" t="s">
        <v>57</v>
      </c>
      <c r="W3862" t="s">
        <v>55</v>
      </c>
      <c r="X3862" t="s">
        <v>57</v>
      </c>
      <c r="Y3862" t="s">
        <v>57</v>
      </c>
      <c r="Z3862" t="s">
        <v>57</v>
      </c>
      <c r="AA3862" t="s">
        <v>57</v>
      </c>
      <c r="AB3862" t="s">
        <v>57</v>
      </c>
      <c r="AC3862" t="s">
        <v>57</v>
      </c>
      <c r="AD3862" t="s">
        <v>57</v>
      </c>
      <c r="AE3862">
        <v>0</v>
      </c>
      <c r="AF3862">
        <v>0</v>
      </c>
      <c r="AG3862">
        <v>0</v>
      </c>
      <c r="AH3862">
        <v>0</v>
      </c>
      <c r="AI3862" s="18" t="str">
        <f t="shared" si="241"/>
        <v>1</v>
      </c>
      <c r="AJ3862" s="18" t="str">
        <f t="shared" si="242"/>
        <v>1</v>
      </c>
      <c r="AK3862" s="18" t="str">
        <f t="shared" si="243"/>
        <v>1</v>
      </c>
      <c r="AL3862" s="18">
        <f t="shared" si="244"/>
        <v>0</v>
      </c>
      <c r="AM3862" t="s">
        <v>55</v>
      </c>
      <c r="AN3862" t="s">
        <v>55</v>
      </c>
      <c r="AO3862">
        <v>0</v>
      </c>
      <c r="AP3862">
        <v>1</v>
      </c>
      <c r="AQ3862">
        <v>0</v>
      </c>
      <c r="AR3862" t="s">
        <v>59</v>
      </c>
      <c r="AS3862" t="s">
        <v>80</v>
      </c>
      <c r="AT3862" t="s">
        <v>80</v>
      </c>
      <c r="AU3862" t="s">
        <v>80</v>
      </c>
      <c r="AV3862" t="s">
        <v>9721</v>
      </c>
      <c r="AW3862" t="s">
        <v>4364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0</v>
      </c>
      <c r="BL3862">
        <v>2016031426</v>
      </c>
      <c r="BM3862">
        <v>26</v>
      </c>
    </row>
    <row r="3863" spans="1:65">
      <c r="A3863" t="s">
        <v>9722</v>
      </c>
      <c r="B3863">
        <v>3862</v>
      </c>
      <c r="C3863" t="s">
        <v>57</v>
      </c>
      <c r="D3863" t="s">
        <v>55</v>
      </c>
      <c r="E3863">
        <v>26</v>
      </c>
      <c r="F3863">
        <v>2016031426</v>
      </c>
      <c r="G3863" t="s">
        <v>55</v>
      </c>
      <c r="H3863" t="s">
        <v>4365</v>
      </c>
      <c r="I3863" t="s">
        <v>55</v>
      </c>
      <c r="J3863" t="s">
        <v>55</v>
      </c>
      <c r="K3863" t="s">
        <v>55</v>
      </c>
      <c r="L3863" t="s">
        <v>55</v>
      </c>
      <c r="M3863" t="s">
        <v>55</v>
      </c>
      <c r="N3863" t="s">
        <v>57</v>
      </c>
      <c r="O3863" t="s">
        <v>57</v>
      </c>
      <c r="P3863" t="s">
        <v>57</v>
      </c>
      <c r="Q3863" t="s">
        <v>57</v>
      </c>
      <c r="R3863" t="s">
        <v>57</v>
      </c>
      <c r="S3863" t="s">
        <v>55</v>
      </c>
      <c r="T3863" t="s">
        <v>57</v>
      </c>
      <c r="U3863" t="s">
        <v>57</v>
      </c>
      <c r="V3863" t="s">
        <v>57</v>
      </c>
      <c r="W3863" t="s">
        <v>55</v>
      </c>
      <c r="X3863" t="s">
        <v>57</v>
      </c>
      <c r="Y3863" t="s">
        <v>57</v>
      </c>
      <c r="Z3863" t="s">
        <v>57</v>
      </c>
      <c r="AA3863" t="s">
        <v>57</v>
      </c>
      <c r="AB3863" t="s">
        <v>57</v>
      </c>
      <c r="AC3863" t="s">
        <v>57</v>
      </c>
      <c r="AD3863" t="s">
        <v>57</v>
      </c>
      <c r="AE3863">
        <v>0</v>
      </c>
      <c r="AF3863">
        <v>0</v>
      </c>
      <c r="AG3863">
        <v>0</v>
      </c>
      <c r="AH3863">
        <v>0</v>
      </c>
      <c r="AI3863" s="18" t="str">
        <f t="shared" si="241"/>
        <v>1</v>
      </c>
      <c r="AJ3863" s="18" t="str">
        <f t="shared" si="242"/>
        <v>1</v>
      </c>
      <c r="AK3863" s="18" t="str">
        <f t="shared" si="243"/>
        <v>1</v>
      </c>
      <c r="AL3863" s="18">
        <f t="shared" si="244"/>
        <v>0</v>
      </c>
      <c r="AM3863" t="s">
        <v>55</v>
      </c>
      <c r="AN3863" t="s">
        <v>55</v>
      </c>
      <c r="AO3863">
        <v>1</v>
      </c>
      <c r="AP3863">
        <v>1</v>
      </c>
      <c r="AQ3863">
        <v>0</v>
      </c>
      <c r="AR3863" t="s">
        <v>59</v>
      </c>
      <c r="AS3863" t="s">
        <v>80</v>
      </c>
      <c r="AT3863" t="s">
        <v>80</v>
      </c>
      <c r="AU3863" t="s">
        <v>80</v>
      </c>
      <c r="AV3863" t="s">
        <v>9722</v>
      </c>
      <c r="AW3863" t="s">
        <v>4365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0</v>
      </c>
      <c r="BL3863">
        <v>2016031426</v>
      </c>
      <c r="BM3863">
        <v>26</v>
      </c>
    </row>
    <row r="3864" spans="1:65">
      <c r="A3864" t="s">
        <v>9723</v>
      </c>
      <c r="B3864">
        <v>3863</v>
      </c>
      <c r="C3864" t="s">
        <v>57</v>
      </c>
      <c r="D3864" t="s">
        <v>55</v>
      </c>
      <c r="E3864">
        <v>26</v>
      </c>
      <c r="F3864">
        <v>2016031426</v>
      </c>
      <c r="G3864" t="s">
        <v>55</v>
      </c>
      <c r="H3864" t="s">
        <v>4366</v>
      </c>
      <c r="I3864" t="s">
        <v>55</v>
      </c>
      <c r="J3864" t="s">
        <v>55</v>
      </c>
      <c r="K3864" t="s">
        <v>55</v>
      </c>
      <c r="L3864" t="s">
        <v>55</v>
      </c>
      <c r="M3864" t="s">
        <v>55</v>
      </c>
      <c r="N3864" t="s">
        <v>57</v>
      </c>
      <c r="O3864" t="s">
        <v>57</v>
      </c>
      <c r="P3864" t="s">
        <v>57</v>
      </c>
      <c r="Q3864" t="s">
        <v>57</v>
      </c>
      <c r="R3864" t="s">
        <v>57</v>
      </c>
      <c r="S3864" t="s">
        <v>55</v>
      </c>
      <c r="T3864" t="s">
        <v>57</v>
      </c>
      <c r="U3864" t="s">
        <v>57</v>
      </c>
      <c r="V3864" t="s">
        <v>57</v>
      </c>
      <c r="W3864" t="s">
        <v>55</v>
      </c>
      <c r="X3864" t="s">
        <v>57</v>
      </c>
      <c r="Y3864" t="s">
        <v>57</v>
      </c>
      <c r="Z3864" t="s">
        <v>57</v>
      </c>
      <c r="AA3864" t="s">
        <v>57</v>
      </c>
      <c r="AB3864" t="s">
        <v>57</v>
      </c>
      <c r="AC3864" t="s">
        <v>57</v>
      </c>
      <c r="AD3864" t="s">
        <v>57</v>
      </c>
      <c r="AE3864">
        <v>0</v>
      </c>
      <c r="AF3864">
        <v>0</v>
      </c>
      <c r="AG3864">
        <v>0</v>
      </c>
      <c r="AH3864">
        <v>0</v>
      </c>
      <c r="AI3864" s="18" t="str">
        <f t="shared" si="241"/>
        <v>1</v>
      </c>
      <c r="AJ3864" s="18" t="str">
        <f t="shared" si="242"/>
        <v>1</v>
      </c>
      <c r="AK3864" s="18" t="str">
        <f t="shared" si="243"/>
        <v>1</v>
      </c>
      <c r="AL3864" s="18">
        <f t="shared" si="244"/>
        <v>0</v>
      </c>
      <c r="AM3864" t="s">
        <v>55</v>
      </c>
      <c r="AN3864" t="s">
        <v>55</v>
      </c>
      <c r="AO3864">
        <v>0</v>
      </c>
      <c r="AP3864">
        <v>1</v>
      </c>
      <c r="AQ3864">
        <v>0</v>
      </c>
      <c r="AR3864" t="s">
        <v>59</v>
      </c>
      <c r="AS3864" t="s">
        <v>80</v>
      </c>
      <c r="AT3864" t="s">
        <v>80</v>
      </c>
      <c r="AU3864" t="s">
        <v>80</v>
      </c>
      <c r="AV3864" t="s">
        <v>9723</v>
      </c>
      <c r="AW3864" t="s">
        <v>4366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0</v>
      </c>
      <c r="BL3864">
        <v>2016031426</v>
      </c>
      <c r="BM3864">
        <v>26</v>
      </c>
    </row>
    <row r="3865" spans="1:65">
      <c r="A3865" t="s">
        <v>9724</v>
      </c>
      <c r="B3865">
        <v>3864</v>
      </c>
      <c r="C3865" t="s">
        <v>57</v>
      </c>
      <c r="D3865" t="s">
        <v>55</v>
      </c>
      <c r="E3865">
        <v>26</v>
      </c>
      <c r="F3865">
        <v>2016031426</v>
      </c>
      <c r="G3865" t="s">
        <v>55</v>
      </c>
      <c r="H3865" t="s">
        <v>4367</v>
      </c>
      <c r="I3865" t="s">
        <v>55</v>
      </c>
      <c r="J3865" t="s">
        <v>55</v>
      </c>
      <c r="K3865" t="s">
        <v>55</v>
      </c>
      <c r="L3865" t="s">
        <v>55</v>
      </c>
      <c r="M3865" t="s">
        <v>55</v>
      </c>
      <c r="N3865" t="s">
        <v>57</v>
      </c>
      <c r="O3865" t="s">
        <v>57</v>
      </c>
      <c r="P3865" t="s">
        <v>57</v>
      </c>
      <c r="Q3865" t="s">
        <v>57</v>
      </c>
      <c r="R3865" t="s">
        <v>57</v>
      </c>
      <c r="S3865" t="s">
        <v>55</v>
      </c>
      <c r="T3865" t="s">
        <v>57</v>
      </c>
      <c r="U3865" t="s">
        <v>57</v>
      </c>
      <c r="V3865" t="s">
        <v>57</v>
      </c>
      <c r="W3865" t="s">
        <v>55</v>
      </c>
      <c r="X3865" t="s">
        <v>57</v>
      </c>
      <c r="Y3865" t="s">
        <v>57</v>
      </c>
      <c r="Z3865" t="s">
        <v>57</v>
      </c>
      <c r="AA3865" t="s">
        <v>57</v>
      </c>
      <c r="AB3865" t="s">
        <v>57</v>
      </c>
      <c r="AC3865" t="s">
        <v>57</v>
      </c>
      <c r="AD3865" t="s">
        <v>57</v>
      </c>
      <c r="AE3865">
        <v>0</v>
      </c>
      <c r="AF3865">
        <v>0</v>
      </c>
      <c r="AG3865">
        <v>0</v>
      </c>
      <c r="AH3865">
        <v>0</v>
      </c>
      <c r="AI3865" s="18" t="str">
        <f t="shared" si="241"/>
        <v>1</v>
      </c>
      <c r="AJ3865" s="18" t="str">
        <f t="shared" si="242"/>
        <v>1</v>
      </c>
      <c r="AK3865" s="18" t="str">
        <f t="shared" si="243"/>
        <v>1</v>
      </c>
      <c r="AL3865" s="18">
        <f t="shared" si="244"/>
        <v>0</v>
      </c>
      <c r="AM3865" t="s">
        <v>55</v>
      </c>
      <c r="AN3865" t="s">
        <v>55</v>
      </c>
      <c r="AO3865">
        <v>0</v>
      </c>
      <c r="AP3865">
        <v>1</v>
      </c>
      <c r="AQ3865">
        <v>0</v>
      </c>
      <c r="AR3865" t="s">
        <v>59</v>
      </c>
      <c r="AS3865" t="s">
        <v>80</v>
      </c>
      <c r="AT3865" t="s">
        <v>80</v>
      </c>
      <c r="AU3865" t="s">
        <v>80</v>
      </c>
      <c r="AV3865" t="s">
        <v>9724</v>
      </c>
      <c r="AW3865" t="s">
        <v>4367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1</v>
      </c>
      <c r="BJ3865">
        <v>0</v>
      </c>
      <c r="BK3865">
        <v>0</v>
      </c>
      <c r="BL3865">
        <v>2016031426</v>
      </c>
      <c r="BM3865">
        <v>26</v>
      </c>
    </row>
    <row r="3866" spans="1:65">
      <c r="A3866" t="s">
        <v>9725</v>
      </c>
      <c r="B3866">
        <v>3865</v>
      </c>
      <c r="C3866" t="s">
        <v>57</v>
      </c>
      <c r="D3866" t="s">
        <v>55</v>
      </c>
      <c r="E3866">
        <v>26</v>
      </c>
      <c r="F3866">
        <v>2016031426</v>
      </c>
      <c r="G3866" t="s">
        <v>55</v>
      </c>
      <c r="H3866" t="s">
        <v>4368</v>
      </c>
      <c r="I3866" t="s">
        <v>55</v>
      </c>
      <c r="J3866" t="s">
        <v>55</v>
      </c>
      <c r="K3866" t="s">
        <v>55</v>
      </c>
      <c r="L3866" t="s">
        <v>55</v>
      </c>
      <c r="M3866" t="s">
        <v>55</v>
      </c>
      <c r="N3866" t="s">
        <v>57</v>
      </c>
      <c r="O3866" t="s">
        <v>57</v>
      </c>
      <c r="P3866" t="s">
        <v>57</v>
      </c>
      <c r="Q3866" t="s">
        <v>57</v>
      </c>
      <c r="R3866" t="s">
        <v>57</v>
      </c>
      <c r="S3866" t="s">
        <v>55</v>
      </c>
      <c r="T3866" t="s">
        <v>57</v>
      </c>
      <c r="U3866" t="s">
        <v>57</v>
      </c>
      <c r="V3866" t="s">
        <v>57</v>
      </c>
      <c r="W3866" t="s">
        <v>55</v>
      </c>
      <c r="X3866" t="s">
        <v>57</v>
      </c>
      <c r="Y3866" t="s">
        <v>57</v>
      </c>
      <c r="Z3866" t="s">
        <v>57</v>
      </c>
      <c r="AA3866" t="s">
        <v>57</v>
      </c>
      <c r="AB3866" t="s">
        <v>57</v>
      </c>
      <c r="AC3866" t="s">
        <v>57</v>
      </c>
      <c r="AD3866" t="s">
        <v>57</v>
      </c>
      <c r="AE3866">
        <v>0</v>
      </c>
      <c r="AF3866">
        <v>0</v>
      </c>
      <c r="AG3866">
        <v>0</v>
      </c>
      <c r="AH3866">
        <v>0</v>
      </c>
      <c r="AI3866" s="18" t="str">
        <f t="shared" si="241"/>
        <v>1</v>
      </c>
      <c r="AJ3866" s="18" t="str">
        <f t="shared" si="242"/>
        <v>1</v>
      </c>
      <c r="AK3866" s="18" t="str">
        <f t="shared" si="243"/>
        <v>1</v>
      </c>
      <c r="AL3866" s="18">
        <f t="shared" si="244"/>
        <v>0</v>
      </c>
      <c r="AM3866" t="s">
        <v>55</v>
      </c>
      <c r="AN3866" t="s">
        <v>55</v>
      </c>
      <c r="AO3866">
        <v>0</v>
      </c>
      <c r="AP3866">
        <v>1</v>
      </c>
      <c r="AQ3866">
        <v>0</v>
      </c>
      <c r="AR3866" t="s">
        <v>59</v>
      </c>
      <c r="AS3866" t="s">
        <v>80</v>
      </c>
      <c r="AT3866" t="s">
        <v>80</v>
      </c>
      <c r="AU3866" t="s">
        <v>80</v>
      </c>
      <c r="AV3866" t="s">
        <v>9725</v>
      </c>
      <c r="AW3866" t="s">
        <v>4368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1</v>
      </c>
      <c r="BJ3866">
        <v>0</v>
      </c>
      <c r="BK3866">
        <v>0</v>
      </c>
      <c r="BL3866">
        <v>2016031426</v>
      </c>
      <c r="BM3866">
        <v>26</v>
      </c>
    </row>
    <row r="3867" spans="1:65">
      <c r="A3867" t="s">
        <v>9726</v>
      </c>
      <c r="B3867">
        <v>3866</v>
      </c>
      <c r="C3867" t="s">
        <v>57</v>
      </c>
      <c r="D3867" t="s">
        <v>55</v>
      </c>
      <c r="E3867">
        <v>26</v>
      </c>
      <c r="F3867">
        <v>2016031426</v>
      </c>
      <c r="G3867" t="s">
        <v>55</v>
      </c>
      <c r="H3867" t="s">
        <v>4369</v>
      </c>
      <c r="I3867" t="s">
        <v>55</v>
      </c>
      <c r="J3867" t="s">
        <v>55</v>
      </c>
      <c r="K3867" t="s">
        <v>55</v>
      </c>
      <c r="L3867" t="s">
        <v>55</v>
      </c>
      <c r="M3867" t="s">
        <v>55</v>
      </c>
      <c r="N3867" t="s">
        <v>57</v>
      </c>
      <c r="O3867" t="s">
        <v>57</v>
      </c>
      <c r="P3867" t="s">
        <v>57</v>
      </c>
      <c r="Q3867" t="s">
        <v>57</v>
      </c>
      <c r="R3867" t="s">
        <v>57</v>
      </c>
      <c r="S3867" t="s">
        <v>55</v>
      </c>
      <c r="T3867" t="s">
        <v>57</v>
      </c>
      <c r="U3867" t="s">
        <v>57</v>
      </c>
      <c r="V3867" t="s">
        <v>57</v>
      </c>
      <c r="W3867" t="s">
        <v>55</v>
      </c>
      <c r="X3867" t="s">
        <v>57</v>
      </c>
      <c r="Y3867" t="s">
        <v>57</v>
      </c>
      <c r="Z3867" t="s">
        <v>57</v>
      </c>
      <c r="AA3867" t="s">
        <v>57</v>
      </c>
      <c r="AB3867" t="s">
        <v>57</v>
      </c>
      <c r="AC3867" t="s">
        <v>57</v>
      </c>
      <c r="AD3867" t="s">
        <v>57</v>
      </c>
      <c r="AE3867">
        <v>0</v>
      </c>
      <c r="AF3867">
        <v>0</v>
      </c>
      <c r="AG3867">
        <v>0</v>
      </c>
      <c r="AH3867">
        <v>0</v>
      </c>
      <c r="AI3867" s="18" t="str">
        <f t="shared" si="241"/>
        <v>1</v>
      </c>
      <c r="AJ3867" s="18" t="str">
        <f t="shared" si="242"/>
        <v>1</v>
      </c>
      <c r="AK3867" s="18" t="str">
        <f t="shared" si="243"/>
        <v>1</v>
      </c>
      <c r="AL3867" s="18">
        <f t="shared" si="244"/>
        <v>0</v>
      </c>
      <c r="AM3867" t="s">
        <v>55</v>
      </c>
      <c r="AN3867" t="s">
        <v>55</v>
      </c>
      <c r="AO3867">
        <v>0</v>
      </c>
      <c r="AP3867">
        <v>1</v>
      </c>
      <c r="AQ3867">
        <v>0</v>
      </c>
      <c r="AR3867" t="s">
        <v>59</v>
      </c>
      <c r="AS3867" t="s">
        <v>80</v>
      </c>
      <c r="AT3867" t="s">
        <v>80</v>
      </c>
      <c r="AU3867" t="s">
        <v>80</v>
      </c>
      <c r="AV3867" t="s">
        <v>9726</v>
      </c>
      <c r="AW3867" t="s">
        <v>4369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1</v>
      </c>
      <c r="BJ3867">
        <v>0</v>
      </c>
      <c r="BK3867">
        <v>0</v>
      </c>
      <c r="BL3867">
        <v>2016031426</v>
      </c>
      <c r="BM3867">
        <v>26</v>
      </c>
    </row>
    <row r="3868" spans="1:65">
      <c r="A3868" t="s">
        <v>9727</v>
      </c>
      <c r="B3868">
        <v>3867</v>
      </c>
      <c r="C3868" t="s">
        <v>301</v>
      </c>
      <c r="D3868">
        <v>1</v>
      </c>
      <c r="E3868">
        <v>26</v>
      </c>
      <c r="F3868">
        <v>2016031426</v>
      </c>
      <c r="G3868">
        <v>20160314</v>
      </c>
      <c r="H3868" t="s">
        <v>4370</v>
      </c>
      <c r="I3868" t="s">
        <v>54</v>
      </c>
      <c r="J3868" t="s">
        <v>55</v>
      </c>
      <c r="K3868">
        <v>0</v>
      </c>
      <c r="L3868">
        <v>0</v>
      </c>
      <c r="M3868">
        <v>0</v>
      </c>
      <c r="N3868" t="s">
        <v>56</v>
      </c>
      <c r="O3868" t="s">
        <v>57</v>
      </c>
      <c r="P3868" t="s">
        <v>57</v>
      </c>
      <c r="Q3868" t="s">
        <v>3</v>
      </c>
      <c r="R3868" t="s">
        <v>4218</v>
      </c>
      <c r="S3868" t="s">
        <v>55</v>
      </c>
      <c r="T3868" t="s">
        <v>68</v>
      </c>
      <c r="U3868" t="s">
        <v>56</v>
      </c>
      <c r="V3868" t="s">
        <v>56</v>
      </c>
      <c r="W3868" t="s">
        <v>55</v>
      </c>
      <c r="X3868" t="s">
        <v>56</v>
      </c>
      <c r="Y3868" t="s">
        <v>56</v>
      </c>
      <c r="Z3868" t="s">
        <v>68</v>
      </c>
      <c r="AA3868" t="s">
        <v>132</v>
      </c>
      <c r="AB3868" t="s">
        <v>56</v>
      </c>
      <c r="AC3868" t="s">
        <v>68</v>
      </c>
      <c r="AD3868" t="s">
        <v>56</v>
      </c>
      <c r="AE3868">
        <v>0</v>
      </c>
      <c r="AF3868">
        <v>0</v>
      </c>
      <c r="AG3868">
        <v>0</v>
      </c>
      <c r="AH3868">
        <v>0</v>
      </c>
      <c r="AI3868" s="18" t="str">
        <f t="shared" si="241"/>
        <v>1</v>
      </c>
      <c r="AJ3868" s="18" t="str">
        <f t="shared" si="242"/>
        <v>1</v>
      </c>
      <c r="AK3868" s="18" t="str">
        <f t="shared" si="243"/>
        <v>1</v>
      </c>
      <c r="AL3868" s="18">
        <f t="shared" si="244"/>
        <v>0</v>
      </c>
      <c r="AM3868" t="s">
        <v>55</v>
      </c>
      <c r="AN3868" t="s">
        <v>55</v>
      </c>
      <c r="AO3868">
        <v>1</v>
      </c>
      <c r="AP3868">
        <v>0</v>
      </c>
      <c r="AQ3868">
        <v>0</v>
      </c>
      <c r="AR3868" t="s">
        <v>59</v>
      </c>
      <c r="AS3868" t="s">
        <v>4218</v>
      </c>
      <c r="AT3868" t="s">
        <v>4218</v>
      </c>
      <c r="AU3868" t="s">
        <v>4450</v>
      </c>
      <c r="AV3868" t="s">
        <v>9727</v>
      </c>
      <c r="AW3868" t="s">
        <v>4370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  <c r="BJ3868">
        <v>0</v>
      </c>
      <c r="BK3868">
        <v>1</v>
      </c>
      <c r="BL3868">
        <v>2016031426</v>
      </c>
      <c r="BM3868">
        <v>26</v>
      </c>
    </row>
    <row r="3869" spans="1:65">
      <c r="A3869" t="s">
        <v>9728</v>
      </c>
      <c r="B3869">
        <v>3868</v>
      </c>
      <c r="C3869" t="s">
        <v>301</v>
      </c>
      <c r="D3869">
        <v>1</v>
      </c>
      <c r="E3869">
        <v>26</v>
      </c>
      <c r="F3869">
        <v>2016031426</v>
      </c>
      <c r="G3869">
        <v>20160314</v>
      </c>
      <c r="H3869" t="s">
        <v>4371</v>
      </c>
      <c r="I3869" t="s">
        <v>54</v>
      </c>
      <c r="J3869" t="s">
        <v>55</v>
      </c>
      <c r="K3869">
        <v>0</v>
      </c>
      <c r="L3869">
        <v>0</v>
      </c>
      <c r="M3869">
        <v>0</v>
      </c>
      <c r="N3869" t="s">
        <v>56</v>
      </c>
      <c r="O3869" t="s">
        <v>57</v>
      </c>
      <c r="P3869" t="s">
        <v>57</v>
      </c>
      <c r="Q3869" t="s">
        <v>3</v>
      </c>
      <c r="R3869" t="s">
        <v>4218</v>
      </c>
      <c r="S3869" t="s">
        <v>55</v>
      </c>
      <c r="T3869" t="s">
        <v>68</v>
      </c>
      <c r="U3869" t="s">
        <v>56</v>
      </c>
      <c r="V3869" t="s">
        <v>56</v>
      </c>
      <c r="W3869" t="s">
        <v>55</v>
      </c>
      <c r="X3869" t="s">
        <v>56</v>
      </c>
      <c r="Y3869" t="s">
        <v>56</v>
      </c>
      <c r="Z3869" t="s">
        <v>68</v>
      </c>
      <c r="AA3869" t="s">
        <v>132</v>
      </c>
      <c r="AB3869" t="s">
        <v>56</v>
      </c>
      <c r="AC3869" t="s">
        <v>56</v>
      </c>
      <c r="AD3869" t="s">
        <v>56</v>
      </c>
      <c r="AE3869">
        <v>0</v>
      </c>
      <c r="AF3869">
        <v>0</v>
      </c>
      <c r="AG3869">
        <v>0</v>
      </c>
      <c r="AH3869">
        <v>0</v>
      </c>
      <c r="AI3869" s="18" t="str">
        <f t="shared" si="241"/>
        <v>1</v>
      </c>
      <c r="AJ3869" s="18" t="str">
        <f t="shared" si="242"/>
        <v>1</v>
      </c>
      <c r="AK3869" s="18" t="str">
        <f t="shared" si="243"/>
        <v>1</v>
      </c>
      <c r="AL3869" s="18">
        <f t="shared" si="244"/>
        <v>0</v>
      </c>
      <c r="AM3869" t="s">
        <v>55</v>
      </c>
      <c r="AN3869" t="s">
        <v>55</v>
      </c>
      <c r="AO3869">
        <v>0</v>
      </c>
      <c r="AP3869">
        <v>0</v>
      </c>
      <c r="AQ3869">
        <v>0</v>
      </c>
      <c r="AR3869" t="s">
        <v>59</v>
      </c>
      <c r="AS3869" t="s">
        <v>4218</v>
      </c>
      <c r="AT3869" t="s">
        <v>4218</v>
      </c>
      <c r="AU3869" t="s">
        <v>4450</v>
      </c>
      <c r="AV3869" t="s">
        <v>9728</v>
      </c>
      <c r="AW3869" t="s">
        <v>4371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  <c r="BJ3869">
        <v>0</v>
      </c>
      <c r="BK3869">
        <v>1</v>
      </c>
      <c r="BL3869">
        <v>2016031426</v>
      </c>
      <c r="BM3869">
        <v>26</v>
      </c>
    </row>
    <row r="3870" spans="1:65">
      <c r="A3870" t="s">
        <v>9729</v>
      </c>
      <c r="B3870">
        <v>3869</v>
      </c>
      <c r="C3870" t="s">
        <v>57</v>
      </c>
      <c r="D3870" t="s">
        <v>55</v>
      </c>
      <c r="E3870">
        <v>26</v>
      </c>
      <c r="F3870">
        <v>2016031426</v>
      </c>
      <c r="G3870" t="s">
        <v>55</v>
      </c>
      <c r="H3870" t="s">
        <v>4372</v>
      </c>
      <c r="I3870" t="s">
        <v>55</v>
      </c>
      <c r="J3870" t="s">
        <v>55</v>
      </c>
      <c r="K3870" t="s">
        <v>55</v>
      </c>
      <c r="L3870" t="s">
        <v>55</v>
      </c>
      <c r="M3870" t="s">
        <v>55</v>
      </c>
      <c r="N3870" t="s">
        <v>57</v>
      </c>
      <c r="O3870" t="s">
        <v>57</v>
      </c>
      <c r="P3870" t="s">
        <v>57</v>
      </c>
      <c r="Q3870" t="s">
        <v>57</v>
      </c>
      <c r="R3870" t="s">
        <v>57</v>
      </c>
      <c r="S3870" t="s">
        <v>55</v>
      </c>
      <c r="T3870" t="s">
        <v>57</v>
      </c>
      <c r="U3870" t="s">
        <v>57</v>
      </c>
      <c r="V3870" t="s">
        <v>57</v>
      </c>
      <c r="W3870" t="s">
        <v>55</v>
      </c>
      <c r="X3870" t="s">
        <v>57</v>
      </c>
      <c r="Y3870" t="s">
        <v>57</v>
      </c>
      <c r="Z3870" t="s">
        <v>57</v>
      </c>
      <c r="AA3870" t="s">
        <v>57</v>
      </c>
      <c r="AB3870" t="s">
        <v>57</v>
      </c>
      <c r="AC3870" t="s">
        <v>57</v>
      </c>
      <c r="AD3870" t="s">
        <v>57</v>
      </c>
      <c r="AE3870">
        <v>0</v>
      </c>
      <c r="AF3870">
        <v>0</v>
      </c>
      <c r="AG3870">
        <v>0</v>
      </c>
      <c r="AH3870">
        <v>0</v>
      </c>
      <c r="AI3870" s="18" t="str">
        <f t="shared" si="241"/>
        <v>1</v>
      </c>
      <c r="AJ3870" s="18" t="str">
        <f t="shared" si="242"/>
        <v>1</v>
      </c>
      <c r="AK3870" s="18" t="str">
        <f t="shared" si="243"/>
        <v>1</v>
      </c>
      <c r="AL3870" s="18">
        <f t="shared" si="244"/>
        <v>0</v>
      </c>
      <c r="AM3870" t="s">
        <v>55</v>
      </c>
      <c r="AN3870" t="s">
        <v>55</v>
      </c>
      <c r="AO3870">
        <v>0</v>
      </c>
      <c r="AP3870">
        <v>1</v>
      </c>
      <c r="AQ3870">
        <v>0</v>
      </c>
      <c r="AR3870" t="s">
        <v>59</v>
      </c>
      <c r="AS3870" t="s">
        <v>80</v>
      </c>
      <c r="AT3870" t="s">
        <v>80</v>
      </c>
      <c r="AU3870" t="s">
        <v>80</v>
      </c>
      <c r="AV3870" t="s">
        <v>9729</v>
      </c>
      <c r="AW3870" t="s">
        <v>4372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0</v>
      </c>
      <c r="BL3870">
        <v>2016031426</v>
      </c>
      <c r="BM3870">
        <v>26</v>
      </c>
    </row>
    <row r="3871" spans="1:65">
      <c r="A3871" t="s">
        <v>9730</v>
      </c>
      <c r="B3871">
        <v>3870</v>
      </c>
      <c r="C3871" t="s">
        <v>301</v>
      </c>
      <c r="D3871">
        <v>1</v>
      </c>
      <c r="E3871">
        <v>26</v>
      </c>
      <c r="F3871">
        <v>2016031426</v>
      </c>
      <c r="G3871">
        <v>20160314</v>
      </c>
      <c r="H3871" t="s">
        <v>4373</v>
      </c>
      <c r="I3871" t="s">
        <v>54</v>
      </c>
      <c r="J3871" t="s">
        <v>55</v>
      </c>
      <c r="K3871">
        <v>1</v>
      </c>
      <c r="L3871">
        <v>1</v>
      </c>
      <c r="M3871">
        <v>0</v>
      </c>
      <c r="N3871" t="s">
        <v>56</v>
      </c>
      <c r="O3871" t="s">
        <v>1034</v>
      </c>
      <c r="P3871" t="s">
        <v>68</v>
      </c>
      <c r="Q3871" t="s">
        <v>3</v>
      </c>
      <c r="R3871" t="s">
        <v>4218</v>
      </c>
      <c r="S3871" t="s">
        <v>55</v>
      </c>
      <c r="T3871" t="s">
        <v>68</v>
      </c>
      <c r="U3871" t="s">
        <v>56</v>
      </c>
      <c r="V3871" t="s">
        <v>56</v>
      </c>
      <c r="W3871" t="s">
        <v>55</v>
      </c>
      <c r="X3871" t="s">
        <v>56</v>
      </c>
      <c r="Y3871" t="s">
        <v>56</v>
      </c>
      <c r="Z3871" t="s">
        <v>68</v>
      </c>
      <c r="AA3871" t="s">
        <v>132</v>
      </c>
      <c r="AB3871" t="s">
        <v>56</v>
      </c>
      <c r="AC3871" t="s">
        <v>56</v>
      </c>
      <c r="AD3871" t="s">
        <v>56</v>
      </c>
      <c r="AE3871">
        <v>0</v>
      </c>
      <c r="AF3871">
        <v>0</v>
      </c>
      <c r="AG3871">
        <v>0</v>
      </c>
      <c r="AH3871">
        <v>0</v>
      </c>
      <c r="AI3871" s="18" t="str">
        <f t="shared" si="241"/>
        <v>1</v>
      </c>
      <c r="AJ3871" s="18" t="str">
        <f t="shared" si="242"/>
        <v>1</v>
      </c>
      <c r="AK3871" s="18" t="str">
        <f t="shared" si="243"/>
        <v>1</v>
      </c>
      <c r="AL3871" s="18">
        <f t="shared" si="244"/>
        <v>0</v>
      </c>
      <c r="AM3871" t="s">
        <v>55</v>
      </c>
      <c r="AN3871" t="s">
        <v>55</v>
      </c>
      <c r="AO3871">
        <v>0</v>
      </c>
      <c r="AP3871">
        <v>0</v>
      </c>
      <c r="AQ3871">
        <v>0</v>
      </c>
      <c r="AR3871" t="s">
        <v>59</v>
      </c>
      <c r="AS3871" t="s">
        <v>4218</v>
      </c>
      <c r="AT3871" t="s">
        <v>4218</v>
      </c>
      <c r="AU3871" t="s">
        <v>4450</v>
      </c>
      <c r="AV3871" t="s">
        <v>9730</v>
      </c>
      <c r="AW3871" t="s">
        <v>4373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1</v>
      </c>
      <c r="BI3871">
        <v>0</v>
      </c>
      <c r="BJ3871">
        <v>0</v>
      </c>
      <c r="BK3871">
        <v>1</v>
      </c>
      <c r="BL3871">
        <v>2016031426</v>
      </c>
      <c r="BM3871">
        <v>26</v>
      </c>
    </row>
    <row r="3872" spans="1:65">
      <c r="A3872" t="s">
        <v>9731</v>
      </c>
      <c r="B3872">
        <v>3871</v>
      </c>
      <c r="C3872" t="s">
        <v>301</v>
      </c>
      <c r="D3872">
        <v>1</v>
      </c>
      <c r="E3872">
        <v>26</v>
      </c>
      <c r="F3872">
        <v>2016031426</v>
      </c>
      <c r="G3872">
        <v>20160314</v>
      </c>
      <c r="H3872" t="s">
        <v>4374</v>
      </c>
      <c r="I3872" t="s">
        <v>1034</v>
      </c>
      <c r="J3872" t="s">
        <v>55</v>
      </c>
      <c r="K3872">
        <v>0</v>
      </c>
      <c r="L3872">
        <v>0</v>
      </c>
      <c r="M3872">
        <v>0</v>
      </c>
      <c r="N3872" t="s">
        <v>56</v>
      </c>
      <c r="O3872" t="s">
        <v>57</v>
      </c>
      <c r="P3872" t="s">
        <v>57</v>
      </c>
      <c r="Q3872" t="s">
        <v>3</v>
      </c>
      <c r="R3872" t="s">
        <v>4218</v>
      </c>
      <c r="S3872" t="s">
        <v>55</v>
      </c>
      <c r="T3872" t="s">
        <v>68</v>
      </c>
      <c r="U3872" t="s">
        <v>56</v>
      </c>
      <c r="V3872" t="s">
        <v>68</v>
      </c>
      <c r="W3872" t="s">
        <v>55</v>
      </c>
      <c r="X3872" t="s">
        <v>56</v>
      </c>
      <c r="Y3872" t="s">
        <v>56</v>
      </c>
      <c r="Z3872" t="s">
        <v>68</v>
      </c>
      <c r="AA3872" t="s">
        <v>132</v>
      </c>
      <c r="AB3872" t="s">
        <v>56</v>
      </c>
      <c r="AC3872" t="s">
        <v>56</v>
      </c>
      <c r="AD3872" t="s">
        <v>56</v>
      </c>
      <c r="AE3872">
        <v>0</v>
      </c>
      <c r="AF3872">
        <v>0</v>
      </c>
      <c r="AG3872">
        <v>0</v>
      </c>
      <c r="AH3872">
        <v>0</v>
      </c>
      <c r="AI3872" s="18" t="str">
        <f t="shared" si="241"/>
        <v>1</v>
      </c>
      <c r="AJ3872" s="18" t="str">
        <f t="shared" si="242"/>
        <v>1</v>
      </c>
      <c r="AK3872" s="18" t="str">
        <f t="shared" si="243"/>
        <v>1</v>
      </c>
      <c r="AL3872" s="18">
        <f t="shared" si="244"/>
        <v>0</v>
      </c>
      <c r="AM3872" t="s">
        <v>55</v>
      </c>
      <c r="AN3872" t="s">
        <v>55</v>
      </c>
      <c r="AO3872">
        <v>0</v>
      </c>
      <c r="AP3872">
        <v>0</v>
      </c>
      <c r="AQ3872">
        <v>0</v>
      </c>
      <c r="AR3872" t="s">
        <v>209</v>
      </c>
      <c r="AS3872" t="s">
        <v>4218</v>
      </c>
      <c r="AT3872" t="s">
        <v>4218</v>
      </c>
      <c r="AU3872" t="s">
        <v>4450</v>
      </c>
      <c r="AV3872" t="s">
        <v>9731</v>
      </c>
      <c r="AW3872" t="s">
        <v>4374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1</v>
      </c>
      <c r="BI3872">
        <v>0</v>
      </c>
      <c r="BJ3872">
        <v>0</v>
      </c>
      <c r="BK3872">
        <v>1</v>
      </c>
      <c r="BL3872">
        <v>2016031426</v>
      </c>
      <c r="BM3872">
        <v>26</v>
      </c>
    </row>
    <row r="3873" spans="1:65">
      <c r="A3873" t="s">
        <v>9732</v>
      </c>
      <c r="B3873">
        <v>3872</v>
      </c>
      <c r="C3873" t="s">
        <v>57</v>
      </c>
      <c r="D3873" t="s">
        <v>55</v>
      </c>
      <c r="E3873">
        <v>26</v>
      </c>
      <c r="F3873">
        <v>2016031426</v>
      </c>
      <c r="G3873" t="s">
        <v>55</v>
      </c>
      <c r="H3873" t="s">
        <v>4375</v>
      </c>
      <c r="I3873" t="s">
        <v>55</v>
      </c>
      <c r="J3873" t="s">
        <v>55</v>
      </c>
      <c r="K3873" t="s">
        <v>55</v>
      </c>
      <c r="L3873" t="s">
        <v>55</v>
      </c>
      <c r="M3873" t="s">
        <v>55</v>
      </c>
      <c r="N3873" t="s">
        <v>57</v>
      </c>
      <c r="O3873" t="s">
        <v>57</v>
      </c>
      <c r="P3873" t="s">
        <v>57</v>
      </c>
      <c r="Q3873" t="s">
        <v>57</v>
      </c>
      <c r="R3873" t="s">
        <v>57</v>
      </c>
      <c r="S3873" t="s">
        <v>55</v>
      </c>
      <c r="T3873" t="s">
        <v>57</v>
      </c>
      <c r="U3873" t="s">
        <v>57</v>
      </c>
      <c r="V3873" t="s">
        <v>57</v>
      </c>
      <c r="W3873" t="s">
        <v>55</v>
      </c>
      <c r="X3873" t="s">
        <v>57</v>
      </c>
      <c r="Y3873" t="s">
        <v>57</v>
      </c>
      <c r="Z3873" t="s">
        <v>57</v>
      </c>
      <c r="AA3873" t="s">
        <v>57</v>
      </c>
      <c r="AB3873" t="s">
        <v>57</v>
      </c>
      <c r="AC3873" t="s">
        <v>57</v>
      </c>
      <c r="AD3873" t="s">
        <v>57</v>
      </c>
      <c r="AE3873">
        <v>0</v>
      </c>
      <c r="AF3873">
        <v>0</v>
      </c>
      <c r="AG3873">
        <v>0</v>
      </c>
      <c r="AH3873">
        <v>0</v>
      </c>
      <c r="AI3873" s="18" t="str">
        <f t="shared" si="241"/>
        <v>1</v>
      </c>
      <c r="AJ3873" s="18" t="str">
        <f t="shared" si="242"/>
        <v>1</v>
      </c>
      <c r="AK3873" s="18" t="str">
        <f t="shared" si="243"/>
        <v>1</v>
      </c>
      <c r="AL3873" s="18">
        <f t="shared" si="244"/>
        <v>0</v>
      </c>
      <c r="AM3873" t="s">
        <v>55</v>
      </c>
      <c r="AN3873" t="s">
        <v>55</v>
      </c>
      <c r="AO3873">
        <v>1</v>
      </c>
      <c r="AP3873">
        <v>1</v>
      </c>
      <c r="AQ3873">
        <v>0</v>
      </c>
      <c r="AR3873" t="s">
        <v>59</v>
      </c>
      <c r="AS3873" t="s">
        <v>80</v>
      </c>
      <c r="AT3873" t="s">
        <v>80</v>
      </c>
      <c r="AU3873" t="s">
        <v>80</v>
      </c>
      <c r="AV3873" t="s">
        <v>9732</v>
      </c>
      <c r="AW3873" t="s">
        <v>4375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0</v>
      </c>
      <c r="BL3873">
        <v>2016031426</v>
      </c>
      <c r="BM3873">
        <v>26</v>
      </c>
    </row>
    <row r="3874" spans="1:65">
      <c r="A3874" t="s">
        <v>9733</v>
      </c>
      <c r="B3874">
        <v>3873</v>
      </c>
      <c r="C3874" t="s">
        <v>57</v>
      </c>
      <c r="D3874" t="s">
        <v>55</v>
      </c>
      <c r="E3874">
        <v>26</v>
      </c>
      <c r="F3874">
        <v>2016031426</v>
      </c>
      <c r="G3874" t="s">
        <v>55</v>
      </c>
      <c r="H3874" t="s">
        <v>4376</v>
      </c>
      <c r="I3874" t="s">
        <v>55</v>
      </c>
      <c r="J3874" t="s">
        <v>55</v>
      </c>
      <c r="K3874" t="s">
        <v>55</v>
      </c>
      <c r="L3874" t="s">
        <v>55</v>
      </c>
      <c r="M3874" t="s">
        <v>55</v>
      </c>
      <c r="N3874" t="s">
        <v>57</v>
      </c>
      <c r="O3874" t="s">
        <v>57</v>
      </c>
      <c r="P3874" t="s">
        <v>57</v>
      </c>
      <c r="Q3874" t="s">
        <v>57</v>
      </c>
      <c r="R3874" t="s">
        <v>57</v>
      </c>
      <c r="S3874" t="s">
        <v>55</v>
      </c>
      <c r="T3874" t="s">
        <v>57</v>
      </c>
      <c r="U3874" t="s">
        <v>57</v>
      </c>
      <c r="V3874" t="s">
        <v>57</v>
      </c>
      <c r="W3874" t="s">
        <v>55</v>
      </c>
      <c r="X3874" t="s">
        <v>57</v>
      </c>
      <c r="Y3874" t="s">
        <v>57</v>
      </c>
      <c r="Z3874" t="s">
        <v>57</v>
      </c>
      <c r="AA3874" t="s">
        <v>57</v>
      </c>
      <c r="AB3874" t="s">
        <v>57</v>
      </c>
      <c r="AC3874" t="s">
        <v>57</v>
      </c>
      <c r="AD3874" t="s">
        <v>57</v>
      </c>
      <c r="AE3874">
        <v>0</v>
      </c>
      <c r="AF3874">
        <v>0</v>
      </c>
      <c r="AG3874">
        <v>0</v>
      </c>
      <c r="AH3874">
        <v>0</v>
      </c>
      <c r="AI3874" s="18" t="str">
        <f t="shared" si="241"/>
        <v>1</v>
      </c>
      <c r="AJ3874" s="18" t="str">
        <f t="shared" si="242"/>
        <v>1</v>
      </c>
      <c r="AK3874" s="18" t="str">
        <f t="shared" si="243"/>
        <v>1</v>
      </c>
      <c r="AL3874" s="18">
        <f t="shared" si="244"/>
        <v>0</v>
      </c>
      <c r="AM3874" t="s">
        <v>55</v>
      </c>
      <c r="AN3874" t="s">
        <v>55</v>
      </c>
      <c r="AO3874">
        <v>0</v>
      </c>
      <c r="AP3874">
        <v>1</v>
      </c>
      <c r="AQ3874">
        <v>0</v>
      </c>
      <c r="AR3874" t="s">
        <v>59</v>
      </c>
      <c r="AS3874" t="s">
        <v>80</v>
      </c>
      <c r="AT3874" t="s">
        <v>80</v>
      </c>
      <c r="AU3874" t="s">
        <v>80</v>
      </c>
      <c r="AV3874" t="s">
        <v>9733</v>
      </c>
      <c r="AW3874" t="s">
        <v>4376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1</v>
      </c>
      <c r="BJ3874">
        <v>0</v>
      </c>
      <c r="BK3874">
        <v>0</v>
      </c>
      <c r="BL3874">
        <v>2016031426</v>
      </c>
      <c r="BM3874">
        <v>26</v>
      </c>
    </row>
    <row r="3875" spans="1:65">
      <c r="A3875" t="s">
        <v>9734</v>
      </c>
      <c r="B3875">
        <v>3874</v>
      </c>
      <c r="C3875" t="s">
        <v>57</v>
      </c>
      <c r="D3875" t="s">
        <v>55</v>
      </c>
      <c r="E3875">
        <v>26</v>
      </c>
      <c r="F3875">
        <v>2016031426</v>
      </c>
      <c r="G3875" t="s">
        <v>55</v>
      </c>
      <c r="H3875" t="s">
        <v>4377</v>
      </c>
      <c r="I3875" t="s">
        <v>55</v>
      </c>
      <c r="J3875" t="s">
        <v>55</v>
      </c>
      <c r="K3875" t="s">
        <v>55</v>
      </c>
      <c r="L3875" t="s">
        <v>55</v>
      </c>
      <c r="M3875" t="s">
        <v>55</v>
      </c>
      <c r="N3875" t="s">
        <v>57</v>
      </c>
      <c r="O3875" t="s">
        <v>57</v>
      </c>
      <c r="P3875" t="s">
        <v>57</v>
      </c>
      <c r="Q3875" t="s">
        <v>57</v>
      </c>
      <c r="R3875" t="s">
        <v>57</v>
      </c>
      <c r="S3875" t="s">
        <v>55</v>
      </c>
      <c r="T3875" t="s">
        <v>57</v>
      </c>
      <c r="U3875" t="s">
        <v>57</v>
      </c>
      <c r="V3875" t="s">
        <v>57</v>
      </c>
      <c r="W3875" t="s">
        <v>55</v>
      </c>
      <c r="X3875" t="s">
        <v>57</v>
      </c>
      <c r="Y3875" t="s">
        <v>57</v>
      </c>
      <c r="Z3875" t="s">
        <v>57</v>
      </c>
      <c r="AA3875" t="s">
        <v>57</v>
      </c>
      <c r="AB3875" t="s">
        <v>57</v>
      </c>
      <c r="AC3875" t="s">
        <v>57</v>
      </c>
      <c r="AD3875" t="s">
        <v>57</v>
      </c>
      <c r="AE3875">
        <v>0</v>
      </c>
      <c r="AF3875">
        <v>0</v>
      </c>
      <c r="AG3875">
        <v>0</v>
      </c>
      <c r="AH3875">
        <v>0</v>
      </c>
      <c r="AI3875" s="18" t="str">
        <f t="shared" si="241"/>
        <v>1</v>
      </c>
      <c r="AJ3875" s="18" t="str">
        <f t="shared" si="242"/>
        <v>1</v>
      </c>
      <c r="AK3875" s="18" t="str">
        <f t="shared" si="243"/>
        <v>1</v>
      </c>
      <c r="AL3875" s="18">
        <f t="shared" si="244"/>
        <v>0</v>
      </c>
      <c r="AM3875" t="s">
        <v>55</v>
      </c>
      <c r="AN3875" t="s">
        <v>55</v>
      </c>
      <c r="AO3875">
        <v>0</v>
      </c>
      <c r="AP3875">
        <v>1</v>
      </c>
      <c r="AQ3875">
        <v>0</v>
      </c>
      <c r="AR3875" t="s">
        <v>59</v>
      </c>
      <c r="AS3875" t="s">
        <v>80</v>
      </c>
      <c r="AT3875" t="s">
        <v>80</v>
      </c>
      <c r="AU3875" t="s">
        <v>80</v>
      </c>
      <c r="AV3875" t="s">
        <v>9734</v>
      </c>
      <c r="AW3875" t="s">
        <v>4377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1</v>
      </c>
      <c r="BJ3875">
        <v>0</v>
      </c>
      <c r="BK3875">
        <v>0</v>
      </c>
      <c r="BL3875">
        <v>2016031426</v>
      </c>
      <c r="BM3875">
        <v>26</v>
      </c>
    </row>
    <row r="3876" spans="1:65">
      <c r="A3876" t="s">
        <v>9735</v>
      </c>
      <c r="B3876">
        <v>3875</v>
      </c>
      <c r="C3876" t="s">
        <v>57</v>
      </c>
      <c r="D3876" t="s">
        <v>55</v>
      </c>
      <c r="E3876">
        <v>26</v>
      </c>
      <c r="F3876">
        <v>2016031426</v>
      </c>
      <c r="G3876" t="s">
        <v>55</v>
      </c>
      <c r="H3876" t="s">
        <v>4378</v>
      </c>
      <c r="I3876" t="s">
        <v>55</v>
      </c>
      <c r="J3876" t="s">
        <v>55</v>
      </c>
      <c r="K3876" t="s">
        <v>55</v>
      </c>
      <c r="L3876" t="s">
        <v>55</v>
      </c>
      <c r="M3876" t="s">
        <v>55</v>
      </c>
      <c r="N3876" t="s">
        <v>57</v>
      </c>
      <c r="O3876" t="s">
        <v>57</v>
      </c>
      <c r="P3876" t="s">
        <v>57</v>
      </c>
      <c r="Q3876" t="s">
        <v>57</v>
      </c>
      <c r="R3876" t="s">
        <v>57</v>
      </c>
      <c r="S3876" t="s">
        <v>55</v>
      </c>
      <c r="T3876" t="s">
        <v>57</v>
      </c>
      <c r="U3876" t="s">
        <v>57</v>
      </c>
      <c r="V3876" t="s">
        <v>57</v>
      </c>
      <c r="W3876" t="s">
        <v>55</v>
      </c>
      <c r="X3876" t="s">
        <v>57</v>
      </c>
      <c r="Y3876" t="s">
        <v>57</v>
      </c>
      <c r="Z3876" t="s">
        <v>57</v>
      </c>
      <c r="AA3876" t="s">
        <v>57</v>
      </c>
      <c r="AB3876" t="s">
        <v>57</v>
      </c>
      <c r="AC3876" t="s">
        <v>57</v>
      </c>
      <c r="AD3876" t="s">
        <v>57</v>
      </c>
      <c r="AE3876">
        <v>0</v>
      </c>
      <c r="AF3876">
        <v>0</v>
      </c>
      <c r="AG3876">
        <v>0</v>
      </c>
      <c r="AH3876">
        <v>0</v>
      </c>
      <c r="AI3876" s="18" t="str">
        <f t="shared" si="241"/>
        <v>1</v>
      </c>
      <c r="AJ3876" s="18" t="str">
        <f t="shared" si="242"/>
        <v>1</v>
      </c>
      <c r="AK3876" s="18" t="str">
        <f t="shared" si="243"/>
        <v>1</v>
      </c>
      <c r="AL3876" s="18">
        <f t="shared" si="244"/>
        <v>0</v>
      </c>
      <c r="AM3876" t="s">
        <v>55</v>
      </c>
      <c r="AN3876" t="s">
        <v>55</v>
      </c>
      <c r="AO3876">
        <v>0</v>
      </c>
      <c r="AP3876">
        <v>1</v>
      </c>
      <c r="AQ3876">
        <v>0</v>
      </c>
      <c r="AR3876" t="s">
        <v>59</v>
      </c>
      <c r="AS3876" t="s">
        <v>80</v>
      </c>
      <c r="AT3876" t="s">
        <v>80</v>
      </c>
      <c r="AU3876" t="s">
        <v>80</v>
      </c>
      <c r="AV3876" t="s">
        <v>9735</v>
      </c>
      <c r="AW3876" t="s">
        <v>4378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1</v>
      </c>
      <c r="BJ3876">
        <v>0</v>
      </c>
      <c r="BK3876">
        <v>0</v>
      </c>
      <c r="BL3876">
        <v>2016031426</v>
      </c>
      <c r="BM3876">
        <v>26</v>
      </c>
    </row>
    <row r="3877" spans="1:65">
      <c r="A3877" t="s">
        <v>9736</v>
      </c>
      <c r="B3877">
        <v>3876</v>
      </c>
      <c r="C3877" t="s">
        <v>57</v>
      </c>
      <c r="D3877" t="s">
        <v>55</v>
      </c>
      <c r="E3877">
        <v>26</v>
      </c>
      <c r="F3877">
        <v>2016031426</v>
      </c>
      <c r="G3877" t="s">
        <v>55</v>
      </c>
      <c r="H3877" t="s">
        <v>4379</v>
      </c>
      <c r="I3877" t="s">
        <v>55</v>
      </c>
      <c r="J3877" t="s">
        <v>55</v>
      </c>
      <c r="K3877" t="s">
        <v>55</v>
      </c>
      <c r="L3877" t="s">
        <v>55</v>
      </c>
      <c r="M3877" t="s">
        <v>55</v>
      </c>
      <c r="N3877" t="s">
        <v>57</v>
      </c>
      <c r="O3877" t="s">
        <v>57</v>
      </c>
      <c r="P3877" t="s">
        <v>57</v>
      </c>
      <c r="Q3877" t="s">
        <v>57</v>
      </c>
      <c r="R3877" t="s">
        <v>57</v>
      </c>
      <c r="S3877" t="s">
        <v>55</v>
      </c>
      <c r="T3877" t="s">
        <v>57</v>
      </c>
      <c r="U3877" t="s">
        <v>57</v>
      </c>
      <c r="V3877" t="s">
        <v>57</v>
      </c>
      <c r="W3877" t="s">
        <v>55</v>
      </c>
      <c r="X3877" t="s">
        <v>57</v>
      </c>
      <c r="Y3877" t="s">
        <v>57</v>
      </c>
      <c r="Z3877" t="s">
        <v>57</v>
      </c>
      <c r="AA3877" t="s">
        <v>57</v>
      </c>
      <c r="AB3877" t="s">
        <v>57</v>
      </c>
      <c r="AC3877" t="s">
        <v>57</v>
      </c>
      <c r="AD3877" t="s">
        <v>57</v>
      </c>
      <c r="AE3877">
        <v>0</v>
      </c>
      <c r="AF3877">
        <v>0</v>
      </c>
      <c r="AG3877">
        <v>0</v>
      </c>
      <c r="AH3877">
        <v>0</v>
      </c>
      <c r="AI3877" s="18" t="str">
        <f t="shared" si="241"/>
        <v>1</v>
      </c>
      <c r="AJ3877" s="18" t="str">
        <f t="shared" si="242"/>
        <v>1</v>
      </c>
      <c r="AK3877" s="18" t="str">
        <f t="shared" si="243"/>
        <v>1</v>
      </c>
      <c r="AL3877" s="18">
        <f t="shared" si="244"/>
        <v>0</v>
      </c>
      <c r="AM3877" t="s">
        <v>55</v>
      </c>
      <c r="AN3877" t="s">
        <v>55</v>
      </c>
      <c r="AO3877">
        <v>1</v>
      </c>
      <c r="AP3877">
        <v>1</v>
      </c>
      <c r="AQ3877">
        <v>0</v>
      </c>
      <c r="AR3877" t="s">
        <v>59</v>
      </c>
      <c r="AS3877" t="s">
        <v>80</v>
      </c>
      <c r="AT3877" t="s">
        <v>80</v>
      </c>
      <c r="AU3877" t="s">
        <v>80</v>
      </c>
      <c r="AV3877" t="s">
        <v>9736</v>
      </c>
      <c r="AW3877" t="s">
        <v>4379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1</v>
      </c>
      <c r="BJ3877">
        <v>0</v>
      </c>
      <c r="BK3877">
        <v>0</v>
      </c>
      <c r="BL3877">
        <v>2016031426</v>
      </c>
      <c r="BM3877">
        <v>26</v>
      </c>
    </row>
    <row r="3878" spans="1:65">
      <c r="A3878" t="s">
        <v>9737</v>
      </c>
      <c r="B3878">
        <v>3877</v>
      </c>
      <c r="C3878" t="s">
        <v>57</v>
      </c>
      <c r="D3878" t="s">
        <v>55</v>
      </c>
      <c r="E3878">
        <v>26</v>
      </c>
      <c r="F3878">
        <v>2016031426</v>
      </c>
      <c r="G3878" t="s">
        <v>55</v>
      </c>
      <c r="H3878" t="s">
        <v>4380</v>
      </c>
      <c r="I3878" t="s">
        <v>55</v>
      </c>
      <c r="J3878" t="s">
        <v>55</v>
      </c>
      <c r="K3878" t="s">
        <v>55</v>
      </c>
      <c r="L3878" t="s">
        <v>55</v>
      </c>
      <c r="M3878" t="s">
        <v>55</v>
      </c>
      <c r="N3878" t="s">
        <v>57</v>
      </c>
      <c r="O3878" t="s">
        <v>57</v>
      </c>
      <c r="P3878" t="s">
        <v>57</v>
      </c>
      <c r="Q3878" t="s">
        <v>57</v>
      </c>
      <c r="R3878" t="s">
        <v>57</v>
      </c>
      <c r="S3878" t="s">
        <v>55</v>
      </c>
      <c r="T3878" t="s">
        <v>57</v>
      </c>
      <c r="U3878" t="s">
        <v>57</v>
      </c>
      <c r="V3878" t="s">
        <v>57</v>
      </c>
      <c r="W3878" t="s">
        <v>55</v>
      </c>
      <c r="X3878" t="s">
        <v>57</v>
      </c>
      <c r="Y3878" t="s">
        <v>57</v>
      </c>
      <c r="Z3878" t="s">
        <v>57</v>
      </c>
      <c r="AA3878" t="s">
        <v>57</v>
      </c>
      <c r="AB3878" t="s">
        <v>57</v>
      </c>
      <c r="AC3878" t="s">
        <v>57</v>
      </c>
      <c r="AD3878" t="s">
        <v>57</v>
      </c>
      <c r="AE3878">
        <v>0</v>
      </c>
      <c r="AF3878">
        <v>0</v>
      </c>
      <c r="AG3878">
        <v>0</v>
      </c>
      <c r="AH3878">
        <v>0</v>
      </c>
      <c r="AI3878" s="18" t="str">
        <f t="shared" si="241"/>
        <v>1</v>
      </c>
      <c r="AJ3878" s="18" t="str">
        <f t="shared" si="242"/>
        <v>1</v>
      </c>
      <c r="AK3878" s="18" t="str">
        <f t="shared" si="243"/>
        <v>1</v>
      </c>
      <c r="AL3878" s="18">
        <f t="shared" si="244"/>
        <v>0</v>
      </c>
      <c r="AM3878" t="s">
        <v>55</v>
      </c>
      <c r="AN3878" t="s">
        <v>55</v>
      </c>
      <c r="AO3878">
        <v>0</v>
      </c>
      <c r="AP3878">
        <v>1</v>
      </c>
      <c r="AQ3878">
        <v>0</v>
      </c>
      <c r="AR3878" t="s">
        <v>59</v>
      </c>
      <c r="AS3878" t="s">
        <v>80</v>
      </c>
      <c r="AT3878" t="s">
        <v>80</v>
      </c>
      <c r="AU3878" t="s">
        <v>80</v>
      </c>
      <c r="AV3878" t="s">
        <v>9737</v>
      </c>
      <c r="AW3878" t="s">
        <v>4380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0</v>
      </c>
      <c r="BL3878">
        <v>2016031426</v>
      </c>
      <c r="BM3878">
        <v>26</v>
      </c>
    </row>
    <row r="3879" spans="1:65">
      <c r="A3879" t="s">
        <v>9738</v>
      </c>
      <c r="B3879">
        <v>3878</v>
      </c>
      <c r="C3879" t="s">
        <v>57</v>
      </c>
      <c r="D3879" t="s">
        <v>55</v>
      </c>
      <c r="E3879">
        <v>26</v>
      </c>
      <c r="F3879">
        <v>2016031426</v>
      </c>
      <c r="G3879" t="s">
        <v>55</v>
      </c>
      <c r="H3879" t="s">
        <v>4381</v>
      </c>
      <c r="I3879" t="s">
        <v>55</v>
      </c>
      <c r="J3879" t="s">
        <v>55</v>
      </c>
      <c r="K3879" t="s">
        <v>55</v>
      </c>
      <c r="L3879" t="s">
        <v>55</v>
      </c>
      <c r="M3879" t="s">
        <v>55</v>
      </c>
      <c r="N3879" t="s">
        <v>57</v>
      </c>
      <c r="O3879" t="s">
        <v>57</v>
      </c>
      <c r="P3879" t="s">
        <v>57</v>
      </c>
      <c r="Q3879" t="s">
        <v>57</v>
      </c>
      <c r="R3879" t="s">
        <v>57</v>
      </c>
      <c r="S3879" t="s">
        <v>55</v>
      </c>
      <c r="T3879" t="s">
        <v>57</v>
      </c>
      <c r="U3879" t="s">
        <v>57</v>
      </c>
      <c r="V3879" t="s">
        <v>57</v>
      </c>
      <c r="W3879" t="s">
        <v>55</v>
      </c>
      <c r="X3879" t="s">
        <v>57</v>
      </c>
      <c r="Y3879" t="s">
        <v>57</v>
      </c>
      <c r="Z3879" t="s">
        <v>57</v>
      </c>
      <c r="AA3879" t="s">
        <v>57</v>
      </c>
      <c r="AB3879" t="s">
        <v>57</v>
      </c>
      <c r="AC3879" t="s">
        <v>57</v>
      </c>
      <c r="AD3879" t="s">
        <v>57</v>
      </c>
      <c r="AE3879">
        <v>0</v>
      </c>
      <c r="AF3879">
        <v>0</v>
      </c>
      <c r="AG3879">
        <v>0</v>
      </c>
      <c r="AH3879">
        <v>0</v>
      </c>
      <c r="AI3879" s="18" t="str">
        <f t="shared" si="241"/>
        <v>1</v>
      </c>
      <c r="AJ3879" s="18" t="str">
        <f t="shared" si="242"/>
        <v>1</v>
      </c>
      <c r="AK3879" s="18" t="str">
        <f t="shared" si="243"/>
        <v>1</v>
      </c>
      <c r="AL3879" s="18">
        <f t="shared" si="244"/>
        <v>0</v>
      </c>
      <c r="AM3879" t="s">
        <v>55</v>
      </c>
      <c r="AN3879" t="s">
        <v>55</v>
      </c>
      <c r="AO3879">
        <v>0</v>
      </c>
      <c r="AP3879">
        <v>1</v>
      </c>
      <c r="AQ3879">
        <v>0</v>
      </c>
      <c r="AR3879" t="s">
        <v>59</v>
      </c>
      <c r="AS3879" t="s">
        <v>80</v>
      </c>
      <c r="AT3879" t="s">
        <v>80</v>
      </c>
      <c r="AU3879" t="s">
        <v>80</v>
      </c>
      <c r="AV3879" t="s">
        <v>9738</v>
      </c>
      <c r="AW3879" t="s">
        <v>4381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0</v>
      </c>
      <c r="BL3879">
        <v>2016031426</v>
      </c>
      <c r="BM3879">
        <v>26</v>
      </c>
    </row>
    <row r="3880" spans="1:65">
      <c r="A3880" t="s">
        <v>9739</v>
      </c>
      <c r="B3880">
        <v>3879</v>
      </c>
      <c r="C3880" t="s">
        <v>57</v>
      </c>
      <c r="D3880" t="s">
        <v>55</v>
      </c>
      <c r="E3880">
        <v>26</v>
      </c>
      <c r="F3880">
        <v>2016031426</v>
      </c>
      <c r="G3880" t="s">
        <v>55</v>
      </c>
      <c r="H3880" t="s">
        <v>4382</v>
      </c>
      <c r="I3880" t="s">
        <v>55</v>
      </c>
      <c r="J3880" t="s">
        <v>55</v>
      </c>
      <c r="K3880" t="s">
        <v>55</v>
      </c>
      <c r="L3880" t="s">
        <v>55</v>
      </c>
      <c r="M3880" t="s">
        <v>55</v>
      </c>
      <c r="N3880" t="s">
        <v>57</v>
      </c>
      <c r="O3880" t="s">
        <v>57</v>
      </c>
      <c r="P3880" t="s">
        <v>57</v>
      </c>
      <c r="Q3880" t="s">
        <v>57</v>
      </c>
      <c r="R3880" t="s">
        <v>57</v>
      </c>
      <c r="S3880" t="s">
        <v>55</v>
      </c>
      <c r="T3880" t="s">
        <v>57</v>
      </c>
      <c r="U3880" t="s">
        <v>57</v>
      </c>
      <c r="V3880" t="s">
        <v>57</v>
      </c>
      <c r="W3880" t="s">
        <v>55</v>
      </c>
      <c r="X3880" t="s">
        <v>57</v>
      </c>
      <c r="Y3880" t="s">
        <v>57</v>
      </c>
      <c r="Z3880" t="s">
        <v>57</v>
      </c>
      <c r="AA3880" t="s">
        <v>57</v>
      </c>
      <c r="AB3880" t="s">
        <v>57</v>
      </c>
      <c r="AC3880" t="s">
        <v>57</v>
      </c>
      <c r="AD3880" t="s">
        <v>57</v>
      </c>
      <c r="AE3880">
        <v>0</v>
      </c>
      <c r="AF3880">
        <v>0</v>
      </c>
      <c r="AG3880">
        <v>0</v>
      </c>
      <c r="AH3880">
        <v>0</v>
      </c>
      <c r="AI3880" s="18" t="str">
        <f t="shared" si="241"/>
        <v>1</v>
      </c>
      <c r="AJ3880" s="18" t="str">
        <f t="shared" si="242"/>
        <v>1</v>
      </c>
      <c r="AK3880" s="18" t="str">
        <f t="shared" si="243"/>
        <v>1</v>
      </c>
      <c r="AL3880" s="18">
        <f t="shared" si="244"/>
        <v>0</v>
      </c>
      <c r="AM3880" t="s">
        <v>55</v>
      </c>
      <c r="AN3880" t="s">
        <v>55</v>
      </c>
      <c r="AO3880">
        <v>0</v>
      </c>
      <c r="AP3880">
        <v>1</v>
      </c>
      <c r="AQ3880">
        <v>0</v>
      </c>
      <c r="AR3880" t="s">
        <v>59</v>
      </c>
      <c r="AS3880" t="s">
        <v>80</v>
      </c>
      <c r="AT3880" t="s">
        <v>80</v>
      </c>
      <c r="AU3880" t="s">
        <v>80</v>
      </c>
      <c r="AV3880" t="s">
        <v>9739</v>
      </c>
      <c r="AW3880" t="s">
        <v>4382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0</v>
      </c>
      <c r="BL3880">
        <v>2016031426</v>
      </c>
      <c r="BM3880">
        <v>26</v>
      </c>
    </row>
    <row r="3881" spans="1:65">
      <c r="A3881" t="s">
        <v>9740</v>
      </c>
      <c r="B3881">
        <v>3880</v>
      </c>
      <c r="C3881" t="s">
        <v>57</v>
      </c>
      <c r="D3881" t="s">
        <v>55</v>
      </c>
      <c r="E3881">
        <v>26</v>
      </c>
      <c r="F3881">
        <v>2016031426</v>
      </c>
      <c r="G3881" t="s">
        <v>55</v>
      </c>
      <c r="H3881" t="s">
        <v>4383</v>
      </c>
      <c r="I3881" t="s">
        <v>55</v>
      </c>
      <c r="J3881" t="s">
        <v>55</v>
      </c>
      <c r="K3881" t="s">
        <v>55</v>
      </c>
      <c r="L3881" t="s">
        <v>55</v>
      </c>
      <c r="M3881" t="s">
        <v>55</v>
      </c>
      <c r="N3881" t="s">
        <v>57</v>
      </c>
      <c r="O3881" t="s">
        <v>57</v>
      </c>
      <c r="P3881" t="s">
        <v>57</v>
      </c>
      <c r="Q3881" t="s">
        <v>57</v>
      </c>
      <c r="R3881" t="s">
        <v>57</v>
      </c>
      <c r="S3881" t="s">
        <v>55</v>
      </c>
      <c r="T3881" t="s">
        <v>57</v>
      </c>
      <c r="U3881" t="s">
        <v>57</v>
      </c>
      <c r="V3881" t="s">
        <v>57</v>
      </c>
      <c r="W3881" t="s">
        <v>55</v>
      </c>
      <c r="X3881" t="s">
        <v>57</v>
      </c>
      <c r="Y3881" t="s">
        <v>57</v>
      </c>
      <c r="Z3881" t="s">
        <v>57</v>
      </c>
      <c r="AA3881" t="s">
        <v>57</v>
      </c>
      <c r="AB3881" t="s">
        <v>57</v>
      </c>
      <c r="AC3881" t="s">
        <v>57</v>
      </c>
      <c r="AD3881" t="s">
        <v>57</v>
      </c>
      <c r="AE3881">
        <v>0</v>
      </c>
      <c r="AF3881">
        <v>0</v>
      </c>
      <c r="AG3881">
        <v>0</v>
      </c>
      <c r="AH3881">
        <v>0</v>
      </c>
      <c r="AI3881" s="18" t="str">
        <f t="shared" si="241"/>
        <v>1</v>
      </c>
      <c r="AJ3881" s="18" t="str">
        <f t="shared" si="242"/>
        <v>1</v>
      </c>
      <c r="AK3881" s="18" t="str">
        <f t="shared" si="243"/>
        <v>1</v>
      </c>
      <c r="AL3881" s="18">
        <f t="shared" si="244"/>
        <v>0</v>
      </c>
      <c r="AM3881" t="s">
        <v>55</v>
      </c>
      <c r="AN3881" t="s">
        <v>55</v>
      </c>
      <c r="AO3881">
        <v>0</v>
      </c>
      <c r="AP3881">
        <v>1</v>
      </c>
      <c r="AQ3881">
        <v>0</v>
      </c>
      <c r="AR3881" t="s">
        <v>59</v>
      </c>
      <c r="AS3881" t="s">
        <v>80</v>
      </c>
      <c r="AT3881" t="s">
        <v>80</v>
      </c>
      <c r="AU3881" t="s">
        <v>80</v>
      </c>
      <c r="AV3881" t="s">
        <v>9740</v>
      </c>
      <c r="AW3881" t="s">
        <v>4383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1</v>
      </c>
      <c r="BJ3881">
        <v>0</v>
      </c>
      <c r="BK3881">
        <v>0</v>
      </c>
      <c r="BL3881">
        <v>2016031426</v>
      </c>
      <c r="BM3881">
        <v>26</v>
      </c>
    </row>
    <row r="3882" spans="1:65">
      <c r="A3882" t="s">
        <v>9741</v>
      </c>
      <c r="B3882">
        <v>3881</v>
      </c>
      <c r="C3882" t="s">
        <v>301</v>
      </c>
      <c r="D3882">
        <v>1</v>
      </c>
      <c r="E3882">
        <v>26</v>
      </c>
      <c r="F3882">
        <v>2016031426</v>
      </c>
      <c r="G3882">
        <v>20160314</v>
      </c>
      <c r="H3882" t="s">
        <v>4384</v>
      </c>
      <c r="I3882" t="s">
        <v>1034</v>
      </c>
      <c r="J3882" t="s">
        <v>55</v>
      </c>
      <c r="K3882">
        <v>0</v>
      </c>
      <c r="L3882">
        <v>0</v>
      </c>
      <c r="M3882">
        <v>0</v>
      </c>
      <c r="N3882" t="s">
        <v>68</v>
      </c>
      <c r="O3882" t="s">
        <v>57</v>
      </c>
      <c r="P3882" t="s">
        <v>57</v>
      </c>
      <c r="Q3882" t="s">
        <v>3</v>
      </c>
      <c r="R3882" t="s">
        <v>4218</v>
      </c>
      <c r="S3882" t="s">
        <v>55</v>
      </c>
      <c r="T3882" t="s">
        <v>68</v>
      </c>
      <c r="U3882" t="s">
        <v>56</v>
      </c>
      <c r="V3882" t="s">
        <v>68</v>
      </c>
      <c r="W3882" t="s">
        <v>55</v>
      </c>
      <c r="X3882" t="s">
        <v>56</v>
      </c>
      <c r="Y3882" t="s">
        <v>56</v>
      </c>
      <c r="Z3882" t="s">
        <v>56</v>
      </c>
      <c r="AA3882" t="s">
        <v>57</v>
      </c>
      <c r="AB3882" t="s">
        <v>56</v>
      </c>
      <c r="AC3882" t="s">
        <v>56</v>
      </c>
      <c r="AD3882" t="s">
        <v>56</v>
      </c>
      <c r="AE3882">
        <v>0</v>
      </c>
      <c r="AF3882">
        <v>0</v>
      </c>
      <c r="AG3882">
        <v>0</v>
      </c>
      <c r="AH3882">
        <v>0</v>
      </c>
      <c r="AI3882" s="18" t="str">
        <f t="shared" si="241"/>
        <v>1</v>
      </c>
      <c r="AJ3882" s="18" t="str">
        <f t="shared" si="242"/>
        <v>1</v>
      </c>
      <c r="AK3882" s="18" t="str">
        <f t="shared" si="243"/>
        <v>1</v>
      </c>
      <c r="AL3882" s="18">
        <f t="shared" si="244"/>
        <v>0</v>
      </c>
      <c r="AM3882" t="s">
        <v>55</v>
      </c>
      <c r="AN3882" t="s">
        <v>55</v>
      </c>
      <c r="AO3882">
        <v>1</v>
      </c>
      <c r="AP3882">
        <v>0</v>
      </c>
      <c r="AQ3882">
        <v>0</v>
      </c>
      <c r="AR3882" t="s">
        <v>209</v>
      </c>
      <c r="AS3882" t="s">
        <v>4218</v>
      </c>
      <c r="AT3882" t="s">
        <v>4218</v>
      </c>
      <c r="AU3882" t="s">
        <v>4450</v>
      </c>
      <c r="AV3882" t="s">
        <v>9741</v>
      </c>
      <c r="AW3882" t="s">
        <v>4384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1</v>
      </c>
      <c r="BI3882">
        <v>0</v>
      </c>
      <c r="BJ3882">
        <v>0</v>
      </c>
      <c r="BK3882">
        <v>1</v>
      </c>
      <c r="BL3882">
        <v>2016031426</v>
      </c>
      <c r="BM3882">
        <v>26</v>
      </c>
    </row>
    <row r="3883" spans="1:65">
      <c r="A3883" t="s">
        <v>9742</v>
      </c>
      <c r="B3883">
        <v>3882</v>
      </c>
      <c r="C3883" t="s">
        <v>57</v>
      </c>
      <c r="D3883" t="s">
        <v>55</v>
      </c>
      <c r="E3883">
        <v>26</v>
      </c>
      <c r="F3883">
        <v>2016031426</v>
      </c>
      <c r="G3883" t="s">
        <v>55</v>
      </c>
      <c r="H3883" t="s">
        <v>4385</v>
      </c>
      <c r="I3883" t="s">
        <v>55</v>
      </c>
      <c r="J3883" t="s">
        <v>55</v>
      </c>
      <c r="K3883" t="s">
        <v>55</v>
      </c>
      <c r="L3883" t="s">
        <v>55</v>
      </c>
      <c r="M3883" t="s">
        <v>55</v>
      </c>
      <c r="N3883" t="s">
        <v>57</v>
      </c>
      <c r="O3883" t="s">
        <v>57</v>
      </c>
      <c r="P3883" t="s">
        <v>57</v>
      </c>
      <c r="Q3883" t="s">
        <v>57</v>
      </c>
      <c r="R3883" t="s">
        <v>57</v>
      </c>
      <c r="S3883" t="s">
        <v>55</v>
      </c>
      <c r="T3883" t="s">
        <v>57</v>
      </c>
      <c r="U3883" t="s">
        <v>57</v>
      </c>
      <c r="V3883" t="s">
        <v>57</v>
      </c>
      <c r="W3883" t="s">
        <v>55</v>
      </c>
      <c r="X3883" t="s">
        <v>57</v>
      </c>
      <c r="Y3883" t="s">
        <v>57</v>
      </c>
      <c r="Z3883" t="s">
        <v>57</v>
      </c>
      <c r="AA3883" t="s">
        <v>57</v>
      </c>
      <c r="AB3883" t="s">
        <v>57</v>
      </c>
      <c r="AC3883" t="s">
        <v>57</v>
      </c>
      <c r="AD3883" t="s">
        <v>57</v>
      </c>
      <c r="AE3883">
        <v>0</v>
      </c>
      <c r="AF3883">
        <v>0</v>
      </c>
      <c r="AG3883">
        <v>0</v>
      </c>
      <c r="AH3883">
        <v>0</v>
      </c>
      <c r="AI3883" s="18" t="str">
        <f t="shared" si="241"/>
        <v>1</v>
      </c>
      <c r="AJ3883" s="18" t="str">
        <f t="shared" si="242"/>
        <v>1</v>
      </c>
      <c r="AK3883" s="18" t="str">
        <f t="shared" si="243"/>
        <v>1</v>
      </c>
      <c r="AL3883" s="18">
        <f t="shared" si="244"/>
        <v>0</v>
      </c>
      <c r="AM3883" t="s">
        <v>55</v>
      </c>
      <c r="AN3883" t="s">
        <v>55</v>
      </c>
      <c r="AO3883">
        <v>0</v>
      </c>
      <c r="AP3883">
        <v>1</v>
      </c>
      <c r="AQ3883">
        <v>0</v>
      </c>
      <c r="AR3883" t="s">
        <v>59</v>
      </c>
      <c r="AS3883" t="s">
        <v>80</v>
      </c>
      <c r="AT3883" t="s">
        <v>80</v>
      </c>
      <c r="AU3883" t="s">
        <v>80</v>
      </c>
      <c r="AV3883" t="s">
        <v>9742</v>
      </c>
      <c r="AW3883" t="s">
        <v>4385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0</v>
      </c>
      <c r="BL3883">
        <v>2016031426</v>
      </c>
      <c r="BM3883">
        <v>26</v>
      </c>
    </row>
    <row r="3884" spans="1:65">
      <c r="A3884" t="s">
        <v>9743</v>
      </c>
      <c r="B3884">
        <v>3883</v>
      </c>
      <c r="C3884" t="s">
        <v>57</v>
      </c>
      <c r="D3884" t="s">
        <v>55</v>
      </c>
      <c r="E3884">
        <v>26</v>
      </c>
      <c r="F3884">
        <v>2016031426</v>
      </c>
      <c r="G3884" t="s">
        <v>55</v>
      </c>
      <c r="H3884" t="s">
        <v>4386</v>
      </c>
      <c r="I3884" t="s">
        <v>55</v>
      </c>
      <c r="J3884" t="s">
        <v>55</v>
      </c>
      <c r="K3884" t="s">
        <v>55</v>
      </c>
      <c r="L3884" t="s">
        <v>55</v>
      </c>
      <c r="M3884" t="s">
        <v>55</v>
      </c>
      <c r="N3884" t="s">
        <v>57</v>
      </c>
      <c r="O3884" t="s">
        <v>57</v>
      </c>
      <c r="P3884" t="s">
        <v>57</v>
      </c>
      <c r="Q3884" t="s">
        <v>57</v>
      </c>
      <c r="R3884" t="s">
        <v>57</v>
      </c>
      <c r="S3884" t="s">
        <v>55</v>
      </c>
      <c r="T3884" t="s">
        <v>57</v>
      </c>
      <c r="U3884" t="s">
        <v>57</v>
      </c>
      <c r="V3884" t="s">
        <v>57</v>
      </c>
      <c r="W3884" t="s">
        <v>55</v>
      </c>
      <c r="X3884" t="s">
        <v>57</v>
      </c>
      <c r="Y3884" t="s">
        <v>57</v>
      </c>
      <c r="Z3884" t="s">
        <v>57</v>
      </c>
      <c r="AA3884" t="s">
        <v>57</v>
      </c>
      <c r="AB3884" t="s">
        <v>57</v>
      </c>
      <c r="AC3884" t="s">
        <v>57</v>
      </c>
      <c r="AD3884" t="s">
        <v>57</v>
      </c>
      <c r="AE3884">
        <v>0</v>
      </c>
      <c r="AF3884">
        <v>0</v>
      </c>
      <c r="AG3884">
        <v>0</v>
      </c>
      <c r="AH3884">
        <v>0</v>
      </c>
      <c r="AI3884" s="18" t="str">
        <f t="shared" si="241"/>
        <v>1</v>
      </c>
      <c r="AJ3884" s="18" t="str">
        <f t="shared" si="242"/>
        <v>1</v>
      </c>
      <c r="AK3884" s="18" t="str">
        <f t="shared" si="243"/>
        <v>1</v>
      </c>
      <c r="AL3884" s="18">
        <f t="shared" si="244"/>
        <v>0</v>
      </c>
      <c r="AM3884" t="s">
        <v>55</v>
      </c>
      <c r="AN3884" t="s">
        <v>55</v>
      </c>
      <c r="AO3884">
        <v>0</v>
      </c>
      <c r="AP3884">
        <v>1</v>
      </c>
      <c r="AQ3884">
        <v>0</v>
      </c>
      <c r="AR3884" t="s">
        <v>59</v>
      </c>
      <c r="AS3884" t="s">
        <v>80</v>
      </c>
      <c r="AT3884" t="s">
        <v>80</v>
      </c>
      <c r="AU3884" t="s">
        <v>80</v>
      </c>
      <c r="AV3884" t="s">
        <v>9743</v>
      </c>
      <c r="AW3884" t="s">
        <v>4386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0</v>
      </c>
      <c r="BL3884">
        <v>2016031426</v>
      </c>
      <c r="BM3884">
        <v>26</v>
      </c>
    </row>
    <row r="3885" spans="1:65">
      <c r="A3885" t="s">
        <v>9744</v>
      </c>
      <c r="B3885">
        <v>3884</v>
      </c>
      <c r="C3885" t="s">
        <v>301</v>
      </c>
      <c r="D3885">
        <v>1</v>
      </c>
      <c r="E3885">
        <v>26</v>
      </c>
      <c r="F3885">
        <v>2016031426</v>
      </c>
      <c r="G3885">
        <v>20160314</v>
      </c>
      <c r="H3885" t="s">
        <v>4387</v>
      </c>
      <c r="I3885" t="s">
        <v>54</v>
      </c>
      <c r="J3885" t="s">
        <v>55</v>
      </c>
      <c r="K3885">
        <v>0</v>
      </c>
      <c r="L3885">
        <v>0</v>
      </c>
      <c r="M3885">
        <v>0</v>
      </c>
      <c r="N3885" t="s">
        <v>56</v>
      </c>
      <c r="O3885" t="s">
        <v>57</v>
      </c>
      <c r="P3885" t="s">
        <v>57</v>
      </c>
      <c r="Q3885" t="s">
        <v>3</v>
      </c>
      <c r="R3885" t="s">
        <v>80</v>
      </c>
      <c r="S3885" t="s">
        <v>55</v>
      </c>
      <c r="T3885" t="s">
        <v>56</v>
      </c>
      <c r="U3885" t="s">
        <v>56</v>
      </c>
      <c r="V3885" t="s">
        <v>56</v>
      </c>
      <c r="W3885" t="s">
        <v>55</v>
      </c>
      <c r="X3885" t="s">
        <v>56</v>
      </c>
      <c r="Y3885" t="s">
        <v>56</v>
      </c>
      <c r="Z3885" t="s">
        <v>56</v>
      </c>
      <c r="AA3885" t="s">
        <v>57</v>
      </c>
      <c r="AB3885" t="s">
        <v>56</v>
      </c>
      <c r="AC3885" t="s">
        <v>56</v>
      </c>
      <c r="AD3885" t="s">
        <v>56</v>
      </c>
      <c r="AE3885">
        <v>0</v>
      </c>
      <c r="AF3885">
        <v>0</v>
      </c>
      <c r="AG3885">
        <v>0</v>
      </c>
      <c r="AH3885">
        <v>0</v>
      </c>
      <c r="AI3885" s="18" t="str">
        <f t="shared" si="241"/>
        <v>1</v>
      </c>
      <c r="AJ3885" s="18" t="str">
        <f t="shared" si="242"/>
        <v>1</v>
      </c>
      <c r="AK3885" s="18" t="str">
        <f t="shared" si="243"/>
        <v>1</v>
      </c>
      <c r="AL3885" s="18">
        <f t="shared" si="244"/>
        <v>0</v>
      </c>
      <c r="AM3885" t="s">
        <v>55</v>
      </c>
      <c r="AN3885" t="s">
        <v>55</v>
      </c>
      <c r="AO3885">
        <v>0</v>
      </c>
      <c r="AP3885">
        <v>0</v>
      </c>
      <c r="AQ3885">
        <v>0</v>
      </c>
      <c r="AR3885" t="s">
        <v>59</v>
      </c>
      <c r="AS3885" t="s">
        <v>80</v>
      </c>
      <c r="AT3885" t="s">
        <v>80</v>
      </c>
      <c r="AU3885" t="s">
        <v>80</v>
      </c>
      <c r="AV3885" t="s">
        <v>9744</v>
      </c>
      <c r="AW3885" t="s">
        <v>4387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1</v>
      </c>
      <c r="BI3885">
        <v>0</v>
      </c>
      <c r="BJ3885">
        <v>0</v>
      </c>
      <c r="BK3885">
        <v>1</v>
      </c>
      <c r="BL3885">
        <v>2016031426</v>
      </c>
      <c r="BM3885">
        <v>26</v>
      </c>
    </row>
    <row r="3886" spans="1:65">
      <c r="A3886" t="s">
        <v>9745</v>
      </c>
      <c r="B3886">
        <v>3885</v>
      </c>
      <c r="C3886" t="s">
        <v>301</v>
      </c>
      <c r="D3886">
        <v>1</v>
      </c>
      <c r="E3886">
        <v>26</v>
      </c>
      <c r="F3886">
        <v>2016031426</v>
      </c>
      <c r="G3886">
        <v>20160314</v>
      </c>
      <c r="H3886" t="s">
        <v>4388</v>
      </c>
      <c r="I3886" t="s">
        <v>54</v>
      </c>
      <c r="J3886" t="s">
        <v>55</v>
      </c>
      <c r="K3886">
        <v>0</v>
      </c>
      <c r="L3886">
        <v>0</v>
      </c>
      <c r="M3886">
        <v>0</v>
      </c>
      <c r="N3886" t="s">
        <v>56</v>
      </c>
      <c r="O3886" t="s">
        <v>57</v>
      </c>
      <c r="P3886" t="s">
        <v>57</v>
      </c>
      <c r="Q3886" t="s">
        <v>3</v>
      </c>
      <c r="R3886" t="s">
        <v>80</v>
      </c>
      <c r="S3886" t="s">
        <v>55</v>
      </c>
      <c r="T3886" t="s">
        <v>56</v>
      </c>
      <c r="U3886" t="s">
        <v>56</v>
      </c>
      <c r="V3886" t="s">
        <v>56</v>
      </c>
      <c r="W3886" t="s">
        <v>55</v>
      </c>
      <c r="X3886" t="s">
        <v>56</v>
      </c>
      <c r="Y3886" t="s">
        <v>56</v>
      </c>
      <c r="Z3886" t="s">
        <v>56</v>
      </c>
      <c r="AA3886" t="s">
        <v>57</v>
      </c>
      <c r="AB3886" t="s">
        <v>56</v>
      </c>
      <c r="AC3886" t="s">
        <v>56</v>
      </c>
      <c r="AD3886" t="s">
        <v>56</v>
      </c>
      <c r="AE3886">
        <v>0</v>
      </c>
      <c r="AF3886">
        <v>0</v>
      </c>
      <c r="AG3886">
        <v>0</v>
      </c>
      <c r="AH3886">
        <v>0</v>
      </c>
      <c r="AI3886" s="18" t="str">
        <f t="shared" si="241"/>
        <v>1</v>
      </c>
      <c r="AJ3886" s="18" t="str">
        <f t="shared" si="242"/>
        <v>1</v>
      </c>
      <c r="AK3886" s="18" t="str">
        <f t="shared" si="243"/>
        <v>1</v>
      </c>
      <c r="AL3886" s="18">
        <f t="shared" si="244"/>
        <v>0</v>
      </c>
      <c r="AM3886" t="s">
        <v>55</v>
      </c>
      <c r="AN3886" t="s">
        <v>55</v>
      </c>
      <c r="AO3886">
        <v>0</v>
      </c>
      <c r="AP3886">
        <v>0</v>
      </c>
      <c r="AQ3886">
        <v>0</v>
      </c>
      <c r="AR3886" t="s">
        <v>59</v>
      </c>
      <c r="AS3886" t="s">
        <v>80</v>
      </c>
      <c r="AT3886" t="s">
        <v>80</v>
      </c>
      <c r="AU3886" t="s">
        <v>80</v>
      </c>
      <c r="AV3886" t="s">
        <v>9745</v>
      </c>
      <c r="AW3886" t="s">
        <v>4388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0</v>
      </c>
      <c r="BJ3886">
        <v>0</v>
      </c>
      <c r="BK3886">
        <v>1</v>
      </c>
      <c r="BL3886">
        <v>2016031426</v>
      </c>
      <c r="BM3886">
        <v>26</v>
      </c>
    </row>
    <row r="3887" spans="1:65">
      <c r="A3887" t="s">
        <v>9746</v>
      </c>
      <c r="B3887">
        <v>3886</v>
      </c>
      <c r="C3887" t="s">
        <v>301</v>
      </c>
      <c r="D3887">
        <v>1</v>
      </c>
      <c r="E3887">
        <v>26</v>
      </c>
      <c r="F3887">
        <v>2016031426</v>
      </c>
      <c r="G3887">
        <v>20160314</v>
      </c>
      <c r="H3887" t="s">
        <v>4389</v>
      </c>
      <c r="I3887" t="s">
        <v>1324</v>
      </c>
      <c r="J3887" t="s">
        <v>55</v>
      </c>
      <c r="K3887">
        <v>0</v>
      </c>
      <c r="L3887">
        <v>0</v>
      </c>
      <c r="M3887">
        <v>0</v>
      </c>
      <c r="N3887" t="s">
        <v>56</v>
      </c>
      <c r="O3887" t="s">
        <v>57</v>
      </c>
      <c r="P3887" t="s">
        <v>57</v>
      </c>
      <c r="Q3887" t="s">
        <v>3</v>
      </c>
      <c r="R3887" t="s">
        <v>140</v>
      </c>
      <c r="S3887" t="s">
        <v>55</v>
      </c>
      <c r="T3887" t="s">
        <v>56</v>
      </c>
      <c r="U3887" t="s">
        <v>56</v>
      </c>
      <c r="V3887" t="s">
        <v>68</v>
      </c>
      <c r="W3887" t="s">
        <v>55</v>
      </c>
      <c r="X3887" t="s">
        <v>56</v>
      </c>
      <c r="Y3887" t="s">
        <v>56</v>
      </c>
      <c r="Z3887" t="s">
        <v>56</v>
      </c>
      <c r="AA3887" t="s">
        <v>57</v>
      </c>
      <c r="AB3887" t="s">
        <v>56</v>
      </c>
      <c r="AC3887" t="s">
        <v>68</v>
      </c>
      <c r="AD3887" t="s">
        <v>56</v>
      </c>
      <c r="AE3887">
        <v>0</v>
      </c>
      <c r="AF3887">
        <v>0</v>
      </c>
      <c r="AG3887">
        <v>0</v>
      </c>
      <c r="AH3887">
        <v>0</v>
      </c>
      <c r="AI3887" s="18" t="str">
        <f t="shared" si="241"/>
        <v>1</v>
      </c>
      <c r="AJ3887" s="18" t="str">
        <f t="shared" si="242"/>
        <v>1</v>
      </c>
      <c r="AK3887" s="18" t="str">
        <f t="shared" si="243"/>
        <v>1</v>
      </c>
      <c r="AL3887" s="18">
        <f t="shared" si="244"/>
        <v>0</v>
      </c>
      <c r="AM3887" t="s">
        <v>55</v>
      </c>
      <c r="AN3887" t="s">
        <v>55</v>
      </c>
      <c r="AO3887">
        <v>1</v>
      </c>
      <c r="AP3887">
        <v>0</v>
      </c>
      <c r="AQ3887">
        <v>0</v>
      </c>
      <c r="AR3887" t="s">
        <v>293</v>
      </c>
      <c r="AS3887" t="s">
        <v>141</v>
      </c>
      <c r="AT3887" t="s">
        <v>141</v>
      </c>
      <c r="AU3887" t="s">
        <v>1326</v>
      </c>
      <c r="AV3887" t="s">
        <v>9746</v>
      </c>
      <c r="AW3887" t="s">
        <v>4389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  <c r="BJ3887">
        <v>0</v>
      </c>
      <c r="BK3887">
        <v>1</v>
      </c>
      <c r="BL3887">
        <v>2016031426</v>
      </c>
      <c r="BM3887">
        <v>26</v>
      </c>
    </row>
    <row r="3888" spans="1:65">
      <c r="A3888" t="s">
        <v>9747</v>
      </c>
      <c r="B3888">
        <v>3887</v>
      </c>
      <c r="C3888" t="s">
        <v>57</v>
      </c>
      <c r="D3888" t="s">
        <v>55</v>
      </c>
      <c r="E3888">
        <v>26</v>
      </c>
      <c r="F3888">
        <v>2016031426</v>
      </c>
      <c r="G3888" t="s">
        <v>55</v>
      </c>
      <c r="H3888" t="s">
        <v>4390</v>
      </c>
      <c r="I3888" t="s">
        <v>55</v>
      </c>
      <c r="J3888" t="s">
        <v>55</v>
      </c>
      <c r="K3888" t="s">
        <v>55</v>
      </c>
      <c r="L3888" t="s">
        <v>55</v>
      </c>
      <c r="M3888" t="s">
        <v>55</v>
      </c>
      <c r="N3888" t="s">
        <v>57</v>
      </c>
      <c r="O3888" t="s">
        <v>57</v>
      </c>
      <c r="P3888" t="s">
        <v>57</v>
      </c>
      <c r="Q3888" t="s">
        <v>57</v>
      </c>
      <c r="R3888" t="s">
        <v>57</v>
      </c>
      <c r="S3888" t="s">
        <v>55</v>
      </c>
      <c r="T3888" t="s">
        <v>57</v>
      </c>
      <c r="U3888" t="s">
        <v>57</v>
      </c>
      <c r="V3888" t="s">
        <v>57</v>
      </c>
      <c r="W3888" t="s">
        <v>55</v>
      </c>
      <c r="X3888" t="s">
        <v>57</v>
      </c>
      <c r="Y3888" t="s">
        <v>57</v>
      </c>
      <c r="Z3888" t="s">
        <v>57</v>
      </c>
      <c r="AA3888" t="s">
        <v>57</v>
      </c>
      <c r="AB3888" t="s">
        <v>57</v>
      </c>
      <c r="AC3888" t="s">
        <v>57</v>
      </c>
      <c r="AD3888" t="s">
        <v>57</v>
      </c>
      <c r="AE3888">
        <v>0</v>
      </c>
      <c r="AF3888">
        <v>0</v>
      </c>
      <c r="AG3888">
        <v>0</v>
      </c>
      <c r="AH3888">
        <v>0</v>
      </c>
      <c r="AI3888" s="18" t="str">
        <f t="shared" si="241"/>
        <v>1</v>
      </c>
      <c r="AJ3888" s="18" t="str">
        <f t="shared" si="242"/>
        <v>1</v>
      </c>
      <c r="AK3888" s="18" t="str">
        <f t="shared" si="243"/>
        <v>1</v>
      </c>
      <c r="AL3888" s="18">
        <f t="shared" si="244"/>
        <v>0</v>
      </c>
      <c r="AM3888" t="s">
        <v>55</v>
      </c>
      <c r="AN3888" t="s">
        <v>55</v>
      </c>
      <c r="AO3888">
        <v>0</v>
      </c>
      <c r="AP3888">
        <v>1</v>
      </c>
      <c r="AQ3888">
        <v>0</v>
      </c>
      <c r="AR3888" t="s">
        <v>59</v>
      </c>
      <c r="AS3888" t="s">
        <v>80</v>
      </c>
      <c r="AT3888" t="s">
        <v>80</v>
      </c>
      <c r="AU3888" t="s">
        <v>80</v>
      </c>
      <c r="AV3888" t="s">
        <v>9747</v>
      </c>
      <c r="AW3888" t="s">
        <v>4390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0</v>
      </c>
      <c r="BL3888">
        <v>2016031426</v>
      </c>
      <c r="BM3888">
        <v>26</v>
      </c>
    </row>
    <row r="3889" spans="1:65">
      <c r="A3889" t="s">
        <v>9748</v>
      </c>
      <c r="B3889">
        <v>3888</v>
      </c>
      <c r="C3889" t="s">
        <v>57</v>
      </c>
      <c r="D3889" t="s">
        <v>55</v>
      </c>
      <c r="E3889">
        <v>26</v>
      </c>
      <c r="F3889">
        <v>2016031426</v>
      </c>
      <c r="G3889" t="s">
        <v>55</v>
      </c>
      <c r="H3889" t="s">
        <v>4391</v>
      </c>
      <c r="I3889" t="s">
        <v>55</v>
      </c>
      <c r="J3889" t="s">
        <v>55</v>
      </c>
      <c r="K3889" t="s">
        <v>55</v>
      </c>
      <c r="L3889" t="s">
        <v>55</v>
      </c>
      <c r="M3889" t="s">
        <v>55</v>
      </c>
      <c r="N3889" t="s">
        <v>57</v>
      </c>
      <c r="O3889" t="s">
        <v>57</v>
      </c>
      <c r="P3889" t="s">
        <v>57</v>
      </c>
      <c r="Q3889" t="s">
        <v>57</v>
      </c>
      <c r="R3889" t="s">
        <v>57</v>
      </c>
      <c r="S3889" t="s">
        <v>55</v>
      </c>
      <c r="T3889" t="s">
        <v>57</v>
      </c>
      <c r="U3889" t="s">
        <v>57</v>
      </c>
      <c r="V3889" t="s">
        <v>57</v>
      </c>
      <c r="W3889" t="s">
        <v>55</v>
      </c>
      <c r="X3889" t="s">
        <v>57</v>
      </c>
      <c r="Y3889" t="s">
        <v>57</v>
      </c>
      <c r="Z3889" t="s">
        <v>57</v>
      </c>
      <c r="AA3889" t="s">
        <v>57</v>
      </c>
      <c r="AB3889" t="s">
        <v>57</v>
      </c>
      <c r="AC3889" t="s">
        <v>57</v>
      </c>
      <c r="AD3889" t="s">
        <v>57</v>
      </c>
      <c r="AE3889">
        <v>0</v>
      </c>
      <c r="AF3889">
        <v>0</v>
      </c>
      <c r="AG3889">
        <v>0</v>
      </c>
      <c r="AH3889">
        <v>0</v>
      </c>
      <c r="AI3889" s="18" t="str">
        <f t="shared" si="241"/>
        <v>1</v>
      </c>
      <c r="AJ3889" s="18" t="str">
        <f t="shared" si="242"/>
        <v>1</v>
      </c>
      <c r="AK3889" s="18" t="str">
        <f t="shared" si="243"/>
        <v>1</v>
      </c>
      <c r="AL3889" s="18">
        <f t="shared" si="244"/>
        <v>0</v>
      </c>
      <c r="AM3889" t="s">
        <v>55</v>
      </c>
      <c r="AN3889" t="s">
        <v>55</v>
      </c>
      <c r="AO3889">
        <v>0</v>
      </c>
      <c r="AP3889">
        <v>1</v>
      </c>
      <c r="AQ3889">
        <v>0</v>
      </c>
      <c r="AR3889" t="s">
        <v>59</v>
      </c>
      <c r="AS3889" t="s">
        <v>80</v>
      </c>
      <c r="AT3889" t="s">
        <v>80</v>
      </c>
      <c r="AU3889" t="s">
        <v>80</v>
      </c>
      <c r="AV3889" t="s">
        <v>9748</v>
      </c>
      <c r="AW3889" t="s">
        <v>4391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1</v>
      </c>
      <c r="BJ3889">
        <v>0</v>
      </c>
      <c r="BK3889">
        <v>0</v>
      </c>
      <c r="BL3889">
        <v>2016031426</v>
      </c>
      <c r="BM3889">
        <v>26</v>
      </c>
    </row>
    <row r="3890" spans="1:65">
      <c r="A3890" t="s">
        <v>9749</v>
      </c>
      <c r="B3890">
        <v>3889</v>
      </c>
      <c r="C3890" t="s">
        <v>301</v>
      </c>
      <c r="D3890">
        <v>1</v>
      </c>
      <c r="E3890">
        <v>26</v>
      </c>
      <c r="F3890">
        <v>2016031426</v>
      </c>
      <c r="G3890">
        <v>20160314</v>
      </c>
      <c r="H3890" t="s">
        <v>4392</v>
      </c>
      <c r="I3890" t="s">
        <v>54</v>
      </c>
      <c r="J3890" t="s">
        <v>55</v>
      </c>
      <c r="K3890">
        <v>0</v>
      </c>
      <c r="L3890">
        <v>0</v>
      </c>
      <c r="M3890">
        <v>0</v>
      </c>
      <c r="N3890" t="s">
        <v>56</v>
      </c>
      <c r="O3890" t="s">
        <v>57</v>
      </c>
      <c r="P3890" t="s">
        <v>57</v>
      </c>
      <c r="Q3890" t="s">
        <v>3</v>
      </c>
      <c r="R3890" t="s">
        <v>4218</v>
      </c>
      <c r="S3890" t="s">
        <v>55</v>
      </c>
      <c r="T3890" t="s">
        <v>68</v>
      </c>
      <c r="U3890" t="s">
        <v>56</v>
      </c>
      <c r="V3890" t="s">
        <v>68</v>
      </c>
      <c r="W3890" t="s">
        <v>55</v>
      </c>
      <c r="X3890" t="s">
        <v>56</v>
      </c>
      <c r="Y3890" t="s">
        <v>56</v>
      </c>
      <c r="Z3890" t="s">
        <v>68</v>
      </c>
      <c r="AA3890" t="s">
        <v>132</v>
      </c>
      <c r="AB3890" t="s">
        <v>56</v>
      </c>
      <c r="AC3890" t="s">
        <v>68</v>
      </c>
      <c r="AD3890" t="s">
        <v>56</v>
      </c>
      <c r="AE3890">
        <v>0</v>
      </c>
      <c r="AF3890">
        <v>0</v>
      </c>
      <c r="AG3890">
        <v>0</v>
      </c>
      <c r="AH3890">
        <v>0</v>
      </c>
      <c r="AI3890" s="18" t="str">
        <f t="shared" si="241"/>
        <v>1</v>
      </c>
      <c r="AJ3890" s="18" t="str">
        <f t="shared" si="242"/>
        <v>1</v>
      </c>
      <c r="AK3890" s="18" t="str">
        <f t="shared" si="243"/>
        <v>1</v>
      </c>
      <c r="AL3890" s="18">
        <f t="shared" si="244"/>
        <v>0</v>
      </c>
      <c r="AM3890" t="s">
        <v>55</v>
      </c>
      <c r="AN3890" t="s">
        <v>55</v>
      </c>
      <c r="AO3890">
        <v>0</v>
      </c>
      <c r="AP3890">
        <v>0</v>
      </c>
      <c r="AQ3890">
        <v>0</v>
      </c>
      <c r="AR3890" t="s">
        <v>59</v>
      </c>
      <c r="AS3890" t="s">
        <v>4218</v>
      </c>
      <c r="AT3890" t="s">
        <v>4218</v>
      </c>
      <c r="AU3890" t="s">
        <v>4450</v>
      </c>
      <c r="AV3890" t="s">
        <v>9749</v>
      </c>
      <c r="AW3890" t="s">
        <v>4392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  <c r="BJ3890">
        <v>0</v>
      </c>
      <c r="BK3890">
        <v>1</v>
      </c>
      <c r="BL3890">
        <v>2016031426</v>
      </c>
      <c r="BM3890">
        <v>26</v>
      </c>
    </row>
    <row r="3891" spans="1:65">
      <c r="A3891" t="s">
        <v>9750</v>
      </c>
      <c r="B3891">
        <v>3890</v>
      </c>
      <c r="C3891" t="s">
        <v>301</v>
      </c>
      <c r="D3891">
        <v>1</v>
      </c>
      <c r="E3891">
        <v>26</v>
      </c>
      <c r="F3891">
        <v>2016031426</v>
      </c>
      <c r="G3891">
        <v>20160314</v>
      </c>
      <c r="H3891" t="s">
        <v>4393</v>
      </c>
      <c r="I3891" t="s">
        <v>54</v>
      </c>
      <c r="J3891" t="s">
        <v>55</v>
      </c>
      <c r="K3891">
        <v>1</v>
      </c>
      <c r="L3891">
        <v>1</v>
      </c>
      <c r="M3891">
        <v>0</v>
      </c>
      <c r="N3891" t="s">
        <v>56</v>
      </c>
      <c r="O3891" t="s">
        <v>1034</v>
      </c>
      <c r="P3891" t="s">
        <v>68</v>
      </c>
      <c r="Q3891" t="s">
        <v>3</v>
      </c>
      <c r="R3891" t="s">
        <v>4218</v>
      </c>
      <c r="S3891" t="s">
        <v>55</v>
      </c>
      <c r="T3891" t="s">
        <v>68</v>
      </c>
      <c r="U3891" t="s">
        <v>56</v>
      </c>
      <c r="V3891" t="s">
        <v>68</v>
      </c>
      <c r="W3891" t="s">
        <v>55</v>
      </c>
      <c r="X3891" t="s">
        <v>56</v>
      </c>
      <c r="Y3891" t="s">
        <v>56</v>
      </c>
      <c r="Z3891" t="s">
        <v>68</v>
      </c>
      <c r="AA3891" t="s">
        <v>132</v>
      </c>
      <c r="AB3891" t="s">
        <v>56</v>
      </c>
      <c r="AC3891" t="s">
        <v>68</v>
      </c>
      <c r="AD3891" t="s">
        <v>56</v>
      </c>
      <c r="AE3891">
        <v>0</v>
      </c>
      <c r="AF3891">
        <v>0</v>
      </c>
      <c r="AG3891">
        <v>0</v>
      </c>
      <c r="AH3891">
        <v>0</v>
      </c>
      <c r="AI3891" s="18" t="str">
        <f t="shared" si="241"/>
        <v>1</v>
      </c>
      <c r="AJ3891" s="18" t="str">
        <f t="shared" si="242"/>
        <v>1</v>
      </c>
      <c r="AK3891" s="18" t="str">
        <f t="shared" si="243"/>
        <v>1</v>
      </c>
      <c r="AL3891" s="18">
        <f t="shared" si="244"/>
        <v>0</v>
      </c>
      <c r="AM3891" t="s">
        <v>55</v>
      </c>
      <c r="AN3891" t="s">
        <v>55</v>
      </c>
      <c r="AO3891">
        <v>0</v>
      </c>
      <c r="AP3891">
        <v>0</v>
      </c>
      <c r="AQ3891">
        <v>0</v>
      </c>
      <c r="AR3891" t="s">
        <v>59</v>
      </c>
      <c r="AS3891" t="s">
        <v>4218</v>
      </c>
      <c r="AT3891" t="s">
        <v>4218</v>
      </c>
      <c r="AU3891" t="s">
        <v>4450</v>
      </c>
      <c r="AV3891" t="s">
        <v>9750</v>
      </c>
      <c r="AW3891" t="s">
        <v>4393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1</v>
      </c>
      <c r="BI3891">
        <v>0</v>
      </c>
      <c r="BJ3891">
        <v>0</v>
      </c>
      <c r="BK3891">
        <v>1</v>
      </c>
      <c r="BL3891">
        <v>2016031426</v>
      </c>
      <c r="BM3891">
        <v>26</v>
      </c>
    </row>
    <row r="3892" spans="1:65">
      <c r="A3892" t="s">
        <v>9751</v>
      </c>
      <c r="B3892">
        <v>3891</v>
      </c>
      <c r="C3892" t="s">
        <v>301</v>
      </c>
      <c r="D3892">
        <v>1</v>
      </c>
      <c r="E3892">
        <v>26</v>
      </c>
      <c r="F3892">
        <v>2016031426</v>
      </c>
      <c r="G3892">
        <v>20160314</v>
      </c>
      <c r="H3892" t="s">
        <v>4394</v>
      </c>
      <c r="I3892" t="s">
        <v>598</v>
      </c>
      <c r="J3892" t="s">
        <v>55</v>
      </c>
      <c r="K3892">
        <v>0</v>
      </c>
      <c r="L3892">
        <v>0</v>
      </c>
      <c r="M3892">
        <v>0</v>
      </c>
      <c r="N3892" t="s">
        <v>56</v>
      </c>
      <c r="O3892" t="s">
        <v>57</v>
      </c>
      <c r="P3892" t="s">
        <v>57</v>
      </c>
      <c r="Q3892" t="s">
        <v>3</v>
      </c>
      <c r="R3892" t="s">
        <v>4218</v>
      </c>
      <c r="S3892" t="s">
        <v>55</v>
      </c>
      <c r="T3892" t="s">
        <v>68</v>
      </c>
      <c r="U3892" t="s">
        <v>56</v>
      </c>
      <c r="V3892" t="s">
        <v>56</v>
      </c>
      <c r="W3892" t="s">
        <v>55</v>
      </c>
      <c r="X3892" t="s">
        <v>56</v>
      </c>
      <c r="Y3892" t="s">
        <v>56</v>
      </c>
      <c r="Z3892" t="s">
        <v>68</v>
      </c>
      <c r="AA3892" t="s">
        <v>132</v>
      </c>
      <c r="AB3892" t="s">
        <v>56</v>
      </c>
      <c r="AC3892" t="s">
        <v>56</v>
      </c>
      <c r="AD3892" t="s">
        <v>56</v>
      </c>
      <c r="AE3892">
        <v>0</v>
      </c>
      <c r="AF3892">
        <v>0</v>
      </c>
      <c r="AG3892">
        <v>0</v>
      </c>
      <c r="AH3892">
        <v>0</v>
      </c>
      <c r="AI3892" s="18" t="str">
        <f t="shared" si="241"/>
        <v>1</v>
      </c>
      <c r="AJ3892" s="18" t="str">
        <f t="shared" si="242"/>
        <v>1</v>
      </c>
      <c r="AK3892" s="18" t="str">
        <f t="shared" si="243"/>
        <v>1</v>
      </c>
      <c r="AL3892" s="18">
        <f t="shared" si="244"/>
        <v>0</v>
      </c>
      <c r="AM3892" t="s">
        <v>55</v>
      </c>
      <c r="AN3892" t="s">
        <v>55</v>
      </c>
      <c r="AO3892">
        <v>1</v>
      </c>
      <c r="AP3892">
        <v>0</v>
      </c>
      <c r="AQ3892">
        <v>0</v>
      </c>
      <c r="AR3892" t="s">
        <v>209</v>
      </c>
      <c r="AS3892" t="s">
        <v>4218</v>
      </c>
      <c r="AT3892" t="s">
        <v>4218</v>
      </c>
      <c r="AU3892" t="s">
        <v>4450</v>
      </c>
      <c r="AV3892" t="s">
        <v>9751</v>
      </c>
      <c r="AW3892" t="s">
        <v>4394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1</v>
      </c>
      <c r="BI3892">
        <v>0</v>
      </c>
      <c r="BJ3892">
        <v>0</v>
      </c>
      <c r="BK3892">
        <v>1</v>
      </c>
      <c r="BL3892">
        <v>2016031426</v>
      </c>
      <c r="BM3892">
        <v>26</v>
      </c>
    </row>
    <row r="3893" spans="1:65">
      <c r="A3893" t="s">
        <v>9752</v>
      </c>
      <c r="B3893">
        <v>3892</v>
      </c>
      <c r="C3893" t="s">
        <v>57</v>
      </c>
      <c r="D3893" t="s">
        <v>55</v>
      </c>
      <c r="E3893">
        <v>26</v>
      </c>
      <c r="F3893">
        <v>2016031426</v>
      </c>
      <c r="G3893" t="s">
        <v>55</v>
      </c>
      <c r="H3893" t="s">
        <v>4395</v>
      </c>
      <c r="I3893" t="s">
        <v>55</v>
      </c>
      <c r="J3893" t="s">
        <v>55</v>
      </c>
      <c r="K3893" t="s">
        <v>55</v>
      </c>
      <c r="L3893" t="s">
        <v>55</v>
      </c>
      <c r="M3893" t="s">
        <v>55</v>
      </c>
      <c r="N3893" t="s">
        <v>57</v>
      </c>
      <c r="O3893" t="s">
        <v>57</v>
      </c>
      <c r="P3893" t="s">
        <v>57</v>
      </c>
      <c r="Q3893" t="s">
        <v>57</v>
      </c>
      <c r="R3893" t="s">
        <v>57</v>
      </c>
      <c r="S3893" t="s">
        <v>55</v>
      </c>
      <c r="T3893" t="s">
        <v>57</v>
      </c>
      <c r="U3893" t="s">
        <v>57</v>
      </c>
      <c r="V3893" t="s">
        <v>57</v>
      </c>
      <c r="W3893" t="s">
        <v>55</v>
      </c>
      <c r="X3893" t="s">
        <v>57</v>
      </c>
      <c r="Y3893" t="s">
        <v>57</v>
      </c>
      <c r="Z3893" t="s">
        <v>57</v>
      </c>
      <c r="AA3893" t="s">
        <v>57</v>
      </c>
      <c r="AB3893" t="s">
        <v>57</v>
      </c>
      <c r="AC3893" t="s">
        <v>57</v>
      </c>
      <c r="AD3893" t="s">
        <v>57</v>
      </c>
      <c r="AE3893">
        <v>0</v>
      </c>
      <c r="AF3893">
        <v>0</v>
      </c>
      <c r="AG3893">
        <v>0</v>
      </c>
      <c r="AH3893">
        <v>0</v>
      </c>
      <c r="AI3893" s="18" t="str">
        <f t="shared" si="241"/>
        <v>1</v>
      </c>
      <c r="AJ3893" s="18" t="str">
        <f t="shared" si="242"/>
        <v>1</v>
      </c>
      <c r="AK3893" s="18" t="str">
        <f t="shared" si="243"/>
        <v>1</v>
      </c>
      <c r="AL3893" s="18">
        <f t="shared" si="244"/>
        <v>0</v>
      </c>
      <c r="AM3893" t="s">
        <v>55</v>
      </c>
      <c r="AN3893" t="s">
        <v>55</v>
      </c>
      <c r="AO3893">
        <v>0</v>
      </c>
      <c r="AP3893">
        <v>1</v>
      </c>
      <c r="AQ3893">
        <v>0</v>
      </c>
      <c r="AR3893" t="s">
        <v>59</v>
      </c>
      <c r="AS3893" t="s">
        <v>80</v>
      </c>
      <c r="AT3893" t="s">
        <v>80</v>
      </c>
      <c r="AU3893" t="s">
        <v>80</v>
      </c>
      <c r="AV3893" t="s">
        <v>9752</v>
      </c>
      <c r="AW3893" t="s">
        <v>4395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1</v>
      </c>
      <c r="BJ3893">
        <v>0</v>
      </c>
      <c r="BK3893">
        <v>0</v>
      </c>
      <c r="BL3893">
        <v>2016031426</v>
      </c>
      <c r="BM3893">
        <v>26</v>
      </c>
    </row>
    <row r="3894" spans="1:65">
      <c r="A3894" t="s">
        <v>9753</v>
      </c>
      <c r="B3894">
        <v>3893</v>
      </c>
      <c r="C3894" t="s">
        <v>57</v>
      </c>
      <c r="D3894" t="s">
        <v>55</v>
      </c>
      <c r="E3894">
        <v>26</v>
      </c>
      <c r="F3894">
        <v>2016031426</v>
      </c>
      <c r="G3894" t="s">
        <v>55</v>
      </c>
      <c r="H3894" t="s">
        <v>4396</v>
      </c>
      <c r="I3894" t="s">
        <v>55</v>
      </c>
      <c r="J3894" t="s">
        <v>55</v>
      </c>
      <c r="K3894" t="s">
        <v>55</v>
      </c>
      <c r="L3894" t="s">
        <v>55</v>
      </c>
      <c r="M3894" t="s">
        <v>55</v>
      </c>
      <c r="N3894" t="s">
        <v>57</v>
      </c>
      <c r="O3894" t="s">
        <v>57</v>
      </c>
      <c r="P3894" t="s">
        <v>57</v>
      </c>
      <c r="Q3894" t="s">
        <v>57</v>
      </c>
      <c r="R3894" t="s">
        <v>57</v>
      </c>
      <c r="S3894" t="s">
        <v>55</v>
      </c>
      <c r="T3894" t="s">
        <v>57</v>
      </c>
      <c r="U3894" t="s">
        <v>57</v>
      </c>
      <c r="V3894" t="s">
        <v>57</v>
      </c>
      <c r="W3894" t="s">
        <v>55</v>
      </c>
      <c r="X3894" t="s">
        <v>57</v>
      </c>
      <c r="Y3894" t="s">
        <v>57</v>
      </c>
      <c r="Z3894" t="s">
        <v>57</v>
      </c>
      <c r="AA3894" t="s">
        <v>57</v>
      </c>
      <c r="AB3894" t="s">
        <v>57</v>
      </c>
      <c r="AC3894" t="s">
        <v>57</v>
      </c>
      <c r="AD3894" t="s">
        <v>57</v>
      </c>
      <c r="AE3894">
        <v>0</v>
      </c>
      <c r="AF3894">
        <v>0</v>
      </c>
      <c r="AG3894">
        <v>0</v>
      </c>
      <c r="AH3894">
        <v>0</v>
      </c>
      <c r="AI3894" s="18" t="str">
        <f t="shared" si="241"/>
        <v>1</v>
      </c>
      <c r="AJ3894" s="18" t="str">
        <f t="shared" si="242"/>
        <v>1</v>
      </c>
      <c r="AK3894" s="18" t="str">
        <f t="shared" si="243"/>
        <v>1</v>
      </c>
      <c r="AL3894" s="18">
        <f t="shared" si="244"/>
        <v>0</v>
      </c>
      <c r="AM3894" t="s">
        <v>55</v>
      </c>
      <c r="AN3894" t="s">
        <v>55</v>
      </c>
      <c r="AO3894">
        <v>0</v>
      </c>
      <c r="AP3894">
        <v>1</v>
      </c>
      <c r="AQ3894">
        <v>0</v>
      </c>
      <c r="AR3894" t="s">
        <v>59</v>
      </c>
      <c r="AS3894" t="s">
        <v>80</v>
      </c>
      <c r="AT3894" t="s">
        <v>80</v>
      </c>
      <c r="AU3894" t="s">
        <v>80</v>
      </c>
      <c r="AV3894" t="s">
        <v>9753</v>
      </c>
      <c r="AW3894" t="s">
        <v>4396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1</v>
      </c>
      <c r="BJ3894">
        <v>0</v>
      </c>
      <c r="BK3894">
        <v>0</v>
      </c>
      <c r="BL3894">
        <v>2016031426</v>
      </c>
      <c r="BM3894">
        <v>26</v>
      </c>
    </row>
    <row r="3895" spans="1:65">
      <c r="A3895" t="s">
        <v>9754</v>
      </c>
      <c r="B3895">
        <v>3894</v>
      </c>
      <c r="C3895" t="s">
        <v>57</v>
      </c>
      <c r="D3895" t="s">
        <v>55</v>
      </c>
      <c r="E3895">
        <v>26</v>
      </c>
      <c r="F3895">
        <v>2016031426</v>
      </c>
      <c r="G3895" t="s">
        <v>55</v>
      </c>
      <c r="H3895" t="s">
        <v>4397</v>
      </c>
      <c r="I3895" t="s">
        <v>55</v>
      </c>
      <c r="J3895" t="s">
        <v>55</v>
      </c>
      <c r="K3895" t="s">
        <v>55</v>
      </c>
      <c r="L3895" t="s">
        <v>55</v>
      </c>
      <c r="M3895" t="s">
        <v>55</v>
      </c>
      <c r="N3895" t="s">
        <v>57</v>
      </c>
      <c r="O3895" t="s">
        <v>57</v>
      </c>
      <c r="P3895" t="s">
        <v>57</v>
      </c>
      <c r="Q3895" t="s">
        <v>57</v>
      </c>
      <c r="R3895" t="s">
        <v>57</v>
      </c>
      <c r="S3895" t="s">
        <v>55</v>
      </c>
      <c r="T3895" t="s">
        <v>57</v>
      </c>
      <c r="U3895" t="s">
        <v>57</v>
      </c>
      <c r="V3895" t="s">
        <v>57</v>
      </c>
      <c r="W3895" t="s">
        <v>55</v>
      </c>
      <c r="X3895" t="s">
        <v>57</v>
      </c>
      <c r="Y3895" t="s">
        <v>57</v>
      </c>
      <c r="Z3895" t="s">
        <v>57</v>
      </c>
      <c r="AA3895" t="s">
        <v>57</v>
      </c>
      <c r="AB3895" t="s">
        <v>57</v>
      </c>
      <c r="AC3895" t="s">
        <v>57</v>
      </c>
      <c r="AD3895" t="s">
        <v>57</v>
      </c>
      <c r="AE3895">
        <v>0</v>
      </c>
      <c r="AF3895">
        <v>0</v>
      </c>
      <c r="AG3895">
        <v>0</v>
      </c>
      <c r="AH3895">
        <v>0</v>
      </c>
      <c r="AI3895" s="18" t="str">
        <f t="shared" si="241"/>
        <v>1</v>
      </c>
      <c r="AJ3895" s="18" t="str">
        <f t="shared" si="242"/>
        <v>1</v>
      </c>
      <c r="AK3895" s="18" t="str">
        <f t="shared" si="243"/>
        <v>1</v>
      </c>
      <c r="AL3895" s="18">
        <f t="shared" si="244"/>
        <v>0</v>
      </c>
      <c r="AM3895" t="s">
        <v>55</v>
      </c>
      <c r="AN3895" t="s">
        <v>55</v>
      </c>
      <c r="AO3895">
        <v>0</v>
      </c>
      <c r="AP3895">
        <v>1</v>
      </c>
      <c r="AQ3895">
        <v>0</v>
      </c>
      <c r="AR3895" t="s">
        <v>59</v>
      </c>
      <c r="AS3895" t="s">
        <v>80</v>
      </c>
      <c r="AT3895" t="s">
        <v>80</v>
      </c>
      <c r="AU3895" t="s">
        <v>80</v>
      </c>
      <c r="AV3895" t="s">
        <v>9754</v>
      </c>
      <c r="AW3895" t="s">
        <v>4397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1</v>
      </c>
      <c r="BJ3895">
        <v>0</v>
      </c>
      <c r="BK3895">
        <v>0</v>
      </c>
      <c r="BL3895">
        <v>2016031426</v>
      </c>
      <c r="BM3895">
        <v>26</v>
      </c>
    </row>
    <row r="3896" spans="1:65">
      <c r="A3896" t="s">
        <v>9755</v>
      </c>
      <c r="B3896">
        <v>3895</v>
      </c>
      <c r="C3896" t="s">
        <v>301</v>
      </c>
      <c r="D3896">
        <v>1</v>
      </c>
      <c r="E3896">
        <v>26</v>
      </c>
      <c r="F3896">
        <v>2016031426</v>
      </c>
      <c r="G3896">
        <v>20160314</v>
      </c>
      <c r="H3896" t="s">
        <v>4398</v>
      </c>
      <c r="I3896" t="s">
        <v>598</v>
      </c>
      <c r="J3896" t="s">
        <v>55</v>
      </c>
      <c r="K3896">
        <v>0</v>
      </c>
      <c r="L3896">
        <v>0</v>
      </c>
      <c r="M3896">
        <v>0</v>
      </c>
      <c r="N3896" t="s">
        <v>56</v>
      </c>
      <c r="O3896" t="s">
        <v>57</v>
      </c>
      <c r="P3896" t="s">
        <v>57</v>
      </c>
      <c r="Q3896" t="s">
        <v>3</v>
      </c>
      <c r="R3896" t="s">
        <v>4218</v>
      </c>
      <c r="S3896" t="s">
        <v>55</v>
      </c>
      <c r="T3896" t="s">
        <v>68</v>
      </c>
      <c r="U3896" t="s">
        <v>56</v>
      </c>
      <c r="V3896" t="s">
        <v>56</v>
      </c>
      <c r="W3896" t="s">
        <v>55</v>
      </c>
      <c r="X3896" t="s">
        <v>56</v>
      </c>
      <c r="Y3896" t="s">
        <v>56</v>
      </c>
      <c r="Z3896" t="s">
        <v>68</v>
      </c>
      <c r="AA3896" t="s">
        <v>132</v>
      </c>
      <c r="AB3896" t="s">
        <v>56</v>
      </c>
      <c r="AC3896" t="s">
        <v>56</v>
      </c>
      <c r="AD3896" t="s">
        <v>56</v>
      </c>
      <c r="AE3896">
        <v>0</v>
      </c>
      <c r="AF3896">
        <v>0</v>
      </c>
      <c r="AG3896">
        <v>0</v>
      </c>
      <c r="AH3896">
        <v>0</v>
      </c>
      <c r="AI3896" s="18" t="str">
        <f t="shared" si="241"/>
        <v>1</v>
      </c>
      <c r="AJ3896" s="18" t="str">
        <f t="shared" si="242"/>
        <v>1</v>
      </c>
      <c r="AK3896" s="18" t="str">
        <f t="shared" si="243"/>
        <v>1</v>
      </c>
      <c r="AL3896" s="18">
        <f t="shared" si="244"/>
        <v>0</v>
      </c>
      <c r="AM3896" t="s">
        <v>55</v>
      </c>
      <c r="AN3896" t="s">
        <v>55</v>
      </c>
      <c r="AO3896">
        <v>1</v>
      </c>
      <c r="AP3896">
        <v>0</v>
      </c>
      <c r="AQ3896">
        <v>0</v>
      </c>
      <c r="AR3896" t="s">
        <v>209</v>
      </c>
      <c r="AS3896" t="s">
        <v>4218</v>
      </c>
      <c r="AT3896" t="s">
        <v>4218</v>
      </c>
      <c r="AU3896" t="s">
        <v>4450</v>
      </c>
      <c r="AV3896" t="s">
        <v>9755</v>
      </c>
      <c r="AW3896" t="s">
        <v>4398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0</v>
      </c>
      <c r="BJ3896">
        <v>0</v>
      </c>
      <c r="BK3896">
        <v>1</v>
      </c>
      <c r="BL3896">
        <v>2016031426</v>
      </c>
      <c r="BM3896">
        <v>26</v>
      </c>
    </row>
    <row r="3897" spans="1:65">
      <c r="A3897" t="s">
        <v>9756</v>
      </c>
      <c r="B3897">
        <v>3896</v>
      </c>
      <c r="C3897" t="s">
        <v>57</v>
      </c>
      <c r="D3897" t="s">
        <v>55</v>
      </c>
      <c r="E3897">
        <v>26</v>
      </c>
      <c r="F3897">
        <v>2016031426</v>
      </c>
      <c r="G3897" t="s">
        <v>55</v>
      </c>
      <c r="H3897" t="s">
        <v>4399</v>
      </c>
      <c r="I3897" t="s">
        <v>55</v>
      </c>
      <c r="J3897" t="s">
        <v>55</v>
      </c>
      <c r="K3897" t="s">
        <v>55</v>
      </c>
      <c r="L3897" t="s">
        <v>55</v>
      </c>
      <c r="M3897" t="s">
        <v>55</v>
      </c>
      <c r="N3897" t="s">
        <v>57</v>
      </c>
      <c r="O3897" t="s">
        <v>57</v>
      </c>
      <c r="P3897" t="s">
        <v>57</v>
      </c>
      <c r="Q3897" t="s">
        <v>57</v>
      </c>
      <c r="R3897" t="s">
        <v>57</v>
      </c>
      <c r="S3897" t="s">
        <v>55</v>
      </c>
      <c r="T3897" t="s">
        <v>57</v>
      </c>
      <c r="U3897" t="s">
        <v>57</v>
      </c>
      <c r="V3897" t="s">
        <v>57</v>
      </c>
      <c r="W3897" t="s">
        <v>55</v>
      </c>
      <c r="X3897" t="s">
        <v>57</v>
      </c>
      <c r="Y3897" t="s">
        <v>57</v>
      </c>
      <c r="Z3897" t="s">
        <v>57</v>
      </c>
      <c r="AA3897" t="s">
        <v>57</v>
      </c>
      <c r="AB3897" t="s">
        <v>57</v>
      </c>
      <c r="AC3897" t="s">
        <v>57</v>
      </c>
      <c r="AD3897" t="s">
        <v>57</v>
      </c>
      <c r="AE3897">
        <v>0</v>
      </c>
      <c r="AF3897">
        <v>0</v>
      </c>
      <c r="AG3897">
        <v>0</v>
      </c>
      <c r="AH3897">
        <v>0</v>
      </c>
      <c r="AI3897" s="18" t="str">
        <f t="shared" si="241"/>
        <v>1</v>
      </c>
      <c r="AJ3897" s="18" t="str">
        <f t="shared" si="242"/>
        <v>1</v>
      </c>
      <c r="AK3897" s="18" t="str">
        <f t="shared" si="243"/>
        <v>1</v>
      </c>
      <c r="AL3897" s="18">
        <f t="shared" si="244"/>
        <v>0</v>
      </c>
      <c r="AM3897" t="s">
        <v>55</v>
      </c>
      <c r="AN3897" t="s">
        <v>55</v>
      </c>
      <c r="AO3897">
        <v>0</v>
      </c>
      <c r="AP3897">
        <v>1</v>
      </c>
      <c r="AQ3897">
        <v>0</v>
      </c>
      <c r="AR3897" t="s">
        <v>59</v>
      </c>
      <c r="AS3897" t="s">
        <v>80</v>
      </c>
      <c r="AT3897" t="s">
        <v>80</v>
      </c>
      <c r="AU3897" t="s">
        <v>80</v>
      </c>
      <c r="AV3897" t="s">
        <v>9756</v>
      </c>
      <c r="AW3897" t="s">
        <v>4399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0</v>
      </c>
      <c r="BL3897">
        <v>2016031426</v>
      </c>
      <c r="BM3897">
        <v>26</v>
      </c>
    </row>
    <row r="3898" spans="1:65">
      <c r="A3898" t="s">
        <v>9757</v>
      </c>
      <c r="B3898">
        <v>3897</v>
      </c>
      <c r="C3898" t="s">
        <v>57</v>
      </c>
      <c r="D3898" t="s">
        <v>55</v>
      </c>
      <c r="E3898">
        <v>26</v>
      </c>
      <c r="F3898">
        <v>2016031426</v>
      </c>
      <c r="G3898" t="s">
        <v>55</v>
      </c>
      <c r="H3898" t="s">
        <v>4400</v>
      </c>
      <c r="I3898" t="s">
        <v>55</v>
      </c>
      <c r="J3898" t="s">
        <v>55</v>
      </c>
      <c r="K3898" t="s">
        <v>55</v>
      </c>
      <c r="L3898" t="s">
        <v>55</v>
      </c>
      <c r="M3898" t="s">
        <v>55</v>
      </c>
      <c r="N3898" t="s">
        <v>57</v>
      </c>
      <c r="O3898" t="s">
        <v>57</v>
      </c>
      <c r="P3898" t="s">
        <v>57</v>
      </c>
      <c r="Q3898" t="s">
        <v>57</v>
      </c>
      <c r="R3898" t="s">
        <v>57</v>
      </c>
      <c r="S3898" t="s">
        <v>55</v>
      </c>
      <c r="T3898" t="s">
        <v>57</v>
      </c>
      <c r="U3898" t="s">
        <v>57</v>
      </c>
      <c r="V3898" t="s">
        <v>57</v>
      </c>
      <c r="W3898" t="s">
        <v>55</v>
      </c>
      <c r="X3898" t="s">
        <v>57</v>
      </c>
      <c r="Y3898" t="s">
        <v>57</v>
      </c>
      <c r="Z3898" t="s">
        <v>57</v>
      </c>
      <c r="AA3898" t="s">
        <v>57</v>
      </c>
      <c r="AB3898" t="s">
        <v>57</v>
      </c>
      <c r="AC3898" t="s">
        <v>57</v>
      </c>
      <c r="AD3898" t="s">
        <v>57</v>
      </c>
      <c r="AE3898">
        <v>0</v>
      </c>
      <c r="AF3898">
        <v>0</v>
      </c>
      <c r="AG3898">
        <v>0</v>
      </c>
      <c r="AH3898">
        <v>0</v>
      </c>
      <c r="AI3898" s="18" t="str">
        <f t="shared" si="241"/>
        <v>1</v>
      </c>
      <c r="AJ3898" s="18" t="str">
        <f t="shared" si="242"/>
        <v>1</v>
      </c>
      <c r="AK3898" s="18" t="str">
        <f t="shared" si="243"/>
        <v>1</v>
      </c>
      <c r="AL3898" s="18">
        <f t="shared" si="244"/>
        <v>0</v>
      </c>
      <c r="AM3898" t="s">
        <v>55</v>
      </c>
      <c r="AN3898" t="s">
        <v>55</v>
      </c>
      <c r="AO3898">
        <v>0</v>
      </c>
      <c r="AP3898">
        <v>1</v>
      </c>
      <c r="AQ3898">
        <v>0</v>
      </c>
      <c r="AR3898" t="s">
        <v>59</v>
      </c>
      <c r="AS3898" t="s">
        <v>80</v>
      </c>
      <c r="AT3898" t="s">
        <v>80</v>
      </c>
      <c r="AU3898" t="s">
        <v>80</v>
      </c>
      <c r="AV3898" t="s">
        <v>9757</v>
      </c>
      <c r="AW3898" t="s">
        <v>4400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0</v>
      </c>
      <c r="BL3898">
        <v>2016031426</v>
      </c>
      <c r="BM3898">
        <v>26</v>
      </c>
    </row>
    <row r="3899" spans="1:65">
      <c r="A3899" t="s">
        <v>9758</v>
      </c>
      <c r="B3899">
        <v>3898</v>
      </c>
      <c r="C3899" t="s">
        <v>57</v>
      </c>
      <c r="D3899" t="s">
        <v>55</v>
      </c>
      <c r="E3899">
        <v>26</v>
      </c>
      <c r="F3899">
        <v>2016031426</v>
      </c>
      <c r="G3899" t="s">
        <v>55</v>
      </c>
      <c r="H3899" t="s">
        <v>4401</v>
      </c>
      <c r="I3899" t="s">
        <v>55</v>
      </c>
      <c r="J3899" t="s">
        <v>55</v>
      </c>
      <c r="K3899" t="s">
        <v>55</v>
      </c>
      <c r="L3899" t="s">
        <v>55</v>
      </c>
      <c r="M3899" t="s">
        <v>55</v>
      </c>
      <c r="N3899" t="s">
        <v>57</v>
      </c>
      <c r="O3899" t="s">
        <v>57</v>
      </c>
      <c r="P3899" t="s">
        <v>57</v>
      </c>
      <c r="Q3899" t="s">
        <v>57</v>
      </c>
      <c r="R3899" t="s">
        <v>57</v>
      </c>
      <c r="S3899" t="s">
        <v>55</v>
      </c>
      <c r="T3899" t="s">
        <v>57</v>
      </c>
      <c r="U3899" t="s">
        <v>57</v>
      </c>
      <c r="V3899" t="s">
        <v>57</v>
      </c>
      <c r="W3899" t="s">
        <v>55</v>
      </c>
      <c r="X3899" t="s">
        <v>57</v>
      </c>
      <c r="Y3899" t="s">
        <v>57</v>
      </c>
      <c r="Z3899" t="s">
        <v>57</v>
      </c>
      <c r="AA3899" t="s">
        <v>57</v>
      </c>
      <c r="AB3899" t="s">
        <v>57</v>
      </c>
      <c r="AC3899" t="s">
        <v>57</v>
      </c>
      <c r="AD3899" t="s">
        <v>57</v>
      </c>
      <c r="AE3899">
        <v>0</v>
      </c>
      <c r="AF3899">
        <v>0</v>
      </c>
      <c r="AG3899">
        <v>0</v>
      </c>
      <c r="AH3899">
        <v>0</v>
      </c>
      <c r="AI3899" s="18" t="str">
        <f t="shared" si="241"/>
        <v>1</v>
      </c>
      <c r="AJ3899" s="18" t="str">
        <f t="shared" si="242"/>
        <v>1</v>
      </c>
      <c r="AK3899" s="18" t="str">
        <f t="shared" si="243"/>
        <v>1</v>
      </c>
      <c r="AL3899" s="18">
        <f t="shared" si="244"/>
        <v>0</v>
      </c>
      <c r="AM3899" t="s">
        <v>55</v>
      </c>
      <c r="AN3899" t="s">
        <v>55</v>
      </c>
      <c r="AO3899">
        <v>0</v>
      </c>
      <c r="AP3899">
        <v>1</v>
      </c>
      <c r="AQ3899">
        <v>0</v>
      </c>
      <c r="AR3899" t="s">
        <v>59</v>
      </c>
      <c r="AS3899" t="s">
        <v>80</v>
      </c>
      <c r="AT3899" t="s">
        <v>80</v>
      </c>
      <c r="AU3899" t="s">
        <v>80</v>
      </c>
      <c r="AV3899" t="s">
        <v>9758</v>
      </c>
      <c r="AW3899" t="s">
        <v>4401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1</v>
      </c>
      <c r="BJ3899">
        <v>0</v>
      </c>
      <c r="BK3899">
        <v>0</v>
      </c>
      <c r="BL3899">
        <v>2016031426</v>
      </c>
      <c r="BM3899">
        <v>26</v>
      </c>
    </row>
    <row r="3900" spans="1:65">
      <c r="A3900" t="s">
        <v>9759</v>
      </c>
      <c r="B3900">
        <v>3899</v>
      </c>
      <c r="C3900" t="s">
        <v>301</v>
      </c>
      <c r="D3900">
        <v>1</v>
      </c>
      <c r="E3900">
        <v>26</v>
      </c>
      <c r="F3900">
        <v>2016031426</v>
      </c>
      <c r="G3900">
        <v>20160314</v>
      </c>
      <c r="H3900" t="s">
        <v>4402</v>
      </c>
      <c r="I3900" t="s">
        <v>4016</v>
      </c>
      <c r="J3900" t="s">
        <v>55</v>
      </c>
      <c r="K3900">
        <v>0</v>
      </c>
      <c r="L3900">
        <v>0</v>
      </c>
      <c r="M3900">
        <v>0</v>
      </c>
      <c r="N3900" t="s">
        <v>56</v>
      </c>
      <c r="O3900" t="s">
        <v>57</v>
      </c>
      <c r="P3900" t="s">
        <v>57</v>
      </c>
      <c r="Q3900" t="s">
        <v>3</v>
      </c>
      <c r="R3900" t="s">
        <v>80</v>
      </c>
      <c r="S3900" t="s">
        <v>55</v>
      </c>
      <c r="T3900" t="s">
        <v>56</v>
      </c>
      <c r="U3900" t="s">
        <v>56</v>
      </c>
      <c r="V3900" t="s">
        <v>68</v>
      </c>
      <c r="W3900" t="s">
        <v>55</v>
      </c>
      <c r="X3900" t="s">
        <v>56</v>
      </c>
      <c r="Y3900" t="s">
        <v>56</v>
      </c>
      <c r="Z3900" t="s">
        <v>56</v>
      </c>
      <c r="AA3900" t="s">
        <v>57</v>
      </c>
      <c r="AB3900" t="s">
        <v>56</v>
      </c>
      <c r="AC3900" t="s">
        <v>56</v>
      </c>
      <c r="AD3900" t="s">
        <v>56</v>
      </c>
      <c r="AE3900">
        <v>0</v>
      </c>
      <c r="AF3900">
        <v>0</v>
      </c>
      <c r="AG3900">
        <v>0</v>
      </c>
      <c r="AH3900">
        <v>0</v>
      </c>
      <c r="AI3900" s="18" t="str">
        <f t="shared" si="241"/>
        <v>1</v>
      </c>
      <c r="AJ3900" s="18" t="str">
        <f t="shared" si="242"/>
        <v>1</v>
      </c>
      <c r="AK3900" s="18" t="str">
        <f t="shared" si="243"/>
        <v>1</v>
      </c>
      <c r="AL3900" s="18">
        <f t="shared" si="244"/>
        <v>0</v>
      </c>
      <c r="AM3900" t="s">
        <v>55</v>
      </c>
      <c r="AN3900" t="s">
        <v>55</v>
      </c>
      <c r="AO3900">
        <v>1</v>
      </c>
      <c r="AP3900">
        <v>0</v>
      </c>
      <c r="AQ3900">
        <v>0</v>
      </c>
      <c r="AR3900" t="s">
        <v>426</v>
      </c>
      <c r="AS3900" t="s">
        <v>80</v>
      </c>
      <c r="AT3900" t="s">
        <v>80</v>
      </c>
      <c r="AU3900" t="s">
        <v>80</v>
      </c>
      <c r="AV3900" t="s">
        <v>9759</v>
      </c>
      <c r="AW3900" t="s">
        <v>4402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  <c r="BJ3900">
        <v>0</v>
      </c>
      <c r="BK3900">
        <v>1</v>
      </c>
      <c r="BL3900">
        <v>2016031426</v>
      </c>
      <c r="BM3900">
        <v>26</v>
      </c>
    </row>
    <row r="3901" spans="1:65">
      <c r="A3901" t="s">
        <v>9760</v>
      </c>
      <c r="B3901">
        <v>3900</v>
      </c>
      <c r="C3901" t="s">
        <v>301</v>
      </c>
      <c r="D3901">
        <v>1</v>
      </c>
      <c r="E3901">
        <v>26</v>
      </c>
      <c r="F3901">
        <v>2016031426</v>
      </c>
      <c r="G3901">
        <v>20160314</v>
      </c>
      <c r="H3901" t="s">
        <v>4403</v>
      </c>
      <c r="I3901" t="s">
        <v>54</v>
      </c>
      <c r="J3901" t="s">
        <v>55</v>
      </c>
      <c r="K3901">
        <v>1</v>
      </c>
      <c r="L3901">
        <v>0</v>
      </c>
      <c r="M3901">
        <v>1</v>
      </c>
      <c r="N3901" t="s">
        <v>56</v>
      </c>
      <c r="O3901" t="s">
        <v>1034</v>
      </c>
      <c r="P3901" t="s">
        <v>68</v>
      </c>
      <c r="Q3901" t="s">
        <v>3</v>
      </c>
      <c r="R3901" t="s">
        <v>4218</v>
      </c>
      <c r="S3901" t="s">
        <v>55</v>
      </c>
      <c r="T3901" t="s">
        <v>68</v>
      </c>
      <c r="U3901" t="s">
        <v>56</v>
      </c>
      <c r="V3901" t="s">
        <v>68</v>
      </c>
      <c r="W3901" t="s">
        <v>55</v>
      </c>
      <c r="X3901" t="s">
        <v>56</v>
      </c>
      <c r="Y3901" t="s">
        <v>56</v>
      </c>
      <c r="Z3901" t="s">
        <v>56</v>
      </c>
      <c r="AA3901" t="s">
        <v>57</v>
      </c>
      <c r="AB3901" t="s">
        <v>56</v>
      </c>
      <c r="AC3901" t="s">
        <v>56</v>
      </c>
      <c r="AD3901" t="s">
        <v>56</v>
      </c>
      <c r="AE3901">
        <v>0</v>
      </c>
      <c r="AF3901">
        <v>0</v>
      </c>
      <c r="AG3901">
        <v>0</v>
      </c>
      <c r="AH3901">
        <v>0</v>
      </c>
      <c r="AI3901" s="18" t="str">
        <f t="shared" si="241"/>
        <v>1</v>
      </c>
      <c r="AJ3901" s="18" t="str">
        <f t="shared" si="242"/>
        <v>1</v>
      </c>
      <c r="AK3901" s="18" t="str">
        <f t="shared" si="243"/>
        <v>1</v>
      </c>
      <c r="AL3901" s="18">
        <f t="shared" si="244"/>
        <v>0</v>
      </c>
      <c r="AM3901" t="s">
        <v>55</v>
      </c>
      <c r="AN3901" t="s">
        <v>55</v>
      </c>
      <c r="AO3901">
        <v>0</v>
      </c>
      <c r="AP3901">
        <v>0</v>
      </c>
      <c r="AQ3901">
        <v>0</v>
      </c>
      <c r="AR3901" t="s">
        <v>59</v>
      </c>
      <c r="AS3901" t="s">
        <v>4218</v>
      </c>
      <c r="AT3901" t="s">
        <v>4218</v>
      </c>
      <c r="AU3901" t="s">
        <v>4450</v>
      </c>
      <c r="AV3901" t="s">
        <v>9760</v>
      </c>
      <c r="AW3901" t="s">
        <v>4403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  <c r="BJ3901">
        <v>0</v>
      </c>
      <c r="BK3901">
        <v>1</v>
      </c>
      <c r="BL3901">
        <v>2016031426</v>
      </c>
      <c r="BM3901">
        <v>26</v>
      </c>
    </row>
    <row r="3902" spans="1:65">
      <c r="A3902" t="s">
        <v>9761</v>
      </c>
      <c r="B3902">
        <v>3901</v>
      </c>
      <c r="C3902" t="s">
        <v>301</v>
      </c>
      <c r="D3902">
        <v>1</v>
      </c>
      <c r="E3902">
        <v>26</v>
      </c>
      <c r="F3902">
        <v>2016031426</v>
      </c>
      <c r="G3902">
        <v>20160314</v>
      </c>
      <c r="H3902" t="s">
        <v>4404</v>
      </c>
      <c r="I3902" t="s">
        <v>4405</v>
      </c>
      <c r="J3902" t="s">
        <v>55</v>
      </c>
      <c r="K3902">
        <v>1</v>
      </c>
      <c r="L3902">
        <v>0</v>
      </c>
      <c r="M3902">
        <v>1</v>
      </c>
      <c r="N3902" t="s">
        <v>56</v>
      </c>
      <c r="O3902" t="s">
        <v>1034</v>
      </c>
      <c r="P3902" t="s">
        <v>68</v>
      </c>
      <c r="Q3902" t="s">
        <v>3</v>
      </c>
      <c r="R3902" t="s">
        <v>4218</v>
      </c>
      <c r="S3902" t="s">
        <v>55</v>
      </c>
      <c r="T3902" t="s">
        <v>68</v>
      </c>
      <c r="U3902" t="s">
        <v>56</v>
      </c>
      <c r="V3902" t="s">
        <v>68</v>
      </c>
      <c r="W3902" t="s">
        <v>55</v>
      </c>
      <c r="X3902" t="s">
        <v>56</v>
      </c>
      <c r="Y3902" t="s">
        <v>56</v>
      </c>
      <c r="Z3902" t="s">
        <v>56</v>
      </c>
      <c r="AA3902" t="s">
        <v>57</v>
      </c>
      <c r="AB3902" t="s">
        <v>56</v>
      </c>
      <c r="AC3902" t="s">
        <v>56</v>
      </c>
      <c r="AD3902" t="s">
        <v>56</v>
      </c>
      <c r="AE3902">
        <v>0</v>
      </c>
      <c r="AF3902">
        <v>0</v>
      </c>
      <c r="AG3902">
        <v>0</v>
      </c>
      <c r="AH3902">
        <v>0</v>
      </c>
      <c r="AI3902" s="18" t="str">
        <f t="shared" si="241"/>
        <v>1</v>
      </c>
      <c r="AJ3902" s="18" t="str">
        <f t="shared" si="242"/>
        <v>1</v>
      </c>
      <c r="AK3902" s="18" t="str">
        <f t="shared" si="243"/>
        <v>1</v>
      </c>
      <c r="AL3902" s="18">
        <f t="shared" si="244"/>
        <v>0</v>
      </c>
      <c r="AM3902" t="s">
        <v>55</v>
      </c>
      <c r="AN3902" t="s">
        <v>55</v>
      </c>
      <c r="AO3902">
        <v>0</v>
      </c>
      <c r="AP3902">
        <v>0</v>
      </c>
      <c r="AQ3902">
        <v>0</v>
      </c>
      <c r="AR3902" t="s">
        <v>426</v>
      </c>
      <c r="AS3902" t="s">
        <v>4218</v>
      </c>
      <c r="AT3902" t="s">
        <v>4218</v>
      </c>
      <c r="AU3902" t="s">
        <v>4450</v>
      </c>
      <c r="AV3902" t="s">
        <v>9761</v>
      </c>
      <c r="AW3902" t="s">
        <v>4404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1</v>
      </c>
      <c r="BI3902">
        <v>0</v>
      </c>
      <c r="BJ3902">
        <v>0</v>
      </c>
      <c r="BK3902">
        <v>1</v>
      </c>
      <c r="BL3902">
        <v>2016031426</v>
      </c>
      <c r="BM3902">
        <v>26</v>
      </c>
    </row>
    <row r="3903" spans="1:65">
      <c r="A3903" t="s">
        <v>9762</v>
      </c>
      <c r="B3903">
        <v>3902</v>
      </c>
      <c r="C3903" t="s">
        <v>57</v>
      </c>
      <c r="D3903" t="s">
        <v>55</v>
      </c>
      <c r="E3903">
        <v>26</v>
      </c>
      <c r="F3903">
        <v>2016031426</v>
      </c>
      <c r="G3903" t="s">
        <v>55</v>
      </c>
      <c r="H3903" t="s">
        <v>4406</v>
      </c>
      <c r="I3903" t="s">
        <v>55</v>
      </c>
      <c r="J3903" t="s">
        <v>55</v>
      </c>
      <c r="K3903" t="s">
        <v>55</v>
      </c>
      <c r="L3903" t="s">
        <v>55</v>
      </c>
      <c r="M3903" t="s">
        <v>55</v>
      </c>
      <c r="N3903" t="s">
        <v>57</v>
      </c>
      <c r="O3903" t="s">
        <v>57</v>
      </c>
      <c r="P3903" t="s">
        <v>57</v>
      </c>
      <c r="Q3903" t="s">
        <v>57</v>
      </c>
      <c r="R3903" t="s">
        <v>57</v>
      </c>
      <c r="S3903" t="s">
        <v>55</v>
      </c>
      <c r="T3903" t="s">
        <v>57</v>
      </c>
      <c r="U3903" t="s">
        <v>57</v>
      </c>
      <c r="V3903" t="s">
        <v>57</v>
      </c>
      <c r="W3903" t="s">
        <v>55</v>
      </c>
      <c r="X3903" t="s">
        <v>57</v>
      </c>
      <c r="Y3903" t="s">
        <v>57</v>
      </c>
      <c r="Z3903" t="s">
        <v>57</v>
      </c>
      <c r="AA3903" t="s">
        <v>57</v>
      </c>
      <c r="AB3903" t="s">
        <v>57</v>
      </c>
      <c r="AC3903" t="s">
        <v>57</v>
      </c>
      <c r="AD3903" t="s">
        <v>57</v>
      </c>
      <c r="AE3903">
        <v>0</v>
      </c>
      <c r="AF3903">
        <v>0</v>
      </c>
      <c r="AG3903">
        <v>0</v>
      </c>
      <c r="AH3903">
        <v>0</v>
      </c>
      <c r="AI3903" s="18" t="str">
        <f t="shared" si="241"/>
        <v>1</v>
      </c>
      <c r="AJ3903" s="18" t="str">
        <f t="shared" si="242"/>
        <v>1</v>
      </c>
      <c r="AK3903" s="18" t="str">
        <f t="shared" si="243"/>
        <v>1</v>
      </c>
      <c r="AL3903" s="18">
        <f t="shared" si="244"/>
        <v>0</v>
      </c>
      <c r="AM3903" t="s">
        <v>55</v>
      </c>
      <c r="AN3903" t="s">
        <v>55</v>
      </c>
      <c r="AO3903">
        <v>0</v>
      </c>
      <c r="AP3903">
        <v>1</v>
      </c>
      <c r="AQ3903">
        <v>0</v>
      </c>
      <c r="AR3903" t="s">
        <v>59</v>
      </c>
      <c r="AS3903" t="s">
        <v>80</v>
      </c>
      <c r="AT3903" t="s">
        <v>80</v>
      </c>
      <c r="AU3903" t="s">
        <v>80</v>
      </c>
      <c r="AV3903" t="s">
        <v>9762</v>
      </c>
      <c r="AW3903" t="s">
        <v>4406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0</v>
      </c>
      <c r="BL3903">
        <v>2016031426</v>
      </c>
      <c r="BM3903">
        <v>26</v>
      </c>
    </row>
    <row r="3904" spans="1:65">
      <c r="A3904" t="s">
        <v>9763</v>
      </c>
      <c r="B3904">
        <v>3903</v>
      </c>
      <c r="C3904" t="s">
        <v>301</v>
      </c>
      <c r="D3904">
        <v>1</v>
      </c>
      <c r="E3904">
        <v>26</v>
      </c>
      <c r="F3904">
        <v>2016031426</v>
      </c>
      <c r="G3904">
        <v>20160314</v>
      </c>
      <c r="H3904" t="s">
        <v>4407</v>
      </c>
      <c r="I3904" t="s">
        <v>54</v>
      </c>
      <c r="J3904" t="s">
        <v>55</v>
      </c>
      <c r="K3904">
        <v>1</v>
      </c>
      <c r="L3904">
        <v>0</v>
      </c>
      <c r="M3904">
        <v>1</v>
      </c>
      <c r="N3904" t="s">
        <v>56</v>
      </c>
      <c r="O3904" t="s">
        <v>1034</v>
      </c>
      <c r="P3904" t="s">
        <v>68</v>
      </c>
      <c r="Q3904" t="s">
        <v>3</v>
      </c>
      <c r="R3904" t="s">
        <v>4218</v>
      </c>
      <c r="S3904" t="s">
        <v>55</v>
      </c>
      <c r="T3904" t="s">
        <v>68</v>
      </c>
      <c r="U3904" t="s">
        <v>56</v>
      </c>
      <c r="V3904" t="s">
        <v>68</v>
      </c>
      <c r="W3904" t="s">
        <v>55</v>
      </c>
      <c r="X3904" t="s">
        <v>56</v>
      </c>
      <c r="Y3904" t="s">
        <v>56</v>
      </c>
      <c r="Z3904" t="s">
        <v>56</v>
      </c>
      <c r="AA3904" t="s">
        <v>57</v>
      </c>
      <c r="AB3904" t="s">
        <v>56</v>
      </c>
      <c r="AC3904" t="s">
        <v>56</v>
      </c>
      <c r="AD3904" t="s">
        <v>56</v>
      </c>
      <c r="AE3904">
        <v>0</v>
      </c>
      <c r="AF3904">
        <v>0</v>
      </c>
      <c r="AG3904">
        <v>0</v>
      </c>
      <c r="AH3904">
        <v>0</v>
      </c>
      <c r="AI3904" s="18" t="str">
        <f t="shared" si="241"/>
        <v>1</v>
      </c>
      <c r="AJ3904" s="18" t="str">
        <f t="shared" si="242"/>
        <v>1</v>
      </c>
      <c r="AK3904" s="18" t="str">
        <f t="shared" si="243"/>
        <v>1</v>
      </c>
      <c r="AL3904" s="18">
        <f t="shared" si="244"/>
        <v>0</v>
      </c>
      <c r="AM3904" t="s">
        <v>55</v>
      </c>
      <c r="AN3904" t="s">
        <v>55</v>
      </c>
      <c r="AO3904">
        <v>0</v>
      </c>
      <c r="AP3904">
        <v>0</v>
      </c>
      <c r="AQ3904">
        <v>0</v>
      </c>
      <c r="AR3904" t="s">
        <v>59</v>
      </c>
      <c r="AS3904" t="s">
        <v>4218</v>
      </c>
      <c r="AT3904" t="s">
        <v>4218</v>
      </c>
      <c r="AU3904" t="s">
        <v>4450</v>
      </c>
      <c r="AV3904" t="s">
        <v>9763</v>
      </c>
      <c r="AW3904" t="s">
        <v>4407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1</v>
      </c>
      <c r="BI3904">
        <v>0</v>
      </c>
      <c r="BJ3904">
        <v>0</v>
      </c>
      <c r="BK3904">
        <v>1</v>
      </c>
      <c r="BL3904">
        <v>2016031426</v>
      </c>
      <c r="BM3904">
        <v>26</v>
      </c>
    </row>
    <row r="3905" spans="1:65">
      <c r="A3905" t="s">
        <v>9764</v>
      </c>
      <c r="B3905">
        <v>3904</v>
      </c>
      <c r="C3905" t="s">
        <v>301</v>
      </c>
      <c r="D3905">
        <v>1</v>
      </c>
      <c r="E3905">
        <v>26</v>
      </c>
      <c r="F3905">
        <v>2016031426</v>
      </c>
      <c r="G3905">
        <v>20160314</v>
      </c>
      <c r="H3905" t="s">
        <v>4408</v>
      </c>
      <c r="I3905" t="s">
        <v>54</v>
      </c>
      <c r="J3905" t="s">
        <v>55</v>
      </c>
      <c r="K3905">
        <v>1</v>
      </c>
      <c r="L3905">
        <v>1</v>
      </c>
      <c r="M3905">
        <v>0</v>
      </c>
      <c r="N3905" t="s">
        <v>56</v>
      </c>
      <c r="O3905" t="s">
        <v>1034</v>
      </c>
      <c r="P3905" t="s">
        <v>68</v>
      </c>
      <c r="Q3905" t="s">
        <v>3</v>
      </c>
      <c r="R3905" t="s">
        <v>4218</v>
      </c>
      <c r="S3905" t="s">
        <v>55</v>
      </c>
      <c r="T3905" t="s">
        <v>68</v>
      </c>
      <c r="U3905" t="s">
        <v>56</v>
      </c>
      <c r="V3905" t="s">
        <v>68</v>
      </c>
      <c r="W3905" t="s">
        <v>55</v>
      </c>
      <c r="X3905" t="s">
        <v>56</v>
      </c>
      <c r="Y3905" t="s">
        <v>56</v>
      </c>
      <c r="Z3905" t="s">
        <v>68</v>
      </c>
      <c r="AA3905" t="s">
        <v>132</v>
      </c>
      <c r="AB3905" t="s">
        <v>56</v>
      </c>
      <c r="AC3905" t="s">
        <v>56</v>
      </c>
      <c r="AD3905" t="s">
        <v>56</v>
      </c>
      <c r="AE3905">
        <v>0</v>
      </c>
      <c r="AF3905">
        <v>0</v>
      </c>
      <c r="AG3905">
        <v>0</v>
      </c>
      <c r="AH3905">
        <v>0</v>
      </c>
      <c r="AI3905" s="18" t="str">
        <f t="shared" si="241"/>
        <v>1</v>
      </c>
      <c r="AJ3905" s="18" t="str">
        <f t="shared" si="242"/>
        <v>1</v>
      </c>
      <c r="AK3905" s="18" t="str">
        <f t="shared" si="243"/>
        <v>1</v>
      </c>
      <c r="AL3905" s="18">
        <f t="shared" si="244"/>
        <v>0</v>
      </c>
      <c r="AM3905" t="s">
        <v>55</v>
      </c>
      <c r="AN3905" t="s">
        <v>55</v>
      </c>
      <c r="AO3905">
        <v>1</v>
      </c>
      <c r="AP3905">
        <v>0</v>
      </c>
      <c r="AQ3905">
        <v>0</v>
      </c>
      <c r="AR3905" t="s">
        <v>59</v>
      </c>
      <c r="AS3905" t="s">
        <v>4218</v>
      </c>
      <c r="AT3905" t="s">
        <v>4218</v>
      </c>
      <c r="AU3905" t="s">
        <v>4450</v>
      </c>
      <c r="AV3905" t="s">
        <v>9764</v>
      </c>
      <c r="AW3905" t="s">
        <v>4408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1</v>
      </c>
      <c r="BI3905">
        <v>0</v>
      </c>
      <c r="BJ3905">
        <v>0</v>
      </c>
      <c r="BK3905">
        <v>1</v>
      </c>
      <c r="BL3905">
        <v>2016031426</v>
      </c>
      <c r="BM3905">
        <v>26</v>
      </c>
    </row>
    <row r="3906" spans="1:65">
      <c r="A3906" t="s">
        <v>9765</v>
      </c>
      <c r="B3906">
        <v>3905</v>
      </c>
      <c r="C3906" t="s">
        <v>57</v>
      </c>
      <c r="D3906" t="s">
        <v>55</v>
      </c>
      <c r="E3906">
        <v>26</v>
      </c>
      <c r="F3906">
        <v>2016031426</v>
      </c>
      <c r="G3906" t="s">
        <v>55</v>
      </c>
      <c r="H3906" t="s">
        <v>4409</v>
      </c>
      <c r="I3906" t="s">
        <v>55</v>
      </c>
      <c r="J3906" t="s">
        <v>55</v>
      </c>
      <c r="K3906" t="s">
        <v>55</v>
      </c>
      <c r="L3906" t="s">
        <v>55</v>
      </c>
      <c r="M3906" t="s">
        <v>55</v>
      </c>
      <c r="N3906" t="s">
        <v>57</v>
      </c>
      <c r="O3906" t="s">
        <v>57</v>
      </c>
      <c r="P3906" t="s">
        <v>57</v>
      </c>
      <c r="Q3906" t="s">
        <v>57</v>
      </c>
      <c r="R3906" t="s">
        <v>57</v>
      </c>
      <c r="S3906" t="s">
        <v>55</v>
      </c>
      <c r="T3906" t="s">
        <v>57</v>
      </c>
      <c r="U3906" t="s">
        <v>57</v>
      </c>
      <c r="V3906" t="s">
        <v>57</v>
      </c>
      <c r="W3906" t="s">
        <v>55</v>
      </c>
      <c r="X3906" t="s">
        <v>57</v>
      </c>
      <c r="Y3906" t="s">
        <v>57</v>
      </c>
      <c r="Z3906" t="s">
        <v>57</v>
      </c>
      <c r="AA3906" t="s">
        <v>57</v>
      </c>
      <c r="AB3906" t="s">
        <v>57</v>
      </c>
      <c r="AC3906" t="s">
        <v>57</v>
      </c>
      <c r="AD3906" t="s">
        <v>57</v>
      </c>
      <c r="AE3906">
        <v>0</v>
      </c>
      <c r="AF3906">
        <v>0</v>
      </c>
      <c r="AG3906">
        <v>0</v>
      </c>
      <c r="AH3906">
        <v>0</v>
      </c>
      <c r="AI3906" s="18" t="str">
        <f t="shared" si="241"/>
        <v>1</v>
      </c>
      <c r="AJ3906" s="18" t="str">
        <f t="shared" si="242"/>
        <v>1</v>
      </c>
      <c r="AK3906" s="18" t="str">
        <f t="shared" si="243"/>
        <v>1</v>
      </c>
      <c r="AL3906" s="18">
        <f t="shared" si="244"/>
        <v>0</v>
      </c>
      <c r="AM3906" t="s">
        <v>55</v>
      </c>
      <c r="AN3906" t="s">
        <v>55</v>
      </c>
      <c r="AO3906">
        <v>0</v>
      </c>
      <c r="AP3906">
        <v>1</v>
      </c>
      <c r="AQ3906">
        <v>0</v>
      </c>
      <c r="AR3906" t="s">
        <v>59</v>
      </c>
      <c r="AS3906" t="s">
        <v>80</v>
      </c>
      <c r="AT3906" t="s">
        <v>80</v>
      </c>
      <c r="AU3906" t="s">
        <v>80</v>
      </c>
      <c r="AV3906" t="s">
        <v>9765</v>
      </c>
      <c r="AW3906" t="s">
        <v>4409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1</v>
      </c>
      <c r="BJ3906">
        <v>0</v>
      </c>
      <c r="BK3906">
        <v>0</v>
      </c>
      <c r="BL3906">
        <v>2016031426</v>
      </c>
      <c r="BM3906">
        <v>26</v>
      </c>
    </row>
    <row r="3907" spans="1:65">
      <c r="A3907" t="s">
        <v>9766</v>
      </c>
      <c r="B3907">
        <v>3906</v>
      </c>
      <c r="C3907" t="s">
        <v>57</v>
      </c>
      <c r="D3907" t="s">
        <v>55</v>
      </c>
      <c r="E3907">
        <v>26</v>
      </c>
      <c r="F3907">
        <v>2016031426</v>
      </c>
      <c r="G3907" t="s">
        <v>55</v>
      </c>
      <c r="H3907" t="s">
        <v>4410</v>
      </c>
      <c r="I3907" t="s">
        <v>55</v>
      </c>
      <c r="J3907" t="s">
        <v>55</v>
      </c>
      <c r="K3907" t="s">
        <v>55</v>
      </c>
      <c r="L3907" t="s">
        <v>55</v>
      </c>
      <c r="M3907" t="s">
        <v>55</v>
      </c>
      <c r="N3907" t="s">
        <v>57</v>
      </c>
      <c r="O3907" t="s">
        <v>57</v>
      </c>
      <c r="P3907" t="s">
        <v>57</v>
      </c>
      <c r="Q3907" t="s">
        <v>57</v>
      </c>
      <c r="R3907" t="s">
        <v>57</v>
      </c>
      <c r="S3907" t="s">
        <v>55</v>
      </c>
      <c r="T3907" t="s">
        <v>57</v>
      </c>
      <c r="U3907" t="s">
        <v>57</v>
      </c>
      <c r="V3907" t="s">
        <v>57</v>
      </c>
      <c r="W3907" t="s">
        <v>55</v>
      </c>
      <c r="X3907" t="s">
        <v>57</v>
      </c>
      <c r="Y3907" t="s">
        <v>57</v>
      </c>
      <c r="Z3907" t="s">
        <v>57</v>
      </c>
      <c r="AA3907" t="s">
        <v>57</v>
      </c>
      <c r="AB3907" t="s">
        <v>57</v>
      </c>
      <c r="AC3907" t="s">
        <v>57</v>
      </c>
      <c r="AD3907" t="s">
        <v>57</v>
      </c>
      <c r="AE3907">
        <v>0</v>
      </c>
      <c r="AF3907">
        <v>0</v>
      </c>
      <c r="AG3907">
        <v>0</v>
      </c>
      <c r="AH3907">
        <v>0</v>
      </c>
      <c r="AI3907" s="18" t="str">
        <f t="shared" ref="AI3907:AI3919" si="245">IF(ISERROR(FIND("0",AE3907))=FALSE, "1", IF(ISERROR(FIND("1",AE3907))=FALSE, "0"))</f>
        <v>1</v>
      </c>
      <c r="AJ3907" s="18" t="str">
        <f t="shared" ref="AJ3907:AJ3919" si="246">IF(ISERROR(FIND("0",AF3907))=FALSE, "1", IF(ISERROR(FIND("1",AF3907))=FALSE, "0"))</f>
        <v>1</v>
      </c>
      <c r="AK3907" s="18" t="str">
        <f t="shared" ref="AK3907:AK3919" si="247">IF(ISERROR(FIND("0",AG3907))=FALSE, "1", IF(ISERROR(FIND("1",AG3907))=FALSE, "0"))</f>
        <v>1</v>
      </c>
      <c r="AL3907" s="18">
        <f t="shared" ref="AL3907:AL3919" si="248">AH3907</f>
        <v>0</v>
      </c>
      <c r="AM3907" t="s">
        <v>55</v>
      </c>
      <c r="AN3907" t="s">
        <v>55</v>
      </c>
      <c r="AO3907">
        <v>0</v>
      </c>
      <c r="AP3907">
        <v>1</v>
      </c>
      <c r="AQ3907">
        <v>0</v>
      </c>
      <c r="AR3907" t="s">
        <v>59</v>
      </c>
      <c r="AS3907" t="s">
        <v>80</v>
      </c>
      <c r="AT3907" t="s">
        <v>80</v>
      </c>
      <c r="AU3907" t="s">
        <v>80</v>
      </c>
      <c r="AV3907" t="s">
        <v>9766</v>
      </c>
      <c r="AW3907" t="s">
        <v>4410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1</v>
      </c>
      <c r="BJ3907">
        <v>0</v>
      </c>
      <c r="BK3907">
        <v>0</v>
      </c>
      <c r="BL3907">
        <v>2016031426</v>
      </c>
      <c r="BM3907">
        <v>26</v>
      </c>
    </row>
    <row r="3908" spans="1:65">
      <c r="A3908" t="s">
        <v>9767</v>
      </c>
      <c r="B3908">
        <v>3907</v>
      </c>
      <c r="C3908" t="s">
        <v>57</v>
      </c>
      <c r="D3908" t="s">
        <v>55</v>
      </c>
      <c r="E3908">
        <v>26</v>
      </c>
      <c r="F3908">
        <v>2016031426</v>
      </c>
      <c r="G3908" t="s">
        <v>55</v>
      </c>
      <c r="H3908" t="s">
        <v>4411</v>
      </c>
      <c r="I3908" t="s">
        <v>55</v>
      </c>
      <c r="J3908" t="s">
        <v>55</v>
      </c>
      <c r="K3908" t="s">
        <v>55</v>
      </c>
      <c r="L3908" t="s">
        <v>55</v>
      </c>
      <c r="M3908" t="s">
        <v>55</v>
      </c>
      <c r="N3908" t="s">
        <v>57</v>
      </c>
      <c r="O3908" t="s">
        <v>57</v>
      </c>
      <c r="P3908" t="s">
        <v>57</v>
      </c>
      <c r="Q3908" t="s">
        <v>57</v>
      </c>
      <c r="R3908" t="s">
        <v>57</v>
      </c>
      <c r="S3908" t="s">
        <v>55</v>
      </c>
      <c r="T3908" t="s">
        <v>57</v>
      </c>
      <c r="U3908" t="s">
        <v>57</v>
      </c>
      <c r="V3908" t="s">
        <v>57</v>
      </c>
      <c r="W3908" t="s">
        <v>55</v>
      </c>
      <c r="X3908" t="s">
        <v>57</v>
      </c>
      <c r="Y3908" t="s">
        <v>57</v>
      </c>
      <c r="Z3908" t="s">
        <v>57</v>
      </c>
      <c r="AA3908" t="s">
        <v>57</v>
      </c>
      <c r="AB3908" t="s">
        <v>57</v>
      </c>
      <c r="AC3908" t="s">
        <v>57</v>
      </c>
      <c r="AD3908" t="s">
        <v>57</v>
      </c>
      <c r="AE3908">
        <v>0</v>
      </c>
      <c r="AF3908">
        <v>0</v>
      </c>
      <c r="AG3908">
        <v>0</v>
      </c>
      <c r="AH3908">
        <v>0</v>
      </c>
      <c r="AI3908" s="18" t="str">
        <f t="shared" si="245"/>
        <v>1</v>
      </c>
      <c r="AJ3908" s="18" t="str">
        <f t="shared" si="246"/>
        <v>1</v>
      </c>
      <c r="AK3908" s="18" t="str">
        <f t="shared" si="247"/>
        <v>1</v>
      </c>
      <c r="AL3908" s="18">
        <f t="shared" si="248"/>
        <v>0</v>
      </c>
      <c r="AM3908" t="s">
        <v>55</v>
      </c>
      <c r="AN3908" t="s">
        <v>55</v>
      </c>
      <c r="AO3908">
        <v>0</v>
      </c>
      <c r="AP3908">
        <v>1</v>
      </c>
      <c r="AQ3908">
        <v>0</v>
      </c>
      <c r="AR3908" t="s">
        <v>59</v>
      </c>
      <c r="AS3908" t="s">
        <v>80</v>
      </c>
      <c r="AT3908" t="s">
        <v>80</v>
      </c>
      <c r="AU3908" t="s">
        <v>80</v>
      </c>
      <c r="AV3908" t="s">
        <v>9767</v>
      </c>
      <c r="AW3908" t="s">
        <v>4411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1</v>
      </c>
      <c r="BJ3908">
        <v>0</v>
      </c>
      <c r="BK3908">
        <v>0</v>
      </c>
      <c r="BL3908">
        <v>2016031426</v>
      </c>
      <c r="BM3908">
        <v>26</v>
      </c>
    </row>
    <row r="3909" spans="1:65">
      <c r="A3909" t="s">
        <v>9768</v>
      </c>
      <c r="B3909">
        <v>3908</v>
      </c>
      <c r="C3909" t="s">
        <v>57</v>
      </c>
      <c r="D3909" t="s">
        <v>55</v>
      </c>
      <c r="E3909">
        <v>26</v>
      </c>
      <c r="F3909">
        <v>2016031426</v>
      </c>
      <c r="G3909" t="s">
        <v>55</v>
      </c>
      <c r="H3909" t="s">
        <v>4412</v>
      </c>
      <c r="I3909" t="s">
        <v>55</v>
      </c>
      <c r="J3909" t="s">
        <v>55</v>
      </c>
      <c r="K3909" t="s">
        <v>55</v>
      </c>
      <c r="L3909" t="s">
        <v>55</v>
      </c>
      <c r="M3909" t="s">
        <v>55</v>
      </c>
      <c r="N3909" t="s">
        <v>57</v>
      </c>
      <c r="O3909" t="s">
        <v>57</v>
      </c>
      <c r="P3909" t="s">
        <v>57</v>
      </c>
      <c r="Q3909" t="s">
        <v>57</v>
      </c>
      <c r="R3909" t="s">
        <v>57</v>
      </c>
      <c r="S3909" t="s">
        <v>55</v>
      </c>
      <c r="T3909" t="s">
        <v>57</v>
      </c>
      <c r="U3909" t="s">
        <v>57</v>
      </c>
      <c r="V3909" t="s">
        <v>57</v>
      </c>
      <c r="W3909" t="s">
        <v>55</v>
      </c>
      <c r="X3909" t="s">
        <v>57</v>
      </c>
      <c r="Y3909" t="s">
        <v>57</v>
      </c>
      <c r="Z3909" t="s">
        <v>57</v>
      </c>
      <c r="AA3909" t="s">
        <v>57</v>
      </c>
      <c r="AB3909" t="s">
        <v>57</v>
      </c>
      <c r="AC3909" t="s">
        <v>57</v>
      </c>
      <c r="AD3909" t="s">
        <v>57</v>
      </c>
      <c r="AE3909">
        <v>0</v>
      </c>
      <c r="AF3909">
        <v>0</v>
      </c>
      <c r="AG3909">
        <v>0</v>
      </c>
      <c r="AH3909">
        <v>0</v>
      </c>
      <c r="AI3909" s="18" t="str">
        <f t="shared" si="245"/>
        <v>1</v>
      </c>
      <c r="AJ3909" s="18" t="str">
        <f t="shared" si="246"/>
        <v>1</v>
      </c>
      <c r="AK3909" s="18" t="str">
        <f t="shared" si="247"/>
        <v>1</v>
      </c>
      <c r="AL3909" s="18">
        <f t="shared" si="248"/>
        <v>0</v>
      </c>
      <c r="AM3909" t="s">
        <v>55</v>
      </c>
      <c r="AN3909" t="s">
        <v>55</v>
      </c>
      <c r="AO3909">
        <v>0</v>
      </c>
      <c r="AP3909">
        <v>1</v>
      </c>
      <c r="AQ3909">
        <v>0</v>
      </c>
      <c r="AR3909" t="s">
        <v>59</v>
      </c>
      <c r="AS3909" t="s">
        <v>80</v>
      </c>
      <c r="AT3909" t="s">
        <v>80</v>
      </c>
      <c r="AU3909" t="s">
        <v>80</v>
      </c>
      <c r="AV3909" t="s">
        <v>9768</v>
      </c>
      <c r="AW3909" t="s">
        <v>4412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0</v>
      </c>
      <c r="BL3909">
        <v>2016031426</v>
      </c>
      <c r="BM3909">
        <v>26</v>
      </c>
    </row>
    <row r="3910" spans="1:65">
      <c r="A3910" t="s">
        <v>9769</v>
      </c>
      <c r="B3910">
        <v>3909</v>
      </c>
      <c r="C3910" t="s">
        <v>57</v>
      </c>
      <c r="D3910" t="s">
        <v>55</v>
      </c>
      <c r="E3910">
        <v>26</v>
      </c>
      <c r="F3910">
        <v>2016031426</v>
      </c>
      <c r="G3910" t="s">
        <v>55</v>
      </c>
      <c r="H3910" t="s">
        <v>4413</v>
      </c>
      <c r="I3910" t="s">
        <v>55</v>
      </c>
      <c r="J3910" t="s">
        <v>55</v>
      </c>
      <c r="K3910" t="s">
        <v>55</v>
      </c>
      <c r="L3910" t="s">
        <v>55</v>
      </c>
      <c r="M3910" t="s">
        <v>55</v>
      </c>
      <c r="N3910" t="s">
        <v>57</v>
      </c>
      <c r="O3910" t="s">
        <v>57</v>
      </c>
      <c r="P3910" t="s">
        <v>57</v>
      </c>
      <c r="Q3910" t="s">
        <v>57</v>
      </c>
      <c r="R3910" t="s">
        <v>57</v>
      </c>
      <c r="S3910" t="s">
        <v>55</v>
      </c>
      <c r="T3910" t="s">
        <v>57</v>
      </c>
      <c r="U3910" t="s">
        <v>57</v>
      </c>
      <c r="V3910" t="s">
        <v>57</v>
      </c>
      <c r="W3910" t="s">
        <v>55</v>
      </c>
      <c r="X3910" t="s">
        <v>57</v>
      </c>
      <c r="Y3910" t="s">
        <v>57</v>
      </c>
      <c r="Z3910" t="s">
        <v>57</v>
      </c>
      <c r="AA3910" t="s">
        <v>57</v>
      </c>
      <c r="AB3910" t="s">
        <v>57</v>
      </c>
      <c r="AC3910" t="s">
        <v>57</v>
      </c>
      <c r="AD3910" t="s">
        <v>57</v>
      </c>
      <c r="AE3910">
        <v>0</v>
      </c>
      <c r="AF3910">
        <v>0</v>
      </c>
      <c r="AG3910">
        <v>0</v>
      </c>
      <c r="AH3910">
        <v>0</v>
      </c>
      <c r="AI3910" s="18" t="str">
        <f t="shared" si="245"/>
        <v>1</v>
      </c>
      <c r="AJ3910" s="18" t="str">
        <f t="shared" si="246"/>
        <v>1</v>
      </c>
      <c r="AK3910" s="18" t="str">
        <f t="shared" si="247"/>
        <v>1</v>
      </c>
      <c r="AL3910" s="18">
        <f t="shared" si="248"/>
        <v>0</v>
      </c>
      <c r="AM3910" t="s">
        <v>55</v>
      </c>
      <c r="AN3910" t="s">
        <v>55</v>
      </c>
      <c r="AO3910">
        <v>1</v>
      </c>
      <c r="AP3910">
        <v>1</v>
      </c>
      <c r="AQ3910">
        <v>0</v>
      </c>
      <c r="AR3910" t="s">
        <v>59</v>
      </c>
      <c r="AS3910" t="s">
        <v>80</v>
      </c>
      <c r="AT3910" t="s">
        <v>80</v>
      </c>
      <c r="AU3910" t="s">
        <v>80</v>
      </c>
      <c r="AV3910" t="s">
        <v>9769</v>
      </c>
      <c r="AW3910" t="s">
        <v>4413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1</v>
      </c>
      <c r="BJ3910">
        <v>0</v>
      </c>
      <c r="BK3910">
        <v>0</v>
      </c>
      <c r="BL3910">
        <v>2016031426</v>
      </c>
      <c r="BM3910">
        <v>26</v>
      </c>
    </row>
    <row r="3911" spans="1:65">
      <c r="A3911" t="s">
        <v>9770</v>
      </c>
      <c r="B3911">
        <v>3910</v>
      </c>
      <c r="C3911" t="s">
        <v>57</v>
      </c>
      <c r="D3911" t="s">
        <v>55</v>
      </c>
      <c r="E3911">
        <v>26</v>
      </c>
      <c r="F3911">
        <v>2016031426</v>
      </c>
      <c r="G3911" t="s">
        <v>55</v>
      </c>
      <c r="H3911" t="s">
        <v>4414</v>
      </c>
      <c r="I3911" t="s">
        <v>55</v>
      </c>
      <c r="J3911" t="s">
        <v>55</v>
      </c>
      <c r="K3911" t="s">
        <v>55</v>
      </c>
      <c r="L3911" t="s">
        <v>55</v>
      </c>
      <c r="M3911" t="s">
        <v>55</v>
      </c>
      <c r="N3911" t="s">
        <v>57</v>
      </c>
      <c r="O3911" t="s">
        <v>57</v>
      </c>
      <c r="P3911" t="s">
        <v>57</v>
      </c>
      <c r="Q3911" t="s">
        <v>57</v>
      </c>
      <c r="R3911" t="s">
        <v>57</v>
      </c>
      <c r="S3911" t="s">
        <v>55</v>
      </c>
      <c r="T3911" t="s">
        <v>57</v>
      </c>
      <c r="U3911" t="s">
        <v>57</v>
      </c>
      <c r="V3911" t="s">
        <v>57</v>
      </c>
      <c r="W3911" t="s">
        <v>55</v>
      </c>
      <c r="X3911" t="s">
        <v>57</v>
      </c>
      <c r="Y3911" t="s">
        <v>57</v>
      </c>
      <c r="Z3911" t="s">
        <v>57</v>
      </c>
      <c r="AA3911" t="s">
        <v>57</v>
      </c>
      <c r="AB3911" t="s">
        <v>57</v>
      </c>
      <c r="AC3911" t="s">
        <v>57</v>
      </c>
      <c r="AD3911" t="s">
        <v>57</v>
      </c>
      <c r="AE3911">
        <v>0</v>
      </c>
      <c r="AF3911">
        <v>0</v>
      </c>
      <c r="AG3911">
        <v>0</v>
      </c>
      <c r="AH3911">
        <v>0</v>
      </c>
      <c r="AI3911" s="18" t="str">
        <f t="shared" si="245"/>
        <v>1</v>
      </c>
      <c r="AJ3911" s="18" t="str">
        <f t="shared" si="246"/>
        <v>1</v>
      </c>
      <c r="AK3911" s="18" t="str">
        <f t="shared" si="247"/>
        <v>1</v>
      </c>
      <c r="AL3911" s="18">
        <f t="shared" si="248"/>
        <v>0</v>
      </c>
      <c r="AM3911" t="s">
        <v>55</v>
      </c>
      <c r="AN3911" t="s">
        <v>55</v>
      </c>
      <c r="AO3911">
        <v>0</v>
      </c>
      <c r="AP3911">
        <v>1</v>
      </c>
      <c r="AQ3911">
        <v>0</v>
      </c>
      <c r="AR3911" t="s">
        <v>59</v>
      </c>
      <c r="AS3911" t="s">
        <v>80</v>
      </c>
      <c r="AT3911" t="s">
        <v>80</v>
      </c>
      <c r="AU3911" t="s">
        <v>80</v>
      </c>
      <c r="AV3911" t="s">
        <v>9770</v>
      </c>
      <c r="AW3911" t="s">
        <v>4414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1</v>
      </c>
      <c r="BJ3911">
        <v>0</v>
      </c>
      <c r="BK3911">
        <v>0</v>
      </c>
      <c r="BL3911">
        <v>2016031426</v>
      </c>
      <c r="BM3911">
        <v>26</v>
      </c>
    </row>
    <row r="3912" spans="1:65">
      <c r="A3912" t="s">
        <v>9771</v>
      </c>
      <c r="B3912">
        <v>3911</v>
      </c>
      <c r="C3912" t="s">
        <v>301</v>
      </c>
      <c r="D3912">
        <v>1</v>
      </c>
      <c r="E3912">
        <v>26</v>
      </c>
      <c r="F3912">
        <v>2016031426</v>
      </c>
      <c r="G3912">
        <v>20160314</v>
      </c>
      <c r="H3912" t="s">
        <v>4415</v>
      </c>
      <c r="I3912" t="s">
        <v>598</v>
      </c>
      <c r="J3912" t="s">
        <v>55</v>
      </c>
      <c r="K3912">
        <v>0</v>
      </c>
      <c r="L3912">
        <v>0</v>
      </c>
      <c r="M3912">
        <v>0</v>
      </c>
      <c r="N3912" t="s">
        <v>56</v>
      </c>
      <c r="O3912" t="s">
        <v>57</v>
      </c>
      <c r="P3912" t="s">
        <v>57</v>
      </c>
      <c r="Q3912" t="s">
        <v>3</v>
      </c>
      <c r="R3912" t="s">
        <v>4218</v>
      </c>
      <c r="S3912" t="s">
        <v>55</v>
      </c>
      <c r="T3912" t="s">
        <v>68</v>
      </c>
      <c r="U3912" t="s">
        <v>68</v>
      </c>
      <c r="V3912" t="s">
        <v>56</v>
      </c>
      <c r="W3912" t="s">
        <v>55</v>
      </c>
      <c r="X3912" t="s">
        <v>56</v>
      </c>
      <c r="Y3912" t="s">
        <v>56</v>
      </c>
      <c r="Z3912" t="s">
        <v>56</v>
      </c>
      <c r="AA3912" t="s">
        <v>57</v>
      </c>
      <c r="AB3912" t="s">
        <v>56</v>
      </c>
      <c r="AC3912" t="s">
        <v>68</v>
      </c>
      <c r="AD3912" t="s">
        <v>56</v>
      </c>
      <c r="AE3912">
        <v>0</v>
      </c>
      <c r="AF3912">
        <v>0</v>
      </c>
      <c r="AG3912">
        <v>0</v>
      </c>
      <c r="AH3912">
        <v>0</v>
      </c>
      <c r="AI3912" s="18" t="str">
        <f t="shared" si="245"/>
        <v>1</v>
      </c>
      <c r="AJ3912" s="18" t="str">
        <f t="shared" si="246"/>
        <v>1</v>
      </c>
      <c r="AK3912" s="18" t="str">
        <f t="shared" si="247"/>
        <v>1</v>
      </c>
      <c r="AL3912" s="18">
        <f t="shared" si="248"/>
        <v>0</v>
      </c>
      <c r="AM3912" t="s">
        <v>55</v>
      </c>
      <c r="AN3912" t="s">
        <v>55</v>
      </c>
      <c r="AO3912">
        <v>0</v>
      </c>
      <c r="AP3912">
        <v>0</v>
      </c>
      <c r="AQ3912">
        <v>0</v>
      </c>
      <c r="AR3912" t="s">
        <v>209</v>
      </c>
      <c r="AS3912" t="s">
        <v>4218</v>
      </c>
      <c r="AT3912" t="s">
        <v>4218</v>
      </c>
      <c r="AU3912" t="s">
        <v>4450</v>
      </c>
      <c r="AV3912" t="s">
        <v>9771</v>
      </c>
      <c r="AW3912" t="s">
        <v>4415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1</v>
      </c>
      <c r="BI3912">
        <v>0</v>
      </c>
      <c r="BJ3912">
        <v>0</v>
      </c>
      <c r="BK3912">
        <v>1</v>
      </c>
      <c r="BL3912">
        <v>2016031426</v>
      </c>
      <c r="BM3912">
        <v>26</v>
      </c>
    </row>
    <row r="3913" spans="1:65">
      <c r="A3913" t="s">
        <v>9772</v>
      </c>
      <c r="B3913">
        <v>3912</v>
      </c>
      <c r="C3913" t="s">
        <v>301</v>
      </c>
      <c r="D3913">
        <v>1</v>
      </c>
      <c r="E3913">
        <v>26</v>
      </c>
      <c r="F3913">
        <v>2016031426</v>
      </c>
      <c r="G3913">
        <v>20160314</v>
      </c>
      <c r="H3913" t="s">
        <v>4416</v>
      </c>
      <c r="I3913" t="s">
        <v>598</v>
      </c>
      <c r="J3913" t="s">
        <v>55</v>
      </c>
      <c r="K3913">
        <v>1</v>
      </c>
      <c r="L3913">
        <v>1</v>
      </c>
      <c r="M3913">
        <v>0</v>
      </c>
      <c r="N3913" t="s">
        <v>56</v>
      </c>
      <c r="O3913" t="s">
        <v>1034</v>
      </c>
      <c r="P3913" t="s">
        <v>68</v>
      </c>
      <c r="Q3913" t="s">
        <v>3</v>
      </c>
      <c r="R3913" t="s">
        <v>4218</v>
      </c>
      <c r="S3913" t="s">
        <v>55</v>
      </c>
      <c r="T3913" t="s">
        <v>68</v>
      </c>
      <c r="U3913" t="s">
        <v>68</v>
      </c>
      <c r="V3913" t="s">
        <v>56</v>
      </c>
      <c r="W3913" t="s">
        <v>55</v>
      </c>
      <c r="X3913" t="s">
        <v>56</v>
      </c>
      <c r="Y3913" t="s">
        <v>56</v>
      </c>
      <c r="Z3913" t="s">
        <v>56</v>
      </c>
      <c r="AA3913" t="s">
        <v>57</v>
      </c>
      <c r="AB3913" t="s">
        <v>56</v>
      </c>
      <c r="AC3913" t="s">
        <v>68</v>
      </c>
      <c r="AD3913" t="s">
        <v>56</v>
      </c>
      <c r="AE3913">
        <v>0</v>
      </c>
      <c r="AF3913">
        <v>0</v>
      </c>
      <c r="AG3913">
        <v>0</v>
      </c>
      <c r="AH3913">
        <v>0</v>
      </c>
      <c r="AI3913" s="18" t="str">
        <f t="shared" si="245"/>
        <v>1</v>
      </c>
      <c r="AJ3913" s="18" t="str">
        <f t="shared" si="246"/>
        <v>1</v>
      </c>
      <c r="AK3913" s="18" t="str">
        <f t="shared" si="247"/>
        <v>1</v>
      </c>
      <c r="AL3913" s="18">
        <f t="shared" si="248"/>
        <v>0</v>
      </c>
      <c r="AM3913" t="s">
        <v>55</v>
      </c>
      <c r="AN3913" t="s">
        <v>55</v>
      </c>
      <c r="AO3913">
        <v>0</v>
      </c>
      <c r="AP3913">
        <v>0</v>
      </c>
      <c r="AQ3913">
        <v>0</v>
      </c>
      <c r="AR3913" t="s">
        <v>209</v>
      </c>
      <c r="AS3913" t="s">
        <v>4218</v>
      </c>
      <c r="AT3913" t="s">
        <v>4218</v>
      </c>
      <c r="AU3913" t="s">
        <v>4450</v>
      </c>
      <c r="AV3913" t="s">
        <v>9772</v>
      </c>
      <c r="AW3913" t="s">
        <v>4416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  <c r="BJ3913">
        <v>0</v>
      </c>
      <c r="BK3913">
        <v>1</v>
      </c>
      <c r="BL3913">
        <v>2016031426</v>
      </c>
      <c r="BM3913">
        <v>26</v>
      </c>
    </row>
    <row r="3914" spans="1:65">
      <c r="A3914" t="s">
        <v>9773</v>
      </c>
      <c r="B3914">
        <v>3913</v>
      </c>
      <c r="C3914" t="s">
        <v>57</v>
      </c>
      <c r="D3914" t="s">
        <v>55</v>
      </c>
      <c r="E3914">
        <v>26</v>
      </c>
      <c r="F3914">
        <v>2016031426</v>
      </c>
      <c r="G3914" t="s">
        <v>55</v>
      </c>
      <c r="H3914" t="s">
        <v>4417</v>
      </c>
      <c r="I3914" t="s">
        <v>55</v>
      </c>
      <c r="J3914" t="s">
        <v>55</v>
      </c>
      <c r="K3914" t="s">
        <v>55</v>
      </c>
      <c r="L3914" t="s">
        <v>55</v>
      </c>
      <c r="M3914" t="s">
        <v>55</v>
      </c>
      <c r="N3914" t="s">
        <v>57</v>
      </c>
      <c r="O3914" t="s">
        <v>57</v>
      </c>
      <c r="P3914" t="s">
        <v>57</v>
      </c>
      <c r="Q3914" t="s">
        <v>57</v>
      </c>
      <c r="R3914" t="s">
        <v>57</v>
      </c>
      <c r="S3914" t="s">
        <v>55</v>
      </c>
      <c r="T3914" t="s">
        <v>57</v>
      </c>
      <c r="U3914" t="s">
        <v>57</v>
      </c>
      <c r="V3914" t="s">
        <v>57</v>
      </c>
      <c r="W3914" t="s">
        <v>55</v>
      </c>
      <c r="X3914" t="s">
        <v>57</v>
      </c>
      <c r="Y3914" t="s">
        <v>57</v>
      </c>
      <c r="Z3914" t="s">
        <v>57</v>
      </c>
      <c r="AA3914" t="s">
        <v>57</v>
      </c>
      <c r="AB3914" t="s">
        <v>57</v>
      </c>
      <c r="AC3914" t="s">
        <v>57</v>
      </c>
      <c r="AD3914" t="s">
        <v>57</v>
      </c>
      <c r="AE3914">
        <v>0</v>
      </c>
      <c r="AF3914">
        <v>0</v>
      </c>
      <c r="AG3914">
        <v>0</v>
      </c>
      <c r="AH3914">
        <v>0</v>
      </c>
      <c r="AI3914" s="18" t="str">
        <f t="shared" si="245"/>
        <v>1</v>
      </c>
      <c r="AJ3914" s="18" t="str">
        <f t="shared" si="246"/>
        <v>1</v>
      </c>
      <c r="AK3914" s="18" t="str">
        <f t="shared" si="247"/>
        <v>1</v>
      </c>
      <c r="AL3914" s="18">
        <f t="shared" si="248"/>
        <v>0</v>
      </c>
      <c r="AM3914" t="s">
        <v>55</v>
      </c>
      <c r="AN3914" t="s">
        <v>55</v>
      </c>
      <c r="AO3914">
        <v>1</v>
      </c>
      <c r="AP3914">
        <v>1</v>
      </c>
      <c r="AQ3914">
        <v>0</v>
      </c>
      <c r="AR3914" t="s">
        <v>59</v>
      </c>
      <c r="AS3914" t="s">
        <v>80</v>
      </c>
      <c r="AT3914" t="s">
        <v>80</v>
      </c>
      <c r="AU3914" t="s">
        <v>80</v>
      </c>
      <c r="AV3914" t="s">
        <v>9773</v>
      </c>
      <c r="AW3914" t="s">
        <v>4417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0</v>
      </c>
      <c r="BL3914">
        <v>2016031426</v>
      </c>
      <c r="BM3914">
        <v>26</v>
      </c>
    </row>
    <row r="3915" spans="1:65">
      <c r="A3915" t="s">
        <v>9774</v>
      </c>
      <c r="B3915">
        <v>3914</v>
      </c>
      <c r="C3915" t="s">
        <v>57</v>
      </c>
      <c r="D3915" t="s">
        <v>55</v>
      </c>
      <c r="E3915">
        <v>26</v>
      </c>
      <c r="F3915">
        <v>2016031426</v>
      </c>
      <c r="G3915" t="s">
        <v>55</v>
      </c>
      <c r="H3915" t="s">
        <v>4418</v>
      </c>
      <c r="I3915" t="s">
        <v>55</v>
      </c>
      <c r="J3915" t="s">
        <v>55</v>
      </c>
      <c r="K3915" t="s">
        <v>55</v>
      </c>
      <c r="L3915" t="s">
        <v>55</v>
      </c>
      <c r="M3915" t="s">
        <v>55</v>
      </c>
      <c r="N3915" t="s">
        <v>57</v>
      </c>
      <c r="O3915" t="s">
        <v>57</v>
      </c>
      <c r="P3915" t="s">
        <v>57</v>
      </c>
      <c r="Q3915" t="s">
        <v>57</v>
      </c>
      <c r="R3915" t="s">
        <v>57</v>
      </c>
      <c r="S3915" t="s">
        <v>55</v>
      </c>
      <c r="T3915" t="s">
        <v>57</v>
      </c>
      <c r="U3915" t="s">
        <v>57</v>
      </c>
      <c r="V3915" t="s">
        <v>57</v>
      </c>
      <c r="W3915" t="s">
        <v>55</v>
      </c>
      <c r="X3915" t="s">
        <v>57</v>
      </c>
      <c r="Y3915" t="s">
        <v>57</v>
      </c>
      <c r="Z3915" t="s">
        <v>57</v>
      </c>
      <c r="AA3915" t="s">
        <v>57</v>
      </c>
      <c r="AB3915" t="s">
        <v>57</v>
      </c>
      <c r="AC3915" t="s">
        <v>57</v>
      </c>
      <c r="AD3915" t="s">
        <v>57</v>
      </c>
      <c r="AE3915">
        <v>0</v>
      </c>
      <c r="AF3915">
        <v>0</v>
      </c>
      <c r="AG3915">
        <v>0</v>
      </c>
      <c r="AH3915">
        <v>0</v>
      </c>
      <c r="AI3915" s="18" t="str">
        <f t="shared" si="245"/>
        <v>1</v>
      </c>
      <c r="AJ3915" s="18" t="str">
        <f t="shared" si="246"/>
        <v>1</v>
      </c>
      <c r="AK3915" s="18" t="str">
        <f t="shared" si="247"/>
        <v>1</v>
      </c>
      <c r="AL3915" s="18">
        <f t="shared" si="248"/>
        <v>0</v>
      </c>
      <c r="AM3915" t="s">
        <v>55</v>
      </c>
      <c r="AN3915" t="s">
        <v>55</v>
      </c>
      <c r="AO3915">
        <v>0</v>
      </c>
      <c r="AP3915">
        <v>1</v>
      </c>
      <c r="AQ3915">
        <v>0</v>
      </c>
      <c r="AR3915" t="s">
        <v>59</v>
      </c>
      <c r="AS3915" t="s">
        <v>80</v>
      </c>
      <c r="AT3915" t="s">
        <v>80</v>
      </c>
      <c r="AU3915" t="s">
        <v>80</v>
      </c>
      <c r="AV3915" t="s">
        <v>9774</v>
      </c>
      <c r="AW3915" t="s">
        <v>4418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0</v>
      </c>
      <c r="BL3915">
        <v>2016031426</v>
      </c>
      <c r="BM3915">
        <v>26</v>
      </c>
    </row>
    <row r="3916" spans="1:65">
      <c r="A3916" t="s">
        <v>9775</v>
      </c>
      <c r="B3916">
        <v>3915</v>
      </c>
      <c r="C3916" t="s">
        <v>57</v>
      </c>
      <c r="D3916" t="s">
        <v>55</v>
      </c>
      <c r="E3916">
        <v>26</v>
      </c>
      <c r="F3916">
        <v>2016031426</v>
      </c>
      <c r="G3916" t="s">
        <v>55</v>
      </c>
      <c r="H3916" t="s">
        <v>4419</v>
      </c>
      <c r="I3916" t="s">
        <v>55</v>
      </c>
      <c r="J3916" t="s">
        <v>55</v>
      </c>
      <c r="K3916" t="s">
        <v>55</v>
      </c>
      <c r="L3916" t="s">
        <v>55</v>
      </c>
      <c r="M3916" t="s">
        <v>55</v>
      </c>
      <c r="N3916" t="s">
        <v>57</v>
      </c>
      <c r="O3916" t="s">
        <v>57</v>
      </c>
      <c r="P3916" t="s">
        <v>57</v>
      </c>
      <c r="Q3916" t="s">
        <v>57</v>
      </c>
      <c r="R3916" t="s">
        <v>57</v>
      </c>
      <c r="S3916" t="s">
        <v>55</v>
      </c>
      <c r="T3916" t="s">
        <v>57</v>
      </c>
      <c r="U3916" t="s">
        <v>57</v>
      </c>
      <c r="V3916" t="s">
        <v>57</v>
      </c>
      <c r="W3916" t="s">
        <v>55</v>
      </c>
      <c r="X3916" t="s">
        <v>57</v>
      </c>
      <c r="Y3916" t="s">
        <v>57</v>
      </c>
      <c r="Z3916" t="s">
        <v>57</v>
      </c>
      <c r="AA3916" t="s">
        <v>57</v>
      </c>
      <c r="AB3916" t="s">
        <v>57</v>
      </c>
      <c r="AC3916" t="s">
        <v>57</v>
      </c>
      <c r="AD3916" t="s">
        <v>57</v>
      </c>
      <c r="AE3916">
        <v>0</v>
      </c>
      <c r="AF3916">
        <v>0</v>
      </c>
      <c r="AG3916">
        <v>0</v>
      </c>
      <c r="AH3916">
        <v>0</v>
      </c>
      <c r="AI3916" s="18" t="str">
        <f t="shared" si="245"/>
        <v>1</v>
      </c>
      <c r="AJ3916" s="18" t="str">
        <f t="shared" si="246"/>
        <v>1</v>
      </c>
      <c r="AK3916" s="18" t="str">
        <f t="shared" si="247"/>
        <v>1</v>
      </c>
      <c r="AL3916" s="18">
        <f t="shared" si="248"/>
        <v>0</v>
      </c>
      <c r="AM3916" t="s">
        <v>55</v>
      </c>
      <c r="AN3916" t="s">
        <v>55</v>
      </c>
      <c r="AO3916">
        <v>0</v>
      </c>
      <c r="AP3916">
        <v>1</v>
      </c>
      <c r="AQ3916">
        <v>0</v>
      </c>
      <c r="AR3916" t="s">
        <v>59</v>
      </c>
      <c r="AS3916" t="s">
        <v>80</v>
      </c>
      <c r="AT3916" t="s">
        <v>80</v>
      </c>
      <c r="AU3916" t="s">
        <v>80</v>
      </c>
      <c r="AV3916" t="s">
        <v>9775</v>
      </c>
      <c r="AW3916" t="s">
        <v>4419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1</v>
      </c>
      <c r="BJ3916">
        <v>0</v>
      </c>
      <c r="BK3916">
        <v>0</v>
      </c>
      <c r="BL3916">
        <v>2016031426</v>
      </c>
      <c r="BM3916">
        <v>26</v>
      </c>
    </row>
    <row r="3917" spans="1:65">
      <c r="A3917" t="s">
        <v>9776</v>
      </c>
      <c r="B3917">
        <v>3916</v>
      </c>
      <c r="C3917" t="s">
        <v>57</v>
      </c>
      <c r="D3917" t="s">
        <v>55</v>
      </c>
      <c r="E3917">
        <v>26</v>
      </c>
      <c r="F3917">
        <v>2016031426</v>
      </c>
      <c r="G3917" t="s">
        <v>55</v>
      </c>
      <c r="H3917" t="s">
        <v>4420</v>
      </c>
      <c r="I3917" t="s">
        <v>55</v>
      </c>
      <c r="J3917" t="s">
        <v>55</v>
      </c>
      <c r="K3917" t="s">
        <v>55</v>
      </c>
      <c r="L3917" t="s">
        <v>55</v>
      </c>
      <c r="M3917" t="s">
        <v>55</v>
      </c>
      <c r="N3917" t="s">
        <v>57</v>
      </c>
      <c r="O3917" t="s">
        <v>57</v>
      </c>
      <c r="P3917" t="s">
        <v>57</v>
      </c>
      <c r="Q3917" t="s">
        <v>57</v>
      </c>
      <c r="R3917" t="s">
        <v>57</v>
      </c>
      <c r="S3917" t="s">
        <v>55</v>
      </c>
      <c r="T3917" t="s">
        <v>57</v>
      </c>
      <c r="U3917" t="s">
        <v>57</v>
      </c>
      <c r="V3917" t="s">
        <v>57</v>
      </c>
      <c r="W3917" t="s">
        <v>55</v>
      </c>
      <c r="X3917" t="s">
        <v>57</v>
      </c>
      <c r="Y3917" t="s">
        <v>57</v>
      </c>
      <c r="Z3917" t="s">
        <v>57</v>
      </c>
      <c r="AA3917" t="s">
        <v>57</v>
      </c>
      <c r="AB3917" t="s">
        <v>57</v>
      </c>
      <c r="AC3917" t="s">
        <v>57</v>
      </c>
      <c r="AD3917" t="s">
        <v>57</v>
      </c>
      <c r="AE3917">
        <v>0</v>
      </c>
      <c r="AF3917">
        <v>0</v>
      </c>
      <c r="AG3917">
        <v>0</v>
      </c>
      <c r="AH3917">
        <v>0</v>
      </c>
      <c r="AI3917" s="18" t="str">
        <f t="shared" si="245"/>
        <v>1</v>
      </c>
      <c r="AJ3917" s="18" t="str">
        <f t="shared" si="246"/>
        <v>1</v>
      </c>
      <c r="AK3917" s="18" t="str">
        <f t="shared" si="247"/>
        <v>1</v>
      </c>
      <c r="AL3917" s="18">
        <f t="shared" si="248"/>
        <v>0</v>
      </c>
      <c r="AM3917" t="s">
        <v>55</v>
      </c>
      <c r="AN3917" t="s">
        <v>55</v>
      </c>
      <c r="AO3917">
        <v>0</v>
      </c>
      <c r="AP3917">
        <v>1</v>
      </c>
      <c r="AQ3917">
        <v>0</v>
      </c>
      <c r="AR3917" t="s">
        <v>59</v>
      </c>
      <c r="AS3917" t="s">
        <v>80</v>
      </c>
      <c r="AT3917" t="s">
        <v>80</v>
      </c>
      <c r="AU3917" t="s">
        <v>80</v>
      </c>
      <c r="AV3917" t="s">
        <v>9776</v>
      </c>
      <c r="AW3917" t="s">
        <v>4420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1</v>
      </c>
      <c r="BJ3917">
        <v>0</v>
      </c>
      <c r="BK3917">
        <v>0</v>
      </c>
      <c r="BL3917">
        <v>2016031426</v>
      </c>
      <c r="BM3917">
        <v>26</v>
      </c>
    </row>
    <row r="3918" spans="1:65">
      <c r="A3918" t="s">
        <v>9777</v>
      </c>
      <c r="B3918">
        <v>3917</v>
      </c>
      <c r="C3918" t="s">
        <v>301</v>
      </c>
      <c r="D3918">
        <v>1</v>
      </c>
      <c r="E3918">
        <v>26</v>
      </c>
      <c r="F3918">
        <v>2016031426</v>
      </c>
      <c r="G3918">
        <v>20160314</v>
      </c>
      <c r="H3918" t="s">
        <v>4421</v>
      </c>
      <c r="I3918" t="s">
        <v>4405</v>
      </c>
      <c r="J3918" t="s">
        <v>55</v>
      </c>
      <c r="K3918">
        <v>0</v>
      </c>
      <c r="L3918">
        <v>0</v>
      </c>
      <c r="M3918">
        <v>0</v>
      </c>
      <c r="N3918" t="s">
        <v>56</v>
      </c>
      <c r="O3918" t="s">
        <v>57</v>
      </c>
      <c r="P3918" t="s">
        <v>57</v>
      </c>
      <c r="Q3918" t="s">
        <v>3</v>
      </c>
      <c r="R3918" t="s">
        <v>4218</v>
      </c>
      <c r="S3918" t="s">
        <v>55</v>
      </c>
      <c r="T3918" t="s">
        <v>68</v>
      </c>
      <c r="U3918" t="s">
        <v>68</v>
      </c>
      <c r="V3918" t="s">
        <v>56</v>
      </c>
      <c r="W3918" t="s">
        <v>55</v>
      </c>
      <c r="X3918" t="s">
        <v>56</v>
      </c>
      <c r="Y3918" t="s">
        <v>56</v>
      </c>
      <c r="Z3918" t="s">
        <v>56</v>
      </c>
      <c r="AA3918" t="s">
        <v>57</v>
      </c>
      <c r="AB3918" t="s">
        <v>56</v>
      </c>
      <c r="AC3918" t="s">
        <v>56</v>
      </c>
      <c r="AD3918" t="s">
        <v>56</v>
      </c>
      <c r="AE3918">
        <v>0</v>
      </c>
      <c r="AF3918">
        <v>0</v>
      </c>
      <c r="AG3918">
        <v>0</v>
      </c>
      <c r="AH3918">
        <v>0</v>
      </c>
      <c r="AI3918" s="18" t="str">
        <f t="shared" si="245"/>
        <v>1</v>
      </c>
      <c r="AJ3918" s="18" t="str">
        <f t="shared" si="246"/>
        <v>1</v>
      </c>
      <c r="AK3918" s="18" t="str">
        <f t="shared" si="247"/>
        <v>1</v>
      </c>
      <c r="AL3918" s="18">
        <f t="shared" si="248"/>
        <v>0</v>
      </c>
      <c r="AM3918" t="s">
        <v>55</v>
      </c>
      <c r="AN3918" t="s">
        <v>55</v>
      </c>
      <c r="AO3918">
        <v>1</v>
      </c>
      <c r="AP3918">
        <v>0</v>
      </c>
      <c r="AQ3918">
        <v>0</v>
      </c>
      <c r="AR3918" t="s">
        <v>426</v>
      </c>
      <c r="AS3918" t="s">
        <v>4218</v>
      </c>
      <c r="AT3918" t="s">
        <v>4218</v>
      </c>
      <c r="AU3918" t="s">
        <v>4450</v>
      </c>
      <c r="AV3918" t="s">
        <v>9777</v>
      </c>
      <c r="AW3918" t="s">
        <v>4421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  <c r="BJ3918">
        <v>0</v>
      </c>
      <c r="BK3918">
        <v>1</v>
      </c>
      <c r="BL3918">
        <v>2016031426</v>
      </c>
      <c r="BM3918">
        <v>26</v>
      </c>
    </row>
    <row r="3919" spans="1:65">
      <c r="A3919" t="s">
        <v>9778</v>
      </c>
      <c r="B3919">
        <v>3918</v>
      </c>
      <c r="C3919" t="s">
        <v>57</v>
      </c>
      <c r="D3919" t="s">
        <v>55</v>
      </c>
      <c r="E3919">
        <v>26</v>
      </c>
      <c r="F3919">
        <v>2016031426</v>
      </c>
      <c r="G3919" t="s">
        <v>55</v>
      </c>
      <c r="H3919" t="s">
        <v>4422</v>
      </c>
      <c r="I3919" t="s">
        <v>55</v>
      </c>
      <c r="J3919" t="s">
        <v>55</v>
      </c>
      <c r="K3919" t="s">
        <v>55</v>
      </c>
      <c r="L3919" t="s">
        <v>55</v>
      </c>
      <c r="M3919" t="s">
        <v>55</v>
      </c>
      <c r="N3919" t="s">
        <v>57</v>
      </c>
      <c r="O3919" t="s">
        <v>57</v>
      </c>
      <c r="P3919" t="s">
        <v>57</v>
      </c>
      <c r="R3919" t="s">
        <v>57</v>
      </c>
      <c r="S3919" t="s">
        <v>55</v>
      </c>
      <c r="T3919" t="s">
        <v>57</v>
      </c>
      <c r="U3919" t="s">
        <v>57</v>
      </c>
      <c r="V3919" t="s">
        <v>57</v>
      </c>
      <c r="W3919" t="s">
        <v>55</v>
      </c>
      <c r="Y3919" t="s">
        <v>57</v>
      </c>
      <c r="Z3919" t="s">
        <v>57</v>
      </c>
      <c r="AA3919" t="s">
        <v>57</v>
      </c>
      <c r="AB3919" t="s">
        <v>57</v>
      </c>
      <c r="AC3919" t="s">
        <v>57</v>
      </c>
      <c r="AD3919" t="s">
        <v>57</v>
      </c>
      <c r="AE3919">
        <v>0</v>
      </c>
      <c r="AF3919">
        <v>0</v>
      </c>
      <c r="AG3919">
        <v>0</v>
      </c>
      <c r="AH3919">
        <v>0</v>
      </c>
      <c r="AI3919" s="18" t="str">
        <f t="shared" si="245"/>
        <v>1</v>
      </c>
      <c r="AJ3919" s="18" t="str">
        <f t="shared" si="246"/>
        <v>1</v>
      </c>
      <c r="AK3919" s="18" t="str">
        <f t="shared" si="247"/>
        <v>1</v>
      </c>
      <c r="AL3919" s="18">
        <f t="shared" si="248"/>
        <v>0</v>
      </c>
      <c r="AM3919" t="s">
        <v>55</v>
      </c>
      <c r="AN3919" t="s">
        <v>55</v>
      </c>
      <c r="AO3919">
        <v>0</v>
      </c>
      <c r="AP3919">
        <v>1</v>
      </c>
      <c r="AQ3919">
        <v>0</v>
      </c>
      <c r="AR3919" t="s">
        <v>59</v>
      </c>
      <c r="AS3919" t="s">
        <v>80</v>
      </c>
      <c r="AT3919" t="s">
        <v>80</v>
      </c>
      <c r="AU3919" t="s">
        <v>80</v>
      </c>
      <c r="AV3919" t="s">
        <v>9778</v>
      </c>
      <c r="AW3919" t="s">
        <v>4422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1</v>
      </c>
      <c r="BJ3919">
        <v>0</v>
      </c>
      <c r="BK3919">
        <v>0</v>
      </c>
      <c r="BL3919">
        <v>2016031426</v>
      </c>
      <c r="BM3919">
        <v>26</v>
      </c>
    </row>
    <row r="3920" spans="1:65" s="31" customFormat="1">
      <c r="S3920"/>
      <c r="T3920"/>
      <c r="U3920"/>
      <c r="V3920"/>
      <c r="W3920"/>
      <c r="X3920"/>
      <c r="Y3920"/>
      <c r="Z3920"/>
      <c r="AA3920"/>
      <c r="AB3920"/>
      <c r="AC3920"/>
      <c r="AD3920"/>
      <c r="AI3920" s="18"/>
      <c r="AJ3920" s="18"/>
      <c r="AK3920" s="18"/>
      <c r="AL3920" s="18"/>
      <c r="AM3920"/>
      <c r="AN3920"/>
      <c r="AO3920"/>
      <c r="AP3920"/>
      <c r="AQ3920"/>
      <c r="AR3920"/>
    </row>
    <row r="3921" spans="9:44" s="31" customFormat="1">
      <c r="K3921"/>
      <c r="S3921"/>
      <c r="T3921"/>
      <c r="U3921"/>
      <c r="V3921"/>
      <c r="W3921"/>
      <c r="X3921"/>
      <c r="Y3921"/>
      <c r="Z3921"/>
      <c r="AA3921"/>
      <c r="AB3921"/>
      <c r="AC3921"/>
      <c r="AD3921"/>
      <c r="AI3921" s="18"/>
      <c r="AJ3921" s="18"/>
      <c r="AK3921" s="18"/>
      <c r="AL3921" s="18"/>
      <c r="AM3921"/>
      <c r="AN3921"/>
      <c r="AO3921"/>
      <c r="AP3921"/>
      <c r="AQ3921"/>
      <c r="AR3921"/>
    </row>
    <row r="3922" spans="9:44" s="31" customFormat="1">
      <c r="K3922"/>
      <c r="S3922"/>
      <c r="T3922"/>
      <c r="U3922"/>
      <c r="V3922"/>
      <c r="W3922"/>
      <c r="X3922"/>
      <c r="Y3922"/>
      <c r="Z3922"/>
      <c r="AA3922"/>
      <c r="AB3922"/>
      <c r="AC3922"/>
      <c r="AD3922"/>
      <c r="AI3922" s="18"/>
      <c r="AJ3922" s="18"/>
      <c r="AK3922" s="18"/>
      <c r="AL3922" s="18"/>
      <c r="AM3922"/>
      <c r="AN3922"/>
      <c r="AO3922"/>
      <c r="AP3922"/>
      <c r="AQ3922"/>
      <c r="AR3922"/>
    </row>
    <row r="3923" spans="9:44" s="31" customFormat="1">
      <c r="I3923"/>
      <c r="K3923"/>
      <c r="S3923"/>
      <c r="T3923"/>
      <c r="U3923"/>
      <c r="V3923"/>
      <c r="W3923"/>
      <c r="X3923"/>
      <c r="Y3923"/>
      <c r="Z3923"/>
      <c r="AA3923"/>
      <c r="AB3923"/>
      <c r="AC3923"/>
      <c r="AD3923"/>
      <c r="AI3923" s="18"/>
      <c r="AJ3923" s="18"/>
      <c r="AK3923" s="18"/>
      <c r="AL3923" s="18"/>
      <c r="AM3923"/>
      <c r="AN3923"/>
      <c r="AO3923"/>
      <c r="AP3923"/>
      <c r="AQ3923"/>
      <c r="AR3923"/>
    </row>
    <row r="3924" spans="9:44" s="31" customFormat="1">
      <c r="I3924"/>
      <c r="K3924"/>
      <c r="S3924"/>
      <c r="T3924"/>
      <c r="U3924"/>
      <c r="V3924"/>
      <c r="W3924"/>
      <c r="X3924"/>
      <c r="Y3924"/>
      <c r="Z3924"/>
      <c r="AA3924"/>
      <c r="AB3924"/>
      <c r="AC3924"/>
      <c r="AD3924"/>
      <c r="AI3924" s="18"/>
      <c r="AJ3924" s="18"/>
      <c r="AK3924" s="18"/>
      <c r="AL3924" s="18"/>
      <c r="AM3924"/>
      <c r="AN3924"/>
      <c r="AO3924"/>
      <c r="AP3924"/>
      <c r="AQ3924"/>
      <c r="AR3924"/>
    </row>
    <row r="3925" spans="9:44" s="31" customFormat="1">
      <c r="I3925"/>
      <c r="K3925"/>
      <c r="S3925"/>
      <c r="T3925"/>
      <c r="U3925"/>
      <c r="V3925"/>
      <c r="W3925"/>
      <c r="X3925"/>
      <c r="Y3925"/>
      <c r="Z3925"/>
      <c r="AA3925"/>
      <c r="AB3925"/>
      <c r="AC3925"/>
      <c r="AD3925"/>
      <c r="AI3925" s="18"/>
      <c r="AJ3925" s="18"/>
      <c r="AK3925" s="18"/>
      <c r="AL3925" s="18"/>
      <c r="AM3925"/>
      <c r="AN3925"/>
      <c r="AO3925"/>
      <c r="AP3925"/>
      <c r="AQ3925"/>
      <c r="AR3925"/>
    </row>
    <row r="3926" spans="9:44" s="31" customFormat="1">
      <c r="I3926"/>
      <c r="K3926"/>
      <c r="S3926"/>
      <c r="T3926"/>
      <c r="U3926"/>
      <c r="V3926"/>
      <c r="W3926"/>
      <c r="X3926"/>
      <c r="Y3926"/>
      <c r="Z3926"/>
      <c r="AA3926"/>
      <c r="AB3926"/>
      <c r="AC3926"/>
      <c r="AD3926"/>
      <c r="AI3926" s="18"/>
      <c r="AJ3926" s="18"/>
      <c r="AK3926" s="18"/>
      <c r="AL3926" s="18"/>
      <c r="AM3926"/>
      <c r="AN3926"/>
      <c r="AO3926"/>
      <c r="AP3926"/>
      <c r="AQ3926"/>
      <c r="AR3926"/>
    </row>
    <row r="3927" spans="9:44" s="31" customFormat="1">
      <c r="I3927"/>
      <c r="K3927"/>
      <c r="S3927"/>
      <c r="T3927"/>
      <c r="U3927"/>
      <c r="V3927"/>
      <c r="W3927"/>
      <c r="X3927"/>
      <c r="Y3927"/>
      <c r="Z3927"/>
      <c r="AA3927"/>
      <c r="AB3927"/>
      <c r="AC3927"/>
      <c r="AD3927"/>
      <c r="AI3927" s="18"/>
      <c r="AJ3927" s="18"/>
      <c r="AK3927" s="18"/>
      <c r="AL3927" s="18"/>
      <c r="AM3927"/>
      <c r="AN3927"/>
      <c r="AO3927"/>
      <c r="AP3927"/>
      <c r="AQ3927"/>
      <c r="AR3927"/>
    </row>
    <row r="3928" spans="9:44" s="31" customFormat="1">
      <c r="I3928"/>
      <c r="K3928"/>
      <c r="S3928"/>
      <c r="T3928"/>
      <c r="U3928"/>
      <c r="V3928"/>
      <c r="W3928"/>
      <c r="X3928"/>
      <c r="Y3928"/>
      <c r="Z3928"/>
      <c r="AA3928"/>
      <c r="AB3928"/>
      <c r="AC3928"/>
      <c r="AD3928"/>
      <c r="AI3928" s="18"/>
      <c r="AJ3928" s="18"/>
      <c r="AK3928" s="18"/>
      <c r="AL3928" s="18"/>
      <c r="AM3928"/>
      <c r="AN3928"/>
      <c r="AO3928"/>
      <c r="AP3928"/>
      <c r="AQ3928"/>
      <c r="AR3928"/>
    </row>
    <row r="3929" spans="9:44" s="31" customFormat="1">
      <c r="I3929"/>
      <c r="K3929"/>
      <c r="S3929"/>
      <c r="T3929"/>
      <c r="U3929"/>
      <c r="V3929"/>
      <c r="W3929"/>
      <c r="X3929"/>
      <c r="Y3929"/>
      <c r="Z3929"/>
      <c r="AA3929"/>
      <c r="AB3929"/>
      <c r="AC3929"/>
      <c r="AD3929"/>
      <c r="AI3929" s="18"/>
      <c r="AJ3929" s="18"/>
      <c r="AK3929" s="18"/>
      <c r="AL3929" s="18"/>
      <c r="AM3929"/>
      <c r="AN3929"/>
      <c r="AO3929"/>
      <c r="AP3929"/>
      <c r="AQ3929"/>
      <c r="AR3929"/>
    </row>
    <row r="3930" spans="9:44" s="31" customFormat="1">
      <c r="I3930"/>
      <c r="K3930"/>
      <c r="S3930"/>
      <c r="T3930"/>
      <c r="U3930"/>
      <c r="V3930"/>
      <c r="W3930"/>
      <c r="X3930"/>
      <c r="Y3930"/>
      <c r="Z3930"/>
      <c r="AA3930"/>
      <c r="AB3930"/>
      <c r="AC3930"/>
      <c r="AD3930"/>
      <c r="AI3930" s="18"/>
      <c r="AJ3930" s="18"/>
      <c r="AK3930" s="18"/>
      <c r="AL3930" s="18"/>
      <c r="AM3930"/>
      <c r="AN3930"/>
      <c r="AO3930"/>
      <c r="AP3930"/>
      <c r="AQ3930"/>
      <c r="AR3930"/>
    </row>
    <row r="3931" spans="9:44" s="31" customFormat="1">
      <c r="I3931"/>
      <c r="K3931"/>
      <c r="S3931"/>
      <c r="T3931"/>
      <c r="U3931"/>
      <c r="V3931"/>
      <c r="W3931"/>
      <c r="X3931"/>
      <c r="Y3931"/>
      <c r="Z3931"/>
      <c r="AA3931"/>
      <c r="AB3931"/>
      <c r="AC3931"/>
      <c r="AD3931"/>
      <c r="AI3931" s="18"/>
      <c r="AJ3931" s="18"/>
      <c r="AK3931" s="18"/>
      <c r="AL3931" s="18"/>
      <c r="AM3931"/>
      <c r="AN3931"/>
      <c r="AO3931"/>
      <c r="AP3931"/>
      <c r="AQ3931"/>
      <c r="AR3931"/>
    </row>
    <row r="3932" spans="9:44" s="31" customFormat="1">
      <c r="K3932"/>
      <c r="S3932"/>
      <c r="T3932"/>
      <c r="U3932"/>
      <c r="V3932"/>
      <c r="W3932"/>
      <c r="X3932"/>
      <c r="Y3932"/>
      <c r="Z3932"/>
      <c r="AA3932"/>
      <c r="AB3932"/>
      <c r="AC3932"/>
      <c r="AD3932"/>
      <c r="AI3932" s="18"/>
      <c r="AJ3932" s="18"/>
      <c r="AK3932" s="18"/>
      <c r="AL3932" s="18"/>
      <c r="AM3932"/>
      <c r="AN3932"/>
      <c r="AO3932"/>
      <c r="AP3932"/>
      <c r="AQ3932"/>
      <c r="AR3932"/>
    </row>
    <row r="3933" spans="9:44" s="31" customFormat="1">
      <c r="K3933"/>
      <c r="S3933"/>
      <c r="T3933"/>
      <c r="U3933"/>
      <c r="V3933"/>
      <c r="W3933"/>
      <c r="X3933"/>
      <c r="Y3933"/>
      <c r="Z3933"/>
      <c r="AA3933"/>
      <c r="AB3933"/>
      <c r="AC3933"/>
      <c r="AD3933"/>
      <c r="AI3933" s="18"/>
      <c r="AJ3933" s="18"/>
      <c r="AK3933" s="18"/>
      <c r="AL3933" s="18"/>
      <c r="AM3933"/>
      <c r="AN3933"/>
      <c r="AO3933"/>
      <c r="AP3933"/>
      <c r="AQ3933"/>
      <c r="AR3933"/>
    </row>
    <row r="3934" spans="9:44" s="31" customFormat="1">
      <c r="K3934"/>
      <c r="S3934"/>
      <c r="T3934"/>
      <c r="U3934"/>
      <c r="V3934"/>
      <c r="W3934"/>
      <c r="X3934"/>
      <c r="Y3934"/>
      <c r="Z3934"/>
      <c r="AA3934"/>
      <c r="AB3934"/>
      <c r="AC3934"/>
      <c r="AD3934"/>
      <c r="AI3934" s="18"/>
      <c r="AJ3934" s="18"/>
      <c r="AK3934" s="18"/>
      <c r="AL3934" s="18"/>
      <c r="AM3934"/>
      <c r="AN3934"/>
      <c r="AO3934"/>
      <c r="AP3934"/>
      <c r="AQ3934"/>
      <c r="AR3934"/>
    </row>
    <row r="3935" spans="9:44" s="31" customFormat="1">
      <c r="K3935"/>
      <c r="S3935"/>
      <c r="T3935"/>
      <c r="U3935"/>
      <c r="V3935"/>
      <c r="W3935"/>
      <c r="X3935"/>
      <c r="Y3935"/>
      <c r="Z3935"/>
      <c r="AA3935"/>
      <c r="AB3935"/>
      <c r="AC3935"/>
      <c r="AD3935"/>
      <c r="AI3935" s="18"/>
      <c r="AJ3935" s="18"/>
      <c r="AK3935" s="18"/>
      <c r="AL3935" s="18"/>
      <c r="AM3935"/>
      <c r="AN3935"/>
      <c r="AO3935"/>
      <c r="AP3935"/>
      <c r="AQ3935"/>
      <c r="AR3935"/>
    </row>
    <row r="3936" spans="9:44" s="31" customFormat="1">
      <c r="K3936"/>
      <c r="S3936"/>
      <c r="T3936"/>
      <c r="U3936"/>
      <c r="V3936"/>
      <c r="W3936"/>
      <c r="X3936"/>
      <c r="Y3936"/>
      <c r="Z3936"/>
      <c r="AA3936"/>
      <c r="AB3936"/>
      <c r="AC3936"/>
      <c r="AD3936"/>
      <c r="AI3936" s="18"/>
      <c r="AJ3936" s="18"/>
      <c r="AK3936" s="18"/>
      <c r="AL3936" s="18"/>
      <c r="AM3936"/>
      <c r="AN3936"/>
      <c r="AO3936"/>
      <c r="AP3936"/>
      <c r="AQ3936"/>
      <c r="AR3936"/>
    </row>
    <row r="3937" spans="9:44" s="31" customFormat="1">
      <c r="I3937"/>
      <c r="K3937"/>
      <c r="S3937"/>
      <c r="T3937"/>
      <c r="U3937"/>
      <c r="V3937"/>
      <c r="W3937"/>
      <c r="X3937"/>
      <c r="Y3937"/>
      <c r="Z3937"/>
      <c r="AA3937"/>
      <c r="AB3937"/>
      <c r="AC3937"/>
      <c r="AD3937"/>
      <c r="AI3937" s="18"/>
      <c r="AJ3937" s="18"/>
      <c r="AK3937" s="18"/>
      <c r="AL3937" s="18"/>
      <c r="AM3937"/>
      <c r="AN3937"/>
      <c r="AO3937"/>
      <c r="AP3937"/>
      <c r="AQ3937"/>
      <c r="AR3937"/>
    </row>
    <row r="3938" spans="9:44" s="31" customFormat="1">
      <c r="K3938"/>
      <c r="S3938"/>
      <c r="T3938"/>
      <c r="U3938"/>
      <c r="V3938"/>
      <c r="W3938"/>
      <c r="X3938"/>
      <c r="Y3938"/>
      <c r="Z3938"/>
      <c r="AA3938"/>
      <c r="AB3938"/>
      <c r="AC3938"/>
      <c r="AD3938"/>
      <c r="AI3938" s="18"/>
      <c r="AJ3938" s="18"/>
      <c r="AK3938" s="18"/>
      <c r="AL3938" s="18"/>
      <c r="AM3938"/>
      <c r="AN3938"/>
      <c r="AO3938"/>
      <c r="AP3938"/>
      <c r="AQ3938"/>
      <c r="AR3938"/>
    </row>
    <row r="3939" spans="9:44" s="31" customFormat="1">
      <c r="K3939"/>
      <c r="S3939"/>
      <c r="T3939"/>
      <c r="U3939"/>
      <c r="V3939"/>
      <c r="W3939"/>
      <c r="X3939"/>
      <c r="Y3939"/>
      <c r="Z3939"/>
      <c r="AA3939"/>
      <c r="AB3939"/>
      <c r="AC3939"/>
      <c r="AD3939"/>
      <c r="AI3939" s="18"/>
      <c r="AJ3939" s="18"/>
      <c r="AK3939" s="18"/>
      <c r="AL3939" s="18"/>
      <c r="AM3939"/>
      <c r="AN3939"/>
      <c r="AO3939"/>
      <c r="AP3939"/>
      <c r="AQ3939"/>
      <c r="AR3939"/>
    </row>
    <row r="3940" spans="9:44" s="31" customFormat="1">
      <c r="K3940"/>
      <c r="S3940"/>
      <c r="T3940"/>
      <c r="U3940"/>
      <c r="V3940"/>
      <c r="W3940"/>
      <c r="X3940"/>
      <c r="Y3940"/>
      <c r="Z3940"/>
      <c r="AA3940"/>
      <c r="AB3940"/>
      <c r="AC3940"/>
      <c r="AD3940"/>
      <c r="AI3940" s="18"/>
      <c r="AJ3940" s="18"/>
      <c r="AK3940" s="18"/>
      <c r="AL3940" s="18"/>
      <c r="AM3940"/>
      <c r="AN3940"/>
      <c r="AO3940"/>
      <c r="AP3940"/>
      <c r="AQ3940"/>
      <c r="AR3940"/>
    </row>
    <row r="3941" spans="9:44" s="31" customFormat="1">
      <c r="K3941"/>
      <c r="S3941"/>
      <c r="T3941"/>
      <c r="U3941"/>
      <c r="V3941"/>
      <c r="W3941"/>
      <c r="X3941"/>
      <c r="Y3941"/>
      <c r="Z3941"/>
      <c r="AA3941"/>
      <c r="AB3941"/>
      <c r="AC3941"/>
      <c r="AD3941"/>
      <c r="AI3941" s="18"/>
      <c r="AJ3941" s="18"/>
      <c r="AK3941" s="18"/>
      <c r="AL3941" s="18"/>
      <c r="AM3941"/>
      <c r="AN3941"/>
      <c r="AO3941"/>
      <c r="AP3941"/>
      <c r="AQ3941"/>
      <c r="AR3941"/>
    </row>
    <row r="3942" spans="9:44" s="31" customFormat="1">
      <c r="K3942"/>
      <c r="S3942"/>
      <c r="T3942"/>
      <c r="U3942"/>
      <c r="V3942"/>
      <c r="W3942"/>
      <c r="X3942"/>
      <c r="Y3942"/>
      <c r="Z3942"/>
      <c r="AA3942"/>
      <c r="AB3942"/>
      <c r="AC3942"/>
      <c r="AD3942"/>
      <c r="AI3942" s="18"/>
      <c r="AJ3942" s="18"/>
      <c r="AK3942" s="18"/>
      <c r="AL3942" s="18"/>
      <c r="AM3942"/>
      <c r="AN3942"/>
      <c r="AO3942"/>
      <c r="AP3942"/>
      <c r="AQ3942"/>
      <c r="AR3942"/>
    </row>
    <row r="3943" spans="9:44" s="31" customFormat="1">
      <c r="K3943"/>
      <c r="S3943"/>
      <c r="T3943"/>
      <c r="U3943"/>
      <c r="V3943"/>
      <c r="W3943"/>
      <c r="X3943"/>
      <c r="Y3943"/>
      <c r="Z3943"/>
      <c r="AA3943"/>
      <c r="AB3943"/>
      <c r="AC3943"/>
      <c r="AD3943"/>
      <c r="AI3943" s="18"/>
      <c r="AJ3943" s="18"/>
      <c r="AK3943" s="18"/>
      <c r="AL3943" s="18"/>
      <c r="AM3943"/>
      <c r="AN3943"/>
      <c r="AO3943"/>
      <c r="AP3943"/>
      <c r="AQ3943"/>
      <c r="AR3943"/>
    </row>
    <row r="3944" spans="9:44" s="31" customFormat="1">
      <c r="K3944"/>
      <c r="S3944"/>
      <c r="T3944"/>
      <c r="U3944"/>
      <c r="V3944"/>
      <c r="W3944"/>
      <c r="X3944"/>
      <c r="Y3944"/>
      <c r="Z3944"/>
      <c r="AA3944"/>
      <c r="AB3944"/>
      <c r="AC3944"/>
      <c r="AD3944"/>
      <c r="AI3944" s="18"/>
      <c r="AJ3944" s="18"/>
      <c r="AK3944" s="18"/>
      <c r="AL3944" s="18"/>
      <c r="AM3944"/>
      <c r="AN3944"/>
      <c r="AO3944"/>
      <c r="AP3944"/>
      <c r="AQ3944"/>
      <c r="AR3944"/>
    </row>
    <row r="3945" spans="9:44" s="31" customFormat="1">
      <c r="K3945"/>
      <c r="S3945"/>
      <c r="T3945"/>
      <c r="U3945"/>
      <c r="V3945"/>
      <c r="W3945"/>
      <c r="X3945"/>
      <c r="Y3945"/>
      <c r="Z3945"/>
      <c r="AA3945"/>
      <c r="AB3945"/>
      <c r="AC3945"/>
      <c r="AD3945"/>
      <c r="AI3945" s="18"/>
      <c r="AJ3945" s="18"/>
      <c r="AK3945" s="18"/>
      <c r="AL3945" s="18"/>
      <c r="AM3945"/>
      <c r="AN3945"/>
      <c r="AO3945"/>
      <c r="AP3945"/>
      <c r="AQ3945"/>
      <c r="AR3945"/>
    </row>
    <row r="3946" spans="9:44" s="31" customFormat="1">
      <c r="K3946"/>
      <c r="S3946"/>
      <c r="T3946"/>
      <c r="U3946"/>
      <c r="V3946"/>
      <c r="W3946"/>
      <c r="X3946"/>
      <c r="Y3946"/>
      <c r="Z3946"/>
      <c r="AA3946"/>
      <c r="AB3946"/>
      <c r="AC3946"/>
      <c r="AD3946"/>
      <c r="AI3946" s="18"/>
      <c r="AJ3946" s="18"/>
      <c r="AK3946" s="18"/>
      <c r="AL3946" s="18"/>
      <c r="AM3946"/>
      <c r="AN3946"/>
      <c r="AO3946"/>
      <c r="AP3946"/>
      <c r="AQ3946"/>
      <c r="AR3946"/>
    </row>
    <row r="3947" spans="9:44" s="31" customFormat="1">
      <c r="K3947"/>
      <c r="S3947"/>
      <c r="T3947"/>
      <c r="U3947"/>
      <c r="V3947"/>
      <c r="W3947"/>
      <c r="X3947"/>
      <c r="Y3947"/>
      <c r="Z3947"/>
      <c r="AA3947"/>
      <c r="AB3947"/>
      <c r="AC3947"/>
      <c r="AD3947"/>
      <c r="AI3947" s="18"/>
      <c r="AJ3947" s="18"/>
      <c r="AK3947" s="18"/>
      <c r="AL3947" s="18"/>
      <c r="AM3947"/>
      <c r="AN3947"/>
      <c r="AO3947"/>
      <c r="AP3947"/>
      <c r="AQ3947"/>
      <c r="AR3947"/>
    </row>
    <row r="3948" spans="9:44" s="31" customFormat="1">
      <c r="K3948"/>
      <c r="S3948"/>
      <c r="T3948"/>
      <c r="U3948"/>
      <c r="V3948"/>
      <c r="W3948"/>
      <c r="X3948"/>
      <c r="Y3948"/>
      <c r="Z3948"/>
      <c r="AA3948"/>
      <c r="AB3948"/>
      <c r="AC3948"/>
      <c r="AD3948"/>
      <c r="AI3948" s="18"/>
      <c r="AJ3948" s="18"/>
      <c r="AK3948" s="18"/>
      <c r="AL3948" s="18"/>
      <c r="AM3948"/>
      <c r="AN3948"/>
      <c r="AO3948"/>
      <c r="AP3948"/>
      <c r="AQ3948"/>
      <c r="AR3948"/>
    </row>
    <row r="3949" spans="9:44" s="31" customFormat="1">
      <c r="K3949"/>
      <c r="S3949"/>
      <c r="T3949"/>
      <c r="U3949"/>
      <c r="V3949"/>
      <c r="W3949"/>
      <c r="X3949"/>
      <c r="Y3949"/>
      <c r="Z3949"/>
      <c r="AA3949"/>
      <c r="AB3949"/>
      <c r="AC3949"/>
      <c r="AD3949"/>
      <c r="AI3949" s="18"/>
      <c r="AJ3949" s="18"/>
      <c r="AK3949" s="18"/>
      <c r="AL3949" s="18"/>
      <c r="AM3949"/>
      <c r="AN3949"/>
      <c r="AO3949"/>
      <c r="AP3949"/>
      <c r="AQ3949"/>
      <c r="AR3949"/>
    </row>
    <row r="3950" spans="9:44" s="31" customFormat="1">
      <c r="K3950"/>
      <c r="S3950"/>
      <c r="T3950"/>
      <c r="U3950"/>
      <c r="V3950"/>
      <c r="W3950"/>
      <c r="X3950"/>
      <c r="Y3950"/>
      <c r="Z3950"/>
      <c r="AA3950"/>
      <c r="AB3950"/>
      <c r="AC3950"/>
      <c r="AD3950"/>
      <c r="AI3950" s="18"/>
      <c r="AJ3950" s="18"/>
      <c r="AK3950" s="18"/>
      <c r="AL3950" s="18"/>
      <c r="AM3950"/>
      <c r="AN3950"/>
      <c r="AO3950"/>
      <c r="AP3950"/>
      <c r="AQ3950"/>
      <c r="AR3950"/>
    </row>
    <row r="3951" spans="9:44" s="31" customFormat="1">
      <c r="K3951"/>
      <c r="S3951"/>
      <c r="T3951"/>
      <c r="U3951"/>
      <c r="V3951"/>
      <c r="W3951"/>
      <c r="X3951"/>
      <c r="Y3951"/>
      <c r="Z3951"/>
      <c r="AA3951"/>
      <c r="AB3951"/>
      <c r="AC3951"/>
      <c r="AD3951"/>
      <c r="AI3951" s="18"/>
      <c r="AJ3951" s="18"/>
      <c r="AK3951" s="18"/>
      <c r="AL3951" s="18"/>
      <c r="AM3951"/>
      <c r="AN3951"/>
      <c r="AO3951"/>
      <c r="AP3951"/>
      <c r="AQ3951"/>
      <c r="AR3951"/>
    </row>
    <row r="3952" spans="9:44" s="31" customFormat="1">
      <c r="K3952"/>
      <c r="S3952"/>
      <c r="T3952"/>
      <c r="U3952"/>
      <c r="V3952"/>
      <c r="W3952"/>
      <c r="X3952"/>
      <c r="Y3952"/>
      <c r="Z3952"/>
      <c r="AA3952"/>
      <c r="AB3952"/>
      <c r="AC3952"/>
      <c r="AD3952"/>
      <c r="AI3952" s="18"/>
      <c r="AJ3952" s="18"/>
      <c r="AK3952" s="18"/>
      <c r="AL3952" s="18"/>
      <c r="AM3952"/>
      <c r="AN3952"/>
      <c r="AO3952"/>
      <c r="AP3952"/>
      <c r="AQ3952"/>
      <c r="AR3952"/>
    </row>
    <row r="3953" spans="11:44" s="31" customFormat="1">
      <c r="K3953"/>
      <c r="S3953"/>
      <c r="T3953"/>
      <c r="U3953"/>
      <c r="V3953"/>
      <c r="W3953"/>
      <c r="X3953"/>
      <c r="Y3953"/>
      <c r="Z3953"/>
      <c r="AA3953"/>
      <c r="AB3953"/>
      <c r="AC3953"/>
      <c r="AD3953"/>
      <c r="AI3953" s="18"/>
      <c r="AJ3953" s="18"/>
      <c r="AK3953" s="18"/>
      <c r="AL3953" s="18"/>
      <c r="AM3953"/>
      <c r="AN3953"/>
      <c r="AO3953"/>
      <c r="AP3953"/>
      <c r="AQ3953"/>
      <c r="AR3953"/>
    </row>
    <row r="3954" spans="11:44" s="31" customFormat="1">
      <c r="K3954"/>
      <c r="S3954"/>
      <c r="T3954"/>
      <c r="U3954"/>
      <c r="V3954"/>
      <c r="W3954"/>
      <c r="X3954"/>
      <c r="Y3954"/>
      <c r="Z3954"/>
      <c r="AA3954"/>
      <c r="AB3954"/>
      <c r="AC3954"/>
      <c r="AD3954"/>
      <c r="AI3954" s="18"/>
      <c r="AJ3954" s="18"/>
      <c r="AK3954" s="18"/>
      <c r="AL3954" s="18"/>
      <c r="AM3954"/>
      <c r="AN3954"/>
      <c r="AO3954"/>
      <c r="AP3954"/>
      <c r="AQ3954"/>
      <c r="AR3954"/>
    </row>
    <row r="3955" spans="11:44" s="31" customFormat="1">
      <c r="K3955"/>
      <c r="S3955"/>
      <c r="T3955"/>
      <c r="U3955"/>
      <c r="V3955"/>
      <c r="W3955"/>
      <c r="X3955"/>
      <c r="Y3955"/>
      <c r="Z3955"/>
      <c r="AA3955"/>
      <c r="AB3955"/>
      <c r="AC3955"/>
      <c r="AD3955"/>
      <c r="AI3955" s="18"/>
      <c r="AJ3955" s="18"/>
      <c r="AK3955" s="18"/>
      <c r="AL3955" s="18"/>
      <c r="AM3955"/>
      <c r="AN3955"/>
      <c r="AO3955"/>
      <c r="AP3955"/>
      <c r="AQ3955"/>
      <c r="AR3955"/>
    </row>
    <row r="3956" spans="11:44" s="31" customFormat="1">
      <c r="K3956"/>
      <c r="S3956"/>
      <c r="T3956"/>
      <c r="U3956"/>
      <c r="V3956"/>
      <c r="W3956"/>
      <c r="X3956"/>
      <c r="Y3956"/>
      <c r="Z3956"/>
      <c r="AA3956"/>
      <c r="AB3956"/>
      <c r="AC3956"/>
      <c r="AD3956"/>
      <c r="AI3956" s="18"/>
      <c r="AJ3956" s="18"/>
      <c r="AK3956" s="18"/>
      <c r="AL3956" s="18"/>
      <c r="AM3956"/>
      <c r="AN3956"/>
      <c r="AO3956"/>
      <c r="AP3956"/>
      <c r="AQ3956"/>
      <c r="AR3956"/>
    </row>
    <row r="3957" spans="11:44" s="31" customFormat="1">
      <c r="K3957"/>
      <c r="S3957"/>
      <c r="T3957"/>
      <c r="U3957"/>
      <c r="V3957"/>
      <c r="W3957"/>
      <c r="X3957"/>
      <c r="Y3957"/>
      <c r="Z3957"/>
      <c r="AA3957"/>
      <c r="AB3957"/>
      <c r="AC3957"/>
      <c r="AD3957"/>
      <c r="AI3957" s="18"/>
      <c r="AJ3957" s="18"/>
      <c r="AK3957" s="18"/>
      <c r="AL3957" s="18"/>
      <c r="AM3957"/>
      <c r="AN3957"/>
      <c r="AO3957"/>
      <c r="AP3957"/>
      <c r="AQ3957"/>
      <c r="AR3957"/>
    </row>
    <row r="3958" spans="11:44" s="31" customFormat="1">
      <c r="K3958"/>
      <c r="S3958"/>
      <c r="T3958"/>
      <c r="U3958"/>
      <c r="V3958"/>
      <c r="W3958"/>
      <c r="X3958"/>
      <c r="Y3958"/>
      <c r="Z3958"/>
      <c r="AA3958"/>
      <c r="AB3958"/>
      <c r="AC3958"/>
      <c r="AD3958"/>
      <c r="AI3958" s="18"/>
      <c r="AJ3958" s="18"/>
      <c r="AK3958" s="18"/>
      <c r="AL3958" s="18"/>
      <c r="AM3958"/>
      <c r="AN3958"/>
      <c r="AO3958"/>
      <c r="AP3958"/>
      <c r="AQ3958"/>
      <c r="AR3958"/>
    </row>
    <row r="3959" spans="11:44" s="31" customFormat="1">
      <c r="K3959"/>
      <c r="S3959"/>
      <c r="T3959"/>
      <c r="U3959"/>
      <c r="V3959"/>
      <c r="W3959"/>
      <c r="X3959"/>
      <c r="Y3959"/>
      <c r="Z3959"/>
      <c r="AA3959"/>
      <c r="AB3959"/>
      <c r="AC3959"/>
      <c r="AD3959"/>
      <c r="AI3959" s="18"/>
      <c r="AJ3959" s="18"/>
      <c r="AK3959" s="18"/>
      <c r="AL3959" s="18"/>
      <c r="AM3959"/>
      <c r="AN3959"/>
      <c r="AO3959"/>
      <c r="AP3959"/>
      <c r="AQ3959"/>
      <c r="AR3959"/>
    </row>
    <row r="3960" spans="11:44" s="31" customFormat="1">
      <c r="K3960" s="11"/>
      <c r="S3960"/>
      <c r="T3960"/>
      <c r="U3960"/>
      <c r="V3960"/>
      <c r="W3960"/>
      <c r="X3960"/>
      <c r="Y3960"/>
      <c r="Z3960"/>
      <c r="AA3960"/>
      <c r="AB3960"/>
      <c r="AC3960"/>
      <c r="AD3960"/>
      <c r="AI3960" s="18"/>
      <c r="AJ3960" s="18"/>
      <c r="AK3960" s="18"/>
      <c r="AL3960" s="18"/>
      <c r="AM3960"/>
      <c r="AN3960"/>
      <c r="AO3960"/>
      <c r="AP3960"/>
      <c r="AQ3960"/>
      <c r="AR3960"/>
    </row>
    <row r="3961" spans="11:44" s="31" customFormat="1">
      <c r="S3961"/>
      <c r="T3961"/>
      <c r="U3961"/>
      <c r="V3961"/>
      <c r="W3961"/>
      <c r="X3961"/>
      <c r="Y3961"/>
      <c r="Z3961"/>
      <c r="AA3961"/>
      <c r="AB3961"/>
      <c r="AC3961"/>
      <c r="AD3961"/>
      <c r="AI3961" s="18"/>
      <c r="AJ3961" s="18"/>
      <c r="AK3961" s="18"/>
      <c r="AL3961" s="18"/>
      <c r="AM3961"/>
      <c r="AN3961"/>
      <c r="AO3961"/>
      <c r="AP3961"/>
      <c r="AQ3961"/>
      <c r="AR3961"/>
    </row>
    <row r="3962" spans="11:44" s="31" customFormat="1">
      <c r="S3962"/>
      <c r="T3962"/>
      <c r="U3962"/>
      <c r="V3962"/>
      <c r="W3962"/>
      <c r="X3962"/>
      <c r="Y3962"/>
      <c r="Z3962"/>
      <c r="AA3962"/>
      <c r="AB3962"/>
      <c r="AC3962"/>
      <c r="AD3962"/>
      <c r="AI3962" s="18"/>
      <c r="AJ3962" s="18"/>
      <c r="AK3962" s="18"/>
      <c r="AL3962" s="18"/>
      <c r="AM3962"/>
      <c r="AN3962"/>
      <c r="AO3962"/>
      <c r="AP3962"/>
      <c r="AQ3962"/>
      <c r="AR3962"/>
    </row>
    <row r="3963" spans="11:44" s="31" customFormat="1">
      <c r="S3963"/>
      <c r="T3963"/>
      <c r="U3963"/>
      <c r="V3963"/>
      <c r="W3963"/>
      <c r="X3963"/>
      <c r="Y3963"/>
      <c r="Z3963"/>
      <c r="AA3963"/>
      <c r="AB3963"/>
      <c r="AC3963"/>
      <c r="AD3963"/>
      <c r="AI3963" s="18"/>
      <c r="AJ3963" s="18"/>
      <c r="AK3963" s="18"/>
      <c r="AL3963" s="18"/>
      <c r="AM3963"/>
      <c r="AN3963"/>
      <c r="AO3963"/>
      <c r="AP3963"/>
      <c r="AQ3963"/>
      <c r="AR3963"/>
    </row>
    <row r="3964" spans="11:44" s="31" customFormat="1">
      <c r="S3964"/>
      <c r="T3964"/>
      <c r="U3964"/>
      <c r="V3964"/>
      <c r="W3964"/>
      <c r="X3964"/>
      <c r="Y3964"/>
      <c r="Z3964"/>
      <c r="AA3964"/>
      <c r="AB3964"/>
      <c r="AC3964"/>
      <c r="AD3964"/>
      <c r="AI3964" s="18"/>
      <c r="AJ3964" s="18"/>
      <c r="AK3964" s="18"/>
      <c r="AL3964" s="18"/>
      <c r="AM3964"/>
      <c r="AN3964"/>
      <c r="AO3964"/>
      <c r="AP3964"/>
      <c r="AQ3964"/>
      <c r="AR3964"/>
    </row>
    <row r="3965" spans="11:44" s="31" customFormat="1">
      <c r="S3965"/>
      <c r="T3965"/>
      <c r="U3965"/>
      <c r="V3965"/>
      <c r="W3965"/>
      <c r="X3965"/>
      <c r="Y3965"/>
      <c r="Z3965"/>
      <c r="AA3965"/>
      <c r="AB3965"/>
      <c r="AC3965"/>
      <c r="AD3965"/>
      <c r="AI3965" s="18"/>
      <c r="AJ3965" s="18"/>
      <c r="AK3965" s="18"/>
      <c r="AL3965" s="18"/>
      <c r="AM3965"/>
      <c r="AN3965"/>
      <c r="AO3965"/>
      <c r="AP3965"/>
      <c r="AQ3965"/>
      <c r="AR3965"/>
    </row>
    <row r="3966" spans="11:44" s="31" customFormat="1">
      <c r="S3966"/>
      <c r="T3966"/>
      <c r="U3966"/>
      <c r="V3966"/>
      <c r="W3966"/>
      <c r="X3966"/>
      <c r="Y3966"/>
      <c r="Z3966"/>
      <c r="AA3966"/>
      <c r="AB3966"/>
      <c r="AC3966"/>
      <c r="AD3966"/>
      <c r="AI3966" s="18"/>
      <c r="AJ3966" s="18"/>
      <c r="AK3966" s="18"/>
      <c r="AL3966" s="18"/>
      <c r="AM3966"/>
      <c r="AN3966"/>
      <c r="AO3966"/>
      <c r="AP3966"/>
      <c r="AQ3966"/>
      <c r="AR3966"/>
    </row>
    <row r="3967" spans="11:44" s="31" customFormat="1">
      <c r="S3967"/>
      <c r="T3967"/>
      <c r="U3967"/>
      <c r="V3967"/>
      <c r="W3967"/>
      <c r="X3967"/>
      <c r="Y3967"/>
      <c r="Z3967"/>
      <c r="AA3967"/>
      <c r="AB3967"/>
      <c r="AC3967"/>
      <c r="AD3967"/>
      <c r="AI3967" s="18"/>
      <c r="AJ3967" s="18"/>
      <c r="AK3967" s="18"/>
      <c r="AL3967" s="18"/>
      <c r="AM3967"/>
      <c r="AN3967"/>
      <c r="AO3967"/>
      <c r="AP3967"/>
      <c r="AQ3967"/>
      <c r="AR3967"/>
    </row>
    <row r="3968" spans="11:44" s="31" customFormat="1">
      <c r="S3968"/>
      <c r="T3968"/>
      <c r="U3968"/>
      <c r="V3968"/>
      <c r="W3968"/>
      <c r="X3968"/>
      <c r="Y3968"/>
      <c r="Z3968"/>
      <c r="AA3968"/>
      <c r="AB3968"/>
      <c r="AC3968"/>
      <c r="AD3968"/>
      <c r="AI3968" s="18"/>
      <c r="AJ3968" s="18"/>
      <c r="AK3968" s="18"/>
      <c r="AL3968" s="18"/>
      <c r="AM3968"/>
      <c r="AN3968"/>
      <c r="AO3968"/>
      <c r="AP3968"/>
      <c r="AQ3968"/>
      <c r="AR3968"/>
    </row>
    <row r="3969" spans="19:44" s="31" customFormat="1">
      <c r="S3969"/>
      <c r="T3969"/>
      <c r="U3969"/>
      <c r="V3969"/>
      <c r="W3969"/>
      <c r="X3969"/>
      <c r="Y3969"/>
      <c r="Z3969"/>
      <c r="AA3969"/>
      <c r="AB3969"/>
      <c r="AC3969"/>
      <c r="AD3969"/>
      <c r="AI3969" s="18"/>
      <c r="AJ3969" s="18"/>
      <c r="AK3969" s="18"/>
      <c r="AL3969" s="18"/>
      <c r="AM3969"/>
      <c r="AN3969"/>
      <c r="AO3969"/>
      <c r="AP3969"/>
      <c r="AQ3969"/>
      <c r="AR3969"/>
    </row>
    <row r="3970" spans="19:44" s="31" customFormat="1">
      <c r="S3970"/>
      <c r="T3970"/>
      <c r="U3970"/>
      <c r="V3970"/>
      <c r="W3970"/>
      <c r="X3970"/>
      <c r="Y3970"/>
      <c r="Z3970"/>
      <c r="AA3970"/>
      <c r="AB3970"/>
      <c r="AC3970"/>
      <c r="AD3970"/>
      <c r="AI3970" s="18"/>
      <c r="AJ3970" s="18"/>
      <c r="AK3970" s="18"/>
      <c r="AL3970" s="18"/>
      <c r="AM3970"/>
      <c r="AN3970"/>
      <c r="AO3970"/>
      <c r="AP3970"/>
      <c r="AQ3970"/>
      <c r="AR3970"/>
    </row>
    <row r="3971" spans="19:44" s="31" customFormat="1">
      <c r="S3971"/>
      <c r="T3971"/>
      <c r="U3971"/>
      <c r="V3971"/>
      <c r="W3971"/>
      <c r="X3971"/>
      <c r="Y3971"/>
      <c r="Z3971"/>
      <c r="AA3971"/>
      <c r="AB3971"/>
      <c r="AC3971"/>
      <c r="AD3971"/>
      <c r="AI3971" s="18"/>
      <c r="AJ3971" s="18"/>
      <c r="AK3971" s="18"/>
      <c r="AL3971" s="18"/>
      <c r="AM3971"/>
      <c r="AN3971"/>
      <c r="AO3971"/>
      <c r="AP3971"/>
      <c r="AQ3971"/>
      <c r="AR3971"/>
    </row>
    <row r="3972" spans="19:44" s="31" customFormat="1">
      <c r="S3972"/>
      <c r="T3972"/>
      <c r="U3972"/>
      <c r="V3972"/>
      <c r="W3972"/>
      <c r="X3972"/>
      <c r="Y3972"/>
      <c r="Z3972"/>
      <c r="AA3972"/>
      <c r="AB3972"/>
      <c r="AC3972"/>
      <c r="AD3972"/>
      <c r="AI3972" s="18"/>
      <c r="AJ3972" s="18"/>
      <c r="AK3972" s="18"/>
      <c r="AL3972" s="18"/>
      <c r="AM3972"/>
      <c r="AN3972"/>
      <c r="AO3972"/>
      <c r="AP3972"/>
      <c r="AQ3972"/>
      <c r="AR3972"/>
    </row>
    <row r="3973" spans="19:44" s="31" customFormat="1">
      <c r="S3973"/>
      <c r="T3973"/>
      <c r="U3973"/>
      <c r="V3973"/>
      <c r="W3973"/>
      <c r="X3973"/>
      <c r="Y3973"/>
      <c r="Z3973"/>
      <c r="AA3973"/>
      <c r="AB3973"/>
      <c r="AC3973"/>
      <c r="AD3973"/>
      <c r="AI3973" s="18"/>
      <c r="AJ3973" s="18"/>
      <c r="AK3973" s="18"/>
      <c r="AL3973" s="18"/>
      <c r="AM3973"/>
      <c r="AN3973"/>
      <c r="AO3973"/>
      <c r="AP3973"/>
      <c r="AQ3973"/>
      <c r="AR3973"/>
    </row>
    <row r="3974" spans="19:44" s="31" customFormat="1">
      <c r="S3974"/>
      <c r="T3974"/>
      <c r="U3974"/>
      <c r="V3974"/>
      <c r="W3974"/>
      <c r="X3974"/>
      <c r="Y3974"/>
      <c r="Z3974"/>
      <c r="AA3974"/>
      <c r="AB3974"/>
      <c r="AC3974"/>
      <c r="AD3974"/>
      <c r="AI3974" s="18"/>
      <c r="AJ3974" s="18"/>
      <c r="AK3974" s="18"/>
      <c r="AL3974" s="18"/>
      <c r="AM3974"/>
      <c r="AN3974"/>
      <c r="AO3974"/>
      <c r="AP3974"/>
      <c r="AQ3974"/>
      <c r="AR3974"/>
    </row>
    <row r="3975" spans="19:44" s="31" customFormat="1">
      <c r="S3975"/>
      <c r="T3975"/>
      <c r="U3975"/>
      <c r="V3975"/>
      <c r="W3975"/>
      <c r="X3975"/>
      <c r="Y3975"/>
      <c r="Z3975"/>
      <c r="AA3975"/>
      <c r="AB3975"/>
      <c r="AC3975"/>
      <c r="AD3975"/>
      <c r="AI3975" s="18"/>
      <c r="AJ3975" s="18"/>
      <c r="AK3975" s="18"/>
      <c r="AL3975" s="18"/>
      <c r="AM3975"/>
      <c r="AN3975"/>
      <c r="AO3975"/>
      <c r="AP3975"/>
      <c r="AQ3975"/>
      <c r="AR3975"/>
    </row>
    <row r="3976" spans="19:44" s="31" customFormat="1">
      <c r="S3976"/>
      <c r="T3976"/>
      <c r="U3976"/>
      <c r="V3976"/>
      <c r="W3976"/>
      <c r="X3976"/>
      <c r="Y3976"/>
      <c r="Z3976"/>
      <c r="AA3976"/>
      <c r="AB3976"/>
      <c r="AC3976"/>
      <c r="AD3976"/>
      <c r="AI3976" s="18"/>
      <c r="AJ3976" s="18"/>
      <c r="AK3976" s="18"/>
      <c r="AL3976" s="18"/>
      <c r="AM3976"/>
      <c r="AN3976"/>
      <c r="AO3976"/>
      <c r="AP3976"/>
      <c r="AQ3976"/>
      <c r="AR3976"/>
    </row>
    <row r="3977" spans="19:44" s="31" customFormat="1">
      <c r="S3977"/>
      <c r="T3977"/>
      <c r="U3977"/>
      <c r="V3977"/>
      <c r="W3977"/>
      <c r="X3977"/>
      <c r="Y3977"/>
      <c r="Z3977"/>
      <c r="AA3977"/>
      <c r="AB3977"/>
      <c r="AC3977"/>
      <c r="AD3977"/>
      <c r="AI3977" s="18"/>
      <c r="AJ3977" s="18"/>
      <c r="AK3977" s="18"/>
      <c r="AL3977" s="18"/>
      <c r="AM3977"/>
      <c r="AN3977"/>
      <c r="AO3977"/>
      <c r="AP3977"/>
      <c r="AQ3977"/>
      <c r="AR3977"/>
    </row>
    <row r="3978" spans="19:44" s="31" customFormat="1">
      <c r="S3978"/>
      <c r="T3978"/>
      <c r="U3978"/>
      <c r="V3978"/>
      <c r="W3978"/>
      <c r="X3978"/>
      <c r="Y3978"/>
      <c r="Z3978"/>
      <c r="AA3978"/>
      <c r="AB3978"/>
      <c r="AC3978"/>
      <c r="AD3978"/>
      <c r="AI3978" s="18"/>
      <c r="AJ3978" s="18"/>
      <c r="AK3978" s="18"/>
      <c r="AL3978" s="18"/>
      <c r="AM3978"/>
      <c r="AN3978"/>
      <c r="AO3978"/>
      <c r="AP3978"/>
      <c r="AQ3978"/>
      <c r="AR3978"/>
    </row>
    <row r="3979" spans="19:44" s="31" customFormat="1">
      <c r="S3979"/>
      <c r="T3979"/>
      <c r="U3979"/>
      <c r="V3979"/>
      <c r="W3979"/>
      <c r="X3979"/>
      <c r="Y3979"/>
      <c r="Z3979"/>
      <c r="AA3979"/>
      <c r="AB3979"/>
      <c r="AC3979"/>
      <c r="AD3979"/>
      <c r="AI3979" s="18"/>
      <c r="AJ3979" s="18"/>
      <c r="AK3979" s="18"/>
      <c r="AL3979" s="18"/>
      <c r="AM3979"/>
      <c r="AN3979"/>
      <c r="AO3979"/>
      <c r="AP3979"/>
      <c r="AQ3979"/>
      <c r="AR3979"/>
    </row>
    <row r="3980" spans="19:44" s="31" customFormat="1">
      <c r="S3980"/>
      <c r="T3980"/>
      <c r="U3980"/>
      <c r="V3980"/>
      <c r="W3980"/>
      <c r="X3980"/>
      <c r="Y3980"/>
      <c r="Z3980"/>
      <c r="AA3980"/>
      <c r="AB3980"/>
      <c r="AC3980"/>
      <c r="AD3980"/>
      <c r="AI3980" s="18"/>
      <c r="AJ3980" s="18"/>
      <c r="AK3980" s="18"/>
      <c r="AL3980" s="18"/>
      <c r="AM3980"/>
      <c r="AN3980"/>
      <c r="AO3980"/>
      <c r="AP3980"/>
      <c r="AQ3980"/>
      <c r="AR3980"/>
    </row>
    <row r="3981" spans="19:44" s="31" customFormat="1">
      <c r="S3981"/>
      <c r="T3981"/>
      <c r="U3981"/>
      <c r="V3981"/>
      <c r="W3981"/>
      <c r="X3981"/>
      <c r="Y3981"/>
      <c r="Z3981"/>
      <c r="AA3981"/>
      <c r="AB3981"/>
      <c r="AC3981"/>
      <c r="AD3981"/>
      <c r="AI3981" s="18"/>
      <c r="AJ3981" s="18"/>
      <c r="AK3981" s="18"/>
      <c r="AL3981" s="18"/>
      <c r="AM3981"/>
      <c r="AN3981"/>
      <c r="AO3981"/>
      <c r="AP3981"/>
      <c r="AQ3981"/>
      <c r="AR3981"/>
    </row>
    <row r="3982" spans="19:44" s="31" customFormat="1">
      <c r="S3982"/>
      <c r="T3982"/>
      <c r="U3982"/>
      <c r="V3982"/>
      <c r="W3982"/>
      <c r="X3982"/>
      <c r="Y3982"/>
      <c r="Z3982"/>
      <c r="AA3982"/>
      <c r="AB3982"/>
      <c r="AC3982"/>
      <c r="AD3982"/>
      <c r="AI3982" s="18"/>
      <c r="AJ3982" s="18"/>
      <c r="AK3982" s="18"/>
      <c r="AL3982" s="18"/>
      <c r="AM3982"/>
      <c r="AN3982"/>
      <c r="AO3982"/>
      <c r="AP3982"/>
      <c r="AQ3982"/>
      <c r="AR3982"/>
    </row>
    <row r="3983" spans="19:44" s="31" customFormat="1">
      <c r="S3983"/>
      <c r="T3983"/>
      <c r="U3983"/>
      <c r="V3983"/>
      <c r="W3983"/>
      <c r="X3983"/>
      <c r="Y3983"/>
      <c r="Z3983"/>
      <c r="AA3983"/>
      <c r="AB3983"/>
      <c r="AC3983"/>
      <c r="AD3983"/>
      <c r="AI3983" s="18"/>
      <c r="AJ3983" s="18"/>
      <c r="AK3983" s="18"/>
      <c r="AL3983" s="18"/>
      <c r="AM3983"/>
      <c r="AN3983"/>
      <c r="AO3983"/>
      <c r="AP3983"/>
      <c r="AQ3983"/>
      <c r="AR3983"/>
    </row>
    <row r="3984" spans="19:44" s="31" customFormat="1">
      <c r="S3984"/>
      <c r="T3984"/>
      <c r="U3984"/>
      <c r="V3984"/>
      <c r="W3984"/>
      <c r="X3984"/>
      <c r="Y3984"/>
      <c r="Z3984"/>
      <c r="AA3984"/>
      <c r="AB3984"/>
      <c r="AC3984"/>
      <c r="AD3984"/>
      <c r="AI3984" s="18"/>
      <c r="AJ3984" s="18"/>
      <c r="AK3984" s="18"/>
      <c r="AL3984" s="18"/>
      <c r="AM3984"/>
      <c r="AN3984"/>
      <c r="AO3984"/>
      <c r="AP3984"/>
      <c r="AQ3984"/>
      <c r="AR398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90"/>
  <sheetViews>
    <sheetView topLeftCell="A62" workbookViewId="0">
      <selection activeCell="A62" sqref="A62"/>
    </sheetView>
  </sheetViews>
  <sheetFormatPr baseColWidth="10" defaultRowHeight="15" x14ac:dyDescent="0"/>
  <cols>
    <col min="1" max="1" width="23.1640625" customWidth="1"/>
  </cols>
  <sheetData>
    <row r="1" spans="1:18">
      <c r="A1" t="s">
        <v>5860</v>
      </c>
      <c r="B1" s="11" t="s">
        <v>4526</v>
      </c>
      <c r="C1" s="11" t="s">
        <v>4527</v>
      </c>
      <c r="D1" s="11" t="s">
        <v>4528</v>
      </c>
      <c r="E1" s="11" t="s">
        <v>4529</v>
      </c>
      <c r="F1" s="11" t="s">
        <v>4530</v>
      </c>
      <c r="G1" s="11" t="s">
        <v>4531</v>
      </c>
      <c r="H1" s="11" t="s">
        <v>4532</v>
      </c>
      <c r="I1" s="11" t="s">
        <v>4533</v>
      </c>
      <c r="J1" s="11" t="s">
        <v>4534</v>
      </c>
      <c r="K1" s="11" t="s">
        <v>4535</v>
      </c>
      <c r="L1" s="11" t="s">
        <v>4536</v>
      </c>
      <c r="M1" s="11" t="s">
        <v>4537</v>
      </c>
      <c r="N1" s="11" t="s">
        <v>4538</v>
      </c>
      <c r="O1" s="11" t="s">
        <v>4539</v>
      </c>
      <c r="P1" s="11" t="s">
        <v>4540</v>
      </c>
      <c r="Q1" s="11" t="s">
        <v>17</v>
      </c>
      <c r="R1" s="11" t="s">
        <v>4541</v>
      </c>
    </row>
    <row r="2" spans="1:18">
      <c r="A2" t="str">
        <f t="shared" ref="A2:A65" si="0">R2&amp;"-"&amp;Q2&amp;"-"&amp;B2</f>
        <v>1-201601181-12_17_58</v>
      </c>
      <c r="B2" s="11" t="s">
        <v>53</v>
      </c>
      <c r="C2" s="11">
        <v>0</v>
      </c>
      <c r="D2" s="11">
        <v>0</v>
      </c>
      <c r="E2" s="11">
        <v>1</v>
      </c>
      <c r="F2" s="11">
        <v>0</v>
      </c>
      <c r="G2" s="11">
        <v>0</v>
      </c>
      <c r="H2" s="11">
        <v>0</v>
      </c>
      <c r="I2" s="11">
        <v>1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201601181</v>
      </c>
      <c r="R2" s="11">
        <v>1</v>
      </c>
    </row>
    <row r="3" spans="1:18">
      <c r="A3" t="str">
        <f t="shared" si="0"/>
        <v>1-201601181-12_27_58</v>
      </c>
      <c r="B3" s="11" t="s">
        <v>60</v>
      </c>
      <c r="C3" s="11">
        <v>1</v>
      </c>
      <c r="D3" s="11">
        <v>0</v>
      </c>
      <c r="E3" s="11">
        <v>0</v>
      </c>
      <c r="F3" s="11">
        <v>0</v>
      </c>
      <c r="G3" s="11">
        <v>1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201601181</v>
      </c>
      <c r="R3" s="11">
        <v>1</v>
      </c>
    </row>
    <row r="4" spans="1:18">
      <c r="A4" t="str">
        <f t="shared" si="0"/>
        <v>1-201601181-12_32_58</v>
      </c>
      <c r="B4" s="11" t="s">
        <v>61</v>
      </c>
      <c r="C4" s="11">
        <v>0</v>
      </c>
      <c r="D4" s="11">
        <v>0</v>
      </c>
      <c r="E4" s="11">
        <v>1</v>
      </c>
      <c r="F4" s="11">
        <v>0</v>
      </c>
      <c r="G4" s="11">
        <v>0</v>
      </c>
      <c r="H4" s="11">
        <v>0</v>
      </c>
      <c r="I4" s="11">
        <v>1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201601181</v>
      </c>
      <c r="R4" s="11">
        <v>1</v>
      </c>
    </row>
    <row r="5" spans="1:18">
      <c r="A5" t="str">
        <f t="shared" si="0"/>
        <v>1-201601181-12_57_58</v>
      </c>
      <c r="B5" s="11" t="s">
        <v>62</v>
      </c>
      <c r="C5" s="11">
        <v>0</v>
      </c>
      <c r="D5" s="11">
        <v>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201601181</v>
      </c>
      <c r="R5" s="11">
        <v>1</v>
      </c>
    </row>
    <row r="6" spans="1:18">
      <c r="A6" t="str">
        <f t="shared" si="0"/>
        <v>1-201601181-13_27_58</v>
      </c>
      <c r="B6" s="11" t="s">
        <v>63</v>
      </c>
      <c r="C6" s="11">
        <v>0</v>
      </c>
      <c r="D6" s="11">
        <v>1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201601181</v>
      </c>
      <c r="R6" s="11">
        <v>1</v>
      </c>
    </row>
    <row r="7" spans="1:18">
      <c r="A7" t="str">
        <f t="shared" si="0"/>
        <v>1-201601181-13_37_58</v>
      </c>
      <c r="B7" s="11" t="s">
        <v>64</v>
      </c>
      <c r="C7" s="11">
        <v>0</v>
      </c>
      <c r="D7" s="11">
        <v>0</v>
      </c>
      <c r="E7" s="11">
        <v>1</v>
      </c>
      <c r="F7" s="11">
        <v>0</v>
      </c>
      <c r="G7" s="11">
        <v>0</v>
      </c>
      <c r="H7" s="11">
        <v>0</v>
      </c>
      <c r="I7" s="11">
        <v>1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201601181</v>
      </c>
      <c r="R7" s="11">
        <v>1</v>
      </c>
    </row>
    <row r="8" spans="1:18">
      <c r="A8" t="str">
        <f t="shared" si="0"/>
        <v>1-201601181-13_47_58</v>
      </c>
      <c r="B8" s="11" t="s">
        <v>65</v>
      </c>
      <c r="C8" s="11">
        <v>1</v>
      </c>
      <c r="D8" s="11">
        <v>0</v>
      </c>
      <c r="E8" s="11">
        <v>0</v>
      </c>
      <c r="F8" s="11">
        <v>0</v>
      </c>
      <c r="G8" s="11">
        <v>1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201601181</v>
      </c>
      <c r="R8" s="11">
        <v>1</v>
      </c>
    </row>
    <row r="9" spans="1:18">
      <c r="A9" t="str">
        <f t="shared" si="0"/>
        <v>1-201601181-13_49_10</v>
      </c>
      <c r="B9" s="11" t="s">
        <v>66</v>
      </c>
      <c r="C9" s="11">
        <v>0</v>
      </c>
      <c r="D9" s="11">
        <v>1</v>
      </c>
      <c r="E9" s="11">
        <v>0</v>
      </c>
      <c r="F9" s="11">
        <v>0</v>
      </c>
      <c r="G9" s="11">
        <v>0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201601181</v>
      </c>
      <c r="R9" s="11">
        <v>1</v>
      </c>
    </row>
    <row r="10" spans="1:18">
      <c r="A10" t="str">
        <f t="shared" si="0"/>
        <v>1-201601181-13_52_58</v>
      </c>
      <c r="B10" s="11" t="s">
        <v>69</v>
      </c>
      <c r="C10" s="11">
        <v>0</v>
      </c>
      <c r="D10" s="11">
        <v>0</v>
      </c>
      <c r="E10" s="11">
        <v>1</v>
      </c>
      <c r="F10" s="11">
        <v>0</v>
      </c>
      <c r="G10" s="11">
        <v>0</v>
      </c>
      <c r="H10" s="11">
        <v>0</v>
      </c>
      <c r="I10" s="11">
        <v>1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201601181</v>
      </c>
      <c r="R10" s="11">
        <v>1</v>
      </c>
    </row>
    <row r="11" spans="1:18">
      <c r="A11" t="str">
        <f t="shared" si="0"/>
        <v>1-201601181-14_04_10</v>
      </c>
      <c r="B11" s="11" t="s">
        <v>70</v>
      </c>
      <c r="C11" s="11">
        <v>0</v>
      </c>
      <c r="D11" s="11">
        <v>0</v>
      </c>
      <c r="E11" s="11">
        <v>1</v>
      </c>
      <c r="F11" s="11">
        <v>0</v>
      </c>
      <c r="G11" s="11">
        <v>0</v>
      </c>
      <c r="H11" s="11">
        <v>0</v>
      </c>
      <c r="I11" s="11">
        <v>1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201601181</v>
      </c>
      <c r="R11" s="11">
        <v>1</v>
      </c>
    </row>
    <row r="12" spans="1:18">
      <c r="A12" t="str">
        <f t="shared" si="0"/>
        <v>1-201601181-14_46_30</v>
      </c>
      <c r="B12" s="11" t="s">
        <v>75</v>
      </c>
      <c r="C12" s="11">
        <v>0</v>
      </c>
      <c r="D12" s="11">
        <v>1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201601181</v>
      </c>
      <c r="R12" s="11">
        <v>1</v>
      </c>
    </row>
    <row r="13" spans="1:18">
      <c r="A13" t="str">
        <f t="shared" si="0"/>
        <v>1-201601181-15_07_34</v>
      </c>
      <c r="B13" s="11" t="s">
        <v>79</v>
      </c>
      <c r="C13" s="11">
        <v>1</v>
      </c>
      <c r="D13" s="11">
        <v>0</v>
      </c>
      <c r="E13" s="11">
        <v>0</v>
      </c>
      <c r="F13" s="11">
        <v>0</v>
      </c>
      <c r="G13" s="11">
        <v>1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201601181</v>
      </c>
      <c r="R13" s="11">
        <v>1</v>
      </c>
    </row>
    <row r="14" spans="1:18">
      <c r="A14" t="str">
        <f t="shared" si="0"/>
        <v>1-201601191-15_21_01</v>
      </c>
      <c r="B14" s="11" t="s">
        <v>81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1</v>
      </c>
      <c r="N14" s="11">
        <v>0</v>
      </c>
      <c r="O14" s="11">
        <v>0</v>
      </c>
      <c r="P14" s="11">
        <v>1</v>
      </c>
      <c r="Q14" s="11">
        <v>201601191</v>
      </c>
      <c r="R14" s="11">
        <v>1</v>
      </c>
    </row>
    <row r="15" spans="1:18">
      <c r="A15" t="str">
        <f t="shared" si="0"/>
        <v>1-201601191-15_26_01</v>
      </c>
      <c r="B15" s="11" t="s">
        <v>83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1</v>
      </c>
      <c r="N15" s="11">
        <v>0</v>
      </c>
      <c r="O15" s="11">
        <v>0</v>
      </c>
      <c r="P15" s="11">
        <v>1</v>
      </c>
      <c r="Q15" s="11">
        <v>201601191</v>
      </c>
      <c r="R15" s="11">
        <v>1</v>
      </c>
    </row>
    <row r="16" spans="1:18">
      <c r="A16" t="str">
        <f t="shared" si="0"/>
        <v>1-201601191-15_31_01</v>
      </c>
      <c r="B16" s="11" t="s">
        <v>87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1</v>
      </c>
      <c r="N16" s="11">
        <v>0</v>
      </c>
      <c r="O16" s="11">
        <v>0</v>
      </c>
      <c r="P16" s="11">
        <v>1</v>
      </c>
      <c r="Q16" s="11">
        <v>201601191</v>
      </c>
      <c r="R16" s="11">
        <v>1</v>
      </c>
    </row>
    <row r="17" spans="1:18">
      <c r="A17" t="str">
        <f t="shared" si="0"/>
        <v>1-201601191-15_36_01</v>
      </c>
      <c r="B17" s="11" t="s">
        <v>88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1</v>
      </c>
      <c r="N17" s="11">
        <v>0</v>
      </c>
      <c r="O17" s="11">
        <v>0</v>
      </c>
      <c r="P17" s="11">
        <v>1</v>
      </c>
      <c r="Q17" s="11">
        <v>201601191</v>
      </c>
      <c r="R17" s="11">
        <v>1</v>
      </c>
    </row>
    <row r="18" spans="1:18">
      <c r="A18" t="str">
        <f t="shared" si="0"/>
        <v>1-201601191-15_41_01</v>
      </c>
      <c r="B18" s="11" t="s">
        <v>92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1</v>
      </c>
      <c r="N18" s="11">
        <v>0</v>
      </c>
      <c r="O18" s="11">
        <v>0</v>
      </c>
      <c r="P18" s="11">
        <v>1</v>
      </c>
      <c r="Q18" s="11">
        <v>201601191</v>
      </c>
      <c r="R18" s="11">
        <v>1</v>
      </c>
    </row>
    <row r="19" spans="1:18">
      <c r="A19" t="str">
        <f t="shared" si="0"/>
        <v>1-201601191-15_49_34</v>
      </c>
      <c r="B19" s="11" t="s">
        <v>94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1</v>
      </c>
      <c r="N19" s="11">
        <v>0</v>
      </c>
      <c r="O19" s="11">
        <v>0</v>
      </c>
      <c r="P19" s="11">
        <v>1</v>
      </c>
      <c r="Q19" s="11">
        <v>201601191</v>
      </c>
      <c r="R19" s="11">
        <v>1</v>
      </c>
    </row>
    <row r="20" spans="1:18">
      <c r="A20" t="str">
        <f t="shared" si="0"/>
        <v>1-201601191-15_54_34</v>
      </c>
      <c r="B20" s="11" t="s">
        <v>95</v>
      </c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1</v>
      </c>
      <c r="N20" s="11">
        <v>0</v>
      </c>
      <c r="O20" s="11">
        <v>0</v>
      </c>
      <c r="P20" s="11">
        <v>1</v>
      </c>
      <c r="Q20" s="11">
        <v>201601191</v>
      </c>
      <c r="R20" s="11">
        <v>1</v>
      </c>
    </row>
    <row r="21" spans="1:18">
      <c r="A21" t="str">
        <f t="shared" si="0"/>
        <v>1-201601191-15_59_34</v>
      </c>
      <c r="B21" s="11" t="s">
        <v>98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1</v>
      </c>
      <c r="N21" s="11">
        <v>0</v>
      </c>
      <c r="O21" s="11">
        <v>0</v>
      </c>
      <c r="P21" s="11">
        <v>1</v>
      </c>
      <c r="Q21" s="11">
        <v>201601191</v>
      </c>
      <c r="R21" s="11">
        <v>1</v>
      </c>
    </row>
    <row r="22" spans="1:18">
      <c r="A22" t="str">
        <f t="shared" si="0"/>
        <v>1-201601191-16_04_34</v>
      </c>
      <c r="B22" s="11" t="s">
        <v>103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1</v>
      </c>
      <c r="N22" s="11">
        <v>0</v>
      </c>
      <c r="O22" s="11">
        <v>0</v>
      </c>
      <c r="P22" s="11">
        <v>1</v>
      </c>
      <c r="Q22" s="11">
        <v>201601191</v>
      </c>
      <c r="R22" s="11">
        <v>1</v>
      </c>
    </row>
    <row r="23" spans="1:18">
      <c r="A23" t="str">
        <f t="shared" si="0"/>
        <v>1-201601191-16_14_34</v>
      </c>
      <c r="B23" s="11" t="s">
        <v>106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1</v>
      </c>
      <c r="N23" s="11">
        <v>0</v>
      </c>
      <c r="O23" s="11">
        <v>0</v>
      </c>
      <c r="P23" s="11">
        <v>1</v>
      </c>
      <c r="Q23" s="11">
        <v>201601191</v>
      </c>
      <c r="R23" s="11">
        <v>1</v>
      </c>
    </row>
    <row r="24" spans="1:18">
      <c r="A24" t="str">
        <f t="shared" si="0"/>
        <v>1-201601191-16_19_34</v>
      </c>
      <c r="B24" s="11" t="s">
        <v>107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1</v>
      </c>
      <c r="N24" s="11">
        <v>0</v>
      </c>
      <c r="O24" s="11">
        <v>0</v>
      </c>
      <c r="P24" s="11">
        <v>1</v>
      </c>
      <c r="Q24" s="11">
        <v>201601191</v>
      </c>
      <c r="R24" s="11">
        <v>1</v>
      </c>
    </row>
    <row r="25" spans="1:18">
      <c r="A25" t="str">
        <f t="shared" si="0"/>
        <v>1-201601191-18_58_02</v>
      </c>
      <c r="B25" s="11" t="s">
        <v>109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1</v>
      </c>
      <c r="N25" s="11">
        <v>0</v>
      </c>
      <c r="O25" s="11">
        <v>0</v>
      </c>
      <c r="P25" s="11">
        <v>1</v>
      </c>
      <c r="Q25" s="11">
        <v>201601191</v>
      </c>
      <c r="R25" s="11">
        <v>1</v>
      </c>
    </row>
    <row r="26" spans="1:18">
      <c r="A26" t="str">
        <f t="shared" si="0"/>
        <v>1-201601191-19_03_02</v>
      </c>
      <c r="B26" s="11" t="s">
        <v>110</v>
      </c>
      <c r="C26" s="11">
        <v>0</v>
      </c>
      <c r="D26" s="11">
        <v>0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1</v>
      </c>
      <c r="N26" s="11">
        <v>0</v>
      </c>
      <c r="O26" s="11">
        <v>0</v>
      </c>
      <c r="P26" s="11">
        <v>1</v>
      </c>
      <c r="Q26" s="11">
        <v>201601191</v>
      </c>
      <c r="R26" s="11">
        <v>1</v>
      </c>
    </row>
    <row r="27" spans="1:18">
      <c r="A27" t="str">
        <f t="shared" si="0"/>
        <v>1-201601191-19_08_02</v>
      </c>
      <c r="B27" s="11" t="s">
        <v>111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1</v>
      </c>
      <c r="N27" s="11">
        <v>0</v>
      </c>
      <c r="O27" s="11">
        <v>0</v>
      </c>
      <c r="P27" s="11">
        <v>1</v>
      </c>
      <c r="Q27" s="11">
        <v>201601191</v>
      </c>
      <c r="R27" s="11">
        <v>1</v>
      </c>
    </row>
    <row r="28" spans="1:18">
      <c r="A28" t="str">
        <f t="shared" si="0"/>
        <v>1-201601191-19_23_02</v>
      </c>
      <c r="B28" s="11" t="s">
        <v>112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1</v>
      </c>
      <c r="N28" s="11">
        <v>0</v>
      </c>
      <c r="O28" s="11">
        <v>0</v>
      </c>
      <c r="P28" s="11">
        <v>1</v>
      </c>
      <c r="Q28" s="11">
        <v>201601191</v>
      </c>
      <c r="R28" s="11">
        <v>1</v>
      </c>
    </row>
    <row r="29" spans="1:18">
      <c r="A29" t="str">
        <f t="shared" si="0"/>
        <v>1-201601191-19_38_02</v>
      </c>
      <c r="B29" s="11" t="s">
        <v>117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1</v>
      </c>
      <c r="N29" s="11">
        <v>0</v>
      </c>
      <c r="O29" s="11">
        <v>0</v>
      </c>
      <c r="P29" s="11">
        <v>1</v>
      </c>
      <c r="Q29" s="11">
        <v>201601191</v>
      </c>
      <c r="R29" s="11">
        <v>1</v>
      </c>
    </row>
    <row r="30" spans="1:18">
      <c r="A30" t="str">
        <f t="shared" si="0"/>
        <v>1-201601191-19_43_02</v>
      </c>
      <c r="B30" s="11" t="s">
        <v>118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1</v>
      </c>
      <c r="N30" s="11">
        <v>0</v>
      </c>
      <c r="O30" s="11">
        <v>0</v>
      </c>
      <c r="P30" s="11">
        <v>1</v>
      </c>
      <c r="Q30" s="11">
        <v>201601191</v>
      </c>
      <c r="R30" s="11">
        <v>1</v>
      </c>
    </row>
    <row r="31" spans="1:18">
      <c r="A31" t="str">
        <f t="shared" si="0"/>
        <v>1-201601191-19_58_02</v>
      </c>
      <c r="B31" s="11" t="s">
        <v>119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</v>
      </c>
      <c r="N31" s="11">
        <v>0</v>
      </c>
      <c r="O31" s="11">
        <v>0</v>
      </c>
      <c r="P31" s="11">
        <v>1</v>
      </c>
      <c r="Q31" s="11">
        <v>201601191</v>
      </c>
      <c r="R31" s="11">
        <v>1</v>
      </c>
    </row>
    <row r="32" spans="1:18">
      <c r="A32" t="str">
        <f t="shared" si="0"/>
        <v>1-201601191-20_03_02</v>
      </c>
      <c r="B32" s="11" t="s">
        <v>120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1</v>
      </c>
      <c r="N32" s="11">
        <v>0</v>
      </c>
      <c r="O32" s="11">
        <v>0</v>
      </c>
      <c r="P32" s="11">
        <v>1</v>
      </c>
      <c r="Q32" s="11">
        <v>201601191</v>
      </c>
      <c r="R32" s="11">
        <v>1</v>
      </c>
    </row>
    <row r="33" spans="1:18">
      <c r="A33" t="str">
        <f t="shared" si="0"/>
        <v>1-201601191-20_08_02</v>
      </c>
      <c r="B33" s="11" t="s">
        <v>121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1</v>
      </c>
      <c r="N33" s="11">
        <v>0</v>
      </c>
      <c r="O33" s="11">
        <v>0</v>
      </c>
      <c r="P33" s="11">
        <v>1</v>
      </c>
      <c r="Q33" s="11">
        <v>201601191</v>
      </c>
      <c r="R33" s="11">
        <v>1</v>
      </c>
    </row>
    <row r="34" spans="1:18">
      <c r="A34" t="str">
        <f t="shared" si="0"/>
        <v>1-201601191-20_13_02</v>
      </c>
      <c r="B34" s="11" t="s">
        <v>122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1</v>
      </c>
      <c r="N34" s="11">
        <v>0</v>
      </c>
      <c r="O34" s="11">
        <v>0</v>
      </c>
      <c r="P34" s="11">
        <v>1</v>
      </c>
      <c r="Q34" s="11">
        <v>201601191</v>
      </c>
      <c r="R34" s="11">
        <v>1</v>
      </c>
    </row>
    <row r="35" spans="1:18">
      <c r="A35" t="str">
        <f t="shared" si="0"/>
        <v>1-201601191-20_18_02</v>
      </c>
      <c r="B35" s="11" t="s">
        <v>123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1</v>
      </c>
      <c r="N35" s="11">
        <v>0</v>
      </c>
      <c r="O35" s="11">
        <v>0</v>
      </c>
      <c r="P35" s="11">
        <v>1</v>
      </c>
      <c r="Q35" s="11">
        <v>201601191</v>
      </c>
      <c r="R35" s="11">
        <v>1</v>
      </c>
    </row>
    <row r="36" spans="1:18">
      <c r="A36" t="str">
        <f t="shared" si="0"/>
        <v>1-201601191-20_23_02</v>
      </c>
      <c r="B36" s="11" t="s">
        <v>124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1</v>
      </c>
      <c r="N36" s="11">
        <v>0</v>
      </c>
      <c r="O36" s="11">
        <v>0</v>
      </c>
      <c r="P36" s="11">
        <v>1</v>
      </c>
      <c r="Q36" s="11">
        <v>201601191</v>
      </c>
      <c r="R36" s="11">
        <v>1</v>
      </c>
    </row>
    <row r="37" spans="1:18">
      <c r="A37" t="str">
        <f t="shared" si="0"/>
        <v>1-201601191-20_28_02</v>
      </c>
      <c r="B37" s="11" t="s">
        <v>125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</v>
      </c>
      <c r="N37" s="11">
        <v>0</v>
      </c>
      <c r="O37" s="11">
        <v>0</v>
      </c>
      <c r="P37" s="11">
        <v>1</v>
      </c>
      <c r="Q37" s="11">
        <v>201601191</v>
      </c>
      <c r="R37" s="11">
        <v>1</v>
      </c>
    </row>
    <row r="38" spans="1:18">
      <c r="A38" t="str">
        <f t="shared" si="0"/>
        <v>1-201601191-22_39_09</v>
      </c>
      <c r="B38" s="11" t="s">
        <v>126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1</v>
      </c>
      <c r="N38" s="11">
        <v>0</v>
      </c>
      <c r="O38" s="11">
        <v>0</v>
      </c>
      <c r="P38" s="11">
        <v>1</v>
      </c>
      <c r="Q38" s="11">
        <v>201601191</v>
      </c>
      <c r="R38" s="11">
        <v>1</v>
      </c>
    </row>
    <row r="39" spans="1:18">
      <c r="A39" t="str">
        <f t="shared" si="0"/>
        <v>1-201601191-23_49_09</v>
      </c>
      <c r="B39" s="11" t="s">
        <v>127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</v>
      </c>
      <c r="N39" s="11">
        <v>0</v>
      </c>
      <c r="O39" s="11">
        <v>0</v>
      </c>
      <c r="P39" s="11">
        <v>1</v>
      </c>
      <c r="Q39" s="11">
        <v>201601191</v>
      </c>
      <c r="R39" s="11">
        <v>1</v>
      </c>
    </row>
    <row r="40" spans="1:18">
      <c r="A40" t="str">
        <f t="shared" si="0"/>
        <v>1-201601201-12_26_33</v>
      </c>
      <c r="B40" s="11" t="s">
        <v>128</v>
      </c>
      <c r="C40" s="11">
        <v>0</v>
      </c>
      <c r="D40" s="11">
        <v>0</v>
      </c>
      <c r="E40" s="11">
        <v>1</v>
      </c>
      <c r="F40" s="11">
        <v>0</v>
      </c>
      <c r="G40" s="11">
        <v>0</v>
      </c>
      <c r="H40" s="11">
        <v>0</v>
      </c>
      <c r="I40" s="11">
        <v>1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201601201</v>
      </c>
      <c r="R40" s="11">
        <v>1</v>
      </c>
    </row>
    <row r="41" spans="1:18">
      <c r="A41" t="str">
        <f t="shared" si="0"/>
        <v>1-201601201-12_31_32</v>
      </c>
      <c r="B41" s="11" t="s">
        <v>129</v>
      </c>
      <c r="C41" s="11">
        <v>0</v>
      </c>
      <c r="D41" s="11">
        <v>0</v>
      </c>
      <c r="E41" s="11">
        <v>1</v>
      </c>
      <c r="F41" s="11">
        <v>0</v>
      </c>
      <c r="G41" s="11">
        <v>0</v>
      </c>
      <c r="H41" s="11">
        <v>0</v>
      </c>
      <c r="I41" s="11">
        <v>1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201601201</v>
      </c>
      <c r="R41" s="11">
        <v>1</v>
      </c>
    </row>
    <row r="42" spans="1:18">
      <c r="A42" t="str">
        <f t="shared" si="0"/>
        <v>1-201601201-12_36_32</v>
      </c>
      <c r="B42" s="11" t="s">
        <v>130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1</v>
      </c>
      <c r="O42" s="11">
        <v>0</v>
      </c>
      <c r="P42" s="11">
        <v>0</v>
      </c>
      <c r="Q42" s="11">
        <v>201601201</v>
      </c>
      <c r="R42" s="11">
        <v>1</v>
      </c>
    </row>
    <row r="43" spans="1:18">
      <c r="A43" t="str">
        <f t="shared" si="0"/>
        <v>1-201601201-15_36_01</v>
      </c>
      <c r="B43" s="11" t="s">
        <v>88</v>
      </c>
      <c r="C43" s="11">
        <v>0</v>
      </c>
      <c r="D43" s="11">
        <v>1</v>
      </c>
      <c r="E43" s="11">
        <v>0</v>
      </c>
      <c r="F43" s="11">
        <v>0</v>
      </c>
      <c r="G43" s="11">
        <v>0</v>
      </c>
      <c r="H43" s="11">
        <v>1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201601201</v>
      </c>
      <c r="R43" s="11">
        <v>1</v>
      </c>
    </row>
    <row r="44" spans="1:18">
      <c r="A44" t="str">
        <f t="shared" si="0"/>
        <v>1-201601201-16_14_34</v>
      </c>
      <c r="B44" s="11" t="s">
        <v>106</v>
      </c>
      <c r="C44" s="11">
        <v>0</v>
      </c>
      <c r="D44" s="11">
        <v>1</v>
      </c>
      <c r="E44" s="11">
        <v>0</v>
      </c>
      <c r="F44" s="11">
        <v>0</v>
      </c>
      <c r="G44" s="11">
        <v>0</v>
      </c>
      <c r="H44" s="11">
        <v>1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201601201</v>
      </c>
      <c r="R44" s="11">
        <v>1</v>
      </c>
    </row>
    <row r="45" spans="1:18">
      <c r="A45" t="str">
        <f t="shared" si="0"/>
        <v>1-201601201-17_12_24</v>
      </c>
      <c r="B45" s="11" t="s">
        <v>131</v>
      </c>
      <c r="C45" s="11">
        <v>0</v>
      </c>
      <c r="D45" s="11">
        <v>1</v>
      </c>
      <c r="E45" s="11">
        <v>0</v>
      </c>
      <c r="F45" s="11">
        <v>0</v>
      </c>
      <c r="G45" s="11">
        <v>0</v>
      </c>
      <c r="H45" s="11">
        <v>1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201601201</v>
      </c>
      <c r="R45" s="11">
        <v>1</v>
      </c>
    </row>
    <row r="46" spans="1:18">
      <c r="A46" t="str">
        <f t="shared" si="0"/>
        <v>1-201601201-18_42_24</v>
      </c>
      <c r="B46" s="11" t="s">
        <v>133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1</v>
      </c>
      <c r="O46" s="11">
        <v>0</v>
      </c>
      <c r="P46" s="11">
        <v>0</v>
      </c>
      <c r="Q46" s="11">
        <v>201601201</v>
      </c>
      <c r="R46" s="11">
        <v>1</v>
      </c>
    </row>
    <row r="47" spans="1:18">
      <c r="A47" t="str">
        <f t="shared" si="0"/>
        <v>1-201601201-18_47_24</v>
      </c>
      <c r="B47" s="11" t="s">
        <v>134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1</v>
      </c>
      <c r="O47" s="11">
        <v>0</v>
      </c>
      <c r="P47" s="11">
        <v>0</v>
      </c>
      <c r="Q47" s="11">
        <v>201601201</v>
      </c>
      <c r="R47" s="11">
        <v>1</v>
      </c>
    </row>
    <row r="48" spans="1:18">
      <c r="A48" t="str">
        <f t="shared" si="0"/>
        <v>1-201601201-18_52_24</v>
      </c>
      <c r="B48" s="11" t="s">
        <v>135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1</v>
      </c>
      <c r="O48" s="11">
        <v>0</v>
      </c>
      <c r="P48" s="11">
        <v>0</v>
      </c>
      <c r="Q48" s="11">
        <v>201601201</v>
      </c>
      <c r="R48" s="11">
        <v>1</v>
      </c>
    </row>
    <row r="49" spans="1:18">
      <c r="A49" t="str">
        <f t="shared" si="0"/>
        <v>1-201601201-18_57_24</v>
      </c>
      <c r="B49" s="11" t="s">
        <v>136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1</v>
      </c>
      <c r="O49" s="11">
        <v>0</v>
      </c>
      <c r="P49" s="11">
        <v>0</v>
      </c>
      <c r="Q49" s="11">
        <v>201601201</v>
      </c>
      <c r="R49" s="11">
        <v>1</v>
      </c>
    </row>
    <row r="50" spans="1:18">
      <c r="A50" t="str">
        <f t="shared" si="0"/>
        <v>1-201601201-19_48_02</v>
      </c>
      <c r="B50" s="11" t="s">
        <v>137</v>
      </c>
      <c r="C50" s="11">
        <v>0</v>
      </c>
      <c r="D50" s="11">
        <v>1</v>
      </c>
      <c r="E50" s="11">
        <v>0</v>
      </c>
      <c r="F50" s="11">
        <v>0</v>
      </c>
      <c r="G50" s="11">
        <v>0</v>
      </c>
      <c r="H50" s="11">
        <v>1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201601201</v>
      </c>
      <c r="R50" s="11">
        <v>1</v>
      </c>
    </row>
    <row r="51" spans="1:18">
      <c r="A51" t="str">
        <f t="shared" si="0"/>
        <v>1-201601201-19_53_02</v>
      </c>
      <c r="B51" s="11" t="s">
        <v>138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1</v>
      </c>
      <c r="N51" s="11">
        <v>0</v>
      </c>
      <c r="O51" s="11">
        <v>0</v>
      </c>
      <c r="P51" s="11">
        <v>1</v>
      </c>
      <c r="Q51" s="11">
        <v>201601201</v>
      </c>
      <c r="R51" s="11">
        <v>1</v>
      </c>
    </row>
    <row r="52" spans="1:18">
      <c r="A52" t="str">
        <f t="shared" si="0"/>
        <v>1-201601201-20_28_02</v>
      </c>
      <c r="B52" s="11" t="s">
        <v>125</v>
      </c>
      <c r="C52" s="11">
        <v>0</v>
      </c>
      <c r="D52" s="11">
        <v>1</v>
      </c>
      <c r="E52" s="11">
        <v>0</v>
      </c>
      <c r="F52" s="11">
        <v>0</v>
      </c>
      <c r="G52" s="11">
        <v>0</v>
      </c>
      <c r="H52" s="11">
        <v>1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201601201</v>
      </c>
      <c r="R52" s="11">
        <v>1</v>
      </c>
    </row>
    <row r="53" spans="1:18">
      <c r="A53" t="str">
        <f t="shared" si="0"/>
        <v>1-201601201-22_05_53</v>
      </c>
      <c r="B53" s="11" t="s">
        <v>139</v>
      </c>
      <c r="C53" s="11">
        <v>0</v>
      </c>
      <c r="D53" s="11">
        <v>1</v>
      </c>
      <c r="E53" s="11">
        <v>0</v>
      </c>
      <c r="F53" s="11">
        <v>0</v>
      </c>
      <c r="G53" s="11">
        <v>0</v>
      </c>
      <c r="H53" s="11">
        <v>1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201601201</v>
      </c>
      <c r="R53" s="11">
        <v>1</v>
      </c>
    </row>
    <row r="54" spans="1:18">
      <c r="A54" t="str">
        <f t="shared" si="0"/>
        <v>1-201601201-22_40_53</v>
      </c>
      <c r="B54" s="11" t="s">
        <v>142</v>
      </c>
      <c r="C54" s="11">
        <v>1</v>
      </c>
      <c r="D54" s="11">
        <v>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1</v>
      </c>
      <c r="K54" s="11">
        <v>0</v>
      </c>
      <c r="L54" s="11">
        <v>1</v>
      </c>
      <c r="M54" s="11">
        <v>0</v>
      </c>
      <c r="N54" s="11">
        <v>0</v>
      </c>
      <c r="O54" s="11">
        <v>0</v>
      </c>
      <c r="P54" s="11">
        <v>0</v>
      </c>
      <c r="Q54" s="11">
        <v>201601201</v>
      </c>
      <c r="R54" s="11">
        <v>1</v>
      </c>
    </row>
    <row r="55" spans="1:18">
      <c r="A55" t="str">
        <f t="shared" si="0"/>
        <v>1-201601211-01_53_12</v>
      </c>
      <c r="B55" s="11" t="s">
        <v>143</v>
      </c>
      <c r="C55" s="11">
        <v>0</v>
      </c>
      <c r="D55" s="11">
        <v>0</v>
      </c>
      <c r="E55" s="11">
        <v>1</v>
      </c>
      <c r="F55" s="11">
        <v>0</v>
      </c>
      <c r="G55" s="11">
        <v>0</v>
      </c>
      <c r="H55" s="11">
        <v>0</v>
      </c>
      <c r="I55" s="11">
        <v>1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201601211</v>
      </c>
      <c r="R55" s="11">
        <v>1</v>
      </c>
    </row>
    <row r="56" spans="1:18">
      <c r="A56" t="str">
        <f t="shared" si="0"/>
        <v>1-201601211-01_58_11</v>
      </c>
      <c r="B56" s="11" t="s">
        <v>145</v>
      </c>
      <c r="C56" s="11">
        <v>0</v>
      </c>
      <c r="D56" s="11">
        <v>1</v>
      </c>
      <c r="E56" s="11">
        <v>0</v>
      </c>
      <c r="F56" s="11">
        <v>0</v>
      </c>
      <c r="G56" s="11">
        <v>0</v>
      </c>
      <c r="H56" s="11">
        <v>1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201601211</v>
      </c>
      <c r="R56" s="11">
        <v>1</v>
      </c>
    </row>
    <row r="57" spans="1:18">
      <c r="A57" t="str">
        <f t="shared" si="0"/>
        <v>1-201601211-02_03_11</v>
      </c>
      <c r="B57" s="11" t="s">
        <v>148</v>
      </c>
      <c r="C57" s="11">
        <v>0</v>
      </c>
      <c r="D57" s="11">
        <v>1</v>
      </c>
      <c r="E57" s="11">
        <v>0</v>
      </c>
      <c r="F57" s="11">
        <v>0</v>
      </c>
      <c r="G57" s="11">
        <v>0</v>
      </c>
      <c r="H57" s="11">
        <v>1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201601211</v>
      </c>
      <c r="R57" s="11">
        <v>1</v>
      </c>
    </row>
    <row r="58" spans="1:18">
      <c r="A58" t="str">
        <f t="shared" si="0"/>
        <v>1-201601211-13_22_46</v>
      </c>
      <c r="B58" s="11" t="s">
        <v>149</v>
      </c>
      <c r="C58" s="11">
        <v>1</v>
      </c>
      <c r="D58" s="11">
        <v>0</v>
      </c>
      <c r="E58" s="11">
        <v>0</v>
      </c>
      <c r="F58" s="11">
        <v>0</v>
      </c>
      <c r="G58" s="11">
        <v>1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201601211</v>
      </c>
      <c r="R58" s="11">
        <v>1</v>
      </c>
    </row>
    <row r="59" spans="1:18">
      <c r="A59" t="str">
        <f t="shared" si="0"/>
        <v>1-201601211-13_27_46</v>
      </c>
      <c r="B59" s="11" t="s">
        <v>150</v>
      </c>
      <c r="C59" s="11">
        <v>1</v>
      </c>
      <c r="D59" s="11">
        <v>0</v>
      </c>
      <c r="E59" s="11">
        <v>0</v>
      </c>
      <c r="F59" s="11">
        <v>0</v>
      </c>
      <c r="G59" s="11">
        <v>1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201601211</v>
      </c>
      <c r="R59" s="11">
        <v>1</v>
      </c>
    </row>
    <row r="60" spans="1:18">
      <c r="A60" t="str">
        <f t="shared" si="0"/>
        <v>1-201601211-13_32_46</v>
      </c>
      <c r="B60" s="11" t="s">
        <v>151</v>
      </c>
      <c r="C60" s="11">
        <v>1</v>
      </c>
      <c r="D60" s="11">
        <v>0</v>
      </c>
      <c r="E60" s="11">
        <v>0</v>
      </c>
      <c r="F60" s="11">
        <v>0</v>
      </c>
      <c r="G60" s="11">
        <v>1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201601211</v>
      </c>
      <c r="R60" s="11">
        <v>1</v>
      </c>
    </row>
    <row r="61" spans="1:18">
      <c r="A61" t="str">
        <f t="shared" si="0"/>
        <v>1-201601211-13_37_46</v>
      </c>
      <c r="B61" s="11" t="s">
        <v>152</v>
      </c>
      <c r="C61" s="11">
        <v>1</v>
      </c>
      <c r="D61" s="11">
        <v>0</v>
      </c>
      <c r="E61" s="11">
        <v>0</v>
      </c>
      <c r="F61" s="11">
        <v>0</v>
      </c>
      <c r="G61" s="11">
        <v>1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201601211</v>
      </c>
      <c r="R61" s="11">
        <v>1</v>
      </c>
    </row>
    <row r="62" spans="1:18">
      <c r="A62" t="str">
        <f t="shared" si="0"/>
        <v>1-201601211-13_42_46</v>
      </c>
      <c r="B62" s="11" t="s">
        <v>153</v>
      </c>
      <c r="C62" s="11">
        <v>0</v>
      </c>
      <c r="D62" s="11">
        <v>1</v>
      </c>
      <c r="E62" s="11">
        <v>1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1</v>
      </c>
      <c r="L62" s="11">
        <v>1</v>
      </c>
      <c r="M62" s="11">
        <v>0</v>
      </c>
      <c r="N62" s="11">
        <v>0</v>
      </c>
      <c r="O62" s="11">
        <v>0</v>
      </c>
      <c r="P62" s="11">
        <v>0</v>
      </c>
      <c r="Q62" s="11">
        <v>201601211</v>
      </c>
      <c r="R62" s="11">
        <v>1</v>
      </c>
    </row>
    <row r="63" spans="1:18">
      <c r="A63" t="str">
        <f t="shared" si="0"/>
        <v>1-201601211-13_47_46</v>
      </c>
      <c r="B63" s="11" t="s">
        <v>154</v>
      </c>
      <c r="C63" s="11">
        <v>0</v>
      </c>
      <c r="D63" s="11">
        <v>0</v>
      </c>
      <c r="E63" s="11">
        <v>1</v>
      </c>
      <c r="F63" s="11">
        <v>1</v>
      </c>
      <c r="G63" s="11">
        <v>0</v>
      </c>
      <c r="H63" s="11">
        <v>0</v>
      </c>
      <c r="I63" s="11">
        <v>0</v>
      </c>
      <c r="J63" s="11">
        <v>0</v>
      </c>
      <c r="K63" s="11">
        <v>1</v>
      </c>
      <c r="L63" s="11">
        <v>0</v>
      </c>
      <c r="M63" s="11">
        <v>1</v>
      </c>
      <c r="N63" s="11">
        <v>0</v>
      </c>
      <c r="O63" s="11">
        <v>0</v>
      </c>
      <c r="P63" s="11">
        <v>0</v>
      </c>
      <c r="Q63" s="11">
        <v>201601211</v>
      </c>
      <c r="R63" s="11">
        <v>1</v>
      </c>
    </row>
    <row r="64" spans="1:18">
      <c r="A64" t="str">
        <f t="shared" si="0"/>
        <v>1-201601211-13_52_46</v>
      </c>
      <c r="B64" s="11" t="s">
        <v>155</v>
      </c>
      <c r="C64" s="11">
        <v>0</v>
      </c>
      <c r="D64" s="11">
        <v>0</v>
      </c>
      <c r="E64" s="11">
        <v>1</v>
      </c>
      <c r="F64" s="11">
        <v>0</v>
      </c>
      <c r="G64" s="11">
        <v>0</v>
      </c>
      <c r="H64" s="11">
        <v>0</v>
      </c>
      <c r="I64" s="11">
        <v>1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201601211</v>
      </c>
      <c r="R64" s="11">
        <v>1</v>
      </c>
    </row>
    <row r="65" spans="1:18">
      <c r="A65" t="str">
        <f t="shared" si="0"/>
        <v>1-201601211-13_57_46</v>
      </c>
      <c r="B65" s="11" t="s">
        <v>156</v>
      </c>
      <c r="C65" s="11">
        <v>1</v>
      </c>
      <c r="D65" s="11">
        <v>0</v>
      </c>
      <c r="E65" s="11">
        <v>0</v>
      </c>
      <c r="F65" s="11">
        <v>0</v>
      </c>
      <c r="G65" s="11">
        <v>1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201601211</v>
      </c>
      <c r="R65" s="11">
        <v>1</v>
      </c>
    </row>
    <row r="66" spans="1:18">
      <c r="A66" t="str">
        <f t="shared" ref="A66:A129" si="1">R66&amp;"-"&amp;Q66&amp;"-"&amp;B66</f>
        <v>1-201601211-15_25_43</v>
      </c>
      <c r="B66" s="11" t="s">
        <v>157</v>
      </c>
      <c r="C66" s="11">
        <v>1</v>
      </c>
      <c r="D66" s="11">
        <v>0</v>
      </c>
      <c r="E66" s="11">
        <v>1</v>
      </c>
      <c r="F66" s="11">
        <v>0</v>
      </c>
      <c r="G66" s="11">
        <v>0</v>
      </c>
      <c r="H66" s="11">
        <v>0</v>
      </c>
      <c r="I66" s="11">
        <v>0</v>
      </c>
      <c r="J66" s="11">
        <v>1</v>
      </c>
      <c r="K66" s="11">
        <v>1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201601211</v>
      </c>
      <c r="R66" s="11">
        <v>1</v>
      </c>
    </row>
    <row r="67" spans="1:18">
      <c r="A67" t="str">
        <f t="shared" si="1"/>
        <v>1-201601211-15_30_43</v>
      </c>
      <c r="B67" s="11" t="s">
        <v>158</v>
      </c>
      <c r="C67" s="11">
        <v>0</v>
      </c>
      <c r="D67" s="11">
        <v>1</v>
      </c>
      <c r="E67" s="11">
        <v>0</v>
      </c>
      <c r="F67" s="11">
        <v>0</v>
      </c>
      <c r="G67" s="11">
        <v>0</v>
      </c>
      <c r="H67" s="11">
        <v>1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201601211</v>
      </c>
      <c r="R67" s="11">
        <v>1</v>
      </c>
    </row>
    <row r="68" spans="1:18">
      <c r="A68" t="str">
        <f t="shared" si="1"/>
        <v>1-201601211-15_35_43</v>
      </c>
      <c r="B68" s="11" t="s">
        <v>159</v>
      </c>
      <c r="C68" s="11">
        <v>0</v>
      </c>
      <c r="D68" s="11">
        <v>0</v>
      </c>
      <c r="E68" s="11">
        <v>1</v>
      </c>
      <c r="F68" s="11">
        <v>0</v>
      </c>
      <c r="G68" s="11">
        <v>0</v>
      </c>
      <c r="H68" s="11">
        <v>0</v>
      </c>
      <c r="I68" s="11">
        <v>1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201601211</v>
      </c>
      <c r="R68" s="11">
        <v>1</v>
      </c>
    </row>
    <row r="69" spans="1:18">
      <c r="A69" t="str">
        <f t="shared" si="1"/>
        <v>1-201601211-15_40_43</v>
      </c>
      <c r="B69" s="11" t="s">
        <v>160</v>
      </c>
      <c r="C69" s="11">
        <v>0</v>
      </c>
      <c r="D69" s="11">
        <v>0</v>
      </c>
      <c r="E69" s="11">
        <v>0</v>
      </c>
      <c r="F69" s="11">
        <v>1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1</v>
      </c>
      <c r="Q69" s="11">
        <v>201601211</v>
      </c>
      <c r="R69" s="11">
        <v>1</v>
      </c>
    </row>
    <row r="70" spans="1:18">
      <c r="A70" t="str">
        <f t="shared" si="1"/>
        <v>1-201601211-15_45_44</v>
      </c>
      <c r="B70" s="11" t="s">
        <v>161</v>
      </c>
      <c r="C70" s="11">
        <v>0</v>
      </c>
      <c r="D70" s="11">
        <v>1</v>
      </c>
      <c r="E70" s="11">
        <v>0</v>
      </c>
      <c r="F70" s="11">
        <v>0</v>
      </c>
      <c r="G70" s="11">
        <v>0</v>
      </c>
      <c r="H70" s="11">
        <v>1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201601211</v>
      </c>
      <c r="R70" s="11">
        <v>1</v>
      </c>
    </row>
    <row r="71" spans="1:18">
      <c r="A71" t="str">
        <f t="shared" si="1"/>
        <v>1-201601211-15_50_44</v>
      </c>
      <c r="B71" s="11" t="s">
        <v>162</v>
      </c>
      <c r="C71" s="11">
        <v>0</v>
      </c>
      <c r="D71" s="11">
        <v>0</v>
      </c>
      <c r="E71" s="11">
        <v>1</v>
      </c>
      <c r="F71" s="11">
        <v>0</v>
      </c>
      <c r="G71" s="11">
        <v>0</v>
      </c>
      <c r="H71" s="11">
        <v>0</v>
      </c>
      <c r="I71" s="11">
        <v>1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201601211</v>
      </c>
      <c r="R71" s="11">
        <v>1</v>
      </c>
    </row>
    <row r="72" spans="1:18">
      <c r="A72" t="str">
        <f t="shared" si="1"/>
        <v>1-201601211-15_55_44</v>
      </c>
      <c r="B72" s="11" t="s">
        <v>163</v>
      </c>
      <c r="C72" s="11">
        <v>0</v>
      </c>
      <c r="D72" s="11">
        <v>0</v>
      </c>
      <c r="E72" s="11">
        <v>1</v>
      </c>
      <c r="F72" s="11">
        <v>0</v>
      </c>
      <c r="G72" s="11">
        <v>0</v>
      </c>
      <c r="H72" s="11">
        <v>0</v>
      </c>
      <c r="I72" s="11">
        <v>1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201601211</v>
      </c>
      <c r="R72" s="11">
        <v>1</v>
      </c>
    </row>
    <row r="73" spans="1:18">
      <c r="A73" t="str">
        <f t="shared" si="1"/>
        <v>1-201601211-16_00_44</v>
      </c>
      <c r="B73" s="11" t="s">
        <v>164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</v>
      </c>
      <c r="N73" s="11">
        <v>0</v>
      </c>
      <c r="O73" s="11">
        <v>0</v>
      </c>
      <c r="P73" s="11">
        <v>1</v>
      </c>
      <c r="Q73" s="11">
        <v>201601211</v>
      </c>
      <c r="R73" s="11">
        <v>1</v>
      </c>
    </row>
    <row r="74" spans="1:18">
      <c r="A74" t="str">
        <f t="shared" si="1"/>
        <v>1-201601211-16_05_44</v>
      </c>
      <c r="B74" s="11" t="s">
        <v>165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1</v>
      </c>
      <c r="N74" s="11">
        <v>0</v>
      </c>
      <c r="O74" s="11">
        <v>0</v>
      </c>
      <c r="P74" s="11">
        <v>1</v>
      </c>
      <c r="Q74" s="11">
        <v>201601211</v>
      </c>
      <c r="R74" s="11">
        <v>1</v>
      </c>
    </row>
    <row r="75" spans="1:18">
      <c r="A75" t="str">
        <f t="shared" si="1"/>
        <v>1-201601211-16_10_44</v>
      </c>
      <c r="B75" s="11" t="s">
        <v>166</v>
      </c>
      <c r="C75" s="11">
        <v>0</v>
      </c>
      <c r="D75" s="11">
        <v>1</v>
      </c>
      <c r="E75" s="11">
        <v>0</v>
      </c>
      <c r="F75" s="11">
        <v>0</v>
      </c>
      <c r="G75" s="11">
        <v>0</v>
      </c>
      <c r="H75" s="11">
        <v>1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201601211</v>
      </c>
      <c r="R75" s="11">
        <v>1</v>
      </c>
    </row>
    <row r="76" spans="1:18">
      <c r="A76" t="str">
        <f t="shared" si="1"/>
        <v>1-201601211-16_15_44</v>
      </c>
      <c r="B76" s="11" t="s">
        <v>167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1</v>
      </c>
      <c r="N76" s="11">
        <v>0</v>
      </c>
      <c r="O76" s="11">
        <v>0</v>
      </c>
      <c r="P76" s="11">
        <v>1</v>
      </c>
      <c r="Q76" s="11">
        <v>201601211</v>
      </c>
      <c r="R76" s="11">
        <v>1</v>
      </c>
    </row>
    <row r="77" spans="1:18">
      <c r="A77" t="str">
        <f t="shared" si="1"/>
        <v>1-201601211-16_20_44</v>
      </c>
      <c r="B77" s="11" t="s">
        <v>169</v>
      </c>
      <c r="C77" s="11">
        <v>1</v>
      </c>
      <c r="D77" s="11">
        <v>1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1</v>
      </c>
      <c r="K77" s="11">
        <v>0</v>
      </c>
      <c r="L77" s="11">
        <v>1</v>
      </c>
      <c r="M77" s="11">
        <v>0</v>
      </c>
      <c r="N77" s="11">
        <v>0</v>
      </c>
      <c r="O77" s="11">
        <v>0</v>
      </c>
      <c r="P77" s="11">
        <v>0</v>
      </c>
      <c r="Q77" s="11">
        <v>201601211</v>
      </c>
      <c r="R77" s="11">
        <v>1</v>
      </c>
    </row>
    <row r="78" spans="1:18">
      <c r="A78" t="str">
        <f t="shared" si="1"/>
        <v>1-201601211-17_55_52</v>
      </c>
      <c r="B78" s="11" t="s">
        <v>170</v>
      </c>
      <c r="C78" s="11">
        <v>1</v>
      </c>
      <c r="D78" s="11">
        <v>0</v>
      </c>
      <c r="E78" s="11">
        <v>0</v>
      </c>
      <c r="F78" s="11">
        <v>0</v>
      </c>
      <c r="G78" s="11">
        <v>1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201601211</v>
      </c>
      <c r="R78" s="11">
        <v>1</v>
      </c>
    </row>
    <row r="79" spans="1:18">
      <c r="A79" t="str">
        <f t="shared" si="1"/>
        <v>1-201601211-19_30_52</v>
      </c>
      <c r="B79" s="11" t="s">
        <v>171</v>
      </c>
      <c r="C79" s="11">
        <v>0</v>
      </c>
      <c r="D79" s="11">
        <v>0</v>
      </c>
      <c r="E79" s="11">
        <v>1</v>
      </c>
      <c r="F79" s="11">
        <v>0</v>
      </c>
      <c r="G79" s="11">
        <v>0</v>
      </c>
      <c r="H79" s="11">
        <v>0</v>
      </c>
      <c r="I79" s="11">
        <v>1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201601211</v>
      </c>
      <c r="R79" s="11">
        <v>1</v>
      </c>
    </row>
    <row r="80" spans="1:18">
      <c r="A80" t="str">
        <f t="shared" si="1"/>
        <v>1-201601211-20_00_52</v>
      </c>
      <c r="B80" s="11" t="s">
        <v>175</v>
      </c>
      <c r="C80" s="11">
        <v>0</v>
      </c>
      <c r="D80" s="11">
        <v>1</v>
      </c>
      <c r="E80" s="11">
        <v>1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1</v>
      </c>
      <c r="L80" s="11">
        <v>1</v>
      </c>
      <c r="M80" s="11">
        <v>0</v>
      </c>
      <c r="N80" s="11">
        <v>0</v>
      </c>
      <c r="O80" s="11">
        <v>0</v>
      </c>
      <c r="P80" s="11">
        <v>0</v>
      </c>
      <c r="Q80" s="11">
        <v>201601211</v>
      </c>
      <c r="R80" s="11">
        <v>1</v>
      </c>
    </row>
    <row r="81" spans="1:18">
      <c r="A81" t="str">
        <f t="shared" si="1"/>
        <v>1-201601211-20_05_53</v>
      </c>
      <c r="B81" s="11" t="s">
        <v>176</v>
      </c>
      <c r="C81" s="11">
        <v>1</v>
      </c>
      <c r="D81" s="11">
        <v>0</v>
      </c>
      <c r="E81" s="11">
        <v>0</v>
      </c>
      <c r="F81" s="11">
        <v>0</v>
      </c>
      <c r="G81" s="11">
        <v>1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201601211</v>
      </c>
      <c r="R81" s="11">
        <v>1</v>
      </c>
    </row>
    <row r="82" spans="1:18">
      <c r="A82" t="str">
        <f t="shared" si="1"/>
        <v>1-201601211-22_30_53</v>
      </c>
      <c r="B82" s="11" t="s">
        <v>177</v>
      </c>
      <c r="C82" s="11">
        <v>0</v>
      </c>
      <c r="D82" s="11">
        <v>1</v>
      </c>
      <c r="E82" s="11">
        <v>0</v>
      </c>
      <c r="F82" s="11">
        <v>0</v>
      </c>
      <c r="G82" s="11">
        <v>0</v>
      </c>
      <c r="H82" s="11">
        <v>1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201601211</v>
      </c>
      <c r="R82" s="11">
        <v>1</v>
      </c>
    </row>
    <row r="83" spans="1:18">
      <c r="A83" t="str">
        <f t="shared" si="1"/>
        <v>1-201601211-22_35_53</v>
      </c>
      <c r="B83" s="11" t="s">
        <v>178</v>
      </c>
      <c r="C83" s="11">
        <v>1</v>
      </c>
      <c r="D83" s="11">
        <v>0</v>
      </c>
      <c r="E83" s="11">
        <v>0</v>
      </c>
      <c r="F83" s="11">
        <v>1</v>
      </c>
      <c r="G83" s="11">
        <v>0</v>
      </c>
      <c r="H83" s="11">
        <v>0</v>
      </c>
      <c r="I83" s="11">
        <v>0</v>
      </c>
      <c r="J83" s="11">
        <v>1</v>
      </c>
      <c r="K83" s="11">
        <v>0</v>
      </c>
      <c r="L83" s="11">
        <v>0</v>
      </c>
      <c r="M83" s="11">
        <v>1</v>
      </c>
      <c r="N83" s="11">
        <v>0</v>
      </c>
      <c r="O83" s="11">
        <v>0</v>
      </c>
      <c r="P83" s="11">
        <v>0</v>
      </c>
      <c r="Q83" s="11">
        <v>201601211</v>
      </c>
      <c r="R83" s="11">
        <v>1</v>
      </c>
    </row>
    <row r="84" spans="1:18">
      <c r="A84" t="str">
        <f t="shared" si="1"/>
        <v>1-201601211-22_40_53</v>
      </c>
      <c r="B84" s="11" t="s">
        <v>142</v>
      </c>
      <c r="C84" s="11">
        <v>1</v>
      </c>
      <c r="D84" s="11">
        <v>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1</v>
      </c>
      <c r="K84" s="11">
        <v>0</v>
      </c>
      <c r="L84" s="11">
        <v>1</v>
      </c>
      <c r="M84" s="11">
        <v>0</v>
      </c>
      <c r="N84" s="11">
        <v>0</v>
      </c>
      <c r="O84" s="11">
        <v>0</v>
      </c>
      <c r="P84" s="11">
        <v>0</v>
      </c>
      <c r="Q84" s="11">
        <v>201601211</v>
      </c>
      <c r="R84" s="11">
        <v>1</v>
      </c>
    </row>
    <row r="85" spans="1:18">
      <c r="A85" t="str">
        <f t="shared" si="1"/>
        <v>1-201601211-22_45_53</v>
      </c>
      <c r="B85" s="11" t="s">
        <v>179</v>
      </c>
      <c r="C85" s="11">
        <v>0</v>
      </c>
      <c r="D85" s="11">
        <v>0</v>
      </c>
      <c r="E85" s="11">
        <v>1</v>
      </c>
      <c r="F85" s="11">
        <v>0</v>
      </c>
      <c r="G85" s="11">
        <v>0</v>
      </c>
      <c r="H85" s="11">
        <v>0</v>
      </c>
      <c r="I85" s="11">
        <v>1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201601211</v>
      </c>
      <c r="R85" s="11">
        <v>1</v>
      </c>
    </row>
    <row r="86" spans="1:18">
      <c r="A86" t="str">
        <f t="shared" si="1"/>
        <v>1-201601211-22_50_53</v>
      </c>
      <c r="B86" s="11" t="s">
        <v>180</v>
      </c>
      <c r="C86" s="11">
        <v>0</v>
      </c>
      <c r="D86" s="11">
        <v>1</v>
      </c>
      <c r="E86" s="11">
        <v>1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1</v>
      </c>
      <c r="L86" s="11">
        <v>1</v>
      </c>
      <c r="M86" s="11">
        <v>0</v>
      </c>
      <c r="N86" s="11">
        <v>0</v>
      </c>
      <c r="O86" s="11">
        <v>0</v>
      </c>
      <c r="P86" s="11">
        <v>0</v>
      </c>
      <c r="Q86" s="11">
        <v>201601211</v>
      </c>
      <c r="R86" s="11">
        <v>1</v>
      </c>
    </row>
    <row r="87" spans="1:18">
      <c r="A87" t="str">
        <f t="shared" si="1"/>
        <v>1-201601211-22_55_53</v>
      </c>
      <c r="B87" s="11" t="s">
        <v>181</v>
      </c>
      <c r="C87" s="11">
        <v>0</v>
      </c>
      <c r="D87" s="11">
        <v>0</v>
      </c>
      <c r="E87" s="11">
        <v>1</v>
      </c>
      <c r="F87" s="11">
        <v>1</v>
      </c>
      <c r="G87" s="11">
        <v>0</v>
      </c>
      <c r="H87" s="11">
        <v>0</v>
      </c>
      <c r="I87" s="11">
        <v>0</v>
      </c>
      <c r="J87" s="11">
        <v>0</v>
      </c>
      <c r="K87" s="11">
        <v>1</v>
      </c>
      <c r="L87" s="11">
        <v>0</v>
      </c>
      <c r="M87" s="11">
        <v>1</v>
      </c>
      <c r="N87" s="11">
        <v>0</v>
      </c>
      <c r="O87" s="11">
        <v>0</v>
      </c>
      <c r="P87" s="11">
        <v>0</v>
      </c>
      <c r="Q87" s="11">
        <v>201601211</v>
      </c>
      <c r="R87" s="11">
        <v>1</v>
      </c>
    </row>
    <row r="88" spans="1:18">
      <c r="A88" t="str">
        <f t="shared" si="1"/>
        <v>1-201601221-00_25_54</v>
      </c>
      <c r="B88" s="11" t="s">
        <v>182</v>
      </c>
      <c r="C88" s="11">
        <v>0</v>
      </c>
      <c r="D88" s="11">
        <v>0</v>
      </c>
      <c r="E88" s="11">
        <v>1</v>
      </c>
      <c r="F88" s="11">
        <v>0</v>
      </c>
      <c r="G88" s="11">
        <v>0</v>
      </c>
      <c r="H88" s="11">
        <v>0</v>
      </c>
      <c r="I88" s="11">
        <v>1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201601221</v>
      </c>
      <c r="R88" s="11">
        <v>1</v>
      </c>
    </row>
    <row r="89" spans="1:18">
      <c r="A89" t="str">
        <f t="shared" si="1"/>
        <v>1-201601221-00_30_54</v>
      </c>
      <c r="B89" s="11" t="s">
        <v>183</v>
      </c>
      <c r="C89" s="11">
        <v>0</v>
      </c>
      <c r="D89" s="11">
        <v>1</v>
      </c>
      <c r="E89" s="11">
        <v>0</v>
      </c>
      <c r="F89" s="11">
        <v>0</v>
      </c>
      <c r="G89" s="11">
        <v>0</v>
      </c>
      <c r="H89" s="11">
        <v>1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201601221</v>
      </c>
      <c r="R89" s="11">
        <v>1</v>
      </c>
    </row>
    <row r="90" spans="1:18">
      <c r="A90" t="str">
        <f t="shared" si="1"/>
        <v>1-201601221-00_35_54</v>
      </c>
      <c r="B90" s="11" t="s">
        <v>184</v>
      </c>
      <c r="C90" s="11">
        <v>0</v>
      </c>
      <c r="D90" s="11">
        <v>1</v>
      </c>
      <c r="E90" s="11">
        <v>0</v>
      </c>
      <c r="F90" s="11">
        <v>0</v>
      </c>
      <c r="G90" s="11">
        <v>0</v>
      </c>
      <c r="H90" s="11">
        <v>1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201601221</v>
      </c>
      <c r="R90" s="11">
        <v>1</v>
      </c>
    </row>
    <row r="91" spans="1:18">
      <c r="A91" t="str">
        <f t="shared" si="1"/>
        <v>1-201601221-00_55_54</v>
      </c>
      <c r="B91" s="11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</v>
      </c>
      <c r="N91" s="11">
        <v>0</v>
      </c>
      <c r="O91" s="11">
        <v>0</v>
      </c>
      <c r="P91" s="11">
        <v>1</v>
      </c>
      <c r="Q91" s="11">
        <v>201601221</v>
      </c>
      <c r="R91" s="11">
        <v>1</v>
      </c>
    </row>
    <row r="92" spans="1:18">
      <c r="A92" t="str">
        <f t="shared" si="1"/>
        <v>1-201601221-01_00_54</v>
      </c>
      <c r="B92" s="11" t="s">
        <v>186</v>
      </c>
      <c r="C92" s="11">
        <v>0</v>
      </c>
      <c r="D92" s="11">
        <v>1</v>
      </c>
      <c r="E92" s="11">
        <v>1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1</v>
      </c>
      <c r="L92" s="11">
        <v>1</v>
      </c>
      <c r="M92" s="11">
        <v>0</v>
      </c>
      <c r="N92" s="11">
        <v>0</v>
      </c>
      <c r="O92" s="11">
        <v>0</v>
      </c>
      <c r="P92" s="11">
        <v>0</v>
      </c>
      <c r="Q92" s="11">
        <v>201601221</v>
      </c>
      <c r="R92" s="11">
        <v>1</v>
      </c>
    </row>
    <row r="93" spans="1:18">
      <c r="A93" t="str">
        <f t="shared" si="1"/>
        <v>1-201601221-13_24_10</v>
      </c>
      <c r="B93" s="11" t="s">
        <v>187</v>
      </c>
      <c r="C93" s="11">
        <v>1</v>
      </c>
      <c r="D93" s="11">
        <v>0</v>
      </c>
      <c r="E93" s="11">
        <v>0</v>
      </c>
      <c r="F93" s="11">
        <v>0</v>
      </c>
      <c r="G93" s="11">
        <v>1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201601221</v>
      </c>
      <c r="R93" s="11">
        <v>1</v>
      </c>
    </row>
    <row r="94" spans="1:18">
      <c r="A94" t="str">
        <f t="shared" si="1"/>
        <v>1-201601221-13_29_10</v>
      </c>
      <c r="B94" s="11" t="s">
        <v>188</v>
      </c>
      <c r="C94" s="11">
        <v>1</v>
      </c>
      <c r="D94" s="11">
        <v>0</v>
      </c>
      <c r="E94" s="11">
        <v>0</v>
      </c>
      <c r="F94" s="11">
        <v>0</v>
      </c>
      <c r="G94" s="11">
        <v>1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201601221</v>
      </c>
      <c r="R94" s="11">
        <v>1</v>
      </c>
    </row>
    <row r="95" spans="1:18">
      <c r="A95" t="str">
        <f t="shared" si="1"/>
        <v>1-201601221-13_34_10</v>
      </c>
      <c r="B95" s="11" t="s">
        <v>190</v>
      </c>
      <c r="C95" s="11">
        <v>0</v>
      </c>
      <c r="D95" s="11">
        <v>1</v>
      </c>
      <c r="E95" s="11">
        <v>1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1</v>
      </c>
      <c r="L95" s="11">
        <v>1</v>
      </c>
      <c r="M95" s="11">
        <v>0</v>
      </c>
      <c r="N95" s="11">
        <v>0</v>
      </c>
      <c r="O95" s="11">
        <v>0</v>
      </c>
      <c r="P95" s="11">
        <v>0</v>
      </c>
      <c r="Q95" s="11">
        <v>201601221</v>
      </c>
      <c r="R95" s="11">
        <v>1</v>
      </c>
    </row>
    <row r="96" spans="1:18">
      <c r="A96" t="str">
        <f t="shared" si="1"/>
        <v>1-201601221-13_39_10</v>
      </c>
      <c r="B96" s="11" t="s">
        <v>191</v>
      </c>
      <c r="C96" s="11">
        <v>1</v>
      </c>
      <c r="D96" s="11">
        <v>0</v>
      </c>
      <c r="E96" s="11">
        <v>1</v>
      </c>
      <c r="F96" s="11">
        <v>0</v>
      </c>
      <c r="G96" s="11">
        <v>0</v>
      </c>
      <c r="H96" s="11">
        <v>0</v>
      </c>
      <c r="I96" s="11">
        <v>0</v>
      </c>
      <c r="J96" s="11">
        <v>1</v>
      </c>
      <c r="K96" s="11">
        <v>1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201601221</v>
      </c>
      <c r="R96" s="11">
        <v>1</v>
      </c>
    </row>
    <row r="97" spans="1:18">
      <c r="A97" t="str">
        <f t="shared" si="1"/>
        <v>1-201601221-13_44_10</v>
      </c>
      <c r="B97" s="11" t="s">
        <v>192</v>
      </c>
      <c r="C97" s="11">
        <v>0</v>
      </c>
      <c r="D97" s="11">
        <v>1</v>
      </c>
      <c r="E97" s="11">
        <v>0</v>
      </c>
      <c r="F97" s="11">
        <v>0</v>
      </c>
      <c r="G97" s="11">
        <v>0</v>
      </c>
      <c r="H97" s="11">
        <v>1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201601221</v>
      </c>
      <c r="R97" s="11">
        <v>1</v>
      </c>
    </row>
    <row r="98" spans="1:18">
      <c r="A98" t="str">
        <f t="shared" si="1"/>
        <v>1-201601221-13_49_10</v>
      </c>
      <c r="B98" s="11" t="s">
        <v>66</v>
      </c>
      <c r="C98" s="11">
        <v>1</v>
      </c>
      <c r="D98" s="11">
        <v>0</v>
      </c>
      <c r="E98" s="11">
        <v>0</v>
      </c>
      <c r="F98" s="11">
        <v>0</v>
      </c>
      <c r="G98" s="11">
        <v>1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201601221</v>
      </c>
      <c r="R98" s="11">
        <v>1</v>
      </c>
    </row>
    <row r="99" spans="1:18">
      <c r="A99" t="str">
        <f t="shared" si="1"/>
        <v>1-201601221-13_54_10</v>
      </c>
      <c r="B99" s="11" t="s">
        <v>193</v>
      </c>
      <c r="C99" s="11">
        <v>1</v>
      </c>
      <c r="D99" s="11">
        <v>1</v>
      </c>
      <c r="E99" s="11">
        <v>1</v>
      </c>
      <c r="F99" s="11">
        <v>0</v>
      </c>
      <c r="G99" s="11">
        <v>0</v>
      </c>
      <c r="H99" s="11">
        <v>0</v>
      </c>
      <c r="I99" s="11">
        <v>0</v>
      </c>
      <c r="J99" s="11">
        <v>1</v>
      </c>
      <c r="K99" s="11">
        <v>1</v>
      </c>
      <c r="L99" s="11">
        <v>1</v>
      </c>
      <c r="M99" s="11">
        <v>0</v>
      </c>
      <c r="N99" s="11">
        <v>0</v>
      </c>
      <c r="O99" s="11">
        <v>0</v>
      </c>
      <c r="P99" s="11">
        <v>0</v>
      </c>
      <c r="Q99" s="11">
        <v>201601221</v>
      </c>
      <c r="R99" s="11">
        <v>1</v>
      </c>
    </row>
    <row r="100" spans="1:18">
      <c r="A100" t="str">
        <f t="shared" si="1"/>
        <v>1-201601221-13_59_10</v>
      </c>
      <c r="B100" s="11" t="s">
        <v>194</v>
      </c>
      <c r="C100" s="11">
        <v>0</v>
      </c>
      <c r="D100" s="11">
        <v>0</v>
      </c>
      <c r="E100" s="11">
        <v>1</v>
      </c>
      <c r="F100" s="11">
        <v>0</v>
      </c>
      <c r="G100" s="11">
        <v>0</v>
      </c>
      <c r="H100" s="11">
        <v>0</v>
      </c>
      <c r="I100" s="11">
        <v>1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201601221</v>
      </c>
      <c r="R100" s="11">
        <v>1</v>
      </c>
    </row>
    <row r="101" spans="1:18">
      <c r="A101" t="str">
        <f t="shared" si="1"/>
        <v>1-201601221-14_04_10</v>
      </c>
      <c r="B101" s="11" t="s">
        <v>70</v>
      </c>
      <c r="C101" s="11">
        <v>1</v>
      </c>
      <c r="D101" s="11">
        <v>0</v>
      </c>
      <c r="E101" s="11">
        <v>0</v>
      </c>
      <c r="F101" s="11">
        <v>0</v>
      </c>
      <c r="G101" s="11">
        <v>1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201601221</v>
      </c>
      <c r="R101" s="11">
        <v>1</v>
      </c>
    </row>
    <row r="102" spans="1:18">
      <c r="A102" t="str">
        <f t="shared" si="1"/>
        <v>1-201601221-14_09_10</v>
      </c>
      <c r="B102" s="11" t="s">
        <v>195</v>
      </c>
      <c r="C102" s="11">
        <v>1</v>
      </c>
      <c r="D102" s="11">
        <v>0</v>
      </c>
      <c r="E102" s="11">
        <v>1</v>
      </c>
      <c r="F102" s="11">
        <v>0</v>
      </c>
      <c r="G102" s="11">
        <v>0</v>
      </c>
      <c r="H102" s="11">
        <v>0</v>
      </c>
      <c r="I102" s="11">
        <v>0</v>
      </c>
      <c r="J102" s="11">
        <v>1</v>
      </c>
      <c r="K102" s="11">
        <v>1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201601221</v>
      </c>
      <c r="R102" s="11">
        <v>1</v>
      </c>
    </row>
    <row r="103" spans="1:18">
      <c r="A103" t="str">
        <f t="shared" si="1"/>
        <v>1-201601221-14_14_11</v>
      </c>
      <c r="B103" s="11" t="s">
        <v>196</v>
      </c>
      <c r="C103" s="11">
        <v>0</v>
      </c>
      <c r="D103" s="11">
        <v>1</v>
      </c>
      <c r="E103" s="11">
        <v>0</v>
      </c>
      <c r="F103" s="11">
        <v>0</v>
      </c>
      <c r="G103" s="11">
        <v>0</v>
      </c>
      <c r="H103" s="11">
        <v>1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201601221</v>
      </c>
      <c r="R103" s="11">
        <v>1</v>
      </c>
    </row>
    <row r="104" spans="1:18">
      <c r="A104" t="str">
        <f t="shared" si="1"/>
        <v>1-201601221-14_19_11</v>
      </c>
      <c r="B104" s="11" t="s">
        <v>197</v>
      </c>
      <c r="C104" s="11">
        <v>0</v>
      </c>
      <c r="D104" s="11">
        <v>1</v>
      </c>
      <c r="E104" s="11">
        <v>0</v>
      </c>
      <c r="F104" s="11">
        <v>0</v>
      </c>
      <c r="G104" s="11">
        <v>0</v>
      </c>
      <c r="H104" s="11">
        <v>1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201601221</v>
      </c>
      <c r="R104" s="11">
        <v>1</v>
      </c>
    </row>
    <row r="105" spans="1:18">
      <c r="A105" t="str">
        <f t="shared" si="1"/>
        <v>1-201601221-14_24_11</v>
      </c>
      <c r="B105" s="11" t="s">
        <v>198</v>
      </c>
      <c r="C105" s="11">
        <v>0</v>
      </c>
      <c r="D105" s="11">
        <v>0</v>
      </c>
      <c r="E105" s="11">
        <v>1</v>
      </c>
      <c r="F105" s="11">
        <v>0</v>
      </c>
      <c r="G105" s="11">
        <v>0</v>
      </c>
      <c r="H105" s="11">
        <v>0</v>
      </c>
      <c r="I105" s="11">
        <v>1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201601221</v>
      </c>
      <c r="R105" s="11">
        <v>1</v>
      </c>
    </row>
    <row r="106" spans="1:18">
      <c r="A106" t="str">
        <f t="shared" si="1"/>
        <v>1-201601221-14_31_30</v>
      </c>
      <c r="B106" s="11" t="s">
        <v>200</v>
      </c>
      <c r="C106" s="11">
        <v>1</v>
      </c>
      <c r="D106" s="11">
        <v>0</v>
      </c>
      <c r="E106" s="11">
        <v>0</v>
      </c>
      <c r="F106" s="11">
        <v>0</v>
      </c>
      <c r="G106" s="11">
        <v>1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201601221</v>
      </c>
      <c r="R106" s="11">
        <v>1</v>
      </c>
    </row>
    <row r="107" spans="1:18">
      <c r="A107" t="str">
        <f t="shared" si="1"/>
        <v>1-201601221-14_36_30</v>
      </c>
      <c r="B107" s="11" t="s">
        <v>203</v>
      </c>
      <c r="C107" s="11">
        <v>0</v>
      </c>
      <c r="D107" s="11">
        <v>0</v>
      </c>
      <c r="E107" s="11">
        <v>1</v>
      </c>
      <c r="F107" s="11">
        <v>0</v>
      </c>
      <c r="G107" s="11">
        <v>0</v>
      </c>
      <c r="H107" s="11">
        <v>0</v>
      </c>
      <c r="I107" s="11">
        <v>1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201601221</v>
      </c>
      <c r="R107" s="11">
        <v>1</v>
      </c>
    </row>
    <row r="108" spans="1:18">
      <c r="A108" t="str">
        <f t="shared" si="1"/>
        <v>1-201601221-14_41_30</v>
      </c>
      <c r="B108" s="11" t="s">
        <v>204</v>
      </c>
      <c r="C108" s="11">
        <v>0</v>
      </c>
      <c r="D108" s="11">
        <v>0</v>
      </c>
      <c r="E108" s="11">
        <v>1</v>
      </c>
      <c r="F108" s="11">
        <v>0</v>
      </c>
      <c r="G108" s="11">
        <v>0</v>
      </c>
      <c r="H108" s="11">
        <v>0</v>
      </c>
      <c r="I108" s="11">
        <v>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201601221</v>
      </c>
      <c r="R108" s="11">
        <v>1</v>
      </c>
    </row>
    <row r="109" spans="1:18">
      <c r="A109" t="str">
        <f t="shared" si="1"/>
        <v>1-201601221-14_46_30</v>
      </c>
      <c r="B109" s="11" t="s">
        <v>75</v>
      </c>
      <c r="C109" s="11">
        <v>1</v>
      </c>
      <c r="D109" s="11">
        <v>0</v>
      </c>
      <c r="E109" s="11">
        <v>0</v>
      </c>
      <c r="F109" s="11">
        <v>0</v>
      </c>
      <c r="G109" s="11">
        <v>1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201601221</v>
      </c>
      <c r="R109" s="11">
        <v>1</v>
      </c>
    </row>
    <row r="110" spans="1:18">
      <c r="A110" t="str">
        <f t="shared" si="1"/>
        <v>1-201601221-14_51_30</v>
      </c>
      <c r="B110" s="11" t="s">
        <v>205</v>
      </c>
      <c r="C110" s="11">
        <v>1</v>
      </c>
      <c r="D110" s="11">
        <v>0</v>
      </c>
      <c r="E110" s="11">
        <v>0</v>
      </c>
      <c r="F110" s="11">
        <v>0</v>
      </c>
      <c r="G110" s="11">
        <v>1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201601221</v>
      </c>
      <c r="R110" s="11">
        <v>1</v>
      </c>
    </row>
    <row r="111" spans="1:18">
      <c r="A111" t="str">
        <f t="shared" si="1"/>
        <v>1-201601221-15_57_25</v>
      </c>
      <c r="B111" s="11" t="s">
        <v>206</v>
      </c>
      <c r="C111" s="11">
        <v>1</v>
      </c>
      <c r="D111" s="11">
        <v>0</v>
      </c>
      <c r="E111" s="11">
        <v>0</v>
      </c>
      <c r="F111" s="11">
        <v>0</v>
      </c>
      <c r="G111" s="11">
        <v>1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201601221</v>
      </c>
      <c r="R111" s="11">
        <v>1</v>
      </c>
    </row>
    <row r="112" spans="1:18">
      <c r="A112" t="str">
        <f t="shared" si="1"/>
        <v>1-201601221-16_02_25</v>
      </c>
      <c r="B112" s="11" t="s">
        <v>207</v>
      </c>
      <c r="C112" s="11">
        <v>1</v>
      </c>
      <c r="D112" s="11">
        <v>0</v>
      </c>
      <c r="E112" s="11">
        <v>0</v>
      </c>
      <c r="F112" s="11">
        <v>0</v>
      </c>
      <c r="G112" s="11">
        <v>1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201601221</v>
      </c>
      <c r="R112" s="11">
        <v>1</v>
      </c>
    </row>
    <row r="113" spans="1:18">
      <c r="A113" t="str">
        <f t="shared" si="1"/>
        <v>1-201601221-16_07_25</v>
      </c>
      <c r="B113" s="11" t="s">
        <v>210</v>
      </c>
      <c r="C113" s="11">
        <v>0</v>
      </c>
      <c r="D113" s="11">
        <v>1</v>
      </c>
      <c r="E113" s="11">
        <v>0</v>
      </c>
      <c r="F113" s="11">
        <v>0</v>
      </c>
      <c r="G113" s="11">
        <v>0</v>
      </c>
      <c r="H113" s="11">
        <v>1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201601221</v>
      </c>
      <c r="R113" s="11">
        <v>1</v>
      </c>
    </row>
    <row r="114" spans="1:18">
      <c r="A114" t="str">
        <f t="shared" si="1"/>
        <v>1-201601221-16_12_25</v>
      </c>
      <c r="B114" s="11" t="s">
        <v>212</v>
      </c>
      <c r="C114" s="11">
        <v>0</v>
      </c>
      <c r="D114" s="11">
        <v>1</v>
      </c>
      <c r="E114" s="11">
        <v>1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1</v>
      </c>
      <c r="L114" s="11">
        <v>1</v>
      </c>
      <c r="M114" s="11">
        <v>0</v>
      </c>
      <c r="N114" s="11">
        <v>0</v>
      </c>
      <c r="O114" s="11">
        <v>0</v>
      </c>
      <c r="P114" s="11">
        <v>0</v>
      </c>
      <c r="Q114" s="11">
        <v>201601221</v>
      </c>
      <c r="R114" s="11">
        <v>1</v>
      </c>
    </row>
    <row r="115" spans="1:18">
      <c r="A115" t="str">
        <f t="shared" si="1"/>
        <v>1-201601221-16_17_25</v>
      </c>
      <c r="B115" s="11" t="s">
        <v>213</v>
      </c>
      <c r="C115" s="11">
        <v>0</v>
      </c>
      <c r="D115" s="11">
        <v>1</v>
      </c>
      <c r="E115" s="11">
        <v>0</v>
      </c>
      <c r="F115" s="11">
        <v>0</v>
      </c>
      <c r="G115" s="11">
        <v>0</v>
      </c>
      <c r="H115" s="11">
        <v>1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201601221</v>
      </c>
      <c r="R115" s="11">
        <v>1</v>
      </c>
    </row>
    <row r="116" spans="1:18">
      <c r="A116" t="str">
        <f t="shared" si="1"/>
        <v>2-201601182-12_17_58</v>
      </c>
      <c r="B116" s="11" t="s">
        <v>53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1</v>
      </c>
      <c r="N116" s="11">
        <v>0</v>
      </c>
      <c r="O116" s="11">
        <v>0</v>
      </c>
      <c r="P116" s="11">
        <v>1</v>
      </c>
      <c r="Q116" s="11">
        <v>201601182</v>
      </c>
      <c r="R116" s="11">
        <v>2</v>
      </c>
    </row>
    <row r="117" spans="1:18">
      <c r="A117" t="str">
        <f t="shared" si="1"/>
        <v>2-201601182-12_27_58</v>
      </c>
      <c r="B117" s="11" t="s">
        <v>60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1</v>
      </c>
      <c r="N117" s="11">
        <v>0</v>
      </c>
      <c r="O117" s="11">
        <v>0</v>
      </c>
      <c r="P117" s="11">
        <v>1</v>
      </c>
      <c r="Q117" s="11">
        <v>201601182</v>
      </c>
      <c r="R117" s="11">
        <v>2</v>
      </c>
    </row>
    <row r="118" spans="1:18">
      <c r="A118" t="str">
        <f t="shared" si="1"/>
        <v>2-201601182-12_32_58</v>
      </c>
      <c r="B118" s="11" t="s">
        <v>61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1</v>
      </c>
      <c r="N118" s="11">
        <v>0</v>
      </c>
      <c r="O118" s="11">
        <v>0</v>
      </c>
      <c r="P118" s="11">
        <v>1</v>
      </c>
      <c r="Q118" s="11">
        <v>201601182</v>
      </c>
      <c r="R118" s="11">
        <v>2</v>
      </c>
    </row>
    <row r="119" spans="1:18">
      <c r="A119" t="str">
        <f t="shared" si="1"/>
        <v>2-201601182-13_47_58</v>
      </c>
      <c r="B119" s="11" t="s">
        <v>65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201601182</v>
      </c>
      <c r="R119" s="11">
        <v>2</v>
      </c>
    </row>
    <row r="120" spans="1:18">
      <c r="A120" t="str">
        <f t="shared" si="1"/>
        <v>2-201601182-13_49_10</v>
      </c>
      <c r="B120" s="11" t="s">
        <v>66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1</v>
      </c>
      <c r="N120" s="11">
        <v>0</v>
      </c>
      <c r="O120" s="11">
        <v>0</v>
      </c>
      <c r="P120" s="11">
        <v>1</v>
      </c>
      <c r="Q120" s="11">
        <v>201601182</v>
      </c>
      <c r="R120" s="11">
        <v>2</v>
      </c>
    </row>
    <row r="121" spans="1:18">
      <c r="A121" t="str">
        <f t="shared" si="1"/>
        <v>2-201601182-13_52_58</v>
      </c>
      <c r="B121" s="11" t="s">
        <v>69</v>
      </c>
      <c r="C121" s="11">
        <v>0</v>
      </c>
      <c r="D121" s="11">
        <v>1</v>
      </c>
      <c r="E121" s="11">
        <v>0</v>
      </c>
      <c r="F121" s="11">
        <v>0</v>
      </c>
      <c r="G121" s="11">
        <v>0</v>
      </c>
      <c r="H121" s="11">
        <v>1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201601182</v>
      </c>
      <c r="R121" s="11">
        <v>2</v>
      </c>
    </row>
    <row r="122" spans="1:18">
      <c r="A122" t="str">
        <f t="shared" si="1"/>
        <v>2-201601182-14_04_10</v>
      </c>
      <c r="B122" s="11" t="s">
        <v>70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1</v>
      </c>
      <c r="N122" s="11">
        <v>0</v>
      </c>
      <c r="O122" s="11">
        <v>0</v>
      </c>
      <c r="P122" s="11">
        <v>1</v>
      </c>
      <c r="Q122" s="11">
        <v>201601182</v>
      </c>
      <c r="R122" s="11">
        <v>2</v>
      </c>
    </row>
    <row r="123" spans="1:18">
      <c r="A123" t="str">
        <f t="shared" si="1"/>
        <v>2-201601182-14_46_30</v>
      </c>
      <c r="B123" s="11" t="s">
        <v>75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1</v>
      </c>
      <c r="N123" s="11">
        <v>0</v>
      </c>
      <c r="O123" s="11">
        <v>0</v>
      </c>
      <c r="P123" s="11">
        <v>1</v>
      </c>
      <c r="Q123" s="11">
        <v>201601182</v>
      </c>
      <c r="R123" s="11">
        <v>2</v>
      </c>
    </row>
    <row r="124" spans="1:18">
      <c r="A124" t="str">
        <f t="shared" si="1"/>
        <v>2-201601182-15_07_34</v>
      </c>
      <c r="B124" s="11" t="s">
        <v>79</v>
      </c>
      <c r="C124" s="11">
        <v>0</v>
      </c>
      <c r="D124" s="11">
        <v>0</v>
      </c>
      <c r="E124" s="11">
        <v>1</v>
      </c>
      <c r="F124" s="11">
        <v>0</v>
      </c>
      <c r="G124" s="11">
        <v>0</v>
      </c>
      <c r="H124" s="11">
        <v>0</v>
      </c>
      <c r="I124" s="11">
        <v>1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201601182</v>
      </c>
      <c r="R124" s="11">
        <v>2</v>
      </c>
    </row>
    <row r="125" spans="1:18">
      <c r="A125" t="str">
        <f t="shared" si="1"/>
        <v>2-201601192-15_36_01</v>
      </c>
      <c r="B125" s="11" t="s">
        <v>88</v>
      </c>
      <c r="C125" s="11">
        <v>0</v>
      </c>
      <c r="D125" s="11">
        <v>0</v>
      </c>
      <c r="E125" s="11">
        <v>0</v>
      </c>
      <c r="F125" s="11">
        <v>1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1</v>
      </c>
      <c r="Q125" s="11">
        <v>201601192</v>
      </c>
      <c r="R125" s="11">
        <v>2</v>
      </c>
    </row>
    <row r="126" spans="1:18">
      <c r="A126" t="str">
        <f t="shared" si="1"/>
        <v>2-201601192-15_41_01</v>
      </c>
      <c r="B126" s="11" t="s">
        <v>92</v>
      </c>
      <c r="C126" s="11">
        <v>0</v>
      </c>
      <c r="D126" s="11">
        <v>1</v>
      </c>
      <c r="E126" s="11">
        <v>0</v>
      </c>
      <c r="F126" s="11">
        <v>0</v>
      </c>
      <c r="G126" s="11">
        <v>0</v>
      </c>
      <c r="H126" s="11">
        <v>1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201601192</v>
      </c>
      <c r="R126" s="11">
        <v>2</v>
      </c>
    </row>
    <row r="127" spans="1:18">
      <c r="A127" t="str">
        <f t="shared" si="1"/>
        <v>2-201601192-15_49_34</v>
      </c>
      <c r="B127" s="11" t="s">
        <v>94</v>
      </c>
      <c r="C127" s="11">
        <v>0</v>
      </c>
      <c r="D127" s="11">
        <v>0</v>
      </c>
      <c r="E127" s="11">
        <v>1</v>
      </c>
      <c r="F127" s="11">
        <v>0</v>
      </c>
      <c r="G127" s="11">
        <v>0</v>
      </c>
      <c r="H127" s="11">
        <v>0</v>
      </c>
      <c r="I127" s="11">
        <v>1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201601192</v>
      </c>
      <c r="R127" s="11">
        <v>2</v>
      </c>
    </row>
    <row r="128" spans="1:18">
      <c r="A128" t="str">
        <f t="shared" si="1"/>
        <v>2-201601192-15_59_34</v>
      </c>
      <c r="B128" s="11" t="s">
        <v>98</v>
      </c>
      <c r="C128" s="11">
        <v>0</v>
      </c>
      <c r="D128" s="11">
        <v>0</v>
      </c>
      <c r="E128" s="11">
        <v>0</v>
      </c>
      <c r="F128" s="11">
        <v>1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1</v>
      </c>
      <c r="Q128" s="11">
        <v>201601192</v>
      </c>
      <c r="R128" s="11">
        <v>2</v>
      </c>
    </row>
    <row r="129" spans="1:18">
      <c r="A129" t="str">
        <f t="shared" si="1"/>
        <v>2-201601192-16_04_34</v>
      </c>
      <c r="B129" s="11" t="s">
        <v>103</v>
      </c>
      <c r="C129" s="11">
        <v>0</v>
      </c>
      <c r="D129" s="11">
        <v>0</v>
      </c>
      <c r="E129" s="11">
        <v>0</v>
      </c>
      <c r="F129" s="11">
        <v>1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1</v>
      </c>
      <c r="Q129" s="11">
        <v>201601192</v>
      </c>
      <c r="R129" s="11">
        <v>2</v>
      </c>
    </row>
    <row r="130" spans="1:18">
      <c r="A130" t="str">
        <f t="shared" ref="A130:A193" si="2">R130&amp;"-"&amp;Q130&amp;"-"&amp;B130</f>
        <v>2-201601192-16_09_34</v>
      </c>
      <c r="B130" s="11" t="s">
        <v>215</v>
      </c>
      <c r="C130" s="11">
        <v>0</v>
      </c>
      <c r="D130" s="11">
        <v>0</v>
      </c>
      <c r="E130" s="11">
        <v>0</v>
      </c>
      <c r="F130" s="11">
        <v>1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1</v>
      </c>
      <c r="Q130" s="11">
        <v>201601192</v>
      </c>
      <c r="R130" s="11">
        <v>2</v>
      </c>
    </row>
    <row r="131" spans="1:18">
      <c r="A131" t="str">
        <f t="shared" si="2"/>
        <v>2-201601192-16_14_34</v>
      </c>
      <c r="B131" s="11" t="s">
        <v>106</v>
      </c>
      <c r="C131" s="11">
        <v>0</v>
      </c>
      <c r="D131" s="11">
        <v>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201601192</v>
      </c>
      <c r="R131" s="11">
        <v>2</v>
      </c>
    </row>
    <row r="132" spans="1:18">
      <c r="A132" t="str">
        <f t="shared" si="2"/>
        <v>2-201601192-16_19_34</v>
      </c>
      <c r="B132" s="11" t="s">
        <v>107</v>
      </c>
      <c r="C132" s="11">
        <v>0</v>
      </c>
      <c r="D132" s="11">
        <v>0</v>
      </c>
      <c r="E132" s="11">
        <v>0</v>
      </c>
      <c r="F132" s="11">
        <v>1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1</v>
      </c>
      <c r="Q132" s="11">
        <v>201601192</v>
      </c>
      <c r="R132" s="11">
        <v>2</v>
      </c>
    </row>
    <row r="133" spans="1:18">
      <c r="A133" t="str">
        <f t="shared" si="2"/>
        <v>2-201601192-19_23_02</v>
      </c>
      <c r="B133" s="11" t="s">
        <v>112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201601192</v>
      </c>
      <c r="R133" s="11">
        <v>2</v>
      </c>
    </row>
    <row r="134" spans="1:18">
      <c r="A134" t="str">
        <f t="shared" si="2"/>
        <v>2-201601192-19_58_02</v>
      </c>
      <c r="B134" s="11" t="s">
        <v>119</v>
      </c>
      <c r="C134" s="11">
        <v>1</v>
      </c>
      <c r="D134" s="11">
        <v>0</v>
      </c>
      <c r="E134" s="11">
        <v>0</v>
      </c>
      <c r="F134" s="11">
        <v>0</v>
      </c>
      <c r="G134" s="11">
        <v>1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201601192</v>
      </c>
      <c r="R134" s="11">
        <v>2</v>
      </c>
    </row>
    <row r="135" spans="1:18">
      <c r="A135" t="str">
        <f t="shared" si="2"/>
        <v>2-201601192-20_13_02</v>
      </c>
      <c r="B135" s="11" t="s">
        <v>122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1</v>
      </c>
      <c r="N135" s="11">
        <v>0</v>
      </c>
      <c r="O135" s="11">
        <v>0</v>
      </c>
      <c r="P135" s="11">
        <v>1</v>
      </c>
      <c r="Q135" s="11">
        <v>201601192</v>
      </c>
      <c r="R135" s="11">
        <v>2</v>
      </c>
    </row>
    <row r="136" spans="1:18">
      <c r="A136" t="str">
        <f t="shared" si="2"/>
        <v>2-201601192-20_18_02</v>
      </c>
      <c r="B136" s="11" t="s">
        <v>123</v>
      </c>
      <c r="C136" s="11">
        <v>0</v>
      </c>
      <c r="D136" s="11">
        <v>1</v>
      </c>
      <c r="E136" s="11">
        <v>0</v>
      </c>
      <c r="F136" s="11">
        <v>0</v>
      </c>
      <c r="G136" s="11">
        <v>0</v>
      </c>
      <c r="H136" s="11">
        <v>1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201601192</v>
      </c>
      <c r="R136" s="11">
        <v>2</v>
      </c>
    </row>
    <row r="137" spans="1:18">
      <c r="A137" t="str">
        <f t="shared" si="2"/>
        <v>2-201601192-20_23_02</v>
      </c>
      <c r="B137" s="11" t="s">
        <v>124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1</v>
      </c>
      <c r="N137" s="11">
        <v>0</v>
      </c>
      <c r="O137" s="11">
        <v>0</v>
      </c>
      <c r="P137" s="11">
        <v>1</v>
      </c>
      <c r="Q137" s="11">
        <v>201601192</v>
      </c>
      <c r="R137" s="11">
        <v>2</v>
      </c>
    </row>
    <row r="138" spans="1:18">
      <c r="A138" t="str">
        <f t="shared" si="2"/>
        <v>2-201601192-20_28_02</v>
      </c>
      <c r="B138" s="11" t="s">
        <v>125</v>
      </c>
      <c r="C138" s="11">
        <v>0</v>
      </c>
      <c r="D138" s="11">
        <v>0</v>
      </c>
      <c r="E138" s="11">
        <v>0</v>
      </c>
      <c r="F138" s="11">
        <v>1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1</v>
      </c>
      <c r="Q138" s="11">
        <v>201601192</v>
      </c>
      <c r="R138" s="11">
        <v>2</v>
      </c>
    </row>
    <row r="139" spans="1:18">
      <c r="A139" t="str">
        <f t="shared" si="2"/>
        <v>2-201601192-22_39_09</v>
      </c>
      <c r="B139" s="11" t="s">
        <v>126</v>
      </c>
      <c r="C139" s="11">
        <v>0</v>
      </c>
      <c r="D139" s="11">
        <v>0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1</v>
      </c>
      <c r="Q139" s="11">
        <v>201601192</v>
      </c>
      <c r="R139" s="11">
        <v>2</v>
      </c>
    </row>
    <row r="140" spans="1:18">
      <c r="A140" t="str">
        <f t="shared" si="2"/>
        <v>2-201601192-23_49_09</v>
      </c>
      <c r="B140" s="11" t="s">
        <v>127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201601192</v>
      </c>
      <c r="R140" s="11">
        <v>2</v>
      </c>
    </row>
    <row r="141" spans="1:18">
      <c r="A141" t="str">
        <f t="shared" si="2"/>
        <v>2-201601202-12_26_33</v>
      </c>
      <c r="B141" s="11" t="s">
        <v>128</v>
      </c>
      <c r="C141" s="11">
        <v>0</v>
      </c>
      <c r="D141" s="11">
        <v>0</v>
      </c>
      <c r="E141" s="11">
        <v>0</v>
      </c>
      <c r="F141" s="11">
        <v>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1</v>
      </c>
      <c r="Q141" s="11">
        <v>201601202</v>
      </c>
      <c r="R141" s="11">
        <v>2</v>
      </c>
    </row>
    <row r="142" spans="1:18">
      <c r="A142" t="str">
        <f t="shared" si="2"/>
        <v>2-201601202-12_31_32</v>
      </c>
      <c r="B142" s="11" t="s">
        <v>129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201601202</v>
      </c>
      <c r="R142" s="11">
        <v>2</v>
      </c>
    </row>
    <row r="143" spans="1:18">
      <c r="A143" t="str">
        <f t="shared" si="2"/>
        <v>2-201601202-15_36_01</v>
      </c>
      <c r="B143" s="11" t="s">
        <v>88</v>
      </c>
      <c r="C143" s="11">
        <v>0</v>
      </c>
      <c r="D143" s="11">
        <v>1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201601202</v>
      </c>
      <c r="R143" s="11">
        <v>2</v>
      </c>
    </row>
    <row r="144" spans="1:18">
      <c r="A144" t="str">
        <f t="shared" si="2"/>
        <v>2-201601202-16_14_34</v>
      </c>
      <c r="B144" s="11" t="s">
        <v>106</v>
      </c>
      <c r="C144" s="11">
        <v>1</v>
      </c>
      <c r="D144" s="11">
        <v>0</v>
      </c>
      <c r="E144" s="11">
        <v>0</v>
      </c>
      <c r="F144" s="11">
        <v>0</v>
      </c>
      <c r="G144" s="11">
        <v>1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201601202</v>
      </c>
      <c r="R144" s="11">
        <v>2</v>
      </c>
    </row>
    <row r="145" spans="1:18">
      <c r="A145" t="str">
        <f t="shared" si="2"/>
        <v>2-201601202-17_12_24</v>
      </c>
      <c r="B145" s="11" t="s">
        <v>131</v>
      </c>
      <c r="C145" s="11">
        <v>0</v>
      </c>
      <c r="D145" s="11">
        <v>0</v>
      </c>
      <c r="E145" s="11">
        <v>0</v>
      </c>
      <c r="F145" s="11">
        <v>1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1</v>
      </c>
      <c r="Q145" s="11">
        <v>201601202</v>
      </c>
      <c r="R145" s="11">
        <v>2</v>
      </c>
    </row>
    <row r="146" spans="1:18">
      <c r="A146" t="str">
        <f t="shared" si="2"/>
        <v>2-201601202-18_22_24</v>
      </c>
      <c r="B146" s="11" t="s">
        <v>216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201601202</v>
      </c>
      <c r="R146" s="11">
        <v>2</v>
      </c>
    </row>
    <row r="147" spans="1:18">
      <c r="A147" t="str">
        <f t="shared" si="2"/>
        <v>2-201601202-19_48_02</v>
      </c>
      <c r="B147" s="11" t="s">
        <v>137</v>
      </c>
      <c r="C147" s="11">
        <v>0</v>
      </c>
      <c r="D147" s="11">
        <v>0</v>
      </c>
      <c r="E147" s="11">
        <v>1</v>
      </c>
      <c r="F147" s="11">
        <v>0</v>
      </c>
      <c r="G147" s="11">
        <v>0</v>
      </c>
      <c r="H147" s="11">
        <v>0</v>
      </c>
      <c r="I147" s="11">
        <v>1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201601202</v>
      </c>
      <c r="R147" s="11">
        <v>2</v>
      </c>
    </row>
    <row r="148" spans="1:18">
      <c r="A148" t="str">
        <f t="shared" si="2"/>
        <v>2-201601202-19_53_02</v>
      </c>
      <c r="B148" s="11" t="s">
        <v>138</v>
      </c>
      <c r="C148" s="11">
        <v>0</v>
      </c>
      <c r="D148" s="11">
        <v>1</v>
      </c>
      <c r="E148" s="11">
        <v>0</v>
      </c>
      <c r="F148" s="11">
        <v>0</v>
      </c>
      <c r="G148" s="11">
        <v>0</v>
      </c>
      <c r="H148" s="11">
        <v>1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201601202</v>
      </c>
      <c r="R148" s="11">
        <v>2</v>
      </c>
    </row>
    <row r="149" spans="1:18">
      <c r="A149" t="str">
        <f t="shared" si="2"/>
        <v>2-201601202-20_28_02</v>
      </c>
      <c r="B149" s="11" t="s">
        <v>125</v>
      </c>
      <c r="C149" s="11">
        <v>0</v>
      </c>
      <c r="D149" s="11">
        <v>0</v>
      </c>
      <c r="E149" s="11">
        <v>0</v>
      </c>
      <c r="F149" s="11">
        <v>1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1</v>
      </c>
      <c r="Q149" s="11">
        <v>201601202</v>
      </c>
      <c r="R149" s="11">
        <v>2</v>
      </c>
    </row>
    <row r="150" spans="1:18">
      <c r="A150" t="str">
        <f t="shared" si="2"/>
        <v>2-201601202-22_05_53</v>
      </c>
      <c r="B150" s="11" t="s">
        <v>139</v>
      </c>
      <c r="C150" s="11">
        <v>1</v>
      </c>
      <c r="D150" s="11">
        <v>0</v>
      </c>
      <c r="E150" s="11">
        <v>0</v>
      </c>
      <c r="F150" s="11">
        <v>0</v>
      </c>
      <c r="G150" s="11">
        <v>1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201601202</v>
      </c>
      <c r="R150" s="11">
        <v>2</v>
      </c>
    </row>
    <row r="151" spans="1:18">
      <c r="A151" t="str">
        <f t="shared" si="2"/>
        <v>2-201601202-22_40_53</v>
      </c>
      <c r="B151" s="11" t="s">
        <v>142</v>
      </c>
      <c r="C151" s="11">
        <v>0</v>
      </c>
      <c r="D151" s="11">
        <v>0</v>
      </c>
      <c r="E151" s="11">
        <v>0</v>
      </c>
      <c r="F151" s="11">
        <v>1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1</v>
      </c>
      <c r="Q151" s="11">
        <v>201601202</v>
      </c>
      <c r="R151" s="11">
        <v>2</v>
      </c>
    </row>
    <row r="152" spans="1:18">
      <c r="A152" t="str">
        <f t="shared" si="2"/>
        <v>2-201601212-01_53_12</v>
      </c>
      <c r="B152" s="11" t="s">
        <v>143</v>
      </c>
      <c r="C152" s="11">
        <v>0</v>
      </c>
      <c r="D152" s="11">
        <v>0</v>
      </c>
      <c r="E152" s="11">
        <v>1</v>
      </c>
      <c r="F152" s="11">
        <v>0</v>
      </c>
      <c r="G152" s="11">
        <v>0</v>
      </c>
      <c r="H152" s="11">
        <v>0</v>
      </c>
      <c r="I152" s="11">
        <v>1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201601212</v>
      </c>
      <c r="R152" s="11">
        <v>2</v>
      </c>
    </row>
    <row r="153" spans="1:18">
      <c r="A153" t="str">
        <f t="shared" si="2"/>
        <v>2-201601212-01_58_11</v>
      </c>
      <c r="B153" s="11" t="s">
        <v>145</v>
      </c>
      <c r="C153" s="11">
        <v>0</v>
      </c>
      <c r="D153" s="11">
        <v>0</v>
      </c>
      <c r="E153" s="11">
        <v>0</v>
      </c>
      <c r="F153" s="11">
        <v>1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1</v>
      </c>
      <c r="Q153" s="11">
        <v>201601212</v>
      </c>
      <c r="R153" s="11">
        <v>2</v>
      </c>
    </row>
    <row r="154" spans="1:18">
      <c r="A154" t="str">
        <f t="shared" si="2"/>
        <v>2-201601212-02_03_11</v>
      </c>
      <c r="B154" s="11" t="s">
        <v>148</v>
      </c>
      <c r="C154" s="11">
        <v>0</v>
      </c>
      <c r="D154" s="11">
        <v>0</v>
      </c>
      <c r="E154" s="11">
        <v>0</v>
      </c>
      <c r="F154" s="11">
        <v>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1</v>
      </c>
      <c r="Q154" s="11">
        <v>201601212</v>
      </c>
      <c r="R154" s="11">
        <v>2</v>
      </c>
    </row>
    <row r="155" spans="1:18">
      <c r="A155" t="str">
        <f t="shared" si="2"/>
        <v>2-201601212-13_22_46</v>
      </c>
      <c r="B155" s="11" t="s">
        <v>149</v>
      </c>
      <c r="C155" s="11">
        <v>0</v>
      </c>
      <c r="D155" s="11">
        <v>0</v>
      </c>
      <c r="E155" s="11">
        <v>0</v>
      </c>
      <c r="F155" s="11">
        <v>1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1</v>
      </c>
      <c r="Q155" s="11">
        <v>201601212</v>
      </c>
      <c r="R155" s="11">
        <v>2</v>
      </c>
    </row>
    <row r="156" spans="1:18">
      <c r="A156" t="str">
        <f t="shared" si="2"/>
        <v>2-201601212-13_37_46</v>
      </c>
      <c r="B156" s="11" t="s">
        <v>152</v>
      </c>
      <c r="C156" s="11">
        <v>0</v>
      </c>
      <c r="D156" s="11">
        <v>1</v>
      </c>
      <c r="E156" s="11">
        <v>0</v>
      </c>
      <c r="F156" s="11">
        <v>0</v>
      </c>
      <c r="G156" s="11">
        <v>0</v>
      </c>
      <c r="H156" s="11">
        <v>1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201601212</v>
      </c>
      <c r="R156" s="11">
        <v>2</v>
      </c>
    </row>
    <row r="157" spans="1:18">
      <c r="A157" t="str">
        <f t="shared" si="2"/>
        <v>2-201601212-13_52_46</v>
      </c>
      <c r="B157" s="11" t="s">
        <v>155</v>
      </c>
      <c r="C157" s="11">
        <v>0</v>
      </c>
      <c r="D157" s="11">
        <v>0</v>
      </c>
      <c r="E157" s="11">
        <v>0</v>
      </c>
      <c r="F157" s="11">
        <v>1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1</v>
      </c>
      <c r="Q157" s="11">
        <v>201601212</v>
      </c>
      <c r="R157" s="11">
        <v>2</v>
      </c>
    </row>
    <row r="158" spans="1:18">
      <c r="A158" t="str">
        <f t="shared" si="2"/>
        <v>2-201601212-13_57_46</v>
      </c>
      <c r="B158" s="11" t="s">
        <v>156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1</v>
      </c>
      <c r="P158" s="11">
        <v>0</v>
      </c>
      <c r="Q158" s="11">
        <v>201601212</v>
      </c>
      <c r="R158" s="11">
        <v>2</v>
      </c>
    </row>
    <row r="159" spans="1:18">
      <c r="A159" t="str">
        <f t="shared" si="2"/>
        <v>2-201601212-15_25_43</v>
      </c>
      <c r="B159" s="11" t="s">
        <v>157</v>
      </c>
      <c r="C159" s="11">
        <v>1</v>
      </c>
      <c r="D159" s="11">
        <v>0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201601212</v>
      </c>
      <c r="R159" s="11">
        <v>2</v>
      </c>
    </row>
    <row r="160" spans="1:18">
      <c r="A160" t="str">
        <f t="shared" si="2"/>
        <v>2-201601212-15_40_43</v>
      </c>
      <c r="B160" s="11" t="s">
        <v>160</v>
      </c>
      <c r="C160" s="11">
        <v>0</v>
      </c>
      <c r="D160" s="11">
        <v>1</v>
      </c>
      <c r="E160" s="11">
        <v>0</v>
      </c>
      <c r="F160" s="11">
        <v>0</v>
      </c>
      <c r="G160" s="11">
        <v>0</v>
      </c>
      <c r="H160" s="11">
        <v>1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201601212</v>
      </c>
      <c r="R160" s="11">
        <v>2</v>
      </c>
    </row>
    <row r="161" spans="1:18">
      <c r="A161" t="str">
        <f t="shared" si="2"/>
        <v>2-201601212-15_45_44</v>
      </c>
      <c r="B161" s="11" t="s">
        <v>161</v>
      </c>
      <c r="C161" s="11">
        <v>0</v>
      </c>
      <c r="D161" s="11">
        <v>1</v>
      </c>
      <c r="E161" s="11">
        <v>0</v>
      </c>
      <c r="F161" s="11">
        <v>0</v>
      </c>
      <c r="G161" s="11">
        <v>0</v>
      </c>
      <c r="H161" s="11">
        <v>1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201601212</v>
      </c>
      <c r="R161" s="11">
        <v>2</v>
      </c>
    </row>
    <row r="162" spans="1:18">
      <c r="A162" t="str">
        <f t="shared" si="2"/>
        <v>2-201601212-16_00_44</v>
      </c>
      <c r="B162" s="11" t="s">
        <v>164</v>
      </c>
      <c r="C162" s="11">
        <v>1</v>
      </c>
      <c r="D162" s="11">
        <v>0</v>
      </c>
      <c r="E162" s="11">
        <v>0</v>
      </c>
      <c r="F162" s="11">
        <v>0</v>
      </c>
      <c r="G162" s="11">
        <v>1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201601212</v>
      </c>
      <c r="R162" s="11">
        <v>2</v>
      </c>
    </row>
    <row r="163" spans="1:18">
      <c r="A163" t="str">
        <f t="shared" si="2"/>
        <v>2-201601212-16_05_44</v>
      </c>
      <c r="B163" s="11" t="s">
        <v>165</v>
      </c>
      <c r="C163" s="11">
        <v>0</v>
      </c>
      <c r="D163" s="11">
        <v>0</v>
      </c>
      <c r="E163" s="11">
        <v>1</v>
      </c>
      <c r="F163" s="11">
        <v>1</v>
      </c>
      <c r="G163" s="11">
        <v>0</v>
      </c>
      <c r="H163" s="11">
        <v>0</v>
      </c>
      <c r="I163" s="11">
        <v>0</v>
      </c>
      <c r="J163" s="11">
        <v>0</v>
      </c>
      <c r="K163" s="11">
        <v>1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201601212</v>
      </c>
      <c r="R163" s="11">
        <v>2</v>
      </c>
    </row>
    <row r="164" spans="1:18">
      <c r="A164" t="str">
        <f t="shared" si="2"/>
        <v>2-201601212-16_15_44</v>
      </c>
      <c r="B164" s="11" t="s">
        <v>167</v>
      </c>
      <c r="C164" s="11">
        <v>0</v>
      </c>
      <c r="D164" s="11">
        <v>0</v>
      </c>
      <c r="E164" s="11">
        <v>0</v>
      </c>
      <c r="F164" s="11">
        <v>1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1</v>
      </c>
      <c r="Q164" s="11">
        <v>201601212</v>
      </c>
      <c r="R164" s="11">
        <v>2</v>
      </c>
    </row>
    <row r="165" spans="1:18">
      <c r="A165" t="str">
        <f t="shared" si="2"/>
        <v>2-201601212-19_30_52</v>
      </c>
      <c r="B165" s="11" t="s">
        <v>171</v>
      </c>
      <c r="C165" s="11">
        <v>0</v>
      </c>
      <c r="D165" s="11">
        <v>0</v>
      </c>
      <c r="E165" s="11">
        <v>0</v>
      </c>
      <c r="F165" s="11">
        <v>1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1</v>
      </c>
      <c r="Q165" s="11">
        <v>201601212</v>
      </c>
      <c r="R165" s="11">
        <v>2</v>
      </c>
    </row>
    <row r="166" spans="1:18">
      <c r="A166" t="str">
        <f t="shared" si="2"/>
        <v>2-201601212-20_00_52</v>
      </c>
      <c r="B166" s="11" t="s">
        <v>175</v>
      </c>
      <c r="C166" s="11">
        <v>0</v>
      </c>
      <c r="D166" s="11">
        <v>0</v>
      </c>
      <c r="E166" s="11">
        <v>0</v>
      </c>
      <c r="F166" s="11">
        <v>1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1</v>
      </c>
      <c r="Q166" s="11">
        <v>201601212</v>
      </c>
      <c r="R166" s="11">
        <v>2</v>
      </c>
    </row>
    <row r="167" spans="1:18">
      <c r="A167" t="str">
        <f t="shared" si="2"/>
        <v>2-201601212-20_25_53</v>
      </c>
      <c r="B167" s="11" t="s">
        <v>223</v>
      </c>
      <c r="C167" s="11">
        <v>0</v>
      </c>
      <c r="D167" s="11">
        <v>0</v>
      </c>
      <c r="E167" s="11">
        <v>0</v>
      </c>
      <c r="F167" s="11">
        <v>1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1</v>
      </c>
      <c r="Q167" s="11">
        <v>201601212</v>
      </c>
      <c r="R167" s="11">
        <v>2</v>
      </c>
    </row>
    <row r="168" spans="1:18">
      <c r="A168" t="str">
        <f t="shared" si="2"/>
        <v>2-201601212-20_30_53</v>
      </c>
      <c r="B168" s="11" t="s">
        <v>4542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</v>
      </c>
      <c r="P168" s="11">
        <v>0</v>
      </c>
      <c r="Q168" s="11">
        <v>201601212</v>
      </c>
      <c r="R168" s="11">
        <v>2</v>
      </c>
    </row>
    <row r="169" spans="1:18">
      <c r="A169" t="str">
        <f t="shared" si="2"/>
        <v>2-201601212-21_45_53</v>
      </c>
      <c r="B169" s="11" t="s">
        <v>224</v>
      </c>
      <c r="C169" s="11">
        <v>0</v>
      </c>
      <c r="D169" s="11">
        <v>0</v>
      </c>
      <c r="E169" s="11">
        <v>0</v>
      </c>
      <c r="F169" s="11">
        <v>1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1</v>
      </c>
      <c r="Q169" s="11">
        <v>201601212</v>
      </c>
      <c r="R169" s="11">
        <v>2</v>
      </c>
    </row>
    <row r="170" spans="1:18">
      <c r="A170" t="str">
        <f t="shared" si="2"/>
        <v>2-201601212-22_35_53</v>
      </c>
      <c r="B170" s="11" t="s">
        <v>178</v>
      </c>
      <c r="C170" s="11">
        <v>0</v>
      </c>
      <c r="D170" s="11">
        <v>1</v>
      </c>
      <c r="E170" s="11">
        <v>0</v>
      </c>
      <c r="F170" s="11">
        <v>0</v>
      </c>
      <c r="G170" s="11">
        <v>0</v>
      </c>
      <c r="H170" s="11">
        <v>1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201601212</v>
      </c>
      <c r="R170" s="11">
        <v>2</v>
      </c>
    </row>
    <row r="171" spans="1:18">
      <c r="A171" t="str">
        <f t="shared" si="2"/>
        <v>2-201601212-22_40_53</v>
      </c>
      <c r="B171" s="11" t="s">
        <v>142</v>
      </c>
      <c r="C171" s="11">
        <v>0</v>
      </c>
      <c r="D171" s="11">
        <v>1</v>
      </c>
      <c r="E171" s="11">
        <v>0</v>
      </c>
      <c r="F171" s="11">
        <v>0</v>
      </c>
      <c r="G171" s="11">
        <v>0</v>
      </c>
      <c r="H171" s="11">
        <v>1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201601212</v>
      </c>
      <c r="R171" s="11">
        <v>2</v>
      </c>
    </row>
    <row r="172" spans="1:18">
      <c r="A172" t="str">
        <f t="shared" si="2"/>
        <v>2-201601212-22_45_53</v>
      </c>
      <c r="B172" s="11" t="s">
        <v>179</v>
      </c>
      <c r="C172" s="11">
        <v>0</v>
      </c>
      <c r="D172" s="11">
        <v>0</v>
      </c>
      <c r="E172" s="11">
        <v>1</v>
      </c>
      <c r="F172" s="11">
        <v>0</v>
      </c>
      <c r="G172" s="11">
        <v>0</v>
      </c>
      <c r="H172" s="11">
        <v>0</v>
      </c>
      <c r="I172" s="11">
        <v>1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201601212</v>
      </c>
      <c r="R172" s="11">
        <v>2</v>
      </c>
    </row>
    <row r="173" spans="1:18">
      <c r="A173" t="str">
        <f t="shared" si="2"/>
        <v>2-201601212-22_50_53</v>
      </c>
      <c r="B173" s="11" t="s">
        <v>180</v>
      </c>
      <c r="C173" s="11">
        <v>0</v>
      </c>
      <c r="D173" s="11">
        <v>0</v>
      </c>
      <c r="E173" s="11">
        <v>0</v>
      </c>
      <c r="F173" s="11">
        <v>1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1</v>
      </c>
      <c r="Q173" s="11">
        <v>201601212</v>
      </c>
      <c r="R173" s="11">
        <v>2</v>
      </c>
    </row>
    <row r="174" spans="1:18">
      <c r="A174" t="str">
        <f t="shared" si="2"/>
        <v>2-201601222-00_00_54</v>
      </c>
      <c r="B174" s="11" t="s">
        <v>225</v>
      </c>
      <c r="C174" s="11">
        <v>0</v>
      </c>
      <c r="D174" s="11">
        <v>0</v>
      </c>
      <c r="E174" s="11">
        <v>0</v>
      </c>
      <c r="F174" s="11">
        <v>1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1</v>
      </c>
      <c r="Q174" s="11">
        <v>201601222</v>
      </c>
      <c r="R174" s="11">
        <v>2</v>
      </c>
    </row>
    <row r="175" spans="1:18">
      <c r="A175" t="str">
        <f t="shared" si="2"/>
        <v>2-201601222-00_05_54</v>
      </c>
      <c r="B175" s="11" t="s">
        <v>226</v>
      </c>
      <c r="C175" s="11">
        <v>0</v>
      </c>
      <c r="D175" s="11">
        <v>0</v>
      </c>
      <c r="E175" s="11">
        <v>0</v>
      </c>
      <c r="F175" s="11">
        <v>1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1</v>
      </c>
      <c r="Q175" s="11">
        <v>201601222</v>
      </c>
      <c r="R175" s="11">
        <v>2</v>
      </c>
    </row>
    <row r="176" spans="1:18">
      <c r="A176" t="str">
        <f t="shared" si="2"/>
        <v>2-201601222-00_10_54</v>
      </c>
      <c r="B176" s="11" t="s">
        <v>227</v>
      </c>
      <c r="C176" s="11">
        <v>0</v>
      </c>
      <c r="D176" s="11">
        <v>0</v>
      </c>
      <c r="E176" s="11">
        <v>0</v>
      </c>
      <c r="F176" s="11">
        <v>1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1</v>
      </c>
      <c r="Q176" s="11">
        <v>201601222</v>
      </c>
      <c r="R176" s="11">
        <v>2</v>
      </c>
    </row>
    <row r="177" spans="1:18">
      <c r="A177" t="str">
        <f t="shared" si="2"/>
        <v>2-201601222-00_15_54</v>
      </c>
      <c r="B177" s="11" t="s">
        <v>228</v>
      </c>
      <c r="C177" s="11">
        <v>0</v>
      </c>
      <c r="D177" s="11">
        <v>0</v>
      </c>
      <c r="E177" s="11">
        <v>0</v>
      </c>
      <c r="F177" s="11">
        <v>1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1</v>
      </c>
      <c r="Q177" s="11">
        <v>201601222</v>
      </c>
      <c r="R177" s="11">
        <v>2</v>
      </c>
    </row>
    <row r="178" spans="1:18">
      <c r="A178" t="str">
        <f t="shared" si="2"/>
        <v>2-201601222-13_06_36</v>
      </c>
      <c r="B178" s="11" t="s">
        <v>4543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</v>
      </c>
      <c r="P178" s="11">
        <v>0</v>
      </c>
      <c r="Q178" s="11">
        <v>201601222</v>
      </c>
      <c r="R178" s="11">
        <v>2</v>
      </c>
    </row>
    <row r="179" spans="1:18">
      <c r="A179" t="str">
        <f t="shared" si="2"/>
        <v>2-201601222-13_24_10</v>
      </c>
      <c r="B179" s="11" t="s">
        <v>187</v>
      </c>
      <c r="C179" s="11">
        <v>0</v>
      </c>
      <c r="D179" s="11">
        <v>0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1</v>
      </c>
      <c r="Q179" s="11">
        <v>201601222</v>
      </c>
      <c r="R179" s="11">
        <v>2</v>
      </c>
    </row>
    <row r="180" spans="1:18">
      <c r="A180" t="str">
        <f t="shared" si="2"/>
        <v>2-201601222-13_24_18</v>
      </c>
      <c r="B180" s="11" t="s">
        <v>229</v>
      </c>
      <c r="C180" s="11">
        <v>0</v>
      </c>
      <c r="D180" s="11">
        <v>0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1</v>
      </c>
      <c r="Q180" s="11">
        <v>201601222</v>
      </c>
      <c r="R180" s="11">
        <v>2</v>
      </c>
    </row>
    <row r="181" spans="1:18">
      <c r="A181" t="str">
        <f t="shared" si="2"/>
        <v>2-201601222-13_29_10</v>
      </c>
      <c r="B181" s="11" t="s">
        <v>188</v>
      </c>
      <c r="C181" s="11">
        <v>0</v>
      </c>
      <c r="D181" s="11">
        <v>0</v>
      </c>
      <c r="E181" s="11">
        <v>0</v>
      </c>
      <c r="F181" s="11">
        <v>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1</v>
      </c>
      <c r="Q181" s="11">
        <v>201601222</v>
      </c>
      <c r="R181" s="11">
        <v>2</v>
      </c>
    </row>
    <row r="182" spans="1:18">
      <c r="A182" t="str">
        <f t="shared" si="2"/>
        <v>2-201601222-13_29_17</v>
      </c>
      <c r="B182" s="11" t="s">
        <v>230</v>
      </c>
      <c r="C182" s="11">
        <v>0</v>
      </c>
      <c r="D182" s="11">
        <v>0</v>
      </c>
      <c r="E182" s="11">
        <v>0</v>
      </c>
      <c r="F182" s="11">
        <v>1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1</v>
      </c>
      <c r="Q182" s="11">
        <v>201601222</v>
      </c>
      <c r="R182" s="11">
        <v>2</v>
      </c>
    </row>
    <row r="183" spans="1:18">
      <c r="A183" t="str">
        <f t="shared" si="2"/>
        <v>2-201601222-13_34_10</v>
      </c>
      <c r="B183" s="11" t="s">
        <v>190</v>
      </c>
      <c r="C183" s="11">
        <v>0</v>
      </c>
      <c r="D183" s="11">
        <v>0</v>
      </c>
      <c r="E183" s="11">
        <v>0</v>
      </c>
      <c r="F183" s="11">
        <v>1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1</v>
      </c>
      <c r="Q183" s="11">
        <v>201601222</v>
      </c>
      <c r="R183" s="11">
        <v>2</v>
      </c>
    </row>
    <row r="184" spans="1:18">
      <c r="A184" t="str">
        <f t="shared" si="2"/>
        <v>2-201601222-13_39_10</v>
      </c>
      <c r="B184" s="11" t="s">
        <v>191</v>
      </c>
      <c r="C184" s="11">
        <v>0</v>
      </c>
      <c r="D184" s="11">
        <v>0</v>
      </c>
      <c r="E184" s="11">
        <v>0</v>
      </c>
      <c r="F184" s="11">
        <v>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1</v>
      </c>
      <c r="Q184" s="11">
        <v>201601222</v>
      </c>
      <c r="R184" s="11">
        <v>2</v>
      </c>
    </row>
    <row r="185" spans="1:18">
      <c r="A185" t="str">
        <f t="shared" si="2"/>
        <v>2-201601222-13_39_17</v>
      </c>
      <c r="B185" s="11" t="s">
        <v>231</v>
      </c>
      <c r="C185" s="11">
        <v>0</v>
      </c>
      <c r="D185" s="11">
        <v>0</v>
      </c>
      <c r="E185" s="11">
        <v>0</v>
      </c>
      <c r="F185" s="11">
        <v>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1</v>
      </c>
      <c r="Q185" s="11">
        <v>201601222</v>
      </c>
      <c r="R185" s="11">
        <v>2</v>
      </c>
    </row>
    <row r="186" spans="1:18">
      <c r="A186" t="str">
        <f t="shared" si="2"/>
        <v>2-201601222-13_44_10</v>
      </c>
      <c r="B186" s="11" t="s">
        <v>192</v>
      </c>
      <c r="C186" s="11">
        <v>0</v>
      </c>
      <c r="D186" s="11">
        <v>0</v>
      </c>
      <c r="E186" s="11">
        <v>0</v>
      </c>
      <c r="F186" s="11">
        <v>1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1</v>
      </c>
      <c r="Q186" s="11">
        <v>201601222</v>
      </c>
      <c r="R186" s="11">
        <v>2</v>
      </c>
    </row>
    <row r="187" spans="1:18">
      <c r="A187" t="str">
        <f t="shared" si="2"/>
        <v>2-201601222-13_59_10</v>
      </c>
      <c r="B187" s="11" t="s">
        <v>194</v>
      </c>
      <c r="C187" s="11">
        <v>0</v>
      </c>
      <c r="D187" s="11">
        <v>0</v>
      </c>
      <c r="E187" s="11">
        <v>0</v>
      </c>
      <c r="F187" s="11">
        <v>1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</v>
      </c>
      <c r="Q187" s="11">
        <v>201601222</v>
      </c>
      <c r="R187" s="11">
        <v>2</v>
      </c>
    </row>
    <row r="188" spans="1:18">
      <c r="A188" t="str">
        <f t="shared" si="2"/>
        <v>2-201601222-14_04_10</v>
      </c>
      <c r="B188" s="11" t="s">
        <v>70</v>
      </c>
      <c r="C188" s="11">
        <v>0</v>
      </c>
      <c r="D188" s="11">
        <v>0</v>
      </c>
      <c r="E188" s="11">
        <v>0</v>
      </c>
      <c r="F188" s="11">
        <v>1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1</v>
      </c>
      <c r="Q188" s="11">
        <v>201601222</v>
      </c>
      <c r="R188" s="11">
        <v>2</v>
      </c>
    </row>
    <row r="189" spans="1:18">
      <c r="A189" t="str">
        <f t="shared" si="2"/>
        <v>2-201601222-14_09_10</v>
      </c>
      <c r="B189" s="11" t="s">
        <v>195</v>
      </c>
      <c r="C189" s="11">
        <v>0</v>
      </c>
      <c r="D189" s="11">
        <v>0</v>
      </c>
      <c r="E189" s="11">
        <v>0</v>
      </c>
      <c r="F189" s="11">
        <v>1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1</v>
      </c>
      <c r="Q189" s="11">
        <v>201601222</v>
      </c>
      <c r="R189" s="11">
        <v>2</v>
      </c>
    </row>
    <row r="190" spans="1:18">
      <c r="A190" t="str">
        <f t="shared" si="2"/>
        <v>2-201601222-14_14_11</v>
      </c>
      <c r="B190" s="11" t="s">
        <v>196</v>
      </c>
      <c r="C190" s="11">
        <v>0</v>
      </c>
      <c r="D190" s="11">
        <v>0</v>
      </c>
      <c r="E190" s="11">
        <v>0</v>
      </c>
      <c r="F190" s="11">
        <v>1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1</v>
      </c>
      <c r="Q190" s="11">
        <v>201601222</v>
      </c>
      <c r="R190" s="11">
        <v>2</v>
      </c>
    </row>
    <row r="191" spans="1:18">
      <c r="A191" t="str">
        <f t="shared" si="2"/>
        <v>2-201601222-14_19_11</v>
      </c>
      <c r="B191" s="11" t="s">
        <v>197</v>
      </c>
      <c r="C191" s="11">
        <v>0</v>
      </c>
      <c r="D191" s="11">
        <v>0</v>
      </c>
      <c r="E191" s="11">
        <v>0</v>
      </c>
      <c r="F191" s="11">
        <v>1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1</v>
      </c>
      <c r="Q191" s="11">
        <v>201601222</v>
      </c>
      <c r="R191" s="11">
        <v>2</v>
      </c>
    </row>
    <row r="192" spans="1:18">
      <c r="A192" t="str">
        <f t="shared" si="2"/>
        <v>2-201601222-14_24_11</v>
      </c>
      <c r="B192" s="11" t="s">
        <v>198</v>
      </c>
      <c r="C192" s="11">
        <v>0</v>
      </c>
      <c r="D192" s="11">
        <v>0</v>
      </c>
      <c r="E192" s="11">
        <v>0</v>
      </c>
      <c r="F192" s="11">
        <v>1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1</v>
      </c>
      <c r="Q192" s="11">
        <v>201601222</v>
      </c>
      <c r="R192" s="11">
        <v>2</v>
      </c>
    </row>
    <row r="193" spans="1:18">
      <c r="A193" t="str">
        <f t="shared" si="2"/>
        <v>2-201601222-14_36_30</v>
      </c>
      <c r="B193" s="11" t="s">
        <v>203</v>
      </c>
      <c r="C193" s="11">
        <v>0</v>
      </c>
      <c r="D193" s="11">
        <v>0</v>
      </c>
      <c r="E193" s="11">
        <v>0</v>
      </c>
      <c r="F193" s="11">
        <v>1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1</v>
      </c>
      <c r="Q193" s="11">
        <v>201601222</v>
      </c>
      <c r="R193" s="11">
        <v>2</v>
      </c>
    </row>
    <row r="194" spans="1:18">
      <c r="A194" t="str">
        <f t="shared" ref="A194:A257" si="3">R194&amp;"-"&amp;Q194&amp;"-"&amp;B194</f>
        <v>2-201601222-14_41_30</v>
      </c>
      <c r="B194" s="11" t="s">
        <v>204</v>
      </c>
      <c r="C194" s="11">
        <v>0</v>
      </c>
      <c r="D194" s="11">
        <v>0</v>
      </c>
      <c r="E194" s="11">
        <v>0</v>
      </c>
      <c r="F194" s="11">
        <v>1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1</v>
      </c>
      <c r="Q194" s="11">
        <v>201601222</v>
      </c>
      <c r="R194" s="11">
        <v>2</v>
      </c>
    </row>
    <row r="195" spans="1:18">
      <c r="A195" t="str">
        <f t="shared" si="3"/>
        <v>2-201601222-14_46_30</v>
      </c>
      <c r="B195" s="11" t="s">
        <v>75</v>
      </c>
      <c r="C195" s="11">
        <v>0</v>
      </c>
      <c r="D195" s="11">
        <v>0</v>
      </c>
      <c r="E195" s="11">
        <v>0</v>
      </c>
      <c r="F195" s="11">
        <v>1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1</v>
      </c>
      <c r="Q195" s="11">
        <v>201601222</v>
      </c>
      <c r="R195" s="11">
        <v>2</v>
      </c>
    </row>
    <row r="196" spans="1:18">
      <c r="A196" t="str">
        <f t="shared" si="3"/>
        <v>2-201601222-14_51_30</v>
      </c>
      <c r="B196" s="11" t="s">
        <v>205</v>
      </c>
      <c r="C196" s="11">
        <v>0</v>
      </c>
      <c r="D196" s="11">
        <v>0</v>
      </c>
      <c r="E196" s="11">
        <v>0</v>
      </c>
      <c r="F196" s="11">
        <v>1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</v>
      </c>
      <c r="Q196" s="11">
        <v>201601222</v>
      </c>
      <c r="R196" s="11">
        <v>2</v>
      </c>
    </row>
    <row r="197" spans="1:18">
      <c r="A197" t="str">
        <f t="shared" si="3"/>
        <v>2-201601222-15_57_25</v>
      </c>
      <c r="B197" s="11" t="s">
        <v>206</v>
      </c>
      <c r="C197" s="11">
        <v>0</v>
      </c>
      <c r="D197" s="11">
        <v>0</v>
      </c>
      <c r="E197" s="11">
        <v>0</v>
      </c>
      <c r="F197" s="11">
        <v>1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1</v>
      </c>
      <c r="Q197" s="11">
        <v>201601222</v>
      </c>
      <c r="R197" s="11">
        <v>2</v>
      </c>
    </row>
    <row r="198" spans="1:18">
      <c r="A198" t="str">
        <f t="shared" si="3"/>
        <v>2-201601222-16_17_25</v>
      </c>
      <c r="B198" s="11" t="s">
        <v>213</v>
      </c>
      <c r="C198" s="11">
        <v>0</v>
      </c>
      <c r="D198" s="11">
        <v>0</v>
      </c>
      <c r="E198" s="11">
        <v>0</v>
      </c>
      <c r="F198" s="11">
        <v>1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1</v>
      </c>
      <c r="Q198" s="11">
        <v>201601222</v>
      </c>
      <c r="R198" s="11">
        <v>2</v>
      </c>
    </row>
    <row r="199" spans="1:18">
      <c r="A199" t="str">
        <f t="shared" si="3"/>
        <v>2-201601222-16_22_25</v>
      </c>
      <c r="B199" s="11" t="s">
        <v>232</v>
      </c>
      <c r="C199" s="11">
        <v>0</v>
      </c>
      <c r="D199" s="11">
        <v>0</v>
      </c>
      <c r="E199" s="11">
        <v>0</v>
      </c>
      <c r="F199" s="11">
        <v>1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1</v>
      </c>
      <c r="Q199" s="11">
        <v>201601222</v>
      </c>
      <c r="R199" s="11">
        <v>2</v>
      </c>
    </row>
    <row r="200" spans="1:18">
      <c r="A200" t="str">
        <f t="shared" si="3"/>
        <v>3-201601253-14_44_35</v>
      </c>
      <c r="B200" s="11" t="s">
        <v>233</v>
      </c>
      <c r="C200" s="11">
        <v>0</v>
      </c>
      <c r="D200" s="11">
        <v>0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1</v>
      </c>
      <c r="Q200" s="11">
        <v>201601253</v>
      </c>
      <c r="R200" s="11">
        <v>3</v>
      </c>
    </row>
    <row r="201" spans="1:18">
      <c r="A201" t="str">
        <f t="shared" si="3"/>
        <v>3-201601253-14_49_34</v>
      </c>
      <c r="B201" s="11" t="s">
        <v>234</v>
      </c>
      <c r="C201" s="11">
        <v>0</v>
      </c>
      <c r="D201" s="11">
        <v>0</v>
      </c>
      <c r="E201" s="11">
        <v>0</v>
      </c>
      <c r="F201" s="11">
        <v>1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1</v>
      </c>
      <c r="Q201" s="11">
        <v>201601253</v>
      </c>
      <c r="R201" s="11">
        <v>3</v>
      </c>
    </row>
    <row r="202" spans="1:18">
      <c r="A202" t="str">
        <f t="shared" si="3"/>
        <v>3-201601253-14_54_33</v>
      </c>
      <c r="B202" s="11" t="s">
        <v>235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1</v>
      </c>
      <c r="O202" s="11">
        <v>0</v>
      </c>
      <c r="P202" s="11">
        <v>0</v>
      </c>
      <c r="Q202" s="11">
        <v>201601253</v>
      </c>
      <c r="R202" s="11">
        <v>3</v>
      </c>
    </row>
    <row r="203" spans="1:18">
      <c r="A203" t="str">
        <f t="shared" si="3"/>
        <v>3-201601253-14_59_33</v>
      </c>
      <c r="B203" s="11" t="s">
        <v>236</v>
      </c>
      <c r="C203" s="11">
        <v>0</v>
      </c>
      <c r="D203" s="11">
        <v>0</v>
      </c>
      <c r="E203" s="11">
        <v>0</v>
      </c>
      <c r="F203" s="11">
        <v>1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1</v>
      </c>
      <c r="Q203" s="11">
        <v>201601253</v>
      </c>
      <c r="R203" s="11">
        <v>3</v>
      </c>
    </row>
    <row r="204" spans="1:18">
      <c r="A204" t="str">
        <f t="shared" si="3"/>
        <v>3-201601253-15_04_33</v>
      </c>
      <c r="B204" s="11" t="s">
        <v>237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</v>
      </c>
      <c r="O204" s="11">
        <v>0</v>
      </c>
      <c r="P204" s="11">
        <v>0</v>
      </c>
      <c r="Q204" s="11">
        <v>201601253</v>
      </c>
      <c r="R204" s="11">
        <v>3</v>
      </c>
    </row>
    <row r="205" spans="1:18">
      <c r="A205" t="str">
        <f t="shared" si="3"/>
        <v>3-201601253-15_09_32</v>
      </c>
      <c r="B205" s="11" t="s">
        <v>238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1</v>
      </c>
      <c r="O205" s="11">
        <v>0</v>
      </c>
      <c r="P205" s="11">
        <v>0</v>
      </c>
      <c r="Q205" s="11">
        <v>201601253</v>
      </c>
      <c r="R205" s="11">
        <v>3</v>
      </c>
    </row>
    <row r="206" spans="1:18">
      <c r="A206" t="str">
        <f t="shared" si="3"/>
        <v>3-201601263-17_40_01</v>
      </c>
      <c r="B206" s="11" t="s">
        <v>239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1</v>
      </c>
      <c r="O206" s="11">
        <v>0</v>
      </c>
      <c r="P206" s="11">
        <v>0</v>
      </c>
      <c r="Q206" s="11">
        <v>201601263</v>
      </c>
      <c r="R206" s="11">
        <v>3</v>
      </c>
    </row>
    <row r="207" spans="1:18">
      <c r="A207" t="str">
        <f t="shared" si="3"/>
        <v>3-201601263-17_49_59</v>
      </c>
      <c r="B207" s="11" t="s">
        <v>240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1</v>
      </c>
      <c r="O207" s="11">
        <v>0</v>
      </c>
      <c r="P207" s="11">
        <v>0</v>
      </c>
      <c r="Q207" s="11">
        <v>201601263</v>
      </c>
      <c r="R207" s="11">
        <v>3</v>
      </c>
    </row>
    <row r="208" spans="1:18">
      <c r="A208" t="str">
        <f t="shared" si="3"/>
        <v>3-201601263-20_10_48</v>
      </c>
      <c r="B208" s="11" t="s">
        <v>241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1</v>
      </c>
      <c r="O208" s="11">
        <v>0</v>
      </c>
      <c r="P208" s="11">
        <v>0</v>
      </c>
      <c r="Q208" s="11">
        <v>201601263</v>
      </c>
      <c r="R208" s="11">
        <v>3</v>
      </c>
    </row>
    <row r="209" spans="1:18">
      <c r="A209" t="str">
        <f t="shared" si="3"/>
        <v>3-201601263-20_15_48</v>
      </c>
      <c r="B209" s="11" t="s">
        <v>242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1</v>
      </c>
      <c r="O209" s="11">
        <v>0</v>
      </c>
      <c r="P209" s="11">
        <v>0</v>
      </c>
      <c r="Q209" s="11">
        <v>201601263</v>
      </c>
      <c r="R209" s="11">
        <v>3</v>
      </c>
    </row>
    <row r="210" spans="1:18">
      <c r="A210" t="str">
        <f t="shared" si="3"/>
        <v>3-201601263-20_20_47</v>
      </c>
      <c r="B210" s="11" t="s">
        <v>243</v>
      </c>
      <c r="C210" s="11">
        <v>0</v>
      </c>
      <c r="D210" s="11">
        <v>0</v>
      </c>
      <c r="E210" s="11">
        <v>0</v>
      </c>
      <c r="F210" s="11">
        <v>1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1</v>
      </c>
      <c r="Q210" s="11">
        <v>201601263</v>
      </c>
      <c r="R210" s="11">
        <v>3</v>
      </c>
    </row>
    <row r="211" spans="1:18">
      <c r="A211" t="str">
        <f t="shared" si="3"/>
        <v>3-201601263-20_50_45</v>
      </c>
      <c r="B211" s="11" t="s">
        <v>244</v>
      </c>
      <c r="C211" s="11">
        <v>0</v>
      </c>
      <c r="D211" s="11">
        <v>0</v>
      </c>
      <c r="E211" s="11">
        <v>0</v>
      </c>
      <c r="F211" s="11">
        <v>1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1</v>
      </c>
      <c r="Q211" s="11">
        <v>201601263</v>
      </c>
      <c r="R211" s="11">
        <v>3</v>
      </c>
    </row>
    <row r="212" spans="1:18">
      <c r="A212" t="str">
        <f t="shared" si="3"/>
        <v>3-201601263-20_55_44</v>
      </c>
      <c r="B212" s="11" t="s">
        <v>245</v>
      </c>
      <c r="C212" s="11">
        <v>0</v>
      </c>
      <c r="D212" s="11">
        <v>0</v>
      </c>
      <c r="E212" s="11">
        <v>0</v>
      </c>
      <c r="F212" s="11">
        <v>1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201601263</v>
      </c>
      <c r="R212" s="11">
        <v>3</v>
      </c>
    </row>
    <row r="213" spans="1:18">
      <c r="A213" t="str">
        <f t="shared" si="3"/>
        <v>3-201601263-21_00_44</v>
      </c>
      <c r="B213" s="11" t="s">
        <v>246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1</v>
      </c>
      <c r="O213" s="11">
        <v>0</v>
      </c>
      <c r="P213" s="11">
        <v>0</v>
      </c>
      <c r="Q213" s="11">
        <v>201601263</v>
      </c>
      <c r="R213" s="11">
        <v>3</v>
      </c>
    </row>
    <row r="214" spans="1:18">
      <c r="A214" t="str">
        <f t="shared" si="3"/>
        <v>3-201601263-21_05_44</v>
      </c>
      <c r="B214" s="11" t="s">
        <v>247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1</v>
      </c>
      <c r="O214" s="11">
        <v>0</v>
      </c>
      <c r="P214" s="11">
        <v>0</v>
      </c>
      <c r="Q214" s="11">
        <v>201601263</v>
      </c>
      <c r="R214" s="11">
        <v>3</v>
      </c>
    </row>
    <row r="215" spans="1:18">
      <c r="A215" t="str">
        <f t="shared" si="3"/>
        <v>3-201601263-21_10_43</v>
      </c>
      <c r="B215" s="11" t="s">
        <v>248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1</v>
      </c>
      <c r="O215" s="11">
        <v>0</v>
      </c>
      <c r="P215" s="11">
        <v>0</v>
      </c>
      <c r="Q215" s="11">
        <v>201601263</v>
      </c>
      <c r="R215" s="11">
        <v>3</v>
      </c>
    </row>
    <row r="216" spans="1:18">
      <c r="A216" t="str">
        <f t="shared" si="3"/>
        <v>3-201601263-21_15_43</v>
      </c>
      <c r="B216" s="11" t="s">
        <v>249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1</v>
      </c>
      <c r="O216" s="11">
        <v>0</v>
      </c>
      <c r="P216" s="11">
        <v>0</v>
      </c>
      <c r="Q216" s="11">
        <v>201601263</v>
      </c>
      <c r="R216" s="11">
        <v>3</v>
      </c>
    </row>
    <row r="217" spans="1:18">
      <c r="A217" t="str">
        <f t="shared" si="3"/>
        <v>3-201601263-21_20_42</v>
      </c>
      <c r="B217" s="11" t="s">
        <v>250</v>
      </c>
      <c r="C217" s="11">
        <v>0</v>
      </c>
      <c r="D217" s="11">
        <v>0</v>
      </c>
      <c r="E217" s="11">
        <v>0</v>
      </c>
      <c r="F217" s="11">
        <v>1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201601263</v>
      </c>
      <c r="R217" s="11">
        <v>3</v>
      </c>
    </row>
    <row r="218" spans="1:18">
      <c r="A218" t="str">
        <f t="shared" si="3"/>
        <v>3-201601263-21_25_42</v>
      </c>
      <c r="B218" s="11" t="s">
        <v>251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1</v>
      </c>
      <c r="O218" s="11">
        <v>0</v>
      </c>
      <c r="P218" s="11">
        <v>0</v>
      </c>
      <c r="Q218" s="11">
        <v>201601263</v>
      </c>
      <c r="R218" s="11">
        <v>3</v>
      </c>
    </row>
    <row r="219" spans="1:18">
      <c r="A219" t="str">
        <f t="shared" si="3"/>
        <v>3-201601273-21_22_49</v>
      </c>
      <c r="B219" s="11" t="s">
        <v>4544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</v>
      </c>
      <c r="P219" s="11">
        <v>0</v>
      </c>
      <c r="Q219" s="11">
        <v>201601273</v>
      </c>
      <c r="R219" s="11">
        <v>3</v>
      </c>
    </row>
    <row r="220" spans="1:18">
      <c r="A220" t="str">
        <f t="shared" si="3"/>
        <v>3-201601273-21_27_48</v>
      </c>
      <c r="B220" s="11" t="s">
        <v>4545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</v>
      </c>
      <c r="P220" s="11">
        <v>0</v>
      </c>
      <c r="Q220" s="11">
        <v>201601273</v>
      </c>
      <c r="R220" s="11">
        <v>3</v>
      </c>
    </row>
    <row r="221" spans="1:18">
      <c r="A221" t="str">
        <f t="shared" si="3"/>
        <v>3-201601273-21_32_47</v>
      </c>
      <c r="B221" s="11" t="s">
        <v>1499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</v>
      </c>
      <c r="P221" s="11">
        <v>0</v>
      </c>
      <c r="Q221" s="11">
        <v>201601273</v>
      </c>
      <c r="R221" s="11">
        <v>3</v>
      </c>
    </row>
    <row r="222" spans="1:18">
      <c r="A222" t="str">
        <f t="shared" si="3"/>
        <v>3-201601273-21_37_47</v>
      </c>
      <c r="B222" s="11" t="s">
        <v>252</v>
      </c>
      <c r="C222" s="11">
        <v>0</v>
      </c>
      <c r="D222" s="11">
        <v>0</v>
      </c>
      <c r="E222" s="11">
        <v>0</v>
      </c>
      <c r="F222" s="11">
        <v>1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1</v>
      </c>
      <c r="Q222" s="11">
        <v>201601273</v>
      </c>
      <c r="R222" s="11">
        <v>3</v>
      </c>
    </row>
    <row r="223" spans="1:18">
      <c r="A223" t="str">
        <f t="shared" si="3"/>
        <v>3-201601273-21_42_47</v>
      </c>
      <c r="B223" s="11" t="s">
        <v>4546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1</v>
      </c>
      <c r="P223" s="11">
        <v>0</v>
      </c>
      <c r="Q223" s="11">
        <v>201601273</v>
      </c>
      <c r="R223" s="11">
        <v>3</v>
      </c>
    </row>
    <row r="224" spans="1:18">
      <c r="A224" t="str">
        <f t="shared" si="3"/>
        <v>3-201601273-21_47_46</v>
      </c>
      <c r="B224" s="11" t="s">
        <v>1502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1</v>
      </c>
      <c r="P224" s="11">
        <v>0</v>
      </c>
      <c r="Q224" s="11">
        <v>201601273</v>
      </c>
      <c r="R224" s="11">
        <v>3</v>
      </c>
    </row>
    <row r="225" spans="1:18">
      <c r="A225" t="str">
        <f t="shared" si="3"/>
        <v>3-201601273-21_52_46</v>
      </c>
      <c r="B225" s="11" t="s">
        <v>1503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1</v>
      </c>
      <c r="P225" s="11">
        <v>0</v>
      </c>
      <c r="Q225" s="11">
        <v>201601273</v>
      </c>
      <c r="R225" s="11">
        <v>3</v>
      </c>
    </row>
    <row r="226" spans="1:18">
      <c r="A226" t="str">
        <f t="shared" si="3"/>
        <v>3-201601273-21_57_45</v>
      </c>
      <c r="B226" s="11" t="s">
        <v>1504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1</v>
      </c>
      <c r="P226" s="11">
        <v>0</v>
      </c>
      <c r="Q226" s="11">
        <v>201601273</v>
      </c>
      <c r="R226" s="11">
        <v>3</v>
      </c>
    </row>
    <row r="227" spans="1:18">
      <c r="A227" t="str">
        <f t="shared" si="3"/>
        <v>3-201601273-22_02_45</v>
      </c>
      <c r="B227" s="11" t="s">
        <v>1505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</v>
      </c>
      <c r="P227" s="11">
        <v>0</v>
      </c>
      <c r="Q227" s="11">
        <v>201601273</v>
      </c>
      <c r="R227" s="11">
        <v>3</v>
      </c>
    </row>
    <row r="228" spans="1:18">
      <c r="A228" t="str">
        <f t="shared" si="3"/>
        <v>3-201601273-22_07_45</v>
      </c>
      <c r="B228" s="11" t="s">
        <v>253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1</v>
      </c>
      <c r="O228" s="11">
        <v>0</v>
      </c>
      <c r="P228" s="11">
        <v>0</v>
      </c>
      <c r="Q228" s="11">
        <v>201601273</v>
      </c>
      <c r="R228" s="11">
        <v>3</v>
      </c>
    </row>
    <row r="229" spans="1:18">
      <c r="A229" t="str">
        <f t="shared" si="3"/>
        <v>3-201601273-22_12_44</v>
      </c>
      <c r="B229" s="11" t="s">
        <v>254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1</v>
      </c>
      <c r="O229" s="11">
        <v>0</v>
      </c>
      <c r="P229" s="11">
        <v>0</v>
      </c>
      <c r="Q229" s="11">
        <v>201601273</v>
      </c>
      <c r="R229" s="11">
        <v>3</v>
      </c>
    </row>
    <row r="230" spans="1:18">
      <c r="A230" t="str">
        <f t="shared" si="3"/>
        <v>3-201601273-22_17_44</v>
      </c>
      <c r="B230" s="11" t="s">
        <v>1507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</v>
      </c>
      <c r="P230" s="11">
        <v>0</v>
      </c>
      <c r="Q230" s="11">
        <v>201601273</v>
      </c>
      <c r="R230" s="11">
        <v>3</v>
      </c>
    </row>
    <row r="231" spans="1:18">
      <c r="A231" t="str">
        <f t="shared" si="3"/>
        <v>3-201601273-22_22_43</v>
      </c>
      <c r="B231" s="11" t="s">
        <v>4547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</v>
      </c>
      <c r="P231" s="11">
        <v>0</v>
      </c>
      <c r="Q231" s="11">
        <v>201601273</v>
      </c>
      <c r="R231" s="11">
        <v>3</v>
      </c>
    </row>
    <row r="232" spans="1:18">
      <c r="A232" t="str">
        <f t="shared" si="3"/>
        <v>3-201601273-22_27_43</v>
      </c>
      <c r="B232" s="11" t="s">
        <v>4548</v>
      </c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201601273</v>
      </c>
      <c r="R232" s="11">
        <v>3</v>
      </c>
    </row>
    <row r="233" spans="1:18">
      <c r="A233" t="str">
        <f t="shared" si="3"/>
        <v>3-201601273-22_32_43</v>
      </c>
      <c r="B233" s="11" t="s">
        <v>4549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201601273</v>
      </c>
      <c r="R233" s="11">
        <v>3</v>
      </c>
    </row>
    <row r="234" spans="1:18">
      <c r="A234" t="str">
        <f t="shared" si="3"/>
        <v>3-201601273-22_37_42</v>
      </c>
      <c r="B234" s="11" t="s">
        <v>4550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201601273</v>
      </c>
      <c r="R234" s="11">
        <v>3</v>
      </c>
    </row>
    <row r="235" spans="1:18">
      <c r="A235" t="str">
        <f t="shared" si="3"/>
        <v>3-201601273-22_42_42</v>
      </c>
      <c r="B235" s="11" t="s">
        <v>4551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201601273</v>
      </c>
      <c r="R235" s="11">
        <v>3</v>
      </c>
    </row>
    <row r="236" spans="1:18">
      <c r="A236" t="str">
        <f t="shared" si="3"/>
        <v>3-201601273-22_47_42</v>
      </c>
      <c r="B236" s="11" t="s">
        <v>4552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201601273</v>
      </c>
      <c r="R236" s="11">
        <v>3</v>
      </c>
    </row>
    <row r="237" spans="1:18">
      <c r="A237" t="str">
        <f t="shared" si="3"/>
        <v>3-201601273-22_52_41</v>
      </c>
      <c r="B237" s="11" t="s">
        <v>4553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201601273</v>
      </c>
      <c r="R237" s="11">
        <v>3</v>
      </c>
    </row>
    <row r="238" spans="1:18">
      <c r="A238" t="str">
        <f t="shared" si="3"/>
        <v>3-201601273-22_57_41</v>
      </c>
      <c r="B238" s="11" t="s">
        <v>4554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201601273</v>
      </c>
      <c r="R238" s="11">
        <v>3</v>
      </c>
    </row>
    <row r="239" spans="1:18">
      <c r="A239" t="str">
        <f t="shared" si="3"/>
        <v>3-201601273-23_02_40</v>
      </c>
      <c r="B239" s="11" t="s">
        <v>4555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201601273</v>
      </c>
      <c r="R239" s="11">
        <v>3</v>
      </c>
    </row>
    <row r="240" spans="1:18">
      <c r="A240" t="str">
        <f t="shared" si="3"/>
        <v>3-201601273-23_07_40</v>
      </c>
      <c r="B240" s="11" t="s">
        <v>255</v>
      </c>
      <c r="C240" s="11">
        <v>0</v>
      </c>
      <c r="D240" s="11">
        <v>0</v>
      </c>
      <c r="E240" s="11">
        <v>0</v>
      </c>
      <c r="F240" s="11">
        <v>1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1</v>
      </c>
      <c r="Q240" s="11">
        <v>201601273</v>
      </c>
      <c r="R240" s="11">
        <v>3</v>
      </c>
    </row>
    <row r="241" spans="1:18">
      <c r="A241" t="str">
        <f t="shared" si="3"/>
        <v>3-201601273-23_12_40</v>
      </c>
      <c r="B241" s="11" t="s">
        <v>256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1</v>
      </c>
      <c r="O241" s="11">
        <v>0</v>
      </c>
      <c r="P241" s="11">
        <v>0</v>
      </c>
      <c r="Q241" s="11">
        <v>201601273</v>
      </c>
      <c r="R241" s="11">
        <v>3</v>
      </c>
    </row>
    <row r="242" spans="1:18">
      <c r="A242" t="str">
        <f t="shared" si="3"/>
        <v>3-201601273-23_17_39</v>
      </c>
      <c r="B242" s="11" t="s">
        <v>257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1</v>
      </c>
      <c r="O242" s="11">
        <v>0</v>
      </c>
      <c r="P242" s="11">
        <v>0</v>
      </c>
      <c r="Q242" s="11">
        <v>201601273</v>
      </c>
      <c r="R242" s="11">
        <v>3</v>
      </c>
    </row>
    <row r="243" spans="1:18">
      <c r="A243" t="str">
        <f t="shared" si="3"/>
        <v>3-201601273-23_22_39</v>
      </c>
      <c r="B243" s="11" t="s">
        <v>4556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201601273</v>
      </c>
      <c r="R243" s="11">
        <v>3</v>
      </c>
    </row>
    <row r="244" spans="1:18">
      <c r="A244" t="str">
        <f t="shared" si="3"/>
        <v>3-201601273-23_27_38</v>
      </c>
      <c r="B244" s="11" t="s">
        <v>4557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201601273</v>
      </c>
      <c r="R244" s="11">
        <v>3</v>
      </c>
    </row>
    <row r="245" spans="1:18">
      <c r="A245" t="str">
        <f t="shared" si="3"/>
        <v>3-201601273-23_32_38</v>
      </c>
      <c r="B245" s="11" t="s">
        <v>258</v>
      </c>
      <c r="C245" s="11">
        <v>0</v>
      </c>
      <c r="D245" s="11">
        <v>0</v>
      </c>
      <c r="E245" s="11">
        <v>0</v>
      </c>
      <c r="F245" s="11">
        <v>1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1</v>
      </c>
      <c r="Q245" s="11">
        <v>201601273</v>
      </c>
      <c r="R245" s="11">
        <v>3</v>
      </c>
    </row>
    <row r="246" spans="1:18">
      <c r="A246" t="str">
        <f t="shared" si="3"/>
        <v>3-201601283-22_42_58</v>
      </c>
      <c r="B246" s="11" t="s">
        <v>4558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201601283</v>
      </c>
      <c r="R246" s="11">
        <v>3</v>
      </c>
    </row>
    <row r="247" spans="1:18">
      <c r="A247" t="str">
        <f t="shared" si="3"/>
        <v>3-201601283-22_47_57</v>
      </c>
      <c r="B247" s="11" t="s">
        <v>259</v>
      </c>
      <c r="C247" s="11">
        <v>0</v>
      </c>
      <c r="D247" s="11">
        <v>0</v>
      </c>
      <c r="E247" s="11">
        <v>0</v>
      </c>
      <c r="F247" s="11">
        <v>1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1</v>
      </c>
      <c r="Q247" s="11">
        <v>201601283</v>
      </c>
      <c r="R247" s="11">
        <v>3</v>
      </c>
    </row>
    <row r="248" spans="1:18">
      <c r="A248" t="str">
        <f t="shared" si="3"/>
        <v>3-201601283-22_52_57</v>
      </c>
      <c r="B248" s="11" t="s">
        <v>260</v>
      </c>
      <c r="C248" s="11">
        <v>0</v>
      </c>
      <c r="D248" s="11">
        <v>0</v>
      </c>
      <c r="E248" s="11">
        <v>0</v>
      </c>
      <c r="F248" s="11">
        <v>1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1</v>
      </c>
      <c r="Q248" s="11">
        <v>201601283</v>
      </c>
      <c r="R248" s="11">
        <v>3</v>
      </c>
    </row>
    <row r="249" spans="1:18">
      <c r="A249" t="str">
        <f t="shared" si="3"/>
        <v>3-201601283-22_57_56</v>
      </c>
      <c r="B249" s="11" t="s">
        <v>261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1</v>
      </c>
      <c r="O249" s="11">
        <v>0</v>
      </c>
      <c r="P249" s="11">
        <v>0</v>
      </c>
      <c r="Q249" s="11">
        <v>201601283</v>
      </c>
      <c r="R249" s="11">
        <v>3</v>
      </c>
    </row>
    <row r="250" spans="1:18">
      <c r="A250" t="str">
        <f t="shared" si="3"/>
        <v>3-201601283-23_02_56</v>
      </c>
      <c r="B250" s="11" t="s">
        <v>262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1</v>
      </c>
      <c r="O250" s="11">
        <v>0</v>
      </c>
      <c r="P250" s="11">
        <v>0</v>
      </c>
      <c r="Q250" s="11">
        <v>201601283</v>
      </c>
      <c r="R250" s="11">
        <v>3</v>
      </c>
    </row>
    <row r="251" spans="1:18">
      <c r="A251" t="str">
        <f t="shared" si="3"/>
        <v>3-201601283-23_07_56</v>
      </c>
      <c r="B251" s="11" t="s">
        <v>263</v>
      </c>
      <c r="C251" s="11">
        <v>0</v>
      </c>
      <c r="D251" s="11">
        <v>0</v>
      </c>
      <c r="E251" s="11">
        <v>0</v>
      </c>
      <c r="F251" s="11">
        <v>1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1</v>
      </c>
      <c r="Q251" s="11">
        <v>201601283</v>
      </c>
      <c r="R251" s="11">
        <v>3</v>
      </c>
    </row>
    <row r="252" spans="1:18">
      <c r="A252" t="str">
        <f t="shared" si="3"/>
        <v>3-201601283-23_12_55</v>
      </c>
      <c r="B252" s="11" t="s">
        <v>264</v>
      </c>
      <c r="C252" s="11">
        <v>0</v>
      </c>
      <c r="D252" s="11">
        <v>0</v>
      </c>
      <c r="E252" s="11">
        <v>0</v>
      </c>
      <c r="F252" s="11">
        <v>1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1</v>
      </c>
      <c r="Q252" s="11">
        <v>201601283</v>
      </c>
      <c r="R252" s="11">
        <v>3</v>
      </c>
    </row>
    <row r="253" spans="1:18">
      <c r="A253" t="str">
        <f t="shared" si="3"/>
        <v>3-201601283-23_17_55</v>
      </c>
      <c r="B253" s="11" t="s">
        <v>265</v>
      </c>
      <c r="C253" s="11">
        <v>0</v>
      </c>
      <c r="D253" s="11">
        <v>0</v>
      </c>
      <c r="E253" s="11">
        <v>0</v>
      </c>
      <c r="F253" s="11">
        <v>1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1</v>
      </c>
      <c r="Q253" s="11">
        <v>201601283</v>
      </c>
      <c r="R253" s="11">
        <v>3</v>
      </c>
    </row>
    <row r="254" spans="1:18">
      <c r="A254" t="str">
        <f t="shared" si="3"/>
        <v>3-201601283-23_22_54</v>
      </c>
      <c r="B254" s="11" t="s">
        <v>266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201601283</v>
      </c>
      <c r="R254" s="11">
        <v>3</v>
      </c>
    </row>
    <row r="255" spans="1:18">
      <c r="A255" t="str">
        <f t="shared" si="3"/>
        <v>3-201601283-23_27_54</v>
      </c>
      <c r="B255" s="11" t="s">
        <v>267</v>
      </c>
      <c r="C255" s="11">
        <v>0</v>
      </c>
      <c r="D255" s="11">
        <v>0</v>
      </c>
      <c r="E255" s="11">
        <v>0</v>
      </c>
      <c r="F255" s="11">
        <v>1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1</v>
      </c>
      <c r="Q255" s="11">
        <v>201601283</v>
      </c>
      <c r="R255" s="11">
        <v>3</v>
      </c>
    </row>
    <row r="256" spans="1:18">
      <c r="A256" t="str">
        <f t="shared" si="3"/>
        <v>3-201601283-23_32_54</v>
      </c>
      <c r="B256" s="11" t="s">
        <v>268</v>
      </c>
      <c r="C256" s="11">
        <v>0</v>
      </c>
      <c r="D256" s="11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201601283</v>
      </c>
      <c r="R256" s="11">
        <v>3</v>
      </c>
    </row>
    <row r="257" spans="1:18">
      <c r="A257" t="str">
        <f t="shared" si="3"/>
        <v>3-201601283-23_37_53</v>
      </c>
      <c r="B257" s="11" t="s">
        <v>4559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</v>
      </c>
      <c r="P257" s="11">
        <v>0</v>
      </c>
      <c r="Q257" s="11">
        <v>201601283</v>
      </c>
      <c r="R257" s="11">
        <v>3</v>
      </c>
    </row>
    <row r="258" spans="1:18">
      <c r="A258" t="str">
        <f t="shared" ref="A258:A321" si="4">R258&amp;"-"&amp;Q258&amp;"-"&amp;B258</f>
        <v>3-201601283-23_42_53</v>
      </c>
      <c r="B258" s="11" t="s">
        <v>4560</v>
      </c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</v>
      </c>
      <c r="P258" s="11">
        <v>0</v>
      </c>
      <c r="Q258" s="11">
        <v>201601283</v>
      </c>
      <c r="R258" s="11">
        <v>3</v>
      </c>
    </row>
    <row r="259" spans="1:18">
      <c r="A259" t="str">
        <f t="shared" si="4"/>
        <v>3-201601283-23_47_52</v>
      </c>
      <c r="B259" s="11" t="s">
        <v>4561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</v>
      </c>
      <c r="P259" s="11">
        <v>0</v>
      </c>
      <c r="Q259" s="11">
        <v>201601283</v>
      </c>
      <c r="R259" s="11">
        <v>3</v>
      </c>
    </row>
    <row r="260" spans="1:18">
      <c r="A260" t="str">
        <f t="shared" si="4"/>
        <v>3-201601283-23_52_52</v>
      </c>
      <c r="B260" s="11" t="s">
        <v>4562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</v>
      </c>
      <c r="P260" s="11">
        <v>0</v>
      </c>
      <c r="Q260" s="11">
        <v>201601283</v>
      </c>
      <c r="R260" s="11">
        <v>3</v>
      </c>
    </row>
    <row r="261" spans="1:18">
      <c r="A261" t="str">
        <f t="shared" si="4"/>
        <v>3-201601283-23_57_52</v>
      </c>
      <c r="B261" s="11" t="s">
        <v>4563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</v>
      </c>
      <c r="P261" s="11">
        <v>0</v>
      </c>
      <c r="Q261" s="11">
        <v>201601283</v>
      </c>
      <c r="R261" s="11">
        <v>3</v>
      </c>
    </row>
    <row r="262" spans="1:18">
      <c r="A262" t="str">
        <f t="shared" si="4"/>
        <v>3-201601293-00_02_52</v>
      </c>
      <c r="B262" s="11" t="s">
        <v>4564</v>
      </c>
      <c r="C262" s="11">
        <v>0</v>
      </c>
      <c r="D262" s="11">
        <v>0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</v>
      </c>
      <c r="P262" s="11">
        <v>0</v>
      </c>
      <c r="Q262" s="11">
        <v>201601293</v>
      </c>
      <c r="R262" s="11">
        <v>3</v>
      </c>
    </row>
    <row r="263" spans="1:18">
      <c r="A263" t="str">
        <f t="shared" si="4"/>
        <v>3-201601293-00_07_51</v>
      </c>
      <c r="B263" s="11" t="s">
        <v>4565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</v>
      </c>
      <c r="P263" s="11">
        <v>0</v>
      </c>
      <c r="Q263" s="11">
        <v>201601293</v>
      </c>
      <c r="R263" s="11">
        <v>3</v>
      </c>
    </row>
    <row r="264" spans="1:18">
      <c r="A264" t="str">
        <f t="shared" si="4"/>
        <v>3-201601293-00_12_50</v>
      </c>
      <c r="B264" s="11" t="s">
        <v>4566</v>
      </c>
      <c r="C264" s="11">
        <v>0</v>
      </c>
      <c r="D264" s="11">
        <v>0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</v>
      </c>
      <c r="P264" s="11">
        <v>0</v>
      </c>
      <c r="Q264" s="11">
        <v>201601293</v>
      </c>
      <c r="R264" s="11">
        <v>3</v>
      </c>
    </row>
    <row r="265" spans="1:18">
      <c r="A265" t="str">
        <f t="shared" si="4"/>
        <v>3-201601293-00_17_50</v>
      </c>
      <c r="B265" s="11" t="s">
        <v>4567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1</v>
      </c>
      <c r="P265" s="11">
        <v>0</v>
      </c>
      <c r="Q265" s="11">
        <v>201601293</v>
      </c>
      <c r="R265" s="11">
        <v>3</v>
      </c>
    </row>
    <row r="266" spans="1:18">
      <c r="A266" t="str">
        <f t="shared" si="4"/>
        <v>3-201601293-00_22_50</v>
      </c>
      <c r="B266" s="11" t="s">
        <v>4568</v>
      </c>
      <c r="C266" s="11">
        <v>0</v>
      </c>
      <c r="D266" s="11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1</v>
      </c>
      <c r="P266" s="11">
        <v>0</v>
      </c>
      <c r="Q266" s="11">
        <v>201601293</v>
      </c>
      <c r="R266" s="11">
        <v>3</v>
      </c>
    </row>
    <row r="267" spans="1:18">
      <c r="A267" t="str">
        <f t="shared" si="4"/>
        <v>3-201601293-00_27_49</v>
      </c>
      <c r="B267" s="11" t="s">
        <v>269</v>
      </c>
      <c r="C267" s="11">
        <v>0</v>
      </c>
      <c r="D267" s="11">
        <v>0</v>
      </c>
      <c r="E267" s="11">
        <v>0</v>
      </c>
      <c r="F267" s="11">
        <v>1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1</v>
      </c>
      <c r="Q267" s="11">
        <v>201601293</v>
      </c>
      <c r="R267" s="11">
        <v>3</v>
      </c>
    </row>
    <row r="268" spans="1:18">
      <c r="A268" t="str">
        <f t="shared" si="4"/>
        <v>4-201601254-14_37_20</v>
      </c>
      <c r="B268" s="11" t="s">
        <v>4569</v>
      </c>
      <c r="C268" s="11">
        <v>0</v>
      </c>
      <c r="D268" s="11">
        <v>0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</v>
      </c>
      <c r="P268" s="11">
        <v>0</v>
      </c>
      <c r="Q268" s="11">
        <v>201601254</v>
      </c>
      <c r="R268" s="11">
        <v>4</v>
      </c>
    </row>
    <row r="269" spans="1:18">
      <c r="A269" t="str">
        <f t="shared" si="4"/>
        <v>4-201601254-14_49_48</v>
      </c>
      <c r="B269" s="11" t="s">
        <v>1607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</v>
      </c>
      <c r="P269" s="11">
        <v>0</v>
      </c>
      <c r="Q269" s="11">
        <v>201601254</v>
      </c>
      <c r="R269" s="11">
        <v>4</v>
      </c>
    </row>
    <row r="270" spans="1:18">
      <c r="A270" t="str">
        <f t="shared" si="4"/>
        <v>4-201601254-14_54_18</v>
      </c>
      <c r="B270" s="11" t="s">
        <v>4570</v>
      </c>
      <c r="C270" s="11">
        <v>0</v>
      </c>
      <c r="D270" s="11">
        <v>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</v>
      </c>
      <c r="P270" s="11">
        <v>0</v>
      </c>
      <c r="Q270" s="11">
        <v>201601254</v>
      </c>
      <c r="R270" s="11">
        <v>4</v>
      </c>
    </row>
    <row r="271" spans="1:18">
      <c r="A271" t="str">
        <f t="shared" si="4"/>
        <v>4-201601254-14_59_18</v>
      </c>
      <c r="B271" s="11" t="s">
        <v>4571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</v>
      </c>
      <c r="P271" s="11">
        <v>0</v>
      </c>
      <c r="Q271" s="11">
        <v>201601254</v>
      </c>
      <c r="R271" s="11">
        <v>4</v>
      </c>
    </row>
    <row r="272" spans="1:18">
      <c r="A272" t="str">
        <f t="shared" si="4"/>
        <v>4-201601254-15_04_18</v>
      </c>
      <c r="B272" s="11" t="s">
        <v>270</v>
      </c>
      <c r="C272" s="11">
        <v>0</v>
      </c>
      <c r="D272" s="11">
        <v>0</v>
      </c>
      <c r="E272" s="11">
        <v>0</v>
      </c>
      <c r="F272" s="11">
        <v>1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1</v>
      </c>
      <c r="Q272" s="11">
        <v>201601254</v>
      </c>
      <c r="R272" s="11">
        <v>4</v>
      </c>
    </row>
    <row r="273" spans="1:18">
      <c r="A273" t="str">
        <f t="shared" si="4"/>
        <v>4-201601254-15_09_18</v>
      </c>
      <c r="B273" s="11" t="s">
        <v>4572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</v>
      </c>
      <c r="P273" s="11">
        <v>0</v>
      </c>
      <c r="Q273" s="11">
        <v>201601254</v>
      </c>
      <c r="R273" s="11">
        <v>4</v>
      </c>
    </row>
    <row r="274" spans="1:18">
      <c r="A274" t="str">
        <f t="shared" si="4"/>
        <v>4-201601254-15_14_17</v>
      </c>
      <c r="B274" s="11" t="s">
        <v>4573</v>
      </c>
      <c r="C274" s="11">
        <v>0</v>
      </c>
      <c r="D274" s="11">
        <v>0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</v>
      </c>
      <c r="P274" s="11">
        <v>0</v>
      </c>
      <c r="Q274" s="11">
        <v>201601254</v>
      </c>
      <c r="R274" s="11">
        <v>4</v>
      </c>
    </row>
    <row r="275" spans="1:18">
      <c r="A275" t="str">
        <f t="shared" si="4"/>
        <v>4-201601254-15_19_17</v>
      </c>
      <c r="B275" s="11" t="s">
        <v>4574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</v>
      </c>
      <c r="P275" s="11">
        <v>0</v>
      </c>
      <c r="Q275" s="11">
        <v>201601254</v>
      </c>
      <c r="R275" s="11">
        <v>4</v>
      </c>
    </row>
    <row r="276" spans="1:18">
      <c r="A276" t="str">
        <f t="shared" si="4"/>
        <v>4-201601254-15_24_17</v>
      </c>
      <c r="B276" s="11" t="s">
        <v>4575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</v>
      </c>
      <c r="P276" s="11">
        <v>0</v>
      </c>
      <c r="Q276" s="11">
        <v>201601254</v>
      </c>
      <c r="R276" s="11">
        <v>4</v>
      </c>
    </row>
    <row r="277" spans="1:18">
      <c r="A277" t="str">
        <f t="shared" si="4"/>
        <v>4-201601254-15_29_16</v>
      </c>
      <c r="B277" s="11" t="s">
        <v>4576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</v>
      </c>
      <c r="P277" s="11">
        <v>0</v>
      </c>
      <c r="Q277" s="11">
        <v>201601254</v>
      </c>
      <c r="R277" s="11">
        <v>4</v>
      </c>
    </row>
    <row r="278" spans="1:18">
      <c r="A278" t="str">
        <f t="shared" si="4"/>
        <v>4-201601254-15_34_16</v>
      </c>
      <c r="B278" s="11" t="s">
        <v>4577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1</v>
      </c>
      <c r="P278" s="11">
        <v>0</v>
      </c>
      <c r="Q278" s="11">
        <v>201601254</v>
      </c>
      <c r="R278" s="11">
        <v>4</v>
      </c>
    </row>
    <row r="279" spans="1:18">
      <c r="A279" t="str">
        <f t="shared" si="4"/>
        <v>4-201601254-15_39_16</v>
      </c>
      <c r="B279" s="11" t="s">
        <v>4578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1</v>
      </c>
      <c r="P279" s="11">
        <v>0</v>
      </c>
      <c r="Q279" s="11">
        <v>201601254</v>
      </c>
      <c r="R279" s="11">
        <v>4</v>
      </c>
    </row>
    <row r="280" spans="1:18">
      <c r="A280" t="str">
        <f t="shared" si="4"/>
        <v>4-201601254-15_44_16</v>
      </c>
      <c r="B280" s="11" t="s">
        <v>271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1</v>
      </c>
      <c r="Q280" s="11">
        <v>201601254</v>
      </c>
      <c r="R280" s="11">
        <v>4</v>
      </c>
    </row>
    <row r="281" spans="1:18">
      <c r="A281" t="str">
        <f t="shared" si="4"/>
        <v>4-201601254-15_49_15</v>
      </c>
      <c r="B281" s="11" t="s">
        <v>273</v>
      </c>
      <c r="C281" s="11">
        <v>0</v>
      </c>
      <c r="D281" s="11">
        <v>0</v>
      </c>
      <c r="E281" s="11">
        <v>0</v>
      </c>
      <c r="F281" s="11">
        <v>1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1</v>
      </c>
      <c r="Q281" s="11">
        <v>201601254</v>
      </c>
      <c r="R281" s="11">
        <v>4</v>
      </c>
    </row>
    <row r="282" spans="1:18">
      <c r="A282" t="str">
        <f t="shared" si="4"/>
        <v>4-201601254-15_54_15</v>
      </c>
      <c r="B282" s="11" t="s">
        <v>4579</v>
      </c>
      <c r="C282" s="11">
        <v>0</v>
      </c>
      <c r="D282" s="11">
        <v>0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</v>
      </c>
      <c r="P282" s="11">
        <v>0</v>
      </c>
      <c r="Q282" s="11">
        <v>201601254</v>
      </c>
      <c r="R282" s="11">
        <v>4</v>
      </c>
    </row>
    <row r="283" spans="1:18">
      <c r="A283" t="str">
        <f t="shared" si="4"/>
        <v>4-201601254-15_59_15</v>
      </c>
      <c r="B283" s="11" t="s">
        <v>4580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</v>
      </c>
      <c r="P283" s="11">
        <v>0</v>
      </c>
      <c r="Q283" s="11">
        <v>201601254</v>
      </c>
      <c r="R283" s="11">
        <v>4</v>
      </c>
    </row>
    <row r="284" spans="1:18">
      <c r="A284" t="str">
        <f t="shared" si="4"/>
        <v>4-201601254-16_04_15</v>
      </c>
      <c r="B284" s="11" t="s">
        <v>4581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</v>
      </c>
      <c r="P284" s="11">
        <v>0</v>
      </c>
      <c r="Q284" s="11">
        <v>201601254</v>
      </c>
      <c r="R284" s="11">
        <v>4</v>
      </c>
    </row>
    <row r="285" spans="1:18">
      <c r="A285" t="str">
        <f t="shared" si="4"/>
        <v>4-201601254-16_09_14</v>
      </c>
      <c r="B285" s="11" t="s">
        <v>4582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</v>
      </c>
      <c r="P285" s="11">
        <v>0</v>
      </c>
      <c r="Q285" s="11">
        <v>201601254</v>
      </c>
      <c r="R285" s="11">
        <v>4</v>
      </c>
    </row>
    <row r="286" spans="1:18">
      <c r="A286" t="str">
        <f t="shared" si="4"/>
        <v>4-201601254-16_14_14</v>
      </c>
      <c r="B286" s="11" t="s">
        <v>4583</v>
      </c>
      <c r="C286" s="11">
        <v>0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</v>
      </c>
      <c r="P286" s="11">
        <v>0</v>
      </c>
      <c r="Q286" s="11">
        <v>201601254</v>
      </c>
      <c r="R286" s="11">
        <v>4</v>
      </c>
    </row>
    <row r="287" spans="1:18">
      <c r="A287" t="str">
        <f t="shared" si="4"/>
        <v>4-201601254-16_19_14</v>
      </c>
      <c r="B287" s="11" t="s">
        <v>4584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</v>
      </c>
      <c r="P287" s="11">
        <v>0</v>
      </c>
      <c r="Q287" s="11">
        <v>201601254</v>
      </c>
      <c r="R287" s="11">
        <v>4</v>
      </c>
    </row>
    <row r="288" spans="1:18">
      <c r="A288" t="str">
        <f t="shared" si="4"/>
        <v>4-201601254-16_24_13</v>
      </c>
      <c r="B288" s="11" t="s">
        <v>4585</v>
      </c>
      <c r="C288" s="11">
        <v>0</v>
      </c>
      <c r="D288" s="11">
        <v>0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1</v>
      </c>
      <c r="P288" s="11">
        <v>0</v>
      </c>
      <c r="Q288" s="11">
        <v>201601254</v>
      </c>
      <c r="R288" s="11">
        <v>4</v>
      </c>
    </row>
    <row r="289" spans="1:18">
      <c r="A289" t="str">
        <f t="shared" si="4"/>
        <v>4-201601254-16_29_13</v>
      </c>
      <c r="B289" s="11" t="s">
        <v>4586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</v>
      </c>
      <c r="P289" s="11">
        <v>0</v>
      </c>
      <c r="Q289" s="11">
        <v>201601254</v>
      </c>
      <c r="R289" s="11">
        <v>4</v>
      </c>
    </row>
    <row r="290" spans="1:18">
      <c r="A290" t="str">
        <f t="shared" si="4"/>
        <v>4-201601254-16_34_13</v>
      </c>
      <c r="B290" s="11" t="s">
        <v>4587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</v>
      </c>
      <c r="P290" s="11">
        <v>0</v>
      </c>
      <c r="Q290" s="11">
        <v>201601254</v>
      </c>
      <c r="R290" s="11">
        <v>4</v>
      </c>
    </row>
    <row r="291" spans="1:18">
      <c r="A291" t="str">
        <f t="shared" si="4"/>
        <v>4-201601254-16_39_13</v>
      </c>
      <c r="B291" s="11" t="s">
        <v>4588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</v>
      </c>
      <c r="P291" s="11">
        <v>0</v>
      </c>
      <c r="Q291" s="11">
        <v>201601254</v>
      </c>
      <c r="R291" s="11">
        <v>4</v>
      </c>
    </row>
    <row r="292" spans="1:18">
      <c r="A292" t="str">
        <f t="shared" si="4"/>
        <v>4-201601254-16_44_12</v>
      </c>
      <c r="B292" s="11" t="s">
        <v>274</v>
      </c>
      <c r="C292" s="11">
        <v>0</v>
      </c>
      <c r="D292" s="11">
        <v>0</v>
      </c>
      <c r="E292" s="11">
        <v>0</v>
      </c>
      <c r="F292" s="11">
        <v>1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1</v>
      </c>
      <c r="Q292" s="11">
        <v>201601254</v>
      </c>
      <c r="R292" s="11">
        <v>4</v>
      </c>
    </row>
    <row r="293" spans="1:18">
      <c r="A293" t="str">
        <f t="shared" si="4"/>
        <v>4-201601254-16_49_12</v>
      </c>
      <c r="B293" s="11" t="s">
        <v>629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1</v>
      </c>
      <c r="P293" s="11">
        <v>0</v>
      </c>
      <c r="Q293" s="11">
        <v>201601254</v>
      </c>
      <c r="R293" s="11">
        <v>4</v>
      </c>
    </row>
    <row r="294" spans="1:18">
      <c r="A294" t="str">
        <f t="shared" si="4"/>
        <v>4-201601254-16_59_11</v>
      </c>
      <c r="B294" s="11" t="s">
        <v>4589</v>
      </c>
      <c r="C294" s="11">
        <v>0</v>
      </c>
      <c r="D294" s="11">
        <v>0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1</v>
      </c>
      <c r="P294" s="11">
        <v>0</v>
      </c>
      <c r="Q294" s="11">
        <v>201601254</v>
      </c>
      <c r="R294" s="11">
        <v>4</v>
      </c>
    </row>
    <row r="295" spans="1:18">
      <c r="A295" t="str">
        <f t="shared" si="4"/>
        <v>4-201601254-17_04_11</v>
      </c>
      <c r="B295" s="11" t="s">
        <v>4590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1</v>
      </c>
      <c r="P295" s="11">
        <v>0</v>
      </c>
      <c r="Q295" s="11">
        <v>201601254</v>
      </c>
      <c r="R295" s="11">
        <v>4</v>
      </c>
    </row>
    <row r="296" spans="1:18">
      <c r="A296" t="str">
        <f t="shared" si="4"/>
        <v>4-201601254-17_09_11</v>
      </c>
      <c r="B296" s="11" t="s">
        <v>4591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1</v>
      </c>
      <c r="P296" s="11">
        <v>0</v>
      </c>
      <c r="Q296" s="11">
        <v>201601254</v>
      </c>
      <c r="R296" s="11">
        <v>4</v>
      </c>
    </row>
    <row r="297" spans="1:18">
      <c r="A297" t="str">
        <f t="shared" si="4"/>
        <v>4-201601254-17_14_11</v>
      </c>
      <c r="B297" s="11" t="s">
        <v>2876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1</v>
      </c>
      <c r="P297" s="11">
        <v>0</v>
      </c>
      <c r="Q297" s="11">
        <v>201601254</v>
      </c>
      <c r="R297" s="11">
        <v>4</v>
      </c>
    </row>
    <row r="298" spans="1:18">
      <c r="A298" t="str">
        <f t="shared" si="4"/>
        <v>4-201601254-17_19_10</v>
      </c>
      <c r="B298" s="11" t="s">
        <v>4592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1</v>
      </c>
      <c r="P298" s="11">
        <v>0</v>
      </c>
      <c r="Q298" s="11">
        <v>201601254</v>
      </c>
      <c r="R298" s="11">
        <v>4</v>
      </c>
    </row>
    <row r="299" spans="1:18">
      <c r="A299" t="str">
        <f t="shared" si="4"/>
        <v>4-201601254-17_24_10</v>
      </c>
      <c r="B299" s="11" t="s">
        <v>2878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1</v>
      </c>
      <c r="P299" s="11">
        <v>0</v>
      </c>
      <c r="Q299" s="11">
        <v>201601254</v>
      </c>
      <c r="R299" s="11">
        <v>4</v>
      </c>
    </row>
    <row r="300" spans="1:18">
      <c r="A300" t="str">
        <f t="shared" si="4"/>
        <v>4-201601254-17_29_10</v>
      </c>
      <c r="B300" s="11" t="s">
        <v>2879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</v>
      </c>
      <c r="P300" s="11">
        <v>0</v>
      </c>
      <c r="Q300" s="11">
        <v>201601254</v>
      </c>
      <c r="R300" s="11">
        <v>4</v>
      </c>
    </row>
    <row r="301" spans="1:18">
      <c r="A301" t="str">
        <f t="shared" si="4"/>
        <v>4-201601254-17_34_10</v>
      </c>
      <c r="B301" s="11" t="s">
        <v>276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1</v>
      </c>
      <c r="O301" s="11">
        <v>0</v>
      </c>
      <c r="P301" s="11">
        <v>0</v>
      </c>
      <c r="Q301" s="11">
        <v>201601254</v>
      </c>
      <c r="R301" s="11">
        <v>4</v>
      </c>
    </row>
    <row r="302" spans="1:18">
      <c r="A302" t="str">
        <f t="shared" si="4"/>
        <v>4-201601254-17_39_09</v>
      </c>
      <c r="B302" s="11" t="s">
        <v>2880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1</v>
      </c>
      <c r="P302" s="11">
        <v>0</v>
      </c>
      <c r="Q302" s="11">
        <v>201601254</v>
      </c>
      <c r="R302" s="11">
        <v>4</v>
      </c>
    </row>
    <row r="303" spans="1:18">
      <c r="A303" t="str">
        <f t="shared" si="4"/>
        <v>4-201601254-17_44_09</v>
      </c>
      <c r="B303" s="11" t="s">
        <v>2881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1</v>
      </c>
      <c r="P303" s="11">
        <v>0</v>
      </c>
      <c r="Q303" s="11">
        <v>201601254</v>
      </c>
      <c r="R303" s="11">
        <v>4</v>
      </c>
    </row>
    <row r="304" spans="1:18">
      <c r="A304" t="str">
        <f t="shared" si="4"/>
        <v>4-201601254-17_49_09</v>
      </c>
      <c r="B304" s="11" t="s">
        <v>277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1</v>
      </c>
      <c r="O304" s="11">
        <v>0</v>
      </c>
      <c r="P304" s="11">
        <v>0</v>
      </c>
      <c r="Q304" s="11">
        <v>201601254</v>
      </c>
      <c r="R304" s="11">
        <v>4</v>
      </c>
    </row>
    <row r="305" spans="1:18">
      <c r="A305" t="str">
        <f t="shared" si="4"/>
        <v>4-201601254-17_54_09</v>
      </c>
      <c r="B305" s="11" t="s">
        <v>278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1</v>
      </c>
      <c r="O305" s="11">
        <v>0</v>
      </c>
      <c r="P305" s="11">
        <v>0</v>
      </c>
      <c r="Q305" s="11">
        <v>201601254</v>
      </c>
      <c r="R305" s="11">
        <v>4</v>
      </c>
    </row>
    <row r="306" spans="1:18">
      <c r="A306" t="str">
        <f t="shared" si="4"/>
        <v>4-201601254-17_59_08</v>
      </c>
      <c r="B306" s="11" t="s">
        <v>2883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</v>
      </c>
      <c r="P306" s="11">
        <v>0</v>
      </c>
      <c r="Q306" s="11">
        <v>201601254</v>
      </c>
      <c r="R306" s="11">
        <v>4</v>
      </c>
    </row>
    <row r="307" spans="1:18">
      <c r="A307" t="str">
        <f t="shared" si="4"/>
        <v>4-201601254-18_04_08</v>
      </c>
      <c r="B307" s="11" t="s">
        <v>4593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</v>
      </c>
      <c r="P307" s="11">
        <v>0</v>
      </c>
      <c r="Q307" s="11">
        <v>201601254</v>
      </c>
      <c r="R307" s="11">
        <v>4</v>
      </c>
    </row>
    <row r="308" spans="1:18">
      <c r="A308" t="str">
        <f t="shared" si="4"/>
        <v>4-201601254-18_09_08</v>
      </c>
      <c r="B308" s="11" t="s">
        <v>4594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</v>
      </c>
      <c r="P308" s="11">
        <v>0</v>
      </c>
      <c r="Q308" s="11">
        <v>201601254</v>
      </c>
      <c r="R308" s="11">
        <v>4</v>
      </c>
    </row>
    <row r="309" spans="1:18">
      <c r="A309" t="str">
        <f t="shared" si="4"/>
        <v>4-201601254-18_14_08</v>
      </c>
      <c r="B309" s="11" t="s">
        <v>4595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</v>
      </c>
      <c r="P309" s="11">
        <v>0</v>
      </c>
      <c r="Q309" s="11">
        <v>201601254</v>
      </c>
      <c r="R309" s="11">
        <v>4</v>
      </c>
    </row>
    <row r="310" spans="1:18">
      <c r="A310" t="str">
        <f t="shared" si="4"/>
        <v>4-201601254-18_19_07</v>
      </c>
      <c r="B310" s="11" t="s">
        <v>4596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1</v>
      </c>
      <c r="P310" s="11">
        <v>0</v>
      </c>
      <c r="Q310" s="11">
        <v>201601254</v>
      </c>
      <c r="R310" s="11">
        <v>4</v>
      </c>
    </row>
    <row r="311" spans="1:18">
      <c r="A311" t="str">
        <f t="shared" si="4"/>
        <v>4-201601254-18_24_07</v>
      </c>
      <c r="B311" s="11" t="s">
        <v>4597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</v>
      </c>
      <c r="P311" s="11">
        <v>0</v>
      </c>
      <c r="Q311" s="11">
        <v>201601254</v>
      </c>
      <c r="R311" s="11">
        <v>4</v>
      </c>
    </row>
    <row r="312" spans="1:18">
      <c r="A312" t="str">
        <f t="shared" si="4"/>
        <v>4-201601254-18_29_07</v>
      </c>
      <c r="B312" s="11" t="s">
        <v>4598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1</v>
      </c>
      <c r="P312" s="11">
        <v>0</v>
      </c>
      <c r="Q312" s="11">
        <v>201601254</v>
      </c>
      <c r="R312" s="11">
        <v>4</v>
      </c>
    </row>
    <row r="313" spans="1:18">
      <c r="A313" t="str">
        <f t="shared" si="4"/>
        <v>4-201601254-18_34_06</v>
      </c>
      <c r="B313" s="11" t="s">
        <v>4599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</v>
      </c>
      <c r="P313" s="11">
        <v>0</v>
      </c>
      <c r="Q313" s="11">
        <v>201601254</v>
      </c>
      <c r="R313" s="11">
        <v>4</v>
      </c>
    </row>
    <row r="314" spans="1:18">
      <c r="A314" t="str">
        <f t="shared" si="4"/>
        <v>4-201601254-18_39_06</v>
      </c>
      <c r="B314" s="11" t="s">
        <v>4600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1</v>
      </c>
      <c r="P314" s="11">
        <v>0</v>
      </c>
      <c r="Q314" s="11">
        <v>201601254</v>
      </c>
      <c r="R314" s="11">
        <v>4</v>
      </c>
    </row>
    <row r="315" spans="1:18">
      <c r="A315" t="str">
        <f t="shared" si="4"/>
        <v>4-201601254-18_44_06</v>
      </c>
      <c r="B315" s="11" t="s">
        <v>4601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</v>
      </c>
      <c r="P315" s="11">
        <v>0</v>
      </c>
      <c r="Q315" s="11">
        <v>201601254</v>
      </c>
      <c r="R315" s="11">
        <v>4</v>
      </c>
    </row>
    <row r="316" spans="1:18">
      <c r="A316" t="str">
        <f t="shared" si="4"/>
        <v>4-201601254-18_49_06</v>
      </c>
      <c r="B316" s="11" t="s">
        <v>4602</v>
      </c>
      <c r="C316" s="11">
        <v>0</v>
      </c>
      <c r="D316" s="11">
        <v>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</v>
      </c>
      <c r="P316" s="11">
        <v>0</v>
      </c>
      <c r="Q316" s="11">
        <v>201601254</v>
      </c>
      <c r="R316" s="11">
        <v>4</v>
      </c>
    </row>
    <row r="317" spans="1:18">
      <c r="A317" t="str">
        <f t="shared" si="4"/>
        <v>4-201601254-18_54_05</v>
      </c>
      <c r="B317" s="11" t="s">
        <v>4603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</v>
      </c>
      <c r="P317" s="11">
        <v>0</v>
      </c>
      <c r="Q317" s="11">
        <v>201601254</v>
      </c>
      <c r="R317" s="11">
        <v>4</v>
      </c>
    </row>
    <row r="318" spans="1:18">
      <c r="A318" t="str">
        <f t="shared" si="4"/>
        <v>4-201601254-18_59_05</v>
      </c>
      <c r="B318" s="11" t="s">
        <v>4604</v>
      </c>
      <c r="C318" s="11">
        <v>0</v>
      </c>
      <c r="D318" s="11">
        <v>0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1</v>
      </c>
      <c r="P318" s="11">
        <v>0</v>
      </c>
      <c r="Q318" s="11">
        <v>201601254</v>
      </c>
      <c r="R318" s="11">
        <v>4</v>
      </c>
    </row>
    <row r="319" spans="1:18">
      <c r="A319" t="str">
        <f t="shared" si="4"/>
        <v>4-201601254-19_04_05</v>
      </c>
      <c r="B319" s="11" t="s">
        <v>4605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1</v>
      </c>
      <c r="P319" s="11">
        <v>0</v>
      </c>
      <c r="Q319" s="11">
        <v>201601254</v>
      </c>
      <c r="R319" s="11">
        <v>4</v>
      </c>
    </row>
    <row r="320" spans="1:18">
      <c r="A320" t="str">
        <f t="shared" si="4"/>
        <v>4-201601254-19_09_05</v>
      </c>
      <c r="B320" s="11" t="s">
        <v>4606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1</v>
      </c>
      <c r="P320" s="11">
        <v>0</v>
      </c>
      <c r="Q320" s="11">
        <v>201601254</v>
      </c>
      <c r="R320" s="11">
        <v>4</v>
      </c>
    </row>
    <row r="321" spans="1:18">
      <c r="A321" t="str">
        <f t="shared" si="4"/>
        <v>4-201601254-19_14_04</v>
      </c>
      <c r="B321" s="11" t="s">
        <v>4607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1</v>
      </c>
      <c r="P321" s="11">
        <v>0</v>
      </c>
      <c r="Q321" s="11">
        <v>201601254</v>
      </c>
      <c r="R321" s="11">
        <v>4</v>
      </c>
    </row>
    <row r="322" spans="1:18">
      <c r="A322" t="str">
        <f t="shared" ref="A322:A385" si="5">R322&amp;"-"&amp;Q322&amp;"-"&amp;B322</f>
        <v>4-201601254-19_19_04</v>
      </c>
      <c r="B322" s="11" t="s">
        <v>4608</v>
      </c>
      <c r="C322" s="11">
        <v>0</v>
      </c>
      <c r="D322" s="11">
        <v>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</v>
      </c>
      <c r="P322" s="11">
        <v>0</v>
      </c>
      <c r="Q322" s="11">
        <v>201601254</v>
      </c>
      <c r="R322" s="11">
        <v>4</v>
      </c>
    </row>
    <row r="323" spans="1:18">
      <c r="A323" t="str">
        <f t="shared" si="5"/>
        <v>4-201601254-19_24_04</v>
      </c>
      <c r="B323" s="11" t="s">
        <v>4609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1</v>
      </c>
      <c r="P323" s="11">
        <v>0</v>
      </c>
      <c r="Q323" s="11">
        <v>201601254</v>
      </c>
      <c r="R323" s="11">
        <v>4</v>
      </c>
    </row>
    <row r="324" spans="1:18">
      <c r="A324" t="str">
        <f t="shared" si="5"/>
        <v>4-201601254-19_29_03</v>
      </c>
      <c r="B324" s="11" t="s">
        <v>4610</v>
      </c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</v>
      </c>
      <c r="P324" s="11">
        <v>0</v>
      </c>
      <c r="Q324" s="11">
        <v>201601254</v>
      </c>
      <c r="R324" s="11">
        <v>4</v>
      </c>
    </row>
    <row r="325" spans="1:18">
      <c r="A325" t="str">
        <f t="shared" si="5"/>
        <v>4-201601264-15_39_49</v>
      </c>
      <c r="B325" s="11" t="s">
        <v>4611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1</v>
      </c>
      <c r="P325" s="11">
        <v>0</v>
      </c>
      <c r="Q325" s="11">
        <v>201601264</v>
      </c>
      <c r="R325" s="11">
        <v>4</v>
      </c>
    </row>
    <row r="326" spans="1:18">
      <c r="A326" t="str">
        <f t="shared" si="5"/>
        <v>4-201601264-15_44_49</v>
      </c>
      <c r="B326" s="11" t="s">
        <v>4612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1</v>
      </c>
      <c r="P326" s="11">
        <v>0</v>
      </c>
      <c r="Q326" s="11">
        <v>201601264</v>
      </c>
      <c r="R326" s="11">
        <v>4</v>
      </c>
    </row>
    <row r="327" spans="1:18">
      <c r="A327" t="str">
        <f t="shared" si="5"/>
        <v>4-201601264-15_49_48</v>
      </c>
      <c r="B327" s="11" t="s">
        <v>4613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1</v>
      </c>
      <c r="P327" s="11">
        <v>0</v>
      </c>
      <c r="Q327" s="11">
        <v>201601264</v>
      </c>
      <c r="R327" s="11">
        <v>4</v>
      </c>
    </row>
    <row r="328" spans="1:18">
      <c r="A328" t="str">
        <f t="shared" si="5"/>
        <v>4-201601264-15_54_48</v>
      </c>
      <c r="B328" s="11" t="s">
        <v>279</v>
      </c>
      <c r="C328" s="11">
        <v>0</v>
      </c>
      <c r="D328" s="11">
        <v>0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1</v>
      </c>
      <c r="Q328" s="11">
        <v>201601264</v>
      </c>
      <c r="R328" s="11">
        <v>4</v>
      </c>
    </row>
    <row r="329" spans="1:18">
      <c r="A329" t="str">
        <f t="shared" si="5"/>
        <v>4-201601264-16_04_47</v>
      </c>
      <c r="B329" s="11" t="s">
        <v>4614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1</v>
      </c>
      <c r="P329" s="11">
        <v>0</v>
      </c>
      <c r="Q329" s="11">
        <v>201601264</v>
      </c>
      <c r="R329" s="11">
        <v>4</v>
      </c>
    </row>
    <row r="330" spans="1:18">
      <c r="A330" t="str">
        <f t="shared" si="5"/>
        <v>4-201601264-16_09_47</v>
      </c>
      <c r="B330" s="11" t="s">
        <v>4615</v>
      </c>
      <c r="C330" s="11">
        <v>0</v>
      </c>
      <c r="D330" s="11">
        <v>0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1</v>
      </c>
      <c r="P330" s="11">
        <v>0</v>
      </c>
      <c r="Q330" s="11">
        <v>201601264</v>
      </c>
      <c r="R330" s="11">
        <v>4</v>
      </c>
    </row>
    <row r="331" spans="1:18">
      <c r="A331" t="str">
        <f t="shared" si="5"/>
        <v>4-201601264-16_14_47</v>
      </c>
      <c r="B331" s="11" t="s">
        <v>280</v>
      </c>
      <c r="C331" s="11">
        <v>0</v>
      </c>
      <c r="D331" s="11">
        <v>0</v>
      </c>
      <c r="E331" s="11">
        <v>0</v>
      </c>
      <c r="F331" s="11">
        <v>1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1</v>
      </c>
      <c r="Q331" s="11">
        <v>201601264</v>
      </c>
      <c r="R331" s="11">
        <v>4</v>
      </c>
    </row>
    <row r="332" spans="1:18">
      <c r="A332" t="str">
        <f t="shared" si="5"/>
        <v>4-201601264-16_24_46</v>
      </c>
      <c r="B332" s="11" t="s">
        <v>4616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</v>
      </c>
      <c r="P332" s="11">
        <v>0</v>
      </c>
      <c r="Q332" s="11">
        <v>201601264</v>
      </c>
      <c r="R332" s="11">
        <v>4</v>
      </c>
    </row>
    <row r="333" spans="1:18">
      <c r="A333" t="str">
        <f t="shared" si="5"/>
        <v>4-201601264-16_29_46</v>
      </c>
      <c r="B333" s="11" t="s">
        <v>282</v>
      </c>
      <c r="C333" s="11">
        <v>0</v>
      </c>
      <c r="D333" s="11">
        <v>0</v>
      </c>
      <c r="E333" s="11">
        <v>0</v>
      </c>
      <c r="F333" s="11">
        <v>1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1</v>
      </c>
      <c r="Q333" s="11">
        <v>201601264</v>
      </c>
      <c r="R333" s="11">
        <v>4</v>
      </c>
    </row>
    <row r="334" spans="1:18">
      <c r="A334" t="str">
        <f t="shared" si="5"/>
        <v>4-201601264-16_34_46</v>
      </c>
      <c r="B334" s="11" t="s">
        <v>283</v>
      </c>
      <c r="C334" s="11">
        <v>0</v>
      </c>
      <c r="D334" s="11">
        <v>0</v>
      </c>
      <c r="E334" s="11">
        <v>0</v>
      </c>
      <c r="F334" s="11">
        <v>1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1</v>
      </c>
      <c r="Q334" s="11">
        <v>201601264</v>
      </c>
      <c r="R334" s="11">
        <v>4</v>
      </c>
    </row>
    <row r="335" spans="1:18">
      <c r="A335" t="str">
        <f t="shared" si="5"/>
        <v>4-201601264-16_39_45</v>
      </c>
      <c r="B335" s="11" t="s">
        <v>3803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</v>
      </c>
      <c r="P335" s="11">
        <v>0</v>
      </c>
      <c r="Q335" s="11">
        <v>201601264</v>
      </c>
      <c r="R335" s="11">
        <v>4</v>
      </c>
    </row>
    <row r="336" spans="1:18">
      <c r="A336" t="str">
        <f t="shared" si="5"/>
        <v>4-201601264-16_49_45</v>
      </c>
      <c r="B336" s="11" t="s">
        <v>3805</v>
      </c>
      <c r="C336" s="11">
        <v>0</v>
      </c>
      <c r="D336" s="11">
        <v>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</v>
      </c>
      <c r="P336" s="11">
        <v>0</v>
      </c>
      <c r="Q336" s="11">
        <v>201601264</v>
      </c>
      <c r="R336" s="11">
        <v>4</v>
      </c>
    </row>
    <row r="337" spans="1:18">
      <c r="A337" t="str">
        <f t="shared" si="5"/>
        <v>4-201601264-16_54_45</v>
      </c>
      <c r="B337" s="11" t="s">
        <v>284</v>
      </c>
      <c r="C337" s="11">
        <v>0</v>
      </c>
      <c r="D337" s="11">
        <v>0</v>
      </c>
      <c r="E337" s="11">
        <v>0</v>
      </c>
      <c r="F337" s="11">
        <v>1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1</v>
      </c>
      <c r="Q337" s="11">
        <v>201601264</v>
      </c>
      <c r="R337" s="11">
        <v>4</v>
      </c>
    </row>
    <row r="338" spans="1:18">
      <c r="A338" t="str">
        <f t="shared" si="5"/>
        <v>4-201601264-16_59_44</v>
      </c>
      <c r="B338" s="11" t="s">
        <v>285</v>
      </c>
      <c r="C338" s="11">
        <v>0</v>
      </c>
      <c r="D338" s="11">
        <v>0</v>
      </c>
      <c r="E338" s="11">
        <v>0</v>
      </c>
      <c r="F338" s="11">
        <v>1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201601264</v>
      </c>
      <c r="R338" s="11">
        <v>4</v>
      </c>
    </row>
    <row r="339" spans="1:18">
      <c r="A339" t="str">
        <f t="shared" si="5"/>
        <v>4-201601264-17_09_44</v>
      </c>
      <c r="B339" s="11" t="s">
        <v>286</v>
      </c>
      <c r="C339" s="11">
        <v>0</v>
      </c>
      <c r="D339" s="11">
        <v>0</v>
      </c>
      <c r="E339" s="11">
        <v>0</v>
      </c>
      <c r="F339" s="11">
        <v>1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201601264</v>
      </c>
      <c r="R339" s="11">
        <v>4</v>
      </c>
    </row>
    <row r="340" spans="1:18">
      <c r="A340" t="str">
        <f t="shared" si="5"/>
        <v>4-201601264-17_14_43</v>
      </c>
      <c r="B340" s="11" t="s">
        <v>4617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</v>
      </c>
      <c r="P340" s="11">
        <v>0</v>
      </c>
      <c r="Q340" s="11">
        <v>201601264</v>
      </c>
      <c r="R340" s="11">
        <v>4</v>
      </c>
    </row>
    <row r="341" spans="1:18">
      <c r="A341" t="str">
        <f t="shared" si="5"/>
        <v>4-201601264-17_19_43</v>
      </c>
      <c r="B341" s="11" t="s">
        <v>4618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1</v>
      </c>
      <c r="P341" s="11">
        <v>0</v>
      </c>
      <c r="Q341" s="11">
        <v>201601264</v>
      </c>
      <c r="R341" s="11">
        <v>4</v>
      </c>
    </row>
    <row r="342" spans="1:18">
      <c r="A342" t="str">
        <f t="shared" si="5"/>
        <v>4-201601264-17_24_43</v>
      </c>
      <c r="B342" s="11" t="s">
        <v>4619</v>
      </c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1</v>
      </c>
      <c r="P342" s="11">
        <v>0</v>
      </c>
      <c r="Q342" s="11">
        <v>201601264</v>
      </c>
      <c r="R342" s="11">
        <v>4</v>
      </c>
    </row>
    <row r="343" spans="1:18">
      <c r="A343" t="str">
        <f t="shared" si="5"/>
        <v>4-201601264-17_29_43</v>
      </c>
      <c r="B343" s="11" t="s">
        <v>287</v>
      </c>
      <c r="C343" s="11">
        <v>0</v>
      </c>
      <c r="D343" s="11">
        <v>0</v>
      </c>
      <c r="E343" s="11">
        <v>0</v>
      </c>
      <c r="F343" s="11">
        <v>1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201601264</v>
      </c>
      <c r="R343" s="11">
        <v>4</v>
      </c>
    </row>
    <row r="344" spans="1:18">
      <c r="A344" t="str">
        <f t="shared" si="5"/>
        <v>4-201601264-17_34_42</v>
      </c>
      <c r="B344" s="11" t="s">
        <v>4620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1</v>
      </c>
      <c r="P344" s="11">
        <v>0</v>
      </c>
      <c r="Q344" s="11">
        <v>201601264</v>
      </c>
      <c r="R344" s="11">
        <v>4</v>
      </c>
    </row>
    <row r="345" spans="1:18">
      <c r="A345" t="str">
        <f t="shared" si="5"/>
        <v>4-201601264-17_44_42</v>
      </c>
      <c r="B345" s="11" t="s">
        <v>4621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1</v>
      </c>
      <c r="P345" s="11">
        <v>0</v>
      </c>
      <c r="Q345" s="11">
        <v>201601264</v>
      </c>
      <c r="R345" s="11">
        <v>4</v>
      </c>
    </row>
    <row r="346" spans="1:18">
      <c r="A346" t="str">
        <f t="shared" si="5"/>
        <v>4-201601264-17_49_41</v>
      </c>
      <c r="B346" s="11" t="s">
        <v>4622</v>
      </c>
      <c r="C346" s="11">
        <v>0</v>
      </c>
      <c r="D346" s="11">
        <v>0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1</v>
      </c>
      <c r="P346" s="11">
        <v>0</v>
      </c>
      <c r="Q346" s="11">
        <v>201601264</v>
      </c>
      <c r="R346" s="11">
        <v>4</v>
      </c>
    </row>
    <row r="347" spans="1:18">
      <c r="A347" t="str">
        <f t="shared" si="5"/>
        <v>4-201601264-17_54_41</v>
      </c>
      <c r="B347" s="11" t="s">
        <v>4623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1</v>
      </c>
      <c r="P347" s="11">
        <v>0</v>
      </c>
      <c r="Q347" s="11">
        <v>201601264</v>
      </c>
      <c r="R347" s="11">
        <v>4</v>
      </c>
    </row>
    <row r="348" spans="1:18">
      <c r="A348" t="str">
        <f t="shared" si="5"/>
        <v>4-201601264-17_59_41</v>
      </c>
      <c r="B348" s="11" t="s">
        <v>4624</v>
      </c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1</v>
      </c>
      <c r="P348" s="11">
        <v>0</v>
      </c>
      <c r="Q348" s="11">
        <v>201601264</v>
      </c>
      <c r="R348" s="11">
        <v>4</v>
      </c>
    </row>
    <row r="349" spans="1:18">
      <c r="A349" t="str">
        <f t="shared" si="5"/>
        <v>4-201601264-18_04_41</v>
      </c>
      <c r="B349" s="11" t="s">
        <v>315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</v>
      </c>
      <c r="P349" s="11">
        <v>0</v>
      </c>
      <c r="Q349" s="11">
        <v>201601264</v>
      </c>
      <c r="R349" s="11">
        <v>4</v>
      </c>
    </row>
    <row r="350" spans="1:18">
      <c r="A350" t="str">
        <f t="shared" si="5"/>
        <v>4-201601264-18_09_40</v>
      </c>
      <c r="B350" s="11" t="s">
        <v>4625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1</v>
      </c>
      <c r="P350" s="11">
        <v>0</v>
      </c>
      <c r="Q350" s="11">
        <v>201601264</v>
      </c>
      <c r="R350" s="11">
        <v>4</v>
      </c>
    </row>
    <row r="351" spans="1:18">
      <c r="A351" t="str">
        <f t="shared" si="5"/>
        <v>4-201601264-18_14_40</v>
      </c>
      <c r="B351" s="11" t="s">
        <v>289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1</v>
      </c>
      <c r="O351" s="11">
        <v>0</v>
      </c>
      <c r="P351" s="11">
        <v>0</v>
      </c>
      <c r="Q351" s="11">
        <v>201601264</v>
      </c>
      <c r="R351" s="11">
        <v>4</v>
      </c>
    </row>
    <row r="352" spans="1:18">
      <c r="A352" t="str">
        <f t="shared" si="5"/>
        <v>4-201601264-18_24_40</v>
      </c>
      <c r="B352" s="11" t="s">
        <v>4626</v>
      </c>
      <c r="C352" s="11">
        <v>0</v>
      </c>
      <c r="D352" s="11">
        <v>0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1</v>
      </c>
      <c r="P352" s="11">
        <v>0</v>
      </c>
      <c r="Q352" s="11">
        <v>201601264</v>
      </c>
      <c r="R352" s="11">
        <v>4</v>
      </c>
    </row>
    <row r="353" spans="1:18">
      <c r="A353" t="str">
        <f t="shared" si="5"/>
        <v>4-201601264-18_29_39</v>
      </c>
      <c r="B353" s="11" t="s">
        <v>4627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1</v>
      </c>
      <c r="P353" s="11">
        <v>0</v>
      </c>
      <c r="Q353" s="11">
        <v>201601264</v>
      </c>
      <c r="R353" s="11">
        <v>4</v>
      </c>
    </row>
    <row r="354" spans="1:18">
      <c r="A354" t="str">
        <f t="shared" si="5"/>
        <v>4-201601264-18_34_39</v>
      </c>
      <c r="B354" s="11" t="s">
        <v>4628</v>
      </c>
      <c r="C354" s="11">
        <v>0</v>
      </c>
      <c r="D354" s="11">
        <v>0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1</v>
      </c>
      <c r="P354" s="11">
        <v>0</v>
      </c>
      <c r="Q354" s="11">
        <v>201601264</v>
      </c>
      <c r="R354" s="11">
        <v>4</v>
      </c>
    </row>
    <row r="355" spans="1:18">
      <c r="A355" t="str">
        <f t="shared" si="5"/>
        <v>4-201601264-18_39_39</v>
      </c>
      <c r="B355" s="11" t="s">
        <v>4629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1</v>
      </c>
      <c r="P355" s="11">
        <v>0</v>
      </c>
      <c r="Q355" s="11">
        <v>201601264</v>
      </c>
      <c r="R355" s="11">
        <v>4</v>
      </c>
    </row>
    <row r="356" spans="1:18">
      <c r="A356" t="str">
        <f t="shared" si="5"/>
        <v>4-201601264-18_49_38</v>
      </c>
      <c r="B356" s="11" t="s">
        <v>4630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1</v>
      </c>
      <c r="P356" s="11">
        <v>0</v>
      </c>
      <c r="Q356" s="11">
        <v>201601264</v>
      </c>
      <c r="R356" s="11">
        <v>4</v>
      </c>
    </row>
    <row r="357" spans="1:18">
      <c r="A357" t="str">
        <f t="shared" si="5"/>
        <v>4-201601264-18_54_38</v>
      </c>
      <c r="B357" s="11" t="s">
        <v>4631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201601264</v>
      </c>
      <c r="R357" s="11">
        <v>4</v>
      </c>
    </row>
    <row r="358" spans="1:18">
      <c r="A358" t="str">
        <f t="shared" si="5"/>
        <v>4-201601264-18_59_38</v>
      </c>
      <c r="B358" s="11" t="s">
        <v>290</v>
      </c>
      <c r="C358" s="11">
        <v>0</v>
      </c>
      <c r="D358" s="11">
        <v>0</v>
      </c>
      <c r="E358" s="11">
        <v>0</v>
      </c>
      <c r="F358" s="11">
        <v>1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1</v>
      </c>
      <c r="Q358" s="11">
        <v>201601264</v>
      </c>
      <c r="R358" s="11">
        <v>4</v>
      </c>
    </row>
    <row r="359" spans="1:18">
      <c r="A359" t="str">
        <f t="shared" si="5"/>
        <v>4-201601264-19_04_37</v>
      </c>
      <c r="B359" s="11" t="s">
        <v>4632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201601264</v>
      </c>
      <c r="R359" s="11">
        <v>4</v>
      </c>
    </row>
    <row r="360" spans="1:18">
      <c r="A360" t="str">
        <f t="shared" si="5"/>
        <v>4-201601264-19_14_37</v>
      </c>
      <c r="B360" s="11" t="s">
        <v>4633</v>
      </c>
      <c r="C360" s="11">
        <v>0</v>
      </c>
      <c r="D360" s="11">
        <v>0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201601264</v>
      </c>
      <c r="R360" s="11">
        <v>4</v>
      </c>
    </row>
    <row r="361" spans="1:18">
      <c r="A361" t="str">
        <f t="shared" si="5"/>
        <v>4-201601264-19_19_37</v>
      </c>
      <c r="B361" s="11" t="s">
        <v>4634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201601264</v>
      </c>
      <c r="R361" s="11">
        <v>4</v>
      </c>
    </row>
    <row r="362" spans="1:18">
      <c r="A362" t="str">
        <f t="shared" si="5"/>
        <v>4-201601264-19_29_36</v>
      </c>
      <c r="B362" s="11" t="s">
        <v>291</v>
      </c>
      <c r="C362" s="11">
        <v>0</v>
      </c>
      <c r="D362" s="11">
        <v>0</v>
      </c>
      <c r="E362" s="11">
        <v>0</v>
      </c>
      <c r="F362" s="11">
        <v>1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1</v>
      </c>
      <c r="Q362" s="11">
        <v>201601264</v>
      </c>
      <c r="R362" s="11">
        <v>4</v>
      </c>
    </row>
    <row r="363" spans="1:18">
      <c r="A363" t="str">
        <f t="shared" si="5"/>
        <v>4-201601264-19_39_36</v>
      </c>
      <c r="B363" s="11" t="s">
        <v>4635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201601264</v>
      </c>
      <c r="R363" s="11">
        <v>4</v>
      </c>
    </row>
    <row r="364" spans="1:18">
      <c r="A364" t="str">
        <f t="shared" si="5"/>
        <v>4-201601264-19_44_35</v>
      </c>
      <c r="B364" s="11" t="s">
        <v>4636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201601264</v>
      </c>
      <c r="R364" s="11">
        <v>4</v>
      </c>
    </row>
    <row r="365" spans="1:18">
      <c r="A365" t="str">
        <f t="shared" si="5"/>
        <v>4-201601264-19_49_35</v>
      </c>
      <c r="B365" s="11" t="s">
        <v>4637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201601264</v>
      </c>
      <c r="R365" s="11">
        <v>4</v>
      </c>
    </row>
    <row r="366" spans="1:18">
      <c r="A366" t="str">
        <f t="shared" si="5"/>
        <v>4-201601264-19_54_35</v>
      </c>
      <c r="B366" s="11" t="s">
        <v>294</v>
      </c>
      <c r="C366" s="11">
        <v>0</v>
      </c>
      <c r="D366" s="11">
        <v>0</v>
      </c>
      <c r="E366" s="11">
        <v>0</v>
      </c>
      <c r="F366" s="11">
        <v>1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1</v>
      </c>
      <c r="Q366" s="11">
        <v>201601264</v>
      </c>
      <c r="R366" s="11">
        <v>4</v>
      </c>
    </row>
    <row r="367" spans="1:18">
      <c r="A367" t="str">
        <f t="shared" si="5"/>
        <v>4-201601264-19_59_35</v>
      </c>
      <c r="B367" s="11" t="s">
        <v>4638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1</v>
      </c>
      <c r="P367" s="11">
        <v>0</v>
      </c>
      <c r="Q367" s="11">
        <v>201601264</v>
      </c>
      <c r="R367" s="11">
        <v>4</v>
      </c>
    </row>
    <row r="368" spans="1:18">
      <c r="A368" t="str">
        <f t="shared" si="5"/>
        <v>4-201601264-20_04_34</v>
      </c>
      <c r="B368" s="11" t="s">
        <v>299</v>
      </c>
      <c r="C368" s="11">
        <v>0</v>
      </c>
      <c r="D368" s="11">
        <v>0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1</v>
      </c>
      <c r="Q368" s="11">
        <v>201601264</v>
      </c>
      <c r="R368" s="11">
        <v>4</v>
      </c>
    </row>
    <row r="369" spans="1:18">
      <c r="A369" t="str">
        <f t="shared" si="5"/>
        <v>4-201601264-20_09_34</v>
      </c>
      <c r="B369" s="11" t="s">
        <v>4639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201601264</v>
      </c>
      <c r="R369" s="11">
        <v>4</v>
      </c>
    </row>
    <row r="370" spans="1:18">
      <c r="A370" t="str">
        <f t="shared" si="5"/>
        <v>4-201601264-20_14_34</v>
      </c>
      <c r="B370" s="11" t="s">
        <v>4640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201601264</v>
      </c>
      <c r="R370" s="11">
        <v>4</v>
      </c>
    </row>
    <row r="371" spans="1:18">
      <c r="A371" t="str">
        <f t="shared" si="5"/>
        <v>4-201601264-20_19_34</v>
      </c>
      <c r="B371" s="11" t="s">
        <v>4641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201601264</v>
      </c>
      <c r="R371" s="11">
        <v>4</v>
      </c>
    </row>
    <row r="372" spans="1:18">
      <c r="A372" t="str">
        <f t="shared" si="5"/>
        <v>4-201601264-20_24_33</v>
      </c>
      <c r="B372" s="11" t="s">
        <v>4642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201601264</v>
      </c>
      <c r="R372" s="11">
        <v>4</v>
      </c>
    </row>
    <row r="373" spans="1:18">
      <c r="A373" t="str">
        <f t="shared" si="5"/>
        <v>4-201601264-20_29_33</v>
      </c>
      <c r="B373" s="11" t="s">
        <v>4643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201601264</v>
      </c>
      <c r="R373" s="11">
        <v>4</v>
      </c>
    </row>
    <row r="374" spans="1:18">
      <c r="A374" t="str">
        <f t="shared" si="5"/>
        <v>4-201601264-20_39_33</v>
      </c>
      <c r="B374" s="11" t="s">
        <v>4644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201601264</v>
      </c>
      <c r="R374" s="11">
        <v>4</v>
      </c>
    </row>
    <row r="375" spans="1:18">
      <c r="A375" t="str">
        <f t="shared" si="5"/>
        <v>4-201601264-20_44_32</v>
      </c>
      <c r="B375" s="11" t="s">
        <v>4645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201601264</v>
      </c>
      <c r="R375" s="11">
        <v>4</v>
      </c>
    </row>
    <row r="376" spans="1:18">
      <c r="A376" t="str">
        <f t="shared" si="5"/>
        <v>4-201601264-20_49_32</v>
      </c>
      <c r="B376" s="11" t="s">
        <v>4646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201601264</v>
      </c>
      <c r="R376" s="11">
        <v>4</v>
      </c>
    </row>
    <row r="377" spans="1:18">
      <c r="A377" t="str">
        <f t="shared" si="5"/>
        <v>4-201601264-20_59_32</v>
      </c>
      <c r="B377" s="11" t="s">
        <v>4647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201601264</v>
      </c>
      <c r="R377" s="11">
        <v>4</v>
      </c>
    </row>
    <row r="378" spans="1:18">
      <c r="A378" t="str">
        <f t="shared" si="5"/>
        <v>4-201601264-21_04_31</v>
      </c>
      <c r="B378" s="11" t="s">
        <v>4648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201601264</v>
      </c>
      <c r="R378" s="11">
        <v>4</v>
      </c>
    </row>
    <row r="379" spans="1:18">
      <c r="A379" t="str">
        <f t="shared" si="5"/>
        <v>4-201601264-21_14_31</v>
      </c>
      <c r="B379" s="11" t="s">
        <v>4649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201601264</v>
      </c>
      <c r="R379" s="11">
        <v>4</v>
      </c>
    </row>
    <row r="380" spans="1:18">
      <c r="A380" t="str">
        <f t="shared" si="5"/>
        <v>4-201601264-21_19_31</v>
      </c>
      <c r="B380" s="11" t="s">
        <v>4650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1</v>
      </c>
      <c r="P380" s="11">
        <v>0</v>
      </c>
      <c r="Q380" s="11">
        <v>201601264</v>
      </c>
      <c r="R380" s="11">
        <v>4</v>
      </c>
    </row>
    <row r="381" spans="1:18">
      <c r="A381" t="str">
        <f t="shared" si="5"/>
        <v>4-201601264-22_33_23</v>
      </c>
      <c r="B381" s="11" t="s">
        <v>4651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1</v>
      </c>
      <c r="P381" s="11">
        <v>0</v>
      </c>
      <c r="Q381" s="11">
        <v>201601264</v>
      </c>
      <c r="R381" s="11">
        <v>4</v>
      </c>
    </row>
    <row r="382" spans="1:18">
      <c r="A382" t="str">
        <f t="shared" si="5"/>
        <v>4-201601264-22_38_22</v>
      </c>
      <c r="B382" s="11" t="s">
        <v>4652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1</v>
      </c>
      <c r="P382" s="11">
        <v>0</v>
      </c>
      <c r="Q382" s="11">
        <v>201601264</v>
      </c>
      <c r="R382" s="11">
        <v>4</v>
      </c>
    </row>
    <row r="383" spans="1:18">
      <c r="A383" t="str">
        <f t="shared" si="5"/>
        <v>4-201601264-22_43_22</v>
      </c>
      <c r="B383" s="11" t="s">
        <v>4653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1</v>
      </c>
      <c r="P383" s="11">
        <v>0</v>
      </c>
      <c r="Q383" s="11">
        <v>201601264</v>
      </c>
      <c r="R383" s="11">
        <v>4</v>
      </c>
    </row>
    <row r="384" spans="1:18">
      <c r="A384" t="str">
        <f t="shared" si="5"/>
        <v>4-201601264-22_48_22</v>
      </c>
      <c r="B384" s="11" t="s">
        <v>4654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1</v>
      </c>
      <c r="P384" s="11">
        <v>0</v>
      </c>
      <c r="Q384" s="11">
        <v>201601264</v>
      </c>
      <c r="R384" s="11">
        <v>4</v>
      </c>
    </row>
    <row r="385" spans="1:18">
      <c r="A385" t="str">
        <f t="shared" si="5"/>
        <v>4-201601264-22_53_22</v>
      </c>
      <c r="B385" s="11" t="s">
        <v>4655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1</v>
      </c>
      <c r="P385" s="11">
        <v>0</v>
      </c>
      <c r="Q385" s="11">
        <v>201601264</v>
      </c>
      <c r="R385" s="11">
        <v>4</v>
      </c>
    </row>
    <row r="386" spans="1:18">
      <c r="A386" t="str">
        <f t="shared" ref="A386:A449" si="6">R386&amp;"-"&amp;Q386&amp;"-"&amp;B386</f>
        <v>4-201601264-23_03_21</v>
      </c>
      <c r="B386" s="11" t="s">
        <v>4656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1</v>
      </c>
      <c r="P386" s="11">
        <v>0</v>
      </c>
      <c r="Q386" s="11">
        <v>201601264</v>
      </c>
      <c r="R386" s="11">
        <v>4</v>
      </c>
    </row>
    <row r="387" spans="1:18">
      <c r="A387" t="str">
        <f t="shared" si="6"/>
        <v>4-201601264-23_08_21</v>
      </c>
      <c r="B387" s="11" t="s">
        <v>4657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1</v>
      </c>
      <c r="P387" s="11">
        <v>0</v>
      </c>
      <c r="Q387" s="11">
        <v>201601264</v>
      </c>
      <c r="R387" s="11">
        <v>4</v>
      </c>
    </row>
    <row r="388" spans="1:18">
      <c r="A388" t="str">
        <f t="shared" si="6"/>
        <v>4-201601264-23_13_21</v>
      </c>
      <c r="B388" s="11" t="s">
        <v>4658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1</v>
      </c>
      <c r="P388" s="11">
        <v>0</v>
      </c>
      <c r="Q388" s="11">
        <v>201601264</v>
      </c>
      <c r="R388" s="11">
        <v>4</v>
      </c>
    </row>
    <row r="389" spans="1:18">
      <c r="A389" t="str">
        <f t="shared" si="6"/>
        <v>4-201601264-23_18_20</v>
      </c>
      <c r="B389" s="11" t="s">
        <v>4659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1</v>
      </c>
      <c r="P389" s="11">
        <v>0</v>
      </c>
      <c r="Q389" s="11">
        <v>201601264</v>
      </c>
      <c r="R389" s="11">
        <v>4</v>
      </c>
    </row>
    <row r="390" spans="1:18">
      <c r="A390" t="str">
        <f t="shared" si="6"/>
        <v>4-201601264-23_28_20</v>
      </c>
      <c r="B390" s="11" t="s">
        <v>4660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1</v>
      </c>
      <c r="P390" s="11">
        <v>0</v>
      </c>
      <c r="Q390" s="11">
        <v>201601264</v>
      </c>
      <c r="R390" s="11">
        <v>4</v>
      </c>
    </row>
    <row r="391" spans="1:18">
      <c r="A391" t="str">
        <f t="shared" si="6"/>
        <v>4-201601264-23_33_19</v>
      </c>
      <c r="B391" s="11" t="s">
        <v>4661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1</v>
      </c>
      <c r="P391" s="11">
        <v>0</v>
      </c>
      <c r="Q391" s="11">
        <v>201601264</v>
      </c>
      <c r="R391" s="11">
        <v>4</v>
      </c>
    </row>
    <row r="392" spans="1:18">
      <c r="A392" t="str">
        <f t="shared" si="6"/>
        <v>4-201601264-23_38_19</v>
      </c>
      <c r="B392" s="11" t="s">
        <v>4662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1</v>
      </c>
      <c r="P392" s="11">
        <v>0</v>
      </c>
      <c r="Q392" s="11">
        <v>201601264</v>
      </c>
      <c r="R392" s="11">
        <v>4</v>
      </c>
    </row>
    <row r="393" spans="1:18">
      <c r="A393" t="str">
        <f t="shared" si="6"/>
        <v>4-201601264-23_43_19</v>
      </c>
      <c r="B393" s="11" t="s">
        <v>4663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1</v>
      </c>
      <c r="P393" s="11">
        <v>0</v>
      </c>
      <c r="Q393" s="11">
        <v>201601264</v>
      </c>
      <c r="R393" s="11">
        <v>4</v>
      </c>
    </row>
    <row r="394" spans="1:18">
      <c r="A394" t="str">
        <f t="shared" si="6"/>
        <v>4-201601264-23_48_19</v>
      </c>
      <c r="B394" s="11" t="s">
        <v>4664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1</v>
      </c>
      <c r="P394" s="11">
        <v>0</v>
      </c>
      <c r="Q394" s="11">
        <v>201601264</v>
      </c>
      <c r="R394" s="11">
        <v>4</v>
      </c>
    </row>
    <row r="395" spans="1:18">
      <c r="A395" t="str">
        <f t="shared" si="6"/>
        <v>4-201601264-23_53_18</v>
      </c>
      <c r="B395" s="11" t="s">
        <v>4665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1</v>
      </c>
      <c r="P395" s="11">
        <v>0</v>
      </c>
      <c r="Q395" s="11">
        <v>201601264</v>
      </c>
      <c r="R395" s="11">
        <v>4</v>
      </c>
    </row>
    <row r="396" spans="1:18">
      <c r="A396" t="str">
        <f t="shared" si="6"/>
        <v>4-201601264-23_58_18</v>
      </c>
      <c r="B396" s="11" t="s">
        <v>4666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1</v>
      </c>
      <c r="P396" s="11">
        <v>0</v>
      </c>
      <c r="Q396" s="11">
        <v>201601264</v>
      </c>
      <c r="R396" s="11">
        <v>4</v>
      </c>
    </row>
    <row r="397" spans="1:18">
      <c r="A397" t="str">
        <f t="shared" si="6"/>
        <v>5-201601255-16_43_31</v>
      </c>
      <c r="B397" s="11" t="s">
        <v>302</v>
      </c>
      <c r="C397" s="11">
        <v>0</v>
      </c>
      <c r="D397" s="11">
        <v>0</v>
      </c>
      <c r="E397" s="11">
        <v>0</v>
      </c>
      <c r="F397" s="11">
        <v>1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1</v>
      </c>
      <c r="Q397" s="11">
        <v>201601255</v>
      </c>
      <c r="R397" s="11">
        <v>5</v>
      </c>
    </row>
    <row r="398" spans="1:18">
      <c r="A398" t="str">
        <f t="shared" si="6"/>
        <v>5-201601255-16_48_30</v>
      </c>
      <c r="B398" s="11" t="s">
        <v>303</v>
      </c>
      <c r="C398" s="11">
        <v>0</v>
      </c>
      <c r="D398" s="11">
        <v>0</v>
      </c>
      <c r="E398" s="11">
        <v>0</v>
      </c>
      <c r="F398" s="11">
        <v>1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1</v>
      </c>
      <c r="Q398" s="11">
        <v>201601255</v>
      </c>
      <c r="R398" s="11">
        <v>5</v>
      </c>
    </row>
    <row r="399" spans="1:18">
      <c r="A399" t="str">
        <f t="shared" si="6"/>
        <v>5-201601255-16_53_30</v>
      </c>
      <c r="B399" s="11" t="s">
        <v>304</v>
      </c>
      <c r="C399" s="11">
        <v>0</v>
      </c>
      <c r="D399" s="11">
        <v>1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201601255</v>
      </c>
      <c r="R399" s="11">
        <v>5</v>
      </c>
    </row>
    <row r="400" spans="1:18">
      <c r="A400" t="str">
        <f t="shared" si="6"/>
        <v>5-201601255-17_03_29</v>
      </c>
      <c r="B400" s="11" t="s">
        <v>307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201601255</v>
      </c>
      <c r="R400" s="11">
        <v>5</v>
      </c>
    </row>
    <row r="401" spans="1:18">
      <c r="A401" t="str">
        <f t="shared" si="6"/>
        <v>5-201601255-22_51_39</v>
      </c>
      <c r="B401" s="11" t="s">
        <v>308</v>
      </c>
      <c r="C401" s="11">
        <v>0</v>
      </c>
      <c r="D401" s="11">
        <v>1</v>
      </c>
      <c r="E401" s="11">
        <v>0</v>
      </c>
      <c r="F401" s="11">
        <v>0</v>
      </c>
      <c r="G401" s="11">
        <v>0</v>
      </c>
      <c r="H401" s="11">
        <v>1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201601255</v>
      </c>
      <c r="R401" s="11">
        <v>5</v>
      </c>
    </row>
    <row r="402" spans="1:18">
      <c r="A402" t="str">
        <f t="shared" si="6"/>
        <v>5-201601255-23_01_39</v>
      </c>
      <c r="B402" s="11" t="s">
        <v>310</v>
      </c>
      <c r="C402" s="11">
        <v>0</v>
      </c>
      <c r="D402" s="11">
        <v>0</v>
      </c>
      <c r="E402" s="11">
        <v>0</v>
      </c>
      <c r="F402" s="11">
        <v>1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1</v>
      </c>
      <c r="Q402" s="11">
        <v>201601255</v>
      </c>
      <c r="R402" s="11">
        <v>5</v>
      </c>
    </row>
    <row r="403" spans="1:18">
      <c r="A403" t="str">
        <f t="shared" si="6"/>
        <v>5-201601265-17_29_43</v>
      </c>
      <c r="B403" s="11" t="s">
        <v>287</v>
      </c>
      <c r="C403" s="11">
        <v>0</v>
      </c>
      <c r="D403" s="11">
        <v>0</v>
      </c>
      <c r="E403" s="11">
        <v>0</v>
      </c>
      <c r="F403" s="11">
        <v>1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1</v>
      </c>
      <c r="Q403" s="11">
        <v>201601265</v>
      </c>
      <c r="R403" s="11">
        <v>5</v>
      </c>
    </row>
    <row r="404" spans="1:18">
      <c r="A404" t="str">
        <f t="shared" si="6"/>
        <v>5-201601265-17_34_43</v>
      </c>
      <c r="B404" s="11" t="s">
        <v>4667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1</v>
      </c>
      <c r="P404" s="11">
        <v>0</v>
      </c>
      <c r="Q404" s="11">
        <v>201601265</v>
      </c>
      <c r="R404" s="11">
        <v>5</v>
      </c>
    </row>
    <row r="405" spans="1:18">
      <c r="A405" t="str">
        <f t="shared" si="6"/>
        <v>5-201601265-17_39_43</v>
      </c>
      <c r="B405" s="11" t="s">
        <v>4668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1</v>
      </c>
      <c r="P405" s="11">
        <v>0</v>
      </c>
      <c r="Q405" s="11">
        <v>201601265</v>
      </c>
      <c r="R405" s="11">
        <v>5</v>
      </c>
    </row>
    <row r="406" spans="1:18">
      <c r="A406" t="str">
        <f t="shared" si="6"/>
        <v>5-201601265-17_44_42</v>
      </c>
      <c r="B406" s="11" t="s">
        <v>4621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1</v>
      </c>
      <c r="P406" s="11">
        <v>0</v>
      </c>
      <c r="Q406" s="11">
        <v>201601265</v>
      </c>
      <c r="R406" s="11">
        <v>5</v>
      </c>
    </row>
    <row r="407" spans="1:18">
      <c r="A407" t="str">
        <f t="shared" si="6"/>
        <v>5-201601265-17_49_42</v>
      </c>
      <c r="B407" s="11" t="s">
        <v>311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1</v>
      </c>
      <c r="O407" s="11">
        <v>0</v>
      </c>
      <c r="P407" s="11">
        <v>0</v>
      </c>
      <c r="Q407" s="11">
        <v>201601265</v>
      </c>
      <c r="R407" s="11">
        <v>5</v>
      </c>
    </row>
    <row r="408" spans="1:18">
      <c r="A408" t="str">
        <f t="shared" si="6"/>
        <v>5-201601265-17_54_42</v>
      </c>
      <c r="B408" s="11" t="s">
        <v>312</v>
      </c>
      <c r="C408" s="11">
        <v>0</v>
      </c>
      <c r="D408" s="11">
        <v>0</v>
      </c>
      <c r="E408" s="11">
        <v>0</v>
      </c>
      <c r="F408" s="11">
        <v>1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1</v>
      </c>
      <c r="Q408" s="11">
        <v>201601265</v>
      </c>
      <c r="R408" s="11">
        <v>5</v>
      </c>
    </row>
    <row r="409" spans="1:18">
      <c r="A409" t="str">
        <f t="shared" si="6"/>
        <v>5-201601265-17_59_42</v>
      </c>
      <c r="B409" s="11" t="s">
        <v>314</v>
      </c>
      <c r="C409" s="11">
        <v>0</v>
      </c>
      <c r="D409" s="11">
        <v>0</v>
      </c>
      <c r="E409" s="11">
        <v>0</v>
      </c>
      <c r="F409" s="11">
        <v>1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1</v>
      </c>
      <c r="Q409" s="11">
        <v>201601265</v>
      </c>
      <c r="R409" s="11">
        <v>5</v>
      </c>
    </row>
    <row r="410" spans="1:18">
      <c r="A410" t="str">
        <f t="shared" si="6"/>
        <v>5-201601265-18_04_41</v>
      </c>
      <c r="B410" s="11" t="s">
        <v>315</v>
      </c>
      <c r="C410" s="11">
        <v>0</v>
      </c>
      <c r="D410" s="11">
        <v>0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1</v>
      </c>
      <c r="Q410" s="11">
        <v>201601265</v>
      </c>
      <c r="R410" s="11">
        <v>5</v>
      </c>
    </row>
    <row r="411" spans="1:18">
      <c r="A411" t="str">
        <f t="shared" si="6"/>
        <v>5-201601265-18_09_41</v>
      </c>
      <c r="B411" s="11" t="s">
        <v>317</v>
      </c>
      <c r="C411" s="11">
        <v>0</v>
      </c>
      <c r="D411" s="11">
        <v>0</v>
      </c>
      <c r="E411" s="11">
        <v>0</v>
      </c>
      <c r="F411" s="11">
        <v>1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1</v>
      </c>
      <c r="Q411" s="11">
        <v>201601265</v>
      </c>
      <c r="R411" s="11">
        <v>5</v>
      </c>
    </row>
    <row r="412" spans="1:18">
      <c r="A412" t="str">
        <f t="shared" si="6"/>
        <v>5-201601265-18_14_41</v>
      </c>
      <c r="B412" s="11" t="s">
        <v>318</v>
      </c>
      <c r="C412" s="11">
        <v>0</v>
      </c>
      <c r="D412" s="11">
        <v>0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1</v>
      </c>
      <c r="Q412" s="11">
        <v>201601265</v>
      </c>
      <c r="R412" s="11">
        <v>5</v>
      </c>
    </row>
    <row r="413" spans="1:18">
      <c r="A413" t="str">
        <f t="shared" si="6"/>
        <v>5-201601265-18_19_41</v>
      </c>
      <c r="B413" s="11" t="s">
        <v>320</v>
      </c>
      <c r="C413" s="11">
        <v>0</v>
      </c>
      <c r="D413" s="11">
        <v>0</v>
      </c>
      <c r="E413" s="11">
        <v>0</v>
      </c>
      <c r="F413" s="11">
        <v>1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1</v>
      </c>
      <c r="Q413" s="11">
        <v>201601265</v>
      </c>
      <c r="R413" s="11">
        <v>5</v>
      </c>
    </row>
    <row r="414" spans="1:18">
      <c r="A414" t="str">
        <f t="shared" si="6"/>
        <v>5-201601265-18_24_41</v>
      </c>
      <c r="B414" s="11" t="s">
        <v>322</v>
      </c>
      <c r="C414" s="11">
        <v>0</v>
      </c>
      <c r="D414" s="11">
        <v>0</v>
      </c>
      <c r="E414" s="11">
        <v>0</v>
      </c>
      <c r="F414" s="11">
        <v>1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1</v>
      </c>
      <c r="Q414" s="11">
        <v>201601265</v>
      </c>
      <c r="R414" s="11">
        <v>5</v>
      </c>
    </row>
    <row r="415" spans="1:18">
      <c r="A415" t="str">
        <f t="shared" si="6"/>
        <v>5-201601265-18_29_40</v>
      </c>
      <c r="B415" s="11" t="s">
        <v>323</v>
      </c>
      <c r="C415" s="11">
        <v>0</v>
      </c>
      <c r="D415" s="11">
        <v>0</v>
      </c>
      <c r="E415" s="11">
        <v>0</v>
      </c>
      <c r="F415" s="11">
        <v>1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1</v>
      </c>
      <c r="Q415" s="11">
        <v>201601265</v>
      </c>
      <c r="R415" s="11">
        <v>5</v>
      </c>
    </row>
    <row r="416" spans="1:18">
      <c r="A416" t="str">
        <f t="shared" si="6"/>
        <v>5-201601265-18_34_40</v>
      </c>
      <c r="B416" s="11" t="s">
        <v>324</v>
      </c>
      <c r="C416" s="11">
        <v>0</v>
      </c>
      <c r="D416" s="11">
        <v>0</v>
      </c>
      <c r="E416" s="11">
        <v>0</v>
      </c>
      <c r="F416" s="11">
        <v>1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1</v>
      </c>
      <c r="Q416" s="11">
        <v>201601265</v>
      </c>
      <c r="R416" s="11">
        <v>5</v>
      </c>
    </row>
    <row r="417" spans="1:18">
      <c r="A417" t="str">
        <f t="shared" si="6"/>
        <v>5-201601265-18_39_40</v>
      </c>
      <c r="B417" s="11" t="s">
        <v>325</v>
      </c>
      <c r="C417" s="11">
        <v>0</v>
      </c>
      <c r="D417" s="11">
        <v>0</v>
      </c>
      <c r="E417" s="11">
        <v>0</v>
      </c>
      <c r="F417" s="11">
        <v>1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1</v>
      </c>
      <c r="Q417" s="11">
        <v>201601265</v>
      </c>
      <c r="R417" s="11">
        <v>5</v>
      </c>
    </row>
    <row r="418" spans="1:18">
      <c r="A418" t="str">
        <f t="shared" si="6"/>
        <v>5-201601265-18_44_40</v>
      </c>
      <c r="B418" s="11" t="s">
        <v>327</v>
      </c>
      <c r="C418" s="11">
        <v>0</v>
      </c>
      <c r="D418" s="11">
        <v>0</v>
      </c>
      <c r="E418" s="11">
        <v>0</v>
      </c>
      <c r="F418" s="11">
        <v>1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1</v>
      </c>
      <c r="Q418" s="11">
        <v>201601265</v>
      </c>
      <c r="R418" s="11">
        <v>5</v>
      </c>
    </row>
    <row r="419" spans="1:18">
      <c r="A419" t="str">
        <f t="shared" si="6"/>
        <v>5-201601265-18_49_39</v>
      </c>
      <c r="B419" s="11" t="s">
        <v>328</v>
      </c>
      <c r="C419" s="11">
        <v>0</v>
      </c>
      <c r="D419" s="11">
        <v>0</v>
      </c>
      <c r="E419" s="11">
        <v>0</v>
      </c>
      <c r="F419" s="11">
        <v>1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1</v>
      </c>
      <c r="Q419" s="11">
        <v>201601265</v>
      </c>
      <c r="R419" s="11">
        <v>5</v>
      </c>
    </row>
    <row r="420" spans="1:18">
      <c r="A420" t="str">
        <f t="shared" si="6"/>
        <v>5-201601265-18_54_39</v>
      </c>
      <c r="B420" s="11" t="s">
        <v>329</v>
      </c>
      <c r="C420" s="11">
        <v>0</v>
      </c>
      <c r="D420" s="11">
        <v>0</v>
      </c>
      <c r="E420" s="11">
        <v>0</v>
      </c>
      <c r="F420" s="11">
        <v>1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1</v>
      </c>
      <c r="Q420" s="11">
        <v>201601265</v>
      </c>
      <c r="R420" s="11">
        <v>5</v>
      </c>
    </row>
    <row r="421" spans="1:18">
      <c r="A421" t="str">
        <f t="shared" si="6"/>
        <v>5-201601265-18_59_39</v>
      </c>
      <c r="B421" s="11" t="s">
        <v>330</v>
      </c>
      <c r="C421" s="11">
        <v>0</v>
      </c>
      <c r="D421" s="11">
        <v>0</v>
      </c>
      <c r="E421" s="11">
        <v>0</v>
      </c>
      <c r="F421" s="11">
        <v>1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1</v>
      </c>
      <c r="Q421" s="11">
        <v>201601265</v>
      </c>
      <c r="R421" s="11">
        <v>5</v>
      </c>
    </row>
    <row r="422" spans="1:18">
      <c r="A422" t="str">
        <f t="shared" si="6"/>
        <v>5-201601265-19_04_39</v>
      </c>
      <c r="B422" s="11" t="s">
        <v>331</v>
      </c>
      <c r="C422" s="11">
        <v>0</v>
      </c>
      <c r="D422" s="11">
        <v>0</v>
      </c>
      <c r="E422" s="11">
        <v>0</v>
      </c>
      <c r="F422" s="11">
        <v>1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1</v>
      </c>
      <c r="Q422" s="11">
        <v>201601265</v>
      </c>
      <c r="R422" s="11">
        <v>5</v>
      </c>
    </row>
    <row r="423" spans="1:18">
      <c r="A423" t="str">
        <f t="shared" si="6"/>
        <v>5-201601265-19_09_39</v>
      </c>
      <c r="B423" s="11" t="s">
        <v>332</v>
      </c>
      <c r="C423" s="11">
        <v>0</v>
      </c>
      <c r="D423" s="11">
        <v>0</v>
      </c>
      <c r="E423" s="11">
        <v>0</v>
      </c>
      <c r="F423" s="11">
        <v>1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1</v>
      </c>
      <c r="Q423" s="11">
        <v>201601265</v>
      </c>
      <c r="R423" s="11">
        <v>5</v>
      </c>
    </row>
    <row r="424" spans="1:18">
      <c r="A424" t="str">
        <f t="shared" si="6"/>
        <v>5-201601265-19_14_38</v>
      </c>
      <c r="B424" s="11" t="s">
        <v>333</v>
      </c>
      <c r="C424" s="11">
        <v>0</v>
      </c>
      <c r="D424" s="11">
        <v>1</v>
      </c>
      <c r="E424" s="11">
        <v>0</v>
      </c>
      <c r="F424" s="11">
        <v>0</v>
      </c>
      <c r="G424" s="11">
        <v>0</v>
      </c>
      <c r="H424" s="11">
        <v>1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201601265</v>
      </c>
      <c r="R424" s="11">
        <v>5</v>
      </c>
    </row>
    <row r="425" spans="1:18">
      <c r="A425" t="str">
        <f t="shared" si="6"/>
        <v>5-201601265-19_19_38</v>
      </c>
      <c r="B425" s="11" t="s">
        <v>335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1</v>
      </c>
      <c r="N425" s="11">
        <v>0</v>
      </c>
      <c r="O425" s="11">
        <v>0</v>
      </c>
      <c r="P425" s="11">
        <v>1</v>
      </c>
      <c r="Q425" s="11">
        <v>201601265</v>
      </c>
      <c r="R425" s="11">
        <v>5</v>
      </c>
    </row>
    <row r="426" spans="1:18">
      <c r="A426" t="str">
        <f t="shared" si="6"/>
        <v>5-201601265-19_24_38</v>
      </c>
      <c r="B426" s="11" t="s">
        <v>336</v>
      </c>
      <c r="C426" s="11">
        <v>0</v>
      </c>
      <c r="D426" s="11">
        <v>1</v>
      </c>
      <c r="E426" s="11">
        <v>0</v>
      </c>
      <c r="F426" s="11">
        <v>0</v>
      </c>
      <c r="G426" s="11">
        <v>0</v>
      </c>
      <c r="H426" s="11">
        <v>1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201601265</v>
      </c>
      <c r="R426" s="11">
        <v>5</v>
      </c>
    </row>
    <row r="427" spans="1:18">
      <c r="A427" t="str">
        <f t="shared" si="6"/>
        <v>5-201601265-19_29_38</v>
      </c>
      <c r="B427" s="11" t="s">
        <v>337</v>
      </c>
      <c r="C427" s="11">
        <v>0</v>
      </c>
      <c r="D427" s="11">
        <v>1</v>
      </c>
      <c r="E427" s="11">
        <v>0</v>
      </c>
      <c r="F427" s="11">
        <v>0</v>
      </c>
      <c r="G427" s="11">
        <v>0</v>
      </c>
      <c r="H427" s="11">
        <v>1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201601265</v>
      </c>
      <c r="R427" s="11">
        <v>5</v>
      </c>
    </row>
    <row r="428" spans="1:18">
      <c r="A428" t="str">
        <f t="shared" si="6"/>
        <v>5-201601265-19_34_37</v>
      </c>
      <c r="B428" s="11" t="s">
        <v>338</v>
      </c>
      <c r="C428" s="11">
        <v>0</v>
      </c>
      <c r="D428" s="11">
        <v>0</v>
      </c>
      <c r="E428" s="11">
        <v>0</v>
      </c>
      <c r="F428" s="11">
        <v>1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1</v>
      </c>
      <c r="Q428" s="11">
        <v>201601265</v>
      </c>
      <c r="R428" s="11">
        <v>5</v>
      </c>
    </row>
    <row r="429" spans="1:18">
      <c r="A429" t="str">
        <f t="shared" si="6"/>
        <v>5-201601265-19_39_37</v>
      </c>
      <c r="B429" s="11" t="s">
        <v>339</v>
      </c>
      <c r="C429" s="11">
        <v>0</v>
      </c>
      <c r="D429" s="11">
        <v>0</v>
      </c>
      <c r="E429" s="11">
        <v>0</v>
      </c>
      <c r="F429" s="11">
        <v>1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1</v>
      </c>
      <c r="Q429" s="11">
        <v>201601265</v>
      </c>
      <c r="R429" s="11">
        <v>5</v>
      </c>
    </row>
    <row r="430" spans="1:18">
      <c r="A430" t="str">
        <f t="shared" si="6"/>
        <v>5-201601265-19_44_37</v>
      </c>
      <c r="B430" s="11" t="s">
        <v>340</v>
      </c>
      <c r="C430" s="11">
        <v>0</v>
      </c>
      <c r="D430" s="11">
        <v>1</v>
      </c>
      <c r="E430" s="11">
        <v>0</v>
      </c>
      <c r="F430" s="11">
        <v>0</v>
      </c>
      <c r="G430" s="11">
        <v>0</v>
      </c>
      <c r="H430" s="11">
        <v>1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201601265</v>
      </c>
      <c r="R430" s="11">
        <v>5</v>
      </c>
    </row>
    <row r="431" spans="1:18">
      <c r="A431" t="str">
        <f t="shared" si="6"/>
        <v>5-201601265-19_59_36</v>
      </c>
      <c r="B431" s="11" t="s">
        <v>341</v>
      </c>
      <c r="C431" s="11">
        <v>0</v>
      </c>
      <c r="D431" s="11">
        <v>0</v>
      </c>
      <c r="E431" s="11">
        <v>0</v>
      </c>
      <c r="F431" s="11">
        <v>1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1</v>
      </c>
      <c r="Q431" s="11">
        <v>201601265</v>
      </c>
      <c r="R431" s="11">
        <v>5</v>
      </c>
    </row>
    <row r="432" spans="1:18">
      <c r="A432" t="str">
        <f t="shared" si="6"/>
        <v>5-201601265-20_04_36</v>
      </c>
      <c r="B432" s="11" t="s">
        <v>344</v>
      </c>
      <c r="C432" s="11">
        <v>0</v>
      </c>
      <c r="D432" s="11">
        <v>0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1</v>
      </c>
      <c r="Q432" s="11">
        <v>201601265</v>
      </c>
      <c r="R432" s="11">
        <v>5</v>
      </c>
    </row>
    <row r="433" spans="1:18">
      <c r="A433" t="str">
        <f t="shared" si="6"/>
        <v>5-201601265-20_09_36</v>
      </c>
      <c r="B433" s="11" t="s">
        <v>345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1</v>
      </c>
      <c r="O433" s="11">
        <v>0</v>
      </c>
      <c r="P433" s="11">
        <v>0</v>
      </c>
      <c r="Q433" s="11">
        <v>201601265</v>
      </c>
      <c r="R433" s="11">
        <v>5</v>
      </c>
    </row>
    <row r="434" spans="1:18">
      <c r="A434" t="str">
        <f t="shared" si="6"/>
        <v>5-201601265-20_14_36</v>
      </c>
      <c r="B434" s="11" t="s">
        <v>1185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1</v>
      </c>
      <c r="P434" s="11">
        <v>0</v>
      </c>
      <c r="Q434" s="11">
        <v>201601265</v>
      </c>
      <c r="R434" s="11">
        <v>5</v>
      </c>
    </row>
    <row r="435" spans="1:18">
      <c r="A435" t="str">
        <f t="shared" si="6"/>
        <v>5-201601265-20_19_35</v>
      </c>
      <c r="B435" s="11" t="s">
        <v>346</v>
      </c>
      <c r="C435" s="11">
        <v>0</v>
      </c>
      <c r="D435" s="11">
        <v>0</v>
      </c>
      <c r="E435" s="11">
        <v>0</v>
      </c>
      <c r="F435" s="11">
        <v>1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1</v>
      </c>
      <c r="Q435" s="11">
        <v>201601265</v>
      </c>
      <c r="R435" s="11">
        <v>5</v>
      </c>
    </row>
    <row r="436" spans="1:18">
      <c r="A436" t="str">
        <f t="shared" si="6"/>
        <v>5-201601265-20_24_35</v>
      </c>
      <c r="B436" s="11" t="s">
        <v>347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1</v>
      </c>
      <c r="O436" s="11">
        <v>0</v>
      </c>
      <c r="P436" s="11">
        <v>0</v>
      </c>
      <c r="Q436" s="11">
        <v>201601265</v>
      </c>
      <c r="R436" s="11">
        <v>5</v>
      </c>
    </row>
    <row r="437" spans="1:18">
      <c r="A437" t="str">
        <f t="shared" si="6"/>
        <v>5-201601265-20_29_35</v>
      </c>
      <c r="B437" s="11" t="s">
        <v>348</v>
      </c>
      <c r="C437" s="11">
        <v>0</v>
      </c>
      <c r="D437" s="11">
        <v>0</v>
      </c>
      <c r="E437" s="11">
        <v>0</v>
      </c>
      <c r="F437" s="11">
        <v>1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1</v>
      </c>
      <c r="Q437" s="11">
        <v>201601265</v>
      </c>
      <c r="R437" s="11">
        <v>5</v>
      </c>
    </row>
    <row r="438" spans="1:18">
      <c r="A438" t="str">
        <f t="shared" si="6"/>
        <v>5-201601285-13_57_25</v>
      </c>
      <c r="B438" s="11" t="s">
        <v>349</v>
      </c>
      <c r="C438" s="11">
        <v>0</v>
      </c>
      <c r="D438" s="11">
        <v>1</v>
      </c>
      <c r="E438" s="11">
        <v>0</v>
      </c>
      <c r="F438" s="11">
        <v>0</v>
      </c>
      <c r="G438" s="11">
        <v>0</v>
      </c>
      <c r="H438" s="11">
        <v>1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201601285</v>
      </c>
      <c r="R438" s="11">
        <v>5</v>
      </c>
    </row>
    <row r="439" spans="1:18">
      <c r="A439" t="str">
        <f t="shared" si="6"/>
        <v>5-201601285-14_02_24</v>
      </c>
      <c r="B439" s="11" t="s">
        <v>350</v>
      </c>
      <c r="C439" s="11">
        <v>0</v>
      </c>
      <c r="D439" s="11">
        <v>0</v>
      </c>
      <c r="E439" s="11">
        <v>0</v>
      </c>
      <c r="F439" s="11">
        <v>1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1</v>
      </c>
      <c r="Q439" s="11">
        <v>201601285</v>
      </c>
      <c r="R439" s="11">
        <v>5</v>
      </c>
    </row>
    <row r="440" spans="1:18">
      <c r="A440" t="str">
        <f t="shared" si="6"/>
        <v>5-201601285-14_07_24</v>
      </c>
      <c r="B440" s="11" t="s">
        <v>351</v>
      </c>
      <c r="C440" s="11">
        <v>0</v>
      </c>
      <c r="D440" s="11">
        <v>0</v>
      </c>
      <c r="E440" s="11">
        <v>0</v>
      </c>
      <c r="F440" s="11">
        <v>1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1</v>
      </c>
      <c r="Q440" s="11">
        <v>201601285</v>
      </c>
      <c r="R440" s="11">
        <v>5</v>
      </c>
    </row>
    <row r="441" spans="1:18">
      <c r="A441" t="str">
        <f t="shared" si="6"/>
        <v>5-201601285-14_12_24</v>
      </c>
      <c r="B441" s="11" t="s">
        <v>353</v>
      </c>
      <c r="C441" s="11">
        <v>0</v>
      </c>
      <c r="D441" s="11">
        <v>0</v>
      </c>
      <c r="E441" s="11">
        <v>0</v>
      </c>
      <c r="F441" s="11">
        <v>1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1</v>
      </c>
      <c r="Q441" s="11">
        <v>201601285</v>
      </c>
      <c r="R441" s="11">
        <v>5</v>
      </c>
    </row>
    <row r="442" spans="1:18">
      <c r="A442" t="str">
        <f t="shared" si="6"/>
        <v>5-201601285-14_17_24</v>
      </c>
      <c r="B442" s="11" t="s">
        <v>4669</v>
      </c>
      <c r="C442" s="11">
        <v>0</v>
      </c>
      <c r="D442" s="11">
        <v>0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1</v>
      </c>
      <c r="P442" s="11">
        <v>0</v>
      </c>
      <c r="Q442" s="11">
        <v>201601285</v>
      </c>
      <c r="R442" s="11">
        <v>5</v>
      </c>
    </row>
    <row r="443" spans="1:18">
      <c r="A443" t="str">
        <f t="shared" si="6"/>
        <v>5-201601285-14_22_23</v>
      </c>
      <c r="B443" s="11" t="s">
        <v>357</v>
      </c>
      <c r="C443" s="11">
        <v>0</v>
      </c>
      <c r="D443" s="11">
        <v>0</v>
      </c>
      <c r="E443" s="11">
        <v>0</v>
      </c>
      <c r="F443" s="11">
        <v>1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1</v>
      </c>
      <c r="Q443" s="11">
        <v>201601285</v>
      </c>
      <c r="R443" s="11">
        <v>5</v>
      </c>
    </row>
    <row r="444" spans="1:18">
      <c r="A444" t="str">
        <f t="shared" si="6"/>
        <v>5-201601285-14_27_23</v>
      </c>
      <c r="B444" s="11" t="s">
        <v>358</v>
      </c>
      <c r="C444" s="11">
        <v>0</v>
      </c>
      <c r="D444" s="11">
        <v>0</v>
      </c>
      <c r="E444" s="11">
        <v>0</v>
      </c>
      <c r="F444" s="11">
        <v>1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1</v>
      </c>
      <c r="Q444" s="11">
        <v>201601285</v>
      </c>
      <c r="R444" s="11">
        <v>5</v>
      </c>
    </row>
    <row r="445" spans="1:18">
      <c r="A445" t="str">
        <f t="shared" si="6"/>
        <v>5-201601285-14_32_23</v>
      </c>
      <c r="B445" s="11" t="s">
        <v>360</v>
      </c>
      <c r="C445" s="11">
        <v>0</v>
      </c>
      <c r="D445" s="11">
        <v>0</v>
      </c>
      <c r="E445" s="11">
        <v>0</v>
      </c>
      <c r="F445" s="11">
        <v>1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1</v>
      </c>
      <c r="Q445" s="11">
        <v>201601285</v>
      </c>
      <c r="R445" s="11">
        <v>5</v>
      </c>
    </row>
    <row r="446" spans="1:18">
      <c r="A446" t="str">
        <f t="shared" si="6"/>
        <v>5-201601285-14_37_23</v>
      </c>
      <c r="B446" s="11" t="s">
        <v>361</v>
      </c>
      <c r="C446" s="11">
        <v>0</v>
      </c>
      <c r="D446" s="11">
        <v>0</v>
      </c>
      <c r="E446" s="11">
        <v>0</v>
      </c>
      <c r="F446" s="11">
        <v>1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1</v>
      </c>
      <c r="Q446" s="11">
        <v>201601285</v>
      </c>
      <c r="R446" s="11">
        <v>5</v>
      </c>
    </row>
    <row r="447" spans="1:18">
      <c r="A447" t="str">
        <f t="shared" si="6"/>
        <v>5-201601285-14_42_22</v>
      </c>
      <c r="B447" s="11" t="s">
        <v>362</v>
      </c>
      <c r="C447" s="11">
        <v>0</v>
      </c>
      <c r="D447" s="11">
        <v>0</v>
      </c>
      <c r="E447" s="11">
        <v>0</v>
      </c>
      <c r="F447" s="11">
        <v>1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1</v>
      </c>
      <c r="Q447" s="11">
        <v>201601285</v>
      </c>
      <c r="R447" s="11">
        <v>5</v>
      </c>
    </row>
    <row r="448" spans="1:18">
      <c r="A448" t="str">
        <f t="shared" si="6"/>
        <v>5-201601285-14_47_22</v>
      </c>
      <c r="B448" s="11" t="s">
        <v>365</v>
      </c>
      <c r="C448" s="11">
        <v>0</v>
      </c>
      <c r="D448" s="11">
        <v>0</v>
      </c>
      <c r="E448" s="11">
        <v>0</v>
      </c>
      <c r="F448" s="11">
        <v>1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1</v>
      </c>
      <c r="Q448" s="11">
        <v>201601285</v>
      </c>
      <c r="R448" s="11">
        <v>5</v>
      </c>
    </row>
    <row r="449" spans="1:18">
      <c r="A449" t="str">
        <f t="shared" si="6"/>
        <v>5-201601285-14_52_22</v>
      </c>
      <c r="B449" s="11" t="s">
        <v>366</v>
      </c>
      <c r="C449" s="11">
        <v>0</v>
      </c>
      <c r="D449" s="11">
        <v>0</v>
      </c>
      <c r="E449" s="11">
        <v>0</v>
      </c>
      <c r="F449" s="11">
        <v>1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1</v>
      </c>
      <c r="Q449" s="11">
        <v>201601285</v>
      </c>
      <c r="R449" s="11">
        <v>5</v>
      </c>
    </row>
    <row r="450" spans="1:18">
      <c r="A450" t="str">
        <f t="shared" ref="A450:A513" si="7">R450&amp;"-"&amp;Q450&amp;"-"&amp;B450</f>
        <v>5-201601285-14_57_22</v>
      </c>
      <c r="B450" s="11" t="s">
        <v>367</v>
      </c>
      <c r="C450" s="11">
        <v>0</v>
      </c>
      <c r="D450" s="11">
        <v>0</v>
      </c>
      <c r="E450" s="11">
        <v>0</v>
      </c>
      <c r="F450" s="11">
        <v>1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1</v>
      </c>
      <c r="Q450" s="11">
        <v>201601285</v>
      </c>
      <c r="R450" s="11">
        <v>5</v>
      </c>
    </row>
    <row r="451" spans="1:18">
      <c r="A451" t="str">
        <f t="shared" si="7"/>
        <v>5-201601285-15_02_22</v>
      </c>
      <c r="B451" s="11" t="s">
        <v>368</v>
      </c>
      <c r="C451" s="11">
        <v>0</v>
      </c>
      <c r="D451" s="11">
        <v>0</v>
      </c>
      <c r="E451" s="11">
        <v>0</v>
      </c>
      <c r="F451" s="11">
        <v>1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1</v>
      </c>
      <c r="Q451" s="11">
        <v>201601285</v>
      </c>
      <c r="R451" s="11">
        <v>5</v>
      </c>
    </row>
    <row r="452" spans="1:18">
      <c r="A452" t="str">
        <f t="shared" si="7"/>
        <v>5-201601285-15_07_21</v>
      </c>
      <c r="B452" s="11" t="s">
        <v>369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1</v>
      </c>
      <c r="N452" s="11">
        <v>0</v>
      </c>
      <c r="O452" s="11">
        <v>0</v>
      </c>
      <c r="P452" s="11">
        <v>1</v>
      </c>
      <c r="Q452" s="11">
        <v>201601285</v>
      </c>
      <c r="R452" s="11">
        <v>5</v>
      </c>
    </row>
    <row r="453" spans="1:18">
      <c r="A453" t="str">
        <f t="shared" si="7"/>
        <v>5-201601285-22_44_46</v>
      </c>
      <c r="B453" s="11" t="s">
        <v>4670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1</v>
      </c>
      <c r="P453" s="11">
        <v>0</v>
      </c>
      <c r="Q453" s="11">
        <v>201601285</v>
      </c>
      <c r="R453" s="11">
        <v>5</v>
      </c>
    </row>
    <row r="454" spans="1:18">
      <c r="A454" t="str">
        <f t="shared" si="7"/>
        <v>5-201601285-22_49_46</v>
      </c>
      <c r="B454" s="11" t="s">
        <v>370</v>
      </c>
      <c r="C454" s="11">
        <v>0</v>
      </c>
      <c r="D454" s="11">
        <v>0</v>
      </c>
      <c r="E454" s="11">
        <v>0</v>
      </c>
      <c r="F454" s="11">
        <v>1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1</v>
      </c>
      <c r="Q454" s="11">
        <v>201601285</v>
      </c>
      <c r="R454" s="11">
        <v>5</v>
      </c>
    </row>
    <row r="455" spans="1:18">
      <c r="A455" t="str">
        <f t="shared" si="7"/>
        <v>6-201602056-17_11_17</v>
      </c>
      <c r="B455" s="11" t="s">
        <v>4671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1</v>
      </c>
      <c r="P455" s="11">
        <v>0</v>
      </c>
      <c r="Q455" s="11">
        <v>201602056</v>
      </c>
      <c r="R455" s="11">
        <v>6</v>
      </c>
    </row>
    <row r="456" spans="1:18">
      <c r="A456" t="str">
        <f t="shared" si="7"/>
        <v>6-201602056-17_17_53</v>
      </c>
      <c r="B456" s="11" t="s">
        <v>373</v>
      </c>
      <c r="C456" s="11">
        <v>0</v>
      </c>
      <c r="D456" s="11">
        <v>0</v>
      </c>
      <c r="E456" s="11">
        <v>0</v>
      </c>
      <c r="F456" s="11">
        <v>1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1</v>
      </c>
      <c r="Q456" s="11">
        <v>201602056</v>
      </c>
      <c r="R456" s="11">
        <v>6</v>
      </c>
    </row>
    <row r="457" spans="1:18">
      <c r="A457" t="str">
        <f t="shared" si="7"/>
        <v>6-201602056-17_27_52</v>
      </c>
      <c r="B457" s="11" t="s">
        <v>375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1</v>
      </c>
      <c r="O457" s="11">
        <v>0</v>
      </c>
      <c r="P457" s="11">
        <v>0</v>
      </c>
      <c r="Q457" s="11">
        <v>201602056</v>
      </c>
      <c r="R457" s="11">
        <v>6</v>
      </c>
    </row>
    <row r="458" spans="1:18">
      <c r="A458" t="str">
        <f t="shared" si="7"/>
        <v>6-201602056-17_52_50</v>
      </c>
      <c r="B458" s="11" t="s">
        <v>376</v>
      </c>
      <c r="C458" s="11">
        <v>0</v>
      </c>
      <c r="D458" s="11">
        <v>0</v>
      </c>
      <c r="E458" s="11">
        <v>0</v>
      </c>
      <c r="F458" s="11">
        <v>1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1</v>
      </c>
      <c r="Q458" s="11">
        <v>201602056</v>
      </c>
      <c r="R458" s="11">
        <v>6</v>
      </c>
    </row>
    <row r="459" spans="1:18">
      <c r="A459" t="str">
        <f t="shared" si="7"/>
        <v>6-201602056-18_12_48</v>
      </c>
      <c r="B459" s="11" t="s">
        <v>380</v>
      </c>
      <c r="C459" s="11">
        <v>0</v>
      </c>
      <c r="D459" s="11">
        <v>0</v>
      </c>
      <c r="E459" s="11">
        <v>0</v>
      </c>
      <c r="F459" s="11">
        <v>1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1</v>
      </c>
      <c r="Q459" s="11">
        <v>201602056</v>
      </c>
      <c r="R459" s="11">
        <v>6</v>
      </c>
    </row>
    <row r="460" spans="1:18">
      <c r="A460" t="str">
        <f t="shared" si="7"/>
        <v>6-201602056-18_42_46</v>
      </c>
      <c r="B460" s="11" t="s">
        <v>381</v>
      </c>
      <c r="C460" s="11">
        <v>0</v>
      </c>
      <c r="D460" s="11">
        <v>0</v>
      </c>
      <c r="E460" s="11">
        <v>0</v>
      </c>
      <c r="F460" s="11">
        <v>1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1</v>
      </c>
      <c r="Q460" s="11">
        <v>201602056</v>
      </c>
      <c r="R460" s="11">
        <v>6</v>
      </c>
    </row>
    <row r="461" spans="1:18">
      <c r="A461" t="str">
        <f t="shared" si="7"/>
        <v>6-201602066-13_24_06</v>
      </c>
      <c r="B461" s="11" t="s">
        <v>382</v>
      </c>
      <c r="C461" s="11">
        <v>0</v>
      </c>
      <c r="D461" s="11">
        <v>0</v>
      </c>
      <c r="E461" s="11">
        <v>0</v>
      </c>
      <c r="F461" s="11">
        <v>1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1</v>
      </c>
      <c r="Q461" s="11">
        <v>201602066</v>
      </c>
      <c r="R461" s="11">
        <v>6</v>
      </c>
    </row>
    <row r="462" spans="1:18">
      <c r="A462" t="str">
        <f t="shared" si="7"/>
        <v>6-201602066-13_34_05</v>
      </c>
      <c r="B462" s="11" t="s">
        <v>385</v>
      </c>
      <c r="C462" s="11">
        <v>0</v>
      </c>
      <c r="D462" s="11">
        <v>0</v>
      </c>
      <c r="E462" s="11">
        <v>0</v>
      </c>
      <c r="F462" s="11">
        <v>1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1</v>
      </c>
      <c r="Q462" s="11">
        <v>201602066</v>
      </c>
      <c r="R462" s="11">
        <v>6</v>
      </c>
    </row>
    <row r="463" spans="1:18">
      <c r="A463" t="str">
        <f t="shared" si="7"/>
        <v>6-201602066-13_54_04</v>
      </c>
      <c r="B463" s="11" t="s">
        <v>386</v>
      </c>
      <c r="C463" s="11">
        <v>0</v>
      </c>
      <c r="D463" s="11">
        <v>0</v>
      </c>
      <c r="E463" s="11">
        <v>0</v>
      </c>
      <c r="F463" s="11">
        <v>1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1</v>
      </c>
      <c r="Q463" s="11">
        <v>201602066</v>
      </c>
      <c r="R463" s="11">
        <v>6</v>
      </c>
    </row>
    <row r="464" spans="1:18">
      <c r="A464" t="str">
        <f t="shared" si="7"/>
        <v>6-201602066-14_14_02</v>
      </c>
      <c r="B464" s="11" t="s">
        <v>387</v>
      </c>
      <c r="C464" s="11">
        <v>0</v>
      </c>
      <c r="D464" s="11">
        <v>0</v>
      </c>
      <c r="E464" s="11">
        <v>0</v>
      </c>
      <c r="F464" s="11">
        <v>1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201602066</v>
      </c>
      <c r="R464" s="11">
        <v>6</v>
      </c>
    </row>
    <row r="465" spans="1:18">
      <c r="A465" t="str">
        <f t="shared" si="7"/>
        <v>6-201602066-14_48_25</v>
      </c>
      <c r="B465" s="11" t="s">
        <v>389</v>
      </c>
      <c r="C465" s="11">
        <v>0</v>
      </c>
      <c r="D465" s="11">
        <v>0</v>
      </c>
      <c r="E465" s="11">
        <v>0</v>
      </c>
      <c r="F465" s="11">
        <v>1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201602066</v>
      </c>
      <c r="R465" s="11">
        <v>6</v>
      </c>
    </row>
    <row r="466" spans="1:18">
      <c r="A466" t="str">
        <f t="shared" si="7"/>
        <v>6-201602066-15_43_21</v>
      </c>
      <c r="B466" s="11" t="s">
        <v>393</v>
      </c>
      <c r="C466" s="11">
        <v>0</v>
      </c>
      <c r="D466" s="11">
        <v>0</v>
      </c>
      <c r="E466" s="11">
        <v>0</v>
      </c>
      <c r="F466" s="11">
        <v>1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201602066</v>
      </c>
      <c r="R466" s="11">
        <v>6</v>
      </c>
    </row>
    <row r="467" spans="1:18">
      <c r="A467" t="str">
        <f t="shared" si="7"/>
        <v>6-201602066-18_53_59</v>
      </c>
      <c r="B467" s="11" t="s">
        <v>394</v>
      </c>
      <c r="C467" s="11">
        <v>0</v>
      </c>
      <c r="D467" s="11">
        <v>0</v>
      </c>
      <c r="E467" s="11">
        <v>0</v>
      </c>
      <c r="F467" s="11">
        <v>1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201602066</v>
      </c>
      <c r="R467" s="11">
        <v>6</v>
      </c>
    </row>
    <row r="468" spans="1:18">
      <c r="A468" t="str">
        <f t="shared" si="7"/>
        <v>6-201602066-19_03_58</v>
      </c>
      <c r="B468" s="11" t="s">
        <v>396</v>
      </c>
      <c r="C468" s="11">
        <v>0</v>
      </c>
      <c r="D468" s="11">
        <v>0</v>
      </c>
      <c r="E468" s="11">
        <v>0</v>
      </c>
      <c r="F468" s="11">
        <v>1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201602066</v>
      </c>
      <c r="R468" s="11">
        <v>6</v>
      </c>
    </row>
    <row r="469" spans="1:18">
      <c r="A469" t="str">
        <f t="shared" si="7"/>
        <v>6-201602066-19_23_57</v>
      </c>
      <c r="B469" s="11" t="s">
        <v>397</v>
      </c>
      <c r="C469" s="11">
        <v>0</v>
      </c>
      <c r="D469" s="11">
        <v>0</v>
      </c>
      <c r="E469" s="11">
        <v>0</v>
      </c>
      <c r="F469" s="11">
        <v>1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201602066</v>
      </c>
      <c r="R469" s="11">
        <v>6</v>
      </c>
    </row>
    <row r="470" spans="1:18">
      <c r="A470" t="str">
        <f t="shared" si="7"/>
        <v>6-201602066-20_05_02</v>
      </c>
      <c r="B470" s="11" t="s">
        <v>398</v>
      </c>
      <c r="C470" s="11">
        <v>0</v>
      </c>
      <c r="D470" s="11">
        <v>0</v>
      </c>
      <c r="E470" s="11">
        <v>0</v>
      </c>
      <c r="F470" s="11">
        <v>1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201602066</v>
      </c>
      <c r="R470" s="11">
        <v>6</v>
      </c>
    </row>
    <row r="471" spans="1:18">
      <c r="A471" t="str">
        <f t="shared" si="7"/>
        <v>6-201602066-20_10_02</v>
      </c>
      <c r="B471" s="11" t="s">
        <v>399</v>
      </c>
      <c r="C471" s="11">
        <v>0</v>
      </c>
      <c r="D471" s="11">
        <v>0</v>
      </c>
      <c r="E471" s="11">
        <v>0</v>
      </c>
      <c r="F471" s="11">
        <v>1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201602066</v>
      </c>
      <c r="R471" s="11">
        <v>6</v>
      </c>
    </row>
    <row r="472" spans="1:18">
      <c r="A472" t="str">
        <f t="shared" si="7"/>
        <v>6-201602066-21_41_07</v>
      </c>
      <c r="B472" s="11" t="s">
        <v>4672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1</v>
      </c>
      <c r="P472" s="11">
        <v>0</v>
      </c>
      <c r="Q472" s="11">
        <v>201602066</v>
      </c>
      <c r="R472" s="11">
        <v>6</v>
      </c>
    </row>
    <row r="473" spans="1:18">
      <c r="A473" t="str">
        <f t="shared" si="7"/>
        <v>6-201602066-21_41_14</v>
      </c>
      <c r="B473" s="11" t="s">
        <v>4673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1</v>
      </c>
      <c r="P473" s="11">
        <v>0</v>
      </c>
      <c r="Q473" s="11">
        <v>201602066</v>
      </c>
      <c r="R473" s="11">
        <v>6</v>
      </c>
    </row>
    <row r="474" spans="1:18">
      <c r="A474" t="str">
        <f t="shared" si="7"/>
        <v>6-201602066-21_41_20</v>
      </c>
      <c r="B474" s="11" t="s">
        <v>4674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1</v>
      </c>
      <c r="P474" s="11">
        <v>0</v>
      </c>
      <c r="Q474" s="11">
        <v>201602066</v>
      </c>
      <c r="R474" s="11">
        <v>6</v>
      </c>
    </row>
    <row r="475" spans="1:18">
      <c r="A475" t="str">
        <f t="shared" si="7"/>
        <v>6-201602076-11_57_35</v>
      </c>
      <c r="B475" s="11" t="s">
        <v>400</v>
      </c>
      <c r="C475" s="11">
        <v>0</v>
      </c>
      <c r="D475" s="11">
        <v>0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201602076</v>
      </c>
      <c r="R475" s="11">
        <v>6</v>
      </c>
    </row>
    <row r="476" spans="1:18">
      <c r="A476" t="str">
        <f t="shared" si="7"/>
        <v>6-201602076-12_07_34</v>
      </c>
      <c r="B476" s="11" t="s">
        <v>402</v>
      </c>
      <c r="C476" s="11">
        <v>0</v>
      </c>
      <c r="D476" s="11">
        <v>0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201602076</v>
      </c>
      <c r="R476" s="11">
        <v>6</v>
      </c>
    </row>
    <row r="477" spans="1:18">
      <c r="A477" t="str">
        <f t="shared" si="7"/>
        <v>6-201602076-12_12_34</v>
      </c>
      <c r="B477" s="11" t="s">
        <v>403</v>
      </c>
      <c r="C477" s="11">
        <v>0</v>
      </c>
      <c r="D477" s="11">
        <v>0</v>
      </c>
      <c r="E477" s="11">
        <v>0</v>
      </c>
      <c r="F477" s="11">
        <v>1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201602076</v>
      </c>
      <c r="R477" s="11">
        <v>6</v>
      </c>
    </row>
    <row r="478" spans="1:18">
      <c r="A478" t="str">
        <f t="shared" si="7"/>
        <v>6-201602076-12_19_32</v>
      </c>
      <c r="B478" s="11" t="s">
        <v>404</v>
      </c>
      <c r="C478" s="11">
        <v>0</v>
      </c>
      <c r="D478" s="11">
        <v>0</v>
      </c>
      <c r="E478" s="11">
        <v>0</v>
      </c>
      <c r="F478" s="11">
        <v>1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201602076</v>
      </c>
      <c r="R478" s="11">
        <v>6</v>
      </c>
    </row>
    <row r="479" spans="1:18">
      <c r="A479" t="str">
        <f t="shared" si="7"/>
        <v>6-201602076-12_44_30</v>
      </c>
      <c r="B479" s="11" t="s">
        <v>405</v>
      </c>
      <c r="C479" s="11">
        <v>0</v>
      </c>
      <c r="D479" s="11">
        <v>0</v>
      </c>
      <c r="E479" s="11">
        <v>0</v>
      </c>
      <c r="F479" s="11">
        <v>1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201602076</v>
      </c>
      <c r="R479" s="11">
        <v>6</v>
      </c>
    </row>
    <row r="480" spans="1:18">
      <c r="A480" t="str">
        <f t="shared" si="7"/>
        <v>6-201602076-14_09_52</v>
      </c>
      <c r="B480" s="11" t="s">
        <v>408</v>
      </c>
      <c r="C480" s="11">
        <v>0</v>
      </c>
      <c r="D480" s="11">
        <v>0</v>
      </c>
      <c r="E480" s="11">
        <v>0</v>
      </c>
      <c r="F480" s="11">
        <v>1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201602076</v>
      </c>
      <c r="R480" s="11">
        <v>6</v>
      </c>
    </row>
    <row r="481" spans="1:18">
      <c r="A481" t="str">
        <f t="shared" si="7"/>
        <v>6-201602076-15_42_42</v>
      </c>
      <c r="B481" s="11" t="s">
        <v>409</v>
      </c>
      <c r="C481" s="11">
        <v>0</v>
      </c>
      <c r="D481" s="11">
        <v>0</v>
      </c>
      <c r="E481" s="11">
        <v>0</v>
      </c>
      <c r="F481" s="11">
        <v>1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201602076</v>
      </c>
      <c r="R481" s="11">
        <v>6</v>
      </c>
    </row>
    <row r="482" spans="1:18">
      <c r="A482" t="str">
        <f t="shared" si="7"/>
        <v>6-201602076-15_47_41</v>
      </c>
      <c r="B482" s="11" t="s">
        <v>410</v>
      </c>
      <c r="C482" s="11">
        <v>0</v>
      </c>
      <c r="D482" s="11">
        <v>0</v>
      </c>
      <c r="E482" s="11">
        <v>0</v>
      </c>
      <c r="F482" s="11">
        <v>1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201602076</v>
      </c>
      <c r="R482" s="11">
        <v>6</v>
      </c>
    </row>
    <row r="483" spans="1:18">
      <c r="A483" t="str">
        <f t="shared" si="7"/>
        <v>6-201602076-15_52_41</v>
      </c>
      <c r="B483" s="11" t="s">
        <v>411</v>
      </c>
      <c r="C483" s="11">
        <v>0</v>
      </c>
      <c r="D483" s="11">
        <v>0</v>
      </c>
      <c r="E483" s="11">
        <v>0</v>
      </c>
      <c r="F483" s="11">
        <v>1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1</v>
      </c>
      <c r="Q483" s="11">
        <v>201602076</v>
      </c>
      <c r="R483" s="11">
        <v>6</v>
      </c>
    </row>
    <row r="484" spans="1:18">
      <c r="A484" t="str">
        <f t="shared" si="7"/>
        <v>6-201602076-16_02_40</v>
      </c>
      <c r="B484" s="11" t="s">
        <v>413</v>
      </c>
      <c r="C484" s="11">
        <v>0</v>
      </c>
      <c r="D484" s="11">
        <v>0</v>
      </c>
      <c r="E484" s="11">
        <v>0</v>
      </c>
      <c r="F484" s="11">
        <v>1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1</v>
      </c>
      <c r="Q484" s="11">
        <v>201602076</v>
      </c>
      <c r="R484" s="11">
        <v>6</v>
      </c>
    </row>
    <row r="485" spans="1:18">
      <c r="A485" t="str">
        <f t="shared" si="7"/>
        <v>6-201602076-16_07_40</v>
      </c>
      <c r="B485" s="11" t="s">
        <v>414</v>
      </c>
      <c r="C485" s="11">
        <v>0</v>
      </c>
      <c r="D485" s="11">
        <v>0</v>
      </c>
      <c r="E485" s="11">
        <v>0</v>
      </c>
      <c r="F485" s="11">
        <v>1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1</v>
      </c>
      <c r="Q485" s="11">
        <v>201602076</v>
      </c>
      <c r="R485" s="11">
        <v>6</v>
      </c>
    </row>
    <row r="486" spans="1:18">
      <c r="A486" t="str">
        <f t="shared" si="7"/>
        <v>6-201602076-16_17_39</v>
      </c>
      <c r="B486" s="11" t="s">
        <v>415</v>
      </c>
      <c r="C486" s="11">
        <v>0</v>
      </c>
      <c r="D486" s="11">
        <v>0</v>
      </c>
      <c r="E486" s="11">
        <v>0</v>
      </c>
      <c r="F486" s="11">
        <v>1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1</v>
      </c>
      <c r="Q486" s="11">
        <v>201602076</v>
      </c>
      <c r="R486" s="11">
        <v>6</v>
      </c>
    </row>
    <row r="487" spans="1:18">
      <c r="A487" t="str">
        <f t="shared" si="7"/>
        <v>6-201602076-17_12_34</v>
      </c>
      <c r="B487" s="11" t="s">
        <v>416</v>
      </c>
      <c r="C487" s="11">
        <v>0</v>
      </c>
      <c r="D487" s="11">
        <v>0</v>
      </c>
      <c r="E487" s="11">
        <v>0</v>
      </c>
      <c r="F487" s="11">
        <v>1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1</v>
      </c>
      <c r="Q487" s="11">
        <v>201602076</v>
      </c>
      <c r="R487" s="11">
        <v>6</v>
      </c>
    </row>
    <row r="488" spans="1:18">
      <c r="A488" t="str">
        <f t="shared" si="7"/>
        <v>6-201602076-19_00_30</v>
      </c>
      <c r="B488" s="11" t="s">
        <v>418</v>
      </c>
      <c r="C488" s="11">
        <v>0</v>
      </c>
      <c r="D488" s="11">
        <v>0</v>
      </c>
      <c r="E488" s="11">
        <v>0</v>
      </c>
      <c r="F488" s="11">
        <v>1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1</v>
      </c>
      <c r="Q488" s="11">
        <v>201602076</v>
      </c>
      <c r="R488" s="11">
        <v>6</v>
      </c>
    </row>
    <row r="489" spans="1:18">
      <c r="A489" t="str">
        <f t="shared" si="7"/>
        <v>6-201602086-11_12_57</v>
      </c>
      <c r="B489" s="11" t="s">
        <v>419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1</v>
      </c>
      <c r="N489" s="11">
        <v>0</v>
      </c>
      <c r="O489" s="11">
        <v>0</v>
      </c>
      <c r="P489" s="11">
        <v>1</v>
      </c>
      <c r="Q489" s="11">
        <v>201602086</v>
      </c>
      <c r="R489" s="11">
        <v>6</v>
      </c>
    </row>
    <row r="490" spans="1:18">
      <c r="A490" t="str">
        <f t="shared" si="7"/>
        <v>6-201602086-11_27_56</v>
      </c>
      <c r="B490" s="11" t="s">
        <v>420</v>
      </c>
      <c r="C490" s="11">
        <v>0</v>
      </c>
      <c r="D490" s="11">
        <v>0</v>
      </c>
      <c r="E490" s="11">
        <v>0</v>
      </c>
      <c r="F490" s="11">
        <v>1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1</v>
      </c>
      <c r="Q490" s="11">
        <v>201602086</v>
      </c>
      <c r="R490" s="11">
        <v>6</v>
      </c>
    </row>
    <row r="491" spans="1:18">
      <c r="A491" t="str">
        <f t="shared" si="7"/>
        <v>6-201602086-11_42_54</v>
      </c>
      <c r="B491" s="11" t="s">
        <v>421</v>
      </c>
      <c r="C491" s="11">
        <v>0</v>
      </c>
      <c r="D491" s="11">
        <v>0</v>
      </c>
      <c r="E491" s="11">
        <v>0</v>
      </c>
      <c r="F491" s="11">
        <v>1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1</v>
      </c>
      <c r="Q491" s="11">
        <v>201602086</v>
      </c>
      <c r="R491" s="11">
        <v>6</v>
      </c>
    </row>
    <row r="492" spans="1:18">
      <c r="A492" t="str">
        <f t="shared" si="7"/>
        <v>6-201602086-11_47_54</v>
      </c>
      <c r="B492" s="11" t="s">
        <v>424</v>
      </c>
      <c r="C492" s="11">
        <v>0</v>
      </c>
      <c r="D492" s="11">
        <v>0</v>
      </c>
      <c r="E492" s="11">
        <v>0</v>
      </c>
      <c r="F492" s="11">
        <v>1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1</v>
      </c>
      <c r="Q492" s="11">
        <v>201602086</v>
      </c>
      <c r="R492" s="11">
        <v>6</v>
      </c>
    </row>
    <row r="493" spans="1:18">
      <c r="A493" t="str">
        <f t="shared" si="7"/>
        <v>6-201602086-12_12_52</v>
      </c>
      <c r="B493" s="11" t="s">
        <v>425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1</v>
      </c>
      <c r="N493" s="11">
        <v>0</v>
      </c>
      <c r="O493" s="11">
        <v>0</v>
      </c>
      <c r="P493" s="11">
        <v>1</v>
      </c>
      <c r="Q493" s="11">
        <v>201602086</v>
      </c>
      <c r="R493" s="11">
        <v>6</v>
      </c>
    </row>
    <row r="494" spans="1:18">
      <c r="A494" t="str">
        <f t="shared" si="7"/>
        <v>6-201602086-12_27_51</v>
      </c>
      <c r="B494" s="11" t="s">
        <v>427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1</v>
      </c>
      <c r="N494" s="11">
        <v>0</v>
      </c>
      <c r="O494" s="11">
        <v>0</v>
      </c>
      <c r="P494" s="11">
        <v>1</v>
      </c>
      <c r="Q494" s="11">
        <v>201602086</v>
      </c>
      <c r="R494" s="11">
        <v>6</v>
      </c>
    </row>
    <row r="495" spans="1:18">
      <c r="A495" t="str">
        <f t="shared" si="7"/>
        <v>6-201602086-12_32_51</v>
      </c>
      <c r="B495" s="11" t="s">
        <v>428</v>
      </c>
      <c r="C495" s="11">
        <v>0</v>
      </c>
      <c r="D495" s="11">
        <v>0</v>
      </c>
      <c r="E495" s="11">
        <v>0</v>
      </c>
      <c r="F495" s="11">
        <v>1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1</v>
      </c>
      <c r="Q495" s="11">
        <v>201602086</v>
      </c>
      <c r="R495" s="11">
        <v>6</v>
      </c>
    </row>
    <row r="496" spans="1:18">
      <c r="A496" t="str">
        <f t="shared" si="7"/>
        <v>6-201602086-12_37_50</v>
      </c>
      <c r="B496" s="11" t="s">
        <v>429</v>
      </c>
      <c r="C496" s="11">
        <v>0</v>
      </c>
      <c r="D496" s="11">
        <v>0</v>
      </c>
      <c r="E496" s="11">
        <v>0</v>
      </c>
      <c r="F496" s="11">
        <v>1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1</v>
      </c>
      <c r="Q496" s="11">
        <v>201602086</v>
      </c>
      <c r="R496" s="11">
        <v>6</v>
      </c>
    </row>
    <row r="497" spans="1:18">
      <c r="A497" t="str">
        <f t="shared" si="7"/>
        <v>6-201602096-14_07_01</v>
      </c>
      <c r="B497" s="11" t="s">
        <v>430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1</v>
      </c>
      <c r="O497" s="11">
        <v>0</v>
      </c>
      <c r="P497" s="11">
        <v>0</v>
      </c>
      <c r="Q497" s="11">
        <v>201602096</v>
      </c>
      <c r="R497" s="11">
        <v>6</v>
      </c>
    </row>
    <row r="498" spans="1:18">
      <c r="A498" t="str">
        <f t="shared" si="7"/>
        <v>6-201602096-15_53_23</v>
      </c>
      <c r="B498" s="11" t="s">
        <v>431</v>
      </c>
      <c r="C498" s="11">
        <v>0</v>
      </c>
      <c r="D498" s="11">
        <v>0</v>
      </c>
      <c r="E498" s="11">
        <v>0</v>
      </c>
      <c r="F498" s="11">
        <v>1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1</v>
      </c>
      <c r="Q498" s="11">
        <v>201602096</v>
      </c>
      <c r="R498" s="11">
        <v>6</v>
      </c>
    </row>
    <row r="499" spans="1:18">
      <c r="A499" t="str">
        <f t="shared" si="7"/>
        <v>6-201602096-16_03_22</v>
      </c>
      <c r="B499" s="11" t="s">
        <v>433</v>
      </c>
      <c r="C499" s="11">
        <v>0</v>
      </c>
      <c r="D499" s="11">
        <v>0</v>
      </c>
      <c r="E499" s="11">
        <v>0</v>
      </c>
      <c r="F499" s="11">
        <v>1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1</v>
      </c>
      <c r="Q499" s="11">
        <v>201602096</v>
      </c>
      <c r="R499" s="11">
        <v>6</v>
      </c>
    </row>
    <row r="500" spans="1:18">
      <c r="A500" t="str">
        <f t="shared" si="7"/>
        <v>6-201602096-16_08_22</v>
      </c>
      <c r="B500" s="11" t="s">
        <v>435</v>
      </c>
      <c r="C500" s="11">
        <v>0</v>
      </c>
      <c r="D500" s="11">
        <v>0</v>
      </c>
      <c r="E500" s="11">
        <v>0</v>
      </c>
      <c r="F500" s="11">
        <v>1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1</v>
      </c>
      <c r="Q500" s="11">
        <v>201602096</v>
      </c>
      <c r="R500" s="11">
        <v>6</v>
      </c>
    </row>
    <row r="501" spans="1:18">
      <c r="A501" t="str">
        <f t="shared" si="7"/>
        <v>6-201602096-16_13_21</v>
      </c>
      <c r="B501" s="11" t="s">
        <v>436</v>
      </c>
      <c r="C501" s="11">
        <v>0</v>
      </c>
      <c r="D501" s="11">
        <v>0</v>
      </c>
      <c r="E501" s="11">
        <v>0</v>
      </c>
      <c r="F501" s="11">
        <v>1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1</v>
      </c>
      <c r="Q501" s="11">
        <v>201602096</v>
      </c>
      <c r="R501" s="11">
        <v>6</v>
      </c>
    </row>
    <row r="502" spans="1:18">
      <c r="A502" t="str">
        <f t="shared" si="7"/>
        <v>6-201602096-16_28_20</v>
      </c>
      <c r="B502" s="11" t="s">
        <v>437</v>
      </c>
      <c r="C502" s="11">
        <v>0</v>
      </c>
      <c r="D502" s="11">
        <v>1</v>
      </c>
      <c r="E502" s="11">
        <v>0</v>
      </c>
      <c r="F502" s="11">
        <v>1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1</v>
      </c>
      <c r="M502" s="11">
        <v>1</v>
      </c>
      <c r="N502" s="11">
        <v>0</v>
      </c>
      <c r="O502" s="11">
        <v>0</v>
      </c>
      <c r="P502" s="11">
        <v>0</v>
      </c>
      <c r="Q502" s="11">
        <v>201602096</v>
      </c>
      <c r="R502" s="11">
        <v>6</v>
      </c>
    </row>
    <row r="503" spans="1:18">
      <c r="A503" t="str">
        <f t="shared" si="7"/>
        <v>6-201602096-16_43_19</v>
      </c>
      <c r="B503" s="11" t="s">
        <v>439</v>
      </c>
      <c r="C503" s="11">
        <v>0</v>
      </c>
      <c r="D503" s="11">
        <v>0</v>
      </c>
      <c r="E503" s="11">
        <v>0</v>
      </c>
      <c r="F503" s="11">
        <v>1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1</v>
      </c>
      <c r="Q503" s="11">
        <v>201602096</v>
      </c>
      <c r="R503" s="11">
        <v>6</v>
      </c>
    </row>
    <row r="504" spans="1:18">
      <c r="A504" t="str">
        <f t="shared" si="7"/>
        <v>6-201602096-16_53_18</v>
      </c>
      <c r="B504" s="11" t="s">
        <v>440</v>
      </c>
      <c r="C504" s="11">
        <v>0</v>
      </c>
      <c r="D504" s="11">
        <v>0</v>
      </c>
      <c r="E504" s="11">
        <v>0</v>
      </c>
      <c r="F504" s="11">
        <v>1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1</v>
      </c>
      <c r="Q504" s="11">
        <v>201602096</v>
      </c>
      <c r="R504" s="11">
        <v>6</v>
      </c>
    </row>
    <row r="505" spans="1:18">
      <c r="A505" t="str">
        <f t="shared" si="7"/>
        <v>6-201602096-16_58_18</v>
      </c>
      <c r="B505" s="11" t="s">
        <v>441</v>
      </c>
      <c r="C505" s="11">
        <v>0</v>
      </c>
      <c r="D505" s="11">
        <v>0</v>
      </c>
      <c r="E505" s="11">
        <v>0</v>
      </c>
      <c r="F505" s="11">
        <v>1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1</v>
      </c>
      <c r="Q505" s="11">
        <v>201602096</v>
      </c>
      <c r="R505" s="11">
        <v>6</v>
      </c>
    </row>
    <row r="506" spans="1:18">
      <c r="A506" t="str">
        <f t="shared" si="7"/>
        <v>6-201602096-17_13_17</v>
      </c>
      <c r="B506" s="11" t="s">
        <v>442</v>
      </c>
      <c r="C506" s="11">
        <v>0</v>
      </c>
      <c r="D506" s="11">
        <v>0</v>
      </c>
      <c r="E506" s="11">
        <v>0</v>
      </c>
      <c r="F506" s="11">
        <v>1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1</v>
      </c>
      <c r="Q506" s="11">
        <v>201602096</v>
      </c>
      <c r="R506" s="11">
        <v>6</v>
      </c>
    </row>
    <row r="507" spans="1:18">
      <c r="A507" t="str">
        <f t="shared" si="7"/>
        <v>6-201602096-17_18_16</v>
      </c>
      <c r="B507" s="11" t="s">
        <v>443</v>
      </c>
      <c r="C507" s="11">
        <v>0</v>
      </c>
      <c r="D507" s="11">
        <v>0</v>
      </c>
      <c r="E507" s="11">
        <v>0</v>
      </c>
      <c r="F507" s="11">
        <v>1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1</v>
      </c>
      <c r="Q507" s="11">
        <v>201602096</v>
      </c>
      <c r="R507" s="11">
        <v>6</v>
      </c>
    </row>
    <row r="508" spans="1:18">
      <c r="A508" t="str">
        <f t="shared" si="7"/>
        <v>6-201602096-17_43_14</v>
      </c>
      <c r="B508" s="11" t="s">
        <v>4675</v>
      </c>
      <c r="C508" s="11">
        <v>0</v>
      </c>
      <c r="D508" s="11">
        <v>0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1</v>
      </c>
      <c r="P508" s="11">
        <v>0</v>
      </c>
      <c r="Q508" s="11">
        <v>201602096</v>
      </c>
      <c r="R508" s="11">
        <v>6</v>
      </c>
    </row>
    <row r="509" spans="1:18">
      <c r="A509" t="str">
        <f t="shared" si="7"/>
        <v>7-201602057-17_18_59</v>
      </c>
      <c r="B509" s="11" t="s">
        <v>449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201602057</v>
      </c>
      <c r="R509" s="11">
        <v>7</v>
      </c>
    </row>
    <row r="510" spans="1:18">
      <c r="A510" t="str">
        <f t="shared" si="7"/>
        <v>7-201602057-17_58_57</v>
      </c>
      <c r="B510" s="11" t="s">
        <v>458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201602057</v>
      </c>
      <c r="R510" s="11">
        <v>7</v>
      </c>
    </row>
    <row r="511" spans="1:18">
      <c r="A511" t="str">
        <f t="shared" si="7"/>
        <v>7-201602057-18_33_56</v>
      </c>
      <c r="B511" s="11" t="s">
        <v>466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201602057</v>
      </c>
      <c r="R511" s="11">
        <v>7</v>
      </c>
    </row>
    <row r="512" spans="1:18">
      <c r="A512" t="str">
        <f t="shared" si="7"/>
        <v>7-201602057-17_12_22</v>
      </c>
      <c r="B512" s="11" t="s">
        <v>448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201602057</v>
      </c>
      <c r="R512" s="11">
        <v>7</v>
      </c>
    </row>
    <row r="513" spans="1:18">
      <c r="A513" t="str">
        <f t="shared" si="7"/>
        <v>7-201602057-17_18_59</v>
      </c>
      <c r="B513" s="11" t="s">
        <v>449</v>
      </c>
      <c r="C513" s="11">
        <v>0</v>
      </c>
      <c r="D513" s="11">
        <v>0</v>
      </c>
      <c r="E513" s="11">
        <v>0</v>
      </c>
      <c r="F513" s="11">
        <v>1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1</v>
      </c>
      <c r="Q513" s="11">
        <v>201602057</v>
      </c>
      <c r="R513" s="11">
        <v>7</v>
      </c>
    </row>
    <row r="514" spans="1:18">
      <c r="A514" t="str">
        <f t="shared" ref="A514:A577" si="8">R514&amp;"-"&amp;Q514&amp;"-"&amp;B514</f>
        <v>7-201602057-17_23_59</v>
      </c>
      <c r="B514" s="11" t="s">
        <v>450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201602057</v>
      </c>
      <c r="R514" s="11">
        <v>7</v>
      </c>
    </row>
    <row r="515" spans="1:18">
      <c r="A515" t="str">
        <f t="shared" si="8"/>
        <v>7-201602057-17_28_59</v>
      </c>
      <c r="B515" s="11" t="s">
        <v>451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201602057</v>
      </c>
      <c r="R515" s="11">
        <v>7</v>
      </c>
    </row>
    <row r="516" spans="1:18">
      <c r="A516" t="str">
        <f t="shared" si="8"/>
        <v>7-201602057-17_33_58</v>
      </c>
      <c r="B516" s="11" t="s">
        <v>452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1</v>
      </c>
      <c r="O516" s="11">
        <v>0</v>
      </c>
      <c r="P516" s="11">
        <v>0</v>
      </c>
      <c r="Q516" s="11">
        <v>201602057</v>
      </c>
      <c r="R516" s="11">
        <v>7</v>
      </c>
    </row>
    <row r="517" spans="1:18">
      <c r="A517" t="str">
        <f t="shared" si="8"/>
        <v>7-201602057-17_38_58</v>
      </c>
      <c r="B517" s="11" t="s">
        <v>453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201602057</v>
      </c>
      <c r="R517" s="11">
        <v>7</v>
      </c>
    </row>
    <row r="518" spans="1:18">
      <c r="A518" t="str">
        <f t="shared" si="8"/>
        <v>7-201602057-17_43_58</v>
      </c>
      <c r="B518" s="11" t="s">
        <v>454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201602057</v>
      </c>
      <c r="R518" s="11">
        <v>7</v>
      </c>
    </row>
    <row r="519" spans="1:18">
      <c r="A519" t="str">
        <f t="shared" si="8"/>
        <v>7-201602057-17_48_58</v>
      </c>
      <c r="B519" s="11" t="s">
        <v>455</v>
      </c>
      <c r="C519" s="11">
        <v>0</v>
      </c>
      <c r="D519" s="11">
        <v>0</v>
      </c>
      <c r="E519" s="11">
        <v>0</v>
      </c>
      <c r="F519" s="11">
        <v>1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1</v>
      </c>
      <c r="Q519" s="11">
        <v>201602057</v>
      </c>
      <c r="R519" s="11">
        <v>7</v>
      </c>
    </row>
    <row r="520" spans="1:18">
      <c r="A520" t="str">
        <f t="shared" si="8"/>
        <v>7-201602057-17_53_57</v>
      </c>
      <c r="B520" s="11" t="s">
        <v>457</v>
      </c>
      <c r="C520" s="11">
        <v>0</v>
      </c>
      <c r="D520" s="11">
        <v>0</v>
      </c>
      <c r="E520" s="11">
        <v>0</v>
      </c>
      <c r="F520" s="11">
        <v>1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1</v>
      </c>
      <c r="Q520" s="11">
        <v>201602057</v>
      </c>
      <c r="R520" s="11">
        <v>7</v>
      </c>
    </row>
    <row r="521" spans="1:18">
      <c r="A521" t="str">
        <f t="shared" si="8"/>
        <v>7-201602057-17_58_57</v>
      </c>
      <c r="B521" s="11" t="s">
        <v>458</v>
      </c>
      <c r="C521" s="11">
        <v>0</v>
      </c>
      <c r="D521" s="11">
        <v>0</v>
      </c>
      <c r="E521" s="11">
        <v>0</v>
      </c>
      <c r="F521" s="11">
        <v>1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1</v>
      </c>
      <c r="Q521" s="11">
        <v>201602057</v>
      </c>
      <c r="R521" s="11">
        <v>7</v>
      </c>
    </row>
    <row r="522" spans="1:18">
      <c r="A522" t="str">
        <f t="shared" si="8"/>
        <v>7-201602057-18_03_57</v>
      </c>
      <c r="B522" s="11" t="s">
        <v>459</v>
      </c>
      <c r="C522" s="11">
        <v>0</v>
      </c>
      <c r="D522" s="11">
        <v>0</v>
      </c>
      <c r="E522" s="11">
        <v>0</v>
      </c>
      <c r="F522" s="11">
        <v>1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1</v>
      </c>
      <c r="Q522" s="11">
        <v>201602057</v>
      </c>
      <c r="R522" s="11">
        <v>7</v>
      </c>
    </row>
    <row r="523" spans="1:18">
      <c r="A523" t="str">
        <f t="shared" si="8"/>
        <v>7-201602057-18_08_57</v>
      </c>
      <c r="B523" s="11" t="s">
        <v>460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201602057</v>
      </c>
      <c r="R523" s="11">
        <v>7</v>
      </c>
    </row>
    <row r="524" spans="1:18">
      <c r="A524" t="str">
        <f t="shared" si="8"/>
        <v>7-201602057-18_13_57</v>
      </c>
      <c r="B524" s="11" t="s">
        <v>461</v>
      </c>
      <c r="C524" s="11">
        <v>0</v>
      </c>
      <c r="D524" s="11">
        <v>0</v>
      </c>
      <c r="E524" s="11">
        <v>0</v>
      </c>
      <c r="F524" s="11">
        <v>1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1</v>
      </c>
      <c r="Q524" s="11">
        <v>201602057</v>
      </c>
      <c r="R524" s="11">
        <v>7</v>
      </c>
    </row>
    <row r="525" spans="1:18">
      <c r="A525" t="str">
        <f t="shared" si="8"/>
        <v>7-201602057-18_18_56</v>
      </c>
      <c r="B525" s="11" t="s">
        <v>463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201602057</v>
      </c>
      <c r="R525" s="11">
        <v>7</v>
      </c>
    </row>
    <row r="526" spans="1:18">
      <c r="A526" t="str">
        <f t="shared" si="8"/>
        <v>7-201602057-18_23_56</v>
      </c>
      <c r="B526" s="11" t="s">
        <v>464</v>
      </c>
      <c r="C526" s="11">
        <v>0</v>
      </c>
      <c r="D526" s="11">
        <v>0</v>
      </c>
      <c r="E526" s="11">
        <v>0</v>
      </c>
      <c r="F526" s="11">
        <v>1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1</v>
      </c>
      <c r="Q526" s="11">
        <v>201602057</v>
      </c>
      <c r="R526" s="11">
        <v>7</v>
      </c>
    </row>
    <row r="527" spans="1:18">
      <c r="A527" t="str">
        <f t="shared" si="8"/>
        <v>7-201602057-18_28_56</v>
      </c>
      <c r="B527" s="11" t="s">
        <v>465</v>
      </c>
      <c r="C527" s="11">
        <v>0</v>
      </c>
      <c r="D527" s="11">
        <v>0</v>
      </c>
      <c r="E527" s="11">
        <v>0</v>
      </c>
      <c r="F527" s="11">
        <v>1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1</v>
      </c>
      <c r="Q527" s="11">
        <v>201602057</v>
      </c>
      <c r="R527" s="11">
        <v>7</v>
      </c>
    </row>
    <row r="528" spans="1:18">
      <c r="A528" t="str">
        <f t="shared" si="8"/>
        <v>7-201602057-18_33_56</v>
      </c>
      <c r="B528" s="11" t="s">
        <v>466</v>
      </c>
      <c r="C528" s="11">
        <v>0</v>
      </c>
      <c r="D528" s="11">
        <v>0</v>
      </c>
      <c r="E528" s="11">
        <v>0</v>
      </c>
      <c r="F528" s="11">
        <v>1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1</v>
      </c>
      <c r="Q528" s="11">
        <v>201602057</v>
      </c>
      <c r="R528" s="11">
        <v>7</v>
      </c>
    </row>
    <row r="529" spans="1:18">
      <c r="A529" t="str">
        <f t="shared" si="8"/>
        <v>7-201602057-18_38_55</v>
      </c>
      <c r="B529" s="11" t="s">
        <v>467</v>
      </c>
      <c r="C529" s="11">
        <v>0</v>
      </c>
      <c r="D529" s="11">
        <v>0</v>
      </c>
      <c r="E529" s="11">
        <v>0</v>
      </c>
      <c r="F529" s="11">
        <v>1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1</v>
      </c>
      <c r="Q529" s="11">
        <v>201602057</v>
      </c>
      <c r="R529" s="11">
        <v>7</v>
      </c>
    </row>
    <row r="530" spans="1:18">
      <c r="A530" t="str">
        <f t="shared" si="8"/>
        <v>7-201602057-18_43_55</v>
      </c>
      <c r="B530" s="11" t="s">
        <v>468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1</v>
      </c>
      <c r="O530" s="11">
        <v>0</v>
      </c>
      <c r="P530" s="11">
        <v>0</v>
      </c>
      <c r="Q530" s="11">
        <v>201602057</v>
      </c>
      <c r="R530" s="11">
        <v>7</v>
      </c>
    </row>
    <row r="531" spans="1:18">
      <c r="A531" t="str">
        <f t="shared" si="8"/>
        <v>7-201602057-18_48_55</v>
      </c>
      <c r="B531" s="11" t="s">
        <v>469</v>
      </c>
      <c r="C531" s="11">
        <v>0</v>
      </c>
      <c r="D531" s="11">
        <v>0</v>
      </c>
      <c r="E531" s="11">
        <v>0</v>
      </c>
      <c r="F531" s="11">
        <v>1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1</v>
      </c>
      <c r="Q531" s="11">
        <v>201602057</v>
      </c>
      <c r="R531" s="11">
        <v>7</v>
      </c>
    </row>
    <row r="532" spans="1:18">
      <c r="A532" t="str">
        <f t="shared" si="8"/>
        <v>7-201602057-19_24_51</v>
      </c>
      <c r="B532" s="11" t="s">
        <v>470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1</v>
      </c>
      <c r="O532" s="11">
        <v>0</v>
      </c>
      <c r="P532" s="11">
        <v>0</v>
      </c>
      <c r="Q532" s="11">
        <v>201602057</v>
      </c>
      <c r="R532" s="11">
        <v>7</v>
      </c>
    </row>
    <row r="533" spans="1:18">
      <c r="A533" t="str">
        <f t="shared" si="8"/>
        <v>7-201602057-19_29_51</v>
      </c>
      <c r="B533" s="11" t="s">
        <v>471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1</v>
      </c>
      <c r="O533" s="11">
        <v>0</v>
      </c>
      <c r="P533" s="11">
        <v>0</v>
      </c>
      <c r="Q533" s="11">
        <v>201602057</v>
      </c>
      <c r="R533" s="11">
        <v>7</v>
      </c>
    </row>
    <row r="534" spans="1:18">
      <c r="A534" t="str">
        <f t="shared" si="8"/>
        <v>7-201602067-13_11_35</v>
      </c>
      <c r="B534" s="11" t="s">
        <v>472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1</v>
      </c>
      <c r="P534" s="11">
        <v>0</v>
      </c>
      <c r="Q534" s="11">
        <v>201602067</v>
      </c>
      <c r="R534" s="11">
        <v>7</v>
      </c>
    </row>
    <row r="535" spans="1:18">
      <c r="A535" t="str">
        <f t="shared" si="8"/>
        <v>7-201602067-13_41_34</v>
      </c>
      <c r="B535" s="11" t="s">
        <v>476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1</v>
      </c>
      <c r="P535" s="11">
        <v>0</v>
      </c>
      <c r="Q535" s="11">
        <v>201602067</v>
      </c>
      <c r="R535" s="11">
        <v>7</v>
      </c>
    </row>
    <row r="536" spans="1:18">
      <c r="A536" t="str">
        <f t="shared" si="8"/>
        <v>7-201602067-13_46_33</v>
      </c>
      <c r="B536" s="11" t="s">
        <v>477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1</v>
      </c>
      <c r="P536" s="11">
        <v>0</v>
      </c>
      <c r="Q536" s="11">
        <v>201602067</v>
      </c>
      <c r="R536" s="11">
        <v>7</v>
      </c>
    </row>
    <row r="537" spans="1:18">
      <c r="A537" t="str">
        <f t="shared" si="8"/>
        <v>7-201602067-13_51_33</v>
      </c>
      <c r="B537" s="11" t="s">
        <v>478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1</v>
      </c>
      <c r="P537" s="11">
        <v>0</v>
      </c>
      <c r="Q537" s="11">
        <v>201602067</v>
      </c>
      <c r="R537" s="11">
        <v>7</v>
      </c>
    </row>
    <row r="538" spans="1:18">
      <c r="A538" t="str">
        <f t="shared" si="8"/>
        <v>7-201602067-18_37_49</v>
      </c>
      <c r="B538" s="11" t="s">
        <v>490</v>
      </c>
      <c r="C538" s="11">
        <v>0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1</v>
      </c>
      <c r="P538" s="11">
        <v>0</v>
      </c>
      <c r="Q538" s="11">
        <v>201602067</v>
      </c>
      <c r="R538" s="11">
        <v>7</v>
      </c>
    </row>
    <row r="539" spans="1:18">
      <c r="A539" t="str">
        <f t="shared" si="8"/>
        <v>7-201602067-19_42_46</v>
      </c>
      <c r="B539" s="11" t="s">
        <v>497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1</v>
      </c>
      <c r="P539" s="11">
        <v>0</v>
      </c>
      <c r="Q539" s="11">
        <v>201602067</v>
      </c>
      <c r="R539" s="11">
        <v>7</v>
      </c>
    </row>
    <row r="540" spans="1:18">
      <c r="A540" t="str">
        <f t="shared" si="8"/>
        <v>7-201602067-13_11_35</v>
      </c>
      <c r="B540" s="11" t="s">
        <v>472</v>
      </c>
      <c r="C540" s="11">
        <v>0</v>
      </c>
      <c r="D540" s="11">
        <v>0</v>
      </c>
      <c r="E540" s="11">
        <v>0</v>
      </c>
      <c r="F540" s="11">
        <v>1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1</v>
      </c>
      <c r="Q540" s="11">
        <v>201602067</v>
      </c>
      <c r="R540" s="11">
        <v>7</v>
      </c>
    </row>
    <row r="541" spans="1:18">
      <c r="A541" t="str">
        <f t="shared" si="8"/>
        <v>7-201602067-13_16_35</v>
      </c>
      <c r="B541" s="11" t="s">
        <v>473</v>
      </c>
      <c r="C541" s="11">
        <v>0</v>
      </c>
      <c r="D541" s="11">
        <v>0</v>
      </c>
      <c r="E541" s="11">
        <v>0</v>
      </c>
      <c r="F541" s="11">
        <v>1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1</v>
      </c>
      <c r="Q541" s="11">
        <v>201602067</v>
      </c>
      <c r="R541" s="11">
        <v>7</v>
      </c>
    </row>
    <row r="542" spans="1:18">
      <c r="A542" t="str">
        <f t="shared" si="8"/>
        <v>7-201602067-13_21_35</v>
      </c>
      <c r="B542" s="11" t="s">
        <v>474</v>
      </c>
      <c r="C542" s="11">
        <v>0</v>
      </c>
      <c r="D542" s="11">
        <v>0</v>
      </c>
      <c r="E542" s="11">
        <v>0</v>
      </c>
      <c r="F542" s="11">
        <v>1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1</v>
      </c>
      <c r="Q542" s="11">
        <v>201602067</v>
      </c>
      <c r="R542" s="11">
        <v>7</v>
      </c>
    </row>
    <row r="543" spans="1:18">
      <c r="A543" t="str">
        <f t="shared" si="8"/>
        <v>7-201602067-13_26_34</v>
      </c>
      <c r="B543" s="11" t="s">
        <v>4676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1</v>
      </c>
      <c r="P543" s="11">
        <v>0</v>
      </c>
      <c r="Q543" s="11">
        <v>201602067</v>
      </c>
      <c r="R543" s="11">
        <v>7</v>
      </c>
    </row>
    <row r="544" spans="1:18">
      <c r="A544" t="str">
        <f t="shared" si="8"/>
        <v>7-201602067-13_31_34</v>
      </c>
      <c r="B544" s="11" t="s">
        <v>475</v>
      </c>
      <c r="C544" s="11">
        <v>0</v>
      </c>
      <c r="D544" s="11">
        <v>0</v>
      </c>
      <c r="E544" s="11">
        <v>0</v>
      </c>
      <c r="F544" s="11">
        <v>1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1</v>
      </c>
      <c r="Q544" s="11">
        <v>201602067</v>
      </c>
      <c r="R544" s="11">
        <v>7</v>
      </c>
    </row>
    <row r="545" spans="1:18">
      <c r="A545" t="str">
        <f t="shared" si="8"/>
        <v>7-201602067-13_36_34</v>
      </c>
      <c r="B545" s="11" t="s">
        <v>4677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1</v>
      </c>
      <c r="P545" s="11">
        <v>0</v>
      </c>
      <c r="Q545" s="11">
        <v>201602067</v>
      </c>
      <c r="R545" s="11">
        <v>7</v>
      </c>
    </row>
    <row r="546" spans="1:18">
      <c r="A546" t="str">
        <f t="shared" si="8"/>
        <v>7-201602067-13_41_34</v>
      </c>
      <c r="B546" s="11" t="s">
        <v>476</v>
      </c>
      <c r="C546" s="11">
        <v>0</v>
      </c>
      <c r="D546" s="11">
        <v>0</v>
      </c>
      <c r="E546" s="11">
        <v>0</v>
      </c>
      <c r="F546" s="11">
        <v>1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1</v>
      </c>
      <c r="Q546" s="11">
        <v>201602067</v>
      </c>
      <c r="R546" s="11">
        <v>7</v>
      </c>
    </row>
    <row r="547" spans="1:18">
      <c r="A547" t="str">
        <f t="shared" si="8"/>
        <v>7-201602067-13_46_33</v>
      </c>
      <c r="B547" s="11" t="s">
        <v>477</v>
      </c>
      <c r="C547" s="11">
        <v>0</v>
      </c>
      <c r="D547" s="11">
        <v>0</v>
      </c>
      <c r="E547" s="11">
        <v>0</v>
      </c>
      <c r="F547" s="11">
        <v>1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1</v>
      </c>
      <c r="Q547" s="11">
        <v>201602067</v>
      </c>
      <c r="R547" s="11">
        <v>7</v>
      </c>
    </row>
    <row r="548" spans="1:18">
      <c r="A548" t="str">
        <f t="shared" si="8"/>
        <v>7-201602067-13_51_33</v>
      </c>
      <c r="B548" s="11" t="s">
        <v>478</v>
      </c>
      <c r="C548" s="11">
        <v>0</v>
      </c>
      <c r="D548" s="11">
        <v>0</v>
      </c>
      <c r="E548" s="11">
        <v>0</v>
      </c>
      <c r="F548" s="11">
        <v>1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1</v>
      </c>
      <c r="Q548" s="11">
        <v>201602067</v>
      </c>
      <c r="R548" s="11">
        <v>7</v>
      </c>
    </row>
    <row r="549" spans="1:18">
      <c r="A549" t="str">
        <f t="shared" si="8"/>
        <v>7-201602067-13_56_33</v>
      </c>
      <c r="B549" s="11" t="s">
        <v>479</v>
      </c>
      <c r="C549" s="11">
        <v>0</v>
      </c>
      <c r="D549" s="11">
        <v>0</v>
      </c>
      <c r="E549" s="11">
        <v>0</v>
      </c>
      <c r="F549" s="11">
        <v>1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1</v>
      </c>
      <c r="Q549" s="11">
        <v>201602067</v>
      </c>
      <c r="R549" s="11">
        <v>7</v>
      </c>
    </row>
    <row r="550" spans="1:18">
      <c r="A550" t="str">
        <f t="shared" si="8"/>
        <v>7-201602067-14_01_33</v>
      </c>
      <c r="B550" s="11" t="s">
        <v>4678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1</v>
      </c>
      <c r="P550" s="11">
        <v>0</v>
      </c>
      <c r="Q550" s="11">
        <v>201602067</v>
      </c>
      <c r="R550" s="11">
        <v>7</v>
      </c>
    </row>
    <row r="551" spans="1:18">
      <c r="A551" t="str">
        <f t="shared" si="8"/>
        <v>7-201602067-14_06_33</v>
      </c>
      <c r="B551" s="11" t="s">
        <v>480</v>
      </c>
      <c r="C551" s="11">
        <v>0</v>
      </c>
      <c r="D551" s="11">
        <v>0</v>
      </c>
      <c r="E551" s="11">
        <v>0</v>
      </c>
      <c r="F551" s="11">
        <v>1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1</v>
      </c>
      <c r="Q551" s="11">
        <v>201602067</v>
      </c>
      <c r="R551" s="11">
        <v>7</v>
      </c>
    </row>
    <row r="552" spans="1:18">
      <c r="A552" t="str">
        <f t="shared" si="8"/>
        <v>7-201602067-14_11_32</v>
      </c>
      <c r="B552" s="11" t="s">
        <v>2773</v>
      </c>
      <c r="C552" s="11">
        <v>0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1</v>
      </c>
      <c r="P552" s="11">
        <v>0</v>
      </c>
      <c r="Q552" s="11">
        <v>201602067</v>
      </c>
      <c r="R552" s="11">
        <v>7</v>
      </c>
    </row>
    <row r="553" spans="1:18">
      <c r="A553" t="str">
        <f t="shared" si="8"/>
        <v>7-201602067-14_16_32</v>
      </c>
      <c r="B553" s="11" t="s">
        <v>482</v>
      </c>
      <c r="C553" s="11">
        <v>0</v>
      </c>
      <c r="D553" s="11">
        <v>0</v>
      </c>
      <c r="E553" s="11">
        <v>0</v>
      </c>
      <c r="F553" s="11">
        <v>1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1</v>
      </c>
      <c r="Q553" s="11">
        <v>201602067</v>
      </c>
      <c r="R553" s="11">
        <v>7</v>
      </c>
    </row>
    <row r="554" spans="1:18">
      <c r="A554" t="str">
        <f t="shared" si="8"/>
        <v>7-201602067-14_21_32</v>
      </c>
      <c r="B554" s="11" t="s">
        <v>483</v>
      </c>
      <c r="C554" s="11">
        <v>0</v>
      </c>
      <c r="D554" s="11">
        <v>0</v>
      </c>
      <c r="E554" s="11">
        <v>0</v>
      </c>
      <c r="F554" s="11">
        <v>1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1</v>
      </c>
      <c r="Q554" s="11">
        <v>201602067</v>
      </c>
      <c r="R554" s="11">
        <v>7</v>
      </c>
    </row>
    <row r="555" spans="1:18">
      <c r="A555" t="str">
        <f t="shared" si="8"/>
        <v>7-201602067-14_26_32</v>
      </c>
      <c r="B555" s="11" t="s">
        <v>4679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1</v>
      </c>
      <c r="P555" s="11">
        <v>0</v>
      </c>
      <c r="Q555" s="11">
        <v>201602067</v>
      </c>
      <c r="R555" s="11">
        <v>7</v>
      </c>
    </row>
    <row r="556" spans="1:18">
      <c r="A556" t="str">
        <f t="shared" si="8"/>
        <v>7-201602067-14_31_31</v>
      </c>
      <c r="B556" s="11" t="s">
        <v>485</v>
      </c>
      <c r="C556" s="11">
        <v>0</v>
      </c>
      <c r="D556" s="11">
        <v>0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1</v>
      </c>
      <c r="Q556" s="11">
        <v>201602067</v>
      </c>
      <c r="R556" s="11">
        <v>7</v>
      </c>
    </row>
    <row r="557" spans="1:18">
      <c r="A557" t="str">
        <f t="shared" si="8"/>
        <v>7-201602067-14_36_31</v>
      </c>
      <c r="B557" s="11" t="s">
        <v>4680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1</v>
      </c>
      <c r="P557" s="11">
        <v>0</v>
      </c>
      <c r="Q557" s="11">
        <v>201602067</v>
      </c>
      <c r="R557" s="11">
        <v>7</v>
      </c>
    </row>
    <row r="558" spans="1:18">
      <c r="A558" t="str">
        <f t="shared" si="8"/>
        <v>7-201602067-14_41_31</v>
      </c>
      <c r="B558" s="11" t="s">
        <v>4681</v>
      </c>
      <c r="C558" s="11">
        <v>0</v>
      </c>
      <c r="D558" s="11">
        <v>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1</v>
      </c>
      <c r="P558" s="11">
        <v>0</v>
      </c>
      <c r="Q558" s="11">
        <v>201602067</v>
      </c>
      <c r="R558" s="11">
        <v>7</v>
      </c>
    </row>
    <row r="559" spans="1:18">
      <c r="A559" t="str">
        <f t="shared" si="8"/>
        <v>7-201602067-14_46_31</v>
      </c>
      <c r="B559" s="11" t="s">
        <v>4682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1</v>
      </c>
      <c r="P559" s="11">
        <v>0</v>
      </c>
      <c r="Q559" s="11">
        <v>201602067</v>
      </c>
      <c r="R559" s="11">
        <v>7</v>
      </c>
    </row>
    <row r="560" spans="1:18">
      <c r="A560" t="str">
        <f t="shared" si="8"/>
        <v>7-201602067-14_51_30</v>
      </c>
      <c r="B560" s="11" t="s">
        <v>205</v>
      </c>
      <c r="C560" s="11">
        <v>0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1</v>
      </c>
      <c r="P560" s="11">
        <v>0</v>
      </c>
      <c r="Q560" s="11">
        <v>201602067</v>
      </c>
      <c r="R560" s="11">
        <v>7</v>
      </c>
    </row>
    <row r="561" spans="1:18">
      <c r="A561" t="str">
        <f t="shared" si="8"/>
        <v>7-201602067-14_56_30</v>
      </c>
      <c r="B561" s="11" t="s">
        <v>486</v>
      </c>
      <c r="C561" s="11">
        <v>0</v>
      </c>
      <c r="D561" s="11">
        <v>0</v>
      </c>
      <c r="E561" s="11">
        <v>0</v>
      </c>
      <c r="F561" s="11">
        <v>1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1</v>
      </c>
      <c r="Q561" s="11">
        <v>201602067</v>
      </c>
      <c r="R561" s="11">
        <v>7</v>
      </c>
    </row>
    <row r="562" spans="1:18">
      <c r="A562" t="str">
        <f t="shared" si="8"/>
        <v>7-201602067-15_01_30</v>
      </c>
      <c r="B562" s="11" t="s">
        <v>4683</v>
      </c>
      <c r="C562" s="11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1</v>
      </c>
      <c r="P562" s="11">
        <v>0</v>
      </c>
      <c r="Q562" s="11">
        <v>201602067</v>
      </c>
      <c r="R562" s="11">
        <v>7</v>
      </c>
    </row>
    <row r="563" spans="1:18">
      <c r="A563" t="str">
        <f t="shared" si="8"/>
        <v>7-201602067-15_06_30</v>
      </c>
      <c r="B563" s="11" t="s">
        <v>4684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1</v>
      </c>
      <c r="P563" s="11">
        <v>0</v>
      </c>
      <c r="Q563" s="11">
        <v>201602067</v>
      </c>
      <c r="R563" s="11">
        <v>7</v>
      </c>
    </row>
    <row r="564" spans="1:18">
      <c r="A564" t="str">
        <f t="shared" si="8"/>
        <v>7-201602067-15_11_30</v>
      </c>
      <c r="B564" s="11" t="s">
        <v>487</v>
      </c>
      <c r="C564" s="11">
        <v>0</v>
      </c>
      <c r="D564" s="11">
        <v>0</v>
      </c>
      <c r="E564" s="11">
        <v>0</v>
      </c>
      <c r="F564" s="11">
        <v>1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1</v>
      </c>
      <c r="Q564" s="11">
        <v>201602067</v>
      </c>
      <c r="R564" s="11">
        <v>7</v>
      </c>
    </row>
    <row r="565" spans="1:18">
      <c r="A565" t="str">
        <f t="shared" si="8"/>
        <v>7-201602067-15_16_29</v>
      </c>
      <c r="B565" s="11" t="s">
        <v>4685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1</v>
      </c>
      <c r="P565" s="11">
        <v>0</v>
      </c>
      <c r="Q565" s="11">
        <v>201602067</v>
      </c>
      <c r="R565" s="11">
        <v>7</v>
      </c>
    </row>
    <row r="566" spans="1:18">
      <c r="A566" t="str">
        <f t="shared" si="8"/>
        <v>7-201602067-15_50_51</v>
      </c>
      <c r="B566" s="11" t="s">
        <v>4686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1</v>
      </c>
      <c r="P566" s="11">
        <v>0</v>
      </c>
      <c r="Q566" s="11">
        <v>201602067</v>
      </c>
      <c r="R566" s="11">
        <v>7</v>
      </c>
    </row>
    <row r="567" spans="1:18">
      <c r="A567" t="str">
        <f t="shared" si="8"/>
        <v>7-201602067-18_27_50</v>
      </c>
      <c r="B567" s="11" t="s">
        <v>488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1</v>
      </c>
      <c r="O567" s="11">
        <v>0</v>
      </c>
      <c r="P567" s="11">
        <v>0</v>
      </c>
      <c r="Q567" s="11">
        <v>201602067</v>
      </c>
      <c r="R567" s="11">
        <v>7</v>
      </c>
    </row>
    <row r="568" spans="1:18">
      <c r="A568" t="str">
        <f t="shared" si="8"/>
        <v>7-201602067-18_32_49</v>
      </c>
      <c r="B568" s="11" t="s">
        <v>489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1</v>
      </c>
      <c r="O568" s="11">
        <v>0</v>
      </c>
      <c r="P568" s="11">
        <v>0</v>
      </c>
      <c r="Q568" s="11">
        <v>201602067</v>
      </c>
      <c r="R568" s="11">
        <v>7</v>
      </c>
    </row>
    <row r="569" spans="1:18">
      <c r="A569" t="str">
        <f t="shared" si="8"/>
        <v>7-201602067-18_37_49</v>
      </c>
      <c r="B569" s="11" t="s">
        <v>490</v>
      </c>
      <c r="C569" s="11">
        <v>0</v>
      </c>
      <c r="D569" s="11">
        <v>0</v>
      </c>
      <c r="E569" s="11">
        <v>0</v>
      </c>
      <c r="F569" s="11">
        <v>1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1</v>
      </c>
      <c r="Q569" s="11">
        <v>201602067</v>
      </c>
      <c r="R569" s="11">
        <v>7</v>
      </c>
    </row>
    <row r="570" spans="1:18">
      <c r="A570" t="str">
        <f t="shared" si="8"/>
        <v>7-201602067-18_42_49</v>
      </c>
      <c r="B570" s="11" t="s">
        <v>4687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1</v>
      </c>
      <c r="P570" s="11">
        <v>0</v>
      </c>
      <c r="Q570" s="11">
        <v>201602067</v>
      </c>
      <c r="R570" s="11">
        <v>7</v>
      </c>
    </row>
    <row r="571" spans="1:18">
      <c r="A571" t="str">
        <f t="shared" si="8"/>
        <v>7-201602067-18_47_49</v>
      </c>
      <c r="B571" s="11" t="s">
        <v>4688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1</v>
      </c>
      <c r="P571" s="11">
        <v>0</v>
      </c>
      <c r="Q571" s="11">
        <v>201602067</v>
      </c>
      <c r="R571" s="11">
        <v>7</v>
      </c>
    </row>
    <row r="572" spans="1:18">
      <c r="A572" t="str">
        <f t="shared" si="8"/>
        <v>7-201602067-18_52_48</v>
      </c>
      <c r="B572" s="11" t="s">
        <v>491</v>
      </c>
      <c r="C572" s="11">
        <v>0</v>
      </c>
      <c r="D572" s="11">
        <v>0</v>
      </c>
      <c r="E572" s="11">
        <v>0</v>
      </c>
      <c r="F572" s="11">
        <v>1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1</v>
      </c>
      <c r="Q572" s="11">
        <v>201602067</v>
      </c>
      <c r="R572" s="11">
        <v>7</v>
      </c>
    </row>
    <row r="573" spans="1:18">
      <c r="A573" t="str">
        <f t="shared" si="8"/>
        <v>7-201602067-18_57_48</v>
      </c>
      <c r="B573" s="11" t="s">
        <v>4689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1</v>
      </c>
      <c r="P573" s="11">
        <v>0</v>
      </c>
      <c r="Q573" s="11">
        <v>201602067</v>
      </c>
      <c r="R573" s="11">
        <v>7</v>
      </c>
    </row>
    <row r="574" spans="1:18">
      <c r="A574" t="str">
        <f t="shared" si="8"/>
        <v>7-201602067-19_02_48</v>
      </c>
      <c r="B574" s="11" t="s">
        <v>492</v>
      </c>
      <c r="C574" s="11">
        <v>0</v>
      </c>
      <c r="D574" s="11">
        <v>0</v>
      </c>
      <c r="E574" s="11">
        <v>0</v>
      </c>
      <c r="F574" s="11">
        <v>1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1</v>
      </c>
      <c r="Q574" s="11">
        <v>201602067</v>
      </c>
      <c r="R574" s="11">
        <v>7</v>
      </c>
    </row>
    <row r="575" spans="1:18">
      <c r="A575" t="str">
        <f t="shared" si="8"/>
        <v>7-201602067-19_07_48</v>
      </c>
      <c r="B575" s="11" t="s">
        <v>4690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1</v>
      </c>
      <c r="P575" s="11">
        <v>0</v>
      </c>
      <c r="Q575" s="11">
        <v>201602067</v>
      </c>
      <c r="R575" s="11">
        <v>7</v>
      </c>
    </row>
    <row r="576" spans="1:18">
      <c r="A576" t="str">
        <f t="shared" si="8"/>
        <v>7-201602067-19_12_48</v>
      </c>
      <c r="B576" s="11" t="s">
        <v>4691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1</v>
      </c>
      <c r="P576" s="11">
        <v>0</v>
      </c>
      <c r="Q576" s="11">
        <v>201602067</v>
      </c>
      <c r="R576" s="11">
        <v>7</v>
      </c>
    </row>
    <row r="577" spans="1:18">
      <c r="A577" t="str">
        <f t="shared" si="8"/>
        <v>7-201602067-19_17_47</v>
      </c>
      <c r="B577" s="11" t="s">
        <v>494</v>
      </c>
      <c r="C577" s="11">
        <v>0</v>
      </c>
      <c r="D577" s="11">
        <v>0</v>
      </c>
      <c r="E577" s="11">
        <v>0</v>
      </c>
      <c r="F577" s="11">
        <v>1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1</v>
      </c>
      <c r="Q577" s="11">
        <v>201602067</v>
      </c>
      <c r="R577" s="11">
        <v>7</v>
      </c>
    </row>
    <row r="578" spans="1:18">
      <c r="A578" t="str">
        <f t="shared" ref="A578:A641" si="9">R578&amp;"-"&amp;Q578&amp;"-"&amp;B578</f>
        <v>7-201602067-19_22_47</v>
      </c>
      <c r="B578" s="11" t="s">
        <v>4692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1</v>
      </c>
      <c r="P578" s="11">
        <v>0</v>
      </c>
      <c r="Q578" s="11">
        <v>201602067</v>
      </c>
      <c r="R578" s="11">
        <v>7</v>
      </c>
    </row>
    <row r="579" spans="1:18">
      <c r="A579" t="str">
        <f t="shared" si="9"/>
        <v>7-201602067-19_27_47</v>
      </c>
      <c r="B579" s="11" t="s">
        <v>4693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1</v>
      </c>
      <c r="P579" s="11">
        <v>0</v>
      </c>
      <c r="Q579" s="11">
        <v>201602067</v>
      </c>
      <c r="R579" s="11">
        <v>7</v>
      </c>
    </row>
    <row r="580" spans="1:18">
      <c r="A580" t="str">
        <f t="shared" si="9"/>
        <v>7-201602067-19_32_47</v>
      </c>
      <c r="B580" s="11" t="s">
        <v>495</v>
      </c>
      <c r="C580" s="11">
        <v>0</v>
      </c>
      <c r="D580" s="11">
        <v>0</v>
      </c>
      <c r="E580" s="11">
        <v>0</v>
      </c>
      <c r="F580" s="11">
        <v>1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1</v>
      </c>
      <c r="Q580" s="11">
        <v>201602067</v>
      </c>
      <c r="R580" s="11">
        <v>7</v>
      </c>
    </row>
    <row r="581" spans="1:18">
      <c r="A581" t="str">
        <f t="shared" si="9"/>
        <v>7-201602067-19_37_46</v>
      </c>
      <c r="B581" s="11" t="s">
        <v>496</v>
      </c>
      <c r="C581" s="11">
        <v>0</v>
      </c>
      <c r="D581" s="11">
        <v>0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1</v>
      </c>
      <c r="Q581" s="11">
        <v>201602067</v>
      </c>
      <c r="R581" s="11">
        <v>7</v>
      </c>
    </row>
    <row r="582" spans="1:18">
      <c r="A582" t="str">
        <f t="shared" si="9"/>
        <v>7-201602067-19_42_46</v>
      </c>
      <c r="B582" s="11" t="s">
        <v>497</v>
      </c>
      <c r="C582" s="11">
        <v>0</v>
      </c>
      <c r="D582" s="11">
        <v>0</v>
      </c>
      <c r="E582" s="11">
        <v>0</v>
      </c>
      <c r="F582" s="11">
        <v>1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1</v>
      </c>
      <c r="Q582" s="11">
        <v>201602067</v>
      </c>
      <c r="R582" s="11">
        <v>7</v>
      </c>
    </row>
    <row r="583" spans="1:18">
      <c r="A583" t="str">
        <f t="shared" si="9"/>
        <v>7-201602077-20_46_58</v>
      </c>
      <c r="B583" s="11" t="s">
        <v>517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1</v>
      </c>
      <c r="P583" s="11">
        <v>0</v>
      </c>
      <c r="Q583" s="11">
        <v>201602077</v>
      </c>
      <c r="R583" s="11">
        <v>7</v>
      </c>
    </row>
    <row r="584" spans="1:18">
      <c r="A584" t="str">
        <f t="shared" si="9"/>
        <v>7-201602077-20_51_58</v>
      </c>
      <c r="B584" s="11" t="s">
        <v>518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1</v>
      </c>
      <c r="P584" s="11">
        <v>0</v>
      </c>
      <c r="Q584" s="11">
        <v>201602077</v>
      </c>
      <c r="R584" s="11">
        <v>7</v>
      </c>
    </row>
    <row r="585" spans="1:18">
      <c r="A585" t="str">
        <f t="shared" si="9"/>
        <v>7-201602077-21_06_57</v>
      </c>
      <c r="B585" s="11" t="s">
        <v>521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1</v>
      </c>
      <c r="P585" s="11">
        <v>0</v>
      </c>
      <c r="Q585" s="11">
        <v>201602077</v>
      </c>
      <c r="R585" s="11">
        <v>7</v>
      </c>
    </row>
    <row r="586" spans="1:18">
      <c r="A586" t="str">
        <f t="shared" si="9"/>
        <v>7-201602077-03_09_03</v>
      </c>
      <c r="B586" s="11" t="s">
        <v>4694</v>
      </c>
      <c r="C586" s="11">
        <v>0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1</v>
      </c>
      <c r="P586" s="11">
        <v>0</v>
      </c>
      <c r="Q586" s="11">
        <v>201602077</v>
      </c>
      <c r="R586" s="11">
        <v>7</v>
      </c>
    </row>
    <row r="587" spans="1:18">
      <c r="A587" t="str">
        <f t="shared" si="9"/>
        <v>7-201602077-03_09_06</v>
      </c>
      <c r="B587" s="11" t="s">
        <v>4695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1</v>
      </c>
      <c r="P587" s="11">
        <v>0</v>
      </c>
      <c r="Q587" s="11">
        <v>201602077</v>
      </c>
      <c r="R587" s="11">
        <v>7</v>
      </c>
    </row>
    <row r="588" spans="1:18">
      <c r="A588" t="str">
        <f t="shared" si="9"/>
        <v>7-201602077-03_09_15</v>
      </c>
      <c r="B588" s="11" t="s">
        <v>4696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1</v>
      </c>
      <c r="P588" s="11">
        <v>0</v>
      </c>
      <c r="Q588" s="11">
        <v>201602077</v>
      </c>
      <c r="R588" s="11">
        <v>7</v>
      </c>
    </row>
    <row r="589" spans="1:18">
      <c r="A589" t="str">
        <f t="shared" si="9"/>
        <v>7-201602077-03_09_23</v>
      </c>
      <c r="B589" s="11" t="s">
        <v>4697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1</v>
      </c>
      <c r="P589" s="11">
        <v>0</v>
      </c>
      <c r="Q589" s="11">
        <v>201602077</v>
      </c>
      <c r="R589" s="11">
        <v>7</v>
      </c>
    </row>
    <row r="590" spans="1:18">
      <c r="A590" t="str">
        <f t="shared" si="9"/>
        <v>7-201602077-03_09_30</v>
      </c>
      <c r="B590" s="11" t="s">
        <v>4698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1</v>
      </c>
      <c r="P590" s="11">
        <v>0</v>
      </c>
      <c r="Q590" s="11">
        <v>201602077</v>
      </c>
      <c r="R590" s="11">
        <v>7</v>
      </c>
    </row>
    <row r="591" spans="1:18">
      <c r="A591" t="str">
        <f t="shared" si="9"/>
        <v>7-201602077-11_44_58</v>
      </c>
      <c r="B591" s="11" t="s">
        <v>4699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1</v>
      </c>
      <c r="P591" s="11">
        <v>0</v>
      </c>
      <c r="Q591" s="11">
        <v>201602077</v>
      </c>
      <c r="R591" s="11">
        <v>7</v>
      </c>
    </row>
    <row r="592" spans="1:18">
      <c r="A592" t="str">
        <f t="shared" si="9"/>
        <v>7-201602077-11_49_58</v>
      </c>
      <c r="B592" s="11" t="s">
        <v>498</v>
      </c>
      <c r="C592" s="11">
        <v>0</v>
      </c>
      <c r="D592" s="11">
        <v>0</v>
      </c>
      <c r="E592" s="11">
        <v>0</v>
      </c>
      <c r="F592" s="11">
        <v>1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1</v>
      </c>
      <c r="Q592" s="11">
        <v>201602077</v>
      </c>
      <c r="R592" s="11">
        <v>7</v>
      </c>
    </row>
    <row r="593" spans="1:18">
      <c r="A593" t="str">
        <f t="shared" si="9"/>
        <v>7-201602077-11_54_58</v>
      </c>
      <c r="B593" s="11" t="s">
        <v>499</v>
      </c>
      <c r="C593" s="11">
        <v>0</v>
      </c>
      <c r="D593" s="11">
        <v>0</v>
      </c>
      <c r="E593" s="11">
        <v>0</v>
      </c>
      <c r="F593" s="11">
        <v>1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1</v>
      </c>
      <c r="Q593" s="11">
        <v>201602077</v>
      </c>
      <c r="R593" s="11">
        <v>7</v>
      </c>
    </row>
    <row r="594" spans="1:18">
      <c r="A594" t="str">
        <f t="shared" si="9"/>
        <v>7-201602077-11_59_57</v>
      </c>
      <c r="B594" s="11" t="s">
        <v>1573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1</v>
      </c>
      <c r="P594" s="11">
        <v>0</v>
      </c>
      <c r="Q594" s="11">
        <v>201602077</v>
      </c>
      <c r="R594" s="11">
        <v>7</v>
      </c>
    </row>
    <row r="595" spans="1:18">
      <c r="A595" t="str">
        <f t="shared" si="9"/>
        <v>7-201602077-12_04_57</v>
      </c>
      <c r="B595" s="11" t="s">
        <v>4700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1</v>
      </c>
      <c r="P595" s="11">
        <v>0</v>
      </c>
      <c r="Q595" s="11">
        <v>201602077</v>
      </c>
      <c r="R595" s="11">
        <v>7</v>
      </c>
    </row>
    <row r="596" spans="1:18">
      <c r="A596" t="str">
        <f t="shared" si="9"/>
        <v>7-201602077-12_09_57</v>
      </c>
      <c r="B596" s="11" t="s">
        <v>4701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1</v>
      </c>
      <c r="P596" s="11">
        <v>0</v>
      </c>
      <c r="Q596" s="11">
        <v>201602077</v>
      </c>
      <c r="R596" s="11">
        <v>7</v>
      </c>
    </row>
    <row r="597" spans="1:18">
      <c r="A597" t="str">
        <f t="shared" si="9"/>
        <v>7-201602077-12_14_57</v>
      </c>
      <c r="B597" s="11" t="s">
        <v>500</v>
      </c>
      <c r="C597" s="11">
        <v>0</v>
      </c>
      <c r="D597" s="11">
        <v>0</v>
      </c>
      <c r="E597" s="11">
        <v>0</v>
      </c>
      <c r="F597" s="11">
        <v>1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1</v>
      </c>
      <c r="Q597" s="11">
        <v>201602077</v>
      </c>
      <c r="R597" s="11">
        <v>7</v>
      </c>
    </row>
    <row r="598" spans="1:18">
      <c r="A598" t="str">
        <f t="shared" si="9"/>
        <v>7-201602077-12_19_56</v>
      </c>
      <c r="B598" s="11" t="s">
        <v>501</v>
      </c>
      <c r="C598" s="11">
        <v>0</v>
      </c>
      <c r="D598" s="11">
        <v>0</v>
      </c>
      <c r="E598" s="11">
        <v>0</v>
      </c>
      <c r="F598" s="11">
        <v>1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1</v>
      </c>
      <c r="Q598" s="11">
        <v>201602077</v>
      </c>
      <c r="R598" s="11">
        <v>7</v>
      </c>
    </row>
    <row r="599" spans="1:18">
      <c r="A599" t="str">
        <f t="shared" si="9"/>
        <v>7-201602077-12_24_56</v>
      </c>
      <c r="B599" s="11" t="s">
        <v>4702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1</v>
      </c>
      <c r="P599" s="11">
        <v>0</v>
      </c>
      <c r="Q599" s="11">
        <v>201602077</v>
      </c>
      <c r="R599" s="11">
        <v>7</v>
      </c>
    </row>
    <row r="600" spans="1:18">
      <c r="A600" t="str">
        <f t="shared" si="9"/>
        <v>7-201602077-12_29_56</v>
      </c>
      <c r="B600" s="11" t="s">
        <v>4703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1</v>
      </c>
      <c r="P600" s="11">
        <v>0</v>
      </c>
      <c r="Q600" s="11">
        <v>201602077</v>
      </c>
      <c r="R600" s="11">
        <v>7</v>
      </c>
    </row>
    <row r="601" spans="1:18">
      <c r="A601" t="str">
        <f t="shared" si="9"/>
        <v>7-201602077-12_34_56</v>
      </c>
      <c r="B601" s="11" t="s">
        <v>502</v>
      </c>
      <c r="C601" s="11">
        <v>0</v>
      </c>
      <c r="D601" s="11">
        <v>0</v>
      </c>
      <c r="E601" s="11">
        <v>0</v>
      </c>
      <c r="F601" s="11">
        <v>1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1</v>
      </c>
      <c r="Q601" s="11">
        <v>201602077</v>
      </c>
      <c r="R601" s="11">
        <v>7</v>
      </c>
    </row>
    <row r="602" spans="1:18">
      <c r="A602" t="str">
        <f t="shared" si="9"/>
        <v>7-201602077-12_39_56</v>
      </c>
      <c r="B602" s="11" t="s">
        <v>4704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1</v>
      </c>
      <c r="P602" s="11">
        <v>0</v>
      </c>
      <c r="Q602" s="11">
        <v>201602077</v>
      </c>
      <c r="R602" s="11">
        <v>7</v>
      </c>
    </row>
    <row r="603" spans="1:18">
      <c r="A603" t="str">
        <f t="shared" si="9"/>
        <v>7-201602077-12_44_55</v>
      </c>
      <c r="B603" s="11" t="s">
        <v>503</v>
      </c>
      <c r="C603" s="11">
        <v>0</v>
      </c>
      <c r="D603" s="11">
        <v>0</v>
      </c>
      <c r="E603" s="11">
        <v>0</v>
      </c>
      <c r="F603" s="11">
        <v>1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1</v>
      </c>
      <c r="Q603" s="11">
        <v>201602077</v>
      </c>
      <c r="R603" s="11">
        <v>7</v>
      </c>
    </row>
    <row r="604" spans="1:18">
      <c r="A604" t="str">
        <f t="shared" si="9"/>
        <v>7-201602077-12_49_55</v>
      </c>
      <c r="B604" s="11" t="s">
        <v>504</v>
      </c>
      <c r="C604" s="11">
        <v>0</v>
      </c>
      <c r="D604" s="11">
        <v>0</v>
      </c>
      <c r="E604" s="11">
        <v>0</v>
      </c>
      <c r="F604" s="11">
        <v>1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1</v>
      </c>
      <c r="Q604" s="11">
        <v>201602077</v>
      </c>
      <c r="R604" s="11">
        <v>7</v>
      </c>
    </row>
    <row r="605" spans="1:18">
      <c r="A605" t="str">
        <f t="shared" si="9"/>
        <v>7-201602077-12_54_55</v>
      </c>
      <c r="B605" s="11" t="s">
        <v>505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1</v>
      </c>
      <c r="O605" s="11">
        <v>0</v>
      </c>
      <c r="P605" s="11">
        <v>0</v>
      </c>
      <c r="Q605" s="11">
        <v>201602077</v>
      </c>
      <c r="R605" s="11">
        <v>7</v>
      </c>
    </row>
    <row r="606" spans="1:18">
      <c r="A606" t="str">
        <f t="shared" si="9"/>
        <v>7-201602077-12_59_55</v>
      </c>
      <c r="B606" s="11" t="s">
        <v>506</v>
      </c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1</v>
      </c>
      <c r="O606" s="11">
        <v>0</v>
      </c>
      <c r="P606" s="11">
        <v>0</v>
      </c>
      <c r="Q606" s="11">
        <v>201602077</v>
      </c>
      <c r="R606" s="11">
        <v>7</v>
      </c>
    </row>
    <row r="607" spans="1:18">
      <c r="A607" t="str">
        <f t="shared" si="9"/>
        <v>7-201602077-13_04_54</v>
      </c>
      <c r="B607" s="11" t="s">
        <v>507</v>
      </c>
      <c r="C607" s="11">
        <v>0</v>
      </c>
      <c r="D607" s="11">
        <v>0</v>
      </c>
      <c r="E607" s="11">
        <v>0</v>
      </c>
      <c r="F607" s="11">
        <v>1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1</v>
      </c>
      <c r="Q607" s="11">
        <v>201602077</v>
      </c>
      <c r="R607" s="11">
        <v>7</v>
      </c>
    </row>
    <row r="608" spans="1:18">
      <c r="A608" t="str">
        <f t="shared" si="9"/>
        <v>7-201602077-13_09_54</v>
      </c>
      <c r="B608" s="11" t="s">
        <v>508</v>
      </c>
      <c r="C608" s="11">
        <v>0</v>
      </c>
      <c r="D608" s="11">
        <v>0</v>
      </c>
      <c r="E608" s="11">
        <v>0</v>
      </c>
      <c r="F608" s="11">
        <v>1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1</v>
      </c>
      <c r="Q608" s="11">
        <v>201602077</v>
      </c>
      <c r="R608" s="11">
        <v>7</v>
      </c>
    </row>
    <row r="609" spans="1:18">
      <c r="A609" t="str">
        <f t="shared" si="9"/>
        <v>7-201602077-13_14_54</v>
      </c>
      <c r="B609" s="11" t="s">
        <v>509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1</v>
      </c>
      <c r="O609" s="11">
        <v>0</v>
      </c>
      <c r="P609" s="11">
        <v>0</v>
      </c>
      <c r="Q609" s="11">
        <v>201602077</v>
      </c>
      <c r="R609" s="11">
        <v>7</v>
      </c>
    </row>
    <row r="610" spans="1:18">
      <c r="A610" t="str">
        <f t="shared" si="9"/>
        <v>7-201602077-13_19_54</v>
      </c>
      <c r="B610" s="11" t="s">
        <v>4705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1</v>
      </c>
      <c r="P610" s="11">
        <v>0</v>
      </c>
      <c r="Q610" s="11">
        <v>201602077</v>
      </c>
      <c r="R610" s="11">
        <v>7</v>
      </c>
    </row>
    <row r="611" spans="1:18">
      <c r="A611" t="str">
        <f t="shared" si="9"/>
        <v>7-201602077-13_24_53</v>
      </c>
      <c r="B611" s="11" t="s">
        <v>4706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1</v>
      </c>
      <c r="P611" s="11">
        <v>0</v>
      </c>
      <c r="Q611" s="11">
        <v>201602077</v>
      </c>
      <c r="R611" s="11">
        <v>7</v>
      </c>
    </row>
    <row r="612" spans="1:18">
      <c r="A612" t="str">
        <f t="shared" si="9"/>
        <v>7-201602077-13_29_53</v>
      </c>
      <c r="B612" s="11" t="s">
        <v>510</v>
      </c>
      <c r="C612" s="11">
        <v>0</v>
      </c>
      <c r="D612" s="11">
        <v>0</v>
      </c>
      <c r="E612" s="11">
        <v>0</v>
      </c>
      <c r="F612" s="11">
        <v>1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1</v>
      </c>
      <c r="Q612" s="11">
        <v>201602077</v>
      </c>
      <c r="R612" s="11">
        <v>7</v>
      </c>
    </row>
    <row r="613" spans="1:18">
      <c r="A613" t="str">
        <f t="shared" si="9"/>
        <v>7-201602077-13_34_53</v>
      </c>
      <c r="B613" s="11" t="s">
        <v>511</v>
      </c>
      <c r="C613" s="11">
        <v>0</v>
      </c>
      <c r="D613" s="11">
        <v>0</v>
      </c>
      <c r="E613" s="11">
        <v>0</v>
      </c>
      <c r="F613" s="11">
        <v>1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1</v>
      </c>
      <c r="Q613" s="11">
        <v>201602077</v>
      </c>
      <c r="R613" s="11">
        <v>7</v>
      </c>
    </row>
    <row r="614" spans="1:18">
      <c r="A614" t="str">
        <f t="shared" si="9"/>
        <v>7-201602077-13_39_53</v>
      </c>
      <c r="B614" s="11" t="s">
        <v>512</v>
      </c>
      <c r="C614" s="11">
        <v>0</v>
      </c>
      <c r="D614" s="11">
        <v>0</v>
      </c>
      <c r="E614" s="11">
        <v>0</v>
      </c>
      <c r="F614" s="11">
        <v>1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1</v>
      </c>
      <c r="Q614" s="11">
        <v>201602077</v>
      </c>
      <c r="R614" s="11">
        <v>7</v>
      </c>
    </row>
    <row r="615" spans="1:18">
      <c r="A615" t="str">
        <f t="shared" si="9"/>
        <v>7-201602077-13_44_53</v>
      </c>
      <c r="B615" s="11" t="s">
        <v>513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1</v>
      </c>
      <c r="O615" s="11">
        <v>0</v>
      </c>
      <c r="P615" s="11">
        <v>0</v>
      </c>
      <c r="Q615" s="11">
        <v>201602077</v>
      </c>
      <c r="R615" s="11">
        <v>7</v>
      </c>
    </row>
    <row r="616" spans="1:18">
      <c r="A616" t="str">
        <f t="shared" si="9"/>
        <v>7-201602077-13_49_52</v>
      </c>
      <c r="B616" s="11" t="s">
        <v>4707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1</v>
      </c>
      <c r="P616" s="11">
        <v>0</v>
      </c>
      <c r="Q616" s="11">
        <v>201602077</v>
      </c>
      <c r="R616" s="11">
        <v>7</v>
      </c>
    </row>
    <row r="617" spans="1:18">
      <c r="A617" t="str">
        <f t="shared" si="9"/>
        <v>7-201602077-13_54_52</v>
      </c>
      <c r="B617" s="11" t="s">
        <v>514</v>
      </c>
      <c r="C617" s="11">
        <v>0</v>
      </c>
      <c r="D617" s="11">
        <v>0</v>
      </c>
      <c r="E617" s="11">
        <v>0</v>
      </c>
      <c r="F617" s="11">
        <v>1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1</v>
      </c>
      <c r="Q617" s="11">
        <v>201602077</v>
      </c>
      <c r="R617" s="11">
        <v>7</v>
      </c>
    </row>
    <row r="618" spans="1:18">
      <c r="A618" t="str">
        <f t="shared" si="9"/>
        <v>7-201602077-13_59_52</v>
      </c>
      <c r="B618" s="11" t="s">
        <v>515</v>
      </c>
      <c r="C618" s="11">
        <v>0</v>
      </c>
      <c r="D618" s="11">
        <v>0</v>
      </c>
      <c r="E618" s="11">
        <v>0</v>
      </c>
      <c r="F618" s="11">
        <v>1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1</v>
      </c>
      <c r="Q618" s="11">
        <v>201602077</v>
      </c>
      <c r="R618" s="11">
        <v>7</v>
      </c>
    </row>
    <row r="619" spans="1:18">
      <c r="A619" t="str">
        <f t="shared" si="9"/>
        <v>7-201602077-20_31_59</v>
      </c>
      <c r="B619" s="11" t="s">
        <v>4708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1</v>
      </c>
      <c r="P619" s="11">
        <v>0</v>
      </c>
      <c r="Q619" s="11">
        <v>201602077</v>
      </c>
      <c r="R619" s="11">
        <v>7</v>
      </c>
    </row>
    <row r="620" spans="1:18">
      <c r="A620" t="str">
        <f t="shared" si="9"/>
        <v>7-201602077-20_36_58</v>
      </c>
      <c r="B620" s="11" t="s">
        <v>4709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1</v>
      </c>
      <c r="P620" s="11">
        <v>0</v>
      </c>
      <c r="Q620" s="11">
        <v>201602077</v>
      </c>
      <c r="R620" s="11">
        <v>7</v>
      </c>
    </row>
    <row r="621" spans="1:18">
      <c r="A621" t="str">
        <f t="shared" si="9"/>
        <v>7-201602077-20_41_58</v>
      </c>
      <c r="B621" s="11" t="s">
        <v>516</v>
      </c>
      <c r="C621" s="11">
        <v>0</v>
      </c>
      <c r="D621" s="11">
        <v>0</v>
      </c>
      <c r="E621" s="11">
        <v>0</v>
      </c>
      <c r="F621" s="11">
        <v>1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1</v>
      </c>
      <c r="Q621" s="11">
        <v>201602077</v>
      </c>
      <c r="R621" s="11">
        <v>7</v>
      </c>
    </row>
    <row r="622" spans="1:18">
      <c r="A622" t="str">
        <f t="shared" si="9"/>
        <v>7-201602077-20_46_58</v>
      </c>
      <c r="B622" s="11" t="s">
        <v>517</v>
      </c>
      <c r="C622" s="11">
        <v>0</v>
      </c>
      <c r="D622" s="11">
        <v>0</v>
      </c>
      <c r="E622" s="11">
        <v>0</v>
      </c>
      <c r="F622" s="11">
        <v>1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1</v>
      </c>
      <c r="Q622" s="11">
        <v>201602077</v>
      </c>
      <c r="R622" s="11">
        <v>7</v>
      </c>
    </row>
    <row r="623" spans="1:18">
      <c r="A623" t="str">
        <f t="shared" si="9"/>
        <v>7-201602077-20_51_58</v>
      </c>
      <c r="B623" s="11" t="s">
        <v>518</v>
      </c>
      <c r="C623" s="11">
        <v>0</v>
      </c>
      <c r="D623" s="11">
        <v>0</v>
      </c>
      <c r="E623" s="11">
        <v>0</v>
      </c>
      <c r="F623" s="11">
        <v>1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1</v>
      </c>
      <c r="Q623" s="11">
        <v>201602077</v>
      </c>
      <c r="R623" s="11">
        <v>7</v>
      </c>
    </row>
    <row r="624" spans="1:18">
      <c r="A624" t="str">
        <f t="shared" si="9"/>
        <v>7-201602077-20_56_57</v>
      </c>
      <c r="B624" s="11" t="s">
        <v>519</v>
      </c>
      <c r="C624" s="11">
        <v>0</v>
      </c>
      <c r="D624" s="11">
        <v>0</v>
      </c>
      <c r="E624" s="11">
        <v>0</v>
      </c>
      <c r="F624" s="11">
        <v>1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1</v>
      </c>
      <c r="Q624" s="11">
        <v>201602077</v>
      </c>
      <c r="R624" s="11">
        <v>7</v>
      </c>
    </row>
    <row r="625" spans="1:18">
      <c r="A625" t="str">
        <f t="shared" si="9"/>
        <v>7-201602077-21_01_57</v>
      </c>
      <c r="B625" s="11" t="s">
        <v>520</v>
      </c>
      <c r="C625" s="11">
        <v>0</v>
      </c>
      <c r="D625" s="11">
        <v>0</v>
      </c>
      <c r="E625" s="11">
        <v>0</v>
      </c>
      <c r="F625" s="11">
        <v>1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1</v>
      </c>
      <c r="Q625" s="11">
        <v>201602077</v>
      </c>
      <c r="R625" s="11">
        <v>7</v>
      </c>
    </row>
    <row r="626" spans="1:18">
      <c r="A626" t="str">
        <f t="shared" si="9"/>
        <v>7-201602077-21_06_57</v>
      </c>
      <c r="B626" s="11" t="s">
        <v>521</v>
      </c>
      <c r="C626" s="11">
        <v>0</v>
      </c>
      <c r="D626" s="11">
        <v>0</v>
      </c>
      <c r="E626" s="11">
        <v>0</v>
      </c>
      <c r="F626" s="11">
        <v>1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1</v>
      </c>
      <c r="Q626" s="11">
        <v>201602077</v>
      </c>
      <c r="R626" s="11">
        <v>7</v>
      </c>
    </row>
    <row r="627" spans="1:18">
      <c r="A627" t="str">
        <f t="shared" si="9"/>
        <v>7-201602077-21_11_57</v>
      </c>
      <c r="B627" s="11" t="s">
        <v>522</v>
      </c>
      <c r="C627" s="11">
        <v>0</v>
      </c>
      <c r="D627" s="11">
        <v>0</v>
      </c>
      <c r="E627" s="11">
        <v>0</v>
      </c>
      <c r="F627" s="11">
        <v>1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1</v>
      </c>
      <c r="Q627" s="11">
        <v>201602077</v>
      </c>
      <c r="R627" s="11">
        <v>7</v>
      </c>
    </row>
    <row r="628" spans="1:18">
      <c r="A628" t="str">
        <f t="shared" si="9"/>
        <v>7-201602077-22_23_20</v>
      </c>
      <c r="B628" s="11" t="s">
        <v>523</v>
      </c>
      <c r="C628" s="11">
        <v>0</v>
      </c>
      <c r="D628" s="11">
        <v>0</v>
      </c>
      <c r="E628" s="11">
        <v>0</v>
      </c>
      <c r="F628" s="11">
        <v>1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1</v>
      </c>
      <c r="Q628" s="11">
        <v>201602077</v>
      </c>
      <c r="R628" s="11">
        <v>7</v>
      </c>
    </row>
    <row r="629" spans="1:18">
      <c r="A629" t="str">
        <f t="shared" si="9"/>
        <v>7-201602077-22_28_19</v>
      </c>
      <c r="B629" s="11" t="s">
        <v>4710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1</v>
      </c>
      <c r="P629" s="11">
        <v>0</v>
      </c>
      <c r="Q629" s="11">
        <v>201602077</v>
      </c>
      <c r="R629" s="11">
        <v>7</v>
      </c>
    </row>
    <row r="630" spans="1:18">
      <c r="A630" t="str">
        <f t="shared" si="9"/>
        <v>7-201602077-22_29_16</v>
      </c>
      <c r="B630" s="11" t="s">
        <v>524</v>
      </c>
      <c r="C630" s="11">
        <v>0</v>
      </c>
      <c r="D630" s="11">
        <v>0</v>
      </c>
      <c r="E630" s="11">
        <v>0</v>
      </c>
      <c r="F630" s="11">
        <v>1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1</v>
      </c>
      <c r="Q630" s="11">
        <v>201602077</v>
      </c>
      <c r="R630" s="11">
        <v>7</v>
      </c>
    </row>
    <row r="631" spans="1:18">
      <c r="A631" t="str">
        <f t="shared" si="9"/>
        <v>7-201602077-22_34_16</v>
      </c>
      <c r="B631" s="11" t="s">
        <v>526</v>
      </c>
      <c r="C631" s="11">
        <v>0</v>
      </c>
      <c r="D631" s="11">
        <v>0</v>
      </c>
      <c r="E631" s="11">
        <v>0</v>
      </c>
      <c r="F631" s="11">
        <v>1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1</v>
      </c>
      <c r="Q631" s="11">
        <v>201602077</v>
      </c>
      <c r="R631" s="11">
        <v>7</v>
      </c>
    </row>
    <row r="632" spans="1:18">
      <c r="A632" t="str">
        <f t="shared" si="9"/>
        <v>7-201602077-22_39_15</v>
      </c>
      <c r="B632" s="11" t="s">
        <v>527</v>
      </c>
      <c r="C632" s="11">
        <v>0</v>
      </c>
      <c r="D632" s="11">
        <v>0</v>
      </c>
      <c r="E632" s="11">
        <v>0</v>
      </c>
      <c r="F632" s="11">
        <v>1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1</v>
      </c>
      <c r="Q632" s="11">
        <v>201602077</v>
      </c>
      <c r="R632" s="11">
        <v>7</v>
      </c>
    </row>
    <row r="633" spans="1:18">
      <c r="A633" t="str">
        <f t="shared" si="9"/>
        <v>7-201602077-22_44_15</v>
      </c>
      <c r="B633" s="11" t="s">
        <v>528</v>
      </c>
      <c r="C633" s="11">
        <v>0</v>
      </c>
      <c r="D633" s="11">
        <v>0</v>
      </c>
      <c r="E633" s="11">
        <v>0</v>
      </c>
      <c r="F633" s="11">
        <v>1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1</v>
      </c>
      <c r="Q633" s="11">
        <v>201602077</v>
      </c>
      <c r="R633" s="11">
        <v>7</v>
      </c>
    </row>
    <row r="634" spans="1:18">
      <c r="A634" t="str">
        <f t="shared" si="9"/>
        <v>7-201602077-22_49_15</v>
      </c>
      <c r="B634" s="11" t="s">
        <v>4711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1</v>
      </c>
      <c r="P634" s="11">
        <v>0</v>
      </c>
      <c r="Q634" s="11">
        <v>201602077</v>
      </c>
      <c r="R634" s="11">
        <v>7</v>
      </c>
    </row>
    <row r="635" spans="1:18">
      <c r="A635" t="str">
        <f t="shared" si="9"/>
        <v>7-201602077-22_54_15</v>
      </c>
      <c r="B635" s="11" t="s">
        <v>4712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1</v>
      </c>
      <c r="P635" s="11">
        <v>0</v>
      </c>
      <c r="Q635" s="11">
        <v>201602077</v>
      </c>
      <c r="R635" s="11">
        <v>7</v>
      </c>
    </row>
    <row r="636" spans="1:18">
      <c r="A636" t="str">
        <f t="shared" si="9"/>
        <v>7-201602077-22_59_15</v>
      </c>
      <c r="B636" s="11" t="s">
        <v>4713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1</v>
      </c>
      <c r="P636" s="11">
        <v>0</v>
      </c>
      <c r="Q636" s="11">
        <v>201602077</v>
      </c>
      <c r="R636" s="11">
        <v>7</v>
      </c>
    </row>
    <row r="637" spans="1:18">
      <c r="A637" t="str">
        <f t="shared" si="9"/>
        <v>7-201602077-23_04_14</v>
      </c>
      <c r="B637" s="11" t="s">
        <v>4714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1</v>
      </c>
      <c r="P637" s="11">
        <v>0</v>
      </c>
      <c r="Q637" s="11">
        <v>201602077</v>
      </c>
      <c r="R637" s="11">
        <v>7</v>
      </c>
    </row>
    <row r="638" spans="1:18">
      <c r="A638" t="str">
        <f t="shared" si="9"/>
        <v>7-201602087-19_26_35</v>
      </c>
      <c r="B638" s="11" t="s">
        <v>536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1</v>
      </c>
      <c r="P638" s="11">
        <v>0</v>
      </c>
      <c r="Q638" s="11">
        <v>201602087</v>
      </c>
      <c r="R638" s="11">
        <v>7</v>
      </c>
    </row>
    <row r="639" spans="1:18">
      <c r="A639" t="str">
        <f t="shared" si="9"/>
        <v>7-201602087-19_31_35</v>
      </c>
      <c r="B639" s="11" t="s">
        <v>4720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1</v>
      </c>
      <c r="P639" s="11">
        <v>0</v>
      </c>
      <c r="Q639" s="11">
        <v>201602087</v>
      </c>
      <c r="R639" s="11">
        <v>7</v>
      </c>
    </row>
    <row r="640" spans="1:18">
      <c r="A640" t="str">
        <f t="shared" si="9"/>
        <v>7-201602087-19_36_34</v>
      </c>
      <c r="B640" s="11" t="s">
        <v>537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1</v>
      </c>
      <c r="P640" s="11">
        <v>0</v>
      </c>
      <c r="Q640" s="11">
        <v>201602087</v>
      </c>
      <c r="R640" s="11">
        <v>7</v>
      </c>
    </row>
    <row r="641" spans="1:18">
      <c r="A641" t="str">
        <f t="shared" si="9"/>
        <v>7-201602087-19_41_34</v>
      </c>
      <c r="B641" s="11" t="s">
        <v>540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1</v>
      </c>
      <c r="P641" s="11">
        <v>0</v>
      </c>
      <c r="Q641" s="11">
        <v>201602087</v>
      </c>
      <c r="R641" s="11">
        <v>7</v>
      </c>
    </row>
    <row r="642" spans="1:18">
      <c r="A642" t="str">
        <f t="shared" ref="A642:A705" si="10">R642&amp;"-"&amp;Q642&amp;"-"&amp;B642</f>
        <v>7-201602087-19_51_34</v>
      </c>
      <c r="B642" s="11" t="s">
        <v>4721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1</v>
      </c>
      <c r="P642" s="11">
        <v>0</v>
      </c>
      <c r="Q642" s="11">
        <v>201602087</v>
      </c>
      <c r="R642" s="11">
        <v>7</v>
      </c>
    </row>
    <row r="643" spans="1:18">
      <c r="A643" t="str">
        <f t="shared" si="10"/>
        <v>7-201602087-19_56_34</v>
      </c>
      <c r="B643" s="11" t="s">
        <v>542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1</v>
      </c>
      <c r="P643" s="11">
        <v>0</v>
      </c>
      <c r="Q643" s="11">
        <v>201602087</v>
      </c>
      <c r="R643" s="11">
        <v>7</v>
      </c>
    </row>
    <row r="644" spans="1:18">
      <c r="A644" t="str">
        <f t="shared" si="10"/>
        <v>7-201602087-15_48_51</v>
      </c>
      <c r="B644" s="11" t="s">
        <v>529</v>
      </c>
      <c r="C644" s="11">
        <v>0</v>
      </c>
      <c r="D644" s="11">
        <v>0</v>
      </c>
      <c r="E644" s="11">
        <v>0</v>
      </c>
      <c r="F644" s="11">
        <v>1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1</v>
      </c>
      <c r="Q644" s="11">
        <v>201602087</v>
      </c>
      <c r="R644" s="11">
        <v>7</v>
      </c>
    </row>
    <row r="645" spans="1:18">
      <c r="A645" t="str">
        <f t="shared" si="10"/>
        <v>7-201602087-15_53_50</v>
      </c>
      <c r="B645" s="11" t="s">
        <v>4715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1</v>
      </c>
      <c r="P645" s="11">
        <v>0</v>
      </c>
      <c r="Q645" s="11">
        <v>201602087</v>
      </c>
      <c r="R645" s="11">
        <v>7</v>
      </c>
    </row>
    <row r="646" spans="1:18">
      <c r="A646" t="str">
        <f t="shared" si="10"/>
        <v>7-201602087-15_58_50</v>
      </c>
      <c r="B646" s="11" t="s">
        <v>4716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1</v>
      </c>
      <c r="P646" s="11">
        <v>0</v>
      </c>
      <c r="Q646" s="11">
        <v>201602087</v>
      </c>
      <c r="R646" s="11">
        <v>7</v>
      </c>
    </row>
    <row r="647" spans="1:18">
      <c r="A647" t="str">
        <f t="shared" si="10"/>
        <v>7-201602087-16_03_50</v>
      </c>
      <c r="B647" s="11" t="s">
        <v>4717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1</v>
      </c>
      <c r="P647" s="11">
        <v>0</v>
      </c>
      <c r="Q647" s="11">
        <v>201602087</v>
      </c>
      <c r="R647" s="11">
        <v>7</v>
      </c>
    </row>
    <row r="648" spans="1:18">
      <c r="A648" t="str">
        <f t="shared" si="10"/>
        <v>7-201602087-16_08_50</v>
      </c>
      <c r="B648" s="11" t="s">
        <v>4718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1</v>
      </c>
      <c r="P648" s="11">
        <v>0</v>
      </c>
      <c r="Q648" s="11">
        <v>201602087</v>
      </c>
      <c r="R648" s="11">
        <v>7</v>
      </c>
    </row>
    <row r="649" spans="1:18">
      <c r="A649" t="str">
        <f t="shared" si="10"/>
        <v>7-201602087-16_13_49</v>
      </c>
      <c r="B649" s="11" t="s">
        <v>4719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1</v>
      </c>
      <c r="P649" s="11">
        <v>0</v>
      </c>
      <c r="Q649" s="11">
        <v>201602087</v>
      </c>
      <c r="R649" s="11">
        <v>7</v>
      </c>
    </row>
    <row r="650" spans="1:18">
      <c r="A650" t="str">
        <f t="shared" si="10"/>
        <v>7-201602087-16_18_49</v>
      </c>
      <c r="B650" s="11" t="s">
        <v>530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1</v>
      </c>
      <c r="O650" s="11">
        <v>0</v>
      </c>
      <c r="P650" s="11">
        <v>0</v>
      </c>
      <c r="Q650" s="11">
        <v>201602087</v>
      </c>
      <c r="R650" s="11">
        <v>7</v>
      </c>
    </row>
    <row r="651" spans="1:18">
      <c r="A651" t="str">
        <f t="shared" si="10"/>
        <v>7-201602087-16_23_49</v>
      </c>
      <c r="B651" s="11" t="s">
        <v>531</v>
      </c>
      <c r="C651" s="11">
        <v>0</v>
      </c>
      <c r="D651" s="11">
        <v>0</v>
      </c>
      <c r="E651" s="11">
        <v>0</v>
      </c>
      <c r="F651" s="11">
        <v>1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1</v>
      </c>
      <c r="Q651" s="11">
        <v>201602087</v>
      </c>
      <c r="R651" s="11">
        <v>7</v>
      </c>
    </row>
    <row r="652" spans="1:18">
      <c r="A652" t="str">
        <f t="shared" si="10"/>
        <v>7-201602087-16_28_49</v>
      </c>
      <c r="B652" s="11" t="s">
        <v>532</v>
      </c>
      <c r="C652" s="11">
        <v>0</v>
      </c>
      <c r="D652" s="11">
        <v>0</v>
      </c>
      <c r="E652" s="11">
        <v>0</v>
      </c>
      <c r="F652" s="11">
        <v>1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1</v>
      </c>
      <c r="Q652" s="11">
        <v>201602087</v>
      </c>
      <c r="R652" s="11">
        <v>7</v>
      </c>
    </row>
    <row r="653" spans="1:18">
      <c r="A653" t="str">
        <f t="shared" si="10"/>
        <v>7-201602087-16_33_48</v>
      </c>
      <c r="B653" s="11" t="s">
        <v>533</v>
      </c>
      <c r="C653" s="11">
        <v>0</v>
      </c>
      <c r="D653" s="11">
        <v>0</v>
      </c>
      <c r="E653" s="11">
        <v>0</v>
      </c>
      <c r="F653" s="11">
        <v>1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1</v>
      </c>
      <c r="Q653" s="11">
        <v>201602087</v>
      </c>
      <c r="R653" s="11">
        <v>7</v>
      </c>
    </row>
    <row r="654" spans="1:18">
      <c r="A654" t="str">
        <f t="shared" si="10"/>
        <v>7-201602087-16_38_48</v>
      </c>
      <c r="B654" s="11" t="s">
        <v>534</v>
      </c>
      <c r="C654" s="11">
        <v>0</v>
      </c>
      <c r="D654" s="11">
        <v>0</v>
      </c>
      <c r="E654" s="11">
        <v>0</v>
      </c>
      <c r="F654" s="11">
        <v>1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1</v>
      </c>
      <c r="Q654" s="11">
        <v>201602087</v>
      </c>
      <c r="R654" s="11">
        <v>7</v>
      </c>
    </row>
    <row r="655" spans="1:18">
      <c r="A655" t="str">
        <f t="shared" si="10"/>
        <v>7-201602087-16_43_48</v>
      </c>
      <c r="B655" s="11" t="s">
        <v>535</v>
      </c>
      <c r="C655" s="11">
        <v>0</v>
      </c>
      <c r="D655" s="11">
        <v>0</v>
      </c>
      <c r="E655" s="11">
        <v>0</v>
      </c>
      <c r="F655" s="11">
        <v>1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1</v>
      </c>
      <c r="Q655" s="11">
        <v>201602087</v>
      </c>
      <c r="R655" s="11">
        <v>7</v>
      </c>
    </row>
    <row r="656" spans="1:18">
      <c r="A656" t="str">
        <f t="shared" si="10"/>
        <v>7-201602087-16_48_48</v>
      </c>
      <c r="B656" s="11" t="s">
        <v>2378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1</v>
      </c>
      <c r="P656" s="11">
        <v>0</v>
      </c>
      <c r="Q656" s="11">
        <v>201602087</v>
      </c>
      <c r="R656" s="11">
        <v>7</v>
      </c>
    </row>
    <row r="657" spans="1:18">
      <c r="A657" t="str">
        <f t="shared" si="10"/>
        <v>7-201602087-19_26_35</v>
      </c>
      <c r="B657" s="11" t="s">
        <v>536</v>
      </c>
      <c r="C657" s="11">
        <v>0</v>
      </c>
      <c r="D657" s="11">
        <v>0</v>
      </c>
      <c r="E657" s="11">
        <v>0</v>
      </c>
      <c r="F657" s="11">
        <v>1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1</v>
      </c>
      <c r="Q657" s="11">
        <v>201602087</v>
      </c>
      <c r="R657" s="11">
        <v>7</v>
      </c>
    </row>
    <row r="658" spans="1:18">
      <c r="A658" t="str">
        <f t="shared" si="10"/>
        <v>7-201602087-19_36_34</v>
      </c>
      <c r="B658" s="11" t="s">
        <v>537</v>
      </c>
      <c r="C658" s="11">
        <v>0</v>
      </c>
      <c r="D658" s="11">
        <v>0</v>
      </c>
      <c r="E658" s="11">
        <v>0</v>
      </c>
      <c r="F658" s="11">
        <v>1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1</v>
      </c>
      <c r="Q658" s="11">
        <v>201602087</v>
      </c>
      <c r="R658" s="11">
        <v>7</v>
      </c>
    </row>
    <row r="659" spans="1:18">
      <c r="A659" t="str">
        <f t="shared" si="10"/>
        <v>7-201602087-19_41_34</v>
      </c>
      <c r="B659" s="11" t="s">
        <v>540</v>
      </c>
      <c r="C659" s="11">
        <v>0</v>
      </c>
      <c r="D659" s="11">
        <v>0</v>
      </c>
      <c r="E659" s="11">
        <v>0</v>
      </c>
      <c r="F659" s="11">
        <v>1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1</v>
      </c>
      <c r="Q659" s="11">
        <v>201602087</v>
      </c>
      <c r="R659" s="11">
        <v>7</v>
      </c>
    </row>
    <row r="660" spans="1:18">
      <c r="A660" t="str">
        <f t="shared" si="10"/>
        <v>7-201602087-19_46_34</v>
      </c>
      <c r="B660" s="11" t="s">
        <v>541</v>
      </c>
      <c r="C660" s="11">
        <v>0</v>
      </c>
      <c r="D660" s="11">
        <v>0</v>
      </c>
      <c r="E660" s="11">
        <v>0</v>
      </c>
      <c r="F660" s="11">
        <v>1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1</v>
      </c>
      <c r="Q660" s="11">
        <v>201602087</v>
      </c>
      <c r="R660" s="11">
        <v>7</v>
      </c>
    </row>
    <row r="661" spans="1:18">
      <c r="A661" t="str">
        <f t="shared" si="10"/>
        <v>7-201602087-19_56_34</v>
      </c>
      <c r="B661" s="11" t="s">
        <v>542</v>
      </c>
      <c r="C661" s="11">
        <v>0</v>
      </c>
      <c r="D661" s="11">
        <v>0</v>
      </c>
      <c r="E661" s="11">
        <v>0</v>
      </c>
      <c r="F661" s="11">
        <v>1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1</v>
      </c>
      <c r="Q661" s="11">
        <v>201602087</v>
      </c>
      <c r="R661" s="11">
        <v>7</v>
      </c>
    </row>
    <row r="662" spans="1:18">
      <c r="A662" t="str">
        <f t="shared" si="10"/>
        <v>7-201602087-20_01_33</v>
      </c>
      <c r="B662" s="11" t="s">
        <v>4722</v>
      </c>
      <c r="C662" s="11">
        <v>0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1</v>
      </c>
      <c r="P662" s="11">
        <v>0</v>
      </c>
      <c r="Q662" s="11">
        <v>201602087</v>
      </c>
      <c r="R662" s="11">
        <v>7</v>
      </c>
    </row>
    <row r="663" spans="1:18">
      <c r="A663" t="str">
        <f t="shared" si="10"/>
        <v>7-201602097-10_58_19</v>
      </c>
      <c r="B663" s="11" t="s">
        <v>4723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1</v>
      </c>
      <c r="P663" s="11">
        <v>0</v>
      </c>
      <c r="Q663" s="11">
        <v>201602097</v>
      </c>
      <c r="R663" s="11">
        <v>7</v>
      </c>
    </row>
    <row r="664" spans="1:18">
      <c r="A664" t="str">
        <f t="shared" si="10"/>
        <v>7-201602097-17_29_18</v>
      </c>
      <c r="B664" s="11" t="s">
        <v>4724</v>
      </c>
      <c r="C664" s="11">
        <v>0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1</v>
      </c>
      <c r="P664" s="11">
        <v>0</v>
      </c>
      <c r="Q664" s="11">
        <v>201602097</v>
      </c>
      <c r="R664" s="11">
        <v>7</v>
      </c>
    </row>
    <row r="665" spans="1:18">
      <c r="A665" t="str">
        <f t="shared" si="10"/>
        <v>7-201602097-17_34_18</v>
      </c>
      <c r="B665" s="11" t="s">
        <v>543</v>
      </c>
      <c r="C665" s="11">
        <v>0</v>
      </c>
      <c r="D665" s="11">
        <v>0</v>
      </c>
      <c r="E665" s="11">
        <v>0</v>
      </c>
      <c r="F665" s="11">
        <v>1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1</v>
      </c>
      <c r="Q665" s="11">
        <v>201602097</v>
      </c>
      <c r="R665" s="11">
        <v>7</v>
      </c>
    </row>
    <row r="666" spans="1:18">
      <c r="A666" t="str">
        <f t="shared" si="10"/>
        <v>7-201602097-17_39_18</v>
      </c>
      <c r="B666" s="11" t="s">
        <v>544</v>
      </c>
      <c r="C666" s="11">
        <v>0</v>
      </c>
      <c r="D666" s="11">
        <v>0</v>
      </c>
      <c r="E666" s="11">
        <v>0</v>
      </c>
      <c r="F666" s="11">
        <v>1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1</v>
      </c>
      <c r="Q666" s="11">
        <v>201602097</v>
      </c>
      <c r="R666" s="11">
        <v>7</v>
      </c>
    </row>
    <row r="667" spans="1:18">
      <c r="A667" t="str">
        <f t="shared" si="10"/>
        <v>7-201602097-17_44_17</v>
      </c>
      <c r="B667" s="11" t="s">
        <v>545</v>
      </c>
      <c r="C667" s="11">
        <v>0</v>
      </c>
      <c r="D667" s="11">
        <v>0</v>
      </c>
      <c r="E667" s="11">
        <v>0</v>
      </c>
      <c r="F667" s="11">
        <v>1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1</v>
      </c>
      <c r="Q667" s="11">
        <v>201602097</v>
      </c>
      <c r="R667" s="11">
        <v>7</v>
      </c>
    </row>
    <row r="668" spans="1:18">
      <c r="A668" t="str">
        <f t="shared" si="10"/>
        <v>7-201602097-18_08_38</v>
      </c>
      <c r="B668" s="11" t="s">
        <v>546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1</v>
      </c>
      <c r="O668" s="11">
        <v>0</v>
      </c>
      <c r="P668" s="11">
        <v>0</v>
      </c>
      <c r="Q668" s="11">
        <v>201602097</v>
      </c>
      <c r="R668" s="11">
        <v>7</v>
      </c>
    </row>
    <row r="669" spans="1:18">
      <c r="A669" t="str">
        <f t="shared" si="10"/>
        <v>7-201602097-18_13_38</v>
      </c>
      <c r="B669" s="11" t="s">
        <v>547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1</v>
      </c>
      <c r="O669" s="11">
        <v>0</v>
      </c>
      <c r="P669" s="11">
        <v>0</v>
      </c>
      <c r="Q669" s="11">
        <v>201602097</v>
      </c>
      <c r="R669" s="11">
        <v>7</v>
      </c>
    </row>
    <row r="670" spans="1:18">
      <c r="A670" t="str">
        <f t="shared" si="10"/>
        <v>7-201602097-18_18_38</v>
      </c>
      <c r="B670" s="11" t="s">
        <v>548</v>
      </c>
      <c r="C670" s="11">
        <v>0</v>
      </c>
      <c r="D670" s="11">
        <v>0</v>
      </c>
      <c r="E670" s="11">
        <v>0</v>
      </c>
      <c r="F670" s="11">
        <v>1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1</v>
      </c>
      <c r="Q670" s="11">
        <v>201602097</v>
      </c>
      <c r="R670" s="11">
        <v>7</v>
      </c>
    </row>
    <row r="671" spans="1:18">
      <c r="A671" t="str">
        <f t="shared" si="10"/>
        <v>7-201602097-18_23_37</v>
      </c>
      <c r="B671" s="11" t="s">
        <v>549</v>
      </c>
      <c r="C671" s="11">
        <v>0</v>
      </c>
      <c r="D671" s="11">
        <v>0</v>
      </c>
      <c r="E671" s="11">
        <v>0</v>
      </c>
      <c r="F671" s="11">
        <v>1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1</v>
      </c>
      <c r="Q671" s="11">
        <v>201602097</v>
      </c>
      <c r="R671" s="11">
        <v>7</v>
      </c>
    </row>
    <row r="672" spans="1:18">
      <c r="A672" t="str">
        <f t="shared" si="10"/>
        <v>7-201602097-18_28_37</v>
      </c>
      <c r="B672" s="11" t="s">
        <v>550</v>
      </c>
      <c r="C672" s="11">
        <v>0</v>
      </c>
      <c r="D672" s="11">
        <v>0</v>
      </c>
      <c r="E672" s="11">
        <v>0</v>
      </c>
      <c r="F672" s="11">
        <v>1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1</v>
      </c>
      <c r="Q672" s="11">
        <v>201602097</v>
      </c>
      <c r="R672" s="11">
        <v>7</v>
      </c>
    </row>
    <row r="673" spans="1:18">
      <c r="A673" t="str">
        <f t="shared" si="10"/>
        <v>7-201602097-18_33_37</v>
      </c>
      <c r="B673" s="11" t="s">
        <v>551</v>
      </c>
      <c r="C673" s="11">
        <v>0</v>
      </c>
      <c r="D673" s="11">
        <v>0</v>
      </c>
      <c r="E673" s="11">
        <v>0</v>
      </c>
      <c r="F673" s="11">
        <v>1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1</v>
      </c>
      <c r="Q673" s="11">
        <v>201602097</v>
      </c>
      <c r="R673" s="11">
        <v>7</v>
      </c>
    </row>
    <row r="674" spans="1:18">
      <c r="A674" t="str">
        <f t="shared" si="10"/>
        <v>8-201602078-14_10_55</v>
      </c>
      <c r="B674" s="11" t="s">
        <v>4725</v>
      </c>
      <c r="C674" s="11">
        <v>0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1</v>
      </c>
      <c r="P674" s="11">
        <v>0</v>
      </c>
      <c r="Q674" s="11">
        <v>201602078</v>
      </c>
      <c r="R674" s="11">
        <v>8</v>
      </c>
    </row>
    <row r="675" spans="1:18">
      <c r="A675" t="str">
        <f t="shared" si="10"/>
        <v>8-201602078-14_25_54</v>
      </c>
      <c r="B675" s="11" t="s">
        <v>552</v>
      </c>
      <c r="C675" s="11">
        <v>0</v>
      </c>
      <c r="D675" s="11">
        <v>0</v>
      </c>
      <c r="E675" s="11">
        <v>0</v>
      </c>
      <c r="F675" s="11">
        <v>1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1</v>
      </c>
      <c r="Q675" s="11">
        <v>201602078</v>
      </c>
      <c r="R675" s="11">
        <v>8</v>
      </c>
    </row>
    <row r="676" spans="1:18">
      <c r="A676" t="str">
        <f t="shared" si="10"/>
        <v>8-201602078-14_35_53</v>
      </c>
      <c r="B676" s="11" t="s">
        <v>553</v>
      </c>
      <c r="C676" s="11">
        <v>0</v>
      </c>
      <c r="D676" s="11">
        <v>0</v>
      </c>
      <c r="E676" s="11">
        <v>0</v>
      </c>
      <c r="F676" s="11">
        <v>1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1</v>
      </c>
      <c r="Q676" s="11">
        <v>201602078</v>
      </c>
      <c r="R676" s="11">
        <v>8</v>
      </c>
    </row>
    <row r="677" spans="1:18">
      <c r="A677" t="str">
        <f t="shared" si="10"/>
        <v>8-201602078-14_40_53</v>
      </c>
      <c r="B677" s="11" t="s">
        <v>554</v>
      </c>
      <c r="C677" s="11">
        <v>0</v>
      </c>
      <c r="D677" s="11">
        <v>0</v>
      </c>
      <c r="E677" s="11">
        <v>0</v>
      </c>
      <c r="F677" s="11">
        <v>1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1</v>
      </c>
      <c r="Q677" s="11">
        <v>201602078</v>
      </c>
      <c r="R677" s="11">
        <v>8</v>
      </c>
    </row>
    <row r="678" spans="1:18">
      <c r="A678" t="str">
        <f t="shared" si="10"/>
        <v>8-201602078-14_45_52</v>
      </c>
      <c r="B678" s="11" t="s">
        <v>555</v>
      </c>
      <c r="C678" s="11">
        <v>0</v>
      </c>
      <c r="D678" s="11">
        <v>0</v>
      </c>
      <c r="E678" s="11">
        <v>0</v>
      </c>
      <c r="F678" s="11">
        <v>1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1</v>
      </c>
      <c r="Q678" s="11">
        <v>201602078</v>
      </c>
      <c r="R678" s="11">
        <v>8</v>
      </c>
    </row>
    <row r="679" spans="1:18">
      <c r="A679" t="str">
        <f t="shared" si="10"/>
        <v>8-201602078-14_50_52</v>
      </c>
      <c r="B679" s="11" t="s">
        <v>556</v>
      </c>
      <c r="C679" s="11">
        <v>0</v>
      </c>
      <c r="D679" s="11">
        <v>0</v>
      </c>
      <c r="E679" s="11">
        <v>0</v>
      </c>
      <c r="F679" s="11">
        <v>1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1</v>
      </c>
      <c r="Q679" s="11">
        <v>201602078</v>
      </c>
      <c r="R679" s="11">
        <v>8</v>
      </c>
    </row>
    <row r="680" spans="1:18">
      <c r="A680" t="str">
        <f t="shared" si="10"/>
        <v>8-201602078-15_00_52</v>
      </c>
      <c r="B680" s="11" t="s">
        <v>557</v>
      </c>
      <c r="C680" s="11">
        <v>0</v>
      </c>
      <c r="D680" s="11">
        <v>0</v>
      </c>
      <c r="E680" s="11">
        <v>0</v>
      </c>
      <c r="F680" s="11">
        <v>1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1</v>
      </c>
      <c r="Q680" s="11">
        <v>201602078</v>
      </c>
      <c r="R680" s="11">
        <v>8</v>
      </c>
    </row>
    <row r="681" spans="1:18">
      <c r="A681" t="str">
        <f t="shared" si="10"/>
        <v>8-201602078-15_05_51</v>
      </c>
      <c r="B681" s="11" t="s">
        <v>558</v>
      </c>
      <c r="C681" s="11">
        <v>0</v>
      </c>
      <c r="D681" s="11">
        <v>0</v>
      </c>
      <c r="E681" s="11">
        <v>0</v>
      </c>
      <c r="F681" s="11">
        <v>1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1</v>
      </c>
      <c r="Q681" s="11">
        <v>201602078</v>
      </c>
      <c r="R681" s="11">
        <v>8</v>
      </c>
    </row>
    <row r="682" spans="1:18">
      <c r="A682" t="str">
        <f t="shared" si="10"/>
        <v>8-201602078-15_10_51</v>
      </c>
      <c r="B682" s="11" t="s">
        <v>559</v>
      </c>
      <c r="C682" s="11">
        <v>0</v>
      </c>
      <c r="D682" s="11">
        <v>0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1</v>
      </c>
      <c r="Q682" s="11">
        <v>201602078</v>
      </c>
      <c r="R682" s="11">
        <v>8</v>
      </c>
    </row>
    <row r="683" spans="1:18">
      <c r="A683" t="str">
        <f t="shared" si="10"/>
        <v>8-201602078-15_15_51</v>
      </c>
      <c r="B683" s="11" t="s">
        <v>560</v>
      </c>
      <c r="C683" s="11">
        <v>0</v>
      </c>
      <c r="D683" s="11">
        <v>0</v>
      </c>
      <c r="E683" s="11">
        <v>0</v>
      </c>
      <c r="F683" s="11">
        <v>1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1</v>
      </c>
      <c r="Q683" s="11">
        <v>201602078</v>
      </c>
      <c r="R683" s="11">
        <v>8</v>
      </c>
    </row>
    <row r="684" spans="1:18">
      <c r="A684" t="str">
        <f t="shared" si="10"/>
        <v>8-201602078-15_20_51</v>
      </c>
      <c r="B684" s="11" t="s">
        <v>561</v>
      </c>
      <c r="C684" s="11">
        <v>0</v>
      </c>
      <c r="D684" s="11">
        <v>0</v>
      </c>
      <c r="E684" s="11">
        <v>0</v>
      </c>
      <c r="F684" s="11">
        <v>1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1</v>
      </c>
      <c r="Q684" s="11">
        <v>201602078</v>
      </c>
      <c r="R684" s="11">
        <v>8</v>
      </c>
    </row>
    <row r="685" spans="1:18">
      <c r="A685" t="str">
        <f t="shared" si="10"/>
        <v>8-201602078-15_25_50</v>
      </c>
      <c r="B685" s="11" t="s">
        <v>562</v>
      </c>
      <c r="C685" s="11">
        <v>0</v>
      </c>
      <c r="D685" s="11">
        <v>0</v>
      </c>
      <c r="E685" s="11">
        <v>0</v>
      </c>
      <c r="F685" s="11">
        <v>1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1</v>
      </c>
      <c r="Q685" s="11">
        <v>201602078</v>
      </c>
      <c r="R685" s="11">
        <v>8</v>
      </c>
    </row>
    <row r="686" spans="1:18">
      <c r="A686" t="str">
        <f t="shared" si="10"/>
        <v>8-201602078-15_30_50</v>
      </c>
      <c r="B686" s="11" t="s">
        <v>564</v>
      </c>
      <c r="C686" s="11">
        <v>0</v>
      </c>
      <c r="D686" s="11">
        <v>0</v>
      </c>
      <c r="E686" s="11">
        <v>0</v>
      </c>
      <c r="F686" s="11">
        <v>1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1</v>
      </c>
      <c r="Q686" s="11">
        <v>201602078</v>
      </c>
      <c r="R686" s="11">
        <v>8</v>
      </c>
    </row>
    <row r="687" spans="1:18">
      <c r="A687" t="str">
        <f t="shared" si="10"/>
        <v>8-201602078-15_35_50</v>
      </c>
      <c r="B687" s="11" t="s">
        <v>565</v>
      </c>
      <c r="C687" s="11">
        <v>0</v>
      </c>
      <c r="D687" s="11">
        <v>0</v>
      </c>
      <c r="E687" s="11">
        <v>0</v>
      </c>
      <c r="F687" s="11">
        <v>1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1</v>
      </c>
      <c r="Q687" s="11">
        <v>201602078</v>
      </c>
      <c r="R687" s="11">
        <v>8</v>
      </c>
    </row>
    <row r="688" spans="1:18">
      <c r="A688" t="str">
        <f t="shared" si="10"/>
        <v>8-201602078-15_40_50</v>
      </c>
      <c r="B688" s="11" t="s">
        <v>566</v>
      </c>
      <c r="C688" s="11">
        <v>0</v>
      </c>
      <c r="D688" s="11">
        <v>0</v>
      </c>
      <c r="E688" s="11">
        <v>0</v>
      </c>
      <c r="F688" s="11">
        <v>1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1</v>
      </c>
      <c r="Q688" s="11">
        <v>201602078</v>
      </c>
      <c r="R688" s="11">
        <v>8</v>
      </c>
    </row>
    <row r="689" spans="1:18">
      <c r="A689" t="str">
        <f t="shared" si="10"/>
        <v>8-201602078-15_45_49</v>
      </c>
      <c r="B689" s="11" t="s">
        <v>567</v>
      </c>
      <c r="C689" s="11">
        <v>0</v>
      </c>
      <c r="D689" s="11">
        <v>0</v>
      </c>
      <c r="E689" s="11">
        <v>0</v>
      </c>
      <c r="F689" s="11">
        <v>1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1</v>
      </c>
      <c r="Q689" s="11">
        <v>201602078</v>
      </c>
      <c r="R689" s="11">
        <v>8</v>
      </c>
    </row>
    <row r="690" spans="1:18">
      <c r="A690" t="str">
        <f t="shared" si="10"/>
        <v>8-201602078-19_21_40</v>
      </c>
      <c r="B690" s="11" t="s">
        <v>568</v>
      </c>
      <c r="C690" s="11">
        <v>0</v>
      </c>
      <c r="D690" s="11">
        <v>0</v>
      </c>
      <c r="E690" s="11">
        <v>0</v>
      </c>
      <c r="F690" s="11">
        <v>1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1</v>
      </c>
      <c r="Q690" s="11">
        <v>201602078</v>
      </c>
      <c r="R690" s="11">
        <v>8</v>
      </c>
    </row>
    <row r="691" spans="1:18">
      <c r="A691" t="str">
        <f t="shared" si="10"/>
        <v>8-201602078-19_26_39</v>
      </c>
      <c r="B691" s="11" t="s">
        <v>569</v>
      </c>
      <c r="C691" s="11">
        <v>0</v>
      </c>
      <c r="D691" s="11">
        <v>0</v>
      </c>
      <c r="E691" s="11">
        <v>0</v>
      </c>
      <c r="F691" s="11">
        <v>1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1</v>
      </c>
      <c r="Q691" s="11">
        <v>201602078</v>
      </c>
      <c r="R691" s="11">
        <v>8</v>
      </c>
    </row>
    <row r="692" spans="1:18">
      <c r="A692" t="str">
        <f t="shared" si="10"/>
        <v>8-201602078-19_31_39</v>
      </c>
      <c r="B692" s="11" t="s">
        <v>571</v>
      </c>
      <c r="C692" s="11">
        <v>0</v>
      </c>
      <c r="D692" s="11">
        <v>0</v>
      </c>
      <c r="E692" s="11">
        <v>0</v>
      </c>
      <c r="F692" s="11">
        <v>1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1</v>
      </c>
      <c r="Q692" s="11">
        <v>201602078</v>
      </c>
      <c r="R692" s="11">
        <v>8</v>
      </c>
    </row>
    <row r="693" spans="1:18">
      <c r="A693" t="str">
        <f t="shared" si="10"/>
        <v>8-201602078-19_36_39</v>
      </c>
      <c r="B693" s="11" t="s">
        <v>572</v>
      </c>
      <c r="C693" s="11">
        <v>0</v>
      </c>
      <c r="D693" s="11">
        <v>0</v>
      </c>
      <c r="E693" s="11">
        <v>0</v>
      </c>
      <c r="F693" s="11">
        <v>1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1</v>
      </c>
      <c r="Q693" s="11">
        <v>201602078</v>
      </c>
      <c r="R693" s="11">
        <v>8</v>
      </c>
    </row>
    <row r="694" spans="1:18">
      <c r="A694" t="str">
        <f t="shared" si="10"/>
        <v>8-201602078-19_41_39</v>
      </c>
      <c r="B694" s="11" t="s">
        <v>4726</v>
      </c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1</v>
      </c>
      <c r="P694" s="11">
        <v>0</v>
      </c>
      <c r="Q694" s="11">
        <v>201602078</v>
      </c>
      <c r="R694" s="11">
        <v>8</v>
      </c>
    </row>
    <row r="695" spans="1:18">
      <c r="A695" t="str">
        <f t="shared" si="10"/>
        <v>8-201602078-19_46_38</v>
      </c>
      <c r="B695" s="11" t="s">
        <v>573</v>
      </c>
      <c r="C695" s="11">
        <v>0</v>
      </c>
      <c r="D695" s="11">
        <v>0</v>
      </c>
      <c r="E695" s="11">
        <v>0</v>
      </c>
      <c r="F695" s="11">
        <v>1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1</v>
      </c>
      <c r="Q695" s="11">
        <v>201602078</v>
      </c>
      <c r="R695" s="11">
        <v>8</v>
      </c>
    </row>
    <row r="696" spans="1:18">
      <c r="A696" t="str">
        <f t="shared" si="10"/>
        <v>8-201602078-20_51_35</v>
      </c>
      <c r="B696" s="11" t="s">
        <v>574</v>
      </c>
      <c r="C696" s="11">
        <v>0</v>
      </c>
      <c r="D696" s="11">
        <v>0</v>
      </c>
      <c r="E696" s="11">
        <v>0</v>
      </c>
      <c r="F696" s="11">
        <v>1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1</v>
      </c>
      <c r="Q696" s="11">
        <v>201602078</v>
      </c>
      <c r="R696" s="11">
        <v>8</v>
      </c>
    </row>
    <row r="697" spans="1:18">
      <c r="A697" t="str">
        <f t="shared" si="10"/>
        <v>8-201602088-14_15_54</v>
      </c>
      <c r="B697" s="11" t="s">
        <v>575</v>
      </c>
      <c r="C697" s="11">
        <v>0</v>
      </c>
      <c r="D697" s="11">
        <v>0</v>
      </c>
      <c r="E697" s="11">
        <v>0</v>
      </c>
      <c r="F697" s="11">
        <v>1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1</v>
      </c>
      <c r="Q697" s="11">
        <v>201602088</v>
      </c>
      <c r="R697" s="11">
        <v>8</v>
      </c>
    </row>
    <row r="698" spans="1:18">
      <c r="A698" t="str">
        <f t="shared" si="10"/>
        <v>8-201602088-19_51_38</v>
      </c>
      <c r="B698" s="11" t="s">
        <v>576</v>
      </c>
      <c r="C698" s="11">
        <v>0</v>
      </c>
      <c r="D698" s="11">
        <v>0</v>
      </c>
      <c r="E698" s="11">
        <v>0</v>
      </c>
      <c r="F698" s="11">
        <v>1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1</v>
      </c>
      <c r="Q698" s="11">
        <v>201602088</v>
      </c>
      <c r="R698" s="11">
        <v>8</v>
      </c>
    </row>
    <row r="699" spans="1:18">
      <c r="A699" t="str">
        <f t="shared" si="10"/>
        <v>8-201602088-19_56_38</v>
      </c>
      <c r="B699" s="11" t="s">
        <v>577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1</v>
      </c>
      <c r="N699" s="11">
        <v>0</v>
      </c>
      <c r="O699" s="11">
        <v>0</v>
      </c>
      <c r="P699" s="11">
        <v>1</v>
      </c>
      <c r="Q699" s="11">
        <v>201602088</v>
      </c>
      <c r="R699" s="11">
        <v>8</v>
      </c>
    </row>
    <row r="700" spans="1:18">
      <c r="A700" t="str">
        <f t="shared" si="10"/>
        <v>8-201602088-20_01_38</v>
      </c>
      <c r="B700" s="11" t="s">
        <v>578</v>
      </c>
      <c r="C700" s="11">
        <v>0</v>
      </c>
      <c r="D700" s="11">
        <v>0</v>
      </c>
      <c r="E700" s="11">
        <v>0</v>
      </c>
      <c r="F700" s="11">
        <v>1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1</v>
      </c>
      <c r="Q700" s="11">
        <v>201602088</v>
      </c>
      <c r="R700" s="11">
        <v>8</v>
      </c>
    </row>
    <row r="701" spans="1:18">
      <c r="A701" t="str">
        <f t="shared" si="10"/>
        <v>8-201602088-20_06_37</v>
      </c>
      <c r="B701" s="11" t="s">
        <v>579</v>
      </c>
      <c r="C701" s="11">
        <v>0</v>
      </c>
      <c r="D701" s="11">
        <v>0</v>
      </c>
      <c r="E701" s="11">
        <v>0</v>
      </c>
      <c r="F701" s="11">
        <v>1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1</v>
      </c>
      <c r="Q701" s="11">
        <v>201602088</v>
      </c>
      <c r="R701" s="11">
        <v>8</v>
      </c>
    </row>
    <row r="702" spans="1:18">
      <c r="A702" t="str">
        <f t="shared" si="10"/>
        <v>8-201602088-20_16_37</v>
      </c>
      <c r="B702" s="11" t="s">
        <v>580</v>
      </c>
      <c r="C702" s="11">
        <v>0</v>
      </c>
      <c r="D702" s="11">
        <v>0</v>
      </c>
      <c r="E702" s="11">
        <v>0</v>
      </c>
      <c r="F702" s="11">
        <v>1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1</v>
      </c>
      <c r="Q702" s="11">
        <v>201602088</v>
      </c>
      <c r="R702" s="11">
        <v>8</v>
      </c>
    </row>
    <row r="703" spans="1:18">
      <c r="A703" t="str">
        <f t="shared" si="10"/>
        <v>8-201602088-20_21_37</v>
      </c>
      <c r="B703" s="11" t="s">
        <v>581</v>
      </c>
      <c r="C703" s="11">
        <v>0</v>
      </c>
      <c r="D703" s="11">
        <v>0</v>
      </c>
      <c r="E703" s="11">
        <v>0</v>
      </c>
      <c r="F703" s="11">
        <v>1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1</v>
      </c>
      <c r="Q703" s="11">
        <v>201602088</v>
      </c>
      <c r="R703" s="11">
        <v>8</v>
      </c>
    </row>
    <row r="704" spans="1:18">
      <c r="A704" t="str">
        <f t="shared" si="10"/>
        <v>8-201602088-20_26_36</v>
      </c>
      <c r="B704" s="11" t="s">
        <v>582</v>
      </c>
      <c r="C704" s="11">
        <v>0</v>
      </c>
      <c r="D704" s="11">
        <v>0</v>
      </c>
      <c r="E704" s="11">
        <v>0</v>
      </c>
      <c r="F704" s="11">
        <v>1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1</v>
      </c>
      <c r="Q704" s="11">
        <v>201602088</v>
      </c>
      <c r="R704" s="11">
        <v>8</v>
      </c>
    </row>
    <row r="705" spans="1:18">
      <c r="A705" t="str">
        <f t="shared" si="10"/>
        <v>8-201602088-20_31_36</v>
      </c>
      <c r="B705" s="11" t="s">
        <v>583</v>
      </c>
      <c r="C705" s="11">
        <v>0</v>
      </c>
      <c r="D705" s="11">
        <v>0</v>
      </c>
      <c r="E705" s="11">
        <v>0</v>
      </c>
      <c r="F705" s="11">
        <v>1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1</v>
      </c>
      <c r="Q705" s="11">
        <v>201602088</v>
      </c>
      <c r="R705" s="11">
        <v>8</v>
      </c>
    </row>
    <row r="706" spans="1:18">
      <c r="A706" t="str">
        <f t="shared" ref="A706:A769" si="11">R706&amp;"-"&amp;Q706&amp;"-"&amp;B706</f>
        <v>8-201602088-20_36_36</v>
      </c>
      <c r="B706" s="11" t="s">
        <v>584</v>
      </c>
      <c r="C706" s="11">
        <v>0</v>
      </c>
      <c r="D706" s="11">
        <v>0</v>
      </c>
      <c r="E706" s="11">
        <v>0</v>
      </c>
      <c r="F706" s="11">
        <v>1</v>
      </c>
      <c r="G706" s="11"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1</v>
      </c>
      <c r="Q706" s="11">
        <v>201602088</v>
      </c>
      <c r="R706" s="11">
        <v>8</v>
      </c>
    </row>
    <row r="707" spans="1:18">
      <c r="A707" t="str">
        <f t="shared" si="11"/>
        <v>8-201602088-20_41_36</v>
      </c>
      <c r="B707" s="11" t="s">
        <v>585</v>
      </c>
      <c r="C707" s="11">
        <v>0</v>
      </c>
      <c r="D707" s="11">
        <v>0</v>
      </c>
      <c r="E707" s="11">
        <v>0</v>
      </c>
      <c r="F707" s="11">
        <v>1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1</v>
      </c>
      <c r="Q707" s="11">
        <v>201602088</v>
      </c>
      <c r="R707" s="11">
        <v>8</v>
      </c>
    </row>
    <row r="708" spans="1:18">
      <c r="A708" t="str">
        <f t="shared" si="11"/>
        <v>8-201602088-20_46_35</v>
      </c>
      <c r="B708" s="11" t="s">
        <v>586</v>
      </c>
      <c r="C708" s="11">
        <v>0</v>
      </c>
      <c r="D708" s="11">
        <v>0</v>
      </c>
      <c r="E708" s="11">
        <v>0</v>
      </c>
      <c r="F708" s="11">
        <v>1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1</v>
      </c>
      <c r="Q708" s="11">
        <v>201602088</v>
      </c>
      <c r="R708" s="11">
        <v>8</v>
      </c>
    </row>
    <row r="709" spans="1:18">
      <c r="A709" t="str">
        <f t="shared" si="11"/>
        <v>8-201602098-14_25_32</v>
      </c>
      <c r="B709" s="11" t="s">
        <v>587</v>
      </c>
      <c r="C709" s="11">
        <v>0</v>
      </c>
      <c r="D709" s="11">
        <v>0</v>
      </c>
      <c r="E709" s="11">
        <v>0</v>
      </c>
      <c r="F709" s="11">
        <v>1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1</v>
      </c>
      <c r="Q709" s="11">
        <v>201602098</v>
      </c>
      <c r="R709" s="11">
        <v>8</v>
      </c>
    </row>
    <row r="710" spans="1:18">
      <c r="A710" t="str">
        <f t="shared" si="11"/>
        <v>8-201602098-14_30_31</v>
      </c>
      <c r="B710" s="11" t="s">
        <v>590</v>
      </c>
      <c r="C710" s="11">
        <v>0</v>
      </c>
      <c r="D710" s="11">
        <v>0</v>
      </c>
      <c r="E710" s="11">
        <v>0</v>
      </c>
      <c r="F710" s="11">
        <v>1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1</v>
      </c>
      <c r="Q710" s="11">
        <v>201602098</v>
      </c>
      <c r="R710" s="11">
        <v>8</v>
      </c>
    </row>
    <row r="711" spans="1:18">
      <c r="A711" t="str">
        <f t="shared" si="11"/>
        <v>8-201602098-14_35_31</v>
      </c>
      <c r="B711" s="11" t="s">
        <v>591</v>
      </c>
      <c r="C711" s="11">
        <v>0</v>
      </c>
      <c r="D711" s="11">
        <v>0</v>
      </c>
      <c r="E711" s="11">
        <v>0</v>
      </c>
      <c r="F711" s="11">
        <v>1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1</v>
      </c>
      <c r="Q711" s="11">
        <v>201602098</v>
      </c>
      <c r="R711" s="11">
        <v>8</v>
      </c>
    </row>
    <row r="712" spans="1:18">
      <c r="A712" t="str">
        <f t="shared" si="11"/>
        <v>8-201602098-14_40_30</v>
      </c>
      <c r="B712" s="11" t="s">
        <v>594</v>
      </c>
      <c r="C712" s="11">
        <v>0</v>
      </c>
      <c r="D712" s="11">
        <v>0</v>
      </c>
      <c r="E712" s="11">
        <v>0</v>
      </c>
      <c r="F712" s="11">
        <v>1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1</v>
      </c>
      <c r="Q712" s="11">
        <v>201602098</v>
      </c>
      <c r="R712" s="11">
        <v>8</v>
      </c>
    </row>
    <row r="713" spans="1:18">
      <c r="A713" t="str">
        <f t="shared" si="11"/>
        <v>9-201602059-17_11_54</v>
      </c>
      <c r="B713" s="11" t="s">
        <v>4727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1</v>
      </c>
      <c r="P713" s="11">
        <v>0</v>
      </c>
      <c r="Q713" s="11">
        <v>201602059</v>
      </c>
      <c r="R713" s="11">
        <v>9</v>
      </c>
    </row>
    <row r="714" spans="1:18">
      <c r="A714" t="str">
        <f t="shared" si="11"/>
        <v>9-201602059-17_18_23</v>
      </c>
      <c r="B714" s="11" t="s">
        <v>4728</v>
      </c>
      <c r="C714" s="11">
        <v>0</v>
      </c>
      <c r="D714" s="11">
        <v>0</v>
      </c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1</v>
      </c>
      <c r="P714" s="11">
        <v>0</v>
      </c>
      <c r="Q714" s="11">
        <v>201602059</v>
      </c>
      <c r="R714" s="11">
        <v>9</v>
      </c>
    </row>
    <row r="715" spans="1:18">
      <c r="A715" t="str">
        <f t="shared" si="11"/>
        <v>9-201602059-17_33_23</v>
      </c>
      <c r="B715" s="11" t="s">
        <v>4729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1</v>
      </c>
      <c r="P715" s="11">
        <v>0</v>
      </c>
      <c r="Q715" s="11">
        <v>201602059</v>
      </c>
      <c r="R715" s="11">
        <v>9</v>
      </c>
    </row>
    <row r="716" spans="1:18">
      <c r="A716" t="str">
        <f t="shared" si="11"/>
        <v>9-201602059-17_43_23</v>
      </c>
      <c r="B716" s="11" t="s">
        <v>4730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1</v>
      </c>
      <c r="P716" s="11">
        <v>0</v>
      </c>
      <c r="Q716" s="11">
        <v>201602059</v>
      </c>
      <c r="R716" s="11">
        <v>9</v>
      </c>
    </row>
    <row r="717" spans="1:18">
      <c r="A717" t="str">
        <f t="shared" si="11"/>
        <v>9-201602059-17_48_20</v>
      </c>
      <c r="B717" s="11" t="s">
        <v>595</v>
      </c>
      <c r="C717" s="11">
        <v>0</v>
      </c>
      <c r="D717" s="11">
        <v>0</v>
      </c>
      <c r="E717" s="11">
        <v>0</v>
      </c>
      <c r="F717" s="11">
        <v>1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1</v>
      </c>
      <c r="Q717" s="11">
        <v>201602059</v>
      </c>
      <c r="R717" s="11">
        <v>9</v>
      </c>
    </row>
    <row r="718" spans="1:18">
      <c r="A718" t="str">
        <f t="shared" si="11"/>
        <v>9-201602059-17_53_20</v>
      </c>
      <c r="B718" s="11" t="s">
        <v>4731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1</v>
      </c>
      <c r="P718" s="11">
        <v>0</v>
      </c>
      <c r="Q718" s="11">
        <v>201602059</v>
      </c>
      <c r="R718" s="11">
        <v>9</v>
      </c>
    </row>
    <row r="719" spans="1:18">
      <c r="A719" t="str">
        <f t="shared" si="11"/>
        <v>9-201602059-17_58_20</v>
      </c>
      <c r="B719" s="11" t="s">
        <v>4732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1</v>
      </c>
      <c r="P719" s="11">
        <v>0</v>
      </c>
      <c r="Q719" s="11">
        <v>201602059</v>
      </c>
      <c r="R719" s="11">
        <v>9</v>
      </c>
    </row>
    <row r="720" spans="1:18">
      <c r="A720" t="str">
        <f t="shared" si="11"/>
        <v>9-201602059-18_03_20</v>
      </c>
      <c r="B720" s="11" t="s">
        <v>4733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1</v>
      </c>
      <c r="P720" s="11">
        <v>0</v>
      </c>
      <c r="Q720" s="11">
        <v>201602059</v>
      </c>
      <c r="R720" s="11">
        <v>9</v>
      </c>
    </row>
    <row r="721" spans="1:18">
      <c r="A721" t="str">
        <f t="shared" si="11"/>
        <v>9-201602059-18_08_20</v>
      </c>
      <c r="B721" s="11" t="s">
        <v>597</v>
      </c>
      <c r="C721" s="11">
        <v>0</v>
      </c>
      <c r="D721" s="11">
        <v>0</v>
      </c>
      <c r="E721" s="11">
        <v>0</v>
      </c>
      <c r="F721" s="11">
        <v>1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1</v>
      </c>
      <c r="Q721" s="11">
        <v>201602059</v>
      </c>
      <c r="R721" s="11">
        <v>9</v>
      </c>
    </row>
    <row r="722" spans="1:18">
      <c r="A722" t="str">
        <f t="shared" si="11"/>
        <v>9-201602059-18_13_20</v>
      </c>
      <c r="B722" s="11" t="s">
        <v>599</v>
      </c>
      <c r="C722" s="11">
        <v>0</v>
      </c>
      <c r="D722" s="11">
        <v>0</v>
      </c>
      <c r="E722" s="11">
        <v>0</v>
      </c>
      <c r="F722" s="11">
        <v>1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1</v>
      </c>
      <c r="Q722" s="11">
        <v>201602059</v>
      </c>
      <c r="R722" s="11">
        <v>9</v>
      </c>
    </row>
    <row r="723" spans="1:18">
      <c r="A723" t="str">
        <f t="shared" si="11"/>
        <v>9-201602059-18_18_20</v>
      </c>
      <c r="B723" s="11" t="s">
        <v>600</v>
      </c>
      <c r="C723" s="11">
        <v>0</v>
      </c>
      <c r="D723" s="11">
        <v>0</v>
      </c>
      <c r="E723" s="11">
        <v>0</v>
      </c>
      <c r="F723" s="11">
        <v>1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1</v>
      </c>
      <c r="Q723" s="11">
        <v>201602059</v>
      </c>
      <c r="R723" s="11">
        <v>9</v>
      </c>
    </row>
    <row r="724" spans="1:18">
      <c r="A724" t="str">
        <f t="shared" si="11"/>
        <v>9-201602059-18_23_20</v>
      </c>
      <c r="B724" s="11" t="s">
        <v>601</v>
      </c>
      <c r="C724" s="11">
        <v>0</v>
      </c>
      <c r="D724" s="11">
        <v>0</v>
      </c>
      <c r="E724" s="11">
        <v>0</v>
      </c>
      <c r="F724" s="11">
        <v>1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1</v>
      </c>
      <c r="Q724" s="11">
        <v>201602059</v>
      </c>
      <c r="R724" s="11">
        <v>9</v>
      </c>
    </row>
    <row r="725" spans="1:18">
      <c r="A725" t="str">
        <f t="shared" si="11"/>
        <v>9-201602059-18_28_20</v>
      </c>
      <c r="B725" s="11" t="s">
        <v>4734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1</v>
      </c>
      <c r="P725" s="11">
        <v>0</v>
      </c>
      <c r="Q725" s="11">
        <v>201602059</v>
      </c>
      <c r="R725" s="11">
        <v>9</v>
      </c>
    </row>
    <row r="726" spans="1:18">
      <c r="A726" t="str">
        <f t="shared" si="11"/>
        <v>9-201602059-18_33_20</v>
      </c>
      <c r="B726" s="11" t="s">
        <v>4735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1</v>
      </c>
      <c r="P726" s="11">
        <v>0</v>
      </c>
      <c r="Q726" s="11">
        <v>201602059</v>
      </c>
      <c r="R726" s="11">
        <v>9</v>
      </c>
    </row>
    <row r="727" spans="1:18">
      <c r="A727" t="str">
        <f t="shared" si="11"/>
        <v>9-201602059-18_38_20</v>
      </c>
      <c r="B727" s="11" t="s">
        <v>4736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1</v>
      </c>
      <c r="P727" s="11">
        <v>0</v>
      </c>
      <c r="Q727" s="11">
        <v>201602059</v>
      </c>
      <c r="R727" s="11">
        <v>9</v>
      </c>
    </row>
    <row r="728" spans="1:18">
      <c r="A728" t="str">
        <f t="shared" si="11"/>
        <v>9-201602059-18_43_20</v>
      </c>
      <c r="B728" s="11" t="s">
        <v>4737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1</v>
      </c>
      <c r="P728" s="11">
        <v>0</v>
      </c>
      <c r="Q728" s="11">
        <v>201602059</v>
      </c>
      <c r="R728" s="11">
        <v>9</v>
      </c>
    </row>
    <row r="729" spans="1:18">
      <c r="A729" t="str">
        <f t="shared" si="11"/>
        <v>9-201602059-18_48_20</v>
      </c>
      <c r="B729" s="11" t="s">
        <v>4738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1</v>
      </c>
      <c r="P729" s="11">
        <v>0</v>
      </c>
      <c r="Q729" s="11">
        <v>201602059</v>
      </c>
      <c r="R729" s="11">
        <v>9</v>
      </c>
    </row>
    <row r="730" spans="1:18">
      <c r="A730" t="str">
        <f t="shared" si="11"/>
        <v>9-201602059-18_58_20</v>
      </c>
      <c r="B730" s="11" t="s">
        <v>602</v>
      </c>
      <c r="C730" s="11">
        <v>1</v>
      </c>
      <c r="D730" s="11">
        <v>1</v>
      </c>
      <c r="E730" s="11">
        <v>1</v>
      </c>
      <c r="F730" s="11">
        <v>0</v>
      </c>
      <c r="G730" s="11">
        <v>0</v>
      </c>
      <c r="H730" s="11">
        <v>0</v>
      </c>
      <c r="I730" s="11">
        <v>0</v>
      </c>
      <c r="J730" s="11">
        <v>1</v>
      </c>
      <c r="K730" s="11">
        <v>1</v>
      </c>
      <c r="L730" s="11">
        <v>1</v>
      </c>
      <c r="M730" s="11">
        <v>0</v>
      </c>
      <c r="N730" s="11">
        <v>0</v>
      </c>
      <c r="O730" s="11">
        <v>0</v>
      </c>
      <c r="P730" s="11">
        <v>0</v>
      </c>
      <c r="Q730" s="11">
        <v>201602059</v>
      </c>
      <c r="R730" s="11">
        <v>9</v>
      </c>
    </row>
    <row r="731" spans="1:18">
      <c r="A731" t="str">
        <f t="shared" si="11"/>
        <v>9-201602059-19_03_20</v>
      </c>
      <c r="B731" s="11" t="s">
        <v>603</v>
      </c>
      <c r="C731" s="11">
        <v>0</v>
      </c>
      <c r="D731" s="11">
        <v>0</v>
      </c>
      <c r="E731" s="11">
        <v>0</v>
      </c>
      <c r="F731" s="11">
        <v>1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1</v>
      </c>
      <c r="Q731" s="11">
        <v>201602059</v>
      </c>
      <c r="R731" s="11">
        <v>9</v>
      </c>
    </row>
    <row r="732" spans="1:18">
      <c r="A732" t="str">
        <f t="shared" si="11"/>
        <v>9-201602059-19_08_20</v>
      </c>
      <c r="B732" s="11" t="s">
        <v>607</v>
      </c>
      <c r="C732" s="11">
        <v>0</v>
      </c>
      <c r="D732" s="11">
        <v>0</v>
      </c>
      <c r="E732" s="11">
        <v>0</v>
      </c>
      <c r="F732" s="11">
        <v>1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1</v>
      </c>
      <c r="Q732" s="11">
        <v>201602059</v>
      </c>
      <c r="R732" s="11">
        <v>9</v>
      </c>
    </row>
    <row r="733" spans="1:18">
      <c r="A733" t="str">
        <f t="shared" si="11"/>
        <v>9-201602059-19_13_20</v>
      </c>
      <c r="B733" s="11" t="s">
        <v>609</v>
      </c>
      <c r="C733" s="11">
        <v>0</v>
      </c>
      <c r="D733" s="11">
        <v>0</v>
      </c>
      <c r="E733" s="11">
        <v>0</v>
      </c>
      <c r="F733" s="11">
        <v>1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1</v>
      </c>
      <c r="Q733" s="11">
        <v>201602059</v>
      </c>
      <c r="R733" s="11">
        <v>9</v>
      </c>
    </row>
    <row r="734" spans="1:18">
      <c r="A734" t="str">
        <f t="shared" si="11"/>
        <v>9-201602059-19_18_20</v>
      </c>
      <c r="B734" s="11" t="s">
        <v>610</v>
      </c>
      <c r="C734" s="11">
        <v>0</v>
      </c>
      <c r="D734" s="11">
        <v>0</v>
      </c>
      <c r="E734" s="11">
        <v>0</v>
      </c>
      <c r="F734" s="11">
        <v>1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1</v>
      </c>
      <c r="Q734" s="11">
        <v>201602059</v>
      </c>
      <c r="R734" s="11">
        <v>9</v>
      </c>
    </row>
    <row r="735" spans="1:18">
      <c r="A735" t="str">
        <f t="shared" si="11"/>
        <v>9-201602059-19_23_20</v>
      </c>
      <c r="B735" s="11" t="s">
        <v>611</v>
      </c>
      <c r="C735" s="11">
        <v>1</v>
      </c>
      <c r="D735" s="11">
        <v>1</v>
      </c>
      <c r="E735" s="11">
        <v>1</v>
      </c>
      <c r="F735" s="11">
        <v>0</v>
      </c>
      <c r="G735" s="11">
        <v>0</v>
      </c>
      <c r="H735" s="11">
        <v>0</v>
      </c>
      <c r="I735" s="11">
        <v>0</v>
      </c>
      <c r="J735" s="11">
        <v>1</v>
      </c>
      <c r="K735" s="11">
        <v>1</v>
      </c>
      <c r="L735" s="11">
        <v>1</v>
      </c>
      <c r="M735" s="11">
        <v>0</v>
      </c>
      <c r="N735" s="11">
        <v>0</v>
      </c>
      <c r="O735" s="11">
        <v>0</v>
      </c>
      <c r="P735" s="11">
        <v>0</v>
      </c>
      <c r="Q735" s="11">
        <v>201602059</v>
      </c>
      <c r="R735" s="11">
        <v>9</v>
      </c>
    </row>
    <row r="736" spans="1:18">
      <c r="A736" t="str">
        <f t="shared" si="11"/>
        <v>9-201602059-19_28_20</v>
      </c>
      <c r="B736" s="11" t="s">
        <v>613</v>
      </c>
      <c r="C736" s="11">
        <v>0</v>
      </c>
      <c r="D736" s="11">
        <v>1</v>
      </c>
      <c r="E736" s="11">
        <v>0</v>
      </c>
      <c r="F736" s="11">
        <v>1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1</v>
      </c>
      <c r="M736" s="11">
        <v>1</v>
      </c>
      <c r="N736" s="11">
        <v>0</v>
      </c>
      <c r="O736" s="11">
        <v>0</v>
      </c>
      <c r="P736" s="11">
        <v>0</v>
      </c>
      <c r="Q736" s="11">
        <v>201602059</v>
      </c>
      <c r="R736" s="11">
        <v>9</v>
      </c>
    </row>
    <row r="737" spans="1:18">
      <c r="A737" t="str">
        <f t="shared" si="11"/>
        <v>9-201602059-19_33_20</v>
      </c>
      <c r="B737" s="11" t="s">
        <v>614</v>
      </c>
      <c r="C737" s="11">
        <v>0</v>
      </c>
      <c r="D737" s="11">
        <v>0</v>
      </c>
      <c r="E737" s="11">
        <v>0</v>
      </c>
      <c r="F737" s="11">
        <v>1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1</v>
      </c>
      <c r="Q737" s="11">
        <v>201602059</v>
      </c>
      <c r="R737" s="11">
        <v>9</v>
      </c>
    </row>
    <row r="738" spans="1:18">
      <c r="A738" t="str">
        <f t="shared" si="11"/>
        <v>9-201602059-19_38_20</v>
      </c>
      <c r="B738" s="11" t="s">
        <v>615</v>
      </c>
      <c r="C738" s="11">
        <v>0</v>
      </c>
      <c r="D738" s="11">
        <v>0</v>
      </c>
      <c r="E738" s="11">
        <v>0</v>
      </c>
      <c r="F738" s="11">
        <v>1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0</v>
      </c>
      <c r="P738" s="11">
        <v>1</v>
      </c>
      <c r="Q738" s="11">
        <v>201602059</v>
      </c>
      <c r="R738" s="11">
        <v>9</v>
      </c>
    </row>
    <row r="739" spans="1:18">
      <c r="A739" t="str">
        <f t="shared" si="11"/>
        <v>9-201602059-19_43_20</v>
      </c>
      <c r="B739" s="11" t="s">
        <v>616</v>
      </c>
      <c r="C739" s="11">
        <v>0</v>
      </c>
      <c r="D739" s="11">
        <v>0</v>
      </c>
      <c r="E739" s="11">
        <v>0</v>
      </c>
      <c r="F739" s="11">
        <v>1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1</v>
      </c>
      <c r="Q739" s="11">
        <v>201602059</v>
      </c>
      <c r="R739" s="11">
        <v>9</v>
      </c>
    </row>
    <row r="740" spans="1:18">
      <c r="A740" t="str">
        <f t="shared" si="11"/>
        <v>9-201602059-19_48_20</v>
      </c>
      <c r="B740" s="11" t="s">
        <v>4739</v>
      </c>
      <c r="C740" s="11">
        <v>0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1</v>
      </c>
      <c r="P740" s="11">
        <v>0</v>
      </c>
      <c r="Q740" s="11">
        <v>201602059</v>
      </c>
      <c r="R740" s="11">
        <v>9</v>
      </c>
    </row>
    <row r="741" spans="1:18">
      <c r="A741" t="str">
        <f t="shared" si="11"/>
        <v>9-201602059-19_53_21</v>
      </c>
      <c r="B741" s="11" t="s">
        <v>4740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1</v>
      </c>
      <c r="P741" s="11">
        <v>0</v>
      </c>
      <c r="Q741" s="11">
        <v>201602059</v>
      </c>
      <c r="R741" s="11">
        <v>9</v>
      </c>
    </row>
    <row r="742" spans="1:18">
      <c r="A742" t="str">
        <f t="shared" si="11"/>
        <v>9-201602059-19_58_21</v>
      </c>
      <c r="B742" s="11" t="s">
        <v>4741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1</v>
      </c>
      <c r="P742" s="11">
        <v>0</v>
      </c>
      <c r="Q742" s="11">
        <v>201602059</v>
      </c>
      <c r="R742" s="11">
        <v>9</v>
      </c>
    </row>
    <row r="743" spans="1:18">
      <c r="A743" t="str">
        <f t="shared" si="11"/>
        <v>9-201602059-20_03_21</v>
      </c>
      <c r="B743" s="11" t="s">
        <v>4742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1</v>
      </c>
      <c r="P743" s="11">
        <v>0</v>
      </c>
      <c r="Q743" s="11">
        <v>201602059</v>
      </c>
      <c r="R743" s="11">
        <v>9</v>
      </c>
    </row>
    <row r="744" spans="1:18">
      <c r="A744" t="str">
        <f t="shared" si="11"/>
        <v>9-201602059-20_08_21</v>
      </c>
      <c r="B744" s="11" t="s">
        <v>4743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1</v>
      </c>
      <c r="P744" s="11">
        <v>0</v>
      </c>
      <c r="Q744" s="11">
        <v>201602059</v>
      </c>
      <c r="R744" s="11">
        <v>9</v>
      </c>
    </row>
    <row r="745" spans="1:18">
      <c r="A745" t="str">
        <f t="shared" si="11"/>
        <v>9-201602059-20_13_21</v>
      </c>
      <c r="B745" s="11" t="s">
        <v>4744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1</v>
      </c>
      <c r="P745" s="11">
        <v>0</v>
      </c>
      <c r="Q745" s="11">
        <v>201602059</v>
      </c>
      <c r="R745" s="11">
        <v>9</v>
      </c>
    </row>
    <row r="746" spans="1:18">
      <c r="A746" t="str">
        <f t="shared" si="11"/>
        <v>9-201602059-20_18_21</v>
      </c>
      <c r="B746" s="11" t="s">
        <v>4745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1</v>
      </c>
      <c r="P746" s="11">
        <v>0</v>
      </c>
      <c r="Q746" s="11">
        <v>201602059</v>
      </c>
      <c r="R746" s="11">
        <v>9</v>
      </c>
    </row>
    <row r="747" spans="1:18">
      <c r="A747" t="str">
        <f t="shared" si="11"/>
        <v>9-201602059-20_23_21</v>
      </c>
      <c r="B747" s="11" t="s">
        <v>4746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1</v>
      </c>
      <c r="P747" s="11">
        <v>0</v>
      </c>
      <c r="Q747" s="11">
        <v>201602059</v>
      </c>
      <c r="R747" s="11">
        <v>9</v>
      </c>
    </row>
    <row r="748" spans="1:18">
      <c r="A748" t="str">
        <f t="shared" si="11"/>
        <v>9-201602059-20_28_21</v>
      </c>
      <c r="B748" s="11" t="s">
        <v>4747</v>
      </c>
      <c r="C748" s="11">
        <v>0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1</v>
      </c>
      <c r="P748" s="11">
        <v>0</v>
      </c>
      <c r="Q748" s="11">
        <v>201602059</v>
      </c>
      <c r="R748" s="11">
        <v>9</v>
      </c>
    </row>
    <row r="749" spans="1:18">
      <c r="A749" t="str">
        <f t="shared" si="11"/>
        <v>9-201602059-20_58_21</v>
      </c>
      <c r="B749" s="11" t="s">
        <v>4748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1</v>
      </c>
      <c r="P749" s="11">
        <v>0</v>
      </c>
      <c r="Q749" s="11">
        <v>201602059</v>
      </c>
      <c r="R749" s="11">
        <v>9</v>
      </c>
    </row>
    <row r="750" spans="1:18">
      <c r="A750" t="str">
        <f t="shared" si="11"/>
        <v>9-201602059-21_03_21</v>
      </c>
      <c r="B750" s="11" t="s">
        <v>4749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1</v>
      </c>
      <c r="P750" s="11">
        <v>0</v>
      </c>
      <c r="Q750" s="11">
        <v>201602059</v>
      </c>
      <c r="R750" s="11">
        <v>9</v>
      </c>
    </row>
    <row r="751" spans="1:18">
      <c r="A751" t="str">
        <f t="shared" si="11"/>
        <v>9-201602059-21_08_21</v>
      </c>
      <c r="B751" s="11" t="s">
        <v>4750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1</v>
      </c>
      <c r="P751" s="11">
        <v>0</v>
      </c>
      <c r="Q751" s="11">
        <v>201602059</v>
      </c>
      <c r="R751" s="11">
        <v>9</v>
      </c>
    </row>
    <row r="752" spans="1:18">
      <c r="A752" t="str">
        <f t="shared" si="11"/>
        <v>9-201602059-21_13_21</v>
      </c>
      <c r="B752" s="11" t="s">
        <v>2136</v>
      </c>
      <c r="C752" s="11">
        <v>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1</v>
      </c>
      <c r="P752" s="11">
        <v>0</v>
      </c>
      <c r="Q752" s="11">
        <v>201602059</v>
      </c>
      <c r="R752" s="11">
        <v>9</v>
      </c>
    </row>
    <row r="753" spans="1:18">
      <c r="A753" t="str">
        <f t="shared" si="11"/>
        <v>9-201602059-21_18_21</v>
      </c>
      <c r="B753" s="11" t="s">
        <v>2137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1</v>
      </c>
      <c r="P753" s="11">
        <v>0</v>
      </c>
      <c r="Q753" s="11">
        <v>201602059</v>
      </c>
      <c r="R753" s="11">
        <v>9</v>
      </c>
    </row>
    <row r="754" spans="1:18">
      <c r="A754" t="str">
        <f t="shared" si="11"/>
        <v>9-201602059-21_23_21</v>
      </c>
      <c r="B754" s="11" t="s">
        <v>4751</v>
      </c>
      <c r="C754" s="11">
        <v>0</v>
      </c>
      <c r="D754" s="11">
        <v>0</v>
      </c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1</v>
      </c>
      <c r="P754" s="11">
        <v>0</v>
      </c>
      <c r="Q754" s="11">
        <v>201602059</v>
      </c>
      <c r="R754" s="11">
        <v>9</v>
      </c>
    </row>
    <row r="755" spans="1:18">
      <c r="A755" t="str">
        <f t="shared" si="11"/>
        <v>9-201602059-21_28_21</v>
      </c>
      <c r="B755" s="11" t="s">
        <v>4752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1</v>
      </c>
      <c r="P755" s="11">
        <v>0</v>
      </c>
      <c r="Q755" s="11">
        <v>201602059</v>
      </c>
      <c r="R755" s="11">
        <v>9</v>
      </c>
    </row>
    <row r="756" spans="1:18">
      <c r="A756" t="str">
        <f t="shared" si="11"/>
        <v>9-201602059-21_33_21</v>
      </c>
      <c r="B756" s="11" t="s">
        <v>4753</v>
      </c>
      <c r="C756" s="11">
        <v>0</v>
      </c>
      <c r="D756" s="11">
        <v>0</v>
      </c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1</v>
      </c>
      <c r="P756" s="11">
        <v>0</v>
      </c>
      <c r="Q756" s="11">
        <v>201602059</v>
      </c>
      <c r="R756" s="11">
        <v>9</v>
      </c>
    </row>
    <row r="757" spans="1:18">
      <c r="A757" t="str">
        <f t="shared" si="11"/>
        <v>9-201602059-21_38_21</v>
      </c>
      <c r="B757" s="11" t="s">
        <v>2066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1</v>
      </c>
      <c r="P757" s="11">
        <v>0</v>
      </c>
      <c r="Q757" s="11">
        <v>201602059</v>
      </c>
      <c r="R757" s="11">
        <v>9</v>
      </c>
    </row>
    <row r="758" spans="1:18">
      <c r="A758" t="str">
        <f t="shared" si="11"/>
        <v>9-201602059-21_43_21</v>
      </c>
      <c r="B758" s="11" t="s">
        <v>2896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1</v>
      </c>
      <c r="P758" s="11">
        <v>0</v>
      </c>
      <c r="Q758" s="11">
        <v>201602059</v>
      </c>
      <c r="R758" s="11">
        <v>9</v>
      </c>
    </row>
    <row r="759" spans="1:18">
      <c r="A759" t="str">
        <f t="shared" si="11"/>
        <v>9-201602059-21_48_21</v>
      </c>
      <c r="B759" s="11" t="s">
        <v>2897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1</v>
      </c>
      <c r="P759" s="11">
        <v>0</v>
      </c>
      <c r="Q759" s="11">
        <v>201602059</v>
      </c>
      <c r="R759" s="11">
        <v>9</v>
      </c>
    </row>
    <row r="760" spans="1:18">
      <c r="A760" t="str">
        <f t="shared" si="11"/>
        <v>9-201602059-21_53_21</v>
      </c>
      <c r="B760" s="11" t="s">
        <v>4754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1</v>
      </c>
      <c r="P760" s="11">
        <v>0</v>
      </c>
      <c r="Q760" s="11">
        <v>201602059</v>
      </c>
      <c r="R760" s="11">
        <v>9</v>
      </c>
    </row>
    <row r="761" spans="1:18">
      <c r="A761" t="str">
        <f t="shared" si="11"/>
        <v>9-201602059-21_58_21</v>
      </c>
      <c r="B761" s="11" t="s">
        <v>4755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1</v>
      </c>
      <c r="P761" s="11">
        <v>0</v>
      </c>
      <c r="Q761" s="11">
        <v>201602059</v>
      </c>
      <c r="R761" s="11">
        <v>9</v>
      </c>
    </row>
    <row r="762" spans="1:18">
      <c r="A762" t="str">
        <f t="shared" si="11"/>
        <v>9-201602059-22_03_21</v>
      </c>
      <c r="B762" s="11" t="s">
        <v>4756</v>
      </c>
      <c r="C762" s="11">
        <v>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1</v>
      </c>
      <c r="P762" s="11">
        <v>0</v>
      </c>
      <c r="Q762" s="11">
        <v>201602059</v>
      </c>
      <c r="R762" s="11">
        <v>9</v>
      </c>
    </row>
    <row r="763" spans="1:18">
      <c r="A763" t="str">
        <f t="shared" si="11"/>
        <v>9-201602059-22_08_21</v>
      </c>
      <c r="B763" s="11" t="s">
        <v>4757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1</v>
      </c>
      <c r="P763" s="11">
        <v>0</v>
      </c>
      <c r="Q763" s="11">
        <v>201602059</v>
      </c>
      <c r="R763" s="11">
        <v>9</v>
      </c>
    </row>
    <row r="764" spans="1:18">
      <c r="A764" t="str">
        <f t="shared" si="11"/>
        <v>9-201602059-22_13_21</v>
      </c>
      <c r="B764" s="11" t="s">
        <v>4758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1</v>
      </c>
      <c r="P764" s="11">
        <v>0</v>
      </c>
      <c r="Q764" s="11">
        <v>201602059</v>
      </c>
      <c r="R764" s="11">
        <v>9</v>
      </c>
    </row>
    <row r="765" spans="1:18">
      <c r="A765" t="str">
        <f t="shared" si="11"/>
        <v>9-201602059-22_18_22</v>
      </c>
      <c r="B765" s="11" t="s">
        <v>4759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1</v>
      </c>
      <c r="P765" s="11">
        <v>0</v>
      </c>
      <c r="Q765" s="11">
        <v>201602059</v>
      </c>
      <c r="R765" s="11">
        <v>9</v>
      </c>
    </row>
    <row r="766" spans="1:18">
      <c r="A766" t="str">
        <f t="shared" si="11"/>
        <v>9-201602059-22_23_22</v>
      </c>
      <c r="B766" s="11" t="s">
        <v>4760</v>
      </c>
      <c r="C766" s="11">
        <v>0</v>
      </c>
      <c r="D766" s="11">
        <v>0</v>
      </c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1</v>
      </c>
      <c r="P766" s="11">
        <v>0</v>
      </c>
      <c r="Q766" s="11">
        <v>201602059</v>
      </c>
      <c r="R766" s="11">
        <v>9</v>
      </c>
    </row>
    <row r="767" spans="1:18">
      <c r="A767" t="str">
        <f t="shared" si="11"/>
        <v>9-201602059-22_28_22</v>
      </c>
      <c r="B767" s="11" t="s">
        <v>4761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1</v>
      </c>
      <c r="P767" s="11">
        <v>0</v>
      </c>
      <c r="Q767" s="11">
        <v>201602059</v>
      </c>
      <c r="R767" s="11">
        <v>9</v>
      </c>
    </row>
    <row r="768" spans="1:18">
      <c r="A768" t="str">
        <f t="shared" si="11"/>
        <v>9-201602059-22_33_22</v>
      </c>
      <c r="B768" s="11" t="s">
        <v>4762</v>
      </c>
      <c r="C768" s="11">
        <v>0</v>
      </c>
      <c r="D768" s="11">
        <v>0</v>
      </c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1</v>
      </c>
      <c r="P768" s="11">
        <v>0</v>
      </c>
      <c r="Q768" s="11">
        <v>201602059</v>
      </c>
      <c r="R768" s="11">
        <v>9</v>
      </c>
    </row>
    <row r="769" spans="1:18">
      <c r="A769" t="str">
        <f t="shared" si="11"/>
        <v>9-201602069-02_37_51</v>
      </c>
      <c r="B769" s="11" t="s">
        <v>4763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1</v>
      </c>
      <c r="P769" s="11">
        <v>0</v>
      </c>
      <c r="Q769" s="11">
        <v>201602069</v>
      </c>
      <c r="R769" s="11">
        <v>9</v>
      </c>
    </row>
    <row r="770" spans="1:18">
      <c r="A770" t="str">
        <f t="shared" ref="A770:A833" si="12">R770&amp;"-"&amp;Q770&amp;"-"&amp;B770</f>
        <v>9-201602069-02_42_50</v>
      </c>
      <c r="B770" s="11" t="s">
        <v>4764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1</v>
      </c>
      <c r="P770" s="11">
        <v>0</v>
      </c>
      <c r="Q770" s="11">
        <v>201602069</v>
      </c>
      <c r="R770" s="11">
        <v>9</v>
      </c>
    </row>
    <row r="771" spans="1:18">
      <c r="A771" t="str">
        <f t="shared" si="12"/>
        <v>9-201602069-02_47_50</v>
      </c>
      <c r="B771" s="11" t="s">
        <v>4765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1</v>
      </c>
      <c r="P771" s="11">
        <v>0</v>
      </c>
      <c r="Q771" s="11">
        <v>201602069</v>
      </c>
      <c r="R771" s="11">
        <v>9</v>
      </c>
    </row>
    <row r="772" spans="1:18">
      <c r="A772" t="str">
        <f t="shared" si="12"/>
        <v>9-201602069-02_52_50</v>
      </c>
      <c r="B772" s="11" t="s">
        <v>4766</v>
      </c>
      <c r="C772" s="11">
        <v>0</v>
      </c>
      <c r="D772" s="11">
        <v>0</v>
      </c>
      <c r="E772" s="11">
        <v>0</v>
      </c>
      <c r="F772" s="11">
        <v>0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1</v>
      </c>
      <c r="P772" s="11">
        <v>0</v>
      </c>
      <c r="Q772" s="11">
        <v>201602069</v>
      </c>
      <c r="R772" s="11">
        <v>9</v>
      </c>
    </row>
    <row r="773" spans="1:18">
      <c r="A773" t="str">
        <f t="shared" si="12"/>
        <v>9-201602069-02_57_51</v>
      </c>
      <c r="B773" s="11" t="s">
        <v>4767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1</v>
      </c>
      <c r="P773" s="11">
        <v>0</v>
      </c>
      <c r="Q773" s="11">
        <v>201602069</v>
      </c>
      <c r="R773" s="11">
        <v>9</v>
      </c>
    </row>
    <row r="774" spans="1:18">
      <c r="A774" t="str">
        <f t="shared" si="12"/>
        <v>9-201602069-03_02_51</v>
      </c>
      <c r="B774" s="11" t="s">
        <v>4768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1</v>
      </c>
      <c r="P774" s="11">
        <v>0</v>
      </c>
      <c r="Q774" s="11">
        <v>201602069</v>
      </c>
      <c r="R774" s="11">
        <v>9</v>
      </c>
    </row>
    <row r="775" spans="1:18">
      <c r="A775" t="str">
        <f t="shared" si="12"/>
        <v>9-201602069-03_07_51</v>
      </c>
      <c r="B775" s="11" t="s">
        <v>4769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1</v>
      </c>
      <c r="P775" s="11">
        <v>0</v>
      </c>
      <c r="Q775" s="11">
        <v>201602069</v>
      </c>
      <c r="R775" s="11">
        <v>9</v>
      </c>
    </row>
    <row r="776" spans="1:18">
      <c r="A776" t="str">
        <f t="shared" si="12"/>
        <v>9-201602069-03_12_51</v>
      </c>
      <c r="B776" s="11" t="s">
        <v>4770</v>
      </c>
      <c r="C776" s="11">
        <v>0</v>
      </c>
      <c r="D776" s="11">
        <v>0</v>
      </c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1</v>
      </c>
      <c r="P776" s="11">
        <v>0</v>
      </c>
      <c r="Q776" s="11">
        <v>201602069</v>
      </c>
      <c r="R776" s="11">
        <v>9</v>
      </c>
    </row>
    <row r="777" spans="1:18">
      <c r="A777" t="str">
        <f t="shared" si="12"/>
        <v>9-201602069-03_17_51</v>
      </c>
      <c r="B777" s="11" t="s">
        <v>4771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1</v>
      </c>
      <c r="P777" s="11">
        <v>0</v>
      </c>
      <c r="Q777" s="11">
        <v>201602069</v>
      </c>
      <c r="R777" s="11">
        <v>9</v>
      </c>
    </row>
    <row r="778" spans="1:18">
      <c r="A778" t="str">
        <f t="shared" si="12"/>
        <v>9-201602069-03_22_51</v>
      </c>
      <c r="B778" s="11" t="s">
        <v>4772</v>
      </c>
      <c r="C778" s="11">
        <v>0</v>
      </c>
      <c r="D778" s="11">
        <v>0</v>
      </c>
      <c r="E778" s="11">
        <v>0</v>
      </c>
      <c r="F778" s="11">
        <v>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1</v>
      </c>
      <c r="P778" s="11">
        <v>0</v>
      </c>
      <c r="Q778" s="11">
        <v>201602069</v>
      </c>
      <c r="R778" s="11">
        <v>9</v>
      </c>
    </row>
    <row r="779" spans="1:18">
      <c r="A779" t="str">
        <f t="shared" si="12"/>
        <v>9-201602069-03_27_51</v>
      </c>
      <c r="B779" s="11" t="s">
        <v>4773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1</v>
      </c>
      <c r="P779" s="11">
        <v>0</v>
      </c>
      <c r="Q779" s="11">
        <v>201602069</v>
      </c>
      <c r="R779" s="11">
        <v>9</v>
      </c>
    </row>
    <row r="780" spans="1:18">
      <c r="A780" t="str">
        <f t="shared" si="12"/>
        <v>9-201602069-03_32_51</v>
      </c>
      <c r="B780" s="11" t="s">
        <v>4774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1</v>
      </c>
      <c r="P780" s="11">
        <v>0</v>
      </c>
      <c r="Q780" s="11">
        <v>201602069</v>
      </c>
      <c r="R780" s="11">
        <v>9</v>
      </c>
    </row>
    <row r="781" spans="1:18">
      <c r="A781" t="str">
        <f t="shared" si="12"/>
        <v>9-201602069-03_37_51</v>
      </c>
      <c r="B781" s="11" t="s">
        <v>4775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1</v>
      </c>
      <c r="P781" s="11">
        <v>0</v>
      </c>
      <c r="Q781" s="11">
        <v>201602069</v>
      </c>
      <c r="R781" s="11">
        <v>9</v>
      </c>
    </row>
    <row r="782" spans="1:18">
      <c r="A782" t="str">
        <f t="shared" si="12"/>
        <v>9-201602069-03_42_51</v>
      </c>
      <c r="B782" s="11" t="s">
        <v>4776</v>
      </c>
      <c r="C782" s="11">
        <v>0</v>
      </c>
      <c r="D782" s="11">
        <v>0</v>
      </c>
      <c r="E782" s="11">
        <v>0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1</v>
      </c>
      <c r="P782" s="11">
        <v>0</v>
      </c>
      <c r="Q782" s="11">
        <v>201602069</v>
      </c>
      <c r="R782" s="11">
        <v>9</v>
      </c>
    </row>
    <row r="783" spans="1:18">
      <c r="A783" t="str">
        <f t="shared" si="12"/>
        <v>9-201602069-03_47_51</v>
      </c>
      <c r="B783" s="11" t="s">
        <v>4777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1</v>
      </c>
      <c r="P783" s="11">
        <v>0</v>
      </c>
      <c r="Q783" s="11">
        <v>201602069</v>
      </c>
      <c r="R783" s="11">
        <v>9</v>
      </c>
    </row>
    <row r="784" spans="1:18">
      <c r="A784" t="str">
        <f t="shared" si="12"/>
        <v>9-201602069-03_52_51</v>
      </c>
      <c r="B784" s="11" t="s">
        <v>4778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1</v>
      </c>
      <c r="P784" s="11">
        <v>0</v>
      </c>
      <c r="Q784" s="11">
        <v>201602069</v>
      </c>
      <c r="R784" s="11">
        <v>9</v>
      </c>
    </row>
    <row r="785" spans="1:18">
      <c r="A785" t="str">
        <f t="shared" si="12"/>
        <v>9-201602069-03_57_51</v>
      </c>
      <c r="B785" s="11" t="s">
        <v>4779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1</v>
      </c>
      <c r="P785" s="11">
        <v>0</v>
      </c>
      <c r="Q785" s="11">
        <v>201602069</v>
      </c>
      <c r="R785" s="11">
        <v>9</v>
      </c>
    </row>
    <row r="786" spans="1:18">
      <c r="A786" t="str">
        <f t="shared" si="12"/>
        <v>9-201602069-04_02_51</v>
      </c>
      <c r="B786" s="11" t="s">
        <v>4780</v>
      </c>
      <c r="C786" s="11">
        <v>0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1</v>
      </c>
      <c r="P786" s="11">
        <v>0</v>
      </c>
      <c r="Q786" s="11">
        <v>201602069</v>
      </c>
      <c r="R786" s="11">
        <v>9</v>
      </c>
    </row>
    <row r="787" spans="1:18">
      <c r="A787" t="str">
        <f t="shared" si="12"/>
        <v>9-201602069-04_07_51</v>
      </c>
      <c r="B787" s="11" t="s">
        <v>4781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1</v>
      </c>
      <c r="P787" s="11">
        <v>0</v>
      </c>
      <c r="Q787" s="11">
        <v>201602069</v>
      </c>
      <c r="R787" s="11">
        <v>9</v>
      </c>
    </row>
    <row r="788" spans="1:18">
      <c r="A788" t="str">
        <f t="shared" si="12"/>
        <v>9-201602069-04_12_51</v>
      </c>
      <c r="B788" s="11" t="s">
        <v>4782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1</v>
      </c>
      <c r="P788" s="11">
        <v>0</v>
      </c>
      <c r="Q788" s="11">
        <v>201602069</v>
      </c>
      <c r="R788" s="11">
        <v>9</v>
      </c>
    </row>
    <row r="789" spans="1:18">
      <c r="A789" t="str">
        <f t="shared" si="12"/>
        <v>9-201602069-04_17_51</v>
      </c>
      <c r="B789" s="11" t="s">
        <v>4783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1</v>
      </c>
      <c r="P789" s="11">
        <v>0</v>
      </c>
      <c r="Q789" s="11">
        <v>201602069</v>
      </c>
      <c r="R789" s="11">
        <v>9</v>
      </c>
    </row>
    <row r="790" spans="1:18">
      <c r="A790" t="str">
        <f t="shared" si="12"/>
        <v>9-201602069-04_22_51</v>
      </c>
      <c r="B790" s="11" t="s">
        <v>4784</v>
      </c>
      <c r="C790" s="11">
        <v>0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1</v>
      </c>
      <c r="P790" s="11">
        <v>0</v>
      </c>
      <c r="Q790" s="11">
        <v>201602069</v>
      </c>
      <c r="R790" s="11">
        <v>9</v>
      </c>
    </row>
    <row r="791" spans="1:18">
      <c r="A791" t="str">
        <f t="shared" si="12"/>
        <v>9-201602069-04_27_51</v>
      </c>
      <c r="B791" s="11" t="s">
        <v>4785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1</v>
      </c>
      <c r="P791" s="11">
        <v>0</v>
      </c>
      <c r="Q791" s="11">
        <v>201602069</v>
      </c>
      <c r="R791" s="11">
        <v>9</v>
      </c>
    </row>
    <row r="792" spans="1:18">
      <c r="A792" t="str">
        <f t="shared" si="12"/>
        <v>9-201602069-04_32_51</v>
      </c>
      <c r="B792" s="11" t="s">
        <v>4786</v>
      </c>
      <c r="C792" s="11">
        <v>0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1</v>
      </c>
      <c r="P792" s="11">
        <v>0</v>
      </c>
      <c r="Q792" s="11">
        <v>201602069</v>
      </c>
      <c r="R792" s="11">
        <v>9</v>
      </c>
    </row>
    <row r="793" spans="1:18">
      <c r="A793" t="str">
        <f t="shared" si="12"/>
        <v>9-201602069-04_37_51</v>
      </c>
      <c r="B793" s="11" t="s">
        <v>4787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1</v>
      </c>
      <c r="P793" s="11">
        <v>0</v>
      </c>
      <c r="Q793" s="11">
        <v>201602069</v>
      </c>
      <c r="R793" s="11">
        <v>9</v>
      </c>
    </row>
    <row r="794" spans="1:18">
      <c r="A794" t="str">
        <f t="shared" si="12"/>
        <v>9-201602069-04_42_51</v>
      </c>
      <c r="B794" s="11" t="s">
        <v>4788</v>
      </c>
      <c r="C794" s="11">
        <v>0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1</v>
      </c>
      <c r="P794" s="11">
        <v>0</v>
      </c>
      <c r="Q794" s="11">
        <v>201602069</v>
      </c>
      <c r="R794" s="11">
        <v>9</v>
      </c>
    </row>
    <row r="795" spans="1:18">
      <c r="A795" t="str">
        <f t="shared" si="12"/>
        <v>9-201602069-04_47_51</v>
      </c>
      <c r="B795" s="11" t="s">
        <v>4789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1</v>
      </c>
      <c r="P795" s="11">
        <v>0</v>
      </c>
      <c r="Q795" s="11">
        <v>201602069</v>
      </c>
      <c r="R795" s="11">
        <v>9</v>
      </c>
    </row>
    <row r="796" spans="1:18">
      <c r="A796" t="str">
        <f t="shared" si="12"/>
        <v>9-201602069-04_52_51</v>
      </c>
      <c r="B796" s="11" t="s">
        <v>4790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1</v>
      </c>
      <c r="P796" s="11">
        <v>0</v>
      </c>
      <c r="Q796" s="11">
        <v>201602069</v>
      </c>
      <c r="R796" s="11">
        <v>9</v>
      </c>
    </row>
    <row r="797" spans="1:18">
      <c r="A797" t="str">
        <f t="shared" si="12"/>
        <v>9-201602069-04_57_51</v>
      </c>
      <c r="B797" s="11" t="s">
        <v>4791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1</v>
      </c>
      <c r="P797" s="11">
        <v>0</v>
      </c>
      <c r="Q797" s="11">
        <v>201602069</v>
      </c>
      <c r="R797" s="11">
        <v>9</v>
      </c>
    </row>
    <row r="798" spans="1:18">
      <c r="A798" t="str">
        <f t="shared" si="12"/>
        <v>9-201602069-05_02_51</v>
      </c>
      <c r="B798" s="11" t="s">
        <v>4792</v>
      </c>
      <c r="C798" s="11">
        <v>0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1</v>
      </c>
      <c r="P798" s="11">
        <v>0</v>
      </c>
      <c r="Q798" s="11">
        <v>201602069</v>
      </c>
      <c r="R798" s="11">
        <v>9</v>
      </c>
    </row>
    <row r="799" spans="1:18">
      <c r="A799" t="str">
        <f t="shared" si="12"/>
        <v>9-201602069-05_07_52</v>
      </c>
      <c r="B799" s="11" t="s">
        <v>4793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1</v>
      </c>
      <c r="P799" s="11">
        <v>0</v>
      </c>
      <c r="Q799" s="11">
        <v>201602069</v>
      </c>
      <c r="R799" s="11">
        <v>9</v>
      </c>
    </row>
    <row r="800" spans="1:18">
      <c r="A800" t="str">
        <f t="shared" si="12"/>
        <v>9-201602069-05_12_52</v>
      </c>
      <c r="B800" s="11" t="s">
        <v>4794</v>
      </c>
      <c r="C800" s="11">
        <v>0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1</v>
      </c>
      <c r="P800" s="11">
        <v>0</v>
      </c>
      <c r="Q800" s="11">
        <v>201602069</v>
      </c>
      <c r="R800" s="11">
        <v>9</v>
      </c>
    </row>
    <row r="801" spans="1:18">
      <c r="A801" t="str">
        <f t="shared" si="12"/>
        <v>9-201602069-05_17_52</v>
      </c>
      <c r="B801" s="11" t="s">
        <v>4795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1</v>
      </c>
      <c r="P801" s="11">
        <v>0</v>
      </c>
      <c r="Q801" s="11">
        <v>201602069</v>
      </c>
      <c r="R801" s="11">
        <v>9</v>
      </c>
    </row>
    <row r="802" spans="1:18">
      <c r="A802" t="str">
        <f t="shared" si="12"/>
        <v>9-201602069-05_22_52</v>
      </c>
      <c r="B802" s="11" t="s">
        <v>4796</v>
      </c>
      <c r="C802" s="11">
        <v>0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1</v>
      </c>
      <c r="P802" s="11">
        <v>0</v>
      </c>
      <c r="Q802" s="11">
        <v>201602069</v>
      </c>
      <c r="R802" s="11">
        <v>9</v>
      </c>
    </row>
    <row r="803" spans="1:18">
      <c r="A803" t="str">
        <f t="shared" si="12"/>
        <v>9-201602069-05_27_52</v>
      </c>
      <c r="B803" s="11" t="s">
        <v>4797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1</v>
      </c>
      <c r="P803" s="11">
        <v>0</v>
      </c>
      <c r="Q803" s="11">
        <v>201602069</v>
      </c>
      <c r="R803" s="11">
        <v>9</v>
      </c>
    </row>
    <row r="804" spans="1:18">
      <c r="A804" t="str">
        <f t="shared" si="12"/>
        <v>9-201602069-05_32_52</v>
      </c>
      <c r="B804" s="11" t="s">
        <v>4798</v>
      </c>
      <c r="C804" s="11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1</v>
      </c>
      <c r="P804" s="11">
        <v>0</v>
      </c>
      <c r="Q804" s="11">
        <v>201602069</v>
      </c>
      <c r="R804" s="11">
        <v>9</v>
      </c>
    </row>
    <row r="805" spans="1:18">
      <c r="A805" t="str">
        <f t="shared" si="12"/>
        <v>9-201602069-05_37_52</v>
      </c>
      <c r="B805" s="11" t="s">
        <v>4799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1</v>
      </c>
      <c r="P805" s="11">
        <v>0</v>
      </c>
      <c r="Q805" s="11">
        <v>201602069</v>
      </c>
      <c r="R805" s="11">
        <v>9</v>
      </c>
    </row>
    <row r="806" spans="1:18">
      <c r="A806" t="str">
        <f t="shared" si="12"/>
        <v>9-201602069-05_42_52</v>
      </c>
      <c r="B806" s="11" t="s">
        <v>4800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1</v>
      </c>
      <c r="P806" s="11">
        <v>0</v>
      </c>
      <c r="Q806" s="11">
        <v>201602069</v>
      </c>
      <c r="R806" s="11">
        <v>9</v>
      </c>
    </row>
    <row r="807" spans="1:18">
      <c r="A807" t="str">
        <f t="shared" si="12"/>
        <v>9-201602069-05_47_52</v>
      </c>
      <c r="B807" s="11" t="s">
        <v>4801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1</v>
      </c>
      <c r="P807" s="11">
        <v>0</v>
      </c>
      <c r="Q807" s="11">
        <v>201602069</v>
      </c>
      <c r="R807" s="11">
        <v>9</v>
      </c>
    </row>
    <row r="808" spans="1:18">
      <c r="A808" t="str">
        <f t="shared" si="12"/>
        <v>9-201602069-05_52_52</v>
      </c>
      <c r="B808" s="11" t="s">
        <v>4802</v>
      </c>
      <c r="C808" s="11">
        <v>0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1</v>
      </c>
      <c r="P808" s="11">
        <v>0</v>
      </c>
      <c r="Q808" s="11">
        <v>201602069</v>
      </c>
      <c r="R808" s="11">
        <v>9</v>
      </c>
    </row>
    <row r="809" spans="1:18">
      <c r="A809" t="str">
        <f t="shared" si="12"/>
        <v>9-201602069-05_57_52</v>
      </c>
      <c r="B809" s="11" t="s">
        <v>4803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1</v>
      </c>
      <c r="P809" s="11">
        <v>0</v>
      </c>
      <c r="Q809" s="11">
        <v>201602069</v>
      </c>
      <c r="R809" s="11">
        <v>9</v>
      </c>
    </row>
    <row r="810" spans="1:18">
      <c r="A810" t="str">
        <f t="shared" si="12"/>
        <v>9-201602069-06_02_52</v>
      </c>
      <c r="B810" s="11" t="s">
        <v>4804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1</v>
      </c>
      <c r="P810" s="11">
        <v>0</v>
      </c>
      <c r="Q810" s="11">
        <v>201602069</v>
      </c>
      <c r="R810" s="11">
        <v>9</v>
      </c>
    </row>
    <row r="811" spans="1:18">
      <c r="A811" t="str">
        <f t="shared" si="12"/>
        <v>9-201602069-06_07_52</v>
      </c>
      <c r="B811" s="11" t="s">
        <v>4805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1</v>
      </c>
      <c r="P811" s="11">
        <v>0</v>
      </c>
      <c r="Q811" s="11">
        <v>201602069</v>
      </c>
      <c r="R811" s="11">
        <v>9</v>
      </c>
    </row>
    <row r="812" spans="1:18">
      <c r="A812" t="str">
        <f t="shared" si="12"/>
        <v>9-201602069-06_12_52</v>
      </c>
      <c r="B812" s="11" t="s">
        <v>4806</v>
      </c>
      <c r="C812" s="11">
        <v>0</v>
      </c>
      <c r="D812" s="11">
        <v>0</v>
      </c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1</v>
      </c>
      <c r="P812" s="11">
        <v>0</v>
      </c>
      <c r="Q812" s="11">
        <v>201602069</v>
      </c>
      <c r="R812" s="11">
        <v>9</v>
      </c>
    </row>
    <row r="813" spans="1:18">
      <c r="A813" t="str">
        <f t="shared" si="12"/>
        <v>9-201602069-06_17_52</v>
      </c>
      <c r="B813" s="11" t="s">
        <v>4807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1</v>
      </c>
      <c r="P813" s="11">
        <v>0</v>
      </c>
      <c r="Q813" s="11">
        <v>201602069</v>
      </c>
      <c r="R813" s="11">
        <v>9</v>
      </c>
    </row>
    <row r="814" spans="1:18">
      <c r="A814" t="str">
        <f t="shared" si="12"/>
        <v>9-201602069-06_22_52</v>
      </c>
      <c r="B814" s="11" t="s">
        <v>4808</v>
      </c>
      <c r="C814" s="11">
        <v>0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1</v>
      </c>
      <c r="P814" s="11">
        <v>0</v>
      </c>
      <c r="Q814" s="11">
        <v>201602069</v>
      </c>
      <c r="R814" s="11">
        <v>9</v>
      </c>
    </row>
    <row r="815" spans="1:18">
      <c r="A815" t="str">
        <f t="shared" si="12"/>
        <v>9-201602069-06_27_52</v>
      </c>
      <c r="B815" s="11" t="s">
        <v>4809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1</v>
      </c>
      <c r="P815" s="11">
        <v>0</v>
      </c>
      <c r="Q815" s="11">
        <v>201602069</v>
      </c>
      <c r="R815" s="11">
        <v>9</v>
      </c>
    </row>
    <row r="816" spans="1:18">
      <c r="A816" t="str">
        <f t="shared" si="12"/>
        <v>9-201602069-06_32_52</v>
      </c>
      <c r="B816" s="11" t="s">
        <v>4810</v>
      </c>
      <c r="C816" s="11">
        <v>0</v>
      </c>
      <c r="D816" s="11">
        <v>0</v>
      </c>
      <c r="E816" s="11">
        <v>0</v>
      </c>
      <c r="F816" s="11">
        <v>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1</v>
      </c>
      <c r="P816" s="11">
        <v>0</v>
      </c>
      <c r="Q816" s="11">
        <v>201602069</v>
      </c>
      <c r="R816" s="11">
        <v>9</v>
      </c>
    </row>
    <row r="817" spans="1:18">
      <c r="A817" t="str">
        <f t="shared" si="12"/>
        <v>9-201602069-06_37_52</v>
      </c>
      <c r="B817" s="11" t="s">
        <v>4811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1</v>
      </c>
      <c r="P817" s="11">
        <v>0</v>
      </c>
      <c r="Q817" s="11">
        <v>201602069</v>
      </c>
      <c r="R817" s="11">
        <v>9</v>
      </c>
    </row>
    <row r="818" spans="1:18">
      <c r="A818" t="str">
        <f t="shared" si="12"/>
        <v>9-201602069-06_42_52</v>
      </c>
      <c r="B818" s="11" t="s">
        <v>4812</v>
      </c>
      <c r="C818" s="11">
        <v>0</v>
      </c>
      <c r="D818" s="11">
        <v>0</v>
      </c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1</v>
      </c>
      <c r="P818" s="11">
        <v>0</v>
      </c>
      <c r="Q818" s="11">
        <v>201602069</v>
      </c>
      <c r="R818" s="11">
        <v>9</v>
      </c>
    </row>
    <row r="819" spans="1:18">
      <c r="A819" t="str">
        <f t="shared" si="12"/>
        <v>9-201602069-06_47_52</v>
      </c>
      <c r="B819" s="11" t="s">
        <v>4813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1</v>
      </c>
      <c r="P819" s="11">
        <v>0</v>
      </c>
      <c r="Q819" s="11">
        <v>201602069</v>
      </c>
      <c r="R819" s="11">
        <v>9</v>
      </c>
    </row>
    <row r="820" spans="1:18">
      <c r="A820" t="str">
        <f t="shared" si="12"/>
        <v>9-201602069-06_52_52</v>
      </c>
      <c r="B820" s="11" t="s">
        <v>4814</v>
      </c>
      <c r="C820" s="11">
        <v>0</v>
      </c>
      <c r="D820" s="11">
        <v>0</v>
      </c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1</v>
      </c>
      <c r="P820" s="11">
        <v>0</v>
      </c>
      <c r="Q820" s="11">
        <v>201602069</v>
      </c>
      <c r="R820" s="11">
        <v>9</v>
      </c>
    </row>
    <row r="821" spans="1:18">
      <c r="A821" t="str">
        <f t="shared" si="12"/>
        <v>9-201602069-06_57_53</v>
      </c>
      <c r="B821" s="11" t="s">
        <v>4815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1</v>
      </c>
      <c r="P821" s="11">
        <v>0</v>
      </c>
      <c r="Q821" s="11">
        <v>201602069</v>
      </c>
      <c r="R821" s="11">
        <v>9</v>
      </c>
    </row>
    <row r="822" spans="1:18">
      <c r="A822" t="str">
        <f t="shared" si="12"/>
        <v>9-201602069-07_02_53</v>
      </c>
      <c r="B822" s="11" t="s">
        <v>4816</v>
      </c>
      <c r="C822" s="11">
        <v>0</v>
      </c>
      <c r="D822" s="11">
        <v>0</v>
      </c>
      <c r="E822" s="11">
        <v>0</v>
      </c>
      <c r="F822" s="11">
        <v>0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1</v>
      </c>
      <c r="P822" s="11">
        <v>0</v>
      </c>
      <c r="Q822" s="11">
        <v>201602069</v>
      </c>
      <c r="R822" s="11">
        <v>9</v>
      </c>
    </row>
    <row r="823" spans="1:18">
      <c r="A823" t="str">
        <f t="shared" si="12"/>
        <v>9-201602069-07_07_53</v>
      </c>
      <c r="B823" s="11" t="s">
        <v>4817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1</v>
      </c>
      <c r="P823" s="11">
        <v>0</v>
      </c>
      <c r="Q823" s="11">
        <v>201602069</v>
      </c>
      <c r="R823" s="11">
        <v>9</v>
      </c>
    </row>
    <row r="824" spans="1:18">
      <c r="A824" t="str">
        <f t="shared" si="12"/>
        <v>9-201602069-08_43_15</v>
      </c>
      <c r="B824" s="11" t="s">
        <v>4818</v>
      </c>
      <c r="C824" s="11">
        <v>0</v>
      </c>
      <c r="D824" s="11">
        <v>0</v>
      </c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11">
        <v>1</v>
      </c>
      <c r="P824" s="11">
        <v>0</v>
      </c>
      <c r="Q824" s="11">
        <v>201602069</v>
      </c>
      <c r="R824" s="11">
        <v>9</v>
      </c>
    </row>
    <row r="825" spans="1:18">
      <c r="A825" t="str">
        <f t="shared" si="12"/>
        <v>9-201602069-08_48_15</v>
      </c>
      <c r="B825" s="11" t="s">
        <v>4819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1</v>
      </c>
      <c r="P825" s="11">
        <v>0</v>
      </c>
      <c r="Q825" s="11">
        <v>201602069</v>
      </c>
      <c r="R825" s="11">
        <v>9</v>
      </c>
    </row>
    <row r="826" spans="1:18">
      <c r="A826" t="str">
        <f t="shared" si="12"/>
        <v>9-201602069-10_31_55</v>
      </c>
      <c r="B826" s="11" t="s">
        <v>4820</v>
      </c>
      <c r="C826" s="11">
        <v>0</v>
      </c>
      <c r="D826" s="11">
        <v>0</v>
      </c>
      <c r="E826" s="11">
        <v>0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1</v>
      </c>
      <c r="P826" s="11">
        <v>0</v>
      </c>
      <c r="Q826" s="11">
        <v>201602069</v>
      </c>
      <c r="R826" s="11">
        <v>9</v>
      </c>
    </row>
    <row r="827" spans="1:18">
      <c r="A827" t="str">
        <f t="shared" si="12"/>
        <v>9-201602069-21_44_09</v>
      </c>
      <c r="B827" s="11" t="s">
        <v>4821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1</v>
      </c>
      <c r="P827" s="11">
        <v>0</v>
      </c>
      <c r="Q827" s="11">
        <v>201602069</v>
      </c>
      <c r="R827" s="11">
        <v>9</v>
      </c>
    </row>
    <row r="828" spans="1:18">
      <c r="A828" t="str">
        <f t="shared" si="12"/>
        <v>9-201602069-21_49_09</v>
      </c>
      <c r="B828" s="11" t="s">
        <v>4822</v>
      </c>
      <c r="C828" s="11">
        <v>0</v>
      </c>
      <c r="D828" s="11">
        <v>0</v>
      </c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1</v>
      </c>
      <c r="P828" s="11">
        <v>0</v>
      </c>
      <c r="Q828" s="11">
        <v>201602069</v>
      </c>
      <c r="R828" s="11">
        <v>9</v>
      </c>
    </row>
    <row r="829" spans="1:18">
      <c r="A829" t="str">
        <f t="shared" si="12"/>
        <v>9-201602079-12_52_03</v>
      </c>
      <c r="B829" s="11" t="s">
        <v>4823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1</v>
      </c>
      <c r="P829" s="11">
        <v>0</v>
      </c>
      <c r="Q829" s="11">
        <v>201602079</v>
      </c>
      <c r="R829" s="11">
        <v>9</v>
      </c>
    </row>
    <row r="830" spans="1:18">
      <c r="A830" t="str">
        <f t="shared" si="12"/>
        <v>9-201602079-12_57_02</v>
      </c>
      <c r="B830" s="11" t="s">
        <v>617</v>
      </c>
      <c r="C830" s="11">
        <v>0</v>
      </c>
      <c r="D830" s="11">
        <v>0</v>
      </c>
      <c r="E830" s="11">
        <v>0</v>
      </c>
      <c r="F830" s="11">
        <v>1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11">
        <v>1</v>
      </c>
      <c r="Q830" s="11">
        <v>201602079</v>
      </c>
      <c r="R830" s="11">
        <v>9</v>
      </c>
    </row>
    <row r="831" spans="1:18">
      <c r="A831" t="str">
        <f t="shared" si="12"/>
        <v>9-201602079-13_02_02</v>
      </c>
      <c r="B831" s="11" t="s">
        <v>619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1</v>
      </c>
      <c r="N831" s="11">
        <v>0</v>
      </c>
      <c r="O831" s="11">
        <v>0</v>
      </c>
      <c r="P831" s="11">
        <v>1</v>
      </c>
      <c r="Q831" s="11">
        <v>201602079</v>
      </c>
      <c r="R831" s="11">
        <v>9</v>
      </c>
    </row>
    <row r="832" spans="1:18">
      <c r="A832" t="str">
        <f t="shared" si="12"/>
        <v>9-201602079-15_59_12</v>
      </c>
      <c r="B832" s="11" t="s">
        <v>620</v>
      </c>
      <c r="C832" s="11">
        <v>0</v>
      </c>
      <c r="D832" s="11">
        <v>0</v>
      </c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1</v>
      </c>
      <c r="O832" s="11">
        <v>0</v>
      </c>
      <c r="P832" s="11">
        <v>0</v>
      </c>
      <c r="Q832" s="11">
        <v>201602079</v>
      </c>
      <c r="R832" s="11">
        <v>9</v>
      </c>
    </row>
    <row r="833" spans="1:18">
      <c r="A833" t="str">
        <f t="shared" si="12"/>
        <v>9-201602079-16_04_12</v>
      </c>
      <c r="B833" s="11" t="s">
        <v>621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1</v>
      </c>
      <c r="O833" s="11">
        <v>0</v>
      </c>
      <c r="P833" s="11">
        <v>0</v>
      </c>
      <c r="Q833" s="11">
        <v>201602079</v>
      </c>
      <c r="R833" s="11">
        <v>9</v>
      </c>
    </row>
    <row r="834" spans="1:18">
      <c r="A834" t="str">
        <f t="shared" ref="A834:A897" si="13">R834&amp;"-"&amp;Q834&amp;"-"&amp;B834</f>
        <v>9-201602079-16_09_12</v>
      </c>
      <c r="B834" s="11" t="s">
        <v>622</v>
      </c>
      <c r="C834" s="11">
        <v>0</v>
      </c>
      <c r="D834" s="11">
        <v>0</v>
      </c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1</v>
      </c>
      <c r="O834" s="11">
        <v>0</v>
      </c>
      <c r="P834" s="11">
        <v>0</v>
      </c>
      <c r="Q834" s="11">
        <v>201602079</v>
      </c>
      <c r="R834" s="11">
        <v>9</v>
      </c>
    </row>
    <row r="835" spans="1:18">
      <c r="A835" t="str">
        <f t="shared" si="13"/>
        <v>9-201602079-16_14_12</v>
      </c>
      <c r="B835" s="11" t="s">
        <v>623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1</v>
      </c>
      <c r="O835" s="11">
        <v>0</v>
      </c>
      <c r="P835" s="11">
        <v>0</v>
      </c>
      <c r="Q835" s="11">
        <v>201602079</v>
      </c>
      <c r="R835" s="11">
        <v>9</v>
      </c>
    </row>
    <row r="836" spans="1:18">
      <c r="A836" t="str">
        <f t="shared" si="13"/>
        <v>9-201602079-16_19_12</v>
      </c>
      <c r="B836" s="11" t="s">
        <v>624</v>
      </c>
      <c r="C836" s="11">
        <v>0</v>
      </c>
      <c r="D836" s="11">
        <v>0</v>
      </c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1</v>
      </c>
      <c r="O836" s="11">
        <v>0</v>
      </c>
      <c r="P836" s="11">
        <v>0</v>
      </c>
      <c r="Q836" s="11">
        <v>201602079</v>
      </c>
      <c r="R836" s="11">
        <v>9</v>
      </c>
    </row>
    <row r="837" spans="1:18">
      <c r="A837" t="str">
        <f t="shared" si="13"/>
        <v>9-201602079-16_24_12</v>
      </c>
      <c r="B837" s="11" t="s">
        <v>625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1</v>
      </c>
      <c r="O837" s="11">
        <v>0</v>
      </c>
      <c r="P837" s="11">
        <v>0</v>
      </c>
      <c r="Q837" s="11">
        <v>201602079</v>
      </c>
      <c r="R837" s="11">
        <v>9</v>
      </c>
    </row>
    <row r="838" spans="1:18">
      <c r="A838" t="str">
        <f t="shared" si="13"/>
        <v>9-201602079-16_29_12</v>
      </c>
      <c r="B838" s="11" t="s">
        <v>626</v>
      </c>
      <c r="C838" s="11">
        <v>0</v>
      </c>
      <c r="D838" s="11">
        <v>0</v>
      </c>
      <c r="E838" s="11">
        <v>0</v>
      </c>
      <c r="F838" s="11">
        <v>1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1</v>
      </c>
      <c r="Q838" s="11">
        <v>201602079</v>
      </c>
      <c r="R838" s="11">
        <v>9</v>
      </c>
    </row>
    <row r="839" spans="1:18">
      <c r="A839" t="str">
        <f t="shared" si="13"/>
        <v>9-201602079-16_34_12</v>
      </c>
      <c r="B839" s="11" t="s">
        <v>627</v>
      </c>
      <c r="C839" s="11">
        <v>0</v>
      </c>
      <c r="D839" s="11">
        <v>0</v>
      </c>
      <c r="E839" s="11">
        <v>0</v>
      </c>
      <c r="F839" s="11">
        <v>1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1</v>
      </c>
      <c r="Q839" s="11">
        <v>201602079</v>
      </c>
      <c r="R839" s="11">
        <v>9</v>
      </c>
    </row>
    <row r="840" spans="1:18">
      <c r="A840" t="str">
        <f t="shared" si="13"/>
        <v>9-201602079-16_39_12</v>
      </c>
      <c r="B840" s="11" t="s">
        <v>628</v>
      </c>
      <c r="C840" s="11">
        <v>0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1</v>
      </c>
      <c r="O840" s="11">
        <v>0</v>
      </c>
      <c r="P840" s="11">
        <v>0</v>
      </c>
      <c r="Q840" s="11">
        <v>201602079</v>
      </c>
      <c r="R840" s="11">
        <v>9</v>
      </c>
    </row>
    <row r="841" spans="1:18">
      <c r="A841" t="str">
        <f t="shared" si="13"/>
        <v>9-201602079-16_44_12</v>
      </c>
      <c r="B841" s="11" t="s">
        <v>274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1</v>
      </c>
      <c r="O841" s="11">
        <v>0</v>
      </c>
      <c r="P841" s="11">
        <v>0</v>
      </c>
      <c r="Q841" s="11">
        <v>201602079</v>
      </c>
      <c r="R841" s="11">
        <v>9</v>
      </c>
    </row>
    <row r="842" spans="1:18">
      <c r="A842" t="str">
        <f t="shared" si="13"/>
        <v>9-201602079-16_49_12</v>
      </c>
      <c r="B842" s="11" t="s">
        <v>629</v>
      </c>
      <c r="C842" s="11">
        <v>0</v>
      </c>
      <c r="D842" s="11">
        <v>0</v>
      </c>
      <c r="E842" s="11">
        <v>0</v>
      </c>
      <c r="F842" s="11">
        <v>1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1</v>
      </c>
      <c r="Q842" s="11">
        <v>201602079</v>
      </c>
      <c r="R842" s="11">
        <v>9</v>
      </c>
    </row>
    <row r="843" spans="1:18">
      <c r="A843" t="str">
        <f t="shared" si="13"/>
        <v>9-201602079-16_54_12</v>
      </c>
      <c r="B843" s="11" t="s">
        <v>632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1</v>
      </c>
      <c r="O843" s="11">
        <v>0</v>
      </c>
      <c r="P843" s="11">
        <v>0</v>
      </c>
      <c r="Q843" s="11">
        <v>201602079</v>
      </c>
      <c r="R843" s="11">
        <v>9</v>
      </c>
    </row>
    <row r="844" spans="1:18">
      <c r="A844" t="str">
        <f t="shared" si="13"/>
        <v>9-201602079-16_59_12</v>
      </c>
      <c r="B844" s="11" t="s">
        <v>633</v>
      </c>
      <c r="C844" s="11">
        <v>0</v>
      </c>
      <c r="D844" s="11">
        <v>0</v>
      </c>
      <c r="E844" s="11">
        <v>0</v>
      </c>
      <c r="F844" s="11">
        <v>0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1</v>
      </c>
      <c r="O844" s="11">
        <v>0</v>
      </c>
      <c r="P844" s="11">
        <v>0</v>
      </c>
      <c r="Q844" s="11">
        <v>201602079</v>
      </c>
      <c r="R844" s="11">
        <v>9</v>
      </c>
    </row>
    <row r="845" spans="1:18">
      <c r="A845" t="str">
        <f t="shared" si="13"/>
        <v>9-201602079-17_04_12</v>
      </c>
      <c r="B845" s="11" t="s">
        <v>634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1</v>
      </c>
      <c r="O845" s="11">
        <v>0</v>
      </c>
      <c r="P845" s="11">
        <v>0</v>
      </c>
      <c r="Q845" s="11">
        <v>201602079</v>
      </c>
      <c r="R845" s="11">
        <v>9</v>
      </c>
    </row>
    <row r="846" spans="1:18">
      <c r="A846" t="str">
        <f t="shared" si="13"/>
        <v>9-201602079-17_09_13</v>
      </c>
      <c r="B846" s="11" t="s">
        <v>635</v>
      </c>
      <c r="C846" s="11">
        <v>0</v>
      </c>
      <c r="D846" s="11">
        <v>0</v>
      </c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1</v>
      </c>
      <c r="O846" s="11">
        <v>0</v>
      </c>
      <c r="P846" s="11">
        <v>0</v>
      </c>
      <c r="Q846" s="11">
        <v>201602079</v>
      </c>
      <c r="R846" s="11">
        <v>9</v>
      </c>
    </row>
    <row r="847" spans="1:18">
      <c r="A847" t="str">
        <f t="shared" si="13"/>
        <v>9-201602079-17_14_13</v>
      </c>
      <c r="B847" s="11" t="s">
        <v>636</v>
      </c>
      <c r="C847" s="11">
        <v>0</v>
      </c>
      <c r="D847" s="11">
        <v>0</v>
      </c>
      <c r="E847" s="11">
        <v>0</v>
      </c>
      <c r="F847" s="11">
        <v>1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1</v>
      </c>
      <c r="Q847" s="11">
        <v>201602079</v>
      </c>
      <c r="R847" s="11">
        <v>9</v>
      </c>
    </row>
    <row r="848" spans="1:18">
      <c r="A848" t="str">
        <f t="shared" si="13"/>
        <v>9-201602079-17_19_13</v>
      </c>
      <c r="B848" s="11" t="s">
        <v>637</v>
      </c>
      <c r="C848" s="11">
        <v>0</v>
      </c>
      <c r="D848" s="11">
        <v>0</v>
      </c>
      <c r="E848" s="11">
        <v>0</v>
      </c>
      <c r="F848" s="11">
        <v>1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1</v>
      </c>
      <c r="Q848" s="11">
        <v>201602079</v>
      </c>
      <c r="R848" s="11">
        <v>9</v>
      </c>
    </row>
    <row r="849" spans="1:18">
      <c r="A849" t="str">
        <f t="shared" si="13"/>
        <v>9-201602079-17_24_13</v>
      </c>
      <c r="B849" s="11" t="s">
        <v>638</v>
      </c>
      <c r="C849" s="11">
        <v>0</v>
      </c>
      <c r="D849" s="11">
        <v>0</v>
      </c>
      <c r="E849" s="11">
        <v>0</v>
      </c>
      <c r="F849" s="11">
        <v>1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1</v>
      </c>
      <c r="Q849" s="11">
        <v>201602079</v>
      </c>
      <c r="R849" s="11">
        <v>9</v>
      </c>
    </row>
    <row r="850" spans="1:18">
      <c r="A850" t="str">
        <f t="shared" si="13"/>
        <v>9-201602079-17_29_13</v>
      </c>
      <c r="B850" s="11" t="s">
        <v>639</v>
      </c>
      <c r="C850" s="11">
        <v>0</v>
      </c>
      <c r="D850" s="11">
        <v>0</v>
      </c>
      <c r="E850" s="11">
        <v>0</v>
      </c>
      <c r="F850" s="11">
        <v>1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1</v>
      </c>
      <c r="Q850" s="11">
        <v>201602079</v>
      </c>
      <c r="R850" s="11">
        <v>9</v>
      </c>
    </row>
    <row r="851" spans="1:18">
      <c r="A851" t="str">
        <f t="shared" si="13"/>
        <v>9-201602079-17_34_13</v>
      </c>
      <c r="B851" s="11" t="s">
        <v>640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1</v>
      </c>
      <c r="O851" s="11">
        <v>0</v>
      </c>
      <c r="P851" s="11">
        <v>0</v>
      </c>
      <c r="Q851" s="11">
        <v>201602079</v>
      </c>
      <c r="R851" s="11">
        <v>9</v>
      </c>
    </row>
    <row r="852" spans="1:18">
      <c r="A852" t="str">
        <f t="shared" si="13"/>
        <v>9-201602079-17_39_13</v>
      </c>
      <c r="B852" s="11" t="s">
        <v>641</v>
      </c>
      <c r="C852" s="11">
        <v>0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1</v>
      </c>
      <c r="O852" s="11">
        <v>0</v>
      </c>
      <c r="P852" s="11">
        <v>0</v>
      </c>
      <c r="Q852" s="11">
        <v>201602079</v>
      </c>
      <c r="R852" s="11">
        <v>9</v>
      </c>
    </row>
    <row r="853" spans="1:18">
      <c r="A853" t="str">
        <f t="shared" si="13"/>
        <v>9-201602079-17_44_13</v>
      </c>
      <c r="B853" s="11" t="s">
        <v>642</v>
      </c>
      <c r="C853" s="11">
        <v>0</v>
      </c>
      <c r="D853" s="11">
        <v>0</v>
      </c>
      <c r="E853" s="11">
        <v>0</v>
      </c>
      <c r="F853" s="11">
        <v>1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1</v>
      </c>
      <c r="Q853" s="11">
        <v>201602079</v>
      </c>
      <c r="R853" s="11">
        <v>9</v>
      </c>
    </row>
    <row r="854" spans="1:18">
      <c r="A854" t="str">
        <f t="shared" si="13"/>
        <v>9-201602079-17_49_13</v>
      </c>
      <c r="B854" s="11" t="s">
        <v>643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1</v>
      </c>
      <c r="O854" s="11">
        <v>0</v>
      </c>
      <c r="P854" s="11">
        <v>0</v>
      </c>
      <c r="Q854" s="11">
        <v>201602079</v>
      </c>
      <c r="R854" s="11">
        <v>9</v>
      </c>
    </row>
    <row r="855" spans="1:18">
      <c r="A855" t="str">
        <f t="shared" si="13"/>
        <v>9-201602079-17_54_13</v>
      </c>
      <c r="B855" s="11" t="s">
        <v>644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1</v>
      </c>
      <c r="O855" s="11">
        <v>0</v>
      </c>
      <c r="P855" s="11">
        <v>0</v>
      </c>
      <c r="Q855" s="11">
        <v>201602079</v>
      </c>
      <c r="R855" s="11">
        <v>9</v>
      </c>
    </row>
    <row r="856" spans="1:18">
      <c r="A856" t="str">
        <f t="shared" si="13"/>
        <v>9-201602079-17_59_13</v>
      </c>
      <c r="B856" s="11" t="s">
        <v>645</v>
      </c>
      <c r="C856" s="11">
        <v>0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1</v>
      </c>
      <c r="O856" s="11">
        <v>0</v>
      </c>
      <c r="P856" s="11">
        <v>0</v>
      </c>
      <c r="Q856" s="11">
        <v>201602079</v>
      </c>
      <c r="R856" s="11">
        <v>9</v>
      </c>
    </row>
    <row r="857" spans="1:18">
      <c r="A857" t="str">
        <f t="shared" si="13"/>
        <v>9-201602079-18_04_13</v>
      </c>
      <c r="B857" s="11" t="s">
        <v>646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1</v>
      </c>
      <c r="O857" s="11">
        <v>0</v>
      </c>
      <c r="P857" s="11">
        <v>0</v>
      </c>
      <c r="Q857" s="11">
        <v>201602079</v>
      </c>
      <c r="R857" s="11">
        <v>9</v>
      </c>
    </row>
    <row r="858" spans="1:18">
      <c r="A858" t="str">
        <f t="shared" si="13"/>
        <v>9-201602079-18_09_13</v>
      </c>
      <c r="B858" s="11" t="s">
        <v>647</v>
      </c>
      <c r="C858" s="11">
        <v>0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1</v>
      </c>
      <c r="O858" s="11">
        <v>0</v>
      </c>
      <c r="P858" s="11">
        <v>0</v>
      </c>
      <c r="Q858" s="11">
        <v>201602079</v>
      </c>
      <c r="R858" s="11">
        <v>9</v>
      </c>
    </row>
    <row r="859" spans="1:18">
      <c r="A859" t="str">
        <f t="shared" si="13"/>
        <v>9-201602079-18_14_13</v>
      </c>
      <c r="B859" s="11" t="s">
        <v>648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1</v>
      </c>
      <c r="O859" s="11">
        <v>0</v>
      </c>
      <c r="P859" s="11">
        <v>0</v>
      </c>
      <c r="Q859" s="11">
        <v>201602079</v>
      </c>
      <c r="R859" s="11">
        <v>9</v>
      </c>
    </row>
    <row r="860" spans="1:18">
      <c r="A860" t="str">
        <f t="shared" si="13"/>
        <v>9-201602079-18_19_13</v>
      </c>
      <c r="B860" s="11" t="s">
        <v>649</v>
      </c>
      <c r="C860" s="11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1</v>
      </c>
      <c r="O860" s="11">
        <v>0</v>
      </c>
      <c r="P860" s="11">
        <v>0</v>
      </c>
      <c r="Q860" s="11">
        <v>201602079</v>
      </c>
      <c r="R860" s="11">
        <v>9</v>
      </c>
    </row>
    <row r="861" spans="1:18">
      <c r="A861" t="str">
        <f t="shared" si="13"/>
        <v>9-201602079-18_24_13</v>
      </c>
      <c r="B861" s="11" t="s">
        <v>650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1</v>
      </c>
      <c r="O861" s="11">
        <v>0</v>
      </c>
      <c r="P861" s="11">
        <v>0</v>
      </c>
      <c r="Q861" s="11">
        <v>201602079</v>
      </c>
      <c r="R861" s="11">
        <v>9</v>
      </c>
    </row>
    <row r="862" spans="1:18">
      <c r="A862" t="str">
        <f t="shared" si="13"/>
        <v>9-201602079-18_27_02</v>
      </c>
      <c r="B862" s="11" t="s">
        <v>651</v>
      </c>
      <c r="C862" s="11">
        <v>0</v>
      </c>
      <c r="D862" s="11">
        <v>0</v>
      </c>
      <c r="E862" s="11">
        <v>0</v>
      </c>
      <c r="F862" s="11">
        <v>1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1</v>
      </c>
      <c r="Q862" s="11">
        <v>201602079</v>
      </c>
      <c r="R862" s="11">
        <v>9</v>
      </c>
    </row>
    <row r="863" spans="1:18">
      <c r="A863" t="str">
        <f t="shared" si="13"/>
        <v>9-201602079-18_32_02</v>
      </c>
      <c r="B863" s="11" t="s">
        <v>652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1</v>
      </c>
      <c r="O863" s="11">
        <v>0</v>
      </c>
      <c r="P863" s="11">
        <v>0</v>
      </c>
      <c r="Q863" s="11">
        <v>201602079</v>
      </c>
      <c r="R863" s="11">
        <v>9</v>
      </c>
    </row>
    <row r="864" spans="1:18">
      <c r="A864" t="str">
        <f t="shared" si="13"/>
        <v>9-201602079-18_36_30</v>
      </c>
      <c r="B864" s="11" t="s">
        <v>653</v>
      </c>
      <c r="C864" s="11">
        <v>0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1</v>
      </c>
      <c r="O864" s="11">
        <v>0</v>
      </c>
      <c r="P864" s="11">
        <v>0</v>
      </c>
      <c r="Q864" s="11">
        <v>201602079</v>
      </c>
      <c r="R864" s="11">
        <v>9</v>
      </c>
    </row>
    <row r="865" spans="1:18">
      <c r="A865" t="str">
        <f t="shared" si="13"/>
        <v>9-201602079-18_41_30</v>
      </c>
      <c r="B865" s="11" t="s">
        <v>654</v>
      </c>
      <c r="C865" s="11">
        <v>0</v>
      </c>
      <c r="D865" s="11">
        <v>0</v>
      </c>
      <c r="E865" s="11">
        <v>0</v>
      </c>
      <c r="F865" s="11">
        <v>1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1</v>
      </c>
      <c r="Q865" s="11">
        <v>201602079</v>
      </c>
      <c r="R865" s="11">
        <v>9</v>
      </c>
    </row>
    <row r="866" spans="1:18">
      <c r="A866" t="str">
        <f t="shared" si="13"/>
        <v>9-201602079-18_46_30</v>
      </c>
      <c r="B866" s="11" t="s">
        <v>655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1</v>
      </c>
      <c r="O866" s="11">
        <v>0</v>
      </c>
      <c r="P866" s="11">
        <v>0</v>
      </c>
      <c r="Q866" s="11">
        <v>201602079</v>
      </c>
      <c r="R866" s="11">
        <v>9</v>
      </c>
    </row>
    <row r="867" spans="1:18">
      <c r="A867" t="str">
        <f t="shared" si="13"/>
        <v>9-201602079-18_51_30</v>
      </c>
      <c r="B867" s="11" t="s">
        <v>656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1</v>
      </c>
      <c r="O867" s="11">
        <v>0</v>
      </c>
      <c r="P867" s="11">
        <v>0</v>
      </c>
      <c r="Q867" s="11">
        <v>201602079</v>
      </c>
      <c r="R867" s="11">
        <v>9</v>
      </c>
    </row>
    <row r="868" spans="1:18">
      <c r="A868" t="str">
        <f t="shared" si="13"/>
        <v>9-201602079-18_56_30</v>
      </c>
      <c r="B868" s="11" t="s">
        <v>657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1</v>
      </c>
      <c r="O868" s="11">
        <v>0</v>
      </c>
      <c r="P868" s="11">
        <v>0</v>
      </c>
      <c r="Q868" s="11">
        <v>201602079</v>
      </c>
      <c r="R868" s="11">
        <v>9</v>
      </c>
    </row>
    <row r="869" spans="1:18">
      <c r="A869" t="str">
        <f t="shared" si="13"/>
        <v>9-201602079-19_01_30</v>
      </c>
      <c r="B869" s="11" t="s">
        <v>658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1</v>
      </c>
      <c r="O869" s="11">
        <v>0</v>
      </c>
      <c r="P869" s="11">
        <v>0</v>
      </c>
      <c r="Q869" s="11">
        <v>201602079</v>
      </c>
      <c r="R869" s="11">
        <v>9</v>
      </c>
    </row>
    <row r="870" spans="1:18">
      <c r="A870" t="str">
        <f t="shared" si="13"/>
        <v>9-201602079-19_06_30</v>
      </c>
      <c r="B870" s="11" t="s">
        <v>659</v>
      </c>
      <c r="C870" s="11">
        <v>0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1</v>
      </c>
      <c r="O870" s="11">
        <v>0</v>
      </c>
      <c r="P870" s="11">
        <v>0</v>
      </c>
      <c r="Q870" s="11">
        <v>201602079</v>
      </c>
      <c r="R870" s="11">
        <v>9</v>
      </c>
    </row>
    <row r="871" spans="1:18">
      <c r="A871" t="str">
        <f t="shared" si="13"/>
        <v>9-201602079-19_11_30</v>
      </c>
      <c r="B871" s="11" t="s">
        <v>660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1</v>
      </c>
      <c r="O871" s="11">
        <v>0</v>
      </c>
      <c r="P871" s="11">
        <v>0</v>
      </c>
      <c r="Q871" s="11">
        <v>201602079</v>
      </c>
      <c r="R871" s="11">
        <v>9</v>
      </c>
    </row>
    <row r="872" spans="1:18">
      <c r="A872" t="str">
        <f t="shared" si="13"/>
        <v>9-201602079-19_16_30</v>
      </c>
      <c r="B872" s="11" t="s">
        <v>661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1</v>
      </c>
      <c r="O872" s="11">
        <v>0</v>
      </c>
      <c r="P872" s="11">
        <v>0</v>
      </c>
      <c r="Q872" s="11">
        <v>201602079</v>
      </c>
      <c r="R872" s="11">
        <v>9</v>
      </c>
    </row>
    <row r="873" spans="1:18">
      <c r="A873" t="str">
        <f t="shared" si="13"/>
        <v>9-201602079-19_21_30</v>
      </c>
      <c r="B873" s="11" t="s">
        <v>662</v>
      </c>
      <c r="C873" s="11">
        <v>1</v>
      </c>
      <c r="D873" s="11">
        <v>1</v>
      </c>
      <c r="E873" s="11">
        <v>1</v>
      </c>
      <c r="F873" s="11">
        <v>0</v>
      </c>
      <c r="G873" s="11">
        <v>0</v>
      </c>
      <c r="H873" s="11">
        <v>0</v>
      </c>
      <c r="I873" s="11">
        <v>0</v>
      </c>
      <c r="J873" s="11">
        <v>1</v>
      </c>
      <c r="K873" s="11">
        <v>1</v>
      </c>
      <c r="L873" s="11">
        <v>1</v>
      </c>
      <c r="M873" s="11">
        <v>0</v>
      </c>
      <c r="N873" s="11">
        <v>0</v>
      </c>
      <c r="O873" s="11">
        <v>0</v>
      </c>
      <c r="P873" s="11">
        <v>0</v>
      </c>
      <c r="Q873" s="11">
        <v>201602079</v>
      </c>
      <c r="R873" s="11">
        <v>9</v>
      </c>
    </row>
    <row r="874" spans="1:18">
      <c r="A874" t="str">
        <f t="shared" si="13"/>
        <v>9-201602079-20_06_32</v>
      </c>
      <c r="B874" s="11" t="s">
        <v>663</v>
      </c>
      <c r="C874" s="11">
        <v>1</v>
      </c>
      <c r="D874" s="11">
        <v>1</v>
      </c>
      <c r="E874" s="11">
        <v>1</v>
      </c>
      <c r="F874" s="11">
        <v>0</v>
      </c>
      <c r="G874" s="11">
        <v>0</v>
      </c>
      <c r="H874" s="11">
        <v>0</v>
      </c>
      <c r="I874" s="11">
        <v>0</v>
      </c>
      <c r="J874" s="11">
        <v>1</v>
      </c>
      <c r="K874" s="11">
        <v>1</v>
      </c>
      <c r="L874" s="11">
        <v>1</v>
      </c>
      <c r="M874" s="11">
        <v>0</v>
      </c>
      <c r="N874" s="11">
        <v>0</v>
      </c>
      <c r="O874" s="11">
        <v>0</v>
      </c>
      <c r="P874" s="11">
        <v>0</v>
      </c>
      <c r="Q874" s="11">
        <v>201602079</v>
      </c>
      <c r="R874" s="11">
        <v>9</v>
      </c>
    </row>
    <row r="875" spans="1:18">
      <c r="A875" t="str">
        <f t="shared" si="13"/>
        <v>9-201602079-20_11_32</v>
      </c>
      <c r="B875" s="11" t="s">
        <v>664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1</v>
      </c>
      <c r="O875" s="11">
        <v>0</v>
      </c>
      <c r="P875" s="11">
        <v>0</v>
      </c>
      <c r="Q875" s="11">
        <v>201602079</v>
      </c>
      <c r="R875" s="11">
        <v>9</v>
      </c>
    </row>
    <row r="876" spans="1:18">
      <c r="A876" t="str">
        <f t="shared" si="13"/>
        <v>9-201602079-20_16_32</v>
      </c>
      <c r="B876" s="11" t="s">
        <v>665</v>
      </c>
      <c r="C876" s="11">
        <v>0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1</v>
      </c>
      <c r="O876" s="11">
        <v>0</v>
      </c>
      <c r="P876" s="11">
        <v>0</v>
      </c>
      <c r="Q876" s="11">
        <v>201602079</v>
      </c>
      <c r="R876" s="11">
        <v>9</v>
      </c>
    </row>
    <row r="877" spans="1:18">
      <c r="A877" t="str">
        <f t="shared" si="13"/>
        <v>9-201602079-20_21_32</v>
      </c>
      <c r="B877" s="11" t="s">
        <v>666</v>
      </c>
      <c r="C877" s="11">
        <v>0</v>
      </c>
      <c r="D877" s="11">
        <v>0</v>
      </c>
      <c r="E877" s="11">
        <v>0</v>
      </c>
      <c r="F877" s="11">
        <v>1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1</v>
      </c>
      <c r="Q877" s="11">
        <v>201602079</v>
      </c>
      <c r="R877" s="11">
        <v>9</v>
      </c>
    </row>
    <row r="878" spans="1:18">
      <c r="A878" t="str">
        <f t="shared" si="13"/>
        <v>9-201602079-20_26_32</v>
      </c>
      <c r="B878" s="11" t="s">
        <v>667</v>
      </c>
      <c r="C878" s="11">
        <v>0</v>
      </c>
      <c r="D878" s="11">
        <v>1</v>
      </c>
      <c r="E878" s="11">
        <v>0</v>
      </c>
      <c r="F878" s="11">
        <v>0</v>
      </c>
      <c r="G878" s="11">
        <v>0</v>
      </c>
      <c r="H878" s="11">
        <v>1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201602079</v>
      </c>
      <c r="R878" s="11">
        <v>9</v>
      </c>
    </row>
    <row r="879" spans="1:18">
      <c r="A879" t="str">
        <f t="shared" si="13"/>
        <v>9-201602079-20_31_32</v>
      </c>
      <c r="B879" s="11" t="s">
        <v>668</v>
      </c>
      <c r="C879" s="11">
        <v>0</v>
      </c>
      <c r="D879" s="11">
        <v>0</v>
      </c>
      <c r="E879" s="11">
        <v>0</v>
      </c>
      <c r="F879" s="11">
        <v>1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1</v>
      </c>
      <c r="Q879" s="11">
        <v>201602079</v>
      </c>
      <c r="R879" s="11">
        <v>9</v>
      </c>
    </row>
    <row r="880" spans="1:18">
      <c r="A880" t="str">
        <f t="shared" si="13"/>
        <v>9-201602079-20_36_32</v>
      </c>
      <c r="B880" s="11" t="s">
        <v>670</v>
      </c>
      <c r="C880" s="11">
        <v>0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1</v>
      </c>
      <c r="O880" s="11">
        <v>0</v>
      </c>
      <c r="P880" s="11">
        <v>0</v>
      </c>
      <c r="Q880" s="11">
        <v>201602079</v>
      </c>
      <c r="R880" s="11">
        <v>9</v>
      </c>
    </row>
    <row r="881" spans="1:18">
      <c r="A881" t="str">
        <f t="shared" si="13"/>
        <v>9-201602079-20_41_32</v>
      </c>
      <c r="B881" s="11" t="s">
        <v>671</v>
      </c>
      <c r="C881" s="11">
        <v>1</v>
      </c>
      <c r="D881" s="11">
        <v>1</v>
      </c>
      <c r="E881" s="11">
        <v>1</v>
      </c>
      <c r="F881" s="11">
        <v>0</v>
      </c>
      <c r="G881" s="11">
        <v>0</v>
      </c>
      <c r="H881" s="11">
        <v>0</v>
      </c>
      <c r="I881" s="11">
        <v>0</v>
      </c>
      <c r="J881" s="11">
        <v>1</v>
      </c>
      <c r="K881" s="11">
        <v>1</v>
      </c>
      <c r="L881" s="11">
        <v>1</v>
      </c>
      <c r="M881" s="11">
        <v>0</v>
      </c>
      <c r="N881" s="11">
        <v>0</v>
      </c>
      <c r="O881" s="11">
        <v>0</v>
      </c>
      <c r="P881" s="11">
        <v>0</v>
      </c>
      <c r="Q881" s="11">
        <v>201602079</v>
      </c>
      <c r="R881" s="11">
        <v>9</v>
      </c>
    </row>
    <row r="882" spans="1:18">
      <c r="A882" t="str">
        <f t="shared" si="13"/>
        <v>9-201602079-21_20_21</v>
      </c>
      <c r="B882" s="11" t="s">
        <v>672</v>
      </c>
      <c r="C882" s="11">
        <v>0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1</v>
      </c>
      <c r="O882" s="11">
        <v>0</v>
      </c>
      <c r="P882" s="11">
        <v>0</v>
      </c>
      <c r="Q882" s="11">
        <v>201602079</v>
      </c>
      <c r="R882" s="11">
        <v>9</v>
      </c>
    </row>
    <row r="883" spans="1:18">
      <c r="A883" t="str">
        <f t="shared" si="13"/>
        <v>9-201602089-07_50_02</v>
      </c>
      <c r="B883" s="11" t="s">
        <v>4824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1</v>
      </c>
      <c r="P883" s="11">
        <v>0</v>
      </c>
      <c r="Q883" s="11">
        <v>201602089</v>
      </c>
      <c r="R883" s="11">
        <v>9</v>
      </c>
    </row>
    <row r="884" spans="1:18">
      <c r="A884" t="str">
        <f t="shared" si="13"/>
        <v>9-201602089-07_55_02</v>
      </c>
      <c r="B884" s="11" t="s">
        <v>4825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1</v>
      </c>
      <c r="P884" s="11">
        <v>0</v>
      </c>
      <c r="Q884" s="11">
        <v>201602089</v>
      </c>
      <c r="R884" s="11">
        <v>9</v>
      </c>
    </row>
    <row r="885" spans="1:18">
      <c r="A885" t="str">
        <f t="shared" si="13"/>
        <v>9-201602089-08_00_02</v>
      </c>
      <c r="B885" s="11" t="s">
        <v>4826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1</v>
      </c>
      <c r="P885" s="11">
        <v>0</v>
      </c>
      <c r="Q885" s="11">
        <v>201602089</v>
      </c>
      <c r="R885" s="11">
        <v>9</v>
      </c>
    </row>
    <row r="886" spans="1:18">
      <c r="A886" t="str">
        <f t="shared" si="13"/>
        <v>9-201602089-08_05_02</v>
      </c>
      <c r="B886" s="11" t="s">
        <v>4827</v>
      </c>
      <c r="C886" s="11">
        <v>0</v>
      </c>
      <c r="D886" s="11">
        <v>0</v>
      </c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1</v>
      </c>
      <c r="P886" s="11">
        <v>0</v>
      </c>
      <c r="Q886" s="11">
        <v>201602089</v>
      </c>
      <c r="R886" s="11">
        <v>9</v>
      </c>
    </row>
    <row r="887" spans="1:18">
      <c r="A887" t="str">
        <f t="shared" si="13"/>
        <v>9-201602089-08_10_02</v>
      </c>
      <c r="B887" s="11" t="s">
        <v>4828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1</v>
      </c>
      <c r="P887" s="11">
        <v>0</v>
      </c>
      <c r="Q887" s="11">
        <v>201602089</v>
      </c>
      <c r="R887" s="11">
        <v>9</v>
      </c>
    </row>
    <row r="888" spans="1:18">
      <c r="A888" t="str">
        <f t="shared" si="13"/>
        <v>9-201602089-08_15_02</v>
      </c>
      <c r="B888" s="11" t="s">
        <v>4829</v>
      </c>
      <c r="C888" s="11">
        <v>0</v>
      </c>
      <c r="D888" s="11">
        <v>0</v>
      </c>
      <c r="E888" s="11">
        <v>0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1</v>
      </c>
      <c r="P888" s="11">
        <v>0</v>
      </c>
      <c r="Q888" s="11">
        <v>201602089</v>
      </c>
      <c r="R888" s="11">
        <v>9</v>
      </c>
    </row>
    <row r="889" spans="1:18">
      <c r="A889" t="str">
        <f t="shared" si="13"/>
        <v>9-201602089-08_20_02</v>
      </c>
      <c r="B889" s="11" t="s">
        <v>4830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1</v>
      </c>
      <c r="P889" s="11">
        <v>0</v>
      </c>
      <c r="Q889" s="11">
        <v>201602089</v>
      </c>
      <c r="R889" s="11">
        <v>9</v>
      </c>
    </row>
    <row r="890" spans="1:18">
      <c r="A890" t="str">
        <f t="shared" si="13"/>
        <v>9-201602089-08_25_02</v>
      </c>
      <c r="B890" s="11" t="s">
        <v>4831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1</v>
      </c>
      <c r="P890" s="11">
        <v>0</v>
      </c>
      <c r="Q890" s="11">
        <v>201602089</v>
      </c>
      <c r="R890" s="11">
        <v>9</v>
      </c>
    </row>
    <row r="891" spans="1:18">
      <c r="A891" t="str">
        <f t="shared" si="13"/>
        <v>9-201602089-08_30_02</v>
      </c>
      <c r="B891" s="11" t="s">
        <v>4832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1</v>
      </c>
      <c r="P891" s="11">
        <v>0</v>
      </c>
      <c r="Q891" s="11">
        <v>201602089</v>
      </c>
      <c r="R891" s="11">
        <v>9</v>
      </c>
    </row>
    <row r="892" spans="1:18">
      <c r="A892" t="str">
        <f t="shared" si="13"/>
        <v>9-201602089-08_35_02</v>
      </c>
      <c r="B892" s="11" t="s">
        <v>4833</v>
      </c>
      <c r="C892" s="11">
        <v>0</v>
      </c>
      <c r="D892" s="11">
        <v>0</v>
      </c>
      <c r="E892" s="11">
        <v>0</v>
      </c>
      <c r="F892" s="11">
        <v>0</v>
      </c>
      <c r="G892" s="11">
        <v>0</v>
      </c>
      <c r="H892" s="11">
        <v>0</v>
      </c>
      <c r="I892" s="11">
        <v>0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1</v>
      </c>
      <c r="P892" s="11">
        <v>0</v>
      </c>
      <c r="Q892" s="11">
        <v>201602089</v>
      </c>
      <c r="R892" s="11">
        <v>9</v>
      </c>
    </row>
    <row r="893" spans="1:18">
      <c r="A893" t="str">
        <f t="shared" si="13"/>
        <v>9-201602089-08_40_02</v>
      </c>
      <c r="B893" s="11" t="s">
        <v>4834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1</v>
      </c>
      <c r="P893" s="11">
        <v>0</v>
      </c>
      <c r="Q893" s="11">
        <v>201602089</v>
      </c>
      <c r="R893" s="11">
        <v>9</v>
      </c>
    </row>
    <row r="894" spans="1:18">
      <c r="A894" t="str">
        <f t="shared" si="13"/>
        <v>9-201602089-08_45_02</v>
      </c>
      <c r="B894" s="11" t="s">
        <v>4835</v>
      </c>
      <c r="C894" s="11">
        <v>0</v>
      </c>
      <c r="D894" s="11">
        <v>0</v>
      </c>
      <c r="E894" s="11">
        <v>0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1</v>
      </c>
      <c r="P894" s="11">
        <v>0</v>
      </c>
      <c r="Q894" s="11">
        <v>201602089</v>
      </c>
      <c r="R894" s="11">
        <v>9</v>
      </c>
    </row>
    <row r="895" spans="1:18">
      <c r="A895" t="str">
        <f t="shared" si="13"/>
        <v>9-201602089-08_50_02</v>
      </c>
      <c r="B895" s="11" t="s">
        <v>4836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1</v>
      </c>
      <c r="P895" s="11">
        <v>0</v>
      </c>
      <c r="Q895" s="11">
        <v>201602089</v>
      </c>
      <c r="R895" s="11">
        <v>9</v>
      </c>
    </row>
    <row r="896" spans="1:18">
      <c r="A896" t="str">
        <f t="shared" si="13"/>
        <v>9-201602089-08_55_02</v>
      </c>
      <c r="B896" s="11" t="s">
        <v>4837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1</v>
      </c>
      <c r="P896" s="11">
        <v>0</v>
      </c>
      <c r="Q896" s="11">
        <v>201602089</v>
      </c>
      <c r="R896" s="11">
        <v>9</v>
      </c>
    </row>
    <row r="897" spans="1:18">
      <c r="A897" t="str">
        <f t="shared" si="13"/>
        <v>9-201602089-09_00_02</v>
      </c>
      <c r="B897" s="11" t="s">
        <v>4838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1</v>
      </c>
      <c r="P897" s="11">
        <v>0</v>
      </c>
      <c r="Q897" s="11">
        <v>201602089</v>
      </c>
      <c r="R897" s="11">
        <v>9</v>
      </c>
    </row>
    <row r="898" spans="1:18">
      <c r="A898" t="str">
        <f t="shared" ref="A898:A961" si="14">R898&amp;"-"&amp;Q898&amp;"-"&amp;B898</f>
        <v>9-201602089-09_05_02</v>
      </c>
      <c r="B898" s="11" t="s">
        <v>4839</v>
      </c>
      <c r="C898" s="11">
        <v>0</v>
      </c>
      <c r="D898" s="11">
        <v>0</v>
      </c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1</v>
      </c>
      <c r="P898" s="11">
        <v>0</v>
      </c>
      <c r="Q898" s="11">
        <v>201602089</v>
      </c>
      <c r="R898" s="11">
        <v>9</v>
      </c>
    </row>
    <row r="899" spans="1:18">
      <c r="A899" t="str">
        <f t="shared" si="14"/>
        <v>9-201602089-09_10_02</v>
      </c>
      <c r="B899" s="11" t="s">
        <v>4840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1</v>
      </c>
      <c r="P899" s="11">
        <v>0</v>
      </c>
      <c r="Q899" s="11">
        <v>201602089</v>
      </c>
      <c r="R899" s="11">
        <v>9</v>
      </c>
    </row>
    <row r="900" spans="1:18">
      <c r="A900" t="str">
        <f t="shared" si="14"/>
        <v>9-201602089-09_15_02</v>
      </c>
      <c r="B900" s="11" t="s">
        <v>4841</v>
      </c>
      <c r="C900" s="11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1</v>
      </c>
      <c r="P900" s="11">
        <v>0</v>
      </c>
      <c r="Q900" s="11">
        <v>201602089</v>
      </c>
      <c r="R900" s="11">
        <v>9</v>
      </c>
    </row>
    <row r="901" spans="1:18">
      <c r="A901" t="str">
        <f t="shared" si="14"/>
        <v>9-201602089-09_20_02</v>
      </c>
      <c r="B901" s="11" t="s">
        <v>4842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1</v>
      </c>
      <c r="P901" s="11">
        <v>0</v>
      </c>
      <c r="Q901" s="11">
        <v>201602089</v>
      </c>
      <c r="R901" s="11">
        <v>9</v>
      </c>
    </row>
    <row r="902" spans="1:18">
      <c r="A902" t="str">
        <f t="shared" si="14"/>
        <v>9-201602089-09_25_02</v>
      </c>
      <c r="B902" s="11" t="s">
        <v>4843</v>
      </c>
      <c r="C902" s="11">
        <v>0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1</v>
      </c>
      <c r="P902" s="11">
        <v>0</v>
      </c>
      <c r="Q902" s="11">
        <v>201602089</v>
      </c>
      <c r="R902" s="11">
        <v>9</v>
      </c>
    </row>
    <row r="903" spans="1:18">
      <c r="A903" t="str">
        <f t="shared" si="14"/>
        <v>9-201602089-09_30_03</v>
      </c>
      <c r="B903" s="11" t="s">
        <v>4844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1</v>
      </c>
      <c r="P903" s="11">
        <v>0</v>
      </c>
      <c r="Q903" s="11">
        <v>201602089</v>
      </c>
      <c r="R903" s="11">
        <v>9</v>
      </c>
    </row>
    <row r="904" spans="1:18">
      <c r="A904" t="str">
        <f t="shared" si="14"/>
        <v>9-201602089-09_35_03</v>
      </c>
      <c r="B904" s="11" t="s">
        <v>4845</v>
      </c>
      <c r="C904" s="11">
        <v>0</v>
      </c>
      <c r="D904" s="11">
        <v>0</v>
      </c>
      <c r="E904" s="11">
        <v>0</v>
      </c>
      <c r="F904" s="11">
        <v>0</v>
      </c>
      <c r="G904" s="11">
        <v>0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  <c r="O904" s="11">
        <v>1</v>
      </c>
      <c r="P904" s="11">
        <v>0</v>
      </c>
      <c r="Q904" s="11">
        <v>201602089</v>
      </c>
      <c r="R904" s="11">
        <v>9</v>
      </c>
    </row>
    <row r="905" spans="1:18">
      <c r="A905" t="str">
        <f t="shared" si="14"/>
        <v>9-201602089-09_40_03</v>
      </c>
      <c r="B905" s="11" t="s">
        <v>4846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1</v>
      </c>
      <c r="P905" s="11">
        <v>0</v>
      </c>
      <c r="Q905" s="11">
        <v>201602089</v>
      </c>
      <c r="R905" s="11">
        <v>9</v>
      </c>
    </row>
    <row r="906" spans="1:18">
      <c r="A906" t="str">
        <f t="shared" si="14"/>
        <v>9-201602089-09_45_03</v>
      </c>
      <c r="B906" s="11" t="s">
        <v>673</v>
      </c>
      <c r="C906" s="11">
        <v>1</v>
      </c>
      <c r="D906" s="11">
        <v>1</v>
      </c>
      <c r="E906" s="11">
        <v>1</v>
      </c>
      <c r="F906" s="11">
        <v>0</v>
      </c>
      <c r="G906" s="11">
        <v>0</v>
      </c>
      <c r="H906" s="11">
        <v>0</v>
      </c>
      <c r="I906" s="11">
        <v>0</v>
      </c>
      <c r="J906" s="11">
        <v>1</v>
      </c>
      <c r="K906" s="11">
        <v>1</v>
      </c>
      <c r="L906" s="11">
        <v>1</v>
      </c>
      <c r="M906" s="11">
        <v>0</v>
      </c>
      <c r="N906" s="11">
        <v>0</v>
      </c>
      <c r="O906" s="11">
        <v>0</v>
      </c>
      <c r="P906" s="11">
        <v>0</v>
      </c>
      <c r="Q906" s="11">
        <v>201602089</v>
      </c>
      <c r="R906" s="11">
        <v>9</v>
      </c>
    </row>
    <row r="907" spans="1:18">
      <c r="A907" t="str">
        <f t="shared" si="14"/>
        <v>9-201602089-09_50_03</v>
      </c>
      <c r="B907" s="11" t="s">
        <v>1547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1</v>
      </c>
      <c r="P907" s="11">
        <v>0</v>
      </c>
      <c r="Q907" s="11">
        <v>201602089</v>
      </c>
      <c r="R907" s="11">
        <v>9</v>
      </c>
    </row>
    <row r="908" spans="1:18">
      <c r="A908" t="str">
        <f t="shared" si="14"/>
        <v>9-201602089-09_55_03</v>
      </c>
      <c r="B908" s="11" t="s">
        <v>1548</v>
      </c>
      <c r="C908" s="11">
        <v>0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1</v>
      </c>
      <c r="P908" s="11">
        <v>0</v>
      </c>
      <c r="Q908" s="11">
        <v>201602089</v>
      </c>
      <c r="R908" s="11">
        <v>9</v>
      </c>
    </row>
    <row r="909" spans="1:18">
      <c r="A909" t="str">
        <f t="shared" si="14"/>
        <v>9-201602089-10_00_03</v>
      </c>
      <c r="B909" s="11" t="s">
        <v>1549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1</v>
      </c>
      <c r="P909" s="11">
        <v>0</v>
      </c>
      <c r="Q909" s="11">
        <v>201602089</v>
      </c>
      <c r="R909" s="11">
        <v>9</v>
      </c>
    </row>
    <row r="910" spans="1:18">
      <c r="A910" t="str">
        <f t="shared" si="14"/>
        <v>9-201602089-10_05_03</v>
      </c>
      <c r="B910" s="11" t="s">
        <v>4847</v>
      </c>
      <c r="C910" s="11">
        <v>0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1</v>
      </c>
      <c r="P910" s="11">
        <v>0</v>
      </c>
      <c r="Q910" s="11">
        <v>201602089</v>
      </c>
      <c r="R910" s="11">
        <v>9</v>
      </c>
    </row>
    <row r="911" spans="1:18">
      <c r="A911" t="str">
        <f t="shared" si="14"/>
        <v>9-201602089-10_10_03</v>
      </c>
      <c r="B911" s="11" t="s">
        <v>4848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1</v>
      </c>
      <c r="P911" s="11">
        <v>0</v>
      </c>
      <c r="Q911" s="11">
        <v>201602089</v>
      </c>
      <c r="R911" s="11">
        <v>9</v>
      </c>
    </row>
    <row r="912" spans="1:18">
      <c r="A912" t="str">
        <f t="shared" si="14"/>
        <v>9-201602089-10_15_03</v>
      </c>
      <c r="B912" s="11" t="s">
        <v>4849</v>
      </c>
      <c r="C912" s="11">
        <v>0</v>
      </c>
      <c r="D912" s="11">
        <v>0</v>
      </c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1</v>
      </c>
      <c r="P912" s="11">
        <v>0</v>
      </c>
      <c r="Q912" s="11">
        <v>201602089</v>
      </c>
      <c r="R912" s="11">
        <v>9</v>
      </c>
    </row>
    <row r="913" spans="1:18">
      <c r="A913" t="str">
        <f t="shared" si="14"/>
        <v>9-201602089-10_20_03</v>
      </c>
      <c r="B913" s="11" t="s">
        <v>4850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1</v>
      </c>
      <c r="P913" s="11">
        <v>0</v>
      </c>
      <c r="Q913" s="11">
        <v>201602089</v>
      </c>
      <c r="R913" s="11">
        <v>9</v>
      </c>
    </row>
    <row r="914" spans="1:18">
      <c r="A914" t="str">
        <f t="shared" si="14"/>
        <v>9-201602089-10_25_03</v>
      </c>
      <c r="B914" s="11" t="s">
        <v>4851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1</v>
      </c>
      <c r="P914" s="11">
        <v>0</v>
      </c>
      <c r="Q914" s="11">
        <v>201602089</v>
      </c>
      <c r="R914" s="11">
        <v>9</v>
      </c>
    </row>
    <row r="915" spans="1:18">
      <c r="A915" t="str">
        <f t="shared" si="14"/>
        <v>9-201602089-10_30_03</v>
      </c>
      <c r="B915" s="11" t="s">
        <v>4852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1</v>
      </c>
      <c r="P915" s="11">
        <v>0</v>
      </c>
      <c r="Q915" s="11">
        <v>201602089</v>
      </c>
      <c r="R915" s="11">
        <v>9</v>
      </c>
    </row>
    <row r="916" spans="1:18">
      <c r="A916" t="str">
        <f t="shared" si="14"/>
        <v>9-201602089-10_35_03</v>
      </c>
      <c r="B916" s="11" t="s">
        <v>4853</v>
      </c>
      <c r="C916" s="11">
        <v>0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1</v>
      </c>
      <c r="P916" s="11">
        <v>0</v>
      </c>
      <c r="Q916" s="11">
        <v>201602089</v>
      </c>
      <c r="R916" s="11">
        <v>9</v>
      </c>
    </row>
    <row r="917" spans="1:18">
      <c r="A917" t="str">
        <f t="shared" si="14"/>
        <v>9-201602089-10_40_03</v>
      </c>
      <c r="B917" s="11" t="s">
        <v>4854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1</v>
      </c>
      <c r="P917" s="11">
        <v>0</v>
      </c>
      <c r="Q917" s="11">
        <v>201602089</v>
      </c>
      <c r="R917" s="11">
        <v>9</v>
      </c>
    </row>
    <row r="918" spans="1:18">
      <c r="A918" t="str">
        <f t="shared" si="14"/>
        <v>9-201602089-10_45_03</v>
      </c>
      <c r="B918" s="11" t="s">
        <v>4855</v>
      </c>
      <c r="C918" s="11">
        <v>0</v>
      </c>
      <c r="D918" s="11">
        <v>0</v>
      </c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1</v>
      </c>
      <c r="P918" s="11">
        <v>0</v>
      </c>
      <c r="Q918" s="11">
        <v>201602089</v>
      </c>
      <c r="R918" s="11">
        <v>9</v>
      </c>
    </row>
    <row r="919" spans="1:18">
      <c r="A919" t="str">
        <f t="shared" si="14"/>
        <v>9-201602089-10_50_03</v>
      </c>
      <c r="B919" s="11" t="s">
        <v>4856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1</v>
      </c>
      <c r="P919" s="11">
        <v>0</v>
      </c>
      <c r="Q919" s="11">
        <v>201602089</v>
      </c>
      <c r="R919" s="11">
        <v>9</v>
      </c>
    </row>
    <row r="920" spans="1:18">
      <c r="A920" t="str">
        <f t="shared" si="14"/>
        <v>9-201602089-10_55_03</v>
      </c>
      <c r="B920" s="11" t="s">
        <v>4857</v>
      </c>
      <c r="C920" s="11">
        <v>0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1</v>
      </c>
      <c r="P920" s="11">
        <v>0</v>
      </c>
      <c r="Q920" s="11">
        <v>201602089</v>
      </c>
      <c r="R920" s="11">
        <v>9</v>
      </c>
    </row>
    <row r="921" spans="1:18">
      <c r="A921" t="str">
        <f t="shared" si="14"/>
        <v>9-201602089-11_00_03</v>
      </c>
      <c r="B921" s="11" t="s">
        <v>4858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1</v>
      </c>
      <c r="P921" s="11">
        <v>0</v>
      </c>
      <c r="Q921" s="11">
        <v>201602089</v>
      </c>
      <c r="R921" s="11">
        <v>9</v>
      </c>
    </row>
    <row r="922" spans="1:18">
      <c r="A922" t="str">
        <f t="shared" si="14"/>
        <v>9-201602089-11_05_03</v>
      </c>
      <c r="B922" s="11" t="s">
        <v>4859</v>
      </c>
      <c r="C922" s="11">
        <v>0</v>
      </c>
      <c r="D922" s="11">
        <v>0</v>
      </c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v>0</v>
      </c>
      <c r="O922" s="11">
        <v>1</v>
      </c>
      <c r="P922" s="11">
        <v>0</v>
      </c>
      <c r="Q922" s="11">
        <v>201602089</v>
      </c>
      <c r="R922" s="11">
        <v>9</v>
      </c>
    </row>
    <row r="923" spans="1:18">
      <c r="A923" t="str">
        <f t="shared" si="14"/>
        <v>9-201602089-11_10_03</v>
      </c>
      <c r="B923" s="11" t="s">
        <v>4860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1</v>
      </c>
      <c r="P923" s="11">
        <v>0</v>
      </c>
      <c r="Q923" s="11">
        <v>201602089</v>
      </c>
      <c r="R923" s="11">
        <v>9</v>
      </c>
    </row>
    <row r="924" spans="1:18">
      <c r="A924" t="str">
        <f t="shared" si="14"/>
        <v>9-201602089-11_15_03</v>
      </c>
      <c r="B924" s="11" t="s">
        <v>4861</v>
      </c>
      <c r="C924" s="11">
        <v>0</v>
      </c>
      <c r="D924" s="11">
        <v>0</v>
      </c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1</v>
      </c>
      <c r="P924" s="11">
        <v>0</v>
      </c>
      <c r="Q924" s="11">
        <v>201602089</v>
      </c>
      <c r="R924" s="11">
        <v>9</v>
      </c>
    </row>
    <row r="925" spans="1:18">
      <c r="A925" t="str">
        <f t="shared" si="14"/>
        <v>9-201602089-11_20_03</v>
      </c>
      <c r="B925" s="11" t="s">
        <v>4043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1</v>
      </c>
      <c r="P925" s="11">
        <v>0</v>
      </c>
      <c r="Q925" s="11">
        <v>201602089</v>
      </c>
      <c r="R925" s="11">
        <v>9</v>
      </c>
    </row>
    <row r="926" spans="1:18">
      <c r="A926" t="str">
        <f t="shared" si="14"/>
        <v>9-201602089-11_25_03</v>
      </c>
      <c r="B926" s="11" t="s">
        <v>3395</v>
      </c>
      <c r="C926" s="11">
        <v>0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1</v>
      </c>
      <c r="P926" s="11">
        <v>0</v>
      </c>
      <c r="Q926" s="11">
        <v>201602089</v>
      </c>
      <c r="R926" s="11">
        <v>9</v>
      </c>
    </row>
    <row r="927" spans="1:18">
      <c r="A927" t="str">
        <f t="shared" si="14"/>
        <v>9-201602089-11_30_03</v>
      </c>
      <c r="B927" s="11" t="s">
        <v>3396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1</v>
      </c>
      <c r="P927" s="11">
        <v>0</v>
      </c>
      <c r="Q927" s="11">
        <v>201602089</v>
      </c>
      <c r="R927" s="11">
        <v>9</v>
      </c>
    </row>
    <row r="928" spans="1:18">
      <c r="A928" t="str">
        <f t="shared" si="14"/>
        <v>9-201602089-11_35_03</v>
      </c>
      <c r="B928" s="11" t="s">
        <v>3397</v>
      </c>
      <c r="C928" s="11">
        <v>0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1</v>
      </c>
      <c r="P928" s="11">
        <v>0</v>
      </c>
      <c r="Q928" s="11">
        <v>201602089</v>
      </c>
      <c r="R928" s="11">
        <v>9</v>
      </c>
    </row>
    <row r="929" spans="1:18">
      <c r="A929" t="str">
        <f t="shared" si="14"/>
        <v>9-201602089-11_40_03</v>
      </c>
      <c r="B929" s="11" t="s">
        <v>3398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1</v>
      </c>
      <c r="P929" s="11">
        <v>0</v>
      </c>
      <c r="Q929" s="11">
        <v>201602089</v>
      </c>
      <c r="R929" s="11">
        <v>9</v>
      </c>
    </row>
    <row r="930" spans="1:18">
      <c r="A930" t="str">
        <f t="shared" si="14"/>
        <v>9-201602089-15_46_49</v>
      </c>
      <c r="B930" s="11" t="s">
        <v>674</v>
      </c>
      <c r="C930" s="11">
        <v>1</v>
      </c>
      <c r="D930" s="11">
        <v>1</v>
      </c>
      <c r="E930" s="11">
        <v>1</v>
      </c>
      <c r="F930" s="11">
        <v>0</v>
      </c>
      <c r="G930" s="11">
        <v>0</v>
      </c>
      <c r="H930" s="11">
        <v>0</v>
      </c>
      <c r="I930" s="11">
        <v>0</v>
      </c>
      <c r="J930" s="11">
        <v>1</v>
      </c>
      <c r="K930" s="11">
        <v>1</v>
      </c>
      <c r="L930" s="11">
        <v>1</v>
      </c>
      <c r="M930" s="11">
        <v>0</v>
      </c>
      <c r="N930" s="11">
        <v>0</v>
      </c>
      <c r="O930" s="11">
        <v>0</v>
      </c>
      <c r="P930" s="11">
        <v>0</v>
      </c>
      <c r="Q930" s="11">
        <v>201602089</v>
      </c>
      <c r="R930" s="11">
        <v>9</v>
      </c>
    </row>
    <row r="931" spans="1:18">
      <c r="A931" t="str">
        <f t="shared" si="14"/>
        <v>9-201602089-15_51_49</v>
      </c>
      <c r="B931" s="11" t="s">
        <v>675</v>
      </c>
      <c r="C931" s="11">
        <v>0</v>
      </c>
      <c r="D931" s="11">
        <v>0</v>
      </c>
      <c r="E931" s="11">
        <v>0</v>
      </c>
      <c r="F931" s="11">
        <v>1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1</v>
      </c>
      <c r="Q931" s="11">
        <v>201602089</v>
      </c>
      <c r="R931" s="11">
        <v>9</v>
      </c>
    </row>
    <row r="932" spans="1:18">
      <c r="A932" t="str">
        <f t="shared" si="14"/>
        <v>9-201602089-15_56_49</v>
      </c>
      <c r="B932" s="11" t="s">
        <v>676</v>
      </c>
      <c r="C932" s="11">
        <v>0</v>
      </c>
      <c r="D932" s="11">
        <v>0</v>
      </c>
      <c r="E932" s="11">
        <v>0</v>
      </c>
      <c r="F932" s="11">
        <v>1</v>
      </c>
      <c r="G932" s="11">
        <v>0</v>
      </c>
      <c r="H932" s="11">
        <v>0</v>
      </c>
      <c r="I932" s="11">
        <v>0</v>
      </c>
      <c r="J932" s="11">
        <v>0</v>
      </c>
      <c r="K932" s="11">
        <v>0</v>
      </c>
      <c r="L932" s="11">
        <v>0</v>
      </c>
      <c r="M932" s="11">
        <v>0</v>
      </c>
      <c r="N932" s="11">
        <v>0</v>
      </c>
      <c r="O932" s="11">
        <v>0</v>
      </c>
      <c r="P932" s="11">
        <v>1</v>
      </c>
      <c r="Q932" s="11">
        <v>201602089</v>
      </c>
      <c r="R932" s="11">
        <v>9</v>
      </c>
    </row>
    <row r="933" spans="1:18">
      <c r="A933" t="str">
        <f t="shared" si="14"/>
        <v>9-201602089-16_01_49</v>
      </c>
      <c r="B933" s="11" t="s">
        <v>677</v>
      </c>
      <c r="C933" s="11">
        <v>1</v>
      </c>
      <c r="D933" s="11">
        <v>1</v>
      </c>
      <c r="E933" s="11">
        <v>1</v>
      </c>
      <c r="F933" s="11">
        <v>0</v>
      </c>
      <c r="G933" s="11">
        <v>0</v>
      </c>
      <c r="H933" s="11">
        <v>0</v>
      </c>
      <c r="I933" s="11">
        <v>0</v>
      </c>
      <c r="J933" s="11">
        <v>1</v>
      </c>
      <c r="K933" s="11">
        <v>1</v>
      </c>
      <c r="L933" s="11">
        <v>1</v>
      </c>
      <c r="M933" s="11">
        <v>0</v>
      </c>
      <c r="N933" s="11">
        <v>0</v>
      </c>
      <c r="O933" s="11">
        <v>0</v>
      </c>
      <c r="P933" s="11">
        <v>0</v>
      </c>
      <c r="Q933" s="11">
        <v>201602089</v>
      </c>
      <c r="R933" s="11">
        <v>9</v>
      </c>
    </row>
    <row r="934" spans="1:18">
      <c r="A934" t="str">
        <f t="shared" si="14"/>
        <v>9-201602089-16_06_49</v>
      </c>
      <c r="B934" s="11" t="s">
        <v>678</v>
      </c>
      <c r="C934" s="11">
        <v>1</v>
      </c>
      <c r="D934" s="11">
        <v>1</v>
      </c>
      <c r="E934" s="11">
        <v>1</v>
      </c>
      <c r="F934" s="11">
        <v>0</v>
      </c>
      <c r="G934" s="11">
        <v>0</v>
      </c>
      <c r="H934" s="11">
        <v>0</v>
      </c>
      <c r="I934" s="11">
        <v>0</v>
      </c>
      <c r="J934" s="11">
        <v>1</v>
      </c>
      <c r="K934" s="11">
        <v>1</v>
      </c>
      <c r="L934" s="11">
        <v>1</v>
      </c>
      <c r="M934" s="11">
        <v>0</v>
      </c>
      <c r="N934" s="11">
        <v>0</v>
      </c>
      <c r="O934" s="11">
        <v>0</v>
      </c>
      <c r="P934" s="11">
        <v>0</v>
      </c>
      <c r="Q934" s="11">
        <v>201602089</v>
      </c>
      <c r="R934" s="11">
        <v>9</v>
      </c>
    </row>
    <row r="935" spans="1:18">
      <c r="A935" t="str">
        <f t="shared" si="14"/>
        <v>9-201602089-16_11_49</v>
      </c>
      <c r="B935" s="11" t="s">
        <v>679</v>
      </c>
      <c r="C935" s="11">
        <v>0</v>
      </c>
      <c r="D935" s="11">
        <v>0</v>
      </c>
      <c r="E935" s="11">
        <v>0</v>
      </c>
      <c r="F935" s="11">
        <v>1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1</v>
      </c>
      <c r="Q935" s="11">
        <v>201602089</v>
      </c>
      <c r="R935" s="11">
        <v>9</v>
      </c>
    </row>
    <row r="936" spans="1:18">
      <c r="A936" t="str">
        <f t="shared" si="14"/>
        <v>9-201602089-16_16_49</v>
      </c>
      <c r="B936" s="11" t="s">
        <v>4862</v>
      </c>
      <c r="C936" s="11">
        <v>0</v>
      </c>
      <c r="D936" s="11">
        <v>0</v>
      </c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1</v>
      </c>
      <c r="P936" s="11">
        <v>0</v>
      </c>
      <c r="Q936" s="11">
        <v>201602089</v>
      </c>
      <c r="R936" s="11">
        <v>9</v>
      </c>
    </row>
    <row r="937" spans="1:18">
      <c r="A937" t="str">
        <f t="shared" si="14"/>
        <v>9-201602089-16_47_10</v>
      </c>
      <c r="B937" s="11" t="s">
        <v>4863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1</v>
      </c>
      <c r="P937" s="11">
        <v>0</v>
      </c>
      <c r="Q937" s="11">
        <v>201602089</v>
      </c>
      <c r="R937" s="11">
        <v>9</v>
      </c>
    </row>
    <row r="938" spans="1:18">
      <c r="A938" t="str">
        <f t="shared" si="14"/>
        <v>9-201602089-16_52_10</v>
      </c>
      <c r="B938" s="11" t="s">
        <v>4864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1</v>
      </c>
      <c r="P938" s="11">
        <v>0</v>
      </c>
      <c r="Q938" s="11">
        <v>201602089</v>
      </c>
      <c r="R938" s="11">
        <v>9</v>
      </c>
    </row>
    <row r="939" spans="1:18">
      <c r="A939" t="str">
        <f t="shared" si="14"/>
        <v>9-201602089-22_00_49</v>
      </c>
      <c r="B939" s="11" t="s">
        <v>4865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1</v>
      </c>
      <c r="P939" s="11">
        <v>0</v>
      </c>
      <c r="Q939" s="11">
        <v>201602089</v>
      </c>
      <c r="R939" s="11">
        <v>9</v>
      </c>
    </row>
    <row r="940" spans="1:18">
      <c r="A940" t="str">
        <f t="shared" si="14"/>
        <v>9-201602089-22_02_02</v>
      </c>
      <c r="B940" s="11" t="s">
        <v>4866</v>
      </c>
      <c r="C940" s="11">
        <v>0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1</v>
      </c>
      <c r="P940" s="11">
        <v>0</v>
      </c>
      <c r="Q940" s="11">
        <v>201602089</v>
      </c>
      <c r="R940" s="11">
        <v>9</v>
      </c>
    </row>
    <row r="941" spans="1:18">
      <c r="A941" t="str">
        <f t="shared" si="14"/>
        <v>9-201602089-22_07_02</v>
      </c>
      <c r="B941" s="11" t="s">
        <v>4867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1</v>
      </c>
      <c r="P941" s="11">
        <v>0</v>
      </c>
      <c r="Q941" s="11">
        <v>201602089</v>
      </c>
      <c r="R941" s="11">
        <v>9</v>
      </c>
    </row>
    <row r="942" spans="1:18">
      <c r="A942" t="str">
        <f t="shared" si="14"/>
        <v>9-201602089-22_12_02</v>
      </c>
      <c r="B942" s="11" t="s">
        <v>4868</v>
      </c>
      <c r="C942" s="11">
        <v>0</v>
      </c>
      <c r="D942" s="11">
        <v>0</v>
      </c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1</v>
      </c>
      <c r="P942" s="11">
        <v>0</v>
      </c>
      <c r="Q942" s="11">
        <v>201602089</v>
      </c>
      <c r="R942" s="11">
        <v>9</v>
      </c>
    </row>
    <row r="943" spans="1:18">
      <c r="A943" t="str">
        <f t="shared" si="14"/>
        <v>9-201602089-22_17_02</v>
      </c>
      <c r="B943" s="11" t="s">
        <v>680</v>
      </c>
      <c r="C943" s="11">
        <v>0</v>
      </c>
      <c r="D943" s="11">
        <v>0</v>
      </c>
      <c r="E943" s="11">
        <v>0</v>
      </c>
      <c r="F943" s="11">
        <v>1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1</v>
      </c>
      <c r="Q943" s="11">
        <v>201602089</v>
      </c>
      <c r="R943" s="11">
        <v>9</v>
      </c>
    </row>
    <row r="944" spans="1:18">
      <c r="A944" t="str">
        <f t="shared" si="14"/>
        <v>9-201602089-22_22_03</v>
      </c>
      <c r="B944" s="11" t="s">
        <v>682</v>
      </c>
      <c r="C944" s="11">
        <v>1</v>
      </c>
      <c r="D944" s="11">
        <v>0</v>
      </c>
      <c r="E944" s="11">
        <v>1</v>
      </c>
      <c r="F944" s="11">
        <v>0</v>
      </c>
      <c r="G944" s="11">
        <v>0</v>
      </c>
      <c r="H944" s="11">
        <v>0</v>
      </c>
      <c r="I944" s="11">
        <v>0</v>
      </c>
      <c r="J944" s="11">
        <v>1</v>
      </c>
      <c r="K944" s="11">
        <v>1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201602089</v>
      </c>
      <c r="R944" s="11">
        <v>9</v>
      </c>
    </row>
    <row r="945" spans="1:18">
      <c r="A945" t="str">
        <f t="shared" si="14"/>
        <v>9-201602089-22_27_03</v>
      </c>
      <c r="B945" s="11" t="s">
        <v>4869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1</v>
      </c>
      <c r="P945" s="11">
        <v>0</v>
      </c>
      <c r="Q945" s="11">
        <v>201602089</v>
      </c>
      <c r="R945" s="11">
        <v>9</v>
      </c>
    </row>
    <row r="946" spans="1:18">
      <c r="A946" t="str">
        <f t="shared" si="14"/>
        <v>9-201602089-22_32_03</v>
      </c>
      <c r="B946" s="11" t="s">
        <v>4870</v>
      </c>
      <c r="C946" s="11">
        <v>0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1</v>
      </c>
      <c r="P946" s="11">
        <v>0</v>
      </c>
      <c r="Q946" s="11">
        <v>201602089</v>
      </c>
      <c r="R946" s="11">
        <v>9</v>
      </c>
    </row>
    <row r="947" spans="1:18">
      <c r="A947" t="str">
        <f t="shared" si="14"/>
        <v>9-201602089-22_37_03</v>
      </c>
      <c r="B947" s="11" t="s">
        <v>684</v>
      </c>
      <c r="C947" s="11">
        <v>1</v>
      </c>
      <c r="D947" s="11">
        <v>0</v>
      </c>
      <c r="E947" s="11">
        <v>1</v>
      </c>
      <c r="F947" s="11">
        <v>0</v>
      </c>
      <c r="G947" s="11">
        <v>0</v>
      </c>
      <c r="H947" s="11">
        <v>0</v>
      </c>
      <c r="I947" s="11">
        <v>0</v>
      </c>
      <c r="J947" s="11">
        <v>1</v>
      </c>
      <c r="K947" s="11">
        <v>1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201602089</v>
      </c>
      <c r="R947" s="11">
        <v>9</v>
      </c>
    </row>
    <row r="948" spans="1:18">
      <c r="A948" t="str">
        <f t="shared" si="14"/>
        <v>9-201602089-22_42_03</v>
      </c>
      <c r="B948" s="11" t="s">
        <v>4871</v>
      </c>
      <c r="C948" s="11">
        <v>0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1</v>
      </c>
      <c r="P948" s="11">
        <v>0</v>
      </c>
      <c r="Q948" s="11">
        <v>201602089</v>
      </c>
      <c r="R948" s="11">
        <v>9</v>
      </c>
    </row>
    <row r="949" spans="1:18">
      <c r="A949" t="str">
        <f t="shared" si="14"/>
        <v>9-201602089-22_47_03</v>
      </c>
      <c r="B949" s="11" t="s">
        <v>4872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1</v>
      </c>
      <c r="P949" s="11">
        <v>0</v>
      </c>
      <c r="Q949" s="11">
        <v>201602089</v>
      </c>
      <c r="R949" s="11">
        <v>9</v>
      </c>
    </row>
    <row r="950" spans="1:18">
      <c r="A950" t="str">
        <f t="shared" si="14"/>
        <v>9-201602089-22_52_03</v>
      </c>
      <c r="B950" s="11" t="s">
        <v>685</v>
      </c>
      <c r="C950" s="11">
        <v>0</v>
      </c>
      <c r="D950" s="11">
        <v>0</v>
      </c>
      <c r="E950" s="11">
        <v>0</v>
      </c>
      <c r="F950" s="11">
        <v>1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1</v>
      </c>
      <c r="Q950" s="11">
        <v>201602089</v>
      </c>
      <c r="R950" s="11">
        <v>9</v>
      </c>
    </row>
    <row r="951" spans="1:18">
      <c r="A951" t="str">
        <f t="shared" si="14"/>
        <v>9-201602089-22_57_03</v>
      </c>
      <c r="B951" s="11" t="s">
        <v>686</v>
      </c>
      <c r="C951" s="11">
        <v>0</v>
      </c>
      <c r="D951" s="11">
        <v>0</v>
      </c>
      <c r="E951" s="11">
        <v>0</v>
      </c>
      <c r="F951" s="11">
        <v>1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1</v>
      </c>
      <c r="Q951" s="11">
        <v>201602089</v>
      </c>
      <c r="R951" s="11">
        <v>9</v>
      </c>
    </row>
    <row r="952" spans="1:18">
      <c r="A952" t="str">
        <f t="shared" si="14"/>
        <v>9-201602089-23_02_03</v>
      </c>
      <c r="B952" s="11" t="s">
        <v>687</v>
      </c>
      <c r="C952" s="11">
        <v>0</v>
      </c>
      <c r="D952" s="11">
        <v>0</v>
      </c>
      <c r="E952" s="11">
        <v>0</v>
      </c>
      <c r="F952" s="11">
        <v>1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1</v>
      </c>
      <c r="Q952" s="11">
        <v>201602089</v>
      </c>
      <c r="R952" s="11">
        <v>9</v>
      </c>
    </row>
    <row r="953" spans="1:18">
      <c r="A953" t="str">
        <f t="shared" si="14"/>
        <v>9-201602089-23_07_03</v>
      </c>
      <c r="B953" s="11" t="s">
        <v>4873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1</v>
      </c>
      <c r="P953" s="11">
        <v>0</v>
      </c>
      <c r="Q953" s="11">
        <v>201602089</v>
      </c>
      <c r="R953" s="11">
        <v>9</v>
      </c>
    </row>
    <row r="954" spans="1:18">
      <c r="A954" t="str">
        <f t="shared" si="14"/>
        <v>9-201602089-23_12_03</v>
      </c>
      <c r="B954" s="11" t="s">
        <v>4874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1</v>
      </c>
      <c r="P954" s="11">
        <v>0</v>
      </c>
      <c r="Q954" s="11">
        <v>201602089</v>
      </c>
      <c r="R954" s="11">
        <v>9</v>
      </c>
    </row>
    <row r="955" spans="1:18">
      <c r="A955" t="str">
        <f t="shared" si="14"/>
        <v>9-201602089-23_17_03</v>
      </c>
      <c r="B955" s="11" t="s">
        <v>4875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1</v>
      </c>
      <c r="P955" s="11">
        <v>0</v>
      </c>
      <c r="Q955" s="11">
        <v>201602089</v>
      </c>
      <c r="R955" s="11">
        <v>9</v>
      </c>
    </row>
    <row r="956" spans="1:18">
      <c r="A956" t="str">
        <f t="shared" si="14"/>
        <v>9-201602089-23_22_03</v>
      </c>
      <c r="B956" s="11" t="s">
        <v>4876</v>
      </c>
      <c r="C956" s="11">
        <v>0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1</v>
      </c>
      <c r="P956" s="11">
        <v>0</v>
      </c>
      <c r="Q956" s="11">
        <v>201602089</v>
      </c>
      <c r="R956" s="11">
        <v>9</v>
      </c>
    </row>
    <row r="957" spans="1:18">
      <c r="A957" t="str">
        <f t="shared" si="14"/>
        <v>9-201602089-23_23_53</v>
      </c>
      <c r="B957" s="11" t="s">
        <v>688</v>
      </c>
      <c r="C957" s="11">
        <v>1</v>
      </c>
      <c r="D957" s="11">
        <v>1</v>
      </c>
      <c r="E957" s="11">
        <v>1</v>
      </c>
      <c r="F957" s="11">
        <v>0</v>
      </c>
      <c r="G957" s="11">
        <v>0</v>
      </c>
      <c r="H957" s="11">
        <v>0</v>
      </c>
      <c r="I957" s="11">
        <v>0</v>
      </c>
      <c r="J957" s="11">
        <v>1</v>
      </c>
      <c r="K957" s="11">
        <v>1</v>
      </c>
      <c r="L957" s="11">
        <v>1</v>
      </c>
      <c r="M957" s="11">
        <v>0</v>
      </c>
      <c r="N957" s="11">
        <v>0</v>
      </c>
      <c r="O957" s="11">
        <v>0</v>
      </c>
      <c r="P957" s="11">
        <v>0</v>
      </c>
      <c r="Q957" s="11">
        <v>201602089</v>
      </c>
      <c r="R957" s="11">
        <v>9</v>
      </c>
    </row>
    <row r="958" spans="1:18">
      <c r="A958" t="str">
        <f t="shared" si="14"/>
        <v>9-201602089-23_28_53</v>
      </c>
      <c r="B958" s="11" t="s">
        <v>689</v>
      </c>
      <c r="C958" s="11">
        <v>1</v>
      </c>
      <c r="D958" s="11">
        <v>1</v>
      </c>
      <c r="E958" s="11">
        <v>1</v>
      </c>
      <c r="F958" s="11">
        <v>0</v>
      </c>
      <c r="G958" s="11">
        <v>0</v>
      </c>
      <c r="H958" s="11">
        <v>0</v>
      </c>
      <c r="I958" s="11">
        <v>0</v>
      </c>
      <c r="J958" s="11">
        <v>1</v>
      </c>
      <c r="K958" s="11">
        <v>1</v>
      </c>
      <c r="L958" s="11">
        <v>1</v>
      </c>
      <c r="M958" s="11">
        <v>0</v>
      </c>
      <c r="N958" s="11">
        <v>0</v>
      </c>
      <c r="O958" s="11">
        <v>0</v>
      </c>
      <c r="P958" s="11">
        <v>0</v>
      </c>
      <c r="Q958" s="11">
        <v>201602089</v>
      </c>
      <c r="R958" s="11">
        <v>9</v>
      </c>
    </row>
    <row r="959" spans="1:18">
      <c r="A959" t="str">
        <f t="shared" si="14"/>
        <v>9-201602099-08_33_38</v>
      </c>
      <c r="B959" s="11" t="s">
        <v>690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1</v>
      </c>
      <c r="O959" s="11">
        <v>0</v>
      </c>
      <c r="P959" s="11">
        <v>0</v>
      </c>
      <c r="Q959" s="11">
        <v>201602099</v>
      </c>
      <c r="R959" s="11">
        <v>9</v>
      </c>
    </row>
    <row r="960" spans="1:18">
      <c r="A960" t="str">
        <f t="shared" si="14"/>
        <v>9-201602099-08_38_37</v>
      </c>
      <c r="B960" s="11" t="s">
        <v>691</v>
      </c>
      <c r="C960" s="11">
        <v>0</v>
      </c>
      <c r="D960" s="11">
        <v>0</v>
      </c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1</v>
      </c>
      <c r="O960" s="11">
        <v>0</v>
      </c>
      <c r="P960" s="11">
        <v>0</v>
      </c>
      <c r="Q960" s="11">
        <v>201602099</v>
      </c>
      <c r="R960" s="11">
        <v>9</v>
      </c>
    </row>
    <row r="961" spans="1:18">
      <c r="A961" t="str">
        <f t="shared" si="14"/>
        <v>9-201602099-08_43_37</v>
      </c>
      <c r="B961" s="11" t="s">
        <v>692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1</v>
      </c>
      <c r="O961" s="11">
        <v>0</v>
      </c>
      <c r="P961" s="11">
        <v>0</v>
      </c>
      <c r="Q961" s="11">
        <v>201602099</v>
      </c>
      <c r="R961" s="11">
        <v>9</v>
      </c>
    </row>
    <row r="962" spans="1:18">
      <c r="A962" t="str">
        <f t="shared" ref="A962:A1025" si="15">R962&amp;"-"&amp;Q962&amp;"-"&amp;B962</f>
        <v>9-201602099-08_48_37</v>
      </c>
      <c r="B962" s="11" t="s">
        <v>693</v>
      </c>
      <c r="C962" s="11">
        <v>1</v>
      </c>
      <c r="D962" s="11">
        <v>1</v>
      </c>
      <c r="E962" s="11">
        <v>1</v>
      </c>
      <c r="F962" s="11">
        <v>0</v>
      </c>
      <c r="G962" s="11">
        <v>0</v>
      </c>
      <c r="H962" s="11">
        <v>0</v>
      </c>
      <c r="I962" s="11">
        <v>0</v>
      </c>
      <c r="J962" s="11">
        <v>1</v>
      </c>
      <c r="K962" s="11">
        <v>1</v>
      </c>
      <c r="L962" s="11">
        <v>1</v>
      </c>
      <c r="M962" s="11">
        <v>0</v>
      </c>
      <c r="N962" s="11">
        <v>0</v>
      </c>
      <c r="O962" s="11">
        <v>0</v>
      </c>
      <c r="P962" s="11">
        <v>0</v>
      </c>
      <c r="Q962" s="11">
        <v>201602099</v>
      </c>
      <c r="R962" s="11">
        <v>9</v>
      </c>
    </row>
    <row r="963" spans="1:18">
      <c r="A963" t="str">
        <f t="shared" si="15"/>
        <v>9-201602099-08_53_37</v>
      </c>
      <c r="B963" s="11" t="s">
        <v>696</v>
      </c>
      <c r="C963" s="11">
        <v>1</v>
      </c>
      <c r="D963" s="11">
        <v>1</v>
      </c>
      <c r="E963" s="11">
        <v>1</v>
      </c>
      <c r="F963" s="11">
        <v>0</v>
      </c>
      <c r="G963" s="11">
        <v>0</v>
      </c>
      <c r="H963" s="11">
        <v>0</v>
      </c>
      <c r="I963" s="11">
        <v>0</v>
      </c>
      <c r="J963" s="11">
        <v>1</v>
      </c>
      <c r="K963" s="11">
        <v>1</v>
      </c>
      <c r="L963" s="11">
        <v>1</v>
      </c>
      <c r="M963" s="11">
        <v>0</v>
      </c>
      <c r="N963" s="11">
        <v>0</v>
      </c>
      <c r="O963" s="11">
        <v>0</v>
      </c>
      <c r="P963" s="11">
        <v>0</v>
      </c>
      <c r="Q963" s="11">
        <v>201602099</v>
      </c>
      <c r="R963" s="11">
        <v>9</v>
      </c>
    </row>
    <row r="964" spans="1:18">
      <c r="A964" t="str">
        <f t="shared" si="15"/>
        <v>9-201602099-08_58_37</v>
      </c>
      <c r="B964" s="11" t="s">
        <v>697</v>
      </c>
      <c r="C964" s="11">
        <v>0</v>
      </c>
      <c r="D964" s="11">
        <v>0</v>
      </c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1</v>
      </c>
      <c r="O964" s="11">
        <v>0</v>
      </c>
      <c r="P964" s="11">
        <v>0</v>
      </c>
      <c r="Q964" s="11">
        <v>201602099</v>
      </c>
      <c r="R964" s="11">
        <v>9</v>
      </c>
    </row>
    <row r="965" spans="1:18">
      <c r="A965" t="str">
        <f t="shared" si="15"/>
        <v>9-201602099-09_03_37</v>
      </c>
      <c r="B965" s="11" t="s">
        <v>698</v>
      </c>
      <c r="C965" s="11">
        <v>1</v>
      </c>
      <c r="D965" s="11">
        <v>1</v>
      </c>
      <c r="E965" s="11">
        <v>1</v>
      </c>
      <c r="F965" s="11">
        <v>0</v>
      </c>
      <c r="G965" s="11">
        <v>0</v>
      </c>
      <c r="H965" s="11">
        <v>0</v>
      </c>
      <c r="I965" s="11">
        <v>0</v>
      </c>
      <c r="J965" s="11">
        <v>1</v>
      </c>
      <c r="K965" s="11">
        <v>1</v>
      </c>
      <c r="L965" s="11">
        <v>1</v>
      </c>
      <c r="M965" s="11">
        <v>0</v>
      </c>
      <c r="N965" s="11">
        <v>0</v>
      </c>
      <c r="O965" s="11">
        <v>0</v>
      </c>
      <c r="P965" s="11">
        <v>0</v>
      </c>
      <c r="Q965" s="11">
        <v>201602099</v>
      </c>
      <c r="R965" s="11">
        <v>9</v>
      </c>
    </row>
    <row r="966" spans="1:18">
      <c r="A966" t="str">
        <f t="shared" si="15"/>
        <v>9-201602099-09_08_37</v>
      </c>
      <c r="B966" s="11" t="s">
        <v>699</v>
      </c>
      <c r="C966" s="11">
        <v>1</v>
      </c>
      <c r="D966" s="11">
        <v>1</v>
      </c>
      <c r="E966" s="11">
        <v>1</v>
      </c>
      <c r="F966" s="11">
        <v>0</v>
      </c>
      <c r="G966" s="11">
        <v>0</v>
      </c>
      <c r="H966" s="11">
        <v>0</v>
      </c>
      <c r="I966" s="11">
        <v>0</v>
      </c>
      <c r="J966" s="11">
        <v>1</v>
      </c>
      <c r="K966" s="11">
        <v>1</v>
      </c>
      <c r="L966" s="11">
        <v>1</v>
      </c>
      <c r="M966" s="11">
        <v>0</v>
      </c>
      <c r="N966" s="11">
        <v>0</v>
      </c>
      <c r="O966" s="11">
        <v>0</v>
      </c>
      <c r="P966" s="11">
        <v>0</v>
      </c>
      <c r="Q966" s="11">
        <v>201602099</v>
      </c>
      <c r="R966" s="11">
        <v>9</v>
      </c>
    </row>
    <row r="967" spans="1:18">
      <c r="A967" t="str">
        <f t="shared" si="15"/>
        <v>9-201602099-09_13_37</v>
      </c>
      <c r="B967" s="11" t="s">
        <v>700</v>
      </c>
      <c r="C967" s="11">
        <v>1</v>
      </c>
      <c r="D967" s="11">
        <v>1</v>
      </c>
      <c r="E967" s="11">
        <v>1</v>
      </c>
      <c r="F967" s="11">
        <v>0</v>
      </c>
      <c r="G967" s="11">
        <v>0</v>
      </c>
      <c r="H967" s="11">
        <v>0</v>
      </c>
      <c r="I967" s="11">
        <v>0</v>
      </c>
      <c r="J967" s="11">
        <v>1</v>
      </c>
      <c r="K967" s="11">
        <v>1</v>
      </c>
      <c r="L967" s="11">
        <v>1</v>
      </c>
      <c r="M967" s="11">
        <v>0</v>
      </c>
      <c r="N967" s="11">
        <v>0</v>
      </c>
      <c r="O967" s="11">
        <v>0</v>
      </c>
      <c r="P967" s="11">
        <v>0</v>
      </c>
      <c r="Q967" s="11">
        <v>201602099</v>
      </c>
      <c r="R967" s="11">
        <v>9</v>
      </c>
    </row>
    <row r="968" spans="1:18">
      <c r="A968" t="str">
        <f t="shared" si="15"/>
        <v>9-201602099-09_18_37</v>
      </c>
      <c r="B968" s="11" t="s">
        <v>701</v>
      </c>
      <c r="C968" s="11">
        <v>1</v>
      </c>
      <c r="D968" s="11">
        <v>1</v>
      </c>
      <c r="E968" s="11">
        <v>1</v>
      </c>
      <c r="F968" s="11">
        <v>0</v>
      </c>
      <c r="G968" s="11">
        <v>0</v>
      </c>
      <c r="H968" s="11">
        <v>0</v>
      </c>
      <c r="I968" s="11">
        <v>0</v>
      </c>
      <c r="J968" s="11">
        <v>1</v>
      </c>
      <c r="K968" s="11">
        <v>1</v>
      </c>
      <c r="L968" s="11">
        <v>1</v>
      </c>
      <c r="M968" s="11">
        <v>0</v>
      </c>
      <c r="N968" s="11">
        <v>0</v>
      </c>
      <c r="O968" s="11">
        <v>0</v>
      </c>
      <c r="P968" s="11">
        <v>0</v>
      </c>
      <c r="Q968" s="11">
        <v>201602099</v>
      </c>
      <c r="R968" s="11">
        <v>9</v>
      </c>
    </row>
    <row r="969" spans="1:18">
      <c r="A969" t="str">
        <f t="shared" si="15"/>
        <v>9-201602099-09_23_37</v>
      </c>
      <c r="B969" s="11" t="s">
        <v>702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1</v>
      </c>
      <c r="O969" s="11">
        <v>0</v>
      </c>
      <c r="P969" s="11">
        <v>0</v>
      </c>
      <c r="Q969" s="11">
        <v>201602099</v>
      </c>
      <c r="R969" s="11">
        <v>9</v>
      </c>
    </row>
    <row r="970" spans="1:18">
      <c r="A970" t="str">
        <f t="shared" si="15"/>
        <v>9-201602099-09_28_37</v>
      </c>
      <c r="B970" s="11" t="s">
        <v>703</v>
      </c>
      <c r="C970" s="11">
        <v>1</v>
      </c>
      <c r="D970" s="11">
        <v>1</v>
      </c>
      <c r="E970" s="11">
        <v>1</v>
      </c>
      <c r="F970" s="11">
        <v>0</v>
      </c>
      <c r="G970" s="11">
        <v>0</v>
      </c>
      <c r="H970" s="11">
        <v>0</v>
      </c>
      <c r="I970" s="11">
        <v>0</v>
      </c>
      <c r="J970" s="11">
        <v>1</v>
      </c>
      <c r="K970" s="11">
        <v>1</v>
      </c>
      <c r="L970" s="11">
        <v>1</v>
      </c>
      <c r="M970" s="11">
        <v>0</v>
      </c>
      <c r="N970" s="11">
        <v>0</v>
      </c>
      <c r="O970" s="11">
        <v>0</v>
      </c>
      <c r="P970" s="11">
        <v>0</v>
      </c>
      <c r="Q970" s="11">
        <v>201602099</v>
      </c>
      <c r="R970" s="11">
        <v>9</v>
      </c>
    </row>
    <row r="971" spans="1:18">
      <c r="A971" t="str">
        <f t="shared" si="15"/>
        <v>9-201602099-10_36_40</v>
      </c>
      <c r="B971" s="11" t="s">
        <v>4877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1</v>
      </c>
      <c r="P971" s="11">
        <v>0</v>
      </c>
      <c r="Q971" s="11">
        <v>201602099</v>
      </c>
      <c r="R971" s="11">
        <v>9</v>
      </c>
    </row>
    <row r="972" spans="1:18">
      <c r="A972" t="str">
        <f t="shared" si="15"/>
        <v>9-201602099-10_41_40</v>
      </c>
      <c r="B972" s="11" t="s">
        <v>4878</v>
      </c>
      <c r="C972" s="11">
        <v>0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1</v>
      </c>
      <c r="P972" s="11">
        <v>0</v>
      </c>
      <c r="Q972" s="11">
        <v>201602099</v>
      </c>
      <c r="R972" s="11">
        <v>9</v>
      </c>
    </row>
    <row r="973" spans="1:18">
      <c r="A973" t="str">
        <f t="shared" si="15"/>
        <v>9-201602099-10_46_40</v>
      </c>
      <c r="B973" s="11" t="s">
        <v>4879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1</v>
      </c>
      <c r="P973" s="11">
        <v>0</v>
      </c>
      <c r="Q973" s="11">
        <v>201602099</v>
      </c>
      <c r="R973" s="11">
        <v>9</v>
      </c>
    </row>
    <row r="974" spans="1:18">
      <c r="A974" t="str">
        <f t="shared" si="15"/>
        <v>9-201602099-10_51_40</v>
      </c>
      <c r="B974" s="11" t="s">
        <v>4880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1</v>
      </c>
      <c r="P974" s="11">
        <v>0</v>
      </c>
      <c r="Q974" s="11">
        <v>201602099</v>
      </c>
      <c r="R974" s="11">
        <v>9</v>
      </c>
    </row>
    <row r="975" spans="1:18">
      <c r="A975" t="str">
        <f t="shared" si="15"/>
        <v>9-201602099-10_56_40</v>
      </c>
      <c r="B975" s="11" t="s">
        <v>4881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1</v>
      </c>
      <c r="P975" s="11">
        <v>0</v>
      </c>
      <c r="Q975" s="11">
        <v>201602099</v>
      </c>
      <c r="R975" s="11">
        <v>9</v>
      </c>
    </row>
    <row r="976" spans="1:18">
      <c r="A976" t="str">
        <f t="shared" si="15"/>
        <v>9-201602099-11_01_40</v>
      </c>
      <c r="B976" s="11" t="s">
        <v>4882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1</v>
      </c>
      <c r="P976" s="11">
        <v>0</v>
      </c>
      <c r="Q976" s="11">
        <v>201602099</v>
      </c>
      <c r="R976" s="11">
        <v>9</v>
      </c>
    </row>
    <row r="977" spans="1:18">
      <c r="A977" t="str">
        <f t="shared" si="15"/>
        <v>9-201602099-11_06_40</v>
      </c>
      <c r="B977" s="11" t="s">
        <v>4883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1</v>
      </c>
      <c r="P977" s="11">
        <v>0</v>
      </c>
      <c r="Q977" s="11">
        <v>201602099</v>
      </c>
      <c r="R977" s="11">
        <v>9</v>
      </c>
    </row>
    <row r="978" spans="1:18">
      <c r="A978" t="str">
        <f t="shared" si="15"/>
        <v>9-201602099-11_11_40</v>
      </c>
      <c r="B978" s="11" t="s">
        <v>704</v>
      </c>
      <c r="C978" s="11">
        <v>1</v>
      </c>
      <c r="D978" s="11">
        <v>1</v>
      </c>
      <c r="E978" s="11">
        <v>1</v>
      </c>
      <c r="F978" s="11">
        <v>0</v>
      </c>
      <c r="G978" s="11">
        <v>0</v>
      </c>
      <c r="H978" s="11">
        <v>0</v>
      </c>
      <c r="I978" s="11">
        <v>0</v>
      </c>
      <c r="J978" s="11">
        <v>1</v>
      </c>
      <c r="K978" s="11">
        <v>1</v>
      </c>
      <c r="L978" s="11">
        <v>1</v>
      </c>
      <c r="M978" s="11">
        <v>0</v>
      </c>
      <c r="N978" s="11">
        <v>0</v>
      </c>
      <c r="O978" s="11">
        <v>0</v>
      </c>
      <c r="P978" s="11">
        <v>0</v>
      </c>
      <c r="Q978" s="11">
        <v>201602099</v>
      </c>
      <c r="R978" s="11">
        <v>9</v>
      </c>
    </row>
    <row r="979" spans="1:18">
      <c r="A979" t="str">
        <f t="shared" si="15"/>
        <v>9-201602099-11_16_40</v>
      </c>
      <c r="B979" s="11" t="s">
        <v>708</v>
      </c>
      <c r="C979" s="11">
        <v>1</v>
      </c>
      <c r="D979" s="11">
        <v>1</v>
      </c>
      <c r="E979" s="11">
        <v>1</v>
      </c>
      <c r="F979" s="11">
        <v>0</v>
      </c>
      <c r="G979" s="11">
        <v>0</v>
      </c>
      <c r="H979" s="11">
        <v>0</v>
      </c>
      <c r="I979" s="11">
        <v>0</v>
      </c>
      <c r="J979" s="11">
        <v>1</v>
      </c>
      <c r="K979" s="11">
        <v>1</v>
      </c>
      <c r="L979" s="11">
        <v>1</v>
      </c>
      <c r="M979" s="11">
        <v>0</v>
      </c>
      <c r="N979" s="11">
        <v>0</v>
      </c>
      <c r="O979" s="11">
        <v>0</v>
      </c>
      <c r="P979" s="11">
        <v>0</v>
      </c>
      <c r="Q979" s="11">
        <v>201602099</v>
      </c>
      <c r="R979" s="11">
        <v>9</v>
      </c>
    </row>
    <row r="980" spans="1:18">
      <c r="A980" t="str">
        <f t="shared" si="15"/>
        <v>9-201602099-11_21_40</v>
      </c>
      <c r="B980" s="11" t="s">
        <v>4884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1</v>
      </c>
      <c r="P980" s="11">
        <v>0</v>
      </c>
      <c r="Q980" s="11">
        <v>201602099</v>
      </c>
      <c r="R980" s="11">
        <v>9</v>
      </c>
    </row>
    <row r="981" spans="1:18">
      <c r="A981" t="str">
        <f t="shared" si="15"/>
        <v>9-201602099-11_26_40</v>
      </c>
      <c r="B981" s="11" t="s">
        <v>710</v>
      </c>
      <c r="C981" s="11">
        <v>0</v>
      </c>
      <c r="D981" s="11">
        <v>0</v>
      </c>
      <c r="E981" s="11">
        <v>0</v>
      </c>
      <c r="F981" s="11">
        <v>1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1</v>
      </c>
      <c r="Q981" s="11">
        <v>201602099</v>
      </c>
      <c r="R981" s="11">
        <v>9</v>
      </c>
    </row>
    <row r="982" spans="1:18">
      <c r="A982" t="str">
        <f t="shared" si="15"/>
        <v>9-201602099-11_31_40</v>
      </c>
      <c r="B982" s="11" t="s">
        <v>711</v>
      </c>
      <c r="C982" s="11">
        <v>0</v>
      </c>
      <c r="D982" s="11">
        <v>0</v>
      </c>
      <c r="E982" s="11">
        <v>0</v>
      </c>
      <c r="F982" s="11">
        <v>1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1</v>
      </c>
      <c r="Q982" s="11">
        <v>201602099</v>
      </c>
      <c r="R982" s="11">
        <v>9</v>
      </c>
    </row>
    <row r="983" spans="1:18">
      <c r="A983" t="str">
        <f t="shared" si="15"/>
        <v>9-201602099-17_00_27</v>
      </c>
      <c r="B983" s="11" t="s">
        <v>4885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1</v>
      </c>
      <c r="P983" s="11">
        <v>0</v>
      </c>
      <c r="Q983" s="11">
        <v>201602099</v>
      </c>
      <c r="R983" s="11">
        <v>9</v>
      </c>
    </row>
    <row r="984" spans="1:18">
      <c r="A984" t="str">
        <f t="shared" si="15"/>
        <v>9-201602099-17_03_21</v>
      </c>
      <c r="B984" s="11" t="s">
        <v>4886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1</v>
      </c>
      <c r="P984" s="11">
        <v>0</v>
      </c>
      <c r="Q984" s="11">
        <v>201602099</v>
      </c>
      <c r="R984" s="11">
        <v>9</v>
      </c>
    </row>
    <row r="985" spans="1:18">
      <c r="A985" t="str">
        <f t="shared" si="15"/>
        <v>9-201602099-17_08_21</v>
      </c>
      <c r="B985" s="11" t="s">
        <v>713</v>
      </c>
      <c r="C985" s="11">
        <v>1</v>
      </c>
      <c r="D985" s="11">
        <v>1</v>
      </c>
      <c r="E985" s="11">
        <v>1</v>
      </c>
      <c r="F985" s="11">
        <v>0</v>
      </c>
      <c r="G985" s="11">
        <v>0</v>
      </c>
      <c r="H985" s="11">
        <v>0</v>
      </c>
      <c r="I985" s="11">
        <v>0</v>
      </c>
      <c r="J985" s="11">
        <v>1</v>
      </c>
      <c r="K985" s="11">
        <v>1</v>
      </c>
      <c r="L985" s="11">
        <v>1</v>
      </c>
      <c r="M985" s="11">
        <v>0</v>
      </c>
      <c r="N985" s="11">
        <v>0</v>
      </c>
      <c r="O985" s="11">
        <v>0</v>
      </c>
      <c r="P985" s="11">
        <v>0</v>
      </c>
      <c r="Q985" s="11">
        <v>201602099</v>
      </c>
      <c r="R985" s="11">
        <v>9</v>
      </c>
    </row>
    <row r="986" spans="1:18">
      <c r="A986" t="str">
        <f t="shared" si="15"/>
        <v>9-201602099-17_13_21</v>
      </c>
      <c r="B986" s="11" t="s">
        <v>714</v>
      </c>
      <c r="C986" s="11">
        <v>1</v>
      </c>
      <c r="D986" s="11">
        <v>1</v>
      </c>
      <c r="E986" s="11">
        <v>1</v>
      </c>
      <c r="F986" s="11">
        <v>0</v>
      </c>
      <c r="G986" s="11">
        <v>0</v>
      </c>
      <c r="H986" s="11">
        <v>0</v>
      </c>
      <c r="I986" s="11">
        <v>0</v>
      </c>
      <c r="J986" s="11">
        <v>1</v>
      </c>
      <c r="K986" s="11">
        <v>1</v>
      </c>
      <c r="L986" s="11">
        <v>1</v>
      </c>
      <c r="M986" s="11">
        <v>0</v>
      </c>
      <c r="N986" s="11">
        <v>0</v>
      </c>
      <c r="O986" s="11">
        <v>0</v>
      </c>
      <c r="P986" s="11">
        <v>0</v>
      </c>
      <c r="Q986" s="11">
        <v>201602099</v>
      </c>
      <c r="R986" s="11">
        <v>9</v>
      </c>
    </row>
    <row r="987" spans="1:18">
      <c r="A987" t="str">
        <f t="shared" si="15"/>
        <v>9-201602099-17_18_21</v>
      </c>
      <c r="B987" s="11" t="s">
        <v>4887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1</v>
      </c>
      <c r="P987" s="11">
        <v>0</v>
      </c>
      <c r="Q987" s="11">
        <v>201602099</v>
      </c>
      <c r="R987" s="11">
        <v>9</v>
      </c>
    </row>
    <row r="988" spans="1:18">
      <c r="A988" t="str">
        <f t="shared" si="15"/>
        <v>9-201602099-17_23_21</v>
      </c>
      <c r="B988" s="11" t="s">
        <v>716</v>
      </c>
      <c r="C988" s="11">
        <v>1</v>
      </c>
      <c r="D988" s="11">
        <v>1</v>
      </c>
      <c r="E988" s="11">
        <v>1</v>
      </c>
      <c r="F988" s="11">
        <v>0</v>
      </c>
      <c r="G988" s="11">
        <v>0</v>
      </c>
      <c r="H988" s="11">
        <v>0</v>
      </c>
      <c r="I988" s="11">
        <v>0</v>
      </c>
      <c r="J988" s="11">
        <v>1</v>
      </c>
      <c r="K988" s="11">
        <v>1</v>
      </c>
      <c r="L988" s="11">
        <v>1</v>
      </c>
      <c r="M988" s="11">
        <v>0</v>
      </c>
      <c r="N988" s="11">
        <v>0</v>
      </c>
      <c r="O988" s="11">
        <v>0</v>
      </c>
      <c r="P988" s="11">
        <v>0</v>
      </c>
      <c r="Q988" s="11">
        <v>201602099</v>
      </c>
      <c r="R988" s="11">
        <v>9</v>
      </c>
    </row>
    <row r="989" spans="1:18">
      <c r="A989" t="str">
        <f t="shared" si="15"/>
        <v>9-201602099-17_24_15</v>
      </c>
      <c r="B989" s="11" t="s">
        <v>4888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1</v>
      </c>
      <c r="P989" s="11">
        <v>0</v>
      </c>
      <c r="Q989" s="11">
        <v>201602099</v>
      </c>
      <c r="R989" s="11">
        <v>9</v>
      </c>
    </row>
    <row r="990" spans="1:18">
      <c r="A990" t="str">
        <f t="shared" si="15"/>
        <v>9-201602099-17_29_15</v>
      </c>
      <c r="B990" s="11" t="s">
        <v>717</v>
      </c>
      <c r="C990" s="11">
        <v>1</v>
      </c>
      <c r="D990" s="11">
        <v>1</v>
      </c>
      <c r="E990" s="11">
        <v>1</v>
      </c>
      <c r="F990" s="11">
        <v>0</v>
      </c>
      <c r="G990" s="11">
        <v>0</v>
      </c>
      <c r="H990" s="11">
        <v>0</v>
      </c>
      <c r="I990" s="11">
        <v>0</v>
      </c>
      <c r="J990" s="11">
        <v>1</v>
      </c>
      <c r="K990" s="11">
        <v>1</v>
      </c>
      <c r="L990" s="11">
        <v>1</v>
      </c>
      <c r="M990" s="11">
        <v>0</v>
      </c>
      <c r="N990" s="11">
        <v>0</v>
      </c>
      <c r="O990" s="11">
        <v>0</v>
      </c>
      <c r="P990" s="11">
        <v>0</v>
      </c>
      <c r="Q990" s="11">
        <v>201602099</v>
      </c>
      <c r="R990" s="11">
        <v>9</v>
      </c>
    </row>
    <row r="991" spans="1:18">
      <c r="A991" t="str">
        <f t="shared" si="15"/>
        <v>10-2016021710-15_28_54</v>
      </c>
      <c r="B991" s="11" t="s">
        <v>4889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1</v>
      </c>
      <c r="P991" s="11">
        <v>0</v>
      </c>
      <c r="Q991" s="11">
        <v>2016021710</v>
      </c>
      <c r="R991" s="11">
        <v>10</v>
      </c>
    </row>
    <row r="992" spans="1:18">
      <c r="A992" t="str">
        <f t="shared" si="15"/>
        <v>10-2016021710-15_33_53</v>
      </c>
      <c r="B992" s="11" t="s">
        <v>4890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1</v>
      </c>
      <c r="P992" s="11">
        <v>0</v>
      </c>
      <c r="Q992" s="11">
        <v>2016021710</v>
      </c>
      <c r="R992" s="11">
        <v>10</v>
      </c>
    </row>
    <row r="993" spans="1:18">
      <c r="A993" t="str">
        <f t="shared" si="15"/>
        <v>10-2016021710-15_38_52</v>
      </c>
      <c r="B993" s="11" t="s">
        <v>4891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1</v>
      </c>
      <c r="P993" s="11">
        <v>0</v>
      </c>
      <c r="Q993" s="11">
        <v>2016021710</v>
      </c>
      <c r="R993" s="11">
        <v>10</v>
      </c>
    </row>
    <row r="994" spans="1:18">
      <c r="A994" t="str">
        <f t="shared" si="15"/>
        <v>10-2016021710-15_43_52</v>
      </c>
      <c r="B994" s="11" t="s">
        <v>4892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1</v>
      </c>
      <c r="P994" s="11">
        <v>0</v>
      </c>
      <c r="Q994" s="11">
        <v>2016021710</v>
      </c>
      <c r="R994" s="11">
        <v>10</v>
      </c>
    </row>
    <row r="995" spans="1:18">
      <c r="A995" t="str">
        <f t="shared" si="15"/>
        <v>10-2016021710-15_48_52</v>
      </c>
      <c r="B995" s="11" t="s">
        <v>4893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1</v>
      </c>
      <c r="P995" s="11">
        <v>0</v>
      </c>
      <c r="Q995" s="11">
        <v>2016021710</v>
      </c>
      <c r="R995" s="11">
        <v>10</v>
      </c>
    </row>
    <row r="996" spans="1:18">
      <c r="A996" t="str">
        <f t="shared" si="15"/>
        <v>10-2016021710-15_53_51</v>
      </c>
      <c r="B996" s="11" t="s">
        <v>719</v>
      </c>
      <c r="C996" s="11">
        <v>0</v>
      </c>
      <c r="D996" s="11">
        <v>0</v>
      </c>
      <c r="E996" s="11">
        <v>1</v>
      </c>
      <c r="F996" s="11">
        <v>0</v>
      </c>
      <c r="G996" s="11">
        <v>0</v>
      </c>
      <c r="H996" s="11">
        <v>0</v>
      </c>
      <c r="I996" s="11">
        <v>1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2016021710</v>
      </c>
      <c r="R996" s="11">
        <v>10</v>
      </c>
    </row>
    <row r="997" spans="1:18">
      <c r="A997" t="str">
        <f t="shared" si="15"/>
        <v>10-2016021710-15_58_51</v>
      </c>
      <c r="B997" s="11" t="s">
        <v>722</v>
      </c>
      <c r="C997" s="11">
        <v>0</v>
      </c>
      <c r="D997" s="11">
        <v>0</v>
      </c>
      <c r="E997" s="11">
        <v>1</v>
      </c>
      <c r="F997" s="11">
        <v>0</v>
      </c>
      <c r="G997" s="11">
        <v>0</v>
      </c>
      <c r="H997" s="11">
        <v>0</v>
      </c>
      <c r="I997" s="11">
        <v>1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2016021710</v>
      </c>
      <c r="R997" s="11">
        <v>10</v>
      </c>
    </row>
    <row r="998" spans="1:18">
      <c r="A998" t="str">
        <f t="shared" si="15"/>
        <v>10-2016021710-16_03_50</v>
      </c>
      <c r="B998" s="11" t="s">
        <v>4717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1</v>
      </c>
      <c r="P998" s="11">
        <v>0</v>
      </c>
      <c r="Q998" s="11">
        <v>2016021710</v>
      </c>
      <c r="R998" s="11">
        <v>10</v>
      </c>
    </row>
    <row r="999" spans="1:18">
      <c r="A999" t="str">
        <f t="shared" si="15"/>
        <v>10-2016021710-16_08_50</v>
      </c>
      <c r="B999" s="11" t="s">
        <v>4718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1</v>
      </c>
      <c r="P999" s="11">
        <v>0</v>
      </c>
      <c r="Q999" s="11">
        <v>2016021710</v>
      </c>
      <c r="R999" s="11">
        <v>10</v>
      </c>
    </row>
    <row r="1000" spans="1:18">
      <c r="A1000" t="str">
        <f t="shared" si="15"/>
        <v>10-2016021710-16_13_49</v>
      </c>
      <c r="B1000" s="11" t="s">
        <v>4719</v>
      </c>
      <c r="C1000" s="11">
        <v>0</v>
      </c>
      <c r="D1000" s="11">
        <v>0</v>
      </c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1</v>
      </c>
      <c r="P1000" s="11">
        <v>0</v>
      </c>
      <c r="Q1000" s="11">
        <v>2016021710</v>
      </c>
      <c r="R1000" s="11">
        <v>10</v>
      </c>
    </row>
    <row r="1001" spans="1:18">
      <c r="A1001" t="str">
        <f t="shared" si="15"/>
        <v>10-2016021710-16_18_49</v>
      </c>
      <c r="B1001" s="11" t="s">
        <v>530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1</v>
      </c>
      <c r="P1001" s="11">
        <v>0</v>
      </c>
      <c r="Q1001" s="11">
        <v>2016021710</v>
      </c>
      <c r="R1001" s="11">
        <v>10</v>
      </c>
    </row>
    <row r="1002" spans="1:18">
      <c r="A1002" t="str">
        <f t="shared" si="15"/>
        <v>10-2016021710-16_23_49</v>
      </c>
      <c r="B1002" s="11" t="s">
        <v>531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1</v>
      </c>
      <c r="P1002" s="11">
        <v>0</v>
      </c>
      <c r="Q1002" s="11">
        <v>2016021710</v>
      </c>
      <c r="R1002" s="11">
        <v>10</v>
      </c>
    </row>
    <row r="1003" spans="1:18">
      <c r="A1003" t="str">
        <f t="shared" si="15"/>
        <v>10-2016021710-16_28_48</v>
      </c>
      <c r="B1003" s="11" t="s">
        <v>4894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1</v>
      </c>
      <c r="P1003" s="11">
        <v>0</v>
      </c>
      <c r="Q1003" s="11">
        <v>2016021710</v>
      </c>
      <c r="R1003" s="11">
        <v>10</v>
      </c>
    </row>
    <row r="1004" spans="1:18">
      <c r="A1004" t="str">
        <f t="shared" si="15"/>
        <v>10-2016021710-16_33_48</v>
      </c>
      <c r="B1004" s="11" t="s">
        <v>533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1</v>
      </c>
      <c r="P1004" s="11">
        <v>0</v>
      </c>
      <c r="Q1004" s="11">
        <v>2016021710</v>
      </c>
      <c r="R1004" s="11">
        <v>10</v>
      </c>
    </row>
    <row r="1005" spans="1:18">
      <c r="A1005" t="str">
        <f t="shared" si="15"/>
        <v>10-2016021710-16_38_47</v>
      </c>
      <c r="B1005" s="11" t="s">
        <v>4895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1</v>
      </c>
      <c r="P1005" s="11">
        <v>0</v>
      </c>
      <c r="Q1005" s="11">
        <v>2016021710</v>
      </c>
      <c r="R1005" s="11">
        <v>10</v>
      </c>
    </row>
    <row r="1006" spans="1:18">
      <c r="A1006" t="str">
        <f t="shared" si="15"/>
        <v>10-2016021710-16_43_47</v>
      </c>
      <c r="B1006" s="11" t="s">
        <v>4896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1</v>
      </c>
      <c r="P1006" s="11">
        <v>0</v>
      </c>
      <c r="Q1006" s="11">
        <v>2016021710</v>
      </c>
      <c r="R1006" s="11">
        <v>10</v>
      </c>
    </row>
    <row r="1007" spans="1:18">
      <c r="A1007" t="str">
        <f t="shared" si="15"/>
        <v>10-2016021710-16_48_47</v>
      </c>
      <c r="B1007" s="11" t="s">
        <v>4897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1</v>
      </c>
      <c r="P1007" s="11">
        <v>0</v>
      </c>
      <c r="Q1007" s="11">
        <v>2016021710</v>
      </c>
      <c r="R1007" s="11">
        <v>10</v>
      </c>
    </row>
    <row r="1008" spans="1:18">
      <c r="A1008" t="str">
        <f t="shared" si="15"/>
        <v>10-2016021710-16_53_46</v>
      </c>
      <c r="B1008" s="11" t="s">
        <v>4898</v>
      </c>
      <c r="C1008" s="11">
        <v>0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1</v>
      </c>
      <c r="P1008" s="11">
        <v>0</v>
      </c>
      <c r="Q1008" s="11">
        <v>2016021710</v>
      </c>
      <c r="R1008" s="11">
        <v>10</v>
      </c>
    </row>
    <row r="1009" spans="1:18">
      <c r="A1009" t="str">
        <f t="shared" si="15"/>
        <v>10-2016021710-16_58_46</v>
      </c>
      <c r="B1009" s="11" t="s">
        <v>4899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1</v>
      </c>
      <c r="P1009" s="11">
        <v>0</v>
      </c>
      <c r="Q1009" s="11">
        <v>2016021710</v>
      </c>
      <c r="R1009" s="11">
        <v>10</v>
      </c>
    </row>
    <row r="1010" spans="1:18">
      <c r="A1010" t="str">
        <f t="shared" si="15"/>
        <v>10-2016021710-17_03_45</v>
      </c>
      <c r="B1010" s="11" t="s">
        <v>4900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  <c r="O1010" s="11">
        <v>1</v>
      </c>
      <c r="P1010" s="11">
        <v>0</v>
      </c>
      <c r="Q1010" s="11">
        <v>2016021710</v>
      </c>
      <c r="R1010" s="11">
        <v>10</v>
      </c>
    </row>
    <row r="1011" spans="1:18">
      <c r="A1011" t="str">
        <f t="shared" si="15"/>
        <v>10-2016021710-17_46_38</v>
      </c>
      <c r="B1011" s="11" t="s">
        <v>723</v>
      </c>
      <c r="C1011" s="11">
        <v>0</v>
      </c>
      <c r="D1011" s="11">
        <v>0</v>
      </c>
      <c r="E1011" s="11">
        <v>0</v>
      </c>
      <c r="F1011" s="11">
        <v>1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1</v>
      </c>
      <c r="Q1011" s="11">
        <v>2016021710</v>
      </c>
      <c r="R1011" s="11">
        <v>10</v>
      </c>
    </row>
    <row r="1012" spans="1:18">
      <c r="A1012" t="str">
        <f t="shared" si="15"/>
        <v>10-2016021710-17_51_38</v>
      </c>
      <c r="B1012" s="11" t="s">
        <v>4901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1</v>
      </c>
      <c r="P1012" s="11">
        <v>0</v>
      </c>
      <c r="Q1012" s="11">
        <v>2016021710</v>
      </c>
      <c r="R1012" s="11">
        <v>10</v>
      </c>
    </row>
    <row r="1013" spans="1:18">
      <c r="A1013" t="str">
        <f t="shared" si="15"/>
        <v>10-2016021710-18_55_38</v>
      </c>
      <c r="B1013" s="11" t="s">
        <v>726</v>
      </c>
      <c r="C1013" s="11">
        <v>0</v>
      </c>
      <c r="D1013" s="11">
        <v>0</v>
      </c>
      <c r="E1013" s="11">
        <v>0</v>
      </c>
      <c r="F1013" s="11">
        <v>1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1</v>
      </c>
      <c r="Q1013" s="11">
        <v>2016021710</v>
      </c>
      <c r="R1013" s="11">
        <v>10</v>
      </c>
    </row>
    <row r="1014" spans="1:18">
      <c r="A1014" t="str">
        <f t="shared" si="15"/>
        <v>10-2016021710-19_00_37</v>
      </c>
      <c r="B1014" s="11" t="s">
        <v>728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1</v>
      </c>
      <c r="O1014" s="11">
        <v>0</v>
      </c>
      <c r="P1014" s="11">
        <v>0</v>
      </c>
      <c r="Q1014" s="11">
        <v>2016021710</v>
      </c>
      <c r="R1014" s="11">
        <v>10</v>
      </c>
    </row>
    <row r="1015" spans="1:18">
      <c r="A1015" t="str">
        <f t="shared" si="15"/>
        <v>10-2016021710-19_05_37</v>
      </c>
      <c r="B1015" s="11" t="s">
        <v>729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1</v>
      </c>
      <c r="O1015" s="11">
        <v>0</v>
      </c>
      <c r="P1015" s="11">
        <v>0</v>
      </c>
      <c r="Q1015" s="11">
        <v>2016021710</v>
      </c>
      <c r="R1015" s="11">
        <v>10</v>
      </c>
    </row>
    <row r="1016" spans="1:18">
      <c r="A1016" t="str">
        <f t="shared" si="15"/>
        <v>10-2016021710-19_10_37</v>
      </c>
      <c r="B1016" s="11" t="s">
        <v>730</v>
      </c>
      <c r="C1016" s="11">
        <v>0</v>
      </c>
      <c r="D1016" s="11">
        <v>0</v>
      </c>
      <c r="E1016" s="11">
        <v>1</v>
      </c>
      <c r="F1016" s="11">
        <v>0</v>
      </c>
      <c r="G1016" s="11">
        <v>0</v>
      </c>
      <c r="H1016" s="11">
        <v>0</v>
      </c>
      <c r="I1016" s="11">
        <v>1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2016021710</v>
      </c>
      <c r="R1016" s="11">
        <v>10</v>
      </c>
    </row>
    <row r="1017" spans="1:18">
      <c r="A1017" t="str">
        <f t="shared" si="15"/>
        <v>10-2016021710-19_16_23</v>
      </c>
      <c r="B1017" s="11" t="s">
        <v>733</v>
      </c>
      <c r="C1017" s="11">
        <v>0</v>
      </c>
      <c r="D1017" s="11">
        <v>0</v>
      </c>
      <c r="E1017" s="11">
        <v>0</v>
      </c>
      <c r="F1017" s="11">
        <v>1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1</v>
      </c>
      <c r="Q1017" s="11">
        <v>2016021710</v>
      </c>
      <c r="R1017" s="11">
        <v>10</v>
      </c>
    </row>
    <row r="1018" spans="1:18">
      <c r="A1018" t="str">
        <f t="shared" si="15"/>
        <v>10-2016021710-19_21_23</v>
      </c>
      <c r="B1018" s="11" t="s">
        <v>734</v>
      </c>
      <c r="C1018" s="11">
        <v>0</v>
      </c>
      <c r="D1018" s="11">
        <v>0</v>
      </c>
      <c r="E1018" s="11">
        <v>0</v>
      </c>
      <c r="F1018" s="11">
        <v>1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11">
        <v>0</v>
      </c>
      <c r="P1018" s="11">
        <v>1</v>
      </c>
      <c r="Q1018" s="11">
        <v>2016021710</v>
      </c>
      <c r="R1018" s="11">
        <v>10</v>
      </c>
    </row>
    <row r="1019" spans="1:18">
      <c r="A1019" t="str">
        <f t="shared" si="15"/>
        <v>10-2016021710-19_26_22</v>
      </c>
      <c r="B1019" s="11" t="s">
        <v>735</v>
      </c>
      <c r="C1019" s="11">
        <v>0</v>
      </c>
      <c r="D1019" s="11">
        <v>0</v>
      </c>
      <c r="E1019" s="11">
        <v>0</v>
      </c>
      <c r="F1019" s="11">
        <v>1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1</v>
      </c>
      <c r="Q1019" s="11">
        <v>2016021710</v>
      </c>
      <c r="R1019" s="11">
        <v>10</v>
      </c>
    </row>
    <row r="1020" spans="1:18">
      <c r="A1020" t="str">
        <f t="shared" si="15"/>
        <v>10-2016021710-19_31_22</v>
      </c>
      <c r="B1020" s="11" t="s">
        <v>4902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1</v>
      </c>
      <c r="P1020" s="11">
        <v>0</v>
      </c>
      <c r="Q1020" s="11">
        <v>2016021710</v>
      </c>
      <c r="R1020" s="11">
        <v>10</v>
      </c>
    </row>
    <row r="1021" spans="1:18">
      <c r="A1021" t="str">
        <f t="shared" si="15"/>
        <v>10-2016021710-19_36_22</v>
      </c>
      <c r="B1021" s="11" t="s">
        <v>736</v>
      </c>
      <c r="C1021" s="11">
        <v>0</v>
      </c>
      <c r="D1021" s="11">
        <v>0</v>
      </c>
      <c r="E1021" s="11">
        <v>0</v>
      </c>
      <c r="F1021" s="11">
        <v>1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1</v>
      </c>
      <c r="Q1021" s="11">
        <v>2016021710</v>
      </c>
      <c r="R1021" s="11">
        <v>10</v>
      </c>
    </row>
    <row r="1022" spans="1:18">
      <c r="A1022" t="str">
        <f t="shared" si="15"/>
        <v>10-2016021710-19_41_21</v>
      </c>
      <c r="B1022" s="11" t="s">
        <v>4903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1</v>
      </c>
      <c r="P1022" s="11">
        <v>0</v>
      </c>
      <c r="Q1022" s="11">
        <v>2016021710</v>
      </c>
      <c r="R1022" s="11">
        <v>10</v>
      </c>
    </row>
    <row r="1023" spans="1:18">
      <c r="A1023" t="str">
        <f t="shared" si="15"/>
        <v>10-2016021710-19_46_21</v>
      </c>
      <c r="B1023" s="11" t="s">
        <v>4904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1</v>
      </c>
      <c r="P1023" s="11">
        <v>0</v>
      </c>
      <c r="Q1023" s="11">
        <v>2016021710</v>
      </c>
      <c r="R1023" s="11">
        <v>10</v>
      </c>
    </row>
    <row r="1024" spans="1:18">
      <c r="A1024" t="str">
        <f t="shared" si="15"/>
        <v>10-2016021710-19_51_20</v>
      </c>
      <c r="B1024" s="11" t="s">
        <v>4905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1</v>
      </c>
      <c r="P1024" s="11">
        <v>0</v>
      </c>
      <c r="Q1024" s="11">
        <v>2016021710</v>
      </c>
      <c r="R1024" s="11">
        <v>10</v>
      </c>
    </row>
    <row r="1025" spans="1:18">
      <c r="A1025" t="str">
        <f t="shared" si="15"/>
        <v>10-2016021710-19_56_20</v>
      </c>
      <c r="B1025" s="11" t="s">
        <v>4906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1</v>
      </c>
      <c r="P1025" s="11">
        <v>0</v>
      </c>
      <c r="Q1025" s="11">
        <v>2016021710</v>
      </c>
      <c r="R1025" s="11">
        <v>10</v>
      </c>
    </row>
    <row r="1026" spans="1:18">
      <c r="A1026" t="str">
        <f t="shared" ref="A1026:A1089" si="16">R1026&amp;"-"&amp;Q1026&amp;"-"&amp;B1026</f>
        <v>10-2016021710-20_01_20</v>
      </c>
      <c r="B1026" s="11" t="s">
        <v>738</v>
      </c>
      <c r="C1026" s="11">
        <v>0</v>
      </c>
      <c r="D1026" s="11">
        <v>0</v>
      </c>
      <c r="E1026" s="11">
        <v>0</v>
      </c>
      <c r="F1026" s="11">
        <v>1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1</v>
      </c>
      <c r="Q1026" s="11">
        <v>2016021710</v>
      </c>
      <c r="R1026" s="11">
        <v>10</v>
      </c>
    </row>
    <row r="1027" spans="1:18">
      <c r="A1027" t="str">
        <f t="shared" si="16"/>
        <v>10-2016021710-20_06_19</v>
      </c>
      <c r="B1027" s="11" t="s">
        <v>4907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1</v>
      </c>
      <c r="P1027" s="11">
        <v>0</v>
      </c>
      <c r="Q1027" s="11">
        <v>2016021710</v>
      </c>
      <c r="R1027" s="11">
        <v>10</v>
      </c>
    </row>
    <row r="1028" spans="1:18">
      <c r="A1028" t="str">
        <f t="shared" si="16"/>
        <v>10-2016021710-20_11_19</v>
      </c>
      <c r="B1028" s="11" t="s">
        <v>4908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1</v>
      </c>
      <c r="P1028" s="11">
        <v>0</v>
      </c>
      <c r="Q1028" s="11">
        <v>2016021710</v>
      </c>
      <c r="R1028" s="11">
        <v>10</v>
      </c>
    </row>
    <row r="1029" spans="1:18">
      <c r="A1029" t="str">
        <f t="shared" si="16"/>
        <v>10-2016021710-20_16_18</v>
      </c>
      <c r="B1029" s="11" t="s">
        <v>4909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1</v>
      </c>
      <c r="P1029" s="11">
        <v>0</v>
      </c>
      <c r="Q1029" s="11">
        <v>2016021710</v>
      </c>
      <c r="R1029" s="11">
        <v>10</v>
      </c>
    </row>
    <row r="1030" spans="1:18">
      <c r="A1030" t="str">
        <f t="shared" si="16"/>
        <v>10-2016021710-20_21_18</v>
      </c>
      <c r="B1030" s="11" t="s">
        <v>4910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1</v>
      </c>
      <c r="P1030" s="11">
        <v>0</v>
      </c>
      <c r="Q1030" s="11">
        <v>2016021710</v>
      </c>
      <c r="R1030" s="11">
        <v>10</v>
      </c>
    </row>
    <row r="1031" spans="1:18">
      <c r="A1031" t="str">
        <f t="shared" si="16"/>
        <v>10-2016021710-20_26_18</v>
      </c>
      <c r="B1031" s="11" t="s">
        <v>739</v>
      </c>
      <c r="C1031" s="11">
        <v>0</v>
      </c>
      <c r="D1031" s="11">
        <v>0</v>
      </c>
      <c r="E1031" s="11">
        <v>0</v>
      </c>
      <c r="F1031" s="11">
        <v>1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1</v>
      </c>
      <c r="Q1031" s="11">
        <v>2016021710</v>
      </c>
      <c r="R1031" s="11">
        <v>10</v>
      </c>
    </row>
    <row r="1032" spans="1:18">
      <c r="A1032" t="str">
        <f t="shared" si="16"/>
        <v>10-2016021710-20_31_17</v>
      </c>
      <c r="B1032" s="11" t="s">
        <v>741</v>
      </c>
      <c r="C1032" s="11">
        <v>0</v>
      </c>
      <c r="D1032" s="11">
        <v>0</v>
      </c>
      <c r="E1032" s="11">
        <v>0</v>
      </c>
      <c r="F1032" s="11">
        <v>1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1</v>
      </c>
      <c r="Q1032" s="11">
        <v>2016021710</v>
      </c>
      <c r="R1032" s="11">
        <v>10</v>
      </c>
    </row>
    <row r="1033" spans="1:18">
      <c r="A1033" t="str">
        <f t="shared" si="16"/>
        <v>10-2016021710-20_36_17</v>
      </c>
      <c r="B1033" s="11" t="s">
        <v>742</v>
      </c>
      <c r="C1033" s="11">
        <v>0</v>
      </c>
      <c r="D1033" s="11">
        <v>0</v>
      </c>
      <c r="E1033" s="11">
        <v>0</v>
      </c>
      <c r="F1033" s="11">
        <v>1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1</v>
      </c>
      <c r="Q1033" s="11">
        <v>2016021710</v>
      </c>
      <c r="R1033" s="11">
        <v>10</v>
      </c>
    </row>
    <row r="1034" spans="1:18">
      <c r="A1034" t="str">
        <f t="shared" si="16"/>
        <v>10-2016021710-20_41_16</v>
      </c>
      <c r="B1034" s="11" t="s">
        <v>743</v>
      </c>
      <c r="C1034" s="11">
        <v>0</v>
      </c>
      <c r="D1034" s="11">
        <v>0</v>
      </c>
      <c r="E1034" s="11">
        <v>0</v>
      </c>
      <c r="F1034" s="11">
        <v>1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1</v>
      </c>
      <c r="Q1034" s="11">
        <v>2016021710</v>
      </c>
      <c r="R1034" s="11">
        <v>10</v>
      </c>
    </row>
    <row r="1035" spans="1:18">
      <c r="A1035" t="str">
        <f t="shared" si="16"/>
        <v>10-2016021710-20_46_16</v>
      </c>
      <c r="B1035" s="11" t="s">
        <v>745</v>
      </c>
      <c r="C1035" s="11">
        <v>0</v>
      </c>
      <c r="D1035" s="11">
        <v>0</v>
      </c>
      <c r="E1035" s="11">
        <v>0</v>
      </c>
      <c r="F1035" s="11">
        <v>1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1</v>
      </c>
      <c r="Q1035" s="11">
        <v>2016021710</v>
      </c>
      <c r="R1035" s="11">
        <v>10</v>
      </c>
    </row>
    <row r="1036" spans="1:18">
      <c r="A1036" t="str">
        <f t="shared" si="16"/>
        <v>10-2016021710-20_51_16</v>
      </c>
      <c r="B1036" s="11" t="s">
        <v>747</v>
      </c>
      <c r="C1036" s="11">
        <v>0</v>
      </c>
      <c r="D1036" s="11">
        <v>0</v>
      </c>
      <c r="E1036" s="11">
        <v>0</v>
      </c>
      <c r="F1036" s="11">
        <v>1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1</v>
      </c>
      <c r="Q1036" s="11">
        <v>2016021710</v>
      </c>
      <c r="R1036" s="11">
        <v>10</v>
      </c>
    </row>
    <row r="1037" spans="1:18">
      <c r="A1037" t="str">
        <f t="shared" si="16"/>
        <v>10-2016021710-20_56_15</v>
      </c>
      <c r="B1037" s="11" t="s">
        <v>748</v>
      </c>
      <c r="C1037" s="11">
        <v>0</v>
      </c>
      <c r="D1037" s="11">
        <v>0</v>
      </c>
      <c r="E1037" s="11">
        <v>1</v>
      </c>
      <c r="F1037" s="11">
        <v>0</v>
      </c>
      <c r="G1037" s="11">
        <v>0</v>
      </c>
      <c r="H1037" s="11">
        <v>0</v>
      </c>
      <c r="I1037" s="11">
        <v>1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2016021710</v>
      </c>
      <c r="R1037" s="11">
        <v>10</v>
      </c>
    </row>
    <row r="1038" spans="1:18">
      <c r="A1038" t="str">
        <f t="shared" si="16"/>
        <v>10-2016021710-21_01_15</v>
      </c>
      <c r="B1038" s="11" t="s">
        <v>750</v>
      </c>
      <c r="C1038" s="11">
        <v>0</v>
      </c>
      <c r="D1038" s="11">
        <v>0</v>
      </c>
      <c r="E1038" s="11">
        <v>1</v>
      </c>
      <c r="F1038" s="11">
        <v>1</v>
      </c>
      <c r="G1038" s="11">
        <v>0</v>
      </c>
      <c r="H1038" s="11">
        <v>0</v>
      </c>
      <c r="I1038" s="11">
        <v>0</v>
      </c>
      <c r="J1038" s="11">
        <v>0</v>
      </c>
      <c r="K1038" s="11">
        <v>1</v>
      </c>
      <c r="L1038" s="11">
        <v>0</v>
      </c>
      <c r="M1038" s="11">
        <v>1</v>
      </c>
      <c r="N1038" s="11">
        <v>0</v>
      </c>
      <c r="O1038" s="11">
        <v>0</v>
      </c>
      <c r="P1038" s="11">
        <v>0</v>
      </c>
      <c r="Q1038" s="11">
        <v>2016021710</v>
      </c>
      <c r="R1038" s="11">
        <v>10</v>
      </c>
    </row>
    <row r="1039" spans="1:18">
      <c r="A1039" t="str">
        <f t="shared" si="16"/>
        <v>10-2016021710-21_06_14</v>
      </c>
      <c r="B1039" s="11" t="s">
        <v>751</v>
      </c>
      <c r="C1039" s="11">
        <v>0</v>
      </c>
      <c r="D1039" s="11">
        <v>0</v>
      </c>
      <c r="E1039" s="11">
        <v>0</v>
      </c>
      <c r="F1039" s="11">
        <v>1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1</v>
      </c>
      <c r="Q1039" s="11">
        <v>2016021710</v>
      </c>
      <c r="R1039" s="11">
        <v>10</v>
      </c>
    </row>
    <row r="1040" spans="1:18">
      <c r="A1040" t="str">
        <f t="shared" si="16"/>
        <v>10-2016021710-21_11_14</v>
      </c>
      <c r="B1040" s="11" t="s">
        <v>4911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1</v>
      </c>
      <c r="P1040" s="11">
        <v>0</v>
      </c>
      <c r="Q1040" s="11">
        <v>2016021710</v>
      </c>
      <c r="R1040" s="11">
        <v>10</v>
      </c>
    </row>
    <row r="1041" spans="1:18">
      <c r="A1041" t="str">
        <f t="shared" si="16"/>
        <v>10-2016021710-21_16_14</v>
      </c>
      <c r="B1041" s="11" t="s">
        <v>4912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1</v>
      </c>
      <c r="P1041" s="11">
        <v>0</v>
      </c>
      <c r="Q1041" s="11">
        <v>2016021710</v>
      </c>
      <c r="R1041" s="11">
        <v>10</v>
      </c>
    </row>
    <row r="1042" spans="1:18">
      <c r="A1042" t="str">
        <f t="shared" si="16"/>
        <v>10-2016021710-21_21_13</v>
      </c>
      <c r="B1042" s="11" t="s">
        <v>752</v>
      </c>
      <c r="C1042" s="11">
        <v>0</v>
      </c>
      <c r="D1042" s="11">
        <v>0</v>
      </c>
      <c r="E1042" s="11">
        <v>0</v>
      </c>
      <c r="F1042" s="11">
        <v>1</v>
      </c>
      <c r="G1042" s="11">
        <v>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1</v>
      </c>
      <c r="Q1042" s="11">
        <v>2016021710</v>
      </c>
      <c r="R1042" s="11">
        <v>10</v>
      </c>
    </row>
    <row r="1043" spans="1:18">
      <c r="A1043" t="str">
        <f t="shared" si="16"/>
        <v>10-2016021710-21_26_13</v>
      </c>
      <c r="B1043" s="11" t="s">
        <v>753</v>
      </c>
      <c r="C1043" s="11">
        <v>0</v>
      </c>
      <c r="D1043" s="11">
        <v>0</v>
      </c>
      <c r="E1043" s="11">
        <v>0</v>
      </c>
      <c r="F1043" s="11">
        <v>1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1</v>
      </c>
      <c r="Q1043" s="11">
        <v>2016021710</v>
      </c>
      <c r="R1043" s="11">
        <v>10</v>
      </c>
    </row>
    <row r="1044" spans="1:18">
      <c r="A1044" t="str">
        <f t="shared" si="16"/>
        <v>10-2016021710-21_31_12</v>
      </c>
      <c r="B1044" s="11" t="s">
        <v>754</v>
      </c>
      <c r="C1044" s="11">
        <v>0</v>
      </c>
      <c r="D1044" s="11">
        <v>0</v>
      </c>
      <c r="E1044" s="11">
        <v>0</v>
      </c>
      <c r="F1044" s="11">
        <v>1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1</v>
      </c>
      <c r="Q1044" s="11">
        <v>2016021710</v>
      </c>
      <c r="R1044" s="11">
        <v>10</v>
      </c>
    </row>
    <row r="1045" spans="1:18">
      <c r="A1045" t="str">
        <f t="shared" si="16"/>
        <v>10-2016021710-21_36_12</v>
      </c>
      <c r="B1045" s="11" t="s">
        <v>4913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1</v>
      </c>
      <c r="P1045" s="11">
        <v>0</v>
      </c>
      <c r="Q1045" s="11">
        <v>2016021710</v>
      </c>
      <c r="R1045" s="11">
        <v>10</v>
      </c>
    </row>
    <row r="1046" spans="1:18">
      <c r="A1046" t="str">
        <f t="shared" si="16"/>
        <v>10-2016021710-21_41_12</v>
      </c>
      <c r="B1046" s="11" t="s">
        <v>4914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1</v>
      </c>
      <c r="P1046" s="11">
        <v>0</v>
      </c>
      <c r="Q1046" s="11">
        <v>2016021710</v>
      </c>
      <c r="R1046" s="11">
        <v>10</v>
      </c>
    </row>
    <row r="1047" spans="1:18">
      <c r="A1047" t="str">
        <f t="shared" si="16"/>
        <v>10-2016021710-21_46_11</v>
      </c>
      <c r="B1047" s="11" t="s">
        <v>4915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1</v>
      </c>
      <c r="P1047" s="11">
        <v>0</v>
      </c>
      <c r="Q1047" s="11">
        <v>2016021710</v>
      </c>
      <c r="R1047" s="11">
        <v>10</v>
      </c>
    </row>
    <row r="1048" spans="1:18">
      <c r="A1048" t="str">
        <f t="shared" si="16"/>
        <v>10-2016021710-21_51_11</v>
      </c>
      <c r="B1048" s="11" t="s">
        <v>755</v>
      </c>
      <c r="C1048" s="11">
        <v>0</v>
      </c>
      <c r="D1048" s="11">
        <v>0</v>
      </c>
      <c r="E1048" s="11">
        <v>0</v>
      </c>
      <c r="F1048" s="11">
        <v>1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1</v>
      </c>
      <c r="Q1048" s="11">
        <v>2016021710</v>
      </c>
      <c r="R1048" s="11">
        <v>10</v>
      </c>
    </row>
    <row r="1049" spans="1:18">
      <c r="A1049" t="str">
        <f t="shared" si="16"/>
        <v>10-2016021710-21_56_10</v>
      </c>
      <c r="B1049" s="11" t="s">
        <v>756</v>
      </c>
      <c r="C1049" s="11">
        <v>0</v>
      </c>
      <c r="D1049" s="11">
        <v>0</v>
      </c>
      <c r="E1049" s="11">
        <v>0</v>
      </c>
      <c r="F1049" s="11">
        <v>1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1</v>
      </c>
      <c r="Q1049" s="11">
        <v>2016021710</v>
      </c>
      <c r="R1049" s="11">
        <v>10</v>
      </c>
    </row>
    <row r="1050" spans="1:18">
      <c r="A1050" t="str">
        <f t="shared" si="16"/>
        <v>10-2016021710-22_01_10</v>
      </c>
      <c r="B1050" s="11" t="s">
        <v>757</v>
      </c>
      <c r="C1050" s="11">
        <v>0</v>
      </c>
      <c r="D1050" s="11">
        <v>0</v>
      </c>
      <c r="E1050" s="11">
        <v>0</v>
      </c>
      <c r="F1050" s="11">
        <v>1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1</v>
      </c>
      <c r="Q1050" s="11">
        <v>2016021710</v>
      </c>
      <c r="R1050" s="11">
        <v>10</v>
      </c>
    </row>
    <row r="1051" spans="1:18">
      <c r="A1051" t="str">
        <f t="shared" si="16"/>
        <v>10-2016021710-22_06_10</v>
      </c>
      <c r="B1051" s="11" t="s">
        <v>759</v>
      </c>
      <c r="C1051" s="11">
        <v>0</v>
      </c>
      <c r="D1051" s="11">
        <v>0</v>
      </c>
      <c r="E1051" s="11">
        <v>0</v>
      </c>
      <c r="F1051" s="11">
        <v>1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1</v>
      </c>
      <c r="Q1051" s="11">
        <v>2016021710</v>
      </c>
      <c r="R1051" s="11">
        <v>10</v>
      </c>
    </row>
    <row r="1052" spans="1:18">
      <c r="A1052" t="str">
        <f t="shared" si="16"/>
        <v>10-2016021710-22_11_09</v>
      </c>
      <c r="B1052" s="11" t="s">
        <v>761</v>
      </c>
      <c r="C1052" s="11">
        <v>0</v>
      </c>
      <c r="D1052" s="11">
        <v>0</v>
      </c>
      <c r="E1052" s="11">
        <v>0</v>
      </c>
      <c r="F1052" s="11">
        <v>1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1</v>
      </c>
      <c r="Q1052" s="11">
        <v>2016021710</v>
      </c>
      <c r="R1052" s="11">
        <v>10</v>
      </c>
    </row>
    <row r="1053" spans="1:18">
      <c r="A1053" t="str">
        <f t="shared" si="16"/>
        <v>10-2016021710-22_16_09</v>
      </c>
      <c r="B1053" s="11" t="s">
        <v>763</v>
      </c>
      <c r="C1053" s="11">
        <v>0</v>
      </c>
      <c r="D1053" s="11">
        <v>0</v>
      </c>
      <c r="E1053" s="11">
        <v>0</v>
      </c>
      <c r="F1053" s="11">
        <v>1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1</v>
      </c>
      <c r="Q1053" s="11">
        <v>2016021710</v>
      </c>
      <c r="R1053" s="11">
        <v>10</v>
      </c>
    </row>
    <row r="1054" spans="1:18">
      <c r="A1054" t="str">
        <f t="shared" si="16"/>
        <v>10-2016021710-22_21_08</v>
      </c>
      <c r="B1054" s="11" t="s">
        <v>4916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1</v>
      </c>
      <c r="P1054" s="11">
        <v>0</v>
      </c>
      <c r="Q1054" s="11">
        <v>2016021710</v>
      </c>
      <c r="R1054" s="11">
        <v>10</v>
      </c>
    </row>
    <row r="1055" spans="1:18">
      <c r="A1055" t="str">
        <f t="shared" si="16"/>
        <v>10-2016021710-22_26_08</v>
      </c>
      <c r="B1055" s="11" t="s">
        <v>4917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1</v>
      </c>
      <c r="P1055" s="11">
        <v>0</v>
      </c>
      <c r="Q1055" s="11">
        <v>2016021710</v>
      </c>
      <c r="R1055" s="11">
        <v>10</v>
      </c>
    </row>
    <row r="1056" spans="1:18">
      <c r="A1056" t="str">
        <f t="shared" si="16"/>
        <v>10-2016021710-22_31_08</v>
      </c>
      <c r="B1056" s="11" t="s">
        <v>764</v>
      </c>
      <c r="C1056" s="11">
        <v>0</v>
      </c>
      <c r="D1056" s="11">
        <v>0</v>
      </c>
      <c r="E1056" s="11">
        <v>0</v>
      </c>
      <c r="F1056" s="11">
        <v>1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1</v>
      </c>
      <c r="Q1056" s="11">
        <v>2016021710</v>
      </c>
      <c r="R1056" s="11">
        <v>10</v>
      </c>
    </row>
    <row r="1057" spans="1:18">
      <c r="A1057" t="str">
        <f t="shared" si="16"/>
        <v>10-2016021710-22_36_07</v>
      </c>
      <c r="B1057" s="11" t="s">
        <v>4918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1</v>
      </c>
      <c r="P1057" s="11">
        <v>0</v>
      </c>
      <c r="Q1057" s="11">
        <v>2016021710</v>
      </c>
      <c r="R1057" s="11">
        <v>10</v>
      </c>
    </row>
    <row r="1058" spans="1:18">
      <c r="A1058" t="str">
        <f t="shared" si="16"/>
        <v>10-2016021710-22_41_07</v>
      </c>
      <c r="B1058" s="11" t="s">
        <v>765</v>
      </c>
      <c r="C1058" s="11">
        <v>0</v>
      </c>
      <c r="D1058" s="11">
        <v>0</v>
      </c>
      <c r="E1058" s="11">
        <v>0</v>
      </c>
      <c r="F1058" s="11">
        <v>1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1</v>
      </c>
      <c r="Q1058" s="11">
        <v>2016021710</v>
      </c>
      <c r="R1058" s="11">
        <v>10</v>
      </c>
    </row>
    <row r="1059" spans="1:18">
      <c r="A1059" t="str">
        <f t="shared" si="16"/>
        <v>10-2016021710-22_46_07</v>
      </c>
      <c r="B1059" s="11" t="s">
        <v>766</v>
      </c>
      <c r="C1059" s="11">
        <v>0</v>
      </c>
      <c r="D1059" s="11">
        <v>0</v>
      </c>
      <c r="E1059" s="11">
        <v>0</v>
      </c>
      <c r="F1059" s="11">
        <v>1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1</v>
      </c>
      <c r="Q1059" s="11">
        <v>2016021710</v>
      </c>
      <c r="R1059" s="11">
        <v>10</v>
      </c>
    </row>
    <row r="1060" spans="1:18">
      <c r="A1060" t="str">
        <f t="shared" si="16"/>
        <v>10-2016021710-22_51_06</v>
      </c>
      <c r="B1060" s="11" t="s">
        <v>4919</v>
      </c>
      <c r="C1060" s="11">
        <v>0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1</v>
      </c>
      <c r="P1060" s="11">
        <v>0</v>
      </c>
      <c r="Q1060" s="11">
        <v>2016021710</v>
      </c>
      <c r="R1060" s="11">
        <v>10</v>
      </c>
    </row>
    <row r="1061" spans="1:18">
      <c r="A1061" t="str">
        <f t="shared" si="16"/>
        <v>10-2016021710-22_56_06</v>
      </c>
      <c r="B1061" s="11" t="s">
        <v>4920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1</v>
      </c>
      <c r="P1061" s="11">
        <v>0</v>
      </c>
      <c r="Q1061" s="11">
        <v>2016021710</v>
      </c>
      <c r="R1061" s="11">
        <v>10</v>
      </c>
    </row>
    <row r="1062" spans="1:18">
      <c r="A1062" t="str">
        <f t="shared" si="16"/>
        <v>10-2016021710-23_01_05</v>
      </c>
      <c r="B1062" s="11" t="s">
        <v>767</v>
      </c>
      <c r="C1062" s="11">
        <v>0</v>
      </c>
      <c r="D1062" s="11">
        <v>0</v>
      </c>
      <c r="E1062" s="11">
        <v>0</v>
      </c>
      <c r="F1062" s="11">
        <v>1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1</v>
      </c>
      <c r="Q1062" s="11">
        <v>2016021710</v>
      </c>
      <c r="R1062" s="11">
        <v>10</v>
      </c>
    </row>
    <row r="1063" spans="1:18">
      <c r="A1063" t="str">
        <f t="shared" si="16"/>
        <v>10-2016021710-23_06_05</v>
      </c>
      <c r="B1063" s="11" t="s">
        <v>4921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1</v>
      </c>
      <c r="P1063" s="11">
        <v>0</v>
      </c>
      <c r="Q1063" s="11">
        <v>2016021710</v>
      </c>
      <c r="R1063" s="11">
        <v>10</v>
      </c>
    </row>
    <row r="1064" spans="1:18">
      <c r="A1064" t="str">
        <f t="shared" si="16"/>
        <v>10-2016021710-23_11_05</v>
      </c>
      <c r="B1064" s="11" t="s">
        <v>4922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1</v>
      </c>
      <c r="P1064" s="11">
        <v>0</v>
      </c>
      <c r="Q1064" s="11">
        <v>2016021710</v>
      </c>
      <c r="R1064" s="11">
        <v>10</v>
      </c>
    </row>
    <row r="1065" spans="1:18">
      <c r="A1065" t="str">
        <f t="shared" si="16"/>
        <v>10-2016021710-23_16_04</v>
      </c>
      <c r="B1065" s="11" t="s">
        <v>768</v>
      </c>
      <c r="C1065" s="11">
        <v>0</v>
      </c>
      <c r="D1065" s="11">
        <v>0</v>
      </c>
      <c r="E1065" s="11">
        <v>0</v>
      </c>
      <c r="F1065" s="11">
        <v>1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1</v>
      </c>
      <c r="Q1065" s="11">
        <v>2016021710</v>
      </c>
      <c r="R1065" s="11">
        <v>10</v>
      </c>
    </row>
    <row r="1066" spans="1:18">
      <c r="A1066" t="str">
        <f t="shared" si="16"/>
        <v>10-2016021710-23_21_04</v>
      </c>
      <c r="B1066" s="11" t="s">
        <v>770</v>
      </c>
      <c r="C1066" s="11">
        <v>0</v>
      </c>
      <c r="D1066" s="11">
        <v>0</v>
      </c>
      <c r="E1066" s="11">
        <v>0</v>
      </c>
      <c r="F1066" s="11">
        <v>1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1</v>
      </c>
      <c r="Q1066" s="11">
        <v>2016021710</v>
      </c>
      <c r="R1066" s="11">
        <v>10</v>
      </c>
    </row>
    <row r="1067" spans="1:18">
      <c r="A1067" t="str">
        <f t="shared" si="16"/>
        <v>10-2016021710-23_26_03</v>
      </c>
      <c r="B1067" s="11" t="s">
        <v>4923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1</v>
      </c>
      <c r="P1067" s="11">
        <v>0</v>
      </c>
      <c r="Q1067" s="11">
        <v>2016021710</v>
      </c>
      <c r="R1067" s="11">
        <v>10</v>
      </c>
    </row>
    <row r="1068" spans="1:18">
      <c r="A1068" t="str">
        <f t="shared" si="16"/>
        <v>10-2016021710-23_31_03</v>
      </c>
      <c r="B1068" s="11" t="s">
        <v>4924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1</v>
      </c>
      <c r="P1068" s="11">
        <v>0</v>
      </c>
      <c r="Q1068" s="11">
        <v>2016021710</v>
      </c>
      <c r="R1068" s="11">
        <v>10</v>
      </c>
    </row>
    <row r="1069" spans="1:18">
      <c r="A1069" t="str">
        <f t="shared" si="16"/>
        <v>10-2016021710-23_36_03</v>
      </c>
      <c r="B1069" s="11" t="s">
        <v>772</v>
      </c>
      <c r="C1069" s="11">
        <v>0</v>
      </c>
      <c r="D1069" s="11">
        <v>0</v>
      </c>
      <c r="E1069" s="11">
        <v>0</v>
      </c>
      <c r="F1069" s="11">
        <v>1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1</v>
      </c>
      <c r="Q1069" s="11">
        <v>2016021710</v>
      </c>
      <c r="R1069" s="11">
        <v>10</v>
      </c>
    </row>
    <row r="1070" spans="1:18">
      <c r="A1070" t="str">
        <f t="shared" si="16"/>
        <v>10-2016021710-23_41_02</v>
      </c>
      <c r="B1070" s="11" t="s">
        <v>4925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1</v>
      </c>
      <c r="P1070" s="11">
        <v>0</v>
      </c>
      <c r="Q1070" s="11">
        <v>2016021710</v>
      </c>
      <c r="R1070" s="11">
        <v>10</v>
      </c>
    </row>
    <row r="1071" spans="1:18">
      <c r="A1071" t="str">
        <f t="shared" si="16"/>
        <v>10-2016021810-15_35_24</v>
      </c>
      <c r="B1071" s="11" t="s">
        <v>4926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1</v>
      </c>
      <c r="P1071" s="11">
        <v>0</v>
      </c>
      <c r="Q1071" s="11">
        <v>2016021810</v>
      </c>
      <c r="R1071" s="11">
        <v>10</v>
      </c>
    </row>
    <row r="1072" spans="1:18">
      <c r="A1072" t="str">
        <f t="shared" si="16"/>
        <v>10-2016021810-15_40_23</v>
      </c>
      <c r="B1072" s="11" t="s">
        <v>774</v>
      </c>
      <c r="C1072" s="11">
        <v>0</v>
      </c>
      <c r="D1072" s="11">
        <v>0</v>
      </c>
      <c r="E1072" s="11">
        <v>0</v>
      </c>
      <c r="F1072" s="11">
        <v>1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1</v>
      </c>
      <c r="Q1072" s="11">
        <v>2016021810</v>
      </c>
      <c r="R1072" s="11">
        <v>10</v>
      </c>
    </row>
    <row r="1073" spans="1:18">
      <c r="A1073" t="str">
        <f t="shared" si="16"/>
        <v>10-2016021810-15_45_23</v>
      </c>
      <c r="B1073" s="11" t="s">
        <v>776</v>
      </c>
      <c r="C1073" s="11">
        <v>0</v>
      </c>
      <c r="D1073" s="11">
        <v>0</v>
      </c>
      <c r="E1073" s="11">
        <v>0</v>
      </c>
      <c r="F1073" s="11">
        <v>1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1</v>
      </c>
      <c r="Q1073" s="11">
        <v>2016021810</v>
      </c>
      <c r="R1073" s="11">
        <v>10</v>
      </c>
    </row>
    <row r="1074" spans="1:18">
      <c r="A1074" t="str">
        <f t="shared" si="16"/>
        <v>10-2016021810-15_50_22</v>
      </c>
      <c r="B1074" s="11" t="s">
        <v>4927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1</v>
      </c>
      <c r="P1074" s="11">
        <v>0</v>
      </c>
      <c r="Q1074" s="11">
        <v>2016021810</v>
      </c>
      <c r="R1074" s="11">
        <v>10</v>
      </c>
    </row>
    <row r="1075" spans="1:18">
      <c r="A1075" t="str">
        <f t="shared" si="16"/>
        <v>10-2016021810-15_55_22</v>
      </c>
      <c r="B1075" s="11" t="s">
        <v>4928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1</v>
      </c>
      <c r="P1075" s="11">
        <v>0</v>
      </c>
      <c r="Q1075" s="11">
        <v>2016021810</v>
      </c>
      <c r="R1075" s="11">
        <v>10</v>
      </c>
    </row>
    <row r="1076" spans="1:18">
      <c r="A1076" t="str">
        <f t="shared" si="16"/>
        <v>10-2016021810-16_00_21</v>
      </c>
      <c r="B1076" s="11" t="s">
        <v>4929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1</v>
      </c>
      <c r="P1076" s="11">
        <v>0</v>
      </c>
      <c r="Q1076" s="11">
        <v>2016021810</v>
      </c>
      <c r="R1076" s="11">
        <v>10</v>
      </c>
    </row>
    <row r="1077" spans="1:18">
      <c r="A1077" t="str">
        <f t="shared" si="16"/>
        <v>10-2016021810-16_05_21</v>
      </c>
      <c r="B1077" s="11" t="s">
        <v>778</v>
      </c>
      <c r="C1077" s="11">
        <v>0</v>
      </c>
      <c r="D1077" s="11">
        <v>1</v>
      </c>
      <c r="E1077" s="11">
        <v>0</v>
      </c>
      <c r="F1077" s="11">
        <v>0</v>
      </c>
      <c r="G1077" s="11">
        <v>0</v>
      </c>
      <c r="H1077" s="11">
        <v>1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2016021810</v>
      </c>
      <c r="R1077" s="11">
        <v>10</v>
      </c>
    </row>
    <row r="1078" spans="1:18">
      <c r="A1078" t="str">
        <f t="shared" si="16"/>
        <v>10-2016021810-16_10_21</v>
      </c>
      <c r="B1078" s="11" t="s">
        <v>779</v>
      </c>
      <c r="C1078" s="11">
        <v>0</v>
      </c>
      <c r="D1078" s="11">
        <v>0</v>
      </c>
      <c r="E1078" s="11">
        <v>0</v>
      </c>
      <c r="F1078" s="11">
        <v>1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1</v>
      </c>
      <c r="Q1078" s="11">
        <v>2016021810</v>
      </c>
      <c r="R1078" s="11">
        <v>10</v>
      </c>
    </row>
    <row r="1079" spans="1:18">
      <c r="A1079" t="str">
        <f t="shared" si="16"/>
        <v>10-2016021810-16_15_20</v>
      </c>
      <c r="B1079" s="11" t="s">
        <v>780</v>
      </c>
      <c r="C1079" s="11">
        <v>0</v>
      </c>
      <c r="D1079" s="11">
        <v>1</v>
      </c>
      <c r="E1079" s="11">
        <v>0</v>
      </c>
      <c r="F1079" s="11">
        <v>0</v>
      </c>
      <c r="G1079" s="11">
        <v>0</v>
      </c>
      <c r="H1079" s="11">
        <v>1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2016021810</v>
      </c>
      <c r="R1079" s="11">
        <v>10</v>
      </c>
    </row>
    <row r="1080" spans="1:18">
      <c r="A1080" t="str">
        <f t="shared" si="16"/>
        <v>10-2016021810-16_20_20</v>
      </c>
      <c r="B1080" s="11" t="s">
        <v>781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1</v>
      </c>
      <c r="O1080" s="11">
        <v>0</v>
      </c>
      <c r="P1080" s="11">
        <v>0</v>
      </c>
      <c r="Q1080" s="11">
        <v>2016021810</v>
      </c>
      <c r="R1080" s="11">
        <v>10</v>
      </c>
    </row>
    <row r="1081" spans="1:18">
      <c r="A1081" t="str">
        <f t="shared" si="16"/>
        <v>10-2016021810-16_25_20</v>
      </c>
      <c r="B1081" s="11" t="s">
        <v>782</v>
      </c>
      <c r="C1081" s="11">
        <v>0</v>
      </c>
      <c r="D1081" s="11">
        <v>1</v>
      </c>
      <c r="E1081" s="11">
        <v>0</v>
      </c>
      <c r="F1081" s="11">
        <v>0</v>
      </c>
      <c r="G1081" s="11">
        <v>0</v>
      </c>
      <c r="H1081" s="11">
        <v>1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2016021810</v>
      </c>
      <c r="R1081" s="11">
        <v>10</v>
      </c>
    </row>
    <row r="1082" spans="1:18">
      <c r="A1082" t="str">
        <f t="shared" si="16"/>
        <v>10-2016021810-16_30_19</v>
      </c>
      <c r="B1082" s="11" t="s">
        <v>785</v>
      </c>
      <c r="C1082" s="11">
        <v>0</v>
      </c>
      <c r="D1082" s="11">
        <v>0</v>
      </c>
      <c r="E1082" s="11">
        <v>0</v>
      </c>
      <c r="F1082" s="11">
        <v>1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1</v>
      </c>
      <c r="Q1082" s="11">
        <v>2016021810</v>
      </c>
      <c r="R1082" s="11">
        <v>10</v>
      </c>
    </row>
    <row r="1083" spans="1:18">
      <c r="A1083" t="str">
        <f t="shared" si="16"/>
        <v>10-2016021810-16_35_19</v>
      </c>
      <c r="B1083" s="11" t="s">
        <v>788</v>
      </c>
      <c r="C1083" s="11">
        <v>0</v>
      </c>
      <c r="D1083" s="11">
        <v>1</v>
      </c>
      <c r="E1083" s="11">
        <v>0</v>
      </c>
      <c r="F1083" s="11">
        <v>0</v>
      </c>
      <c r="G1083" s="11">
        <v>0</v>
      </c>
      <c r="H1083" s="11">
        <v>1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2016021810</v>
      </c>
      <c r="R1083" s="11">
        <v>10</v>
      </c>
    </row>
    <row r="1084" spans="1:18">
      <c r="A1084" t="str">
        <f t="shared" si="16"/>
        <v>10-2016021810-16_40_18</v>
      </c>
      <c r="B1084" s="11" t="s">
        <v>790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1</v>
      </c>
      <c r="O1084" s="11">
        <v>0</v>
      </c>
      <c r="P1084" s="11">
        <v>0</v>
      </c>
      <c r="Q1084" s="11">
        <v>2016021810</v>
      </c>
      <c r="R1084" s="11">
        <v>10</v>
      </c>
    </row>
    <row r="1085" spans="1:18">
      <c r="A1085" t="str">
        <f t="shared" si="16"/>
        <v>10-2016021810-16_45_18</v>
      </c>
      <c r="B1085" s="11" t="s">
        <v>4930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1</v>
      </c>
      <c r="P1085" s="11">
        <v>0</v>
      </c>
      <c r="Q1085" s="11">
        <v>2016021810</v>
      </c>
      <c r="R1085" s="11">
        <v>10</v>
      </c>
    </row>
    <row r="1086" spans="1:18">
      <c r="A1086" t="str">
        <f t="shared" si="16"/>
        <v>10-2016021810-16_50_18</v>
      </c>
      <c r="B1086" s="11" t="s">
        <v>4931</v>
      </c>
      <c r="C1086" s="11">
        <v>0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1</v>
      </c>
      <c r="P1086" s="11">
        <v>0</v>
      </c>
      <c r="Q1086" s="11">
        <v>2016021810</v>
      </c>
      <c r="R1086" s="11">
        <v>10</v>
      </c>
    </row>
    <row r="1087" spans="1:18">
      <c r="A1087" t="str">
        <f t="shared" si="16"/>
        <v>10-2016021810-16_55_17</v>
      </c>
      <c r="B1087" s="11" t="s">
        <v>791</v>
      </c>
      <c r="C1087" s="11">
        <v>0</v>
      </c>
      <c r="D1087" s="11">
        <v>0</v>
      </c>
      <c r="E1087" s="11">
        <v>0</v>
      </c>
      <c r="F1087" s="11">
        <v>1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1</v>
      </c>
      <c r="Q1087" s="11">
        <v>2016021810</v>
      </c>
      <c r="R1087" s="11">
        <v>10</v>
      </c>
    </row>
    <row r="1088" spans="1:18">
      <c r="A1088" t="str">
        <f t="shared" si="16"/>
        <v>10-2016021810-17_00_17</v>
      </c>
      <c r="B1088" s="11" t="s">
        <v>793</v>
      </c>
      <c r="C1088" s="11">
        <v>0</v>
      </c>
      <c r="D1088" s="11">
        <v>1</v>
      </c>
      <c r="E1088" s="11">
        <v>0</v>
      </c>
      <c r="F1088" s="11">
        <v>0</v>
      </c>
      <c r="G1088" s="11">
        <v>0</v>
      </c>
      <c r="H1088" s="11">
        <v>1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2016021810</v>
      </c>
      <c r="R1088" s="11">
        <v>10</v>
      </c>
    </row>
    <row r="1089" spans="1:18">
      <c r="A1089" t="str">
        <f t="shared" si="16"/>
        <v>10-2016021810-17_05_17</v>
      </c>
      <c r="B1089" s="11" t="s">
        <v>795</v>
      </c>
      <c r="C1089" s="11">
        <v>0</v>
      </c>
      <c r="D1089" s="11">
        <v>1</v>
      </c>
      <c r="E1089" s="11">
        <v>0</v>
      </c>
      <c r="F1089" s="11">
        <v>0</v>
      </c>
      <c r="G1089" s="11">
        <v>0</v>
      </c>
      <c r="H1089" s="11">
        <v>1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2016021810</v>
      </c>
      <c r="R1089" s="11">
        <v>10</v>
      </c>
    </row>
    <row r="1090" spans="1:18">
      <c r="A1090" t="str">
        <f t="shared" ref="A1090:A1153" si="17">R1090&amp;"-"&amp;Q1090&amp;"-"&amp;B1090</f>
        <v>10-2016021810-17_10_16</v>
      </c>
      <c r="B1090" s="11" t="s">
        <v>4932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1</v>
      </c>
      <c r="P1090" s="11">
        <v>0</v>
      </c>
      <c r="Q1090" s="11">
        <v>2016021810</v>
      </c>
      <c r="R1090" s="11">
        <v>10</v>
      </c>
    </row>
    <row r="1091" spans="1:18">
      <c r="A1091" t="str">
        <f t="shared" si="17"/>
        <v>10-2016021810-17_15_16</v>
      </c>
      <c r="B1091" s="11" t="s">
        <v>797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1</v>
      </c>
      <c r="O1091" s="11">
        <v>0</v>
      </c>
      <c r="P1091" s="11">
        <v>0</v>
      </c>
      <c r="Q1091" s="11">
        <v>2016021810</v>
      </c>
      <c r="R1091" s="11">
        <v>10</v>
      </c>
    </row>
    <row r="1092" spans="1:18">
      <c r="A1092" t="str">
        <f t="shared" si="17"/>
        <v>10-2016021810-17_20_16</v>
      </c>
      <c r="B1092" s="11" t="s">
        <v>4933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1</v>
      </c>
      <c r="P1092" s="11">
        <v>0</v>
      </c>
      <c r="Q1092" s="11">
        <v>2016021810</v>
      </c>
      <c r="R1092" s="11">
        <v>10</v>
      </c>
    </row>
    <row r="1093" spans="1:18">
      <c r="A1093" t="str">
        <f t="shared" si="17"/>
        <v>10-2016021810-17_25_15</v>
      </c>
      <c r="B1093" s="11" t="s">
        <v>4934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1</v>
      </c>
      <c r="P1093" s="11">
        <v>0</v>
      </c>
      <c r="Q1093" s="11">
        <v>2016021810</v>
      </c>
      <c r="R1093" s="11">
        <v>10</v>
      </c>
    </row>
    <row r="1094" spans="1:18">
      <c r="A1094" t="str">
        <f t="shared" si="17"/>
        <v>10-2016021910-10_34_15</v>
      </c>
      <c r="B1094" s="11" t="s">
        <v>4935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1</v>
      </c>
      <c r="P1094" s="11">
        <v>0</v>
      </c>
      <c r="Q1094" s="11">
        <v>2016021910</v>
      </c>
      <c r="R1094" s="11">
        <v>10</v>
      </c>
    </row>
    <row r="1095" spans="1:18">
      <c r="A1095" t="str">
        <f t="shared" si="17"/>
        <v>10-2016021910-10_39_15</v>
      </c>
      <c r="B1095" s="11" t="s">
        <v>4936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1</v>
      </c>
      <c r="P1095" s="11">
        <v>0</v>
      </c>
      <c r="Q1095" s="11">
        <v>2016021910</v>
      </c>
      <c r="R1095" s="11">
        <v>10</v>
      </c>
    </row>
    <row r="1096" spans="1:18">
      <c r="A1096" t="str">
        <f t="shared" si="17"/>
        <v>10-2016021910-10_44_14</v>
      </c>
      <c r="B1096" s="11" t="s">
        <v>4937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1</v>
      </c>
      <c r="P1096" s="11">
        <v>0</v>
      </c>
      <c r="Q1096" s="11">
        <v>2016021910</v>
      </c>
      <c r="R1096" s="11">
        <v>10</v>
      </c>
    </row>
    <row r="1097" spans="1:18">
      <c r="A1097" t="str">
        <f t="shared" si="17"/>
        <v>10-2016021910-10_49_14</v>
      </c>
      <c r="B1097" s="11" t="s">
        <v>4938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1</v>
      </c>
      <c r="P1097" s="11">
        <v>0</v>
      </c>
      <c r="Q1097" s="11">
        <v>2016021910</v>
      </c>
      <c r="R1097" s="11">
        <v>10</v>
      </c>
    </row>
    <row r="1098" spans="1:18">
      <c r="A1098" t="str">
        <f t="shared" si="17"/>
        <v>10-2016021910-10_54_13</v>
      </c>
      <c r="B1098" s="11" t="s">
        <v>4939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1</v>
      </c>
      <c r="P1098" s="11">
        <v>0</v>
      </c>
      <c r="Q1098" s="11">
        <v>2016021910</v>
      </c>
      <c r="R1098" s="11">
        <v>10</v>
      </c>
    </row>
    <row r="1099" spans="1:18">
      <c r="A1099" t="str">
        <f t="shared" si="17"/>
        <v>10-2016021910-10_59_13</v>
      </c>
      <c r="B1099" s="11" t="s">
        <v>798</v>
      </c>
      <c r="C1099" s="11">
        <v>0</v>
      </c>
      <c r="D1099" s="11">
        <v>1</v>
      </c>
      <c r="E1099" s="11">
        <v>0</v>
      </c>
      <c r="F1099" s="11">
        <v>0</v>
      </c>
      <c r="G1099" s="11">
        <v>0</v>
      </c>
      <c r="H1099" s="11">
        <v>1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2016021910</v>
      </c>
      <c r="R1099" s="11">
        <v>10</v>
      </c>
    </row>
    <row r="1100" spans="1:18">
      <c r="A1100" t="str">
        <f t="shared" si="17"/>
        <v>10-2016021910-11_04_12</v>
      </c>
      <c r="B1100" s="11" t="s">
        <v>800</v>
      </c>
      <c r="C1100" s="11">
        <v>1</v>
      </c>
      <c r="D1100" s="11">
        <v>1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1</v>
      </c>
      <c r="K1100" s="11">
        <v>0</v>
      </c>
      <c r="L1100" s="11">
        <v>1</v>
      </c>
      <c r="M1100" s="11">
        <v>0</v>
      </c>
      <c r="N1100" s="11">
        <v>0</v>
      </c>
      <c r="O1100" s="11">
        <v>0</v>
      </c>
      <c r="P1100" s="11">
        <v>0</v>
      </c>
      <c r="Q1100" s="11">
        <v>2016021910</v>
      </c>
      <c r="R1100" s="11">
        <v>10</v>
      </c>
    </row>
    <row r="1101" spans="1:18">
      <c r="A1101" t="str">
        <f t="shared" si="17"/>
        <v>10-2016021910-11_09_12</v>
      </c>
      <c r="B1101" s="11" t="s">
        <v>802</v>
      </c>
      <c r="C1101" s="11">
        <v>0</v>
      </c>
      <c r="D1101" s="11">
        <v>1</v>
      </c>
      <c r="E1101" s="11">
        <v>0</v>
      </c>
      <c r="F1101" s="11">
        <v>0</v>
      </c>
      <c r="G1101" s="11">
        <v>0</v>
      </c>
      <c r="H1101" s="11">
        <v>1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2016021910</v>
      </c>
      <c r="R1101" s="11">
        <v>10</v>
      </c>
    </row>
    <row r="1102" spans="1:18">
      <c r="A1102" t="str">
        <f t="shared" si="17"/>
        <v>10-2016021910-11_14_12</v>
      </c>
      <c r="B1102" s="11" t="s">
        <v>804</v>
      </c>
      <c r="C1102" s="11">
        <v>0</v>
      </c>
      <c r="D1102" s="11">
        <v>1</v>
      </c>
      <c r="E1102" s="11">
        <v>0</v>
      </c>
      <c r="F1102" s="11">
        <v>0</v>
      </c>
      <c r="G1102" s="11">
        <v>0</v>
      </c>
      <c r="H1102" s="11">
        <v>1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2016021910</v>
      </c>
      <c r="R1102" s="11">
        <v>10</v>
      </c>
    </row>
    <row r="1103" spans="1:18">
      <c r="A1103" t="str">
        <f t="shared" si="17"/>
        <v>10-2016021910-11_19_11</v>
      </c>
      <c r="B1103" s="11" t="s">
        <v>805</v>
      </c>
      <c r="C1103" s="11">
        <v>0</v>
      </c>
      <c r="D1103" s="11">
        <v>1</v>
      </c>
      <c r="E1103" s="11">
        <v>0</v>
      </c>
      <c r="F1103" s="11">
        <v>0</v>
      </c>
      <c r="G1103" s="11">
        <v>0</v>
      </c>
      <c r="H1103" s="11">
        <v>1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2016021910</v>
      </c>
      <c r="R1103" s="11">
        <v>10</v>
      </c>
    </row>
    <row r="1104" spans="1:18">
      <c r="A1104" t="str">
        <f t="shared" si="17"/>
        <v>10-2016021910-11_24_11</v>
      </c>
      <c r="B1104" s="11" t="s">
        <v>807</v>
      </c>
      <c r="C1104" s="11">
        <v>0</v>
      </c>
      <c r="D1104" s="11">
        <v>1</v>
      </c>
      <c r="E1104" s="11">
        <v>0</v>
      </c>
      <c r="F1104" s="11">
        <v>0</v>
      </c>
      <c r="G1104" s="11">
        <v>0</v>
      </c>
      <c r="H1104" s="11">
        <v>1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2016021910</v>
      </c>
      <c r="R1104" s="11">
        <v>10</v>
      </c>
    </row>
    <row r="1105" spans="1:18">
      <c r="A1105" t="str">
        <f t="shared" si="17"/>
        <v>10-2016021910-11_29_10</v>
      </c>
      <c r="B1105" s="11" t="s">
        <v>808</v>
      </c>
      <c r="C1105" s="11">
        <v>0</v>
      </c>
      <c r="D1105" s="11">
        <v>1</v>
      </c>
      <c r="E1105" s="11">
        <v>0</v>
      </c>
      <c r="F1105" s="11">
        <v>0</v>
      </c>
      <c r="G1105" s="11">
        <v>0</v>
      </c>
      <c r="H1105" s="11">
        <v>1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2016021910</v>
      </c>
      <c r="R1105" s="11">
        <v>10</v>
      </c>
    </row>
    <row r="1106" spans="1:18">
      <c r="A1106" t="str">
        <f t="shared" si="17"/>
        <v>10-2016021910-11_34_10</v>
      </c>
      <c r="B1106" s="11" t="s">
        <v>4940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1</v>
      </c>
      <c r="P1106" s="11">
        <v>0</v>
      </c>
      <c r="Q1106" s="11">
        <v>2016021910</v>
      </c>
      <c r="R1106" s="11">
        <v>10</v>
      </c>
    </row>
    <row r="1107" spans="1:18">
      <c r="A1107" t="str">
        <f t="shared" si="17"/>
        <v>10-2016021910-11_39_10</v>
      </c>
      <c r="B1107" s="11" t="s">
        <v>4941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1</v>
      </c>
      <c r="P1107" s="11">
        <v>0</v>
      </c>
      <c r="Q1107" s="11">
        <v>2016021910</v>
      </c>
      <c r="R1107" s="11">
        <v>10</v>
      </c>
    </row>
    <row r="1108" spans="1:18">
      <c r="A1108" t="str">
        <f t="shared" si="17"/>
        <v>10-2016021910-11_44_09</v>
      </c>
      <c r="B1108" s="11" t="s">
        <v>4942</v>
      </c>
      <c r="C1108" s="11">
        <v>0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1</v>
      </c>
      <c r="P1108" s="11">
        <v>0</v>
      </c>
      <c r="Q1108" s="11">
        <v>2016021910</v>
      </c>
      <c r="R1108" s="11">
        <v>10</v>
      </c>
    </row>
    <row r="1109" spans="1:18">
      <c r="A1109" t="str">
        <f t="shared" si="17"/>
        <v>10-2016021910-11_49_09</v>
      </c>
      <c r="B1109" s="11" t="s">
        <v>4943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1</v>
      </c>
      <c r="P1109" s="11">
        <v>0</v>
      </c>
      <c r="Q1109" s="11">
        <v>2016021910</v>
      </c>
      <c r="R1109" s="11">
        <v>10</v>
      </c>
    </row>
    <row r="1110" spans="1:18">
      <c r="A1110" t="str">
        <f t="shared" si="17"/>
        <v>10-2016021910-11_54_08</v>
      </c>
      <c r="B1110" s="11" t="s">
        <v>4944</v>
      </c>
      <c r="C1110" s="11">
        <v>0</v>
      </c>
      <c r="D1110" s="11">
        <v>0</v>
      </c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1</v>
      </c>
      <c r="P1110" s="11">
        <v>0</v>
      </c>
      <c r="Q1110" s="11">
        <v>2016021910</v>
      </c>
      <c r="R1110" s="11">
        <v>10</v>
      </c>
    </row>
    <row r="1111" spans="1:18">
      <c r="A1111" t="str">
        <f t="shared" si="17"/>
        <v>10-2016021910-17_24_24</v>
      </c>
      <c r="B1111" s="11" t="s">
        <v>810</v>
      </c>
      <c r="C1111" s="11">
        <v>0</v>
      </c>
      <c r="D1111" s="11">
        <v>0</v>
      </c>
      <c r="E1111" s="11">
        <v>0</v>
      </c>
      <c r="F1111" s="11">
        <v>1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1</v>
      </c>
      <c r="Q1111" s="11">
        <v>2016021910</v>
      </c>
      <c r="R1111" s="11">
        <v>10</v>
      </c>
    </row>
    <row r="1112" spans="1:18">
      <c r="A1112" t="str">
        <f t="shared" si="17"/>
        <v>10-2016021910-17_29_23</v>
      </c>
      <c r="B1112" s="11" t="s">
        <v>812</v>
      </c>
      <c r="C1112" s="11">
        <v>0</v>
      </c>
      <c r="D1112" s="11">
        <v>0</v>
      </c>
      <c r="E1112" s="11">
        <v>0</v>
      </c>
      <c r="F1112" s="11">
        <v>1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1</v>
      </c>
      <c r="Q1112" s="11">
        <v>2016021910</v>
      </c>
      <c r="R1112" s="11">
        <v>10</v>
      </c>
    </row>
    <row r="1113" spans="1:18">
      <c r="A1113" t="str">
        <f t="shared" si="17"/>
        <v>10-2016021910-17_34_23</v>
      </c>
      <c r="B1113" s="11" t="s">
        <v>813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1</v>
      </c>
      <c r="O1113" s="11">
        <v>0</v>
      </c>
      <c r="P1113" s="11">
        <v>0</v>
      </c>
      <c r="Q1113" s="11">
        <v>2016021910</v>
      </c>
      <c r="R1113" s="11">
        <v>10</v>
      </c>
    </row>
    <row r="1114" spans="1:18">
      <c r="A1114" t="str">
        <f t="shared" si="17"/>
        <v>10-2016021910-17_39_23</v>
      </c>
      <c r="B1114" s="11" t="s">
        <v>814</v>
      </c>
      <c r="C1114" s="11">
        <v>0</v>
      </c>
      <c r="D1114" s="11">
        <v>0</v>
      </c>
      <c r="E1114" s="11">
        <v>0</v>
      </c>
      <c r="F1114" s="11">
        <v>1</v>
      </c>
      <c r="G1114" s="11">
        <v>0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0</v>
      </c>
      <c r="N1114" s="11">
        <v>0</v>
      </c>
      <c r="O1114" s="11">
        <v>0</v>
      </c>
      <c r="P1114" s="11">
        <v>1</v>
      </c>
      <c r="Q1114" s="11">
        <v>2016021910</v>
      </c>
      <c r="R1114" s="11">
        <v>10</v>
      </c>
    </row>
    <row r="1115" spans="1:18">
      <c r="A1115" t="str">
        <f t="shared" si="17"/>
        <v>10-2016021910-17_44_22</v>
      </c>
      <c r="B1115" s="11" t="s">
        <v>816</v>
      </c>
      <c r="C1115" s="11">
        <v>0</v>
      </c>
      <c r="D1115" s="11">
        <v>0</v>
      </c>
      <c r="E1115" s="11">
        <v>0</v>
      </c>
      <c r="F1115" s="11">
        <v>1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1</v>
      </c>
      <c r="Q1115" s="11">
        <v>2016021910</v>
      </c>
      <c r="R1115" s="11">
        <v>10</v>
      </c>
    </row>
    <row r="1116" spans="1:18">
      <c r="A1116" t="str">
        <f t="shared" si="17"/>
        <v>10-2016021910-17_49_22</v>
      </c>
      <c r="B1116" s="11" t="s">
        <v>819</v>
      </c>
      <c r="C1116" s="11">
        <v>0</v>
      </c>
      <c r="D1116" s="11">
        <v>0</v>
      </c>
      <c r="E1116" s="11">
        <v>0</v>
      </c>
      <c r="F1116" s="11">
        <v>1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1</v>
      </c>
      <c r="Q1116" s="11">
        <v>2016021910</v>
      </c>
      <c r="R1116" s="11">
        <v>10</v>
      </c>
    </row>
    <row r="1117" spans="1:18">
      <c r="A1117" t="str">
        <f t="shared" si="17"/>
        <v>10-2016021910-17_54_21</v>
      </c>
      <c r="B1117" s="11" t="s">
        <v>4945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1</v>
      </c>
      <c r="P1117" s="11">
        <v>0</v>
      </c>
      <c r="Q1117" s="11">
        <v>2016021910</v>
      </c>
      <c r="R1117" s="11">
        <v>10</v>
      </c>
    </row>
    <row r="1118" spans="1:18">
      <c r="A1118" t="str">
        <f t="shared" si="17"/>
        <v>10-2016021910-17_59_21</v>
      </c>
      <c r="B1118" s="11" t="s">
        <v>4946</v>
      </c>
      <c r="C1118" s="11">
        <v>0</v>
      </c>
      <c r="D1118" s="11">
        <v>0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11">
        <v>1</v>
      </c>
      <c r="P1118" s="11">
        <v>0</v>
      </c>
      <c r="Q1118" s="11">
        <v>2016021910</v>
      </c>
      <c r="R1118" s="11">
        <v>10</v>
      </c>
    </row>
    <row r="1119" spans="1:18">
      <c r="A1119" t="str">
        <f t="shared" si="17"/>
        <v>10-2016021910-18_04_21</v>
      </c>
      <c r="B1119" s="11" t="s">
        <v>4947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1</v>
      </c>
      <c r="P1119" s="11">
        <v>0</v>
      </c>
      <c r="Q1119" s="11">
        <v>2016021910</v>
      </c>
      <c r="R1119" s="11">
        <v>10</v>
      </c>
    </row>
    <row r="1120" spans="1:18">
      <c r="A1120" t="str">
        <f t="shared" si="17"/>
        <v>10-2016021910-18_09_20</v>
      </c>
      <c r="B1120" s="11" t="s">
        <v>4948</v>
      </c>
      <c r="C1120" s="11">
        <v>0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1</v>
      </c>
      <c r="P1120" s="11">
        <v>0</v>
      </c>
      <c r="Q1120" s="11">
        <v>2016021910</v>
      </c>
      <c r="R1120" s="11">
        <v>10</v>
      </c>
    </row>
    <row r="1121" spans="1:18">
      <c r="A1121" t="str">
        <f t="shared" si="17"/>
        <v>10-2016021910-19_15_08</v>
      </c>
      <c r="B1121" s="11" t="s">
        <v>4949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1</v>
      </c>
      <c r="P1121" s="11">
        <v>0</v>
      </c>
      <c r="Q1121" s="11">
        <v>2016021910</v>
      </c>
      <c r="R1121" s="11">
        <v>10</v>
      </c>
    </row>
    <row r="1122" spans="1:18">
      <c r="A1122" t="str">
        <f t="shared" si="17"/>
        <v>10-2016021910-19_20_07</v>
      </c>
      <c r="B1122" s="11" t="s">
        <v>4950</v>
      </c>
      <c r="C1122" s="11">
        <v>0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1</v>
      </c>
      <c r="P1122" s="11">
        <v>0</v>
      </c>
      <c r="Q1122" s="11">
        <v>2016021910</v>
      </c>
      <c r="R1122" s="11">
        <v>10</v>
      </c>
    </row>
    <row r="1123" spans="1:18">
      <c r="A1123" t="str">
        <f t="shared" si="17"/>
        <v>10-2016021910-19_25_07</v>
      </c>
      <c r="B1123" s="11" t="s">
        <v>4951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1</v>
      </c>
      <c r="P1123" s="11">
        <v>0</v>
      </c>
      <c r="Q1123" s="11">
        <v>2016021910</v>
      </c>
      <c r="R1123" s="11">
        <v>10</v>
      </c>
    </row>
    <row r="1124" spans="1:18">
      <c r="A1124" t="str">
        <f t="shared" si="17"/>
        <v>10-2016021910-19_30_07</v>
      </c>
      <c r="B1124" s="11" t="s">
        <v>4952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1</v>
      </c>
      <c r="P1124" s="11">
        <v>0</v>
      </c>
      <c r="Q1124" s="11">
        <v>2016021910</v>
      </c>
      <c r="R1124" s="11">
        <v>10</v>
      </c>
    </row>
    <row r="1125" spans="1:18">
      <c r="A1125" t="str">
        <f t="shared" si="17"/>
        <v>10-2016021910-19_35_06</v>
      </c>
      <c r="B1125" s="11" t="s">
        <v>821</v>
      </c>
      <c r="C1125" s="11">
        <v>0</v>
      </c>
      <c r="D1125" s="11">
        <v>0</v>
      </c>
      <c r="E1125" s="11">
        <v>0</v>
      </c>
      <c r="F1125" s="11">
        <v>1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1</v>
      </c>
      <c r="Q1125" s="11">
        <v>2016021910</v>
      </c>
      <c r="R1125" s="11">
        <v>10</v>
      </c>
    </row>
    <row r="1126" spans="1:18">
      <c r="A1126" t="str">
        <f t="shared" si="17"/>
        <v>10-2016021910-19_40_06</v>
      </c>
      <c r="B1126" s="11" t="s">
        <v>823</v>
      </c>
      <c r="C1126" s="11">
        <v>0</v>
      </c>
      <c r="D1126" s="11">
        <v>0</v>
      </c>
      <c r="E1126" s="11">
        <v>0</v>
      </c>
      <c r="F1126" s="11">
        <v>1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1</v>
      </c>
      <c r="Q1126" s="11">
        <v>2016021910</v>
      </c>
      <c r="R1126" s="11">
        <v>10</v>
      </c>
    </row>
    <row r="1127" spans="1:18">
      <c r="A1127" t="str">
        <f t="shared" si="17"/>
        <v>10-2016021910-19_45_05</v>
      </c>
      <c r="B1127" s="11" t="s">
        <v>4953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1</v>
      </c>
      <c r="P1127" s="11">
        <v>0</v>
      </c>
      <c r="Q1127" s="11">
        <v>2016021910</v>
      </c>
      <c r="R1127" s="11">
        <v>10</v>
      </c>
    </row>
    <row r="1128" spans="1:18">
      <c r="A1128" t="str">
        <f t="shared" si="17"/>
        <v>10-2016021910-19_50_05</v>
      </c>
      <c r="B1128" s="11" t="s">
        <v>4954</v>
      </c>
      <c r="C1128" s="11">
        <v>0</v>
      </c>
      <c r="D1128" s="11">
        <v>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1</v>
      </c>
      <c r="P1128" s="11">
        <v>0</v>
      </c>
      <c r="Q1128" s="11">
        <v>2016021910</v>
      </c>
      <c r="R1128" s="11">
        <v>10</v>
      </c>
    </row>
    <row r="1129" spans="1:18">
      <c r="A1129" t="str">
        <f t="shared" si="17"/>
        <v>10-2016021910-19_55_05</v>
      </c>
      <c r="B1129" s="11" t="s">
        <v>4955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1</v>
      </c>
      <c r="P1129" s="11">
        <v>0</v>
      </c>
      <c r="Q1129" s="11">
        <v>2016021910</v>
      </c>
      <c r="R1129" s="11">
        <v>10</v>
      </c>
    </row>
    <row r="1130" spans="1:18">
      <c r="A1130" t="str">
        <f t="shared" si="17"/>
        <v>10-2016021910-20_00_04</v>
      </c>
      <c r="B1130" s="11" t="s">
        <v>4956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1</v>
      </c>
      <c r="P1130" s="11">
        <v>0</v>
      </c>
      <c r="Q1130" s="11">
        <v>2016021910</v>
      </c>
      <c r="R1130" s="11">
        <v>10</v>
      </c>
    </row>
    <row r="1131" spans="1:18">
      <c r="A1131" t="str">
        <f t="shared" si="17"/>
        <v>10-2016021910-20_05_04</v>
      </c>
      <c r="B1131" s="11" t="s">
        <v>4957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1</v>
      </c>
      <c r="P1131" s="11">
        <v>0</v>
      </c>
      <c r="Q1131" s="11">
        <v>2016021910</v>
      </c>
      <c r="R1131" s="11">
        <v>10</v>
      </c>
    </row>
    <row r="1132" spans="1:18">
      <c r="A1132" t="str">
        <f t="shared" si="17"/>
        <v>10-2016021910-20_10_03</v>
      </c>
      <c r="B1132" s="11" t="s">
        <v>4958</v>
      </c>
      <c r="C1132" s="11">
        <v>0</v>
      </c>
      <c r="D1132" s="11">
        <v>0</v>
      </c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  <c r="O1132" s="11">
        <v>1</v>
      </c>
      <c r="P1132" s="11">
        <v>0</v>
      </c>
      <c r="Q1132" s="11">
        <v>2016021910</v>
      </c>
      <c r="R1132" s="11">
        <v>10</v>
      </c>
    </row>
    <row r="1133" spans="1:18">
      <c r="A1133" t="str">
        <f t="shared" si="17"/>
        <v>10-2016021910-20_15_03</v>
      </c>
      <c r="B1133" s="11" t="s">
        <v>825</v>
      </c>
      <c r="C1133" s="11">
        <v>0</v>
      </c>
      <c r="D1133" s="11">
        <v>0</v>
      </c>
      <c r="E1133" s="11">
        <v>0</v>
      </c>
      <c r="F1133" s="11">
        <v>1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1</v>
      </c>
      <c r="Q1133" s="11">
        <v>2016021910</v>
      </c>
      <c r="R1133" s="11">
        <v>10</v>
      </c>
    </row>
    <row r="1134" spans="1:18">
      <c r="A1134" t="str">
        <f t="shared" si="17"/>
        <v>10-2016021910-20_20_03</v>
      </c>
      <c r="B1134" s="11" t="s">
        <v>827</v>
      </c>
      <c r="C1134" s="11">
        <v>0</v>
      </c>
      <c r="D1134" s="11">
        <v>0</v>
      </c>
      <c r="E1134" s="11">
        <v>0</v>
      </c>
      <c r="F1134" s="11">
        <v>1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1</v>
      </c>
      <c r="Q1134" s="11">
        <v>2016021910</v>
      </c>
      <c r="R1134" s="11">
        <v>10</v>
      </c>
    </row>
    <row r="1135" spans="1:18">
      <c r="A1135" t="str">
        <f t="shared" si="17"/>
        <v>10-2016021910-20_25_02</v>
      </c>
      <c r="B1135" s="11" t="s">
        <v>4959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1</v>
      </c>
      <c r="P1135" s="11">
        <v>0</v>
      </c>
      <c r="Q1135" s="11">
        <v>2016021910</v>
      </c>
      <c r="R1135" s="11">
        <v>10</v>
      </c>
    </row>
    <row r="1136" spans="1:18">
      <c r="A1136" t="str">
        <f t="shared" si="17"/>
        <v>10-2016021910-20_30_02</v>
      </c>
      <c r="B1136" s="11" t="s">
        <v>4960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1</v>
      </c>
      <c r="P1136" s="11">
        <v>0</v>
      </c>
      <c r="Q1136" s="11">
        <v>2016021910</v>
      </c>
      <c r="R1136" s="11">
        <v>10</v>
      </c>
    </row>
    <row r="1137" spans="1:18">
      <c r="A1137" t="str">
        <f t="shared" si="17"/>
        <v>10-2016021910-20_35_02</v>
      </c>
      <c r="B1137" s="11" t="s">
        <v>829</v>
      </c>
      <c r="C1137" s="11">
        <v>0</v>
      </c>
      <c r="D1137" s="11">
        <v>0</v>
      </c>
      <c r="E1137" s="11">
        <v>0</v>
      </c>
      <c r="F1137" s="11">
        <v>1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1</v>
      </c>
      <c r="Q1137" s="11">
        <v>2016021910</v>
      </c>
      <c r="R1137" s="11">
        <v>10</v>
      </c>
    </row>
    <row r="1138" spans="1:18">
      <c r="A1138" t="str">
        <f t="shared" si="17"/>
        <v>10-2016021910-20_40_01</v>
      </c>
      <c r="B1138" s="11" t="s">
        <v>831</v>
      </c>
      <c r="C1138" s="11">
        <v>0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1</v>
      </c>
      <c r="O1138" s="11">
        <v>0</v>
      </c>
      <c r="P1138" s="11">
        <v>0</v>
      </c>
      <c r="Q1138" s="11">
        <v>2016021910</v>
      </c>
      <c r="R1138" s="11">
        <v>10</v>
      </c>
    </row>
    <row r="1139" spans="1:18">
      <c r="A1139" t="str">
        <f t="shared" si="17"/>
        <v>10-2016021910-20_45_01</v>
      </c>
      <c r="B1139" s="11" t="s">
        <v>832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1</v>
      </c>
      <c r="O1139" s="11">
        <v>0</v>
      </c>
      <c r="P1139" s="11">
        <v>0</v>
      </c>
      <c r="Q1139" s="11">
        <v>2016021910</v>
      </c>
      <c r="R1139" s="11">
        <v>10</v>
      </c>
    </row>
    <row r="1140" spans="1:18">
      <c r="A1140" t="str">
        <f t="shared" si="17"/>
        <v>10-2016021910-20_50_00</v>
      </c>
      <c r="B1140" s="11" t="s">
        <v>4961</v>
      </c>
      <c r="C1140" s="11">
        <v>0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1</v>
      </c>
      <c r="P1140" s="11">
        <v>0</v>
      </c>
      <c r="Q1140" s="11">
        <v>2016021910</v>
      </c>
      <c r="R1140" s="11">
        <v>10</v>
      </c>
    </row>
    <row r="1141" spans="1:18">
      <c r="A1141" t="str">
        <f t="shared" si="17"/>
        <v>10-2016021910-20_55_00</v>
      </c>
      <c r="B1141" s="11" t="s">
        <v>4962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1</v>
      </c>
      <c r="P1141" s="11">
        <v>0</v>
      </c>
      <c r="Q1141" s="11">
        <v>2016021910</v>
      </c>
      <c r="R1141" s="11">
        <v>10</v>
      </c>
    </row>
    <row r="1142" spans="1:18">
      <c r="A1142" t="str">
        <f t="shared" si="17"/>
        <v>10-2016021910-21_00_00</v>
      </c>
      <c r="B1142" s="11" t="s">
        <v>4963</v>
      </c>
      <c r="C1142" s="11">
        <v>0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1</v>
      </c>
      <c r="P1142" s="11">
        <v>0</v>
      </c>
      <c r="Q1142" s="11">
        <v>2016021910</v>
      </c>
      <c r="R1142" s="11">
        <v>10</v>
      </c>
    </row>
    <row r="1143" spans="1:18">
      <c r="A1143" t="str">
        <f t="shared" si="17"/>
        <v>10-2016021910-21_04_59</v>
      </c>
      <c r="B1143" s="11" t="s">
        <v>833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1</v>
      </c>
      <c r="O1143" s="11">
        <v>0</v>
      </c>
      <c r="P1143" s="11">
        <v>0</v>
      </c>
      <c r="Q1143" s="11">
        <v>2016021910</v>
      </c>
      <c r="R1143" s="11">
        <v>10</v>
      </c>
    </row>
    <row r="1144" spans="1:18">
      <c r="A1144" t="str">
        <f t="shared" si="17"/>
        <v>10-2016021910-21_09_59</v>
      </c>
      <c r="B1144" s="11" t="s">
        <v>834</v>
      </c>
      <c r="C1144" s="11">
        <v>0</v>
      </c>
      <c r="D1144" s="11">
        <v>0</v>
      </c>
      <c r="E1144" s="11">
        <v>0</v>
      </c>
      <c r="F1144" s="11">
        <v>1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1</v>
      </c>
      <c r="Q1144" s="11">
        <v>2016021910</v>
      </c>
      <c r="R1144" s="11">
        <v>10</v>
      </c>
    </row>
    <row r="1145" spans="1:18">
      <c r="A1145" t="str">
        <f t="shared" si="17"/>
        <v>10-2016021910-21_14_59</v>
      </c>
      <c r="B1145" s="11" t="s">
        <v>836</v>
      </c>
      <c r="C1145" s="11">
        <v>0</v>
      </c>
      <c r="D1145" s="11">
        <v>0</v>
      </c>
      <c r="E1145" s="11">
        <v>0</v>
      </c>
      <c r="F1145" s="11">
        <v>1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1</v>
      </c>
      <c r="Q1145" s="11">
        <v>2016021910</v>
      </c>
      <c r="R1145" s="11">
        <v>10</v>
      </c>
    </row>
    <row r="1146" spans="1:18">
      <c r="A1146" t="str">
        <f t="shared" si="17"/>
        <v>10-2016021910-21_19_58</v>
      </c>
      <c r="B1146" s="11" t="s">
        <v>4964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1</v>
      </c>
      <c r="P1146" s="11">
        <v>0</v>
      </c>
      <c r="Q1146" s="11">
        <v>2016021910</v>
      </c>
      <c r="R1146" s="11">
        <v>10</v>
      </c>
    </row>
    <row r="1147" spans="1:18">
      <c r="A1147" t="str">
        <f t="shared" si="17"/>
        <v>10-2016021910-21_24_58</v>
      </c>
      <c r="B1147" s="11" t="s">
        <v>839</v>
      </c>
      <c r="C1147" s="11">
        <v>0</v>
      </c>
      <c r="D1147" s="11">
        <v>0</v>
      </c>
      <c r="E1147" s="11">
        <v>0</v>
      </c>
      <c r="F1147" s="11">
        <v>1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1</v>
      </c>
      <c r="Q1147" s="11">
        <v>2016021910</v>
      </c>
      <c r="R1147" s="11">
        <v>10</v>
      </c>
    </row>
    <row r="1148" spans="1:18">
      <c r="A1148" t="str">
        <f t="shared" si="17"/>
        <v>10-2016021910-21_29_57</v>
      </c>
      <c r="B1148" s="11" t="s">
        <v>4965</v>
      </c>
      <c r="C1148" s="11">
        <v>0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1</v>
      </c>
      <c r="P1148" s="11">
        <v>0</v>
      </c>
      <c r="Q1148" s="11">
        <v>2016021910</v>
      </c>
      <c r="R1148" s="11">
        <v>10</v>
      </c>
    </row>
    <row r="1149" spans="1:18">
      <c r="A1149" t="str">
        <f t="shared" si="17"/>
        <v>10-2016021910-21_34_57</v>
      </c>
      <c r="B1149" s="11" t="s">
        <v>841</v>
      </c>
      <c r="C1149" s="11">
        <v>0</v>
      </c>
      <c r="D1149" s="11">
        <v>0</v>
      </c>
      <c r="E1149" s="11">
        <v>0</v>
      </c>
      <c r="F1149" s="11">
        <v>1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1</v>
      </c>
      <c r="Q1149" s="11">
        <v>2016021910</v>
      </c>
      <c r="R1149" s="11">
        <v>10</v>
      </c>
    </row>
    <row r="1150" spans="1:18">
      <c r="A1150" t="str">
        <f t="shared" si="17"/>
        <v>10-2016022010-11_54_48</v>
      </c>
      <c r="B1150" s="11" t="s">
        <v>843</v>
      </c>
      <c r="C1150" s="11">
        <v>0</v>
      </c>
      <c r="D1150" s="11">
        <v>0</v>
      </c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1</v>
      </c>
      <c r="O1150" s="11">
        <v>0</v>
      </c>
      <c r="P1150" s="11">
        <v>0</v>
      </c>
      <c r="Q1150" s="11">
        <v>2016022010</v>
      </c>
      <c r="R1150" s="11">
        <v>10</v>
      </c>
    </row>
    <row r="1151" spans="1:18">
      <c r="A1151" t="str">
        <f t="shared" si="17"/>
        <v>10-2016022010-11_59_47</v>
      </c>
      <c r="B1151" s="11" t="s">
        <v>844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1</v>
      </c>
      <c r="O1151" s="11">
        <v>0</v>
      </c>
      <c r="P1151" s="11">
        <v>0</v>
      </c>
      <c r="Q1151" s="11">
        <v>2016022010</v>
      </c>
      <c r="R1151" s="11">
        <v>10</v>
      </c>
    </row>
    <row r="1152" spans="1:18">
      <c r="A1152" t="str">
        <f t="shared" si="17"/>
        <v>10-2016022010-12_04_47</v>
      </c>
      <c r="B1152" s="11" t="s">
        <v>845</v>
      </c>
      <c r="C1152" s="11">
        <v>0</v>
      </c>
      <c r="D1152" s="11">
        <v>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1</v>
      </c>
      <c r="O1152" s="11">
        <v>0</v>
      </c>
      <c r="P1152" s="11">
        <v>0</v>
      </c>
      <c r="Q1152" s="11">
        <v>2016022010</v>
      </c>
      <c r="R1152" s="11">
        <v>10</v>
      </c>
    </row>
    <row r="1153" spans="1:18">
      <c r="A1153" t="str">
        <f t="shared" si="17"/>
        <v>10-2016022010-12_09_46</v>
      </c>
      <c r="B1153" s="11" t="s">
        <v>4966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1</v>
      </c>
      <c r="P1153" s="11">
        <v>0</v>
      </c>
      <c r="Q1153" s="11">
        <v>2016022010</v>
      </c>
      <c r="R1153" s="11">
        <v>10</v>
      </c>
    </row>
    <row r="1154" spans="1:18">
      <c r="A1154" t="str">
        <f t="shared" ref="A1154:A1217" si="18">R1154&amp;"-"&amp;Q1154&amp;"-"&amp;B1154</f>
        <v>10-2016022010-12_14_46</v>
      </c>
      <c r="B1154" s="11" t="s">
        <v>4967</v>
      </c>
      <c r="C1154" s="11">
        <v>0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1</v>
      </c>
      <c r="P1154" s="11">
        <v>0</v>
      </c>
      <c r="Q1154" s="11">
        <v>2016022010</v>
      </c>
      <c r="R1154" s="11">
        <v>10</v>
      </c>
    </row>
    <row r="1155" spans="1:18">
      <c r="A1155" t="str">
        <f t="shared" si="18"/>
        <v>10-2016022010-12_19_46</v>
      </c>
      <c r="B1155" s="11" t="s">
        <v>4968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1</v>
      </c>
      <c r="P1155" s="11">
        <v>0</v>
      </c>
      <c r="Q1155" s="11">
        <v>2016022010</v>
      </c>
      <c r="R1155" s="11">
        <v>10</v>
      </c>
    </row>
    <row r="1156" spans="1:18">
      <c r="A1156" t="str">
        <f t="shared" si="18"/>
        <v>10-2016022010-12_24_45</v>
      </c>
      <c r="B1156" s="11" t="s">
        <v>4969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1</v>
      </c>
      <c r="P1156" s="11">
        <v>0</v>
      </c>
      <c r="Q1156" s="11">
        <v>2016022010</v>
      </c>
      <c r="R1156" s="11">
        <v>10</v>
      </c>
    </row>
    <row r="1157" spans="1:18">
      <c r="A1157" t="str">
        <f t="shared" si="18"/>
        <v>10-2016022010-12_29_45</v>
      </c>
      <c r="B1157" s="11" t="s">
        <v>4970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1</v>
      </c>
      <c r="P1157" s="11">
        <v>0</v>
      </c>
      <c r="Q1157" s="11">
        <v>2016022010</v>
      </c>
      <c r="R1157" s="11">
        <v>10</v>
      </c>
    </row>
    <row r="1158" spans="1:18">
      <c r="A1158" t="str">
        <f t="shared" si="18"/>
        <v>10-2016022010-12_34_45</v>
      </c>
      <c r="B1158" s="11" t="s">
        <v>846</v>
      </c>
      <c r="C1158" s="11">
        <v>0</v>
      </c>
      <c r="D1158" s="11">
        <v>0</v>
      </c>
      <c r="E1158" s="11">
        <v>0</v>
      </c>
      <c r="F1158" s="11">
        <v>1</v>
      </c>
      <c r="G1158" s="11">
        <v>0</v>
      </c>
      <c r="H1158" s="11">
        <v>0</v>
      </c>
      <c r="I1158" s="11">
        <v>0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1</v>
      </c>
      <c r="Q1158" s="11">
        <v>2016022010</v>
      </c>
      <c r="R1158" s="11">
        <v>10</v>
      </c>
    </row>
    <row r="1159" spans="1:18">
      <c r="A1159" t="str">
        <f t="shared" si="18"/>
        <v>10-2016022010-12_39_44</v>
      </c>
      <c r="B1159" s="11" t="s">
        <v>849</v>
      </c>
      <c r="C1159" s="11">
        <v>0</v>
      </c>
      <c r="D1159" s="11">
        <v>0</v>
      </c>
      <c r="E1159" s="11">
        <v>0</v>
      </c>
      <c r="F1159" s="11">
        <v>1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1</v>
      </c>
      <c r="Q1159" s="11">
        <v>2016022010</v>
      </c>
      <c r="R1159" s="11">
        <v>10</v>
      </c>
    </row>
    <row r="1160" spans="1:18">
      <c r="A1160" t="str">
        <f t="shared" si="18"/>
        <v>10-2016022010-12_44_44</v>
      </c>
      <c r="B1160" s="11" t="s">
        <v>852</v>
      </c>
      <c r="C1160" s="11">
        <v>0</v>
      </c>
      <c r="D1160" s="11">
        <v>0</v>
      </c>
      <c r="E1160" s="11">
        <v>0</v>
      </c>
      <c r="F1160" s="11">
        <v>1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1</v>
      </c>
      <c r="Q1160" s="11">
        <v>2016022010</v>
      </c>
      <c r="R1160" s="11">
        <v>10</v>
      </c>
    </row>
    <row r="1161" spans="1:18">
      <c r="A1161" t="str">
        <f t="shared" si="18"/>
        <v>10-2016022010-12_49_43</v>
      </c>
      <c r="B1161" s="11" t="s">
        <v>853</v>
      </c>
      <c r="C1161" s="11">
        <v>0</v>
      </c>
      <c r="D1161" s="11">
        <v>0</v>
      </c>
      <c r="E1161" s="11">
        <v>0</v>
      </c>
      <c r="F1161" s="11">
        <v>1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1</v>
      </c>
      <c r="Q1161" s="11">
        <v>2016022010</v>
      </c>
      <c r="R1161" s="11">
        <v>10</v>
      </c>
    </row>
    <row r="1162" spans="1:18">
      <c r="A1162" t="str">
        <f t="shared" si="18"/>
        <v>10-2016022010-12_54_43</v>
      </c>
      <c r="B1162" s="11" t="s">
        <v>856</v>
      </c>
      <c r="C1162" s="11">
        <v>0</v>
      </c>
      <c r="D1162" s="11">
        <v>1</v>
      </c>
      <c r="E1162" s="11">
        <v>0</v>
      </c>
      <c r="F1162" s="11">
        <v>0</v>
      </c>
      <c r="G1162" s="11">
        <v>0</v>
      </c>
      <c r="H1162" s="11">
        <v>1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2016022010</v>
      </c>
      <c r="R1162" s="11">
        <v>10</v>
      </c>
    </row>
    <row r="1163" spans="1:18">
      <c r="A1163" t="str">
        <f t="shared" si="18"/>
        <v>10-2016022010-12_59_42</v>
      </c>
      <c r="B1163" s="11" t="s">
        <v>858</v>
      </c>
      <c r="C1163" s="11">
        <v>0</v>
      </c>
      <c r="D1163" s="11">
        <v>0</v>
      </c>
      <c r="E1163" s="11">
        <v>0</v>
      </c>
      <c r="F1163" s="11">
        <v>1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1</v>
      </c>
      <c r="Q1163" s="11">
        <v>2016022010</v>
      </c>
      <c r="R1163" s="11">
        <v>10</v>
      </c>
    </row>
    <row r="1164" spans="1:18">
      <c r="A1164" t="str">
        <f t="shared" si="18"/>
        <v>10-2016022010-13_04_42</v>
      </c>
      <c r="B1164" s="11" t="s">
        <v>4971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1</v>
      </c>
      <c r="P1164" s="11">
        <v>0</v>
      </c>
      <c r="Q1164" s="11">
        <v>2016022010</v>
      </c>
      <c r="R1164" s="11">
        <v>10</v>
      </c>
    </row>
    <row r="1165" spans="1:18">
      <c r="A1165" t="str">
        <f t="shared" si="18"/>
        <v>10-2016022010-13_09_42</v>
      </c>
      <c r="B1165" s="11" t="s">
        <v>859</v>
      </c>
      <c r="C1165" s="11">
        <v>0</v>
      </c>
      <c r="D1165" s="11">
        <v>0</v>
      </c>
      <c r="E1165" s="11">
        <v>0</v>
      </c>
      <c r="F1165" s="11">
        <v>1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1</v>
      </c>
      <c r="Q1165" s="11">
        <v>2016022010</v>
      </c>
      <c r="R1165" s="11">
        <v>10</v>
      </c>
    </row>
    <row r="1166" spans="1:18">
      <c r="A1166" t="str">
        <f t="shared" si="18"/>
        <v>10-2016022010-13_28_18</v>
      </c>
      <c r="B1166" s="11" t="s">
        <v>862</v>
      </c>
      <c r="C1166" s="11">
        <v>0</v>
      </c>
      <c r="D1166" s="11">
        <v>0</v>
      </c>
      <c r="E1166" s="11">
        <v>0</v>
      </c>
      <c r="F1166" s="11">
        <v>1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1</v>
      </c>
      <c r="Q1166" s="11">
        <v>2016022010</v>
      </c>
      <c r="R1166" s="11">
        <v>10</v>
      </c>
    </row>
    <row r="1167" spans="1:18">
      <c r="A1167" t="str">
        <f t="shared" si="18"/>
        <v>10-2016022010-13_33_17</v>
      </c>
      <c r="B1167" s="11" t="s">
        <v>864</v>
      </c>
      <c r="C1167" s="11">
        <v>0</v>
      </c>
      <c r="D1167" s="11">
        <v>0</v>
      </c>
      <c r="E1167" s="11">
        <v>0</v>
      </c>
      <c r="F1167" s="11">
        <v>1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1</v>
      </c>
      <c r="Q1167" s="11">
        <v>2016022010</v>
      </c>
      <c r="R1167" s="11">
        <v>10</v>
      </c>
    </row>
    <row r="1168" spans="1:18">
      <c r="A1168" t="str">
        <f t="shared" si="18"/>
        <v>10-2016022010-13_38_17</v>
      </c>
      <c r="B1168" s="11" t="s">
        <v>865</v>
      </c>
      <c r="C1168" s="11">
        <v>0</v>
      </c>
      <c r="D1168" s="11">
        <v>0</v>
      </c>
      <c r="E1168" s="11">
        <v>0</v>
      </c>
      <c r="F1168" s="11">
        <v>1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1</v>
      </c>
      <c r="Q1168" s="11">
        <v>2016022010</v>
      </c>
      <c r="R1168" s="11">
        <v>10</v>
      </c>
    </row>
    <row r="1169" spans="1:18">
      <c r="A1169" t="str">
        <f t="shared" si="18"/>
        <v>10-2016022010-13_43_16</v>
      </c>
      <c r="B1169" s="11" t="s">
        <v>867</v>
      </c>
      <c r="C1169" s="11">
        <v>0</v>
      </c>
      <c r="D1169" s="11">
        <v>0</v>
      </c>
      <c r="E1169" s="11">
        <v>1</v>
      </c>
      <c r="F1169" s="11">
        <v>0</v>
      </c>
      <c r="G1169" s="11">
        <v>0</v>
      </c>
      <c r="H1169" s="11">
        <v>0</v>
      </c>
      <c r="I1169" s="11">
        <v>1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2016022010</v>
      </c>
      <c r="R1169" s="11">
        <v>10</v>
      </c>
    </row>
    <row r="1170" spans="1:18">
      <c r="A1170" t="str">
        <f t="shared" si="18"/>
        <v>10-2016022010-13_48_16</v>
      </c>
      <c r="B1170" s="11" t="s">
        <v>869</v>
      </c>
      <c r="C1170" s="11">
        <v>0</v>
      </c>
      <c r="D1170" s="11">
        <v>0</v>
      </c>
      <c r="E1170" s="11">
        <v>0</v>
      </c>
      <c r="F1170" s="11">
        <v>1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1</v>
      </c>
      <c r="Q1170" s="11">
        <v>2016022010</v>
      </c>
      <c r="R1170" s="11">
        <v>10</v>
      </c>
    </row>
    <row r="1171" spans="1:18">
      <c r="A1171" t="str">
        <f t="shared" si="18"/>
        <v>10-2016022010-13_53_15</v>
      </c>
      <c r="B1171" s="11" t="s">
        <v>870</v>
      </c>
      <c r="C1171" s="11">
        <v>0</v>
      </c>
      <c r="D1171" s="11">
        <v>0</v>
      </c>
      <c r="E1171" s="11">
        <v>0</v>
      </c>
      <c r="F1171" s="11">
        <v>1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1</v>
      </c>
      <c r="Q1171" s="11">
        <v>2016022010</v>
      </c>
      <c r="R1171" s="11">
        <v>10</v>
      </c>
    </row>
    <row r="1172" spans="1:18">
      <c r="A1172" t="str">
        <f t="shared" si="18"/>
        <v>10-2016022010-13_58_15</v>
      </c>
      <c r="B1172" s="11" t="s">
        <v>871</v>
      </c>
      <c r="C1172" s="11">
        <v>0</v>
      </c>
      <c r="D1172" s="11">
        <v>0</v>
      </c>
      <c r="E1172" s="11">
        <v>0</v>
      </c>
      <c r="F1172" s="11">
        <v>1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1</v>
      </c>
      <c r="Q1172" s="11">
        <v>2016022010</v>
      </c>
      <c r="R1172" s="11">
        <v>10</v>
      </c>
    </row>
    <row r="1173" spans="1:18">
      <c r="A1173" t="str">
        <f t="shared" si="18"/>
        <v>11-2016021711-01_15_53</v>
      </c>
      <c r="B1173" s="11" t="s">
        <v>873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1</v>
      </c>
      <c r="P1173" s="11">
        <v>0</v>
      </c>
      <c r="Q1173" s="11">
        <v>2016021711</v>
      </c>
      <c r="R1173" s="11">
        <v>11</v>
      </c>
    </row>
    <row r="1174" spans="1:18">
      <c r="A1174" t="str">
        <f t="shared" si="18"/>
        <v>11-2016021711-01_20_54</v>
      </c>
      <c r="B1174" s="11" t="s">
        <v>918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1</v>
      </c>
      <c r="P1174" s="11">
        <v>0</v>
      </c>
      <c r="Q1174" s="11">
        <v>2016021711</v>
      </c>
      <c r="R1174" s="11">
        <v>11</v>
      </c>
    </row>
    <row r="1175" spans="1:18">
      <c r="A1175" t="str">
        <f t="shared" si="18"/>
        <v>11-2016021711-01_25_53</v>
      </c>
      <c r="B1175" s="11" t="s">
        <v>892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1</v>
      </c>
      <c r="P1175" s="11">
        <v>0</v>
      </c>
      <c r="Q1175" s="11">
        <v>2016021711</v>
      </c>
      <c r="R1175" s="11">
        <v>11</v>
      </c>
    </row>
    <row r="1176" spans="1:18">
      <c r="A1176" t="str">
        <f t="shared" si="18"/>
        <v>11-2016021711-01_25_54</v>
      </c>
      <c r="B1176" s="11" t="s">
        <v>876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1</v>
      </c>
      <c r="P1176" s="11">
        <v>0</v>
      </c>
      <c r="Q1176" s="11">
        <v>2016021711</v>
      </c>
      <c r="R1176" s="11">
        <v>11</v>
      </c>
    </row>
    <row r="1177" spans="1:18">
      <c r="A1177" t="str">
        <f t="shared" si="18"/>
        <v>11-2016021711-01_30_53</v>
      </c>
      <c r="B1177" s="11" t="s">
        <v>877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1</v>
      </c>
      <c r="P1177" s="11">
        <v>0</v>
      </c>
      <c r="Q1177" s="11">
        <v>2016021711</v>
      </c>
      <c r="R1177" s="11">
        <v>11</v>
      </c>
    </row>
    <row r="1178" spans="1:18">
      <c r="A1178" t="str">
        <f t="shared" si="18"/>
        <v>11-2016021711-01_30_54</v>
      </c>
      <c r="B1178" s="11" t="s">
        <v>893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1</v>
      </c>
      <c r="P1178" s="11">
        <v>0</v>
      </c>
      <c r="Q1178" s="11">
        <v>2016021711</v>
      </c>
      <c r="R1178" s="11">
        <v>11</v>
      </c>
    </row>
    <row r="1179" spans="1:18">
      <c r="A1179" t="str">
        <f t="shared" si="18"/>
        <v>11-2016021711-01_35_54</v>
      </c>
      <c r="B1179" s="11" t="s">
        <v>4972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1</v>
      </c>
      <c r="O1179" s="11">
        <v>0</v>
      </c>
      <c r="P1179" s="11">
        <v>0</v>
      </c>
      <c r="Q1179" s="11">
        <v>2016021711</v>
      </c>
      <c r="R1179" s="11">
        <v>11</v>
      </c>
    </row>
    <row r="1180" spans="1:18">
      <c r="A1180" t="str">
        <f t="shared" si="18"/>
        <v>11-2016021711-01_40_54</v>
      </c>
      <c r="B1180" s="11" t="s">
        <v>878</v>
      </c>
      <c r="C1180" s="11">
        <v>0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1</v>
      </c>
      <c r="P1180" s="11">
        <v>0</v>
      </c>
      <c r="Q1180" s="11">
        <v>2016021711</v>
      </c>
      <c r="R1180" s="11">
        <v>11</v>
      </c>
    </row>
    <row r="1181" spans="1:18">
      <c r="A1181" t="str">
        <f t="shared" si="18"/>
        <v>11-2016021711-01_45_54</v>
      </c>
      <c r="B1181" s="11" t="s">
        <v>880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1</v>
      </c>
      <c r="P1181" s="11">
        <v>0</v>
      </c>
      <c r="Q1181" s="11">
        <v>2016021711</v>
      </c>
      <c r="R1181" s="11">
        <v>11</v>
      </c>
    </row>
    <row r="1182" spans="1:18">
      <c r="A1182" t="str">
        <f t="shared" si="18"/>
        <v>11-2016021711-01_50_54</v>
      </c>
      <c r="B1182" s="11" t="s">
        <v>881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1</v>
      </c>
      <c r="P1182" s="11">
        <v>0</v>
      </c>
      <c r="Q1182" s="11">
        <v>2016021711</v>
      </c>
      <c r="R1182" s="11">
        <v>11</v>
      </c>
    </row>
    <row r="1183" spans="1:18">
      <c r="A1183" t="str">
        <f t="shared" si="18"/>
        <v>11-2016021711-01_55_54</v>
      </c>
      <c r="B1183" s="11" t="s">
        <v>882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1</v>
      </c>
      <c r="P1183" s="11">
        <v>0</v>
      </c>
      <c r="Q1183" s="11">
        <v>2016021711</v>
      </c>
      <c r="R1183" s="11">
        <v>11</v>
      </c>
    </row>
    <row r="1184" spans="1:18">
      <c r="A1184" t="str">
        <f t="shared" si="18"/>
        <v>11-2016021711-02_00_54</v>
      </c>
      <c r="B1184" s="11" t="s">
        <v>899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1</v>
      </c>
      <c r="P1184" s="11">
        <v>0</v>
      </c>
      <c r="Q1184" s="11">
        <v>2016021711</v>
      </c>
      <c r="R1184" s="11">
        <v>11</v>
      </c>
    </row>
    <row r="1185" spans="1:18">
      <c r="A1185" t="str">
        <f t="shared" si="18"/>
        <v>11-2016021711-02_05_54</v>
      </c>
      <c r="B1185" s="11" t="s">
        <v>936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1</v>
      </c>
      <c r="P1185" s="11">
        <v>0</v>
      </c>
      <c r="Q1185" s="11">
        <v>2016021711</v>
      </c>
      <c r="R1185" s="11">
        <v>11</v>
      </c>
    </row>
    <row r="1186" spans="1:18">
      <c r="A1186" t="str">
        <f t="shared" si="18"/>
        <v>11-2016021711-02_10_54</v>
      </c>
      <c r="B1186" s="11" t="s">
        <v>937</v>
      </c>
      <c r="C1186" s="11">
        <v>0</v>
      </c>
      <c r="D1186" s="11">
        <v>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1</v>
      </c>
      <c r="P1186" s="11">
        <v>0</v>
      </c>
      <c r="Q1186" s="11">
        <v>2016021711</v>
      </c>
      <c r="R1186" s="11">
        <v>11</v>
      </c>
    </row>
    <row r="1187" spans="1:18">
      <c r="A1187" t="str">
        <f t="shared" si="18"/>
        <v>11-2016021711-02_15_54</v>
      </c>
      <c r="B1187" s="11" t="s">
        <v>939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1</v>
      </c>
      <c r="P1187" s="11">
        <v>0</v>
      </c>
      <c r="Q1187" s="11">
        <v>2016021711</v>
      </c>
      <c r="R1187" s="11">
        <v>11</v>
      </c>
    </row>
    <row r="1188" spans="1:18">
      <c r="A1188" t="str">
        <f t="shared" si="18"/>
        <v>11-2016021711-02_20_54</v>
      </c>
      <c r="B1188" s="11" t="s">
        <v>902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1</v>
      </c>
      <c r="P1188" s="11">
        <v>0</v>
      </c>
      <c r="Q1188" s="11">
        <v>2016021711</v>
      </c>
      <c r="R1188" s="11">
        <v>11</v>
      </c>
    </row>
    <row r="1189" spans="1:18">
      <c r="A1189" t="str">
        <f t="shared" si="18"/>
        <v>11-2016021711-02_25_54</v>
      </c>
      <c r="B1189" s="11" t="s">
        <v>940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1</v>
      </c>
      <c r="P1189" s="11">
        <v>0</v>
      </c>
      <c r="Q1189" s="11">
        <v>2016021711</v>
      </c>
      <c r="R1189" s="11">
        <v>11</v>
      </c>
    </row>
    <row r="1190" spans="1:18">
      <c r="A1190" t="str">
        <f t="shared" si="18"/>
        <v>11-2016021711-02_30_54</v>
      </c>
      <c r="B1190" s="11" t="s">
        <v>904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1</v>
      </c>
      <c r="P1190" s="11">
        <v>0</v>
      </c>
      <c r="Q1190" s="11">
        <v>2016021711</v>
      </c>
      <c r="R1190" s="11">
        <v>11</v>
      </c>
    </row>
    <row r="1191" spans="1:18">
      <c r="A1191" t="str">
        <f t="shared" si="18"/>
        <v>11-2016021711-02_35_54</v>
      </c>
      <c r="B1191" s="11" t="s">
        <v>4973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1</v>
      </c>
      <c r="P1191" s="11">
        <v>0</v>
      </c>
      <c r="Q1191" s="11">
        <v>2016021711</v>
      </c>
      <c r="R1191" s="11">
        <v>11</v>
      </c>
    </row>
    <row r="1192" spans="1:18">
      <c r="A1192" t="str">
        <f t="shared" si="18"/>
        <v>11-2016021711-01_15_53</v>
      </c>
      <c r="B1192" s="11" t="s">
        <v>873</v>
      </c>
      <c r="C1192" s="11">
        <v>0</v>
      </c>
      <c r="D1192" s="11">
        <v>0</v>
      </c>
      <c r="E1192" s="11">
        <v>0</v>
      </c>
      <c r="F1192" s="11">
        <v>1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1</v>
      </c>
      <c r="Q1192" s="11">
        <v>2016021711</v>
      </c>
      <c r="R1192" s="11">
        <v>11</v>
      </c>
    </row>
    <row r="1193" spans="1:18">
      <c r="A1193" t="str">
        <f t="shared" si="18"/>
        <v>11-2016021711-01_25_54</v>
      </c>
      <c r="B1193" s="11" t="s">
        <v>876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1</v>
      </c>
      <c r="O1193" s="11">
        <v>0</v>
      </c>
      <c r="P1193" s="11">
        <v>0</v>
      </c>
      <c r="Q1193" s="11">
        <v>2016021711</v>
      </c>
      <c r="R1193" s="11">
        <v>11</v>
      </c>
    </row>
    <row r="1194" spans="1:18">
      <c r="A1194" t="str">
        <f t="shared" si="18"/>
        <v>11-2016021711-01_30_53</v>
      </c>
      <c r="B1194" s="11" t="s">
        <v>877</v>
      </c>
      <c r="C1194" s="11">
        <v>0</v>
      </c>
      <c r="D1194" s="11">
        <v>0</v>
      </c>
      <c r="E1194" s="11">
        <v>0</v>
      </c>
      <c r="F1194" s="11">
        <v>1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1</v>
      </c>
      <c r="Q1194" s="11">
        <v>2016021711</v>
      </c>
      <c r="R1194" s="11">
        <v>11</v>
      </c>
    </row>
    <row r="1195" spans="1:18">
      <c r="A1195" t="str">
        <f t="shared" si="18"/>
        <v>11-2016021711-01_35_54</v>
      </c>
      <c r="B1195" s="11" t="s">
        <v>4972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1</v>
      </c>
      <c r="P1195" s="11">
        <v>0</v>
      </c>
      <c r="Q1195" s="11">
        <v>2016021711</v>
      </c>
      <c r="R1195" s="11">
        <v>11</v>
      </c>
    </row>
    <row r="1196" spans="1:18">
      <c r="A1196" t="str">
        <f t="shared" si="18"/>
        <v>11-2016021711-01_40_54</v>
      </c>
      <c r="B1196" s="11" t="s">
        <v>878</v>
      </c>
      <c r="C1196" s="11">
        <v>0</v>
      </c>
      <c r="D1196" s="11">
        <v>1</v>
      </c>
      <c r="E1196" s="11">
        <v>0</v>
      </c>
      <c r="F1196" s="11">
        <v>0</v>
      </c>
      <c r="G1196" s="11">
        <v>0</v>
      </c>
      <c r="H1196" s="11">
        <v>1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2016021711</v>
      </c>
      <c r="R1196" s="11">
        <v>11</v>
      </c>
    </row>
    <row r="1197" spans="1:18">
      <c r="A1197" t="str">
        <f t="shared" si="18"/>
        <v>11-2016021711-01_45_54</v>
      </c>
      <c r="B1197" s="11" t="s">
        <v>880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1</v>
      </c>
      <c r="O1197" s="11">
        <v>0</v>
      </c>
      <c r="P1197" s="11">
        <v>0</v>
      </c>
      <c r="Q1197" s="11">
        <v>2016021711</v>
      </c>
      <c r="R1197" s="11">
        <v>11</v>
      </c>
    </row>
    <row r="1198" spans="1:18">
      <c r="A1198" t="str">
        <f t="shared" si="18"/>
        <v>11-2016021711-01_50_54</v>
      </c>
      <c r="B1198" s="11" t="s">
        <v>881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1</v>
      </c>
      <c r="O1198" s="11">
        <v>0</v>
      </c>
      <c r="P1198" s="11">
        <v>0</v>
      </c>
      <c r="Q1198" s="11">
        <v>2016021711</v>
      </c>
      <c r="R1198" s="11">
        <v>11</v>
      </c>
    </row>
    <row r="1199" spans="1:18">
      <c r="A1199" t="str">
        <f t="shared" si="18"/>
        <v>11-2016021711-01_55_54</v>
      </c>
      <c r="B1199" s="11" t="s">
        <v>882</v>
      </c>
      <c r="C1199" s="11">
        <v>0</v>
      </c>
      <c r="D1199" s="11">
        <v>0</v>
      </c>
      <c r="E1199" s="11">
        <v>0</v>
      </c>
      <c r="F1199" s="11">
        <v>1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1</v>
      </c>
      <c r="Q1199" s="11">
        <v>2016021711</v>
      </c>
      <c r="R1199" s="11">
        <v>11</v>
      </c>
    </row>
    <row r="1200" spans="1:18">
      <c r="A1200" t="str">
        <f t="shared" si="18"/>
        <v>11-2016021811-01_05_53</v>
      </c>
      <c r="B1200" s="11" t="s">
        <v>883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1</v>
      </c>
      <c r="P1200" s="11">
        <v>0</v>
      </c>
      <c r="Q1200" s="11">
        <v>2016021811</v>
      </c>
      <c r="R1200" s="11">
        <v>11</v>
      </c>
    </row>
    <row r="1201" spans="1:18">
      <c r="A1201" t="str">
        <f t="shared" si="18"/>
        <v>11-2016021811-01_05_54</v>
      </c>
      <c r="B1201" s="11" t="s">
        <v>886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1</v>
      </c>
      <c r="P1201" s="11">
        <v>0</v>
      </c>
      <c r="Q1201" s="11">
        <v>2016021811</v>
      </c>
      <c r="R1201" s="11">
        <v>11</v>
      </c>
    </row>
    <row r="1202" spans="1:18">
      <c r="A1202" t="str">
        <f t="shared" si="18"/>
        <v>11-2016021811-01_10_53</v>
      </c>
      <c r="B1202" s="11" t="s">
        <v>887</v>
      </c>
      <c r="C1202" s="11">
        <v>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1</v>
      </c>
      <c r="P1202" s="11">
        <v>0</v>
      </c>
      <c r="Q1202" s="11">
        <v>2016021811</v>
      </c>
      <c r="R1202" s="11">
        <v>11</v>
      </c>
    </row>
    <row r="1203" spans="1:18">
      <c r="A1203" t="str">
        <f t="shared" si="18"/>
        <v>11-2016021811-01_10_54</v>
      </c>
      <c r="B1203" s="11" t="s">
        <v>888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1</v>
      </c>
      <c r="P1203" s="11">
        <v>0</v>
      </c>
      <c r="Q1203" s="11">
        <v>2016021811</v>
      </c>
      <c r="R1203" s="11">
        <v>11</v>
      </c>
    </row>
    <row r="1204" spans="1:18">
      <c r="A1204" t="str">
        <f t="shared" si="18"/>
        <v>11-2016021811-01_15_54</v>
      </c>
      <c r="B1204" s="11" t="s">
        <v>889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1</v>
      </c>
      <c r="P1204" s="11">
        <v>0</v>
      </c>
      <c r="Q1204" s="11">
        <v>2016021811</v>
      </c>
      <c r="R1204" s="11">
        <v>11</v>
      </c>
    </row>
    <row r="1205" spans="1:18">
      <c r="A1205" t="str">
        <f t="shared" si="18"/>
        <v>11-2016021811-01_20_53</v>
      </c>
      <c r="B1205" s="11" t="s">
        <v>891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1</v>
      </c>
      <c r="P1205" s="11">
        <v>0</v>
      </c>
      <c r="Q1205" s="11">
        <v>2016021811</v>
      </c>
      <c r="R1205" s="11">
        <v>11</v>
      </c>
    </row>
    <row r="1206" spans="1:18">
      <c r="A1206" t="str">
        <f t="shared" si="18"/>
        <v>11-2016021811-01_25_53</v>
      </c>
      <c r="B1206" s="11" t="s">
        <v>892</v>
      </c>
      <c r="C1206" s="11">
        <v>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1</v>
      </c>
      <c r="P1206" s="11">
        <v>0</v>
      </c>
      <c r="Q1206" s="11">
        <v>2016021811</v>
      </c>
      <c r="R1206" s="11">
        <v>11</v>
      </c>
    </row>
    <row r="1207" spans="1:18">
      <c r="A1207" t="str">
        <f t="shared" si="18"/>
        <v>11-2016021811-01_25_54</v>
      </c>
      <c r="B1207" s="11" t="s">
        <v>876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1</v>
      </c>
      <c r="P1207" s="11">
        <v>0</v>
      </c>
      <c r="Q1207" s="11">
        <v>2016021811</v>
      </c>
      <c r="R1207" s="11">
        <v>11</v>
      </c>
    </row>
    <row r="1208" spans="1:18">
      <c r="A1208" t="str">
        <f t="shared" si="18"/>
        <v>11-2016021811-01_30_54</v>
      </c>
      <c r="B1208" s="11" t="s">
        <v>893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1</v>
      </c>
      <c r="P1208" s="11">
        <v>0</v>
      </c>
      <c r="Q1208" s="11">
        <v>2016021811</v>
      </c>
      <c r="R1208" s="11">
        <v>11</v>
      </c>
    </row>
    <row r="1209" spans="1:18">
      <c r="A1209" t="str">
        <f t="shared" si="18"/>
        <v>11-2016021811-01_40_53</v>
      </c>
      <c r="B1209" s="11" t="s">
        <v>895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1</v>
      </c>
      <c r="P1209" s="11">
        <v>0</v>
      </c>
      <c r="Q1209" s="11">
        <v>2016021811</v>
      </c>
      <c r="R1209" s="11">
        <v>11</v>
      </c>
    </row>
    <row r="1210" spans="1:18">
      <c r="A1210" t="str">
        <f t="shared" si="18"/>
        <v>11-2016021811-01_45_53</v>
      </c>
      <c r="B1210" s="11" t="s">
        <v>896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1</v>
      </c>
      <c r="P1210" s="11">
        <v>0</v>
      </c>
      <c r="Q1210" s="11">
        <v>2016021811</v>
      </c>
      <c r="R1210" s="11">
        <v>11</v>
      </c>
    </row>
    <row r="1211" spans="1:18">
      <c r="A1211" t="str">
        <f t="shared" si="18"/>
        <v>11-2016021811-01_50_54</v>
      </c>
      <c r="B1211" s="11" t="s">
        <v>881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1</v>
      </c>
      <c r="P1211" s="11">
        <v>0</v>
      </c>
      <c r="Q1211" s="11">
        <v>2016021811</v>
      </c>
      <c r="R1211" s="11">
        <v>11</v>
      </c>
    </row>
    <row r="1212" spans="1:18">
      <c r="A1212" t="str">
        <f t="shared" si="18"/>
        <v>11-2016021811-01_55_53</v>
      </c>
      <c r="B1212" s="11" t="s">
        <v>898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1</v>
      </c>
      <c r="P1212" s="11">
        <v>0</v>
      </c>
      <c r="Q1212" s="11">
        <v>2016021811</v>
      </c>
      <c r="R1212" s="11">
        <v>11</v>
      </c>
    </row>
    <row r="1213" spans="1:18">
      <c r="A1213" t="str">
        <f t="shared" si="18"/>
        <v>11-2016021811-02_00_54</v>
      </c>
      <c r="B1213" s="11" t="s">
        <v>899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1</v>
      </c>
      <c r="P1213" s="11">
        <v>0</v>
      </c>
      <c r="Q1213" s="11">
        <v>2016021811</v>
      </c>
      <c r="R1213" s="11">
        <v>11</v>
      </c>
    </row>
    <row r="1214" spans="1:18">
      <c r="A1214" t="str">
        <f t="shared" si="18"/>
        <v>11-2016021811-02_05_53</v>
      </c>
      <c r="B1214" s="11" t="s">
        <v>900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1</v>
      </c>
      <c r="P1214" s="11">
        <v>0</v>
      </c>
      <c r="Q1214" s="11">
        <v>2016021811</v>
      </c>
      <c r="R1214" s="11">
        <v>11</v>
      </c>
    </row>
    <row r="1215" spans="1:18">
      <c r="A1215" t="str">
        <f t="shared" si="18"/>
        <v>11-2016021811-02_10_54</v>
      </c>
      <c r="B1215" s="11" t="s">
        <v>937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1</v>
      </c>
      <c r="P1215" s="11">
        <v>0</v>
      </c>
      <c r="Q1215" s="11">
        <v>2016021811</v>
      </c>
      <c r="R1215" s="11">
        <v>11</v>
      </c>
    </row>
    <row r="1216" spans="1:18">
      <c r="A1216" t="str">
        <f t="shared" si="18"/>
        <v>11-2016021811-02_15_53</v>
      </c>
      <c r="B1216" s="11" t="s">
        <v>901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1</v>
      </c>
      <c r="P1216" s="11">
        <v>0</v>
      </c>
      <c r="Q1216" s="11">
        <v>2016021811</v>
      </c>
      <c r="R1216" s="11">
        <v>11</v>
      </c>
    </row>
    <row r="1217" spans="1:18">
      <c r="A1217" t="str">
        <f t="shared" si="18"/>
        <v>11-2016021811-02_20_54</v>
      </c>
      <c r="B1217" s="11" t="s">
        <v>902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1</v>
      </c>
      <c r="P1217" s="11">
        <v>0</v>
      </c>
      <c r="Q1217" s="11">
        <v>2016021811</v>
      </c>
      <c r="R1217" s="11">
        <v>11</v>
      </c>
    </row>
    <row r="1218" spans="1:18">
      <c r="A1218" t="str">
        <f t="shared" ref="A1218:A1281" si="19">R1218&amp;"-"&amp;Q1218&amp;"-"&amp;B1218</f>
        <v>11-2016021811-02_25_53</v>
      </c>
      <c r="B1218" s="11" t="s">
        <v>903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1</v>
      </c>
      <c r="P1218" s="11">
        <v>0</v>
      </c>
      <c r="Q1218" s="11">
        <v>2016021811</v>
      </c>
      <c r="R1218" s="11">
        <v>11</v>
      </c>
    </row>
    <row r="1219" spans="1:18">
      <c r="A1219" t="str">
        <f t="shared" si="19"/>
        <v>11-2016021811-02_30_54</v>
      </c>
      <c r="B1219" s="11" t="s">
        <v>904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1</v>
      </c>
      <c r="P1219" s="11">
        <v>0</v>
      </c>
      <c r="Q1219" s="11">
        <v>2016021811</v>
      </c>
      <c r="R1219" s="11">
        <v>11</v>
      </c>
    </row>
    <row r="1220" spans="1:18">
      <c r="A1220" t="str">
        <f t="shared" si="19"/>
        <v>11-2016021811-02_35_53</v>
      </c>
      <c r="B1220" s="11" t="s">
        <v>905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1</v>
      </c>
      <c r="P1220" s="11">
        <v>0</v>
      </c>
      <c r="Q1220" s="11">
        <v>2016021811</v>
      </c>
      <c r="R1220" s="11">
        <v>11</v>
      </c>
    </row>
    <row r="1221" spans="1:18">
      <c r="A1221" t="str">
        <f t="shared" si="19"/>
        <v>11-2016021811-02_40_54</v>
      </c>
      <c r="B1221" s="11" t="s">
        <v>906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1</v>
      </c>
      <c r="P1221" s="11">
        <v>0</v>
      </c>
      <c r="Q1221" s="11">
        <v>2016021811</v>
      </c>
      <c r="R1221" s="11">
        <v>11</v>
      </c>
    </row>
    <row r="1222" spans="1:18">
      <c r="A1222" t="str">
        <f t="shared" si="19"/>
        <v>11-2016021811-02_45_53</v>
      </c>
      <c r="B1222" s="11" t="s">
        <v>907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1</v>
      </c>
      <c r="P1222" s="11">
        <v>0</v>
      </c>
      <c r="Q1222" s="11">
        <v>2016021811</v>
      </c>
      <c r="R1222" s="11">
        <v>11</v>
      </c>
    </row>
    <row r="1223" spans="1:18">
      <c r="A1223" t="str">
        <f t="shared" si="19"/>
        <v>11-2016021811-02_50_54</v>
      </c>
      <c r="B1223" s="11" t="s">
        <v>908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1</v>
      </c>
      <c r="P1223" s="11">
        <v>0</v>
      </c>
      <c r="Q1223" s="11">
        <v>2016021811</v>
      </c>
      <c r="R1223" s="11">
        <v>11</v>
      </c>
    </row>
    <row r="1224" spans="1:18">
      <c r="A1224" t="str">
        <f t="shared" si="19"/>
        <v>11-2016021811-02_55_53</v>
      </c>
      <c r="B1224" s="11" t="s">
        <v>910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1</v>
      </c>
      <c r="P1224" s="11">
        <v>0</v>
      </c>
      <c r="Q1224" s="11">
        <v>2016021811</v>
      </c>
      <c r="R1224" s="11">
        <v>11</v>
      </c>
    </row>
    <row r="1225" spans="1:18">
      <c r="A1225" t="str">
        <f t="shared" si="19"/>
        <v>11-2016021811-03_05_53</v>
      </c>
      <c r="B1225" s="11" t="s">
        <v>911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1</v>
      </c>
      <c r="P1225" s="11">
        <v>0</v>
      </c>
      <c r="Q1225" s="11">
        <v>2016021811</v>
      </c>
      <c r="R1225" s="11">
        <v>11</v>
      </c>
    </row>
    <row r="1226" spans="1:18">
      <c r="A1226" t="str">
        <f t="shared" si="19"/>
        <v>11-2016021811-03_10_53</v>
      </c>
      <c r="B1226" s="11" t="s">
        <v>912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1</v>
      </c>
      <c r="P1226" s="11">
        <v>0</v>
      </c>
      <c r="Q1226" s="11">
        <v>2016021811</v>
      </c>
      <c r="R1226" s="11">
        <v>11</v>
      </c>
    </row>
    <row r="1227" spans="1:18">
      <c r="A1227" t="str">
        <f t="shared" si="19"/>
        <v>11-2016021811-03_25_53</v>
      </c>
      <c r="B1227" s="11" t="s">
        <v>913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1</v>
      </c>
      <c r="P1227" s="11">
        <v>0</v>
      </c>
      <c r="Q1227" s="11">
        <v>2016021811</v>
      </c>
      <c r="R1227" s="11">
        <v>11</v>
      </c>
    </row>
    <row r="1228" spans="1:18">
      <c r="A1228" t="str">
        <f t="shared" si="19"/>
        <v>11-2016021811-03_30_53</v>
      </c>
      <c r="B1228" s="11" t="s">
        <v>914</v>
      </c>
      <c r="C1228" s="11">
        <v>0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1</v>
      </c>
      <c r="P1228" s="11">
        <v>0</v>
      </c>
      <c r="Q1228" s="11">
        <v>2016021811</v>
      </c>
      <c r="R1228" s="11">
        <v>11</v>
      </c>
    </row>
    <row r="1229" spans="1:18">
      <c r="A1229" t="str">
        <f t="shared" si="19"/>
        <v>11-2016021811-03_45_53</v>
      </c>
      <c r="B1229" s="11" t="s">
        <v>915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1</v>
      </c>
      <c r="P1229" s="11">
        <v>0</v>
      </c>
      <c r="Q1229" s="11">
        <v>2016021811</v>
      </c>
      <c r="R1229" s="11">
        <v>11</v>
      </c>
    </row>
    <row r="1230" spans="1:18">
      <c r="A1230" t="str">
        <f t="shared" si="19"/>
        <v>11-2016021811-03_50_53</v>
      </c>
      <c r="B1230" s="11" t="s">
        <v>916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1</v>
      </c>
      <c r="P1230" s="11">
        <v>0</v>
      </c>
      <c r="Q1230" s="11">
        <v>2016021811</v>
      </c>
      <c r="R1230" s="11">
        <v>11</v>
      </c>
    </row>
    <row r="1231" spans="1:18">
      <c r="A1231" t="str">
        <f t="shared" si="19"/>
        <v>11-2016021811-01_05_53</v>
      </c>
      <c r="B1231" s="11" t="s">
        <v>883</v>
      </c>
      <c r="C1231" s="11">
        <v>0</v>
      </c>
      <c r="D1231" s="11">
        <v>0</v>
      </c>
      <c r="E1231" s="11">
        <v>1</v>
      </c>
      <c r="F1231" s="11">
        <v>0</v>
      </c>
      <c r="G1231" s="11">
        <v>0</v>
      </c>
      <c r="H1231" s="11">
        <v>0</v>
      </c>
      <c r="I1231" s="11">
        <v>1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2016021811</v>
      </c>
      <c r="R1231" s="11">
        <v>11</v>
      </c>
    </row>
    <row r="1232" spans="1:18">
      <c r="A1232" t="str">
        <f t="shared" si="19"/>
        <v>11-2016021811-01_05_54</v>
      </c>
      <c r="B1232" s="11" t="s">
        <v>886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1</v>
      </c>
      <c r="O1232" s="11">
        <v>0</v>
      </c>
      <c r="P1232" s="11">
        <v>0</v>
      </c>
      <c r="Q1232" s="11">
        <v>2016021811</v>
      </c>
      <c r="R1232" s="11">
        <v>11</v>
      </c>
    </row>
    <row r="1233" spans="1:18">
      <c r="A1233" t="str">
        <f t="shared" si="19"/>
        <v>11-2016021811-01_10_53</v>
      </c>
      <c r="B1233" s="11" t="s">
        <v>887</v>
      </c>
      <c r="C1233" s="11">
        <v>0</v>
      </c>
      <c r="D1233" s="11">
        <v>0</v>
      </c>
      <c r="E1233" s="11">
        <v>0</v>
      </c>
      <c r="F1233" s="11">
        <v>1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1</v>
      </c>
      <c r="Q1233" s="11">
        <v>2016021811</v>
      </c>
      <c r="R1233" s="11">
        <v>11</v>
      </c>
    </row>
    <row r="1234" spans="1:18">
      <c r="A1234" t="str">
        <f t="shared" si="19"/>
        <v>11-2016021811-01_10_54</v>
      </c>
      <c r="B1234" s="11" t="s">
        <v>888</v>
      </c>
      <c r="C1234" s="11">
        <v>0</v>
      </c>
      <c r="D1234" s="11">
        <v>0</v>
      </c>
      <c r="E1234" s="11">
        <v>0</v>
      </c>
      <c r="F1234" s="11">
        <v>1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1</v>
      </c>
      <c r="Q1234" s="11">
        <v>2016021811</v>
      </c>
      <c r="R1234" s="11">
        <v>11</v>
      </c>
    </row>
    <row r="1235" spans="1:18">
      <c r="A1235" t="str">
        <f t="shared" si="19"/>
        <v>11-2016021811-01_15_54</v>
      </c>
      <c r="B1235" s="11" t="s">
        <v>889</v>
      </c>
      <c r="C1235" s="11">
        <v>0</v>
      </c>
      <c r="D1235" s="11">
        <v>0</v>
      </c>
      <c r="E1235" s="11">
        <v>0</v>
      </c>
      <c r="F1235" s="11">
        <v>1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1</v>
      </c>
      <c r="Q1235" s="11">
        <v>2016021811</v>
      </c>
      <c r="R1235" s="11">
        <v>11</v>
      </c>
    </row>
    <row r="1236" spans="1:18">
      <c r="A1236" t="str">
        <f t="shared" si="19"/>
        <v>11-2016021811-01_20_53</v>
      </c>
      <c r="B1236" s="11" t="s">
        <v>891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1</v>
      </c>
      <c r="O1236" s="11">
        <v>0</v>
      </c>
      <c r="P1236" s="11">
        <v>0</v>
      </c>
      <c r="Q1236" s="11">
        <v>2016021811</v>
      </c>
      <c r="R1236" s="11">
        <v>11</v>
      </c>
    </row>
    <row r="1237" spans="1:18">
      <c r="A1237" t="str">
        <f t="shared" si="19"/>
        <v>11-2016021811-01_25_53</v>
      </c>
      <c r="B1237" s="11" t="s">
        <v>892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1</v>
      </c>
      <c r="O1237" s="11">
        <v>0</v>
      </c>
      <c r="P1237" s="11">
        <v>0</v>
      </c>
      <c r="Q1237" s="11">
        <v>2016021811</v>
      </c>
      <c r="R1237" s="11">
        <v>11</v>
      </c>
    </row>
    <row r="1238" spans="1:18">
      <c r="A1238" t="str">
        <f t="shared" si="19"/>
        <v>11-2016021811-01_25_54</v>
      </c>
      <c r="B1238" s="11" t="s">
        <v>876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1</v>
      </c>
      <c r="O1238" s="11">
        <v>0</v>
      </c>
      <c r="P1238" s="11">
        <v>0</v>
      </c>
      <c r="Q1238" s="11">
        <v>2016021811</v>
      </c>
      <c r="R1238" s="11">
        <v>11</v>
      </c>
    </row>
    <row r="1239" spans="1:18">
      <c r="A1239" t="str">
        <f t="shared" si="19"/>
        <v>11-2016021811-01_30_54</v>
      </c>
      <c r="B1239" s="11" t="s">
        <v>893</v>
      </c>
      <c r="C1239" s="11">
        <v>0</v>
      </c>
      <c r="D1239" s="11">
        <v>1</v>
      </c>
      <c r="E1239" s="11">
        <v>0</v>
      </c>
      <c r="F1239" s="11">
        <v>0</v>
      </c>
      <c r="G1239" s="11">
        <v>0</v>
      </c>
      <c r="H1239" s="11">
        <v>1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2016021811</v>
      </c>
      <c r="R1239" s="11">
        <v>11</v>
      </c>
    </row>
    <row r="1240" spans="1:18">
      <c r="A1240" t="str">
        <f t="shared" si="19"/>
        <v>11-2016021811-01_40_53</v>
      </c>
      <c r="B1240" s="11" t="s">
        <v>895</v>
      </c>
      <c r="C1240" s="11">
        <v>0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1</v>
      </c>
      <c r="O1240" s="11">
        <v>0</v>
      </c>
      <c r="P1240" s="11">
        <v>0</v>
      </c>
      <c r="Q1240" s="11">
        <v>2016021811</v>
      </c>
      <c r="R1240" s="11">
        <v>11</v>
      </c>
    </row>
    <row r="1241" spans="1:18">
      <c r="A1241" t="str">
        <f t="shared" si="19"/>
        <v>11-2016021811-01_45_53</v>
      </c>
      <c r="B1241" s="11" t="s">
        <v>896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1</v>
      </c>
      <c r="O1241" s="11">
        <v>0</v>
      </c>
      <c r="P1241" s="11">
        <v>0</v>
      </c>
      <c r="Q1241" s="11">
        <v>2016021811</v>
      </c>
      <c r="R1241" s="11">
        <v>11</v>
      </c>
    </row>
    <row r="1242" spans="1:18">
      <c r="A1242" t="str">
        <f t="shared" si="19"/>
        <v>11-2016021811-01_50_54</v>
      </c>
      <c r="B1242" s="11" t="s">
        <v>881</v>
      </c>
      <c r="C1242" s="11">
        <v>1</v>
      </c>
      <c r="D1242" s="11">
        <v>0</v>
      </c>
      <c r="E1242" s="11">
        <v>0</v>
      </c>
      <c r="F1242" s="11">
        <v>0</v>
      </c>
      <c r="G1242" s="11">
        <v>1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2016021811</v>
      </c>
      <c r="R1242" s="11">
        <v>11</v>
      </c>
    </row>
    <row r="1243" spans="1:18">
      <c r="A1243" t="str">
        <f t="shared" si="19"/>
        <v>11-2016021811-01_55_53</v>
      </c>
      <c r="B1243" s="11" t="s">
        <v>898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1</v>
      </c>
      <c r="O1243" s="11">
        <v>0</v>
      </c>
      <c r="P1243" s="11">
        <v>0</v>
      </c>
      <c r="Q1243" s="11">
        <v>2016021811</v>
      </c>
      <c r="R1243" s="11">
        <v>11</v>
      </c>
    </row>
    <row r="1244" spans="1:18">
      <c r="A1244" t="str">
        <f t="shared" si="19"/>
        <v>11-2016021811-02_00_54</v>
      </c>
      <c r="B1244" s="11" t="s">
        <v>899</v>
      </c>
      <c r="C1244" s="11">
        <v>0</v>
      </c>
      <c r="D1244" s="11">
        <v>0</v>
      </c>
      <c r="E1244" s="11">
        <v>0</v>
      </c>
      <c r="F1244" s="11">
        <v>1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1</v>
      </c>
      <c r="Q1244" s="11">
        <v>2016021811</v>
      </c>
      <c r="R1244" s="11">
        <v>11</v>
      </c>
    </row>
    <row r="1245" spans="1:18">
      <c r="A1245" t="str">
        <f t="shared" si="19"/>
        <v>11-2016021811-02_05_53</v>
      </c>
      <c r="B1245" s="11" t="s">
        <v>900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1</v>
      </c>
      <c r="O1245" s="11">
        <v>0</v>
      </c>
      <c r="P1245" s="11">
        <v>0</v>
      </c>
      <c r="Q1245" s="11">
        <v>2016021811</v>
      </c>
      <c r="R1245" s="11">
        <v>11</v>
      </c>
    </row>
    <row r="1246" spans="1:18">
      <c r="A1246" t="str">
        <f t="shared" si="19"/>
        <v>11-2016021811-02_15_53</v>
      </c>
      <c r="B1246" s="11" t="s">
        <v>901</v>
      </c>
      <c r="C1246" s="11">
        <v>0</v>
      </c>
      <c r="D1246" s="11">
        <v>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1</v>
      </c>
      <c r="O1246" s="11">
        <v>0</v>
      </c>
      <c r="P1246" s="11">
        <v>0</v>
      </c>
      <c r="Q1246" s="11">
        <v>2016021811</v>
      </c>
      <c r="R1246" s="11">
        <v>11</v>
      </c>
    </row>
    <row r="1247" spans="1:18">
      <c r="A1247" t="str">
        <f t="shared" si="19"/>
        <v>11-2016021811-02_20_54</v>
      </c>
      <c r="B1247" s="11" t="s">
        <v>902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1</v>
      </c>
      <c r="O1247" s="11">
        <v>0</v>
      </c>
      <c r="P1247" s="11">
        <v>0</v>
      </c>
      <c r="Q1247" s="11">
        <v>2016021811</v>
      </c>
      <c r="R1247" s="11">
        <v>11</v>
      </c>
    </row>
    <row r="1248" spans="1:18">
      <c r="A1248" t="str">
        <f t="shared" si="19"/>
        <v>11-2016021811-02_25_53</v>
      </c>
      <c r="B1248" s="11" t="s">
        <v>903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1</v>
      </c>
      <c r="O1248" s="11">
        <v>0</v>
      </c>
      <c r="P1248" s="11">
        <v>0</v>
      </c>
      <c r="Q1248" s="11">
        <v>2016021811</v>
      </c>
      <c r="R1248" s="11">
        <v>11</v>
      </c>
    </row>
    <row r="1249" spans="1:18">
      <c r="A1249" t="str">
        <f t="shared" si="19"/>
        <v>11-2016021811-02_30_54</v>
      </c>
      <c r="B1249" s="11" t="s">
        <v>904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1</v>
      </c>
      <c r="O1249" s="11">
        <v>0</v>
      </c>
      <c r="P1249" s="11">
        <v>0</v>
      </c>
      <c r="Q1249" s="11">
        <v>2016021811</v>
      </c>
      <c r="R1249" s="11">
        <v>11</v>
      </c>
    </row>
    <row r="1250" spans="1:18">
      <c r="A1250" t="str">
        <f t="shared" si="19"/>
        <v>11-2016021811-02_35_53</v>
      </c>
      <c r="B1250" s="11" t="s">
        <v>905</v>
      </c>
      <c r="C1250" s="11">
        <v>0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1</v>
      </c>
      <c r="O1250" s="11">
        <v>0</v>
      </c>
      <c r="P1250" s="11">
        <v>0</v>
      </c>
      <c r="Q1250" s="11">
        <v>2016021811</v>
      </c>
      <c r="R1250" s="11">
        <v>11</v>
      </c>
    </row>
    <row r="1251" spans="1:18">
      <c r="A1251" t="str">
        <f t="shared" si="19"/>
        <v>11-2016021811-02_40_54</v>
      </c>
      <c r="B1251" s="11" t="s">
        <v>906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1</v>
      </c>
      <c r="O1251" s="11">
        <v>0</v>
      </c>
      <c r="P1251" s="11">
        <v>0</v>
      </c>
      <c r="Q1251" s="11">
        <v>2016021811</v>
      </c>
      <c r="R1251" s="11">
        <v>11</v>
      </c>
    </row>
    <row r="1252" spans="1:18">
      <c r="A1252" t="str">
        <f t="shared" si="19"/>
        <v>11-2016021811-02_45_53</v>
      </c>
      <c r="B1252" s="11" t="s">
        <v>907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1</v>
      </c>
      <c r="O1252" s="11">
        <v>0</v>
      </c>
      <c r="P1252" s="11">
        <v>0</v>
      </c>
      <c r="Q1252" s="11">
        <v>2016021811</v>
      </c>
      <c r="R1252" s="11">
        <v>11</v>
      </c>
    </row>
    <row r="1253" spans="1:18">
      <c r="A1253" t="str">
        <f t="shared" si="19"/>
        <v>11-2016021811-02_50_54</v>
      </c>
      <c r="B1253" s="11" t="s">
        <v>908</v>
      </c>
      <c r="C1253" s="11">
        <v>1</v>
      </c>
      <c r="D1253" s="11">
        <v>0</v>
      </c>
      <c r="E1253" s="11">
        <v>1</v>
      </c>
      <c r="F1253" s="11">
        <v>0</v>
      </c>
      <c r="G1253" s="11">
        <v>0</v>
      </c>
      <c r="H1253" s="11">
        <v>0</v>
      </c>
      <c r="I1253" s="11">
        <v>0</v>
      </c>
      <c r="J1253" s="11">
        <v>1</v>
      </c>
      <c r="K1253" s="11">
        <v>1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2016021811</v>
      </c>
      <c r="R1253" s="11">
        <v>11</v>
      </c>
    </row>
    <row r="1254" spans="1:18">
      <c r="A1254" t="str">
        <f t="shared" si="19"/>
        <v>11-2016021811-02_55_53</v>
      </c>
      <c r="B1254" s="11" t="s">
        <v>910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1</v>
      </c>
      <c r="O1254" s="11">
        <v>0</v>
      </c>
      <c r="P1254" s="11">
        <v>0</v>
      </c>
      <c r="Q1254" s="11">
        <v>2016021811</v>
      </c>
      <c r="R1254" s="11">
        <v>11</v>
      </c>
    </row>
    <row r="1255" spans="1:18">
      <c r="A1255" t="str">
        <f t="shared" si="19"/>
        <v>11-2016021811-03_05_53</v>
      </c>
      <c r="B1255" s="11" t="s">
        <v>911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1</v>
      </c>
      <c r="O1255" s="11">
        <v>0</v>
      </c>
      <c r="P1255" s="11">
        <v>0</v>
      </c>
      <c r="Q1255" s="11">
        <v>2016021811</v>
      </c>
      <c r="R1255" s="11">
        <v>11</v>
      </c>
    </row>
    <row r="1256" spans="1:18">
      <c r="A1256" t="str">
        <f t="shared" si="19"/>
        <v>11-2016021811-03_10_53</v>
      </c>
      <c r="B1256" s="11" t="s">
        <v>912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1</v>
      </c>
      <c r="O1256" s="11">
        <v>0</v>
      </c>
      <c r="P1256" s="11">
        <v>0</v>
      </c>
      <c r="Q1256" s="11">
        <v>2016021811</v>
      </c>
      <c r="R1256" s="11">
        <v>11</v>
      </c>
    </row>
    <row r="1257" spans="1:18">
      <c r="A1257" t="str">
        <f t="shared" si="19"/>
        <v>11-2016021811-03_25_53</v>
      </c>
      <c r="B1257" s="11" t="s">
        <v>913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1</v>
      </c>
      <c r="O1257" s="11">
        <v>0</v>
      </c>
      <c r="P1257" s="11">
        <v>0</v>
      </c>
      <c r="Q1257" s="11">
        <v>2016021811</v>
      </c>
      <c r="R1257" s="11">
        <v>11</v>
      </c>
    </row>
    <row r="1258" spans="1:18">
      <c r="A1258" t="str">
        <f t="shared" si="19"/>
        <v>11-2016021811-03_30_53</v>
      </c>
      <c r="B1258" s="11" t="s">
        <v>914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1</v>
      </c>
      <c r="O1258" s="11">
        <v>0</v>
      </c>
      <c r="P1258" s="11">
        <v>0</v>
      </c>
      <c r="Q1258" s="11">
        <v>2016021811</v>
      </c>
      <c r="R1258" s="11">
        <v>11</v>
      </c>
    </row>
    <row r="1259" spans="1:18">
      <c r="A1259" t="str">
        <f t="shared" si="19"/>
        <v>11-2016021811-03_45_53</v>
      </c>
      <c r="B1259" s="11" t="s">
        <v>915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1</v>
      </c>
      <c r="O1259" s="11">
        <v>0</v>
      </c>
      <c r="P1259" s="11">
        <v>0</v>
      </c>
      <c r="Q1259" s="11">
        <v>2016021811</v>
      </c>
      <c r="R1259" s="11">
        <v>11</v>
      </c>
    </row>
    <row r="1260" spans="1:18">
      <c r="A1260" t="str">
        <f t="shared" si="19"/>
        <v>11-2016021811-03_50_53</v>
      </c>
      <c r="B1260" s="11" t="s">
        <v>916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1</v>
      </c>
      <c r="O1260" s="11">
        <v>0</v>
      </c>
      <c r="P1260" s="11">
        <v>0</v>
      </c>
      <c r="Q1260" s="11">
        <v>2016021811</v>
      </c>
      <c r="R1260" s="11">
        <v>11</v>
      </c>
    </row>
    <row r="1261" spans="1:18">
      <c r="A1261" t="str">
        <f t="shared" si="19"/>
        <v>11-2016021911-01_10_54</v>
      </c>
      <c r="B1261" s="11" t="s">
        <v>888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1</v>
      </c>
      <c r="P1261" s="11">
        <v>0</v>
      </c>
      <c r="Q1261" s="11">
        <v>2016021911</v>
      </c>
      <c r="R1261" s="11">
        <v>11</v>
      </c>
    </row>
    <row r="1262" spans="1:18">
      <c r="A1262" t="str">
        <f t="shared" si="19"/>
        <v>11-2016021911-01_15_54</v>
      </c>
      <c r="B1262" s="11" t="s">
        <v>889</v>
      </c>
      <c r="C1262" s="11">
        <v>0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1</v>
      </c>
      <c r="P1262" s="11">
        <v>0</v>
      </c>
      <c r="Q1262" s="11">
        <v>2016021911</v>
      </c>
      <c r="R1262" s="11">
        <v>11</v>
      </c>
    </row>
    <row r="1263" spans="1:18">
      <c r="A1263" t="str">
        <f t="shared" si="19"/>
        <v>11-2016021911-01_20_54</v>
      </c>
      <c r="B1263" s="11" t="s">
        <v>918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1</v>
      </c>
      <c r="P1263" s="11">
        <v>0</v>
      </c>
      <c r="Q1263" s="11">
        <v>2016021911</v>
      </c>
      <c r="R1263" s="11">
        <v>11</v>
      </c>
    </row>
    <row r="1264" spans="1:18">
      <c r="A1264" t="str">
        <f t="shared" si="19"/>
        <v>11-2016021911-01_25_54</v>
      </c>
      <c r="B1264" s="11" t="s">
        <v>876</v>
      </c>
      <c r="C1264" s="11">
        <v>0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1</v>
      </c>
      <c r="P1264" s="11">
        <v>0</v>
      </c>
      <c r="Q1264" s="11">
        <v>2016021911</v>
      </c>
      <c r="R1264" s="11">
        <v>11</v>
      </c>
    </row>
    <row r="1265" spans="1:18">
      <c r="A1265" t="str">
        <f t="shared" si="19"/>
        <v>11-2016021911-01_30_54</v>
      </c>
      <c r="B1265" s="11" t="s">
        <v>893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1</v>
      </c>
      <c r="P1265" s="11">
        <v>0</v>
      </c>
      <c r="Q1265" s="11">
        <v>2016021911</v>
      </c>
      <c r="R1265" s="11">
        <v>11</v>
      </c>
    </row>
    <row r="1266" spans="1:18">
      <c r="A1266" t="str">
        <f t="shared" si="19"/>
        <v>11-2016021911-01_35_54</v>
      </c>
      <c r="B1266" s="11" t="s">
        <v>4972</v>
      </c>
      <c r="C1266" s="11">
        <v>0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1</v>
      </c>
      <c r="P1266" s="11">
        <v>0</v>
      </c>
      <c r="Q1266" s="11">
        <v>2016021911</v>
      </c>
      <c r="R1266" s="11">
        <v>11</v>
      </c>
    </row>
    <row r="1267" spans="1:18">
      <c r="A1267" t="str">
        <f t="shared" si="19"/>
        <v>11-2016021911-01_45_54</v>
      </c>
      <c r="B1267" s="11" t="s">
        <v>880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1</v>
      </c>
      <c r="P1267" s="11">
        <v>0</v>
      </c>
      <c r="Q1267" s="11">
        <v>2016021911</v>
      </c>
      <c r="R1267" s="11">
        <v>11</v>
      </c>
    </row>
    <row r="1268" spans="1:18">
      <c r="A1268" t="str">
        <f t="shared" si="19"/>
        <v>11-2016021911-01_50_54</v>
      </c>
      <c r="B1268" s="11" t="s">
        <v>881</v>
      </c>
      <c r="C1268" s="11">
        <v>0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1</v>
      </c>
      <c r="P1268" s="11">
        <v>0</v>
      </c>
      <c r="Q1268" s="11">
        <v>2016021911</v>
      </c>
      <c r="R1268" s="11">
        <v>11</v>
      </c>
    </row>
    <row r="1269" spans="1:18">
      <c r="A1269" t="str">
        <f t="shared" si="19"/>
        <v>11-2016021911-02_00_54</v>
      </c>
      <c r="B1269" s="11" t="s">
        <v>899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1</v>
      </c>
      <c r="P1269" s="11">
        <v>0</v>
      </c>
      <c r="Q1269" s="11">
        <v>2016021911</v>
      </c>
      <c r="R1269" s="11">
        <v>11</v>
      </c>
    </row>
    <row r="1270" spans="1:18">
      <c r="A1270" t="str">
        <f t="shared" si="19"/>
        <v>11-2016021911-02_05_54</v>
      </c>
      <c r="B1270" s="11" t="s">
        <v>936</v>
      </c>
      <c r="C1270" s="11">
        <v>0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1</v>
      </c>
      <c r="P1270" s="11">
        <v>0</v>
      </c>
      <c r="Q1270" s="11">
        <v>2016021911</v>
      </c>
      <c r="R1270" s="11">
        <v>11</v>
      </c>
    </row>
    <row r="1271" spans="1:18">
      <c r="A1271" t="str">
        <f t="shared" si="19"/>
        <v>11-2016021911-02_10_54</v>
      </c>
      <c r="B1271" s="11" t="s">
        <v>937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1</v>
      </c>
      <c r="P1271" s="11">
        <v>0</v>
      </c>
      <c r="Q1271" s="11">
        <v>2016021911</v>
      </c>
      <c r="R1271" s="11">
        <v>11</v>
      </c>
    </row>
    <row r="1272" spans="1:18">
      <c r="A1272" t="str">
        <f t="shared" si="19"/>
        <v>11-2016021911-02_15_54</v>
      </c>
      <c r="B1272" s="11" t="s">
        <v>939</v>
      </c>
      <c r="C1272" s="11">
        <v>0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1</v>
      </c>
      <c r="P1272" s="11">
        <v>0</v>
      </c>
      <c r="Q1272" s="11">
        <v>2016021911</v>
      </c>
      <c r="R1272" s="11">
        <v>11</v>
      </c>
    </row>
    <row r="1273" spans="1:18">
      <c r="A1273" t="str">
        <f t="shared" si="19"/>
        <v>11-2016021911-02_20_54</v>
      </c>
      <c r="B1273" s="11" t="s">
        <v>902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1</v>
      </c>
      <c r="P1273" s="11">
        <v>0</v>
      </c>
      <c r="Q1273" s="11">
        <v>2016021911</v>
      </c>
      <c r="R1273" s="11">
        <v>11</v>
      </c>
    </row>
    <row r="1274" spans="1:18">
      <c r="A1274" t="str">
        <f t="shared" si="19"/>
        <v>11-2016021911-02_25_54</v>
      </c>
      <c r="B1274" s="11" t="s">
        <v>940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1</v>
      </c>
      <c r="P1274" s="11">
        <v>0</v>
      </c>
      <c r="Q1274" s="11">
        <v>2016021911</v>
      </c>
      <c r="R1274" s="11">
        <v>11</v>
      </c>
    </row>
    <row r="1275" spans="1:18">
      <c r="A1275" t="str">
        <f t="shared" si="19"/>
        <v>11-2016021911-02_30_54</v>
      </c>
      <c r="B1275" s="11" t="s">
        <v>904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1</v>
      </c>
      <c r="P1275" s="11">
        <v>0</v>
      </c>
      <c r="Q1275" s="11">
        <v>2016021911</v>
      </c>
      <c r="R1275" s="11">
        <v>11</v>
      </c>
    </row>
    <row r="1276" spans="1:18">
      <c r="A1276" t="str">
        <f t="shared" si="19"/>
        <v>11-2016021911-02_35_54</v>
      </c>
      <c r="B1276" s="11" t="s">
        <v>4973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1</v>
      </c>
      <c r="P1276" s="11">
        <v>0</v>
      </c>
      <c r="Q1276" s="11">
        <v>2016021911</v>
      </c>
      <c r="R1276" s="11">
        <v>11</v>
      </c>
    </row>
    <row r="1277" spans="1:18">
      <c r="A1277" t="str">
        <f t="shared" si="19"/>
        <v>11-2016021911-02_40_54</v>
      </c>
      <c r="B1277" s="11" t="s">
        <v>906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1</v>
      </c>
      <c r="P1277" s="11">
        <v>0</v>
      </c>
      <c r="Q1277" s="11">
        <v>2016021911</v>
      </c>
      <c r="R1277" s="11">
        <v>11</v>
      </c>
    </row>
    <row r="1278" spans="1:18">
      <c r="A1278" t="str">
        <f t="shared" si="19"/>
        <v>11-2016021911-02_45_54</v>
      </c>
      <c r="B1278" s="11" t="s">
        <v>920</v>
      </c>
      <c r="C1278" s="11">
        <v>0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1</v>
      </c>
      <c r="P1278" s="11">
        <v>0</v>
      </c>
      <c r="Q1278" s="11">
        <v>2016021911</v>
      </c>
      <c r="R1278" s="11">
        <v>11</v>
      </c>
    </row>
    <row r="1279" spans="1:18">
      <c r="A1279" t="str">
        <f t="shared" si="19"/>
        <v>11-2016021911-02_50_54</v>
      </c>
      <c r="B1279" s="11" t="s">
        <v>908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1</v>
      </c>
      <c r="P1279" s="11">
        <v>0</v>
      </c>
      <c r="Q1279" s="11">
        <v>2016021911</v>
      </c>
      <c r="R1279" s="11">
        <v>11</v>
      </c>
    </row>
    <row r="1280" spans="1:18">
      <c r="A1280" t="str">
        <f t="shared" si="19"/>
        <v>11-2016021911-02_55_54</v>
      </c>
      <c r="B1280" s="11" t="s">
        <v>921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1</v>
      </c>
      <c r="P1280" s="11">
        <v>0</v>
      </c>
      <c r="Q1280" s="11">
        <v>2016021911</v>
      </c>
      <c r="R1280" s="11">
        <v>11</v>
      </c>
    </row>
    <row r="1281" spans="1:18">
      <c r="A1281" t="str">
        <f t="shared" si="19"/>
        <v>11-2016021911-03_00_54</v>
      </c>
      <c r="B1281" s="11" t="s">
        <v>922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1</v>
      </c>
      <c r="P1281" s="11">
        <v>0</v>
      </c>
      <c r="Q1281" s="11">
        <v>2016021911</v>
      </c>
      <c r="R1281" s="11">
        <v>11</v>
      </c>
    </row>
    <row r="1282" spans="1:18">
      <c r="A1282" t="str">
        <f t="shared" ref="A1282:A1345" si="20">R1282&amp;"-"&amp;Q1282&amp;"-"&amp;B1282</f>
        <v>11-2016021911-03_05_54</v>
      </c>
      <c r="B1282" s="11" t="s">
        <v>947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1</v>
      </c>
      <c r="P1282" s="11">
        <v>0</v>
      </c>
      <c r="Q1282" s="11">
        <v>2016021911</v>
      </c>
      <c r="R1282" s="11">
        <v>11</v>
      </c>
    </row>
    <row r="1283" spans="1:18">
      <c r="A1283" t="str">
        <f t="shared" si="20"/>
        <v>11-2016021911-03_10_54</v>
      </c>
      <c r="B1283" s="11" t="s">
        <v>4974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1</v>
      </c>
      <c r="P1283" s="11">
        <v>0</v>
      </c>
      <c r="Q1283" s="11">
        <v>2016021911</v>
      </c>
      <c r="R1283" s="11">
        <v>11</v>
      </c>
    </row>
    <row r="1284" spans="1:18">
      <c r="A1284" t="str">
        <f t="shared" si="20"/>
        <v>11-2016021911-03_15_54</v>
      </c>
      <c r="B1284" s="11" t="s">
        <v>948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1</v>
      </c>
      <c r="P1284" s="11">
        <v>0</v>
      </c>
      <c r="Q1284" s="11">
        <v>2016021911</v>
      </c>
      <c r="R1284" s="11">
        <v>11</v>
      </c>
    </row>
    <row r="1285" spans="1:18">
      <c r="A1285" t="str">
        <f t="shared" si="20"/>
        <v>11-2016021911-03_20_54</v>
      </c>
      <c r="B1285" s="11" t="s">
        <v>4975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1</v>
      </c>
      <c r="P1285" s="11">
        <v>0</v>
      </c>
      <c r="Q1285" s="11">
        <v>2016021911</v>
      </c>
      <c r="R1285" s="11">
        <v>11</v>
      </c>
    </row>
    <row r="1286" spans="1:18">
      <c r="A1286" t="str">
        <f t="shared" si="20"/>
        <v>11-2016021911-03_25_54</v>
      </c>
      <c r="B1286" s="11" t="s">
        <v>4976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1</v>
      </c>
      <c r="P1286" s="11">
        <v>0</v>
      </c>
      <c r="Q1286" s="11">
        <v>2016021911</v>
      </c>
      <c r="R1286" s="11">
        <v>11</v>
      </c>
    </row>
    <row r="1287" spans="1:18">
      <c r="A1287" t="str">
        <f t="shared" si="20"/>
        <v>11-2016021911-03_30_54</v>
      </c>
      <c r="B1287" s="11" t="s">
        <v>924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1</v>
      </c>
      <c r="P1287" s="11">
        <v>0</v>
      </c>
      <c r="Q1287" s="11">
        <v>2016021911</v>
      </c>
      <c r="R1287" s="11">
        <v>11</v>
      </c>
    </row>
    <row r="1288" spans="1:18">
      <c r="A1288" t="str">
        <f t="shared" si="20"/>
        <v>11-2016021911-03_35_54</v>
      </c>
      <c r="B1288" s="11" t="s">
        <v>4977</v>
      </c>
      <c r="C1288" s="11">
        <v>0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1</v>
      </c>
      <c r="P1288" s="11">
        <v>0</v>
      </c>
      <c r="Q1288" s="11">
        <v>2016021911</v>
      </c>
      <c r="R1288" s="11">
        <v>11</v>
      </c>
    </row>
    <row r="1289" spans="1:18">
      <c r="A1289" t="str">
        <f t="shared" si="20"/>
        <v>11-2016021911-03_40_54</v>
      </c>
      <c r="B1289" s="11" t="s">
        <v>925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1</v>
      </c>
      <c r="P1289" s="11">
        <v>0</v>
      </c>
      <c r="Q1289" s="11">
        <v>2016021911</v>
      </c>
      <c r="R1289" s="11">
        <v>11</v>
      </c>
    </row>
    <row r="1290" spans="1:18">
      <c r="A1290" t="str">
        <f t="shared" si="20"/>
        <v>11-2016021911-03_45_54</v>
      </c>
      <c r="B1290" s="11" t="s">
        <v>926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1</v>
      </c>
      <c r="P1290" s="11">
        <v>0</v>
      </c>
      <c r="Q1290" s="11">
        <v>2016021911</v>
      </c>
      <c r="R1290" s="11">
        <v>11</v>
      </c>
    </row>
    <row r="1291" spans="1:18">
      <c r="A1291" t="str">
        <f t="shared" si="20"/>
        <v>11-2016021911-03_50_54</v>
      </c>
      <c r="B1291" s="11" t="s">
        <v>927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1</v>
      </c>
      <c r="P1291" s="11">
        <v>0</v>
      </c>
      <c r="Q1291" s="11">
        <v>2016021911</v>
      </c>
      <c r="R1291" s="11">
        <v>11</v>
      </c>
    </row>
    <row r="1292" spans="1:18">
      <c r="A1292" t="str">
        <f t="shared" si="20"/>
        <v>11-2016021911-03_55_54</v>
      </c>
      <c r="B1292" s="11" t="s">
        <v>928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1</v>
      </c>
      <c r="P1292" s="11">
        <v>0</v>
      </c>
      <c r="Q1292" s="11">
        <v>2016021911</v>
      </c>
      <c r="R1292" s="11">
        <v>11</v>
      </c>
    </row>
    <row r="1293" spans="1:18">
      <c r="A1293" t="str">
        <f t="shared" si="20"/>
        <v>11-2016021911-04_00_54</v>
      </c>
      <c r="B1293" s="11" t="s">
        <v>929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1</v>
      </c>
      <c r="P1293" s="11">
        <v>0</v>
      </c>
      <c r="Q1293" s="11">
        <v>2016021911</v>
      </c>
      <c r="R1293" s="11">
        <v>11</v>
      </c>
    </row>
    <row r="1294" spans="1:18">
      <c r="A1294" t="str">
        <f t="shared" si="20"/>
        <v>11-2016021911-04_05_54</v>
      </c>
      <c r="B1294" s="11" t="s">
        <v>930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1</v>
      </c>
      <c r="P1294" s="11">
        <v>0</v>
      </c>
      <c r="Q1294" s="11">
        <v>2016021911</v>
      </c>
      <c r="R1294" s="11">
        <v>11</v>
      </c>
    </row>
    <row r="1295" spans="1:18">
      <c r="A1295" t="str">
        <f t="shared" si="20"/>
        <v>11-2016021911-04_10_54</v>
      </c>
      <c r="B1295" s="11" t="s">
        <v>931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1</v>
      </c>
      <c r="P1295" s="11">
        <v>0</v>
      </c>
      <c r="Q1295" s="11">
        <v>2016021911</v>
      </c>
      <c r="R1295" s="11">
        <v>11</v>
      </c>
    </row>
    <row r="1296" spans="1:18">
      <c r="A1296" t="str">
        <f t="shared" si="20"/>
        <v>11-2016021911-04_15_54</v>
      </c>
      <c r="B1296" s="11" t="s">
        <v>4978</v>
      </c>
      <c r="C1296" s="11">
        <v>0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1</v>
      </c>
      <c r="P1296" s="11">
        <v>0</v>
      </c>
      <c r="Q1296" s="11">
        <v>2016021911</v>
      </c>
      <c r="R1296" s="11">
        <v>11</v>
      </c>
    </row>
    <row r="1297" spans="1:18">
      <c r="A1297" t="str">
        <f t="shared" si="20"/>
        <v>11-2016021911-04_20_54</v>
      </c>
      <c r="B1297" s="11" t="s">
        <v>4979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1</v>
      </c>
      <c r="P1297" s="11">
        <v>0</v>
      </c>
      <c r="Q1297" s="11">
        <v>2016021911</v>
      </c>
      <c r="R1297" s="11">
        <v>11</v>
      </c>
    </row>
    <row r="1298" spans="1:18">
      <c r="A1298" t="str">
        <f t="shared" si="20"/>
        <v>11-2016021911-04_25_54</v>
      </c>
      <c r="B1298" s="11" t="s">
        <v>932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1</v>
      </c>
      <c r="P1298" s="11">
        <v>0</v>
      </c>
      <c r="Q1298" s="11">
        <v>2016021911</v>
      </c>
      <c r="R1298" s="11">
        <v>11</v>
      </c>
    </row>
    <row r="1299" spans="1:18">
      <c r="A1299" t="str">
        <f t="shared" si="20"/>
        <v>11-2016021911-04_30_54</v>
      </c>
      <c r="B1299" s="11" t="s">
        <v>4980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1</v>
      </c>
      <c r="P1299" s="11">
        <v>0</v>
      </c>
      <c r="Q1299" s="11">
        <v>2016021911</v>
      </c>
      <c r="R1299" s="11">
        <v>11</v>
      </c>
    </row>
    <row r="1300" spans="1:18">
      <c r="A1300" t="str">
        <f t="shared" si="20"/>
        <v>11-2016021911-04_35_54</v>
      </c>
      <c r="B1300" s="11" t="s">
        <v>4981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1</v>
      </c>
      <c r="P1300" s="11">
        <v>0</v>
      </c>
      <c r="Q1300" s="11">
        <v>2016021911</v>
      </c>
      <c r="R1300" s="11">
        <v>11</v>
      </c>
    </row>
    <row r="1301" spans="1:18">
      <c r="A1301" t="str">
        <f t="shared" si="20"/>
        <v>11-2016021911-04_40_54</v>
      </c>
      <c r="B1301" s="11" t="s">
        <v>4982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1</v>
      </c>
      <c r="P1301" s="11">
        <v>0</v>
      </c>
      <c r="Q1301" s="11">
        <v>2016021911</v>
      </c>
      <c r="R1301" s="11">
        <v>11</v>
      </c>
    </row>
    <row r="1302" spans="1:18">
      <c r="A1302" t="str">
        <f t="shared" si="20"/>
        <v>11-2016021911-04_45_54</v>
      </c>
      <c r="B1302" s="11" t="s">
        <v>4983</v>
      </c>
      <c r="C1302" s="11">
        <v>0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1</v>
      </c>
      <c r="P1302" s="11">
        <v>0</v>
      </c>
      <c r="Q1302" s="11">
        <v>2016021911</v>
      </c>
      <c r="R1302" s="11">
        <v>11</v>
      </c>
    </row>
    <row r="1303" spans="1:18">
      <c r="A1303" t="str">
        <f t="shared" si="20"/>
        <v>11-2016021911-01_10_54</v>
      </c>
      <c r="B1303" s="11" t="s">
        <v>888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1</v>
      </c>
      <c r="O1303" s="11">
        <v>0</v>
      </c>
      <c r="P1303" s="11">
        <v>0</v>
      </c>
      <c r="Q1303" s="11">
        <v>2016021911</v>
      </c>
      <c r="R1303" s="11">
        <v>11</v>
      </c>
    </row>
    <row r="1304" spans="1:18">
      <c r="A1304" t="str">
        <f t="shared" si="20"/>
        <v>11-2016021911-01_15_54</v>
      </c>
      <c r="B1304" s="11" t="s">
        <v>889</v>
      </c>
      <c r="C1304" s="11">
        <v>1</v>
      </c>
      <c r="D1304" s="11">
        <v>0</v>
      </c>
      <c r="E1304" s="11">
        <v>0</v>
      </c>
      <c r="F1304" s="11">
        <v>0</v>
      </c>
      <c r="G1304" s="11">
        <v>1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2016021911</v>
      </c>
      <c r="R1304" s="11">
        <v>11</v>
      </c>
    </row>
    <row r="1305" spans="1:18">
      <c r="A1305" t="str">
        <f t="shared" si="20"/>
        <v>11-2016021911-01_20_54</v>
      </c>
      <c r="B1305" s="11" t="s">
        <v>918</v>
      </c>
      <c r="C1305" s="11">
        <v>1</v>
      </c>
      <c r="D1305" s="11">
        <v>0</v>
      </c>
      <c r="E1305" s="11">
        <v>1</v>
      </c>
      <c r="F1305" s="11">
        <v>0</v>
      </c>
      <c r="G1305" s="11">
        <v>0</v>
      </c>
      <c r="H1305" s="11">
        <v>0</v>
      </c>
      <c r="I1305" s="11">
        <v>0</v>
      </c>
      <c r="J1305" s="11">
        <v>1</v>
      </c>
      <c r="K1305" s="11">
        <v>1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2016021911</v>
      </c>
      <c r="R1305" s="11">
        <v>11</v>
      </c>
    </row>
    <row r="1306" spans="1:18">
      <c r="A1306" t="str">
        <f t="shared" si="20"/>
        <v>11-2016021911-01_30_54</v>
      </c>
      <c r="B1306" s="11" t="s">
        <v>893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1</v>
      </c>
      <c r="O1306" s="11">
        <v>0</v>
      </c>
      <c r="P1306" s="11">
        <v>0</v>
      </c>
      <c r="Q1306" s="11">
        <v>2016021911</v>
      </c>
      <c r="R1306" s="11">
        <v>11</v>
      </c>
    </row>
    <row r="1307" spans="1:18">
      <c r="A1307" t="str">
        <f t="shared" si="20"/>
        <v>11-2016021911-02_45_54</v>
      </c>
      <c r="B1307" s="11" t="s">
        <v>920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1</v>
      </c>
      <c r="O1307" s="11">
        <v>0</v>
      </c>
      <c r="P1307" s="11">
        <v>0</v>
      </c>
      <c r="Q1307" s="11">
        <v>2016021911</v>
      </c>
      <c r="R1307" s="11">
        <v>11</v>
      </c>
    </row>
    <row r="1308" spans="1:18">
      <c r="A1308" t="str">
        <f t="shared" si="20"/>
        <v>11-2016021911-02_55_54</v>
      </c>
      <c r="B1308" s="11" t="s">
        <v>921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1</v>
      </c>
      <c r="O1308" s="11">
        <v>0</v>
      </c>
      <c r="P1308" s="11">
        <v>0</v>
      </c>
      <c r="Q1308" s="11">
        <v>2016021911</v>
      </c>
      <c r="R1308" s="11">
        <v>11</v>
      </c>
    </row>
    <row r="1309" spans="1:18">
      <c r="A1309" t="str">
        <f t="shared" si="20"/>
        <v>11-2016021911-03_00_54</v>
      </c>
      <c r="B1309" s="11" t="s">
        <v>922</v>
      </c>
      <c r="C1309" s="11">
        <v>1</v>
      </c>
      <c r="D1309" s="11">
        <v>0</v>
      </c>
      <c r="E1309" s="11">
        <v>0</v>
      </c>
      <c r="F1309" s="11">
        <v>0</v>
      </c>
      <c r="G1309" s="11">
        <v>1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2016021911</v>
      </c>
      <c r="R1309" s="11">
        <v>11</v>
      </c>
    </row>
    <row r="1310" spans="1:18">
      <c r="A1310" t="str">
        <f t="shared" si="20"/>
        <v>11-2016021911-03_30_54</v>
      </c>
      <c r="B1310" s="11" t="s">
        <v>924</v>
      </c>
      <c r="C1310" s="11">
        <v>1</v>
      </c>
      <c r="D1310" s="11">
        <v>0</v>
      </c>
      <c r="E1310" s="11">
        <v>0</v>
      </c>
      <c r="F1310" s="11">
        <v>0</v>
      </c>
      <c r="G1310" s="11">
        <v>1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2016021911</v>
      </c>
      <c r="R1310" s="11">
        <v>11</v>
      </c>
    </row>
    <row r="1311" spans="1:18">
      <c r="A1311" t="str">
        <f t="shared" si="20"/>
        <v>11-2016021911-03_40_54</v>
      </c>
      <c r="B1311" s="11" t="s">
        <v>925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1</v>
      </c>
      <c r="O1311" s="11">
        <v>0</v>
      </c>
      <c r="P1311" s="11">
        <v>0</v>
      </c>
      <c r="Q1311" s="11">
        <v>2016021911</v>
      </c>
      <c r="R1311" s="11">
        <v>11</v>
      </c>
    </row>
    <row r="1312" spans="1:18">
      <c r="A1312" t="str">
        <f t="shared" si="20"/>
        <v>11-2016021911-03_45_54</v>
      </c>
      <c r="B1312" s="11" t="s">
        <v>926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1</v>
      </c>
      <c r="O1312" s="11">
        <v>0</v>
      </c>
      <c r="P1312" s="11">
        <v>0</v>
      </c>
      <c r="Q1312" s="11">
        <v>2016021911</v>
      </c>
      <c r="R1312" s="11">
        <v>11</v>
      </c>
    </row>
    <row r="1313" spans="1:18">
      <c r="A1313" t="str">
        <f t="shared" si="20"/>
        <v>11-2016021911-03_50_54</v>
      </c>
      <c r="B1313" s="11" t="s">
        <v>927</v>
      </c>
      <c r="C1313" s="11">
        <v>1</v>
      </c>
      <c r="D1313" s="11">
        <v>0</v>
      </c>
      <c r="E1313" s="11">
        <v>1</v>
      </c>
      <c r="F1313" s="11">
        <v>0</v>
      </c>
      <c r="G1313" s="11">
        <v>0</v>
      </c>
      <c r="H1313" s="11">
        <v>0</v>
      </c>
      <c r="I1313" s="11">
        <v>0</v>
      </c>
      <c r="J1313" s="11">
        <v>1</v>
      </c>
      <c r="K1313" s="11">
        <v>1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2016021911</v>
      </c>
      <c r="R1313" s="11">
        <v>11</v>
      </c>
    </row>
    <row r="1314" spans="1:18">
      <c r="A1314" t="str">
        <f t="shared" si="20"/>
        <v>11-2016021911-03_55_54</v>
      </c>
      <c r="B1314" s="11" t="s">
        <v>928</v>
      </c>
      <c r="C1314" s="11">
        <v>1</v>
      </c>
      <c r="D1314" s="11">
        <v>0</v>
      </c>
      <c r="E1314" s="11">
        <v>1</v>
      </c>
      <c r="F1314" s="11">
        <v>0</v>
      </c>
      <c r="G1314" s="11">
        <v>0</v>
      </c>
      <c r="H1314" s="11">
        <v>0</v>
      </c>
      <c r="I1314" s="11">
        <v>0</v>
      </c>
      <c r="J1314" s="11">
        <v>1</v>
      </c>
      <c r="K1314" s="11">
        <v>1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2016021911</v>
      </c>
      <c r="R1314" s="11">
        <v>11</v>
      </c>
    </row>
    <row r="1315" spans="1:18">
      <c r="A1315" t="str">
        <f t="shared" si="20"/>
        <v>11-2016021911-04_00_54</v>
      </c>
      <c r="B1315" s="11" t="s">
        <v>929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1</v>
      </c>
      <c r="O1315" s="11">
        <v>0</v>
      </c>
      <c r="P1315" s="11">
        <v>0</v>
      </c>
      <c r="Q1315" s="11">
        <v>2016021911</v>
      </c>
      <c r="R1315" s="11">
        <v>11</v>
      </c>
    </row>
    <row r="1316" spans="1:18">
      <c r="A1316" t="str">
        <f t="shared" si="20"/>
        <v>11-2016021911-04_05_54</v>
      </c>
      <c r="B1316" s="11" t="s">
        <v>930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1</v>
      </c>
      <c r="O1316" s="11">
        <v>0</v>
      </c>
      <c r="P1316" s="11">
        <v>0</v>
      </c>
      <c r="Q1316" s="11">
        <v>2016021911</v>
      </c>
      <c r="R1316" s="11">
        <v>11</v>
      </c>
    </row>
    <row r="1317" spans="1:18">
      <c r="A1317" t="str">
        <f t="shared" si="20"/>
        <v>11-2016021911-04_10_54</v>
      </c>
      <c r="B1317" s="11" t="s">
        <v>931</v>
      </c>
      <c r="C1317" s="11">
        <v>0</v>
      </c>
      <c r="D1317" s="11">
        <v>0</v>
      </c>
      <c r="E1317" s="11">
        <v>0</v>
      </c>
      <c r="F1317" s="11">
        <v>1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1</v>
      </c>
      <c r="Q1317" s="11">
        <v>2016021911</v>
      </c>
      <c r="R1317" s="11">
        <v>11</v>
      </c>
    </row>
    <row r="1318" spans="1:18">
      <c r="A1318" t="str">
        <f t="shared" si="20"/>
        <v>11-2016021911-04_25_54</v>
      </c>
      <c r="B1318" s="11" t="s">
        <v>932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1</v>
      </c>
      <c r="O1318" s="11">
        <v>0</v>
      </c>
      <c r="P1318" s="11">
        <v>0</v>
      </c>
      <c r="Q1318" s="11">
        <v>2016021911</v>
      </c>
      <c r="R1318" s="11">
        <v>11</v>
      </c>
    </row>
    <row r="1319" spans="1:18">
      <c r="A1319" t="str">
        <f t="shared" si="20"/>
        <v>11-2016022011-01_05_54</v>
      </c>
      <c r="B1319" s="11" t="s">
        <v>886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1</v>
      </c>
      <c r="P1319" s="11">
        <v>0</v>
      </c>
      <c r="Q1319" s="11">
        <v>2016022011</v>
      </c>
      <c r="R1319" s="11">
        <v>11</v>
      </c>
    </row>
    <row r="1320" spans="1:18">
      <c r="A1320" t="str">
        <f t="shared" si="20"/>
        <v>11-2016022011-01_10_54</v>
      </c>
      <c r="B1320" s="11" t="s">
        <v>888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1</v>
      </c>
      <c r="P1320" s="11">
        <v>0</v>
      </c>
      <c r="Q1320" s="11">
        <v>2016022011</v>
      </c>
      <c r="R1320" s="11">
        <v>11</v>
      </c>
    </row>
    <row r="1321" spans="1:18">
      <c r="A1321" t="str">
        <f t="shared" si="20"/>
        <v>11-2016022011-01_15_54</v>
      </c>
      <c r="B1321" s="11" t="s">
        <v>889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1</v>
      </c>
      <c r="P1321" s="11">
        <v>0</v>
      </c>
      <c r="Q1321" s="11">
        <v>2016022011</v>
      </c>
      <c r="R1321" s="11">
        <v>11</v>
      </c>
    </row>
    <row r="1322" spans="1:18">
      <c r="A1322" t="str">
        <f t="shared" si="20"/>
        <v>11-2016022011-01_20_54</v>
      </c>
      <c r="B1322" s="11" t="s">
        <v>918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1</v>
      </c>
      <c r="P1322" s="11">
        <v>0</v>
      </c>
      <c r="Q1322" s="11">
        <v>2016022011</v>
      </c>
      <c r="R1322" s="11">
        <v>11</v>
      </c>
    </row>
    <row r="1323" spans="1:18">
      <c r="A1323" t="str">
        <f t="shared" si="20"/>
        <v>11-2016022011-01_25_54</v>
      </c>
      <c r="B1323" s="11" t="s">
        <v>876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1</v>
      </c>
      <c r="P1323" s="11">
        <v>0</v>
      </c>
      <c r="Q1323" s="11">
        <v>2016022011</v>
      </c>
      <c r="R1323" s="11">
        <v>11</v>
      </c>
    </row>
    <row r="1324" spans="1:18">
      <c r="A1324" t="str">
        <f t="shared" si="20"/>
        <v>11-2016022011-01_30_54</v>
      </c>
      <c r="B1324" s="11" t="s">
        <v>893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1</v>
      </c>
      <c r="P1324" s="11">
        <v>0</v>
      </c>
      <c r="Q1324" s="11">
        <v>2016022011</v>
      </c>
      <c r="R1324" s="11">
        <v>11</v>
      </c>
    </row>
    <row r="1325" spans="1:18">
      <c r="A1325" t="str">
        <f t="shared" si="20"/>
        <v>11-2016022011-01_35_54</v>
      </c>
      <c r="B1325" s="11" t="s">
        <v>4972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1</v>
      </c>
      <c r="P1325" s="11">
        <v>0</v>
      </c>
      <c r="Q1325" s="11">
        <v>2016022011</v>
      </c>
      <c r="R1325" s="11">
        <v>11</v>
      </c>
    </row>
    <row r="1326" spans="1:18">
      <c r="A1326" t="str">
        <f t="shared" si="20"/>
        <v>11-2016022011-01_45_54</v>
      </c>
      <c r="B1326" s="11" t="s">
        <v>880</v>
      </c>
      <c r="C1326" s="11">
        <v>0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1</v>
      </c>
      <c r="P1326" s="11">
        <v>0</v>
      </c>
      <c r="Q1326" s="11">
        <v>2016022011</v>
      </c>
      <c r="R1326" s="11">
        <v>11</v>
      </c>
    </row>
    <row r="1327" spans="1:18">
      <c r="A1327" t="str">
        <f t="shared" si="20"/>
        <v>11-2016022011-01_50_54</v>
      </c>
      <c r="B1327" s="11" t="s">
        <v>881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1</v>
      </c>
      <c r="P1327" s="11">
        <v>0</v>
      </c>
      <c r="Q1327" s="11">
        <v>2016022011</v>
      </c>
      <c r="R1327" s="11">
        <v>11</v>
      </c>
    </row>
    <row r="1328" spans="1:18">
      <c r="A1328" t="str">
        <f t="shared" si="20"/>
        <v>11-2016022011-02_00_54</v>
      </c>
      <c r="B1328" s="11" t="s">
        <v>899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1</v>
      </c>
      <c r="P1328" s="11">
        <v>0</v>
      </c>
      <c r="Q1328" s="11">
        <v>2016022011</v>
      </c>
      <c r="R1328" s="11">
        <v>11</v>
      </c>
    </row>
    <row r="1329" spans="1:18">
      <c r="A1329" t="str">
        <f t="shared" si="20"/>
        <v>11-2016022011-02_05_54</v>
      </c>
      <c r="B1329" s="11" t="s">
        <v>936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1</v>
      </c>
      <c r="P1329" s="11">
        <v>0</v>
      </c>
      <c r="Q1329" s="11">
        <v>2016022011</v>
      </c>
      <c r="R1329" s="11">
        <v>11</v>
      </c>
    </row>
    <row r="1330" spans="1:18">
      <c r="A1330" t="str">
        <f t="shared" si="20"/>
        <v>11-2016022011-02_10_54</v>
      </c>
      <c r="B1330" s="11" t="s">
        <v>937</v>
      </c>
      <c r="C1330" s="11">
        <v>0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  <c r="O1330" s="11">
        <v>1</v>
      </c>
      <c r="P1330" s="11">
        <v>0</v>
      </c>
      <c r="Q1330" s="11">
        <v>2016022011</v>
      </c>
      <c r="R1330" s="11">
        <v>11</v>
      </c>
    </row>
    <row r="1331" spans="1:18">
      <c r="A1331" t="str">
        <f t="shared" si="20"/>
        <v>11-2016022011-02_15_54</v>
      </c>
      <c r="B1331" s="11" t="s">
        <v>939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1</v>
      </c>
      <c r="P1331" s="11">
        <v>0</v>
      </c>
      <c r="Q1331" s="11">
        <v>2016022011</v>
      </c>
      <c r="R1331" s="11">
        <v>11</v>
      </c>
    </row>
    <row r="1332" spans="1:18">
      <c r="A1332" t="str">
        <f t="shared" si="20"/>
        <v>11-2016022011-02_20_54</v>
      </c>
      <c r="B1332" s="11" t="s">
        <v>902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1</v>
      </c>
      <c r="P1332" s="11">
        <v>0</v>
      </c>
      <c r="Q1332" s="11">
        <v>2016022011</v>
      </c>
      <c r="R1332" s="11">
        <v>11</v>
      </c>
    </row>
    <row r="1333" spans="1:18">
      <c r="A1333" t="str">
        <f t="shared" si="20"/>
        <v>11-2016022011-02_25_54</v>
      </c>
      <c r="B1333" s="11" t="s">
        <v>940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1</v>
      </c>
      <c r="P1333" s="11">
        <v>0</v>
      </c>
      <c r="Q1333" s="11">
        <v>2016022011</v>
      </c>
      <c r="R1333" s="11">
        <v>11</v>
      </c>
    </row>
    <row r="1334" spans="1:18">
      <c r="A1334" t="str">
        <f t="shared" si="20"/>
        <v>11-2016022011-01_10_54</v>
      </c>
      <c r="B1334" s="11" t="s">
        <v>888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1</v>
      </c>
      <c r="O1334" s="11">
        <v>0</v>
      </c>
      <c r="P1334" s="11">
        <v>0</v>
      </c>
      <c r="Q1334" s="11">
        <v>2016022011</v>
      </c>
      <c r="R1334" s="11">
        <v>11</v>
      </c>
    </row>
    <row r="1335" spans="1:18">
      <c r="A1335" t="str">
        <f t="shared" si="20"/>
        <v>11-2016022011-01_15_54</v>
      </c>
      <c r="B1335" s="11" t="s">
        <v>889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1</v>
      </c>
      <c r="O1335" s="11">
        <v>0</v>
      </c>
      <c r="P1335" s="11">
        <v>0</v>
      </c>
      <c r="Q1335" s="11">
        <v>2016022011</v>
      </c>
      <c r="R1335" s="11">
        <v>11</v>
      </c>
    </row>
    <row r="1336" spans="1:18">
      <c r="A1336" t="str">
        <f t="shared" si="20"/>
        <v>11-2016022011-01_20_54</v>
      </c>
      <c r="B1336" s="11" t="s">
        <v>918</v>
      </c>
      <c r="C1336" s="11">
        <v>0</v>
      </c>
      <c r="D1336" s="11">
        <v>0</v>
      </c>
      <c r="E1336" s="11">
        <v>0</v>
      </c>
      <c r="F1336" s="11">
        <v>1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1</v>
      </c>
      <c r="Q1336" s="11">
        <v>2016022011</v>
      </c>
      <c r="R1336" s="11">
        <v>11</v>
      </c>
    </row>
    <row r="1337" spans="1:18">
      <c r="A1337" t="str">
        <f t="shared" si="20"/>
        <v>11-2016022011-01_45_54</v>
      </c>
      <c r="B1337" s="11" t="s">
        <v>880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1</v>
      </c>
      <c r="O1337" s="11">
        <v>0</v>
      </c>
      <c r="P1337" s="11">
        <v>0</v>
      </c>
      <c r="Q1337" s="11">
        <v>2016022011</v>
      </c>
      <c r="R1337" s="11">
        <v>11</v>
      </c>
    </row>
    <row r="1338" spans="1:18">
      <c r="A1338" t="str">
        <f t="shared" si="20"/>
        <v>11-2016022011-01_50_54</v>
      </c>
      <c r="B1338" s="11" t="s">
        <v>881</v>
      </c>
      <c r="C1338" s="11">
        <v>0</v>
      </c>
      <c r="D1338" s="11">
        <v>0</v>
      </c>
      <c r="E1338" s="11">
        <v>0</v>
      </c>
      <c r="F1338" s="11">
        <v>1</v>
      </c>
      <c r="G1338" s="11"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1</v>
      </c>
      <c r="Q1338" s="11">
        <v>2016022011</v>
      </c>
      <c r="R1338" s="11">
        <v>11</v>
      </c>
    </row>
    <row r="1339" spans="1:18">
      <c r="A1339" t="str">
        <f t="shared" si="20"/>
        <v>11-2016022011-02_05_54</v>
      </c>
      <c r="B1339" s="11" t="s">
        <v>936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1</v>
      </c>
      <c r="O1339" s="11">
        <v>0</v>
      </c>
      <c r="P1339" s="11">
        <v>0</v>
      </c>
      <c r="Q1339" s="11">
        <v>2016022011</v>
      </c>
      <c r="R1339" s="11">
        <v>11</v>
      </c>
    </row>
    <row r="1340" spans="1:18">
      <c r="A1340" t="str">
        <f t="shared" si="20"/>
        <v>11-2016022011-02_10_54</v>
      </c>
      <c r="B1340" s="11" t="s">
        <v>937</v>
      </c>
      <c r="C1340" s="11">
        <v>1</v>
      </c>
      <c r="D1340" s="11">
        <v>0</v>
      </c>
      <c r="E1340" s="11">
        <v>0</v>
      </c>
      <c r="F1340" s="11">
        <v>0</v>
      </c>
      <c r="G1340" s="11">
        <v>1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2016022011</v>
      </c>
      <c r="R1340" s="11">
        <v>11</v>
      </c>
    </row>
    <row r="1341" spans="1:18">
      <c r="A1341" t="str">
        <f t="shared" si="20"/>
        <v>11-2016022011-02_15_54</v>
      </c>
      <c r="B1341" s="11" t="s">
        <v>939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1</v>
      </c>
      <c r="O1341" s="11">
        <v>0</v>
      </c>
      <c r="P1341" s="11">
        <v>0</v>
      </c>
      <c r="Q1341" s="11">
        <v>2016022011</v>
      </c>
      <c r="R1341" s="11">
        <v>11</v>
      </c>
    </row>
    <row r="1342" spans="1:18">
      <c r="A1342" t="str">
        <f t="shared" si="20"/>
        <v>11-2016022011-02_25_54</v>
      </c>
      <c r="B1342" s="11" t="s">
        <v>940</v>
      </c>
      <c r="C1342" s="11">
        <v>1</v>
      </c>
      <c r="D1342" s="11">
        <v>0</v>
      </c>
      <c r="E1342" s="11">
        <v>0</v>
      </c>
      <c r="F1342" s="11">
        <v>0</v>
      </c>
      <c r="G1342" s="11">
        <v>1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2016022011</v>
      </c>
      <c r="R1342" s="11">
        <v>11</v>
      </c>
    </row>
    <row r="1343" spans="1:18">
      <c r="A1343" t="str">
        <f t="shared" si="20"/>
        <v>11-2016022111-01_05_54</v>
      </c>
      <c r="B1343" s="11" t="s">
        <v>886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1</v>
      </c>
      <c r="P1343" s="11">
        <v>0</v>
      </c>
      <c r="Q1343" s="11">
        <v>2016022111</v>
      </c>
      <c r="R1343" s="11">
        <v>11</v>
      </c>
    </row>
    <row r="1344" spans="1:18">
      <c r="A1344" t="str">
        <f t="shared" si="20"/>
        <v>11-2016022111-01_10_54</v>
      </c>
      <c r="B1344" s="11" t="s">
        <v>888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1</v>
      </c>
      <c r="P1344" s="11">
        <v>0</v>
      </c>
      <c r="Q1344" s="11">
        <v>2016022111</v>
      </c>
      <c r="R1344" s="11">
        <v>11</v>
      </c>
    </row>
    <row r="1345" spans="1:18">
      <c r="A1345" t="str">
        <f t="shared" si="20"/>
        <v>11-2016022111-01_15_54</v>
      </c>
      <c r="B1345" s="11" t="s">
        <v>889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1</v>
      </c>
      <c r="P1345" s="11">
        <v>0</v>
      </c>
      <c r="Q1345" s="11">
        <v>2016022111</v>
      </c>
      <c r="R1345" s="11">
        <v>11</v>
      </c>
    </row>
    <row r="1346" spans="1:18">
      <c r="A1346" t="str">
        <f t="shared" ref="A1346:A1409" si="21">R1346&amp;"-"&amp;Q1346&amp;"-"&amp;B1346</f>
        <v>11-2016022111-01_20_54</v>
      </c>
      <c r="B1346" s="11" t="s">
        <v>918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1</v>
      </c>
      <c r="P1346" s="11">
        <v>0</v>
      </c>
      <c r="Q1346" s="11">
        <v>2016022111</v>
      </c>
      <c r="R1346" s="11">
        <v>11</v>
      </c>
    </row>
    <row r="1347" spans="1:18">
      <c r="A1347" t="str">
        <f t="shared" si="21"/>
        <v>11-2016022111-01_25_54</v>
      </c>
      <c r="B1347" s="11" t="s">
        <v>876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1</v>
      </c>
      <c r="O1347" s="11">
        <v>0</v>
      </c>
      <c r="P1347" s="11">
        <v>0</v>
      </c>
      <c r="Q1347" s="11">
        <v>2016022111</v>
      </c>
      <c r="R1347" s="11">
        <v>11</v>
      </c>
    </row>
    <row r="1348" spans="1:18">
      <c r="A1348" t="str">
        <f t="shared" si="21"/>
        <v>11-2016022111-01_30_54</v>
      </c>
      <c r="B1348" s="11" t="s">
        <v>893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1</v>
      </c>
      <c r="P1348" s="11">
        <v>0</v>
      </c>
      <c r="Q1348" s="11">
        <v>2016022111</v>
      </c>
      <c r="R1348" s="11">
        <v>11</v>
      </c>
    </row>
    <row r="1349" spans="1:18">
      <c r="A1349" t="str">
        <f t="shared" si="21"/>
        <v>11-2016022111-01_35_54</v>
      </c>
      <c r="B1349" s="11" t="s">
        <v>4972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1</v>
      </c>
      <c r="P1349" s="11">
        <v>0</v>
      </c>
      <c r="Q1349" s="11">
        <v>2016022111</v>
      </c>
      <c r="R1349" s="11">
        <v>11</v>
      </c>
    </row>
    <row r="1350" spans="1:18">
      <c r="A1350" t="str">
        <f t="shared" si="21"/>
        <v>11-2016022111-01_40_54</v>
      </c>
      <c r="B1350" s="11" t="s">
        <v>878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1</v>
      </c>
      <c r="P1350" s="11">
        <v>0</v>
      </c>
      <c r="Q1350" s="11">
        <v>2016022111</v>
      </c>
      <c r="R1350" s="11">
        <v>11</v>
      </c>
    </row>
    <row r="1351" spans="1:18">
      <c r="A1351" t="str">
        <f t="shared" si="21"/>
        <v>11-2016022111-01_45_54</v>
      </c>
      <c r="B1351" s="11" t="s">
        <v>880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1</v>
      </c>
      <c r="P1351" s="11">
        <v>0</v>
      </c>
      <c r="Q1351" s="11">
        <v>2016022111</v>
      </c>
      <c r="R1351" s="11">
        <v>11</v>
      </c>
    </row>
    <row r="1352" spans="1:18">
      <c r="A1352" t="str">
        <f t="shared" si="21"/>
        <v>11-2016022111-01_50_54</v>
      </c>
      <c r="B1352" s="11" t="s">
        <v>881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11">
        <v>1</v>
      </c>
      <c r="P1352" s="11">
        <v>0</v>
      </c>
      <c r="Q1352" s="11">
        <v>2016022111</v>
      </c>
      <c r="R1352" s="11">
        <v>11</v>
      </c>
    </row>
    <row r="1353" spans="1:18">
      <c r="A1353" t="str">
        <f t="shared" si="21"/>
        <v>11-2016022111-01_55_54</v>
      </c>
      <c r="B1353" s="11" t="s">
        <v>882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1</v>
      </c>
      <c r="P1353" s="11">
        <v>0</v>
      </c>
      <c r="Q1353" s="11">
        <v>2016022111</v>
      </c>
      <c r="R1353" s="11">
        <v>11</v>
      </c>
    </row>
    <row r="1354" spans="1:18">
      <c r="A1354" t="str">
        <f t="shared" si="21"/>
        <v>11-2016022111-02_00_54</v>
      </c>
      <c r="B1354" s="11" t="s">
        <v>899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11">
        <v>1</v>
      </c>
      <c r="P1354" s="11">
        <v>0</v>
      </c>
      <c r="Q1354" s="11">
        <v>2016022111</v>
      </c>
      <c r="R1354" s="11">
        <v>11</v>
      </c>
    </row>
    <row r="1355" spans="1:18">
      <c r="A1355" t="str">
        <f t="shared" si="21"/>
        <v>11-2016022111-02_05_54</v>
      </c>
      <c r="B1355" s="11" t="s">
        <v>936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1</v>
      </c>
      <c r="P1355" s="11">
        <v>0</v>
      </c>
      <c r="Q1355" s="11">
        <v>2016022111</v>
      </c>
      <c r="R1355" s="11">
        <v>11</v>
      </c>
    </row>
    <row r="1356" spans="1:18">
      <c r="A1356" t="str">
        <f t="shared" si="21"/>
        <v>11-2016022111-02_10_54</v>
      </c>
      <c r="B1356" s="11" t="s">
        <v>937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1</v>
      </c>
      <c r="P1356" s="11">
        <v>0</v>
      </c>
      <c r="Q1356" s="11">
        <v>2016022111</v>
      </c>
      <c r="R1356" s="11">
        <v>11</v>
      </c>
    </row>
    <row r="1357" spans="1:18">
      <c r="A1357" t="str">
        <f t="shared" si="21"/>
        <v>11-2016022111-02_15_54</v>
      </c>
      <c r="B1357" s="11" t="s">
        <v>939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1</v>
      </c>
      <c r="P1357" s="11">
        <v>0</v>
      </c>
      <c r="Q1357" s="11">
        <v>2016022111</v>
      </c>
      <c r="R1357" s="11">
        <v>11</v>
      </c>
    </row>
    <row r="1358" spans="1:18">
      <c r="A1358" t="str">
        <f t="shared" si="21"/>
        <v>11-2016022111-02_20_54</v>
      </c>
      <c r="B1358" s="11" t="s">
        <v>902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1</v>
      </c>
      <c r="P1358" s="11">
        <v>0</v>
      </c>
      <c r="Q1358" s="11">
        <v>2016022111</v>
      </c>
      <c r="R1358" s="11">
        <v>11</v>
      </c>
    </row>
    <row r="1359" spans="1:18">
      <c r="A1359" t="str">
        <f t="shared" si="21"/>
        <v>11-2016022111-02_25_54</v>
      </c>
      <c r="B1359" s="11" t="s">
        <v>940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1</v>
      </c>
      <c r="P1359" s="11">
        <v>0</v>
      </c>
      <c r="Q1359" s="11">
        <v>2016022111</v>
      </c>
      <c r="R1359" s="11">
        <v>11</v>
      </c>
    </row>
    <row r="1360" spans="1:18">
      <c r="A1360" t="str">
        <f t="shared" si="21"/>
        <v>11-2016022111-02_30_54</v>
      </c>
      <c r="B1360" s="11" t="s">
        <v>904</v>
      </c>
      <c r="C1360" s="11">
        <v>0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1</v>
      </c>
      <c r="P1360" s="11">
        <v>0</v>
      </c>
      <c r="Q1360" s="11">
        <v>2016022111</v>
      </c>
      <c r="R1360" s="11">
        <v>11</v>
      </c>
    </row>
    <row r="1361" spans="1:18">
      <c r="A1361" t="str">
        <f t="shared" si="21"/>
        <v>11-2016022111-02_35_54</v>
      </c>
      <c r="B1361" s="11" t="s">
        <v>4973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1</v>
      </c>
      <c r="P1361" s="11">
        <v>0</v>
      </c>
      <c r="Q1361" s="11">
        <v>2016022111</v>
      </c>
      <c r="R1361" s="11">
        <v>11</v>
      </c>
    </row>
    <row r="1362" spans="1:18">
      <c r="A1362" t="str">
        <f t="shared" si="21"/>
        <v>11-2016022111-02_40_54</v>
      </c>
      <c r="B1362" s="11" t="s">
        <v>906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1</v>
      </c>
      <c r="P1362" s="11">
        <v>0</v>
      </c>
      <c r="Q1362" s="11">
        <v>2016022111</v>
      </c>
      <c r="R1362" s="11">
        <v>11</v>
      </c>
    </row>
    <row r="1363" spans="1:18">
      <c r="A1363" t="str">
        <f t="shared" si="21"/>
        <v>11-2016022111-02_45_54</v>
      </c>
      <c r="B1363" s="11" t="s">
        <v>920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1</v>
      </c>
      <c r="P1363" s="11">
        <v>0</v>
      </c>
      <c r="Q1363" s="11">
        <v>2016022111</v>
      </c>
      <c r="R1363" s="11">
        <v>11</v>
      </c>
    </row>
    <row r="1364" spans="1:18">
      <c r="A1364" t="str">
        <f t="shared" si="21"/>
        <v>11-2016022111-02_50_54</v>
      </c>
      <c r="B1364" s="11" t="s">
        <v>908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1</v>
      </c>
      <c r="P1364" s="11">
        <v>0</v>
      </c>
      <c r="Q1364" s="11">
        <v>2016022111</v>
      </c>
      <c r="R1364" s="11">
        <v>11</v>
      </c>
    </row>
    <row r="1365" spans="1:18">
      <c r="A1365" t="str">
        <f t="shared" si="21"/>
        <v>11-2016022111-02_55_54</v>
      </c>
      <c r="B1365" s="11" t="s">
        <v>921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1</v>
      </c>
      <c r="P1365" s="11">
        <v>0</v>
      </c>
      <c r="Q1365" s="11">
        <v>2016022111</v>
      </c>
      <c r="R1365" s="11">
        <v>11</v>
      </c>
    </row>
    <row r="1366" spans="1:18">
      <c r="A1366" t="str">
        <f t="shared" si="21"/>
        <v>11-2016022111-03_00_54</v>
      </c>
      <c r="B1366" s="11" t="s">
        <v>922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1</v>
      </c>
      <c r="P1366" s="11">
        <v>0</v>
      </c>
      <c r="Q1366" s="11">
        <v>2016022111</v>
      </c>
      <c r="R1366" s="11">
        <v>11</v>
      </c>
    </row>
    <row r="1367" spans="1:18">
      <c r="A1367" t="str">
        <f t="shared" si="21"/>
        <v>11-2016022111-03_05_54</v>
      </c>
      <c r="B1367" s="11" t="s">
        <v>947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1</v>
      </c>
      <c r="P1367" s="11">
        <v>0</v>
      </c>
      <c r="Q1367" s="11">
        <v>2016022111</v>
      </c>
      <c r="R1367" s="11">
        <v>11</v>
      </c>
    </row>
    <row r="1368" spans="1:18">
      <c r="A1368" t="str">
        <f t="shared" si="21"/>
        <v>11-2016022111-03_10_54</v>
      </c>
      <c r="B1368" s="11" t="s">
        <v>4974</v>
      </c>
      <c r="C1368" s="11">
        <v>0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1</v>
      </c>
      <c r="P1368" s="11">
        <v>0</v>
      </c>
      <c r="Q1368" s="11">
        <v>2016022111</v>
      </c>
      <c r="R1368" s="11">
        <v>11</v>
      </c>
    </row>
    <row r="1369" spans="1:18">
      <c r="A1369" t="str">
        <f t="shared" si="21"/>
        <v>11-2016022111-03_15_54</v>
      </c>
      <c r="B1369" s="11" t="s">
        <v>948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1</v>
      </c>
      <c r="P1369" s="11">
        <v>0</v>
      </c>
      <c r="Q1369" s="11">
        <v>2016022111</v>
      </c>
      <c r="R1369" s="11">
        <v>11</v>
      </c>
    </row>
    <row r="1370" spans="1:18">
      <c r="A1370" t="str">
        <f t="shared" si="21"/>
        <v>11-2016022111-03_20_54</v>
      </c>
      <c r="B1370" s="11" t="s">
        <v>4975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1</v>
      </c>
      <c r="P1370" s="11">
        <v>0</v>
      </c>
      <c r="Q1370" s="11">
        <v>2016022111</v>
      </c>
      <c r="R1370" s="11">
        <v>11</v>
      </c>
    </row>
    <row r="1371" spans="1:18">
      <c r="A1371" t="str">
        <f t="shared" si="21"/>
        <v>11-2016022111-03_25_54</v>
      </c>
      <c r="B1371" s="11" t="s">
        <v>4976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1</v>
      </c>
      <c r="P1371" s="11">
        <v>0</v>
      </c>
      <c r="Q1371" s="11">
        <v>2016022111</v>
      </c>
      <c r="R1371" s="11">
        <v>11</v>
      </c>
    </row>
    <row r="1372" spans="1:18">
      <c r="A1372" t="str">
        <f t="shared" si="21"/>
        <v>11-2016022111-03_30_54</v>
      </c>
      <c r="B1372" s="11" t="s">
        <v>924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1</v>
      </c>
      <c r="P1372" s="11">
        <v>0</v>
      </c>
      <c r="Q1372" s="11">
        <v>2016022111</v>
      </c>
      <c r="R1372" s="11">
        <v>11</v>
      </c>
    </row>
    <row r="1373" spans="1:18">
      <c r="A1373" t="str">
        <f t="shared" si="21"/>
        <v>11-2016022111-03_35_54</v>
      </c>
      <c r="B1373" s="11" t="s">
        <v>4977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1</v>
      </c>
      <c r="P1373" s="11">
        <v>0</v>
      </c>
      <c r="Q1373" s="11">
        <v>2016022111</v>
      </c>
      <c r="R1373" s="11">
        <v>11</v>
      </c>
    </row>
    <row r="1374" spans="1:18">
      <c r="A1374" t="str">
        <f t="shared" si="21"/>
        <v>11-2016022111-03_40_54</v>
      </c>
      <c r="B1374" s="11" t="s">
        <v>925</v>
      </c>
      <c r="C1374" s="11">
        <v>0</v>
      </c>
      <c r="D1374" s="11">
        <v>0</v>
      </c>
      <c r="E1374" s="11">
        <v>0</v>
      </c>
      <c r="F1374" s="11">
        <v>0</v>
      </c>
      <c r="G1374" s="11">
        <v>0</v>
      </c>
      <c r="H1374" s="11">
        <v>0</v>
      </c>
      <c r="I1374" s="11">
        <v>0</v>
      </c>
      <c r="J1374" s="11">
        <v>0</v>
      </c>
      <c r="K1374" s="11">
        <v>0</v>
      </c>
      <c r="L1374" s="11">
        <v>0</v>
      </c>
      <c r="M1374" s="11">
        <v>0</v>
      </c>
      <c r="N1374" s="11">
        <v>0</v>
      </c>
      <c r="O1374" s="11">
        <v>1</v>
      </c>
      <c r="P1374" s="11">
        <v>0</v>
      </c>
      <c r="Q1374" s="11">
        <v>2016022111</v>
      </c>
      <c r="R1374" s="11">
        <v>11</v>
      </c>
    </row>
    <row r="1375" spans="1:18">
      <c r="A1375" t="str">
        <f t="shared" si="21"/>
        <v>11-2016022111-03_45_54</v>
      </c>
      <c r="B1375" s="11" t="s">
        <v>926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1</v>
      </c>
      <c r="P1375" s="11">
        <v>0</v>
      </c>
      <c r="Q1375" s="11">
        <v>2016022111</v>
      </c>
      <c r="R1375" s="11">
        <v>11</v>
      </c>
    </row>
    <row r="1376" spans="1:18">
      <c r="A1376" t="str">
        <f t="shared" si="21"/>
        <v>11-2016022111-03_50_54</v>
      </c>
      <c r="B1376" s="11" t="s">
        <v>927</v>
      </c>
      <c r="C1376" s="11">
        <v>0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v>0</v>
      </c>
      <c r="O1376" s="11">
        <v>1</v>
      </c>
      <c r="P1376" s="11">
        <v>0</v>
      </c>
      <c r="Q1376" s="11">
        <v>2016022111</v>
      </c>
      <c r="R1376" s="11">
        <v>11</v>
      </c>
    </row>
    <row r="1377" spans="1:18">
      <c r="A1377" t="str">
        <f t="shared" si="21"/>
        <v>11-2016022111-03_55_54</v>
      </c>
      <c r="B1377" s="11" t="s">
        <v>928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1</v>
      </c>
      <c r="P1377" s="11">
        <v>0</v>
      </c>
      <c r="Q1377" s="11">
        <v>2016022111</v>
      </c>
      <c r="R1377" s="11">
        <v>11</v>
      </c>
    </row>
    <row r="1378" spans="1:18">
      <c r="A1378" t="str">
        <f t="shared" si="21"/>
        <v>11-2016022111-04_00_54</v>
      </c>
      <c r="B1378" s="11" t="s">
        <v>929</v>
      </c>
      <c r="C1378" s="11">
        <v>0</v>
      </c>
      <c r="D1378" s="11">
        <v>0</v>
      </c>
      <c r="E1378" s="11">
        <v>0</v>
      </c>
      <c r="F1378" s="11">
        <v>0</v>
      </c>
      <c r="G1378" s="11">
        <v>0</v>
      </c>
      <c r="H1378" s="11">
        <v>0</v>
      </c>
      <c r="I1378" s="11">
        <v>0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1</v>
      </c>
      <c r="P1378" s="11">
        <v>0</v>
      </c>
      <c r="Q1378" s="11">
        <v>2016022111</v>
      </c>
      <c r="R1378" s="11">
        <v>11</v>
      </c>
    </row>
    <row r="1379" spans="1:18">
      <c r="A1379" t="str">
        <f t="shared" si="21"/>
        <v>11-2016022111-04_05_54</v>
      </c>
      <c r="B1379" s="11" t="s">
        <v>930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1</v>
      </c>
      <c r="P1379" s="11">
        <v>0</v>
      </c>
      <c r="Q1379" s="11">
        <v>2016022111</v>
      </c>
      <c r="R1379" s="11">
        <v>11</v>
      </c>
    </row>
    <row r="1380" spans="1:18">
      <c r="A1380" t="str">
        <f t="shared" si="21"/>
        <v>11-2016022111-04_10_54</v>
      </c>
      <c r="B1380" s="11" t="s">
        <v>931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1</v>
      </c>
      <c r="P1380" s="11">
        <v>0</v>
      </c>
      <c r="Q1380" s="11">
        <v>2016022111</v>
      </c>
      <c r="R1380" s="11">
        <v>11</v>
      </c>
    </row>
    <row r="1381" spans="1:18">
      <c r="A1381" t="str">
        <f t="shared" si="21"/>
        <v>11-2016022111-04_15_54</v>
      </c>
      <c r="B1381" s="11" t="s">
        <v>4978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1</v>
      </c>
      <c r="P1381" s="11">
        <v>0</v>
      </c>
      <c r="Q1381" s="11">
        <v>2016022111</v>
      </c>
      <c r="R1381" s="11">
        <v>11</v>
      </c>
    </row>
    <row r="1382" spans="1:18">
      <c r="A1382" t="str">
        <f t="shared" si="21"/>
        <v>11-2016022111-04_20_54</v>
      </c>
      <c r="B1382" s="11" t="s">
        <v>4979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1</v>
      </c>
      <c r="P1382" s="11">
        <v>0</v>
      </c>
      <c r="Q1382" s="11">
        <v>2016022111</v>
      </c>
      <c r="R1382" s="11">
        <v>11</v>
      </c>
    </row>
    <row r="1383" spans="1:18">
      <c r="A1383" t="str">
        <f t="shared" si="21"/>
        <v>11-2016022111-04_25_54</v>
      </c>
      <c r="B1383" s="11" t="s">
        <v>932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1</v>
      </c>
      <c r="P1383" s="11">
        <v>0</v>
      </c>
      <c r="Q1383" s="11">
        <v>2016022111</v>
      </c>
      <c r="R1383" s="11">
        <v>11</v>
      </c>
    </row>
    <row r="1384" spans="1:18">
      <c r="A1384" t="str">
        <f t="shared" si="21"/>
        <v>11-2016022111-04_30_54</v>
      </c>
      <c r="B1384" s="11" t="s">
        <v>4980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0</v>
      </c>
      <c r="N1384" s="11">
        <v>0</v>
      </c>
      <c r="O1384" s="11">
        <v>1</v>
      </c>
      <c r="P1384" s="11">
        <v>0</v>
      </c>
      <c r="Q1384" s="11">
        <v>2016022111</v>
      </c>
      <c r="R1384" s="11">
        <v>11</v>
      </c>
    </row>
    <row r="1385" spans="1:18">
      <c r="A1385" t="str">
        <f t="shared" si="21"/>
        <v>11-2016022111-04_35_54</v>
      </c>
      <c r="B1385" s="11" t="s">
        <v>4981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1</v>
      </c>
      <c r="P1385" s="11">
        <v>0</v>
      </c>
      <c r="Q1385" s="11">
        <v>2016022111</v>
      </c>
      <c r="R1385" s="11">
        <v>11</v>
      </c>
    </row>
    <row r="1386" spans="1:18">
      <c r="A1386" t="str">
        <f t="shared" si="21"/>
        <v>11-2016022111-04_40_54</v>
      </c>
      <c r="B1386" s="11" t="s">
        <v>4982</v>
      </c>
      <c r="C1386" s="11">
        <v>0</v>
      </c>
      <c r="D1386" s="11">
        <v>0</v>
      </c>
      <c r="E1386" s="11">
        <v>0</v>
      </c>
      <c r="F1386" s="11">
        <v>0</v>
      </c>
      <c r="G1386" s="11">
        <v>0</v>
      </c>
      <c r="H1386" s="11">
        <v>0</v>
      </c>
      <c r="I1386" s="11">
        <v>0</v>
      </c>
      <c r="J1386" s="11">
        <v>0</v>
      </c>
      <c r="K1386" s="11">
        <v>0</v>
      </c>
      <c r="L1386" s="11">
        <v>0</v>
      </c>
      <c r="M1386" s="11">
        <v>0</v>
      </c>
      <c r="N1386" s="11">
        <v>0</v>
      </c>
      <c r="O1386" s="11">
        <v>1</v>
      </c>
      <c r="P1386" s="11">
        <v>0</v>
      </c>
      <c r="Q1386" s="11">
        <v>2016022111</v>
      </c>
      <c r="R1386" s="11">
        <v>11</v>
      </c>
    </row>
    <row r="1387" spans="1:18">
      <c r="A1387" t="str">
        <f t="shared" si="21"/>
        <v>11-2016022111-04_45_54</v>
      </c>
      <c r="B1387" s="11" t="s">
        <v>4983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1</v>
      </c>
      <c r="P1387" s="11">
        <v>0</v>
      </c>
      <c r="Q1387" s="11">
        <v>2016022111</v>
      </c>
      <c r="R1387" s="11">
        <v>11</v>
      </c>
    </row>
    <row r="1388" spans="1:18">
      <c r="A1388" t="str">
        <f t="shared" si="21"/>
        <v>11-2016022111-04_50_54</v>
      </c>
      <c r="B1388" s="11" t="s">
        <v>4984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1</v>
      </c>
      <c r="P1388" s="11">
        <v>0</v>
      </c>
      <c r="Q1388" s="11">
        <v>2016022111</v>
      </c>
      <c r="R1388" s="11">
        <v>11</v>
      </c>
    </row>
    <row r="1389" spans="1:18">
      <c r="A1389" t="str">
        <f t="shared" si="21"/>
        <v>11-2016022111-04_55_54</v>
      </c>
      <c r="B1389" s="11" t="s">
        <v>4985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1</v>
      </c>
      <c r="P1389" s="11">
        <v>0</v>
      </c>
      <c r="Q1389" s="11">
        <v>2016022111</v>
      </c>
      <c r="R1389" s="11">
        <v>11</v>
      </c>
    </row>
    <row r="1390" spans="1:18">
      <c r="A1390" t="str">
        <f t="shared" si="21"/>
        <v>11-2016022111-05_00_54</v>
      </c>
      <c r="B1390" s="11" t="s">
        <v>4986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1</v>
      </c>
      <c r="P1390" s="11">
        <v>0</v>
      </c>
      <c r="Q1390" s="11">
        <v>2016022111</v>
      </c>
      <c r="R1390" s="11">
        <v>11</v>
      </c>
    </row>
    <row r="1391" spans="1:18">
      <c r="A1391" t="str">
        <f t="shared" si="21"/>
        <v>11-2016022111-05_05_54</v>
      </c>
      <c r="B1391" s="11" t="s">
        <v>4987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1</v>
      </c>
      <c r="P1391" s="11">
        <v>0</v>
      </c>
      <c r="Q1391" s="11">
        <v>2016022111</v>
      </c>
      <c r="R1391" s="11">
        <v>11</v>
      </c>
    </row>
    <row r="1392" spans="1:18">
      <c r="A1392" t="str">
        <f t="shared" si="21"/>
        <v>11-2016022111-05_10_54</v>
      </c>
      <c r="B1392" s="11" t="s">
        <v>949</v>
      </c>
      <c r="C1392" s="11">
        <v>0</v>
      </c>
      <c r="D1392" s="11">
        <v>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1</v>
      </c>
      <c r="P1392" s="11">
        <v>0</v>
      </c>
      <c r="Q1392" s="11">
        <v>2016022111</v>
      </c>
      <c r="R1392" s="11">
        <v>11</v>
      </c>
    </row>
    <row r="1393" spans="1:18">
      <c r="A1393" t="str">
        <f t="shared" si="21"/>
        <v>11-2016022111-05_15_54</v>
      </c>
      <c r="B1393" s="11" t="s">
        <v>950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1</v>
      </c>
      <c r="P1393" s="11">
        <v>0</v>
      </c>
      <c r="Q1393" s="11">
        <v>2016022111</v>
      </c>
      <c r="R1393" s="11">
        <v>11</v>
      </c>
    </row>
    <row r="1394" spans="1:18">
      <c r="A1394" t="str">
        <f t="shared" si="21"/>
        <v>11-2016022111-05_20_54</v>
      </c>
      <c r="B1394" s="11" t="s">
        <v>952</v>
      </c>
      <c r="C1394" s="11">
        <v>0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1</v>
      </c>
      <c r="P1394" s="11">
        <v>0</v>
      </c>
      <c r="Q1394" s="11">
        <v>2016022111</v>
      </c>
      <c r="R1394" s="11">
        <v>11</v>
      </c>
    </row>
    <row r="1395" spans="1:18">
      <c r="A1395" t="str">
        <f t="shared" si="21"/>
        <v>11-2016022111-05_25_54</v>
      </c>
      <c r="B1395" s="11" t="s">
        <v>4988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1</v>
      </c>
      <c r="P1395" s="11">
        <v>0</v>
      </c>
      <c r="Q1395" s="11">
        <v>2016022111</v>
      </c>
      <c r="R1395" s="11">
        <v>11</v>
      </c>
    </row>
    <row r="1396" spans="1:18">
      <c r="A1396" t="str">
        <f t="shared" si="21"/>
        <v>11-2016022111-05_30_54</v>
      </c>
      <c r="B1396" s="11" t="s">
        <v>4989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1</v>
      </c>
      <c r="P1396" s="11">
        <v>0</v>
      </c>
      <c r="Q1396" s="11">
        <v>2016022111</v>
      </c>
      <c r="R1396" s="11">
        <v>11</v>
      </c>
    </row>
    <row r="1397" spans="1:18">
      <c r="A1397" t="str">
        <f t="shared" si="21"/>
        <v>11-2016022111-05_35_54</v>
      </c>
      <c r="B1397" s="11" t="s">
        <v>4990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1</v>
      </c>
      <c r="P1397" s="11">
        <v>0</v>
      </c>
      <c r="Q1397" s="11">
        <v>2016022111</v>
      </c>
      <c r="R1397" s="11">
        <v>11</v>
      </c>
    </row>
    <row r="1398" spans="1:18">
      <c r="A1398" t="str">
        <f t="shared" si="21"/>
        <v>11-2016022111-05_40_54</v>
      </c>
      <c r="B1398" s="11" t="s">
        <v>4991</v>
      </c>
      <c r="C1398" s="11">
        <v>0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1</v>
      </c>
      <c r="P1398" s="11">
        <v>0</v>
      </c>
      <c r="Q1398" s="11">
        <v>2016022111</v>
      </c>
      <c r="R1398" s="11">
        <v>11</v>
      </c>
    </row>
    <row r="1399" spans="1:18">
      <c r="A1399" t="str">
        <f t="shared" si="21"/>
        <v>11-2016022111-05_45_54</v>
      </c>
      <c r="B1399" s="11" t="s">
        <v>4992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1</v>
      </c>
      <c r="P1399" s="11">
        <v>0</v>
      </c>
      <c r="Q1399" s="11">
        <v>2016022111</v>
      </c>
      <c r="R1399" s="11">
        <v>11</v>
      </c>
    </row>
    <row r="1400" spans="1:18">
      <c r="A1400" t="str">
        <f t="shared" si="21"/>
        <v>11-2016022111-05_50_54</v>
      </c>
      <c r="B1400" s="11" t="s">
        <v>953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  <c r="O1400" s="11">
        <v>1</v>
      </c>
      <c r="P1400" s="11">
        <v>0</v>
      </c>
      <c r="Q1400" s="11">
        <v>2016022111</v>
      </c>
      <c r="R1400" s="11">
        <v>11</v>
      </c>
    </row>
    <row r="1401" spans="1:18">
      <c r="A1401" t="str">
        <f t="shared" si="21"/>
        <v>11-2016022111-01_10_54</v>
      </c>
      <c r="B1401" s="11" t="s">
        <v>888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1</v>
      </c>
      <c r="O1401" s="11">
        <v>0</v>
      </c>
      <c r="P1401" s="11">
        <v>0</v>
      </c>
      <c r="Q1401" s="11">
        <v>2016022111</v>
      </c>
      <c r="R1401" s="11">
        <v>11</v>
      </c>
    </row>
    <row r="1402" spans="1:18">
      <c r="A1402" t="str">
        <f t="shared" si="21"/>
        <v>11-2016022111-01_15_54</v>
      </c>
      <c r="B1402" s="11" t="s">
        <v>889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1</v>
      </c>
      <c r="O1402" s="11">
        <v>0</v>
      </c>
      <c r="P1402" s="11">
        <v>0</v>
      </c>
      <c r="Q1402" s="11">
        <v>2016022111</v>
      </c>
      <c r="R1402" s="11">
        <v>11</v>
      </c>
    </row>
    <row r="1403" spans="1:18">
      <c r="A1403" t="str">
        <f t="shared" si="21"/>
        <v>11-2016022111-01_20_54</v>
      </c>
      <c r="B1403" s="11" t="s">
        <v>918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1</v>
      </c>
      <c r="O1403" s="11">
        <v>0</v>
      </c>
      <c r="P1403" s="11">
        <v>0</v>
      </c>
      <c r="Q1403" s="11">
        <v>2016022111</v>
      </c>
      <c r="R1403" s="11">
        <v>11</v>
      </c>
    </row>
    <row r="1404" spans="1:18">
      <c r="A1404" t="str">
        <f t="shared" si="21"/>
        <v>11-2016022111-01_25_54</v>
      </c>
      <c r="B1404" s="11" t="s">
        <v>876</v>
      </c>
      <c r="C1404" s="11">
        <v>1</v>
      </c>
      <c r="D1404" s="11">
        <v>0</v>
      </c>
      <c r="E1404" s="11">
        <v>1</v>
      </c>
      <c r="F1404" s="11">
        <v>0</v>
      </c>
      <c r="G1404" s="11">
        <v>0</v>
      </c>
      <c r="H1404" s="11">
        <v>0</v>
      </c>
      <c r="I1404" s="11">
        <v>0</v>
      </c>
      <c r="J1404" s="11">
        <v>1</v>
      </c>
      <c r="K1404" s="11">
        <v>1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2016022111</v>
      </c>
      <c r="R1404" s="11">
        <v>11</v>
      </c>
    </row>
    <row r="1405" spans="1:18">
      <c r="A1405" t="str">
        <f t="shared" si="21"/>
        <v>11-2016022111-01_30_54</v>
      </c>
      <c r="B1405" s="11" t="s">
        <v>893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1</v>
      </c>
      <c r="O1405" s="11">
        <v>0</v>
      </c>
      <c r="P1405" s="11">
        <v>0</v>
      </c>
      <c r="Q1405" s="11">
        <v>2016022111</v>
      </c>
      <c r="R1405" s="11">
        <v>11</v>
      </c>
    </row>
    <row r="1406" spans="1:18">
      <c r="A1406" t="str">
        <f t="shared" si="21"/>
        <v>11-2016022111-01_45_54</v>
      </c>
      <c r="B1406" s="11" t="s">
        <v>880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1</v>
      </c>
      <c r="O1406" s="11">
        <v>0</v>
      </c>
      <c r="P1406" s="11">
        <v>0</v>
      </c>
      <c r="Q1406" s="11">
        <v>2016022111</v>
      </c>
      <c r="R1406" s="11">
        <v>11</v>
      </c>
    </row>
    <row r="1407" spans="1:18">
      <c r="A1407" t="str">
        <f t="shared" si="21"/>
        <v>11-2016022111-01_50_54</v>
      </c>
      <c r="B1407" s="11" t="s">
        <v>881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1</v>
      </c>
      <c r="O1407" s="11">
        <v>0</v>
      </c>
      <c r="P1407" s="11">
        <v>0</v>
      </c>
      <c r="Q1407" s="11">
        <v>2016022111</v>
      </c>
      <c r="R1407" s="11">
        <v>11</v>
      </c>
    </row>
    <row r="1408" spans="1:18">
      <c r="A1408" t="str">
        <f t="shared" si="21"/>
        <v>11-2016022111-02_25_54</v>
      </c>
      <c r="B1408" s="11" t="s">
        <v>940</v>
      </c>
      <c r="C1408" s="11">
        <v>0</v>
      </c>
      <c r="D1408" s="11">
        <v>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1</v>
      </c>
      <c r="O1408" s="11">
        <v>0</v>
      </c>
      <c r="P1408" s="11">
        <v>0</v>
      </c>
      <c r="Q1408" s="11">
        <v>2016022111</v>
      </c>
      <c r="R1408" s="11">
        <v>11</v>
      </c>
    </row>
    <row r="1409" spans="1:18">
      <c r="A1409" t="str">
        <f t="shared" si="21"/>
        <v>11-2016022111-02_55_54</v>
      </c>
      <c r="B1409" s="11" t="s">
        <v>921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1</v>
      </c>
      <c r="O1409" s="11">
        <v>0</v>
      </c>
      <c r="P1409" s="11">
        <v>0</v>
      </c>
      <c r="Q1409" s="11">
        <v>2016022111</v>
      </c>
      <c r="R1409" s="11">
        <v>11</v>
      </c>
    </row>
    <row r="1410" spans="1:18">
      <c r="A1410" t="str">
        <f t="shared" ref="A1410:A1473" si="22">R1410&amp;"-"&amp;Q1410&amp;"-"&amp;B1410</f>
        <v>11-2016022111-03_00_54</v>
      </c>
      <c r="B1410" s="11" t="s">
        <v>922</v>
      </c>
      <c r="C1410" s="11">
        <v>0</v>
      </c>
      <c r="D1410" s="11">
        <v>1</v>
      </c>
      <c r="E1410" s="11">
        <v>0</v>
      </c>
      <c r="F1410" s="11">
        <v>0</v>
      </c>
      <c r="G1410" s="11">
        <v>0</v>
      </c>
      <c r="H1410" s="11">
        <v>1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2016022111</v>
      </c>
      <c r="R1410" s="11">
        <v>11</v>
      </c>
    </row>
    <row r="1411" spans="1:18">
      <c r="A1411" t="str">
        <f t="shared" si="22"/>
        <v>11-2016022111-03_05_54</v>
      </c>
      <c r="B1411" s="11" t="s">
        <v>947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1</v>
      </c>
      <c r="O1411" s="11">
        <v>0</v>
      </c>
      <c r="P1411" s="11">
        <v>0</v>
      </c>
      <c r="Q1411" s="11">
        <v>2016022111</v>
      </c>
      <c r="R1411" s="11">
        <v>11</v>
      </c>
    </row>
    <row r="1412" spans="1:18">
      <c r="A1412" t="str">
        <f t="shared" si="22"/>
        <v>11-2016022111-03_15_54</v>
      </c>
      <c r="B1412" s="11" t="s">
        <v>948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1</v>
      </c>
      <c r="O1412" s="11">
        <v>0</v>
      </c>
      <c r="P1412" s="11">
        <v>0</v>
      </c>
      <c r="Q1412" s="11">
        <v>2016022111</v>
      </c>
      <c r="R1412" s="11">
        <v>11</v>
      </c>
    </row>
    <row r="1413" spans="1:18">
      <c r="A1413" t="str">
        <f t="shared" si="22"/>
        <v>11-2016022111-03_40_54</v>
      </c>
      <c r="B1413" s="11" t="s">
        <v>925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1</v>
      </c>
      <c r="O1413" s="11">
        <v>0</v>
      </c>
      <c r="P1413" s="11">
        <v>0</v>
      </c>
      <c r="Q1413" s="11">
        <v>2016022111</v>
      </c>
      <c r="R1413" s="11">
        <v>11</v>
      </c>
    </row>
    <row r="1414" spans="1:18">
      <c r="A1414" t="str">
        <f t="shared" si="22"/>
        <v>11-2016022111-03_55_54</v>
      </c>
      <c r="B1414" s="11" t="s">
        <v>928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1</v>
      </c>
      <c r="O1414" s="11">
        <v>0</v>
      </c>
      <c r="P1414" s="11">
        <v>0</v>
      </c>
      <c r="Q1414" s="11">
        <v>2016022111</v>
      </c>
      <c r="R1414" s="11">
        <v>11</v>
      </c>
    </row>
    <row r="1415" spans="1:18">
      <c r="A1415" t="str">
        <f t="shared" si="22"/>
        <v>11-2016022111-04_10_54</v>
      </c>
      <c r="B1415" s="11" t="s">
        <v>931</v>
      </c>
      <c r="C1415" s="11">
        <v>0</v>
      </c>
      <c r="D1415" s="11">
        <v>0</v>
      </c>
      <c r="E1415" s="11">
        <v>0</v>
      </c>
      <c r="F1415" s="11">
        <v>1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1</v>
      </c>
      <c r="Q1415" s="11">
        <v>2016022111</v>
      </c>
      <c r="R1415" s="11">
        <v>11</v>
      </c>
    </row>
    <row r="1416" spans="1:18">
      <c r="A1416" t="str">
        <f t="shared" si="22"/>
        <v>11-2016022111-05_10_54</v>
      </c>
      <c r="B1416" s="11" t="s">
        <v>949</v>
      </c>
      <c r="C1416" s="11">
        <v>1</v>
      </c>
      <c r="D1416" s="11">
        <v>0</v>
      </c>
      <c r="E1416" s="11">
        <v>0</v>
      </c>
      <c r="F1416" s="11">
        <v>0</v>
      </c>
      <c r="G1416" s="11">
        <v>1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2016022111</v>
      </c>
      <c r="R1416" s="11">
        <v>11</v>
      </c>
    </row>
    <row r="1417" spans="1:18">
      <c r="A1417" t="str">
        <f t="shared" si="22"/>
        <v>11-2016022111-05_15_54</v>
      </c>
      <c r="B1417" s="11" t="s">
        <v>950</v>
      </c>
      <c r="C1417" s="11">
        <v>1</v>
      </c>
      <c r="D1417" s="11">
        <v>0</v>
      </c>
      <c r="E1417" s="11">
        <v>0</v>
      </c>
      <c r="F1417" s="11">
        <v>0</v>
      </c>
      <c r="G1417" s="11">
        <v>1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2016022111</v>
      </c>
      <c r="R1417" s="11">
        <v>11</v>
      </c>
    </row>
    <row r="1418" spans="1:18">
      <c r="A1418" t="str">
        <f t="shared" si="22"/>
        <v>11-2016022111-05_20_54</v>
      </c>
      <c r="B1418" s="11" t="s">
        <v>952</v>
      </c>
      <c r="C1418" s="11">
        <v>0</v>
      </c>
      <c r="D1418" s="11">
        <v>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0</v>
      </c>
      <c r="L1418" s="11">
        <v>0</v>
      </c>
      <c r="M1418" s="11">
        <v>0</v>
      </c>
      <c r="N1418" s="11">
        <v>1</v>
      </c>
      <c r="O1418" s="11">
        <v>0</v>
      </c>
      <c r="P1418" s="11">
        <v>0</v>
      </c>
      <c r="Q1418" s="11">
        <v>2016022111</v>
      </c>
      <c r="R1418" s="11">
        <v>11</v>
      </c>
    </row>
    <row r="1419" spans="1:18">
      <c r="A1419" t="str">
        <f t="shared" si="22"/>
        <v>11-2016022111-05_50_54</v>
      </c>
      <c r="B1419" s="11" t="s">
        <v>953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1</v>
      </c>
      <c r="O1419" s="11">
        <v>0</v>
      </c>
      <c r="P1419" s="11">
        <v>0</v>
      </c>
      <c r="Q1419" s="11">
        <v>2016022111</v>
      </c>
      <c r="R1419" s="11">
        <v>11</v>
      </c>
    </row>
    <row r="1420" spans="1:18">
      <c r="A1420" t="str">
        <f t="shared" si="22"/>
        <v>13-2016021313-09_41_03</v>
      </c>
      <c r="B1420" s="11" t="s">
        <v>954</v>
      </c>
      <c r="C1420" s="11">
        <v>0</v>
      </c>
      <c r="D1420" s="11">
        <v>0</v>
      </c>
      <c r="E1420" s="11">
        <v>0</v>
      </c>
      <c r="F1420" s="11">
        <v>0</v>
      </c>
      <c r="G1420" s="11">
        <v>0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1</v>
      </c>
      <c r="O1420" s="11">
        <v>0</v>
      </c>
      <c r="P1420" s="11">
        <v>0</v>
      </c>
      <c r="Q1420" s="11">
        <v>2016021313</v>
      </c>
      <c r="R1420" s="11">
        <v>13</v>
      </c>
    </row>
    <row r="1421" spans="1:18">
      <c r="A1421" t="str">
        <f t="shared" si="22"/>
        <v>13-2016021313-09_46_02</v>
      </c>
      <c r="B1421" s="11" t="s">
        <v>4993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1</v>
      </c>
      <c r="P1421" s="11">
        <v>0</v>
      </c>
      <c r="Q1421" s="11">
        <v>2016021313</v>
      </c>
      <c r="R1421" s="11">
        <v>13</v>
      </c>
    </row>
    <row r="1422" spans="1:18">
      <c r="A1422" t="str">
        <f t="shared" si="22"/>
        <v>13-2016021313-09_51_02</v>
      </c>
      <c r="B1422" s="11" t="s">
        <v>955</v>
      </c>
      <c r="C1422" s="11">
        <v>0</v>
      </c>
      <c r="D1422" s="11">
        <v>1</v>
      </c>
      <c r="E1422" s="11">
        <v>0</v>
      </c>
      <c r="F1422" s="11">
        <v>0</v>
      </c>
      <c r="G1422" s="11">
        <v>0</v>
      </c>
      <c r="H1422" s="11">
        <v>1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11">
        <v>0</v>
      </c>
      <c r="P1422" s="11">
        <v>0</v>
      </c>
      <c r="Q1422" s="11">
        <v>2016021313</v>
      </c>
      <c r="R1422" s="11">
        <v>13</v>
      </c>
    </row>
    <row r="1423" spans="1:18">
      <c r="A1423" t="str">
        <f t="shared" si="22"/>
        <v>13-2016021313-09_56_02</v>
      </c>
      <c r="B1423" s="11" t="s">
        <v>957</v>
      </c>
      <c r="C1423" s="11">
        <v>0</v>
      </c>
      <c r="D1423" s="11">
        <v>0</v>
      </c>
      <c r="E1423" s="11">
        <v>0</v>
      </c>
      <c r="F1423" s="11">
        <v>1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1</v>
      </c>
      <c r="Q1423" s="11">
        <v>2016021313</v>
      </c>
      <c r="R1423" s="11">
        <v>13</v>
      </c>
    </row>
    <row r="1424" spans="1:18">
      <c r="A1424" t="str">
        <f t="shared" si="22"/>
        <v>13-2016021313-09_57_53</v>
      </c>
      <c r="B1424" s="11" t="s">
        <v>958</v>
      </c>
      <c r="C1424" s="11">
        <v>0</v>
      </c>
      <c r="D1424" s="11">
        <v>1</v>
      </c>
      <c r="E1424" s="11">
        <v>0</v>
      </c>
      <c r="F1424" s="11">
        <v>0</v>
      </c>
      <c r="G1424" s="11">
        <v>0</v>
      </c>
      <c r="H1424" s="11">
        <v>1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  <c r="O1424" s="11">
        <v>0</v>
      </c>
      <c r="P1424" s="11">
        <v>0</v>
      </c>
      <c r="Q1424" s="11">
        <v>2016021313</v>
      </c>
      <c r="R1424" s="11">
        <v>13</v>
      </c>
    </row>
    <row r="1425" spans="1:18">
      <c r="A1425" t="str">
        <f t="shared" si="22"/>
        <v>13-2016021313-10_02_53</v>
      </c>
      <c r="B1425" s="11" t="s">
        <v>959</v>
      </c>
      <c r="C1425" s="11">
        <v>0</v>
      </c>
      <c r="D1425" s="11">
        <v>1</v>
      </c>
      <c r="E1425" s="11">
        <v>0</v>
      </c>
      <c r="F1425" s="11">
        <v>0</v>
      </c>
      <c r="G1425" s="11">
        <v>0</v>
      </c>
      <c r="H1425" s="11">
        <v>1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2016021313</v>
      </c>
      <c r="R1425" s="11">
        <v>13</v>
      </c>
    </row>
    <row r="1426" spans="1:18">
      <c r="A1426" t="str">
        <f t="shared" si="22"/>
        <v>13-2016021313-10_07_52</v>
      </c>
      <c r="B1426" s="11" t="s">
        <v>960</v>
      </c>
      <c r="C1426" s="11">
        <v>0</v>
      </c>
      <c r="D1426" s="11">
        <v>1</v>
      </c>
      <c r="E1426" s="11">
        <v>0</v>
      </c>
      <c r="F1426" s="11">
        <v>0</v>
      </c>
      <c r="G1426" s="11">
        <v>0</v>
      </c>
      <c r="H1426" s="11">
        <v>1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2016021313</v>
      </c>
      <c r="R1426" s="11">
        <v>13</v>
      </c>
    </row>
    <row r="1427" spans="1:18">
      <c r="A1427" t="str">
        <f t="shared" si="22"/>
        <v>13-2016021313-10_12_52</v>
      </c>
      <c r="B1427" s="11" t="s">
        <v>961</v>
      </c>
      <c r="C1427" s="11">
        <v>0</v>
      </c>
      <c r="D1427" s="11">
        <v>0</v>
      </c>
      <c r="E1427" s="11">
        <v>0</v>
      </c>
      <c r="F1427" s="11">
        <v>1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1</v>
      </c>
      <c r="Q1427" s="11">
        <v>2016021313</v>
      </c>
      <c r="R1427" s="11">
        <v>13</v>
      </c>
    </row>
    <row r="1428" spans="1:18">
      <c r="A1428" t="str">
        <f t="shared" si="22"/>
        <v>13-2016021313-10_17_52</v>
      </c>
      <c r="B1428" s="11" t="s">
        <v>4994</v>
      </c>
      <c r="C1428" s="11">
        <v>0</v>
      </c>
      <c r="D1428" s="11">
        <v>0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  <c r="O1428" s="11">
        <v>1</v>
      </c>
      <c r="P1428" s="11">
        <v>0</v>
      </c>
      <c r="Q1428" s="11">
        <v>2016021313</v>
      </c>
      <c r="R1428" s="11">
        <v>13</v>
      </c>
    </row>
    <row r="1429" spans="1:18">
      <c r="A1429" t="str">
        <f t="shared" si="22"/>
        <v>13-2016021313-10_22_52</v>
      </c>
      <c r="B1429" s="11" t="s">
        <v>4995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1</v>
      </c>
      <c r="P1429" s="11">
        <v>0</v>
      </c>
      <c r="Q1429" s="11">
        <v>2016021313</v>
      </c>
      <c r="R1429" s="11">
        <v>13</v>
      </c>
    </row>
    <row r="1430" spans="1:18">
      <c r="A1430" t="str">
        <f t="shared" si="22"/>
        <v>13-2016021313-10_27_51</v>
      </c>
      <c r="B1430" s="11" t="s">
        <v>4996</v>
      </c>
      <c r="C1430" s="11">
        <v>0</v>
      </c>
      <c r="D1430" s="11">
        <v>0</v>
      </c>
      <c r="E1430" s="11">
        <v>0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  <c r="O1430" s="11">
        <v>1</v>
      </c>
      <c r="P1430" s="11">
        <v>0</v>
      </c>
      <c r="Q1430" s="11">
        <v>2016021313</v>
      </c>
      <c r="R1430" s="11">
        <v>13</v>
      </c>
    </row>
    <row r="1431" spans="1:18">
      <c r="A1431" t="str">
        <f t="shared" si="22"/>
        <v>13-2016021313-10_32_51</v>
      </c>
      <c r="B1431" s="11" t="s">
        <v>4997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1</v>
      </c>
      <c r="P1431" s="11">
        <v>0</v>
      </c>
      <c r="Q1431" s="11">
        <v>2016021313</v>
      </c>
      <c r="R1431" s="11">
        <v>13</v>
      </c>
    </row>
    <row r="1432" spans="1:18">
      <c r="A1432" t="str">
        <f t="shared" si="22"/>
        <v>13-2016021313-10_37_51</v>
      </c>
      <c r="B1432" s="11" t="s">
        <v>962</v>
      </c>
      <c r="C1432" s="11">
        <v>0</v>
      </c>
      <c r="D1432" s="11">
        <v>0</v>
      </c>
      <c r="E1432" s="11">
        <v>0</v>
      </c>
      <c r="F1432" s="11">
        <v>0</v>
      </c>
      <c r="G1432" s="11">
        <v>0</v>
      </c>
      <c r="H1432" s="11">
        <v>0</v>
      </c>
      <c r="I1432" s="11">
        <v>0</v>
      </c>
      <c r="J1432" s="11">
        <v>0</v>
      </c>
      <c r="K1432" s="11">
        <v>0</v>
      </c>
      <c r="L1432" s="11">
        <v>0</v>
      </c>
      <c r="M1432" s="11">
        <v>0</v>
      </c>
      <c r="N1432" s="11">
        <v>1</v>
      </c>
      <c r="O1432" s="11">
        <v>0</v>
      </c>
      <c r="P1432" s="11">
        <v>0</v>
      </c>
      <c r="Q1432" s="11">
        <v>2016021313</v>
      </c>
      <c r="R1432" s="11">
        <v>13</v>
      </c>
    </row>
    <row r="1433" spans="1:18">
      <c r="A1433" t="str">
        <f t="shared" si="22"/>
        <v>13-2016021313-10_42_51</v>
      </c>
      <c r="B1433" s="11" t="s">
        <v>963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1</v>
      </c>
      <c r="O1433" s="11">
        <v>0</v>
      </c>
      <c r="P1433" s="11">
        <v>0</v>
      </c>
      <c r="Q1433" s="11">
        <v>2016021313</v>
      </c>
      <c r="R1433" s="11">
        <v>13</v>
      </c>
    </row>
    <row r="1434" spans="1:18">
      <c r="A1434" t="str">
        <f t="shared" si="22"/>
        <v>13-2016021313-10_47_50</v>
      </c>
      <c r="B1434" s="11" t="s">
        <v>4998</v>
      </c>
      <c r="C1434" s="11">
        <v>0</v>
      </c>
      <c r="D1434" s="11">
        <v>0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  <c r="O1434" s="11">
        <v>1</v>
      </c>
      <c r="P1434" s="11">
        <v>0</v>
      </c>
      <c r="Q1434" s="11">
        <v>2016021313</v>
      </c>
      <c r="R1434" s="11">
        <v>13</v>
      </c>
    </row>
    <row r="1435" spans="1:18">
      <c r="A1435" t="str">
        <f t="shared" si="22"/>
        <v>13-2016021313-10_52_50</v>
      </c>
      <c r="B1435" s="11" t="s">
        <v>4999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1</v>
      </c>
      <c r="P1435" s="11">
        <v>0</v>
      </c>
      <c r="Q1435" s="11">
        <v>2016021313</v>
      </c>
      <c r="R1435" s="11">
        <v>13</v>
      </c>
    </row>
    <row r="1436" spans="1:18">
      <c r="A1436" t="str">
        <f t="shared" si="22"/>
        <v>13-2016021313-10_57_50</v>
      </c>
      <c r="B1436" s="11" t="s">
        <v>5000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1</v>
      </c>
      <c r="P1436" s="11">
        <v>0</v>
      </c>
      <c r="Q1436" s="11">
        <v>2016021313</v>
      </c>
      <c r="R1436" s="11">
        <v>13</v>
      </c>
    </row>
    <row r="1437" spans="1:18">
      <c r="A1437" t="str">
        <f t="shared" si="22"/>
        <v>13-2016021313-11_02_50</v>
      </c>
      <c r="B1437" s="11" t="s">
        <v>5001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1</v>
      </c>
      <c r="P1437" s="11">
        <v>0</v>
      </c>
      <c r="Q1437" s="11">
        <v>2016021313</v>
      </c>
      <c r="R1437" s="11">
        <v>13</v>
      </c>
    </row>
    <row r="1438" spans="1:18">
      <c r="A1438" t="str">
        <f t="shared" si="22"/>
        <v>13-2016021313-11_07_50</v>
      </c>
      <c r="B1438" s="11" t="s">
        <v>964</v>
      </c>
      <c r="C1438" s="11">
        <v>0</v>
      </c>
      <c r="D1438" s="11">
        <v>0</v>
      </c>
      <c r="E1438" s="11">
        <v>0</v>
      </c>
      <c r="F1438" s="11">
        <v>1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1</v>
      </c>
      <c r="Q1438" s="11">
        <v>2016021313</v>
      </c>
      <c r="R1438" s="11">
        <v>13</v>
      </c>
    </row>
    <row r="1439" spans="1:18">
      <c r="A1439" t="str">
        <f t="shared" si="22"/>
        <v>13-2016021313-11_12_49</v>
      </c>
      <c r="B1439" s="11" t="s">
        <v>965</v>
      </c>
      <c r="C1439" s="11">
        <v>0</v>
      </c>
      <c r="D1439" s="11">
        <v>0</v>
      </c>
      <c r="E1439" s="11">
        <v>0</v>
      </c>
      <c r="F1439" s="11">
        <v>1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1</v>
      </c>
      <c r="Q1439" s="11">
        <v>2016021313</v>
      </c>
      <c r="R1439" s="11">
        <v>13</v>
      </c>
    </row>
    <row r="1440" spans="1:18">
      <c r="A1440" t="str">
        <f t="shared" si="22"/>
        <v>13-2016021313-11_17_49</v>
      </c>
      <c r="B1440" s="11" t="s">
        <v>966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1</v>
      </c>
      <c r="O1440" s="11">
        <v>0</v>
      </c>
      <c r="P1440" s="11">
        <v>0</v>
      </c>
      <c r="Q1440" s="11">
        <v>2016021313</v>
      </c>
      <c r="R1440" s="11">
        <v>13</v>
      </c>
    </row>
    <row r="1441" spans="1:18">
      <c r="A1441" t="str">
        <f t="shared" si="22"/>
        <v>13-2016021313-11_22_49</v>
      </c>
      <c r="B1441" s="11" t="s">
        <v>5002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1</v>
      </c>
      <c r="P1441" s="11">
        <v>0</v>
      </c>
      <c r="Q1441" s="11">
        <v>2016021313</v>
      </c>
      <c r="R1441" s="11">
        <v>13</v>
      </c>
    </row>
    <row r="1442" spans="1:18">
      <c r="A1442" t="str">
        <f t="shared" si="22"/>
        <v>13-2016021313-11_27_49</v>
      </c>
      <c r="B1442" s="11" t="s">
        <v>967</v>
      </c>
      <c r="C1442" s="11">
        <v>0</v>
      </c>
      <c r="D1442" s="11">
        <v>0</v>
      </c>
      <c r="E1442" s="11">
        <v>0</v>
      </c>
      <c r="F1442" s="11">
        <v>1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1</v>
      </c>
      <c r="Q1442" s="11">
        <v>2016021313</v>
      </c>
      <c r="R1442" s="11">
        <v>13</v>
      </c>
    </row>
    <row r="1443" spans="1:18">
      <c r="A1443" t="str">
        <f t="shared" si="22"/>
        <v>13-2016021313-11_32_48</v>
      </c>
      <c r="B1443" s="11" t="s">
        <v>968</v>
      </c>
      <c r="C1443" s="11">
        <v>0</v>
      </c>
      <c r="D1443" s="11">
        <v>0</v>
      </c>
      <c r="E1443" s="11">
        <v>0</v>
      </c>
      <c r="F1443" s="11">
        <v>1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1</v>
      </c>
      <c r="Q1443" s="11">
        <v>2016021313</v>
      </c>
      <c r="R1443" s="11">
        <v>13</v>
      </c>
    </row>
    <row r="1444" spans="1:18">
      <c r="A1444" t="str">
        <f t="shared" si="22"/>
        <v>13-2016021313-11_37_48</v>
      </c>
      <c r="B1444" s="11" t="s">
        <v>969</v>
      </c>
      <c r="C1444" s="11">
        <v>0</v>
      </c>
      <c r="D1444" s="11">
        <v>0</v>
      </c>
      <c r="E1444" s="11">
        <v>0</v>
      </c>
      <c r="F1444" s="11">
        <v>1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11">
        <v>0</v>
      </c>
      <c r="P1444" s="11">
        <v>1</v>
      </c>
      <c r="Q1444" s="11">
        <v>2016021313</v>
      </c>
      <c r="R1444" s="11">
        <v>13</v>
      </c>
    </row>
    <row r="1445" spans="1:18">
      <c r="A1445" t="str">
        <f t="shared" si="22"/>
        <v>13-2016021313-11_42_48</v>
      </c>
      <c r="B1445" s="11" t="s">
        <v>970</v>
      </c>
      <c r="C1445" s="11">
        <v>0</v>
      </c>
      <c r="D1445" s="11">
        <v>0</v>
      </c>
      <c r="E1445" s="11">
        <v>0</v>
      </c>
      <c r="F1445" s="11">
        <v>1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1</v>
      </c>
      <c r="Q1445" s="11">
        <v>2016021313</v>
      </c>
      <c r="R1445" s="11">
        <v>13</v>
      </c>
    </row>
    <row r="1446" spans="1:18">
      <c r="A1446" t="str">
        <f t="shared" si="22"/>
        <v>13-2016021313-11_47_48</v>
      </c>
      <c r="B1446" s="11" t="s">
        <v>971</v>
      </c>
      <c r="C1446" s="11">
        <v>0</v>
      </c>
      <c r="D1446" s="11">
        <v>1</v>
      </c>
      <c r="E1446" s="11">
        <v>0</v>
      </c>
      <c r="F1446" s="11">
        <v>0</v>
      </c>
      <c r="G1446" s="11">
        <v>0</v>
      </c>
      <c r="H1446" s="11">
        <v>1</v>
      </c>
      <c r="I1446" s="11">
        <v>0</v>
      </c>
      <c r="J1446" s="11">
        <v>0</v>
      </c>
      <c r="K1446" s="11">
        <v>0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2016021313</v>
      </c>
      <c r="R1446" s="11">
        <v>13</v>
      </c>
    </row>
    <row r="1447" spans="1:18">
      <c r="A1447" t="str">
        <f t="shared" si="22"/>
        <v>13-2016021313-11_52_47</v>
      </c>
      <c r="B1447" s="11" t="s">
        <v>972</v>
      </c>
      <c r="C1447" s="11">
        <v>0</v>
      </c>
      <c r="D1447" s="11">
        <v>0</v>
      </c>
      <c r="E1447" s="11">
        <v>0</v>
      </c>
      <c r="F1447" s="11">
        <v>1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1</v>
      </c>
      <c r="Q1447" s="11">
        <v>2016021313</v>
      </c>
      <c r="R1447" s="11">
        <v>13</v>
      </c>
    </row>
    <row r="1448" spans="1:18">
      <c r="A1448" t="str">
        <f t="shared" si="22"/>
        <v>13-2016021313-11_57_47</v>
      </c>
      <c r="B1448" s="11" t="s">
        <v>973</v>
      </c>
      <c r="C1448" s="11">
        <v>0</v>
      </c>
      <c r="D1448" s="11">
        <v>0</v>
      </c>
      <c r="E1448" s="11">
        <v>0</v>
      </c>
      <c r="F1448" s="11">
        <v>1</v>
      </c>
      <c r="G1448" s="11">
        <v>0</v>
      </c>
      <c r="H1448" s="11">
        <v>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  <c r="P1448" s="11">
        <v>1</v>
      </c>
      <c r="Q1448" s="11">
        <v>2016021313</v>
      </c>
      <c r="R1448" s="11">
        <v>13</v>
      </c>
    </row>
    <row r="1449" spans="1:18">
      <c r="A1449" t="str">
        <f t="shared" si="22"/>
        <v>13-2016021313-12_02_47</v>
      </c>
      <c r="B1449" s="11" t="s">
        <v>5003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1</v>
      </c>
      <c r="P1449" s="11">
        <v>0</v>
      </c>
      <c r="Q1449" s="11">
        <v>2016021313</v>
      </c>
      <c r="R1449" s="11">
        <v>13</v>
      </c>
    </row>
    <row r="1450" spans="1:18">
      <c r="A1450" t="str">
        <f t="shared" si="22"/>
        <v>13-2016021313-12_07_47</v>
      </c>
      <c r="B1450" s="11" t="s">
        <v>975</v>
      </c>
      <c r="C1450" s="11">
        <v>0</v>
      </c>
      <c r="D1450" s="11">
        <v>0</v>
      </c>
      <c r="E1450" s="11">
        <v>0</v>
      </c>
      <c r="F1450" s="11">
        <v>1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1</v>
      </c>
      <c r="Q1450" s="11">
        <v>2016021313</v>
      </c>
      <c r="R1450" s="11">
        <v>13</v>
      </c>
    </row>
    <row r="1451" spans="1:18">
      <c r="A1451" t="str">
        <f t="shared" si="22"/>
        <v>13-2016021313-12_12_46</v>
      </c>
      <c r="B1451" s="11" t="s">
        <v>5004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1</v>
      </c>
      <c r="P1451" s="11">
        <v>0</v>
      </c>
      <c r="Q1451" s="11">
        <v>2016021313</v>
      </c>
      <c r="R1451" s="11">
        <v>13</v>
      </c>
    </row>
    <row r="1452" spans="1:18">
      <c r="A1452" t="str">
        <f t="shared" si="22"/>
        <v>13-2016021313-12_17_46</v>
      </c>
      <c r="B1452" s="11" t="s">
        <v>978</v>
      </c>
      <c r="C1452" s="11">
        <v>0</v>
      </c>
      <c r="D1452" s="11">
        <v>0</v>
      </c>
      <c r="E1452" s="11">
        <v>0</v>
      </c>
      <c r="F1452" s="11">
        <v>1</v>
      </c>
      <c r="G1452" s="11">
        <v>0</v>
      </c>
      <c r="H1452" s="11">
        <v>0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1</v>
      </c>
      <c r="Q1452" s="11">
        <v>2016021313</v>
      </c>
      <c r="R1452" s="11">
        <v>13</v>
      </c>
    </row>
    <row r="1453" spans="1:18">
      <c r="A1453" t="str">
        <f t="shared" si="22"/>
        <v>13-2016021313-12_22_46</v>
      </c>
      <c r="B1453" s="11" t="s">
        <v>981</v>
      </c>
      <c r="C1453" s="11">
        <v>0</v>
      </c>
      <c r="D1453" s="11">
        <v>0</v>
      </c>
      <c r="E1453" s="11">
        <v>0</v>
      </c>
      <c r="F1453" s="11">
        <v>1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1</v>
      </c>
      <c r="Q1453" s="11">
        <v>2016021313</v>
      </c>
      <c r="R1453" s="11">
        <v>13</v>
      </c>
    </row>
    <row r="1454" spans="1:18">
      <c r="A1454" t="str">
        <f t="shared" si="22"/>
        <v>13-2016021313-12_27_46</v>
      </c>
      <c r="B1454" s="11" t="s">
        <v>982</v>
      </c>
      <c r="C1454" s="11">
        <v>0</v>
      </c>
      <c r="D1454" s="11">
        <v>1</v>
      </c>
      <c r="E1454" s="11">
        <v>0</v>
      </c>
      <c r="F1454" s="11">
        <v>0</v>
      </c>
      <c r="G1454" s="11">
        <v>0</v>
      </c>
      <c r="H1454" s="11">
        <v>1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2016021313</v>
      </c>
      <c r="R1454" s="11">
        <v>13</v>
      </c>
    </row>
    <row r="1455" spans="1:18">
      <c r="A1455" t="str">
        <f t="shared" si="22"/>
        <v>13-2016021313-12_32_45</v>
      </c>
      <c r="B1455" s="11" t="s">
        <v>985</v>
      </c>
      <c r="C1455" s="11">
        <v>0</v>
      </c>
      <c r="D1455" s="11">
        <v>0</v>
      </c>
      <c r="E1455" s="11">
        <v>0</v>
      </c>
      <c r="F1455" s="11">
        <v>1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1</v>
      </c>
      <c r="Q1455" s="11">
        <v>2016021313</v>
      </c>
      <c r="R1455" s="11">
        <v>13</v>
      </c>
    </row>
    <row r="1456" spans="1:18">
      <c r="A1456" t="str">
        <f t="shared" si="22"/>
        <v>13-2016021313-12_37_45</v>
      </c>
      <c r="B1456" s="11" t="s">
        <v>986</v>
      </c>
      <c r="C1456" s="11">
        <v>0</v>
      </c>
      <c r="D1456" s="11">
        <v>0</v>
      </c>
      <c r="E1456" s="11">
        <v>0</v>
      </c>
      <c r="F1456" s="11">
        <v>1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0</v>
      </c>
      <c r="M1456" s="11">
        <v>0</v>
      </c>
      <c r="N1456" s="11">
        <v>0</v>
      </c>
      <c r="O1456" s="11">
        <v>0</v>
      </c>
      <c r="P1456" s="11">
        <v>1</v>
      </c>
      <c r="Q1456" s="11">
        <v>2016021313</v>
      </c>
      <c r="R1456" s="11">
        <v>13</v>
      </c>
    </row>
    <row r="1457" spans="1:18">
      <c r="A1457" t="str">
        <f t="shared" si="22"/>
        <v>13-2016021313-12_42_45</v>
      </c>
      <c r="B1457" s="11" t="s">
        <v>987</v>
      </c>
      <c r="C1457" s="11">
        <v>0</v>
      </c>
      <c r="D1457" s="11">
        <v>0</v>
      </c>
      <c r="E1457" s="11">
        <v>0</v>
      </c>
      <c r="F1457" s="11">
        <v>1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1</v>
      </c>
      <c r="Q1457" s="11">
        <v>2016021313</v>
      </c>
      <c r="R1457" s="11">
        <v>13</v>
      </c>
    </row>
    <row r="1458" spans="1:18">
      <c r="A1458" t="str">
        <f t="shared" si="22"/>
        <v>13-2016021313-12_47_45</v>
      </c>
      <c r="B1458" s="11" t="s">
        <v>989</v>
      </c>
      <c r="C1458" s="11">
        <v>0</v>
      </c>
      <c r="D1458" s="11">
        <v>0</v>
      </c>
      <c r="E1458" s="11">
        <v>0</v>
      </c>
      <c r="F1458" s="11">
        <v>0</v>
      </c>
      <c r="G1458" s="11"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1</v>
      </c>
      <c r="O1458" s="11">
        <v>0</v>
      </c>
      <c r="P1458" s="11">
        <v>0</v>
      </c>
      <c r="Q1458" s="11">
        <v>2016021313</v>
      </c>
      <c r="R1458" s="11">
        <v>13</v>
      </c>
    </row>
    <row r="1459" spans="1:18">
      <c r="A1459" t="str">
        <f t="shared" si="22"/>
        <v>13-2016021313-12_52_44</v>
      </c>
      <c r="B1459" s="11" t="s">
        <v>990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1</v>
      </c>
      <c r="O1459" s="11">
        <v>0</v>
      </c>
      <c r="P1459" s="11">
        <v>0</v>
      </c>
      <c r="Q1459" s="11">
        <v>2016021313</v>
      </c>
      <c r="R1459" s="11">
        <v>13</v>
      </c>
    </row>
    <row r="1460" spans="1:18">
      <c r="A1460" t="str">
        <f t="shared" si="22"/>
        <v>13-2016021313-12_57_44</v>
      </c>
      <c r="B1460" s="11" t="s">
        <v>991</v>
      </c>
      <c r="C1460" s="11">
        <v>0</v>
      </c>
      <c r="D1460" s="11">
        <v>0</v>
      </c>
      <c r="E1460" s="11">
        <v>0</v>
      </c>
      <c r="F1460" s="11">
        <v>1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11">
        <v>1</v>
      </c>
      <c r="Q1460" s="11">
        <v>2016021313</v>
      </c>
      <c r="R1460" s="11">
        <v>13</v>
      </c>
    </row>
    <row r="1461" spans="1:18">
      <c r="A1461" t="str">
        <f t="shared" si="22"/>
        <v>13-2016021313-13_02_44</v>
      </c>
      <c r="B1461" s="11" t="s">
        <v>992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1</v>
      </c>
      <c r="O1461" s="11">
        <v>0</v>
      </c>
      <c r="P1461" s="11">
        <v>0</v>
      </c>
      <c r="Q1461" s="11">
        <v>2016021313</v>
      </c>
      <c r="R1461" s="11">
        <v>13</v>
      </c>
    </row>
    <row r="1462" spans="1:18">
      <c r="A1462" t="str">
        <f t="shared" si="22"/>
        <v>13-2016021313-13_07_44</v>
      </c>
      <c r="B1462" s="11" t="s">
        <v>993</v>
      </c>
      <c r="C1462" s="11">
        <v>0</v>
      </c>
      <c r="D1462" s="11">
        <v>0</v>
      </c>
      <c r="E1462" s="11">
        <v>0</v>
      </c>
      <c r="F1462" s="11">
        <v>1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1</v>
      </c>
      <c r="Q1462" s="11">
        <v>2016021313</v>
      </c>
      <c r="R1462" s="11">
        <v>13</v>
      </c>
    </row>
    <row r="1463" spans="1:18">
      <c r="A1463" t="str">
        <f t="shared" si="22"/>
        <v>13-2016021313-13_12_44</v>
      </c>
      <c r="B1463" s="11" t="s">
        <v>994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1</v>
      </c>
      <c r="O1463" s="11">
        <v>0</v>
      </c>
      <c r="P1463" s="11">
        <v>0</v>
      </c>
      <c r="Q1463" s="11">
        <v>2016021313</v>
      </c>
      <c r="R1463" s="11">
        <v>13</v>
      </c>
    </row>
    <row r="1464" spans="1:18">
      <c r="A1464" t="str">
        <f t="shared" si="22"/>
        <v>13-2016021313-13_17_43</v>
      </c>
      <c r="B1464" s="11" t="s">
        <v>995</v>
      </c>
      <c r="C1464" s="11">
        <v>0</v>
      </c>
      <c r="D1464" s="11">
        <v>0</v>
      </c>
      <c r="E1464" s="11">
        <v>0</v>
      </c>
      <c r="F1464" s="11">
        <v>1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1</v>
      </c>
      <c r="Q1464" s="11">
        <v>2016021313</v>
      </c>
      <c r="R1464" s="11">
        <v>13</v>
      </c>
    </row>
    <row r="1465" spans="1:18">
      <c r="A1465" t="str">
        <f t="shared" si="22"/>
        <v>13-2016021313-13_22_43</v>
      </c>
      <c r="B1465" s="11" t="s">
        <v>998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1</v>
      </c>
      <c r="O1465" s="11">
        <v>0</v>
      </c>
      <c r="P1465" s="11">
        <v>0</v>
      </c>
      <c r="Q1465" s="11">
        <v>2016021313</v>
      </c>
      <c r="R1465" s="11">
        <v>13</v>
      </c>
    </row>
    <row r="1466" spans="1:18">
      <c r="A1466" t="str">
        <f t="shared" si="22"/>
        <v>13-2016021313-13_27_43</v>
      </c>
      <c r="B1466" s="11" t="s">
        <v>999</v>
      </c>
      <c r="C1466" s="11">
        <v>0</v>
      </c>
      <c r="D1466" s="11">
        <v>0</v>
      </c>
      <c r="E1466" s="11">
        <v>0</v>
      </c>
      <c r="F1466" s="11">
        <v>1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11">
        <v>1</v>
      </c>
      <c r="Q1466" s="11">
        <v>2016021313</v>
      </c>
      <c r="R1466" s="11">
        <v>13</v>
      </c>
    </row>
    <row r="1467" spans="1:18">
      <c r="A1467" t="str">
        <f t="shared" si="22"/>
        <v>13-2016021313-13_32_43</v>
      </c>
      <c r="B1467" s="11" t="s">
        <v>1000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1</v>
      </c>
      <c r="O1467" s="11">
        <v>0</v>
      </c>
      <c r="P1467" s="11">
        <v>0</v>
      </c>
      <c r="Q1467" s="11">
        <v>2016021313</v>
      </c>
      <c r="R1467" s="11">
        <v>13</v>
      </c>
    </row>
    <row r="1468" spans="1:18">
      <c r="A1468" t="str">
        <f t="shared" si="22"/>
        <v>13-2016021313-13_37_42</v>
      </c>
      <c r="B1468" s="11" t="s">
        <v>1001</v>
      </c>
      <c r="C1468" s="11">
        <v>0</v>
      </c>
      <c r="D1468" s="11">
        <v>0</v>
      </c>
      <c r="E1468" s="11">
        <v>0</v>
      </c>
      <c r="F1468" s="11">
        <v>1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1</v>
      </c>
      <c r="Q1468" s="11">
        <v>2016021313</v>
      </c>
      <c r="R1468" s="11">
        <v>13</v>
      </c>
    </row>
    <row r="1469" spans="1:18">
      <c r="A1469" t="str">
        <f t="shared" si="22"/>
        <v>13-2016021313-13_42_42</v>
      </c>
      <c r="B1469" s="11" t="s">
        <v>1002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1</v>
      </c>
      <c r="O1469" s="11">
        <v>0</v>
      </c>
      <c r="P1469" s="11">
        <v>0</v>
      </c>
      <c r="Q1469" s="11">
        <v>2016021313</v>
      </c>
      <c r="R1469" s="11">
        <v>13</v>
      </c>
    </row>
    <row r="1470" spans="1:18">
      <c r="A1470" t="str">
        <f t="shared" si="22"/>
        <v>13-2016021313-13_47_42</v>
      </c>
      <c r="B1470" s="11" t="s">
        <v>1003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1</v>
      </c>
      <c r="O1470" s="11">
        <v>0</v>
      </c>
      <c r="P1470" s="11">
        <v>0</v>
      </c>
      <c r="Q1470" s="11">
        <v>2016021313</v>
      </c>
      <c r="R1470" s="11">
        <v>13</v>
      </c>
    </row>
    <row r="1471" spans="1:18">
      <c r="A1471" t="str">
        <f t="shared" si="22"/>
        <v>13-2016021313-13_52_42</v>
      </c>
      <c r="B1471" s="11" t="s">
        <v>1004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1</v>
      </c>
      <c r="O1471" s="11">
        <v>0</v>
      </c>
      <c r="P1471" s="11">
        <v>0</v>
      </c>
      <c r="Q1471" s="11">
        <v>2016021313</v>
      </c>
      <c r="R1471" s="11">
        <v>13</v>
      </c>
    </row>
    <row r="1472" spans="1:18">
      <c r="A1472" t="str">
        <f t="shared" si="22"/>
        <v>13-2016021313-13_57_41</v>
      </c>
      <c r="B1472" s="11" t="s">
        <v>1005</v>
      </c>
      <c r="C1472" s="11">
        <v>0</v>
      </c>
      <c r="D1472" s="11">
        <v>0</v>
      </c>
      <c r="E1472" s="11">
        <v>0</v>
      </c>
      <c r="F1472" s="11">
        <v>1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11">
        <v>1</v>
      </c>
      <c r="Q1472" s="11">
        <v>2016021313</v>
      </c>
      <c r="R1472" s="11">
        <v>13</v>
      </c>
    </row>
    <row r="1473" spans="1:18">
      <c r="A1473" t="str">
        <f t="shared" si="22"/>
        <v>13-2016021313-14_02_41</v>
      </c>
      <c r="B1473" s="11" t="s">
        <v>1006</v>
      </c>
      <c r="C1473" s="11">
        <v>0</v>
      </c>
      <c r="D1473" s="11">
        <v>0</v>
      </c>
      <c r="E1473" s="11">
        <v>0</v>
      </c>
      <c r="F1473" s="11">
        <v>1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1</v>
      </c>
      <c r="Q1473" s="11">
        <v>2016021313</v>
      </c>
      <c r="R1473" s="11">
        <v>13</v>
      </c>
    </row>
    <row r="1474" spans="1:18">
      <c r="A1474" t="str">
        <f t="shared" ref="A1474:A1537" si="23">R1474&amp;"-"&amp;Q1474&amp;"-"&amp;B1474</f>
        <v>13-2016021313-14_07_41</v>
      </c>
      <c r="B1474" s="11" t="s">
        <v>1007</v>
      </c>
      <c r="C1474" s="11">
        <v>0</v>
      </c>
      <c r="D1474" s="11">
        <v>1</v>
      </c>
      <c r="E1474" s="11">
        <v>1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1</v>
      </c>
      <c r="L1474" s="11">
        <v>1</v>
      </c>
      <c r="M1474" s="11">
        <v>0</v>
      </c>
      <c r="N1474" s="11">
        <v>0</v>
      </c>
      <c r="O1474" s="11">
        <v>0</v>
      </c>
      <c r="P1474" s="11">
        <v>0</v>
      </c>
      <c r="Q1474" s="11">
        <v>2016021313</v>
      </c>
      <c r="R1474" s="11">
        <v>13</v>
      </c>
    </row>
    <row r="1475" spans="1:18">
      <c r="A1475" t="str">
        <f t="shared" si="23"/>
        <v>13-2016021313-14_12_41</v>
      </c>
      <c r="B1475" s="11" t="s">
        <v>1008</v>
      </c>
      <c r="C1475" s="11">
        <v>0</v>
      </c>
      <c r="D1475" s="11">
        <v>0</v>
      </c>
      <c r="E1475" s="11">
        <v>0</v>
      </c>
      <c r="F1475" s="11">
        <v>1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1</v>
      </c>
      <c r="Q1475" s="11">
        <v>2016021313</v>
      </c>
      <c r="R1475" s="11">
        <v>13</v>
      </c>
    </row>
    <row r="1476" spans="1:18">
      <c r="A1476" t="str">
        <f t="shared" si="23"/>
        <v>13-2016021313-14_17_40</v>
      </c>
      <c r="B1476" s="11" t="s">
        <v>1009</v>
      </c>
      <c r="C1476" s="11">
        <v>0</v>
      </c>
      <c r="D1476" s="11">
        <v>0</v>
      </c>
      <c r="E1476" s="11">
        <v>0</v>
      </c>
      <c r="F1476" s="11">
        <v>1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1</v>
      </c>
      <c r="Q1476" s="11">
        <v>2016021313</v>
      </c>
      <c r="R1476" s="11">
        <v>13</v>
      </c>
    </row>
    <row r="1477" spans="1:18">
      <c r="A1477" t="str">
        <f t="shared" si="23"/>
        <v>13-2016021313-14_22_40</v>
      </c>
      <c r="B1477" s="11" t="s">
        <v>1010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1</v>
      </c>
      <c r="O1477" s="11">
        <v>0</v>
      </c>
      <c r="P1477" s="11">
        <v>0</v>
      </c>
      <c r="Q1477" s="11">
        <v>2016021313</v>
      </c>
      <c r="R1477" s="11">
        <v>13</v>
      </c>
    </row>
    <row r="1478" spans="1:18">
      <c r="A1478" t="str">
        <f t="shared" si="23"/>
        <v>13-2016021313-14_27_40</v>
      </c>
      <c r="B1478" s="11" t="s">
        <v>1011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1</v>
      </c>
      <c r="O1478" s="11">
        <v>0</v>
      </c>
      <c r="P1478" s="11">
        <v>0</v>
      </c>
      <c r="Q1478" s="11">
        <v>2016021313</v>
      </c>
      <c r="R1478" s="11">
        <v>13</v>
      </c>
    </row>
    <row r="1479" spans="1:18">
      <c r="A1479" t="str">
        <f t="shared" si="23"/>
        <v>13-2016021313-14_32_40</v>
      </c>
      <c r="B1479" s="11" t="s">
        <v>5005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1</v>
      </c>
      <c r="P1479" s="11">
        <v>0</v>
      </c>
      <c r="Q1479" s="11">
        <v>2016021313</v>
      </c>
      <c r="R1479" s="11">
        <v>13</v>
      </c>
    </row>
    <row r="1480" spans="1:18">
      <c r="A1480" t="str">
        <f t="shared" si="23"/>
        <v>13-2016021313-14_37_39</v>
      </c>
      <c r="B1480" s="11" t="s">
        <v>1012</v>
      </c>
      <c r="C1480" s="11">
        <v>1</v>
      </c>
      <c r="D1480" s="11">
        <v>1</v>
      </c>
      <c r="E1480" s="11">
        <v>1</v>
      </c>
      <c r="F1480" s="11">
        <v>0</v>
      </c>
      <c r="G1480" s="11">
        <v>0</v>
      </c>
      <c r="H1480" s="11">
        <v>0</v>
      </c>
      <c r="I1480" s="11">
        <v>0</v>
      </c>
      <c r="J1480" s="11">
        <v>1</v>
      </c>
      <c r="K1480" s="11">
        <v>1</v>
      </c>
      <c r="L1480" s="11">
        <v>1</v>
      </c>
      <c r="M1480" s="11">
        <v>0</v>
      </c>
      <c r="N1480" s="11">
        <v>0</v>
      </c>
      <c r="O1480" s="11">
        <v>0</v>
      </c>
      <c r="P1480" s="11">
        <v>0</v>
      </c>
      <c r="Q1480" s="11">
        <v>2016021313</v>
      </c>
      <c r="R1480" s="11">
        <v>13</v>
      </c>
    </row>
    <row r="1481" spans="1:18">
      <c r="A1481" t="str">
        <f t="shared" si="23"/>
        <v>13-2016021313-14_42_39</v>
      </c>
      <c r="B1481" s="11" t="s">
        <v>1013</v>
      </c>
      <c r="C1481" s="11">
        <v>1</v>
      </c>
      <c r="D1481" s="11">
        <v>1</v>
      </c>
      <c r="E1481" s="11">
        <v>1</v>
      </c>
      <c r="F1481" s="11">
        <v>0</v>
      </c>
      <c r="G1481" s="11">
        <v>0</v>
      </c>
      <c r="H1481" s="11">
        <v>0</v>
      </c>
      <c r="I1481" s="11">
        <v>0</v>
      </c>
      <c r="J1481" s="11">
        <v>1</v>
      </c>
      <c r="K1481" s="11">
        <v>1</v>
      </c>
      <c r="L1481" s="11">
        <v>1</v>
      </c>
      <c r="M1481" s="11">
        <v>0</v>
      </c>
      <c r="N1481" s="11">
        <v>0</v>
      </c>
      <c r="O1481" s="11">
        <v>0</v>
      </c>
      <c r="P1481" s="11">
        <v>0</v>
      </c>
      <c r="Q1481" s="11">
        <v>2016021313</v>
      </c>
      <c r="R1481" s="11">
        <v>13</v>
      </c>
    </row>
    <row r="1482" spans="1:18">
      <c r="A1482" t="str">
        <f t="shared" si="23"/>
        <v>13-2016021313-14_47_39</v>
      </c>
      <c r="B1482" s="11" t="s">
        <v>1014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1</v>
      </c>
      <c r="O1482" s="11">
        <v>0</v>
      </c>
      <c r="P1482" s="11">
        <v>0</v>
      </c>
      <c r="Q1482" s="11">
        <v>2016021313</v>
      </c>
      <c r="R1482" s="11">
        <v>13</v>
      </c>
    </row>
    <row r="1483" spans="1:18">
      <c r="A1483" t="str">
        <f t="shared" si="23"/>
        <v>13-2016021313-14_52_39</v>
      </c>
      <c r="B1483" s="11" t="s">
        <v>5006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1</v>
      </c>
      <c r="P1483" s="11">
        <v>0</v>
      </c>
      <c r="Q1483" s="11">
        <v>2016021313</v>
      </c>
      <c r="R1483" s="11">
        <v>13</v>
      </c>
    </row>
    <row r="1484" spans="1:18">
      <c r="A1484" t="str">
        <f t="shared" si="23"/>
        <v>13-2016021313-14_57_38</v>
      </c>
      <c r="B1484" s="11" t="s">
        <v>5007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1</v>
      </c>
      <c r="P1484" s="11">
        <v>0</v>
      </c>
      <c r="Q1484" s="11">
        <v>2016021313</v>
      </c>
      <c r="R1484" s="11">
        <v>13</v>
      </c>
    </row>
    <row r="1485" spans="1:18">
      <c r="A1485" t="str">
        <f t="shared" si="23"/>
        <v>13-2016021413-10_25_49</v>
      </c>
      <c r="B1485" s="11" t="s">
        <v>5008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1</v>
      </c>
      <c r="P1485" s="11">
        <v>0</v>
      </c>
      <c r="Q1485" s="11">
        <v>2016021413</v>
      </c>
      <c r="R1485" s="11">
        <v>13</v>
      </c>
    </row>
    <row r="1486" spans="1:18">
      <c r="A1486" t="str">
        <f t="shared" si="23"/>
        <v>13-2016021413-10_30_48</v>
      </c>
      <c r="B1486" s="11" t="s">
        <v>1015</v>
      </c>
      <c r="C1486" s="11">
        <v>0</v>
      </c>
      <c r="D1486" s="11">
        <v>0</v>
      </c>
      <c r="E1486" s="11">
        <v>0</v>
      </c>
      <c r="F1486" s="11">
        <v>1</v>
      </c>
      <c r="G1486" s="11">
        <v>0</v>
      </c>
      <c r="H1486" s="11">
        <v>0</v>
      </c>
      <c r="I1486" s="11">
        <v>0</v>
      </c>
      <c r="J1486" s="11">
        <v>0</v>
      </c>
      <c r="K1486" s="11">
        <v>0</v>
      </c>
      <c r="L1486" s="11">
        <v>0</v>
      </c>
      <c r="M1486" s="11">
        <v>0</v>
      </c>
      <c r="N1486" s="11">
        <v>0</v>
      </c>
      <c r="O1486" s="11">
        <v>0</v>
      </c>
      <c r="P1486" s="11">
        <v>1</v>
      </c>
      <c r="Q1486" s="11">
        <v>2016021413</v>
      </c>
      <c r="R1486" s="11">
        <v>13</v>
      </c>
    </row>
    <row r="1487" spans="1:18">
      <c r="A1487" t="str">
        <f t="shared" si="23"/>
        <v>13-2016021413-10_35_48</v>
      </c>
      <c r="B1487" s="11" t="s">
        <v>1016</v>
      </c>
      <c r="C1487" s="11">
        <v>0</v>
      </c>
      <c r="D1487" s="11">
        <v>0</v>
      </c>
      <c r="E1487" s="11">
        <v>0</v>
      </c>
      <c r="F1487" s="11">
        <v>1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1</v>
      </c>
      <c r="Q1487" s="11">
        <v>2016021413</v>
      </c>
      <c r="R1487" s="11">
        <v>13</v>
      </c>
    </row>
    <row r="1488" spans="1:18">
      <c r="A1488" t="str">
        <f t="shared" si="23"/>
        <v>13-2016021413-10_40_48</v>
      </c>
      <c r="B1488" s="11" t="s">
        <v>1017</v>
      </c>
      <c r="C1488" s="11">
        <v>0</v>
      </c>
      <c r="D1488" s="11">
        <v>0</v>
      </c>
      <c r="E1488" s="11">
        <v>0</v>
      </c>
      <c r="F1488" s="11">
        <v>1</v>
      </c>
      <c r="G1488" s="11">
        <v>0</v>
      </c>
      <c r="H1488" s="11">
        <v>0</v>
      </c>
      <c r="I1488" s="11">
        <v>0</v>
      </c>
      <c r="J1488" s="11">
        <v>0</v>
      </c>
      <c r="K1488" s="11">
        <v>0</v>
      </c>
      <c r="L1488" s="11">
        <v>0</v>
      </c>
      <c r="M1488" s="11">
        <v>0</v>
      </c>
      <c r="N1488" s="11">
        <v>0</v>
      </c>
      <c r="O1488" s="11">
        <v>0</v>
      </c>
      <c r="P1488" s="11">
        <v>1</v>
      </c>
      <c r="Q1488" s="11">
        <v>2016021413</v>
      </c>
      <c r="R1488" s="11">
        <v>13</v>
      </c>
    </row>
    <row r="1489" spans="1:18">
      <c r="A1489" t="str">
        <f t="shared" si="23"/>
        <v>13-2016021413-10_45_47</v>
      </c>
      <c r="B1489" s="11" t="s">
        <v>1018</v>
      </c>
      <c r="C1489" s="11">
        <v>0</v>
      </c>
      <c r="D1489" s="11">
        <v>0</v>
      </c>
      <c r="E1489" s="11">
        <v>0</v>
      </c>
      <c r="F1489" s="11">
        <v>1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1</v>
      </c>
      <c r="Q1489" s="11">
        <v>2016021413</v>
      </c>
      <c r="R1489" s="11">
        <v>13</v>
      </c>
    </row>
    <row r="1490" spans="1:18">
      <c r="A1490" t="str">
        <f t="shared" si="23"/>
        <v>13-2016021413-10_50_47</v>
      </c>
      <c r="B1490" s="11" t="s">
        <v>1019</v>
      </c>
      <c r="C1490" s="11">
        <v>0</v>
      </c>
      <c r="D1490" s="11">
        <v>0</v>
      </c>
      <c r="E1490" s="11">
        <v>0</v>
      </c>
      <c r="F1490" s="11">
        <v>1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1</v>
      </c>
      <c r="Q1490" s="11">
        <v>2016021413</v>
      </c>
      <c r="R1490" s="11">
        <v>13</v>
      </c>
    </row>
    <row r="1491" spans="1:18">
      <c r="A1491" t="str">
        <f t="shared" si="23"/>
        <v>13-2016021413-10_55_47</v>
      </c>
      <c r="B1491" s="11" t="s">
        <v>5009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1</v>
      </c>
      <c r="P1491" s="11">
        <v>0</v>
      </c>
      <c r="Q1491" s="11">
        <v>2016021413</v>
      </c>
      <c r="R1491" s="11">
        <v>13</v>
      </c>
    </row>
    <row r="1492" spans="1:18">
      <c r="A1492" t="str">
        <f t="shared" si="23"/>
        <v>13-2016021413-11_00_47</v>
      </c>
      <c r="B1492" s="11" t="s">
        <v>5010</v>
      </c>
      <c r="C1492" s="11">
        <v>0</v>
      </c>
      <c r="D1492" s="11">
        <v>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1</v>
      </c>
      <c r="P1492" s="11">
        <v>0</v>
      </c>
      <c r="Q1492" s="11">
        <v>2016021413</v>
      </c>
      <c r="R1492" s="11">
        <v>13</v>
      </c>
    </row>
    <row r="1493" spans="1:18">
      <c r="A1493" t="str">
        <f t="shared" si="23"/>
        <v>13-2016021413-11_05_46</v>
      </c>
      <c r="B1493" s="11" t="s">
        <v>5011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1</v>
      </c>
      <c r="P1493" s="11">
        <v>0</v>
      </c>
      <c r="Q1493" s="11">
        <v>2016021413</v>
      </c>
      <c r="R1493" s="11">
        <v>13</v>
      </c>
    </row>
    <row r="1494" spans="1:18">
      <c r="A1494" t="str">
        <f t="shared" si="23"/>
        <v>13-2016021413-11_10_46</v>
      </c>
      <c r="B1494" s="11" t="s">
        <v>5012</v>
      </c>
      <c r="C1494" s="11">
        <v>0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1</v>
      </c>
      <c r="P1494" s="11">
        <v>0</v>
      </c>
      <c r="Q1494" s="11">
        <v>2016021413</v>
      </c>
      <c r="R1494" s="11">
        <v>13</v>
      </c>
    </row>
    <row r="1495" spans="1:18">
      <c r="A1495" t="str">
        <f t="shared" si="23"/>
        <v>13-2016021413-11_15_46</v>
      </c>
      <c r="B1495" s="11" t="s">
        <v>5013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1</v>
      </c>
      <c r="P1495" s="11">
        <v>0</v>
      </c>
      <c r="Q1495" s="11">
        <v>2016021413</v>
      </c>
      <c r="R1495" s="11">
        <v>13</v>
      </c>
    </row>
    <row r="1496" spans="1:18">
      <c r="A1496" t="str">
        <f t="shared" si="23"/>
        <v>13-2016021413-11_20_46</v>
      </c>
      <c r="B1496" s="11" t="s">
        <v>1021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1</v>
      </c>
      <c r="O1496" s="11">
        <v>0</v>
      </c>
      <c r="P1496" s="11">
        <v>0</v>
      </c>
      <c r="Q1496" s="11">
        <v>2016021413</v>
      </c>
      <c r="R1496" s="11">
        <v>13</v>
      </c>
    </row>
    <row r="1497" spans="1:18">
      <c r="A1497" t="str">
        <f t="shared" si="23"/>
        <v>13-2016021413-11_25_45</v>
      </c>
      <c r="B1497" s="11" t="s">
        <v>1022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1</v>
      </c>
      <c r="O1497" s="11">
        <v>0</v>
      </c>
      <c r="P1497" s="11">
        <v>0</v>
      </c>
      <c r="Q1497" s="11">
        <v>2016021413</v>
      </c>
      <c r="R1497" s="11">
        <v>13</v>
      </c>
    </row>
    <row r="1498" spans="1:18">
      <c r="A1498" t="str">
        <f t="shared" si="23"/>
        <v>13-2016021413-11_30_45</v>
      </c>
      <c r="B1498" s="11" t="s">
        <v>1023</v>
      </c>
      <c r="C1498" s="11">
        <v>0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1</v>
      </c>
      <c r="O1498" s="11">
        <v>0</v>
      </c>
      <c r="P1498" s="11">
        <v>0</v>
      </c>
      <c r="Q1498" s="11">
        <v>2016021413</v>
      </c>
      <c r="R1498" s="11">
        <v>13</v>
      </c>
    </row>
    <row r="1499" spans="1:18">
      <c r="A1499" t="str">
        <f t="shared" si="23"/>
        <v>13-2016021413-11_35_45</v>
      </c>
      <c r="B1499" s="11" t="s">
        <v>1024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1</v>
      </c>
      <c r="O1499" s="11">
        <v>0</v>
      </c>
      <c r="P1499" s="11">
        <v>0</v>
      </c>
      <c r="Q1499" s="11">
        <v>2016021413</v>
      </c>
      <c r="R1499" s="11">
        <v>13</v>
      </c>
    </row>
    <row r="1500" spans="1:18">
      <c r="A1500" t="str">
        <f t="shared" si="23"/>
        <v>13-2016021413-11_40_45</v>
      </c>
      <c r="B1500" s="11" t="s">
        <v>1025</v>
      </c>
      <c r="C1500" s="11">
        <v>0</v>
      </c>
      <c r="D1500" s="11">
        <v>0</v>
      </c>
      <c r="E1500" s="11">
        <v>0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</v>
      </c>
      <c r="L1500" s="11">
        <v>0</v>
      </c>
      <c r="M1500" s="11">
        <v>0</v>
      </c>
      <c r="N1500" s="11">
        <v>1</v>
      </c>
      <c r="O1500" s="11">
        <v>0</v>
      </c>
      <c r="P1500" s="11">
        <v>0</v>
      </c>
      <c r="Q1500" s="11">
        <v>2016021413</v>
      </c>
      <c r="R1500" s="11">
        <v>13</v>
      </c>
    </row>
    <row r="1501" spans="1:18">
      <c r="A1501" t="str">
        <f t="shared" si="23"/>
        <v>13-2016021413-11_45_45</v>
      </c>
      <c r="B1501" s="11" t="s">
        <v>1026</v>
      </c>
      <c r="C1501" s="11">
        <v>1</v>
      </c>
      <c r="D1501" s="11">
        <v>1</v>
      </c>
      <c r="E1501" s="11">
        <v>1</v>
      </c>
      <c r="F1501" s="11">
        <v>0</v>
      </c>
      <c r="G1501" s="11">
        <v>0</v>
      </c>
      <c r="H1501" s="11">
        <v>0</v>
      </c>
      <c r="I1501" s="11">
        <v>0</v>
      </c>
      <c r="J1501" s="11">
        <v>1</v>
      </c>
      <c r="K1501" s="11">
        <v>1</v>
      </c>
      <c r="L1501" s="11">
        <v>1</v>
      </c>
      <c r="M1501" s="11">
        <v>0</v>
      </c>
      <c r="N1501" s="11">
        <v>0</v>
      </c>
      <c r="O1501" s="11">
        <v>0</v>
      </c>
      <c r="P1501" s="11">
        <v>0</v>
      </c>
      <c r="Q1501" s="11">
        <v>2016021413</v>
      </c>
      <c r="R1501" s="11">
        <v>13</v>
      </c>
    </row>
    <row r="1502" spans="1:18">
      <c r="A1502" t="str">
        <f t="shared" si="23"/>
        <v>13-2016021413-11_50_44</v>
      </c>
      <c r="B1502" s="11" t="s">
        <v>1029</v>
      </c>
      <c r="C1502" s="11">
        <v>0</v>
      </c>
      <c r="D1502" s="11">
        <v>1</v>
      </c>
      <c r="E1502" s="11">
        <v>1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1</v>
      </c>
      <c r="L1502" s="11">
        <v>1</v>
      </c>
      <c r="M1502" s="11">
        <v>0</v>
      </c>
      <c r="N1502" s="11">
        <v>0</v>
      </c>
      <c r="O1502" s="11">
        <v>0</v>
      </c>
      <c r="P1502" s="11">
        <v>0</v>
      </c>
      <c r="Q1502" s="11">
        <v>2016021413</v>
      </c>
      <c r="R1502" s="11">
        <v>13</v>
      </c>
    </row>
    <row r="1503" spans="1:18">
      <c r="A1503" t="str">
        <f t="shared" si="23"/>
        <v>13-2016021413-11_55_44</v>
      </c>
      <c r="B1503" s="11" t="s">
        <v>1031</v>
      </c>
      <c r="C1503" s="11">
        <v>0</v>
      </c>
      <c r="D1503" s="11">
        <v>0</v>
      </c>
      <c r="E1503" s="11">
        <v>0</v>
      </c>
      <c r="F1503" s="11">
        <v>1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1</v>
      </c>
      <c r="Q1503" s="11">
        <v>2016021413</v>
      </c>
      <c r="R1503" s="11">
        <v>13</v>
      </c>
    </row>
    <row r="1504" spans="1:18">
      <c r="A1504" t="str">
        <f t="shared" si="23"/>
        <v>13-2016021413-12_00_44</v>
      </c>
      <c r="B1504" s="11" t="s">
        <v>1032</v>
      </c>
      <c r="C1504" s="11">
        <v>0</v>
      </c>
      <c r="D1504" s="11">
        <v>0</v>
      </c>
      <c r="E1504" s="11">
        <v>0</v>
      </c>
      <c r="F1504" s="11">
        <v>1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1</v>
      </c>
      <c r="Q1504" s="11">
        <v>2016021413</v>
      </c>
      <c r="R1504" s="11">
        <v>13</v>
      </c>
    </row>
    <row r="1505" spans="1:18">
      <c r="A1505" t="str">
        <f t="shared" si="23"/>
        <v>13-2016021413-12_05_44</v>
      </c>
      <c r="B1505" s="11" t="s">
        <v>5014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1</v>
      </c>
      <c r="P1505" s="11">
        <v>0</v>
      </c>
      <c r="Q1505" s="11">
        <v>2016021413</v>
      </c>
      <c r="R1505" s="11">
        <v>13</v>
      </c>
    </row>
    <row r="1506" spans="1:18">
      <c r="A1506" t="str">
        <f t="shared" si="23"/>
        <v>13-2016021513-09_49_29</v>
      </c>
      <c r="B1506" s="11" t="s">
        <v>5015</v>
      </c>
      <c r="C1506" s="11">
        <v>0</v>
      </c>
      <c r="D1506" s="11">
        <v>0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1</v>
      </c>
      <c r="P1506" s="11">
        <v>0</v>
      </c>
      <c r="Q1506" s="11">
        <v>2016021513</v>
      </c>
      <c r="R1506" s="11">
        <v>13</v>
      </c>
    </row>
    <row r="1507" spans="1:18">
      <c r="A1507" t="str">
        <f t="shared" si="23"/>
        <v>13-2016021513-09_54_28</v>
      </c>
      <c r="B1507" s="11" t="s">
        <v>5016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1</v>
      </c>
      <c r="P1507" s="11">
        <v>0</v>
      </c>
      <c r="Q1507" s="11">
        <v>2016021513</v>
      </c>
      <c r="R1507" s="11">
        <v>13</v>
      </c>
    </row>
    <row r="1508" spans="1:18">
      <c r="A1508" t="str">
        <f t="shared" si="23"/>
        <v>13-2016021513-09_59_28</v>
      </c>
      <c r="B1508" s="11" t="s">
        <v>5017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1</v>
      </c>
      <c r="P1508" s="11">
        <v>0</v>
      </c>
      <c r="Q1508" s="11">
        <v>2016021513</v>
      </c>
      <c r="R1508" s="11">
        <v>13</v>
      </c>
    </row>
    <row r="1509" spans="1:18">
      <c r="A1509" t="str">
        <f t="shared" si="23"/>
        <v>13-2016021513-10_04_28</v>
      </c>
      <c r="B1509" s="11" t="s">
        <v>5018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1</v>
      </c>
      <c r="P1509" s="11">
        <v>0</v>
      </c>
      <c r="Q1509" s="11">
        <v>2016021513</v>
      </c>
      <c r="R1509" s="11">
        <v>13</v>
      </c>
    </row>
    <row r="1510" spans="1:18">
      <c r="A1510" t="str">
        <f t="shared" si="23"/>
        <v>13-2016021513-10_09_27</v>
      </c>
      <c r="B1510" s="11" t="s">
        <v>5019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1</v>
      </c>
      <c r="P1510" s="11">
        <v>0</v>
      </c>
      <c r="Q1510" s="11">
        <v>2016021513</v>
      </c>
      <c r="R1510" s="11">
        <v>13</v>
      </c>
    </row>
    <row r="1511" spans="1:18">
      <c r="A1511" t="str">
        <f t="shared" si="23"/>
        <v>13-2016021513-10_14_27</v>
      </c>
      <c r="B1511" s="11" t="s">
        <v>5020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1</v>
      </c>
      <c r="P1511" s="11">
        <v>0</v>
      </c>
      <c r="Q1511" s="11">
        <v>2016021513</v>
      </c>
      <c r="R1511" s="11">
        <v>13</v>
      </c>
    </row>
    <row r="1512" spans="1:18">
      <c r="A1512" t="str">
        <f t="shared" si="23"/>
        <v>13-2016021513-10_19_27</v>
      </c>
      <c r="B1512" s="11" t="s">
        <v>5021</v>
      </c>
      <c r="C1512" s="11">
        <v>0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1</v>
      </c>
      <c r="P1512" s="11">
        <v>0</v>
      </c>
      <c r="Q1512" s="11">
        <v>2016021513</v>
      </c>
      <c r="R1512" s="11">
        <v>13</v>
      </c>
    </row>
    <row r="1513" spans="1:18">
      <c r="A1513" t="str">
        <f t="shared" si="23"/>
        <v>13-2016021513-10_24_27</v>
      </c>
      <c r="B1513" s="11" t="s">
        <v>5022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1</v>
      </c>
      <c r="P1513" s="11">
        <v>0</v>
      </c>
      <c r="Q1513" s="11">
        <v>2016021513</v>
      </c>
      <c r="R1513" s="11">
        <v>13</v>
      </c>
    </row>
    <row r="1514" spans="1:18">
      <c r="A1514" t="str">
        <f t="shared" si="23"/>
        <v>13-2016021513-10_29_26</v>
      </c>
      <c r="B1514" s="11" t="s">
        <v>1033</v>
      </c>
      <c r="C1514" s="11">
        <v>0</v>
      </c>
      <c r="D1514" s="11">
        <v>0</v>
      </c>
      <c r="E1514" s="11">
        <v>0</v>
      </c>
      <c r="F1514" s="11">
        <v>1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1</v>
      </c>
      <c r="Q1514" s="11">
        <v>2016021513</v>
      </c>
      <c r="R1514" s="11">
        <v>13</v>
      </c>
    </row>
    <row r="1515" spans="1:18">
      <c r="A1515" t="str">
        <f t="shared" si="23"/>
        <v>13-2016021513-10_34_26</v>
      </c>
      <c r="B1515" s="11" t="s">
        <v>1035</v>
      </c>
      <c r="C1515" s="11">
        <v>0</v>
      </c>
      <c r="D1515" s="11">
        <v>0</v>
      </c>
      <c r="E1515" s="11">
        <v>0</v>
      </c>
      <c r="F1515" s="11">
        <v>1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1</v>
      </c>
      <c r="Q1515" s="11">
        <v>2016021513</v>
      </c>
      <c r="R1515" s="11">
        <v>13</v>
      </c>
    </row>
    <row r="1516" spans="1:18">
      <c r="A1516" t="str">
        <f t="shared" si="23"/>
        <v>13-2016021513-10_39_26</v>
      </c>
      <c r="B1516" s="11" t="s">
        <v>5023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1</v>
      </c>
      <c r="P1516" s="11">
        <v>0</v>
      </c>
      <c r="Q1516" s="11">
        <v>2016021513</v>
      </c>
      <c r="R1516" s="11">
        <v>13</v>
      </c>
    </row>
    <row r="1517" spans="1:18">
      <c r="A1517" t="str">
        <f t="shared" si="23"/>
        <v>13-2016021513-10_44_26</v>
      </c>
      <c r="B1517" s="11" t="s">
        <v>1036</v>
      </c>
      <c r="C1517" s="11">
        <v>0</v>
      </c>
      <c r="D1517" s="11">
        <v>0</v>
      </c>
      <c r="E1517" s="11">
        <v>0</v>
      </c>
      <c r="F1517" s="11">
        <v>1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1</v>
      </c>
      <c r="Q1517" s="11">
        <v>2016021513</v>
      </c>
      <c r="R1517" s="11">
        <v>13</v>
      </c>
    </row>
    <row r="1518" spans="1:18">
      <c r="A1518" t="str">
        <f t="shared" si="23"/>
        <v>13-2016021513-10_49_26</v>
      </c>
      <c r="B1518" s="11" t="s">
        <v>1037</v>
      </c>
      <c r="C1518" s="11">
        <v>0</v>
      </c>
      <c r="D1518" s="11">
        <v>0</v>
      </c>
      <c r="E1518" s="11">
        <v>0</v>
      </c>
      <c r="F1518" s="11">
        <v>1</v>
      </c>
      <c r="G1518" s="11">
        <v>0</v>
      </c>
      <c r="H1518" s="11">
        <v>0</v>
      </c>
      <c r="I1518" s="11">
        <v>0</v>
      </c>
      <c r="J1518" s="11">
        <v>0</v>
      </c>
      <c r="K1518" s="11">
        <v>0</v>
      </c>
      <c r="L1518" s="11">
        <v>0</v>
      </c>
      <c r="M1518" s="11">
        <v>0</v>
      </c>
      <c r="N1518" s="11">
        <v>0</v>
      </c>
      <c r="O1518" s="11">
        <v>0</v>
      </c>
      <c r="P1518" s="11">
        <v>1</v>
      </c>
      <c r="Q1518" s="11">
        <v>2016021513</v>
      </c>
      <c r="R1518" s="11">
        <v>13</v>
      </c>
    </row>
    <row r="1519" spans="1:18">
      <c r="A1519" t="str">
        <f t="shared" si="23"/>
        <v>13-2016021513-10_54_25</v>
      </c>
      <c r="B1519" s="11" t="s">
        <v>1038</v>
      </c>
      <c r="C1519" s="11">
        <v>0</v>
      </c>
      <c r="D1519" s="11">
        <v>0</v>
      </c>
      <c r="E1519" s="11">
        <v>0</v>
      </c>
      <c r="F1519" s="11">
        <v>1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1</v>
      </c>
      <c r="Q1519" s="11">
        <v>2016021513</v>
      </c>
      <c r="R1519" s="11">
        <v>13</v>
      </c>
    </row>
    <row r="1520" spans="1:18">
      <c r="A1520" t="str">
        <f t="shared" si="23"/>
        <v>13-2016021513-10_59_25</v>
      </c>
      <c r="B1520" s="11" t="s">
        <v>1039</v>
      </c>
      <c r="C1520" s="11">
        <v>0</v>
      </c>
      <c r="D1520" s="11">
        <v>0</v>
      </c>
      <c r="E1520" s="11">
        <v>0</v>
      </c>
      <c r="F1520" s="11">
        <v>1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1</v>
      </c>
      <c r="Q1520" s="11">
        <v>2016021513</v>
      </c>
      <c r="R1520" s="11">
        <v>13</v>
      </c>
    </row>
    <row r="1521" spans="1:18">
      <c r="A1521" t="str">
        <f t="shared" si="23"/>
        <v>13-2016021513-11_04_25</v>
      </c>
      <c r="B1521" s="11" t="s">
        <v>5024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1</v>
      </c>
      <c r="P1521" s="11">
        <v>0</v>
      </c>
      <c r="Q1521" s="11">
        <v>2016021513</v>
      </c>
      <c r="R1521" s="11">
        <v>13</v>
      </c>
    </row>
    <row r="1522" spans="1:18">
      <c r="A1522" t="str">
        <f t="shared" si="23"/>
        <v>13-2016021513-11_09_25</v>
      </c>
      <c r="B1522" s="11" t="s">
        <v>1041</v>
      </c>
      <c r="C1522" s="11">
        <v>0</v>
      </c>
      <c r="D1522" s="11">
        <v>0</v>
      </c>
      <c r="E1522" s="11">
        <v>0</v>
      </c>
      <c r="F1522" s="11">
        <v>1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1</v>
      </c>
      <c r="Q1522" s="11">
        <v>2016021513</v>
      </c>
      <c r="R1522" s="11">
        <v>13</v>
      </c>
    </row>
    <row r="1523" spans="1:18">
      <c r="A1523" t="str">
        <f t="shared" si="23"/>
        <v>13-2016021513-11_14_24</v>
      </c>
      <c r="B1523" s="11" t="s">
        <v>1042</v>
      </c>
      <c r="C1523" s="11">
        <v>0</v>
      </c>
      <c r="D1523" s="11">
        <v>0</v>
      </c>
      <c r="E1523" s="11">
        <v>0</v>
      </c>
      <c r="F1523" s="11">
        <v>1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1</v>
      </c>
      <c r="Q1523" s="11">
        <v>2016021513</v>
      </c>
      <c r="R1523" s="11">
        <v>13</v>
      </c>
    </row>
    <row r="1524" spans="1:18">
      <c r="A1524" t="str">
        <f t="shared" si="23"/>
        <v>13-2016021513-11_19_24</v>
      </c>
      <c r="B1524" s="11" t="s">
        <v>1044</v>
      </c>
      <c r="C1524" s="11">
        <v>0</v>
      </c>
      <c r="D1524" s="11">
        <v>0</v>
      </c>
      <c r="E1524" s="11">
        <v>0</v>
      </c>
      <c r="F1524" s="11">
        <v>1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1</v>
      </c>
      <c r="Q1524" s="11">
        <v>2016021513</v>
      </c>
      <c r="R1524" s="11">
        <v>13</v>
      </c>
    </row>
    <row r="1525" spans="1:18">
      <c r="A1525" t="str">
        <f t="shared" si="23"/>
        <v>13-2016021513-11_24_24</v>
      </c>
      <c r="B1525" s="11" t="s">
        <v>1046</v>
      </c>
      <c r="C1525" s="11">
        <v>0</v>
      </c>
      <c r="D1525" s="11">
        <v>0</v>
      </c>
      <c r="E1525" s="11">
        <v>0</v>
      </c>
      <c r="F1525" s="11">
        <v>1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1</v>
      </c>
      <c r="Q1525" s="11">
        <v>2016021513</v>
      </c>
      <c r="R1525" s="11">
        <v>13</v>
      </c>
    </row>
    <row r="1526" spans="1:18">
      <c r="A1526" t="str">
        <f t="shared" si="23"/>
        <v>13-2016021513-11_29_24</v>
      </c>
      <c r="B1526" s="11" t="s">
        <v>1048</v>
      </c>
      <c r="C1526" s="11">
        <v>0</v>
      </c>
      <c r="D1526" s="11">
        <v>1</v>
      </c>
      <c r="E1526" s="11">
        <v>1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1</v>
      </c>
      <c r="L1526" s="11">
        <v>1</v>
      </c>
      <c r="M1526" s="11">
        <v>0</v>
      </c>
      <c r="N1526" s="11">
        <v>0</v>
      </c>
      <c r="O1526" s="11">
        <v>0</v>
      </c>
      <c r="P1526" s="11">
        <v>0</v>
      </c>
      <c r="Q1526" s="11">
        <v>2016021513</v>
      </c>
      <c r="R1526" s="11">
        <v>13</v>
      </c>
    </row>
    <row r="1527" spans="1:18">
      <c r="A1527" t="str">
        <f t="shared" si="23"/>
        <v>13-2016021513-11_34_24</v>
      </c>
      <c r="B1527" s="11" t="s">
        <v>1050</v>
      </c>
      <c r="C1527" s="11">
        <v>0</v>
      </c>
      <c r="D1527" s="11">
        <v>1</v>
      </c>
      <c r="E1527" s="11">
        <v>1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1</v>
      </c>
      <c r="L1527" s="11">
        <v>1</v>
      </c>
      <c r="M1527" s="11">
        <v>0</v>
      </c>
      <c r="N1527" s="11">
        <v>0</v>
      </c>
      <c r="O1527" s="11">
        <v>0</v>
      </c>
      <c r="P1527" s="11">
        <v>0</v>
      </c>
      <c r="Q1527" s="11">
        <v>2016021513</v>
      </c>
      <c r="R1527" s="11">
        <v>13</v>
      </c>
    </row>
    <row r="1528" spans="1:18">
      <c r="A1528" t="str">
        <f t="shared" si="23"/>
        <v>13-2016021513-11_39_23</v>
      </c>
      <c r="B1528" s="11" t="s">
        <v>1051</v>
      </c>
      <c r="C1528" s="11">
        <v>0</v>
      </c>
      <c r="D1528" s="11">
        <v>0</v>
      </c>
      <c r="E1528" s="11">
        <v>0</v>
      </c>
      <c r="F1528" s="11">
        <v>1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1</v>
      </c>
      <c r="Q1528" s="11">
        <v>2016021513</v>
      </c>
      <c r="R1528" s="11">
        <v>13</v>
      </c>
    </row>
    <row r="1529" spans="1:18">
      <c r="A1529" t="str">
        <f t="shared" si="23"/>
        <v>13-2016021513-11_44_23</v>
      </c>
      <c r="B1529" s="11" t="s">
        <v>1052</v>
      </c>
      <c r="C1529" s="11">
        <v>0</v>
      </c>
      <c r="D1529" s="11">
        <v>0</v>
      </c>
      <c r="E1529" s="11">
        <v>0</v>
      </c>
      <c r="F1529" s="11">
        <v>1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1</v>
      </c>
      <c r="Q1529" s="11">
        <v>2016021513</v>
      </c>
      <c r="R1529" s="11">
        <v>13</v>
      </c>
    </row>
    <row r="1530" spans="1:18">
      <c r="A1530" t="str">
        <f t="shared" si="23"/>
        <v>13-2016021513-11_49_23</v>
      </c>
      <c r="B1530" s="11" t="s">
        <v>1053</v>
      </c>
      <c r="C1530" s="11">
        <v>0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1</v>
      </c>
      <c r="O1530" s="11">
        <v>0</v>
      </c>
      <c r="P1530" s="11">
        <v>0</v>
      </c>
      <c r="Q1530" s="11">
        <v>2016021513</v>
      </c>
      <c r="R1530" s="11">
        <v>13</v>
      </c>
    </row>
    <row r="1531" spans="1:18">
      <c r="A1531" t="str">
        <f t="shared" si="23"/>
        <v>13-2016021513-11_54_23</v>
      </c>
      <c r="B1531" s="11" t="s">
        <v>1054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1</v>
      </c>
      <c r="O1531" s="11">
        <v>0</v>
      </c>
      <c r="P1531" s="11">
        <v>0</v>
      </c>
      <c r="Q1531" s="11">
        <v>2016021513</v>
      </c>
      <c r="R1531" s="11">
        <v>13</v>
      </c>
    </row>
    <row r="1532" spans="1:18">
      <c r="A1532" t="str">
        <f t="shared" si="23"/>
        <v>13-2016021513-11_59_23</v>
      </c>
      <c r="B1532" s="11" t="s">
        <v>1055</v>
      </c>
      <c r="C1532" s="11">
        <v>0</v>
      </c>
      <c r="D1532" s="11">
        <v>0</v>
      </c>
      <c r="E1532" s="11">
        <v>0</v>
      </c>
      <c r="F1532" s="11">
        <v>1</v>
      </c>
      <c r="G1532" s="11">
        <v>0</v>
      </c>
      <c r="H1532" s="11">
        <v>0</v>
      </c>
      <c r="I1532" s="11">
        <v>0</v>
      </c>
      <c r="J1532" s="11">
        <v>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1</v>
      </c>
      <c r="Q1532" s="11">
        <v>2016021513</v>
      </c>
      <c r="R1532" s="11">
        <v>13</v>
      </c>
    </row>
    <row r="1533" spans="1:18">
      <c r="A1533" t="str">
        <f t="shared" si="23"/>
        <v>13-2016021513-12_04_22</v>
      </c>
      <c r="B1533" s="11" t="s">
        <v>1056</v>
      </c>
      <c r="C1533" s="11">
        <v>0</v>
      </c>
      <c r="D1533" s="11">
        <v>0</v>
      </c>
      <c r="E1533" s="11">
        <v>0</v>
      </c>
      <c r="F1533" s="11">
        <v>1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1</v>
      </c>
      <c r="Q1533" s="11">
        <v>2016021513</v>
      </c>
      <c r="R1533" s="11">
        <v>13</v>
      </c>
    </row>
    <row r="1534" spans="1:18">
      <c r="A1534" t="str">
        <f t="shared" si="23"/>
        <v>13-2016021513-12_09_22</v>
      </c>
      <c r="B1534" s="11" t="s">
        <v>1057</v>
      </c>
      <c r="C1534" s="11">
        <v>0</v>
      </c>
      <c r="D1534" s="11">
        <v>0</v>
      </c>
      <c r="E1534" s="11">
        <v>0</v>
      </c>
      <c r="F1534" s="11">
        <v>1</v>
      </c>
      <c r="G1534" s="11">
        <v>0</v>
      </c>
      <c r="H1534" s="11">
        <v>0</v>
      </c>
      <c r="I1534" s="11">
        <v>0</v>
      </c>
      <c r="J1534" s="11">
        <v>0</v>
      </c>
      <c r="K1534" s="11">
        <v>0</v>
      </c>
      <c r="L1534" s="11">
        <v>0</v>
      </c>
      <c r="M1534" s="11">
        <v>0</v>
      </c>
      <c r="N1534" s="11">
        <v>0</v>
      </c>
      <c r="O1534" s="11">
        <v>0</v>
      </c>
      <c r="P1534" s="11">
        <v>1</v>
      </c>
      <c r="Q1534" s="11">
        <v>2016021513</v>
      </c>
      <c r="R1534" s="11">
        <v>13</v>
      </c>
    </row>
    <row r="1535" spans="1:18">
      <c r="A1535" t="str">
        <f t="shared" si="23"/>
        <v>13-2016021513-12_14_22</v>
      </c>
      <c r="B1535" s="11" t="s">
        <v>1058</v>
      </c>
      <c r="C1535" s="11">
        <v>0</v>
      </c>
      <c r="D1535" s="11">
        <v>0</v>
      </c>
      <c r="E1535" s="11">
        <v>0</v>
      </c>
      <c r="F1535" s="11">
        <v>1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1</v>
      </c>
      <c r="Q1535" s="11">
        <v>2016021513</v>
      </c>
      <c r="R1535" s="11">
        <v>13</v>
      </c>
    </row>
    <row r="1536" spans="1:18">
      <c r="A1536" t="str">
        <f t="shared" si="23"/>
        <v>13-2016021513-12_19_22</v>
      </c>
      <c r="B1536" s="11" t="s">
        <v>1059</v>
      </c>
      <c r="C1536" s="11">
        <v>0</v>
      </c>
      <c r="D1536" s="11">
        <v>0</v>
      </c>
      <c r="E1536" s="11">
        <v>0</v>
      </c>
      <c r="F1536" s="11">
        <v>0</v>
      </c>
      <c r="G1536" s="11">
        <v>0</v>
      </c>
      <c r="H1536" s="11">
        <v>0</v>
      </c>
      <c r="I1536" s="11">
        <v>0</v>
      </c>
      <c r="J1536" s="11">
        <v>0</v>
      </c>
      <c r="K1536" s="11">
        <v>0</v>
      </c>
      <c r="L1536" s="11">
        <v>0</v>
      </c>
      <c r="M1536" s="11">
        <v>0</v>
      </c>
      <c r="N1536" s="11">
        <v>1</v>
      </c>
      <c r="O1536" s="11">
        <v>0</v>
      </c>
      <c r="P1536" s="11">
        <v>0</v>
      </c>
      <c r="Q1536" s="11">
        <v>2016021513</v>
      </c>
      <c r="R1536" s="11">
        <v>13</v>
      </c>
    </row>
    <row r="1537" spans="1:18">
      <c r="A1537" t="str">
        <f t="shared" si="23"/>
        <v>13-2016021513-12_24_21</v>
      </c>
      <c r="B1537" s="11" t="s">
        <v>1060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1</v>
      </c>
      <c r="O1537" s="11">
        <v>0</v>
      </c>
      <c r="P1537" s="11">
        <v>0</v>
      </c>
      <c r="Q1537" s="11">
        <v>2016021513</v>
      </c>
      <c r="R1537" s="11">
        <v>13</v>
      </c>
    </row>
    <row r="1538" spans="1:18">
      <c r="A1538" t="str">
        <f t="shared" ref="A1538:A1601" si="24">R1538&amp;"-"&amp;Q1538&amp;"-"&amp;B1538</f>
        <v>13-2016021513-12_29_21</v>
      </c>
      <c r="B1538" s="11" t="s">
        <v>1061</v>
      </c>
      <c r="C1538" s="11">
        <v>1</v>
      </c>
      <c r="D1538" s="11">
        <v>0</v>
      </c>
      <c r="E1538" s="11">
        <v>0</v>
      </c>
      <c r="F1538" s="11">
        <v>0</v>
      </c>
      <c r="G1538" s="11">
        <v>1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2016021513</v>
      </c>
      <c r="R1538" s="11">
        <v>13</v>
      </c>
    </row>
    <row r="1539" spans="1:18">
      <c r="A1539" t="str">
        <f t="shared" si="24"/>
        <v>13-2016021513-12_34_21</v>
      </c>
      <c r="B1539" s="11" t="s">
        <v>1062</v>
      </c>
      <c r="C1539" s="11">
        <v>1</v>
      </c>
      <c r="D1539" s="11">
        <v>0</v>
      </c>
      <c r="E1539" s="11">
        <v>0</v>
      </c>
      <c r="F1539" s="11">
        <v>0</v>
      </c>
      <c r="G1539" s="11">
        <v>1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2016021513</v>
      </c>
      <c r="R1539" s="11">
        <v>13</v>
      </c>
    </row>
    <row r="1540" spans="1:18">
      <c r="A1540" t="str">
        <f t="shared" si="24"/>
        <v>13-2016021513-12_39_21</v>
      </c>
      <c r="B1540" s="11" t="s">
        <v>1063</v>
      </c>
      <c r="C1540" s="11">
        <v>0</v>
      </c>
      <c r="D1540" s="11">
        <v>0</v>
      </c>
      <c r="E1540" s="11">
        <v>0</v>
      </c>
      <c r="F1540" s="11">
        <v>1</v>
      </c>
      <c r="G1540" s="11">
        <v>0</v>
      </c>
      <c r="H1540" s="11">
        <v>0</v>
      </c>
      <c r="I1540" s="11">
        <v>0</v>
      </c>
      <c r="J1540" s="11">
        <v>0</v>
      </c>
      <c r="K1540" s="11">
        <v>0</v>
      </c>
      <c r="L1540" s="11">
        <v>0</v>
      </c>
      <c r="M1540" s="11">
        <v>0</v>
      </c>
      <c r="N1540" s="11">
        <v>0</v>
      </c>
      <c r="O1540" s="11">
        <v>0</v>
      </c>
      <c r="P1540" s="11">
        <v>1</v>
      </c>
      <c r="Q1540" s="11">
        <v>2016021513</v>
      </c>
      <c r="R1540" s="11">
        <v>13</v>
      </c>
    </row>
    <row r="1541" spans="1:18">
      <c r="A1541" t="str">
        <f t="shared" si="24"/>
        <v>13-2016021513-12_44_21</v>
      </c>
      <c r="B1541" s="11" t="s">
        <v>1065</v>
      </c>
      <c r="C1541" s="11">
        <v>0</v>
      </c>
      <c r="D1541" s="11">
        <v>0</v>
      </c>
      <c r="E1541" s="11">
        <v>0</v>
      </c>
      <c r="F1541" s="11">
        <v>1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1</v>
      </c>
      <c r="Q1541" s="11">
        <v>2016021513</v>
      </c>
      <c r="R1541" s="11">
        <v>13</v>
      </c>
    </row>
    <row r="1542" spans="1:18">
      <c r="A1542" t="str">
        <f t="shared" si="24"/>
        <v>13-2016021513-12_49_20</v>
      </c>
      <c r="B1542" s="11" t="s">
        <v>1066</v>
      </c>
      <c r="C1542" s="11">
        <v>0</v>
      </c>
      <c r="D1542" s="11">
        <v>0</v>
      </c>
      <c r="E1542" s="11">
        <v>0</v>
      </c>
      <c r="F1542" s="11">
        <v>1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11">
        <v>1</v>
      </c>
      <c r="Q1542" s="11">
        <v>2016021513</v>
      </c>
      <c r="R1542" s="11">
        <v>13</v>
      </c>
    </row>
    <row r="1543" spans="1:18">
      <c r="A1543" t="str">
        <f t="shared" si="24"/>
        <v>13-2016021513-12_54_20</v>
      </c>
      <c r="B1543" s="11" t="s">
        <v>1067</v>
      </c>
      <c r="C1543" s="11">
        <v>0</v>
      </c>
      <c r="D1543" s="11">
        <v>0</v>
      </c>
      <c r="E1543" s="11">
        <v>0</v>
      </c>
      <c r="F1543" s="11">
        <v>1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1</v>
      </c>
      <c r="Q1543" s="11">
        <v>2016021513</v>
      </c>
      <c r="R1543" s="11">
        <v>13</v>
      </c>
    </row>
    <row r="1544" spans="1:18">
      <c r="A1544" t="str">
        <f t="shared" si="24"/>
        <v>13-2016021513-12_59_20</v>
      </c>
      <c r="B1544" s="11" t="s">
        <v>1068</v>
      </c>
      <c r="C1544" s="11">
        <v>0</v>
      </c>
      <c r="D1544" s="11">
        <v>0</v>
      </c>
      <c r="E1544" s="11">
        <v>0</v>
      </c>
      <c r="F1544" s="11">
        <v>1</v>
      </c>
      <c r="G1544" s="11">
        <v>0</v>
      </c>
      <c r="H1544" s="11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1</v>
      </c>
      <c r="Q1544" s="11">
        <v>2016021513</v>
      </c>
      <c r="R1544" s="11">
        <v>13</v>
      </c>
    </row>
    <row r="1545" spans="1:18">
      <c r="A1545" t="str">
        <f t="shared" si="24"/>
        <v>13-2016021513-13_04_20</v>
      </c>
      <c r="B1545" s="11" t="s">
        <v>1069</v>
      </c>
      <c r="C1545" s="11">
        <v>0</v>
      </c>
      <c r="D1545" s="11">
        <v>0</v>
      </c>
      <c r="E1545" s="11">
        <v>0</v>
      </c>
      <c r="F1545" s="11">
        <v>1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1</v>
      </c>
      <c r="Q1545" s="11">
        <v>2016021513</v>
      </c>
      <c r="R1545" s="11">
        <v>13</v>
      </c>
    </row>
    <row r="1546" spans="1:18">
      <c r="A1546" t="str">
        <f t="shared" si="24"/>
        <v>13-2016021513-13_09_19</v>
      </c>
      <c r="B1546" s="11" t="s">
        <v>5025</v>
      </c>
      <c r="C1546" s="11">
        <v>0</v>
      </c>
      <c r="D1546" s="11">
        <v>0</v>
      </c>
      <c r="E1546" s="11">
        <v>0</v>
      </c>
      <c r="F1546" s="11">
        <v>0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1</v>
      </c>
      <c r="P1546" s="11">
        <v>0</v>
      </c>
      <c r="Q1546" s="11">
        <v>2016021513</v>
      </c>
      <c r="R1546" s="11">
        <v>13</v>
      </c>
    </row>
    <row r="1547" spans="1:18">
      <c r="A1547" t="str">
        <f t="shared" si="24"/>
        <v>13-2016021513-13_14_19</v>
      </c>
      <c r="B1547" s="11" t="s">
        <v>5026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1</v>
      </c>
      <c r="P1547" s="11">
        <v>0</v>
      </c>
      <c r="Q1547" s="11">
        <v>2016021513</v>
      </c>
      <c r="R1547" s="11">
        <v>13</v>
      </c>
    </row>
    <row r="1548" spans="1:18">
      <c r="A1548" t="str">
        <f t="shared" si="24"/>
        <v>13-2016021513-13_19_19</v>
      </c>
      <c r="B1548" s="11" t="s">
        <v>5027</v>
      </c>
      <c r="C1548" s="11">
        <v>0</v>
      </c>
      <c r="D1548" s="11">
        <v>0</v>
      </c>
      <c r="E1548" s="11">
        <v>0</v>
      </c>
      <c r="F1548" s="11">
        <v>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1</v>
      </c>
      <c r="P1548" s="11">
        <v>0</v>
      </c>
      <c r="Q1548" s="11">
        <v>2016021513</v>
      </c>
      <c r="R1548" s="11">
        <v>13</v>
      </c>
    </row>
    <row r="1549" spans="1:18">
      <c r="A1549" t="str">
        <f t="shared" si="24"/>
        <v>13-2016021513-13_24_19</v>
      </c>
      <c r="B1549" s="11" t="s">
        <v>5028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1</v>
      </c>
      <c r="P1549" s="11">
        <v>0</v>
      </c>
      <c r="Q1549" s="11">
        <v>2016021513</v>
      </c>
      <c r="R1549" s="11">
        <v>13</v>
      </c>
    </row>
    <row r="1550" spans="1:18">
      <c r="A1550" t="str">
        <f t="shared" si="24"/>
        <v>13-2016021513-13_29_19</v>
      </c>
      <c r="B1550" s="11" t="s">
        <v>5029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1</v>
      </c>
      <c r="P1550" s="11">
        <v>0</v>
      </c>
      <c r="Q1550" s="11">
        <v>2016021513</v>
      </c>
      <c r="R1550" s="11">
        <v>13</v>
      </c>
    </row>
    <row r="1551" spans="1:18">
      <c r="A1551" t="str">
        <f t="shared" si="24"/>
        <v>13-2016021513-13_34_18</v>
      </c>
      <c r="B1551" s="11" t="s">
        <v>1070</v>
      </c>
      <c r="C1551" s="11">
        <v>0</v>
      </c>
      <c r="D1551" s="11">
        <v>0</v>
      </c>
      <c r="E1551" s="11">
        <v>1</v>
      </c>
      <c r="F1551" s="11">
        <v>0</v>
      </c>
      <c r="G1551" s="11">
        <v>0</v>
      </c>
      <c r="H1551" s="11">
        <v>0</v>
      </c>
      <c r="I1551" s="11">
        <v>1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2016021513</v>
      </c>
      <c r="R1551" s="11">
        <v>13</v>
      </c>
    </row>
    <row r="1552" spans="1:18">
      <c r="A1552" t="str">
        <f t="shared" si="24"/>
        <v>13-2016021513-13_39_18</v>
      </c>
      <c r="B1552" s="11" t="s">
        <v>1072</v>
      </c>
      <c r="C1552" s="11">
        <v>0</v>
      </c>
      <c r="D1552" s="11">
        <v>0</v>
      </c>
      <c r="E1552" s="11">
        <v>0</v>
      </c>
      <c r="F1552" s="11">
        <v>1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1</v>
      </c>
      <c r="Q1552" s="11">
        <v>2016021513</v>
      </c>
      <c r="R1552" s="11">
        <v>13</v>
      </c>
    </row>
    <row r="1553" spans="1:18">
      <c r="A1553" t="str">
        <f t="shared" si="24"/>
        <v>13-2016021513-13_44_18</v>
      </c>
      <c r="B1553" s="11" t="s">
        <v>1073</v>
      </c>
      <c r="C1553" s="11">
        <v>0</v>
      </c>
      <c r="D1553" s="11">
        <v>0</v>
      </c>
      <c r="E1553" s="11">
        <v>0</v>
      </c>
      <c r="F1553" s="11">
        <v>1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1</v>
      </c>
      <c r="Q1553" s="11">
        <v>2016021513</v>
      </c>
      <c r="R1553" s="11">
        <v>13</v>
      </c>
    </row>
    <row r="1554" spans="1:18">
      <c r="A1554" t="str">
        <f t="shared" si="24"/>
        <v>13-2016021513-13_49_18</v>
      </c>
      <c r="B1554" s="11" t="s">
        <v>5030</v>
      </c>
      <c r="C1554" s="11">
        <v>0</v>
      </c>
      <c r="D1554" s="11">
        <v>0</v>
      </c>
      <c r="E1554" s="11">
        <v>0</v>
      </c>
      <c r="F1554" s="11">
        <v>0</v>
      </c>
      <c r="G1554" s="11">
        <v>0</v>
      </c>
      <c r="H1554" s="11">
        <v>0</v>
      </c>
      <c r="I1554" s="11">
        <v>0</v>
      </c>
      <c r="J1554" s="11">
        <v>0</v>
      </c>
      <c r="K1554" s="11">
        <v>0</v>
      </c>
      <c r="L1554" s="11">
        <v>0</v>
      </c>
      <c r="M1554" s="11">
        <v>0</v>
      </c>
      <c r="N1554" s="11">
        <v>0</v>
      </c>
      <c r="O1554" s="11">
        <v>1</v>
      </c>
      <c r="P1554" s="11">
        <v>0</v>
      </c>
      <c r="Q1554" s="11">
        <v>2016021513</v>
      </c>
      <c r="R1554" s="11">
        <v>13</v>
      </c>
    </row>
    <row r="1555" spans="1:18">
      <c r="A1555" t="str">
        <f t="shared" si="24"/>
        <v>13-2016021513-13_54_17</v>
      </c>
      <c r="B1555" s="11" t="s">
        <v>1074</v>
      </c>
      <c r="C1555" s="11">
        <v>0</v>
      </c>
      <c r="D1555" s="11">
        <v>0</v>
      </c>
      <c r="E1555" s="11">
        <v>0</v>
      </c>
      <c r="F1555" s="11">
        <v>1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1</v>
      </c>
      <c r="Q1555" s="11">
        <v>2016021513</v>
      </c>
      <c r="R1555" s="11">
        <v>13</v>
      </c>
    </row>
    <row r="1556" spans="1:18">
      <c r="A1556" t="str">
        <f t="shared" si="24"/>
        <v>13-2016021513-13_59_17</v>
      </c>
      <c r="B1556" s="11" t="s">
        <v>1075</v>
      </c>
      <c r="C1556" s="11">
        <v>0</v>
      </c>
      <c r="D1556" s="11">
        <v>0</v>
      </c>
      <c r="E1556" s="11">
        <v>0</v>
      </c>
      <c r="F1556" s="11">
        <v>1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1</v>
      </c>
      <c r="Q1556" s="11">
        <v>2016021513</v>
      </c>
      <c r="R1556" s="11">
        <v>13</v>
      </c>
    </row>
    <row r="1557" spans="1:18">
      <c r="A1557" t="str">
        <f t="shared" si="24"/>
        <v>13-2016021513-14_04_17</v>
      </c>
      <c r="B1557" s="11" t="s">
        <v>1076</v>
      </c>
      <c r="C1557" s="11">
        <v>0</v>
      </c>
      <c r="D1557" s="11">
        <v>0</v>
      </c>
      <c r="E1557" s="11">
        <v>0</v>
      </c>
      <c r="F1557" s="11">
        <v>1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1</v>
      </c>
      <c r="Q1557" s="11">
        <v>2016021513</v>
      </c>
      <c r="R1557" s="11">
        <v>13</v>
      </c>
    </row>
    <row r="1558" spans="1:18">
      <c r="A1558" t="str">
        <f t="shared" si="24"/>
        <v>13-2016021513-14_09_17</v>
      </c>
      <c r="B1558" s="11" t="s">
        <v>1077</v>
      </c>
      <c r="C1558" s="11">
        <v>0</v>
      </c>
      <c r="D1558" s="11">
        <v>0</v>
      </c>
      <c r="E1558" s="11">
        <v>0</v>
      </c>
      <c r="F1558" s="11">
        <v>1</v>
      </c>
      <c r="G1558" s="11">
        <v>0</v>
      </c>
      <c r="H1558" s="11">
        <v>0</v>
      </c>
      <c r="I1558" s="11">
        <v>0</v>
      </c>
      <c r="J1558" s="11">
        <v>0</v>
      </c>
      <c r="K1558" s="11">
        <v>0</v>
      </c>
      <c r="L1558" s="11">
        <v>0</v>
      </c>
      <c r="M1558" s="11">
        <v>0</v>
      </c>
      <c r="N1558" s="11">
        <v>0</v>
      </c>
      <c r="O1558" s="11">
        <v>0</v>
      </c>
      <c r="P1558" s="11">
        <v>1</v>
      </c>
      <c r="Q1558" s="11">
        <v>2016021513</v>
      </c>
      <c r="R1558" s="11">
        <v>13</v>
      </c>
    </row>
    <row r="1559" spans="1:18">
      <c r="A1559" t="str">
        <f t="shared" si="24"/>
        <v>13-2016021513-14_14_17</v>
      </c>
      <c r="B1559" s="11" t="s">
        <v>1078</v>
      </c>
      <c r="C1559" s="11">
        <v>0</v>
      </c>
      <c r="D1559" s="11">
        <v>0</v>
      </c>
      <c r="E1559" s="11">
        <v>0</v>
      </c>
      <c r="F1559" s="11">
        <v>1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1</v>
      </c>
      <c r="Q1559" s="11">
        <v>2016021513</v>
      </c>
      <c r="R1559" s="11">
        <v>13</v>
      </c>
    </row>
    <row r="1560" spans="1:18">
      <c r="A1560" t="str">
        <f t="shared" si="24"/>
        <v>13-2016021513-14_19_16</v>
      </c>
      <c r="B1560" s="11" t="s">
        <v>1079</v>
      </c>
      <c r="C1560" s="11">
        <v>0</v>
      </c>
      <c r="D1560" s="11">
        <v>0</v>
      </c>
      <c r="E1560" s="11">
        <v>0</v>
      </c>
      <c r="F1560" s="11">
        <v>1</v>
      </c>
      <c r="G1560" s="11"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0</v>
      </c>
      <c r="P1560" s="11">
        <v>1</v>
      </c>
      <c r="Q1560" s="11">
        <v>2016021513</v>
      </c>
      <c r="R1560" s="11">
        <v>13</v>
      </c>
    </row>
    <row r="1561" spans="1:18">
      <c r="A1561" t="str">
        <f t="shared" si="24"/>
        <v>13-2016021513-14_24_16</v>
      </c>
      <c r="B1561" s="11" t="s">
        <v>1080</v>
      </c>
      <c r="C1561" s="11">
        <v>0</v>
      </c>
      <c r="D1561" s="11">
        <v>0</v>
      </c>
      <c r="E1561" s="11">
        <v>0</v>
      </c>
      <c r="F1561" s="11">
        <v>1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1</v>
      </c>
      <c r="Q1561" s="11">
        <v>2016021513</v>
      </c>
      <c r="R1561" s="11">
        <v>13</v>
      </c>
    </row>
    <row r="1562" spans="1:18">
      <c r="A1562" t="str">
        <f t="shared" si="24"/>
        <v>13-2016021513-14_29_16</v>
      </c>
      <c r="B1562" s="11" t="s">
        <v>1081</v>
      </c>
      <c r="C1562" s="11">
        <v>0</v>
      </c>
      <c r="D1562" s="11">
        <v>0</v>
      </c>
      <c r="E1562" s="11">
        <v>0</v>
      </c>
      <c r="F1562" s="11">
        <v>1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1</v>
      </c>
      <c r="Q1562" s="11">
        <v>2016021513</v>
      </c>
      <c r="R1562" s="11">
        <v>13</v>
      </c>
    </row>
    <row r="1563" spans="1:18">
      <c r="A1563" t="str">
        <f t="shared" si="24"/>
        <v>13-2016021513-14_34_16</v>
      </c>
      <c r="B1563" s="11" t="s">
        <v>1082</v>
      </c>
      <c r="C1563" s="11">
        <v>0</v>
      </c>
      <c r="D1563" s="11">
        <v>0</v>
      </c>
      <c r="E1563" s="11">
        <v>0</v>
      </c>
      <c r="F1563" s="11">
        <v>1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1</v>
      </c>
      <c r="Q1563" s="11">
        <v>2016021513</v>
      </c>
      <c r="R1563" s="11">
        <v>13</v>
      </c>
    </row>
    <row r="1564" spans="1:18">
      <c r="A1564" t="str">
        <f t="shared" si="24"/>
        <v>13-2016021513-14_54_15</v>
      </c>
      <c r="B1564" s="11" t="s">
        <v>1084</v>
      </c>
      <c r="C1564" s="11">
        <v>0</v>
      </c>
      <c r="D1564" s="11">
        <v>0</v>
      </c>
      <c r="E1564" s="11">
        <v>0</v>
      </c>
      <c r="F1564" s="11">
        <v>0</v>
      </c>
      <c r="G1564" s="11">
        <v>0</v>
      </c>
      <c r="H1564" s="11">
        <v>0</v>
      </c>
      <c r="I1564" s="11">
        <v>0</v>
      </c>
      <c r="J1564" s="11">
        <v>0</v>
      </c>
      <c r="K1564" s="11">
        <v>0</v>
      </c>
      <c r="L1564" s="11">
        <v>0</v>
      </c>
      <c r="M1564" s="11">
        <v>0</v>
      </c>
      <c r="N1564" s="11">
        <v>1</v>
      </c>
      <c r="O1564" s="11">
        <v>0</v>
      </c>
      <c r="P1564" s="11">
        <v>0</v>
      </c>
      <c r="Q1564" s="11">
        <v>2016021513</v>
      </c>
      <c r="R1564" s="11">
        <v>13</v>
      </c>
    </row>
    <row r="1565" spans="1:18">
      <c r="A1565" t="str">
        <f t="shared" si="24"/>
        <v>13-2016021513-14_59_15</v>
      </c>
      <c r="B1565" s="11" t="s">
        <v>1085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1</v>
      </c>
      <c r="O1565" s="11">
        <v>0</v>
      </c>
      <c r="P1565" s="11">
        <v>0</v>
      </c>
      <c r="Q1565" s="11">
        <v>2016021513</v>
      </c>
      <c r="R1565" s="11">
        <v>13</v>
      </c>
    </row>
    <row r="1566" spans="1:18">
      <c r="A1566" t="str">
        <f t="shared" si="24"/>
        <v>13-2016021513-15_04_14</v>
      </c>
      <c r="B1566" s="11" t="s">
        <v>1086</v>
      </c>
      <c r="C1566" s="11">
        <v>0</v>
      </c>
      <c r="D1566" s="11">
        <v>0</v>
      </c>
      <c r="E1566" s="11">
        <v>0</v>
      </c>
      <c r="F1566" s="11">
        <v>1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1</v>
      </c>
      <c r="Q1566" s="11">
        <v>2016021513</v>
      </c>
      <c r="R1566" s="11">
        <v>13</v>
      </c>
    </row>
    <row r="1567" spans="1:18">
      <c r="A1567" t="str">
        <f t="shared" si="24"/>
        <v>13-2016021513-15_09_14</v>
      </c>
      <c r="B1567" s="11" t="s">
        <v>1088</v>
      </c>
      <c r="C1567" s="11">
        <v>0</v>
      </c>
      <c r="D1567" s="11">
        <v>0</v>
      </c>
      <c r="E1567" s="11">
        <v>0</v>
      </c>
      <c r="F1567" s="11">
        <v>1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1</v>
      </c>
      <c r="Q1567" s="11">
        <v>2016021513</v>
      </c>
      <c r="R1567" s="11">
        <v>13</v>
      </c>
    </row>
    <row r="1568" spans="1:18">
      <c r="A1568" t="str">
        <f t="shared" si="24"/>
        <v>13-2016021513-15_14_14</v>
      </c>
      <c r="B1568" s="11" t="s">
        <v>1089</v>
      </c>
      <c r="C1568" s="11">
        <v>0</v>
      </c>
      <c r="D1568" s="11">
        <v>0</v>
      </c>
      <c r="E1568" s="11">
        <v>0</v>
      </c>
      <c r="F1568" s="11">
        <v>1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1</v>
      </c>
      <c r="Q1568" s="11">
        <v>2016021513</v>
      </c>
      <c r="R1568" s="11">
        <v>13</v>
      </c>
    </row>
    <row r="1569" spans="1:18">
      <c r="A1569" t="str">
        <f t="shared" si="24"/>
        <v>13-2016021513-15_19_14</v>
      </c>
      <c r="B1569" s="11" t="s">
        <v>1090</v>
      </c>
      <c r="C1569" s="11">
        <v>0</v>
      </c>
      <c r="D1569" s="11">
        <v>0</v>
      </c>
      <c r="E1569" s="11">
        <v>0</v>
      </c>
      <c r="F1569" s="11">
        <v>1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1</v>
      </c>
      <c r="Q1569" s="11">
        <v>2016021513</v>
      </c>
      <c r="R1569" s="11">
        <v>13</v>
      </c>
    </row>
    <row r="1570" spans="1:18">
      <c r="A1570" t="str">
        <f t="shared" si="24"/>
        <v>13-2016021513-15_24_14</v>
      </c>
      <c r="B1570" s="11" t="s">
        <v>1091</v>
      </c>
      <c r="C1570" s="11">
        <v>0</v>
      </c>
      <c r="D1570" s="11">
        <v>0</v>
      </c>
      <c r="E1570" s="11">
        <v>0</v>
      </c>
      <c r="F1570" s="11">
        <v>1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1</v>
      </c>
      <c r="Q1570" s="11">
        <v>2016021513</v>
      </c>
      <c r="R1570" s="11">
        <v>13</v>
      </c>
    </row>
    <row r="1571" spans="1:18">
      <c r="A1571" t="str">
        <f t="shared" si="24"/>
        <v>13-2016021513-15_29_13</v>
      </c>
      <c r="B1571" s="11" t="s">
        <v>1092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1</v>
      </c>
      <c r="O1571" s="11">
        <v>0</v>
      </c>
      <c r="P1571" s="11">
        <v>0</v>
      </c>
      <c r="Q1571" s="11">
        <v>2016021513</v>
      </c>
      <c r="R1571" s="11">
        <v>13</v>
      </c>
    </row>
    <row r="1572" spans="1:18">
      <c r="A1572" t="str">
        <f t="shared" si="24"/>
        <v>13-2016021513-15_34_13</v>
      </c>
      <c r="B1572" s="11" t="s">
        <v>1093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1</v>
      </c>
      <c r="O1572" s="11">
        <v>0</v>
      </c>
      <c r="P1572" s="11">
        <v>0</v>
      </c>
      <c r="Q1572" s="11">
        <v>2016021513</v>
      </c>
      <c r="R1572" s="11">
        <v>13</v>
      </c>
    </row>
    <row r="1573" spans="1:18">
      <c r="A1573" t="str">
        <f t="shared" si="24"/>
        <v>13-2016021513-15_39_13</v>
      </c>
      <c r="B1573" s="11" t="s">
        <v>1094</v>
      </c>
      <c r="C1573" s="11">
        <v>0</v>
      </c>
      <c r="D1573" s="11">
        <v>0</v>
      </c>
      <c r="E1573" s="11">
        <v>0</v>
      </c>
      <c r="F1573" s="11">
        <v>1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1</v>
      </c>
      <c r="Q1573" s="11">
        <v>2016021513</v>
      </c>
      <c r="R1573" s="11">
        <v>13</v>
      </c>
    </row>
    <row r="1574" spans="1:18">
      <c r="A1574" t="str">
        <f t="shared" si="24"/>
        <v>13-2016021513-15_44_13</v>
      </c>
      <c r="B1574" s="11" t="s">
        <v>5031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1</v>
      </c>
      <c r="P1574" s="11">
        <v>0</v>
      </c>
      <c r="Q1574" s="11">
        <v>2016021513</v>
      </c>
      <c r="R1574" s="11">
        <v>13</v>
      </c>
    </row>
    <row r="1575" spans="1:18">
      <c r="A1575" t="str">
        <f t="shared" si="24"/>
        <v>13-2016021513-15_49_12</v>
      </c>
      <c r="B1575" s="11" t="s">
        <v>1095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1</v>
      </c>
      <c r="N1575" s="11">
        <v>0</v>
      </c>
      <c r="O1575" s="11">
        <v>0</v>
      </c>
      <c r="P1575" s="11">
        <v>1</v>
      </c>
      <c r="Q1575" s="11">
        <v>2016021513</v>
      </c>
      <c r="R1575" s="11">
        <v>13</v>
      </c>
    </row>
    <row r="1576" spans="1:18">
      <c r="A1576" t="str">
        <f t="shared" si="24"/>
        <v>13-2016021513-15_54_12</v>
      </c>
      <c r="B1576" s="11" t="s">
        <v>1096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1</v>
      </c>
      <c r="O1576" s="11">
        <v>0</v>
      </c>
      <c r="P1576" s="11">
        <v>0</v>
      </c>
      <c r="Q1576" s="11">
        <v>2016021513</v>
      </c>
      <c r="R1576" s="11">
        <v>13</v>
      </c>
    </row>
    <row r="1577" spans="1:18">
      <c r="A1577" t="str">
        <f t="shared" si="24"/>
        <v>13-2016021513-15_59_12</v>
      </c>
      <c r="B1577" s="11" t="s">
        <v>620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1</v>
      </c>
      <c r="P1577" s="11">
        <v>0</v>
      </c>
      <c r="Q1577" s="11">
        <v>2016021513</v>
      </c>
      <c r="R1577" s="11">
        <v>13</v>
      </c>
    </row>
    <row r="1578" spans="1:18">
      <c r="A1578" t="str">
        <f t="shared" si="24"/>
        <v>13-2016021513-16_04_12</v>
      </c>
      <c r="B1578" s="11" t="s">
        <v>621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1</v>
      </c>
      <c r="P1578" s="11">
        <v>0</v>
      </c>
      <c r="Q1578" s="11">
        <v>2016021513</v>
      </c>
      <c r="R1578" s="11">
        <v>13</v>
      </c>
    </row>
    <row r="1579" spans="1:18">
      <c r="A1579" t="str">
        <f t="shared" si="24"/>
        <v>13-2016021513-16_09_12</v>
      </c>
      <c r="B1579" s="11" t="s">
        <v>622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1</v>
      </c>
      <c r="P1579" s="11">
        <v>0</v>
      </c>
      <c r="Q1579" s="11">
        <v>2016021513</v>
      </c>
      <c r="R1579" s="11">
        <v>13</v>
      </c>
    </row>
    <row r="1580" spans="1:18">
      <c r="A1580" t="str">
        <f t="shared" si="24"/>
        <v>13-2016021513-16_14_11</v>
      </c>
      <c r="B1580" s="11" t="s">
        <v>5032</v>
      </c>
      <c r="C1580" s="11">
        <v>0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  <c r="O1580" s="11">
        <v>1</v>
      </c>
      <c r="P1580" s="11">
        <v>0</v>
      </c>
      <c r="Q1580" s="11">
        <v>2016021513</v>
      </c>
      <c r="R1580" s="11">
        <v>13</v>
      </c>
    </row>
    <row r="1581" spans="1:18">
      <c r="A1581" t="str">
        <f t="shared" si="24"/>
        <v>13-2016021513-16_19_11</v>
      </c>
      <c r="B1581" s="11" t="s">
        <v>5033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1</v>
      </c>
      <c r="P1581" s="11">
        <v>0</v>
      </c>
      <c r="Q1581" s="11">
        <v>2016021513</v>
      </c>
      <c r="R1581" s="11">
        <v>13</v>
      </c>
    </row>
    <row r="1582" spans="1:18">
      <c r="A1582" t="str">
        <f t="shared" si="24"/>
        <v>13-2016021513-16_24_11</v>
      </c>
      <c r="B1582" s="11" t="s">
        <v>5034</v>
      </c>
      <c r="C1582" s="11">
        <v>0</v>
      </c>
      <c r="D1582" s="11">
        <v>0</v>
      </c>
      <c r="E1582" s="11">
        <v>0</v>
      </c>
      <c r="F1582" s="11">
        <v>0</v>
      </c>
      <c r="G1582" s="11">
        <v>0</v>
      </c>
      <c r="H1582" s="11">
        <v>0</v>
      </c>
      <c r="I1582" s="11">
        <v>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1</v>
      </c>
      <c r="P1582" s="11">
        <v>0</v>
      </c>
      <c r="Q1582" s="11">
        <v>2016021513</v>
      </c>
      <c r="R1582" s="11">
        <v>13</v>
      </c>
    </row>
    <row r="1583" spans="1:18">
      <c r="A1583" t="str">
        <f t="shared" si="24"/>
        <v>13-2016021513-16_29_11</v>
      </c>
      <c r="B1583" s="11" t="s">
        <v>1097</v>
      </c>
      <c r="C1583" s="11">
        <v>0</v>
      </c>
      <c r="D1583" s="11">
        <v>0</v>
      </c>
      <c r="E1583" s="11">
        <v>0</v>
      </c>
      <c r="F1583" s="11">
        <v>1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1</v>
      </c>
      <c r="Q1583" s="11">
        <v>2016021513</v>
      </c>
      <c r="R1583" s="11">
        <v>13</v>
      </c>
    </row>
    <row r="1584" spans="1:18">
      <c r="A1584" t="str">
        <f t="shared" si="24"/>
        <v>13-2016021513-16_34_10</v>
      </c>
      <c r="B1584" s="11" t="s">
        <v>1099</v>
      </c>
      <c r="C1584" s="11">
        <v>0</v>
      </c>
      <c r="D1584" s="11">
        <v>0</v>
      </c>
      <c r="E1584" s="11">
        <v>0</v>
      </c>
      <c r="F1584" s="11">
        <v>0</v>
      </c>
      <c r="G1584" s="11">
        <v>0</v>
      </c>
      <c r="H1584" s="11">
        <v>0</v>
      </c>
      <c r="I1584" s="11">
        <v>0</v>
      </c>
      <c r="J1584" s="11">
        <v>0</v>
      </c>
      <c r="K1584" s="11">
        <v>0</v>
      </c>
      <c r="L1584" s="11">
        <v>0</v>
      </c>
      <c r="M1584" s="11">
        <v>0</v>
      </c>
      <c r="N1584" s="11">
        <v>1</v>
      </c>
      <c r="O1584" s="11">
        <v>0</v>
      </c>
      <c r="P1584" s="11">
        <v>0</v>
      </c>
      <c r="Q1584" s="11">
        <v>2016021513</v>
      </c>
      <c r="R1584" s="11">
        <v>13</v>
      </c>
    </row>
    <row r="1585" spans="1:18">
      <c r="A1585" t="str">
        <f t="shared" si="24"/>
        <v>13-2016021513-16_39_10</v>
      </c>
      <c r="B1585" s="11" t="s">
        <v>1100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1</v>
      </c>
      <c r="O1585" s="11">
        <v>0</v>
      </c>
      <c r="P1585" s="11">
        <v>0</v>
      </c>
      <c r="Q1585" s="11">
        <v>2016021513</v>
      </c>
      <c r="R1585" s="11">
        <v>13</v>
      </c>
    </row>
    <row r="1586" spans="1:18">
      <c r="A1586" t="str">
        <f t="shared" si="24"/>
        <v>13-2016021513-16_44_10</v>
      </c>
      <c r="B1586" s="11" t="s">
        <v>5035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1</v>
      </c>
      <c r="P1586" s="11">
        <v>0</v>
      </c>
      <c r="Q1586" s="11">
        <v>2016021513</v>
      </c>
      <c r="R1586" s="11">
        <v>13</v>
      </c>
    </row>
    <row r="1587" spans="1:18">
      <c r="A1587" t="str">
        <f t="shared" si="24"/>
        <v>13-2016021513-16_49_10</v>
      </c>
      <c r="B1587" s="11" t="s">
        <v>1101</v>
      </c>
      <c r="C1587" s="11">
        <v>0</v>
      </c>
      <c r="D1587" s="11">
        <v>0</v>
      </c>
      <c r="E1587" s="11">
        <v>0</v>
      </c>
      <c r="F1587" s="11">
        <v>1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1</v>
      </c>
      <c r="Q1587" s="11">
        <v>2016021513</v>
      </c>
      <c r="R1587" s="11">
        <v>13</v>
      </c>
    </row>
    <row r="1588" spans="1:18">
      <c r="A1588" t="str">
        <f t="shared" si="24"/>
        <v>13-2016021513-16_54_10</v>
      </c>
      <c r="B1588" s="11" t="s">
        <v>5036</v>
      </c>
      <c r="C1588" s="11">
        <v>0</v>
      </c>
      <c r="D1588" s="11">
        <v>0</v>
      </c>
      <c r="E1588" s="11">
        <v>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1</v>
      </c>
      <c r="P1588" s="11">
        <v>0</v>
      </c>
      <c r="Q1588" s="11">
        <v>2016021513</v>
      </c>
      <c r="R1588" s="11">
        <v>13</v>
      </c>
    </row>
    <row r="1589" spans="1:18">
      <c r="A1589" t="str">
        <f t="shared" si="24"/>
        <v>13-2016021513-16_59_09</v>
      </c>
      <c r="B1589" s="11" t="s">
        <v>2474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1</v>
      </c>
      <c r="P1589" s="11">
        <v>0</v>
      </c>
      <c r="Q1589" s="11">
        <v>2016021513</v>
      </c>
      <c r="R1589" s="11">
        <v>13</v>
      </c>
    </row>
    <row r="1590" spans="1:18">
      <c r="A1590" t="str">
        <f t="shared" si="24"/>
        <v>13-2016021513-17_04_09</v>
      </c>
      <c r="B1590" s="11" t="s">
        <v>2475</v>
      </c>
      <c r="C1590" s="11">
        <v>0</v>
      </c>
      <c r="D1590" s="11">
        <v>0</v>
      </c>
      <c r="E1590" s="11">
        <v>0</v>
      </c>
      <c r="F1590" s="11">
        <v>0</v>
      </c>
      <c r="G1590" s="11">
        <v>0</v>
      </c>
      <c r="H1590" s="11">
        <v>0</v>
      </c>
      <c r="I1590" s="11">
        <v>0</v>
      </c>
      <c r="J1590" s="11">
        <v>0</v>
      </c>
      <c r="K1590" s="11">
        <v>0</v>
      </c>
      <c r="L1590" s="11">
        <v>0</v>
      </c>
      <c r="M1590" s="11">
        <v>0</v>
      </c>
      <c r="N1590" s="11">
        <v>0</v>
      </c>
      <c r="O1590" s="11">
        <v>1</v>
      </c>
      <c r="P1590" s="11">
        <v>0</v>
      </c>
      <c r="Q1590" s="11">
        <v>2016021513</v>
      </c>
      <c r="R1590" s="11">
        <v>13</v>
      </c>
    </row>
    <row r="1591" spans="1:18">
      <c r="A1591" t="str">
        <f t="shared" si="24"/>
        <v>13-2016021513-17_09_09</v>
      </c>
      <c r="B1591" s="11" t="s">
        <v>1103</v>
      </c>
      <c r="C1591" s="11">
        <v>0</v>
      </c>
      <c r="D1591" s="11">
        <v>0</v>
      </c>
      <c r="E1591" s="11">
        <v>0</v>
      </c>
      <c r="F1591" s="11">
        <v>1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1</v>
      </c>
      <c r="Q1591" s="11">
        <v>2016021513</v>
      </c>
      <c r="R1591" s="11">
        <v>13</v>
      </c>
    </row>
    <row r="1592" spans="1:18">
      <c r="A1592" t="str">
        <f t="shared" si="24"/>
        <v>13-2016021513-17_14_09</v>
      </c>
      <c r="B1592" s="11" t="s">
        <v>5037</v>
      </c>
      <c r="C1592" s="11">
        <v>0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1</v>
      </c>
      <c r="P1592" s="11">
        <v>0</v>
      </c>
      <c r="Q1592" s="11">
        <v>2016021513</v>
      </c>
      <c r="R1592" s="11">
        <v>13</v>
      </c>
    </row>
    <row r="1593" spans="1:18">
      <c r="A1593" t="str">
        <f t="shared" si="24"/>
        <v>13-2016021513-17_19_08</v>
      </c>
      <c r="B1593" s="11" t="s">
        <v>5038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1</v>
      </c>
      <c r="P1593" s="11">
        <v>0</v>
      </c>
      <c r="Q1593" s="11">
        <v>2016021513</v>
      </c>
      <c r="R1593" s="11">
        <v>13</v>
      </c>
    </row>
    <row r="1594" spans="1:18">
      <c r="A1594" t="str">
        <f t="shared" si="24"/>
        <v>13-2016021513-17_24_08</v>
      </c>
      <c r="B1594" s="11" t="s">
        <v>1104</v>
      </c>
      <c r="C1594" s="11">
        <v>0</v>
      </c>
      <c r="D1594" s="11">
        <v>0</v>
      </c>
      <c r="E1594" s="11">
        <v>0</v>
      </c>
      <c r="F1594" s="11">
        <v>0</v>
      </c>
      <c r="G1594" s="11">
        <v>0</v>
      </c>
      <c r="H1594" s="11">
        <v>0</v>
      </c>
      <c r="I1594" s="11">
        <v>0</v>
      </c>
      <c r="J1594" s="11">
        <v>0</v>
      </c>
      <c r="K1594" s="11">
        <v>0</v>
      </c>
      <c r="L1594" s="11">
        <v>0</v>
      </c>
      <c r="M1594" s="11">
        <v>0</v>
      </c>
      <c r="N1594" s="11">
        <v>1</v>
      </c>
      <c r="O1594" s="11">
        <v>0</v>
      </c>
      <c r="P1594" s="11">
        <v>0</v>
      </c>
      <c r="Q1594" s="11">
        <v>2016021513</v>
      </c>
      <c r="R1594" s="11">
        <v>13</v>
      </c>
    </row>
    <row r="1595" spans="1:18">
      <c r="A1595" t="str">
        <f t="shared" si="24"/>
        <v>13-2016021513-17_29_08</v>
      </c>
      <c r="B1595" s="11" t="s">
        <v>5039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1</v>
      </c>
      <c r="P1595" s="11">
        <v>0</v>
      </c>
      <c r="Q1595" s="11">
        <v>2016021513</v>
      </c>
      <c r="R1595" s="11">
        <v>13</v>
      </c>
    </row>
    <row r="1596" spans="1:18">
      <c r="A1596" t="str">
        <f t="shared" si="24"/>
        <v>13-2016021513-17_34_08</v>
      </c>
      <c r="B1596" s="11" t="s">
        <v>1105</v>
      </c>
      <c r="C1596" s="11">
        <v>0</v>
      </c>
      <c r="D1596" s="11">
        <v>0</v>
      </c>
      <c r="E1596" s="11">
        <v>0</v>
      </c>
      <c r="F1596" s="11">
        <v>1</v>
      </c>
      <c r="G1596" s="11">
        <v>0</v>
      </c>
      <c r="H1596" s="11">
        <v>0</v>
      </c>
      <c r="I1596" s="11">
        <v>0</v>
      </c>
      <c r="J1596" s="11">
        <v>0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1</v>
      </c>
      <c r="Q1596" s="11">
        <v>2016021513</v>
      </c>
      <c r="R1596" s="11">
        <v>13</v>
      </c>
    </row>
    <row r="1597" spans="1:18">
      <c r="A1597" t="str">
        <f t="shared" si="24"/>
        <v>13-2016021513-17_39_08</v>
      </c>
      <c r="B1597" s="11" t="s">
        <v>1106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1</v>
      </c>
      <c r="O1597" s="11">
        <v>0</v>
      </c>
      <c r="P1597" s="11">
        <v>0</v>
      </c>
      <c r="Q1597" s="11">
        <v>2016021513</v>
      </c>
      <c r="R1597" s="11">
        <v>13</v>
      </c>
    </row>
    <row r="1598" spans="1:18">
      <c r="A1598" t="str">
        <f t="shared" si="24"/>
        <v>13-2016021513-17_44_07</v>
      </c>
      <c r="B1598" s="11" t="s">
        <v>1107</v>
      </c>
      <c r="C1598" s="11">
        <v>0</v>
      </c>
      <c r="D1598" s="11">
        <v>0</v>
      </c>
      <c r="E1598" s="11">
        <v>0</v>
      </c>
      <c r="F1598" s="11">
        <v>1</v>
      </c>
      <c r="G1598" s="11">
        <v>0</v>
      </c>
      <c r="H1598" s="11">
        <v>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1</v>
      </c>
      <c r="Q1598" s="11">
        <v>2016021513</v>
      </c>
      <c r="R1598" s="11">
        <v>13</v>
      </c>
    </row>
    <row r="1599" spans="1:18">
      <c r="A1599" t="str">
        <f t="shared" si="24"/>
        <v>13-2016021513-17_49_07</v>
      </c>
      <c r="B1599" s="11" t="s">
        <v>1109</v>
      </c>
      <c r="C1599" s="11">
        <v>0</v>
      </c>
      <c r="D1599" s="11">
        <v>0</v>
      </c>
      <c r="E1599" s="11">
        <v>0</v>
      </c>
      <c r="F1599" s="11">
        <v>1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1</v>
      </c>
      <c r="Q1599" s="11">
        <v>2016021513</v>
      </c>
      <c r="R1599" s="11">
        <v>13</v>
      </c>
    </row>
    <row r="1600" spans="1:18">
      <c r="A1600" t="str">
        <f t="shared" si="24"/>
        <v>13-2016021613-08_08_31</v>
      </c>
      <c r="B1600" s="11" t="s">
        <v>1110</v>
      </c>
      <c r="C1600" s="11">
        <v>0</v>
      </c>
      <c r="D1600" s="11">
        <v>0</v>
      </c>
      <c r="E1600" s="11">
        <v>0</v>
      </c>
      <c r="F1600" s="11">
        <v>0</v>
      </c>
      <c r="G1600" s="11">
        <v>0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v>1</v>
      </c>
      <c r="O1600" s="11">
        <v>0</v>
      </c>
      <c r="P1600" s="11">
        <v>0</v>
      </c>
      <c r="Q1600" s="11">
        <v>2016021613</v>
      </c>
      <c r="R1600" s="11">
        <v>13</v>
      </c>
    </row>
    <row r="1601" spans="1:18">
      <c r="A1601" t="str">
        <f t="shared" si="24"/>
        <v>13-2016021613-08_13_30</v>
      </c>
      <c r="B1601" s="11" t="s">
        <v>1111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1</v>
      </c>
      <c r="O1601" s="11">
        <v>0</v>
      </c>
      <c r="P1601" s="11">
        <v>0</v>
      </c>
      <c r="Q1601" s="11">
        <v>2016021613</v>
      </c>
      <c r="R1601" s="11">
        <v>13</v>
      </c>
    </row>
    <row r="1602" spans="1:18">
      <c r="A1602" t="str">
        <f t="shared" ref="A1602:A1665" si="25">R1602&amp;"-"&amp;Q1602&amp;"-"&amp;B1602</f>
        <v>13-2016021613-08_18_30</v>
      </c>
      <c r="B1602" s="11" t="s">
        <v>1112</v>
      </c>
      <c r="C1602" s="11">
        <v>0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0</v>
      </c>
      <c r="N1602" s="11">
        <v>1</v>
      </c>
      <c r="O1602" s="11">
        <v>0</v>
      </c>
      <c r="P1602" s="11">
        <v>0</v>
      </c>
      <c r="Q1602" s="11">
        <v>2016021613</v>
      </c>
      <c r="R1602" s="11">
        <v>13</v>
      </c>
    </row>
    <row r="1603" spans="1:18">
      <c r="A1603" t="str">
        <f t="shared" si="25"/>
        <v>13-2016021613-08_23_29</v>
      </c>
      <c r="B1603" s="11" t="s">
        <v>1113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1</v>
      </c>
      <c r="O1603" s="11">
        <v>0</v>
      </c>
      <c r="P1603" s="11">
        <v>0</v>
      </c>
      <c r="Q1603" s="11">
        <v>2016021613</v>
      </c>
      <c r="R1603" s="11">
        <v>13</v>
      </c>
    </row>
    <row r="1604" spans="1:18">
      <c r="A1604" t="str">
        <f t="shared" si="25"/>
        <v>13-2016021613-08_28_29</v>
      </c>
      <c r="B1604" s="11" t="s">
        <v>1114</v>
      </c>
      <c r="C1604" s="11">
        <v>0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1</v>
      </c>
      <c r="O1604" s="11">
        <v>0</v>
      </c>
      <c r="P1604" s="11">
        <v>0</v>
      </c>
      <c r="Q1604" s="11">
        <v>2016021613</v>
      </c>
      <c r="R1604" s="11">
        <v>13</v>
      </c>
    </row>
    <row r="1605" spans="1:18">
      <c r="A1605" t="str">
        <f t="shared" si="25"/>
        <v>13-2016021613-08_33_29</v>
      </c>
      <c r="B1605" s="11" t="s">
        <v>1115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1</v>
      </c>
      <c r="O1605" s="11">
        <v>0</v>
      </c>
      <c r="P1605" s="11">
        <v>0</v>
      </c>
      <c r="Q1605" s="11">
        <v>2016021613</v>
      </c>
      <c r="R1605" s="11">
        <v>13</v>
      </c>
    </row>
    <row r="1606" spans="1:18">
      <c r="A1606" t="str">
        <f t="shared" si="25"/>
        <v>13-2016021613-08_38_29</v>
      </c>
      <c r="B1606" s="11" t="s">
        <v>1116</v>
      </c>
      <c r="C1606" s="11">
        <v>0</v>
      </c>
      <c r="D1606" s="11">
        <v>1</v>
      </c>
      <c r="E1606" s="11">
        <v>0</v>
      </c>
      <c r="F1606" s="11">
        <v>0</v>
      </c>
      <c r="G1606" s="11">
        <v>0</v>
      </c>
      <c r="H1606" s="11">
        <v>1</v>
      </c>
      <c r="I1606" s="11">
        <v>0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2016021613</v>
      </c>
      <c r="R1606" s="11">
        <v>13</v>
      </c>
    </row>
    <row r="1607" spans="1:18">
      <c r="A1607" t="str">
        <f t="shared" si="25"/>
        <v>13-2016021613-08_43_28</v>
      </c>
      <c r="B1607" s="11" t="s">
        <v>1118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1</v>
      </c>
      <c r="O1607" s="11">
        <v>0</v>
      </c>
      <c r="P1607" s="11">
        <v>0</v>
      </c>
      <c r="Q1607" s="11">
        <v>2016021613</v>
      </c>
      <c r="R1607" s="11">
        <v>13</v>
      </c>
    </row>
    <row r="1608" spans="1:18">
      <c r="A1608" t="str">
        <f t="shared" si="25"/>
        <v>13-2016021613-08_48_28</v>
      </c>
      <c r="B1608" s="11" t="s">
        <v>1119</v>
      </c>
      <c r="C1608" s="11">
        <v>0</v>
      </c>
      <c r="D1608" s="11">
        <v>0</v>
      </c>
      <c r="E1608" s="11">
        <v>0</v>
      </c>
      <c r="F1608" s="11">
        <v>1</v>
      </c>
      <c r="G1608" s="11">
        <v>0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1</v>
      </c>
      <c r="Q1608" s="11">
        <v>2016021613</v>
      </c>
      <c r="R1608" s="11">
        <v>13</v>
      </c>
    </row>
    <row r="1609" spans="1:18">
      <c r="A1609" t="str">
        <f t="shared" si="25"/>
        <v>13-2016021613-08_53_28</v>
      </c>
      <c r="B1609" s="11" t="s">
        <v>1120</v>
      </c>
      <c r="C1609" s="11">
        <v>0</v>
      </c>
      <c r="D1609" s="11">
        <v>0</v>
      </c>
      <c r="E1609" s="11">
        <v>0</v>
      </c>
      <c r="F1609" s="11">
        <v>1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1</v>
      </c>
      <c r="Q1609" s="11">
        <v>2016021613</v>
      </c>
      <c r="R1609" s="11">
        <v>13</v>
      </c>
    </row>
    <row r="1610" spans="1:18">
      <c r="A1610" t="str">
        <f t="shared" si="25"/>
        <v>13-2016021613-08_58_28</v>
      </c>
      <c r="B1610" s="11" t="s">
        <v>1121</v>
      </c>
      <c r="C1610" s="11">
        <v>0</v>
      </c>
      <c r="D1610" s="11">
        <v>1</v>
      </c>
      <c r="E1610" s="11">
        <v>0</v>
      </c>
      <c r="F1610" s="11">
        <v>0</v>
      </c>
      <c r="G1610" s="11">
        <v>0</v>
      </c>
      <c r="H1610" s="11">
        <v>1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  <c r="Q1610" s="11">
        <v>2016021613</v>
      </c>
      <c r="R1610" s="11">
        <v>13</v>
      </c>
    </row>
    <row r="1611" spans="1:18">
      <c r="A1611" t="str">
        <f t="shared" si="25"/>
        <v>13-2016021613-09_03_27</v>
      </c>
      <c r="B1611" s="11" t="s">
        <v>1122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1</v>
      </c>
      <c r="O1611" s="11">
        <v>0</v>
      </c>
      <c r="P1611" s="11">
        <v>0</v>
      </c>
      <c r="Q1611" s="11">
        <v>2016021613</v>
      </c>
      <c r="R1611" s="11">
        <v>13</v>
      </c>
    </row>
    <row r="1612" spans="1:18">
      <c r="A1612" t="str">
        <f t="shared" si="25"/>
        <v>13-2016021613-09_08_27</v>
      </c>
      <c r="B1612" s="11" t="s">
        <v>1123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1</v>
      </c>
      <c r="O1612" s="11">
        <v>0</v>
      </c>
      <c r="P1612" s="11">
        <v>0</v>
      </c>
      <c r="Q1612" s="11">
        <v>2016021613</v>
      </c>
      <c r="R1612" s="11">
        <v>13</v>
      </c>
    </row>
    <row r="1613" spans="1:18">
      <c r="A1613" t="str">
        <f t="shared" si="25"/>
        <v>13-2016021613-09_13_27</v>
      </c>
      <c r="B1613" s="11" t="s">
        <v>1124</v>
      </c>
      <c r="C1613" s="11">
        <v>0</v>
      </c>
      <c r="D1613" s="11">
        <v>1</v>
      </c>
      <c r="E1613" s="11">
        <v>0</v>
      </c>
      <c r="F1613" s="11">
        <v>0</v>
      </c>
      <c r="G1613" s="11">
        <v>0</v>
      </c>
      <c r="H1613" s="11">
        <v>1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2016021613</v>
      </c>
      <c r="R1613" s="11">
        <v>13</v>
      </c>
    </row>
    <row r="1614" spans="1:18">
      <c r="A1614" t="str">
        <f t="shared" si="25"/>
        <v>13-2016021613-09_18_27</v>
      </c>
      <c r="B1614" s="11" t="s">
        <v>1125</v>
      </c>
      <c r="C1614" s="11">
        <v>0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1</v>
      </c>
      <c r="O1614" s="11">
        <v>0</v>
      </c>
      <c r="P1614" s="11">
        <v>0</v>
      </c>
      <c r="Q1614" s="11">
        <v>2016021613</v>
      </c>
      <c r="R1614" s="11">
        <v>13</v>
      </c>
    </row>
    <row r="1615" spans="1:18">
      <c r="A1615" t="str">
        <f t="shared" si="25"/>
        <v>13-2016021613-09_23_27</v>
      </c>
      <c r="B1615" s="11" t="s">
        <v>1126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1</v>
      </c>
      <c r="O1615" s="11">
        <v>0</v>
      </c>
      <c r="P1615" s="11">
        <v>0</v>
      </c>
      <c r="Q1615" s="11">
        <v>2016021613</v>
      </c>
      <c r="R1615" s="11">
        <v>13</v>
      </c>
    </row>
    <row r="1616" spans="1:18">
      <c r="A1616" t="str">
        <f t="shared" si="25"/>
        <v>13-2016021613-09_28_26</v>
      </c>
      <c r="B1616" s="11" t="s">
        <v>1127</v>
      </c>
      <c r="C1616" s="11">
        <v>0</v>
      </c>
      <c r="D1616" s="11">
        <v>0</v>
      </c>
      <c r="E1616" s="11">
        <v>0</v>
      </c>
      <c r="F1616" s="11">
        <v>1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11">
        <v>1</v>
      </c>
      <c r="Q1616" s="11">
        <v>2016021613</v>
      </c>
      <c r="R1616" s="11">
        <v>13</v>
      </c>
    </row>
    <row r="1617" spans="1:18">
      <c r="A1617" t="str">
        <f t="shared" si="25"/>
        <v>13-2016021613-09_33_26</v>
      </c>
      <c r="B1617" s="11" t="s">
        <v>1128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1</v>
      </c>
      <c r="O1617" s="11">
        <v>0</v>
      </c>
      <c r="P1617" s="11">
        <v>0</v>
      </c>
      <c r="Q1617" s="11">
        <v>2016021613</v>
      </c>
      <c r="R1617" s="11">
        <v>13</v>
      </c>
    </row>
    <row r="1618" spans="1:18">
      <c r="A1618" t="str">
        <f t="shared" si="25"/>
        <v>13-2016021613-09_38_26</v>
      </c>
      <c r="B1618" s="11" t="s">
        <v>1129</v>
      </c>
      <c r="C1618" s="11">
        <v>0</v>
      </c>
      <c r="D1618" s="11">
        <v>1</v>
      </c>
      <c r="E1618" s="11">
        <v>0</v>
      </c>
      <c r="F1618" s="11">
        <v>0</v>
      </c>
      <c r="G1618" s="11">
        <v>0</v>
      </c>
      <c r="H1618" s="11">
        <v>1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2016021613</v>
      </c>
      <c r="R1618" s="11">
        <v>13</v>
      </c>
    </row>
    <row r="1619" spans="1:18">
      <c r="A1619" t="str">
        <f t="shared" si="25"/>
        <v>13-2016021613-09_43_26</v>
      </c>
      <c r="B1619" s="11" t="s">
        <v>1131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1</v>
      </c>
      <c r="O1619" s="11">
        <v>0</v>
      </c>
      <c r="P1619" s="11">
        <v>0</v>
      </c>
      <c r="Q1619" s="11">
        <v>2016021613</v>
      </c>
      <c r="R1619" s="11">
        <v>13</v>
      </c>
    </row>
    <row r="1620" spans="1:18">
      <c r="A1620" t="str">
        <f t="shared" si="25"/>
        <v>13-2016021613-09_48_25</v>
      </c>
      <c r="B1620" s="11" t="s">
        <v>1132</v>
      </c>
      <c r="C1620" s="11">
        <v>0</v>
      </c>
      <c r="D1620" s="11">
        <v>1</v>
      </c>
      <c r="E1620" s="11">
        <v>0</v>
      </c>
      <c r="F1620" s="11">
        <v>0</v>
      </c>
      <c r="G1620" s="11">
        <v>0</v>
      </c>
      <c r="H1620" s="11">
        <v>1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2016021613</v>
      </c>
      <c r="R1620" s="11">
        <v>13</v>
      </c>
    </row>
    <row r="1621" spans="1:18">
      <c r="A1621" t="str">
        <f t="shared" si="25"/>
        <v>13-2016021613-09_53_25</v>
      </c>
      <c r="B1621" s="11" t="s">
        <v>1133</v>
      </c>
      <c r="C1621" s="11">
        <v>0</v>
      </c>
      <c r="D1621" s="11">
        <v>1</v>
      </c>
      <c r="E1621" s="11">
        <v>0</v>
      </c>
      <c r="F1621" s="11">
        <v>0</v>
      </c>
      <c r="G1621" s="11">
        <v>0</v>
      </c>
      <c r="H1621" s="11">
        <v>1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2016021613</v>
      </c>
      <c r="R1621" s="11">
        <v>13</v>
      </c>
    </row>
    <row r="1622" spans="1:18">
      <c r="A1622" t="str">
        <f t="shared" si="25"/>
        <v>13-2016021613-09_58_25</v>
      </c>
      <c r="B1622" s="11" t="s">
        <v>1134</v>
      </c>
      <c r="C1622" s="11">
        <v>0</v>
      </c>
      <c r="D1622" s="11">
        <v>0</v>
      </c>
      <c r="E1622" s="11">
        <v>0</v>
      </c>
      <c r="F1622" s="11">
        <v>1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1</v>
      </c>
      <c r="Q1622" s="11">
        <v>2016021613</v>
      </c>
      <c r="R1622" s="11">
        <v>13</v>
      </c>
    </row>
    <row r="1623" spans="1:18">
      <c r="A1623" t="str">
        <f t="shared" si="25"/>
        <v>13-2016021613-10_03_25</v>
      </c>
      <c r="B1623" s="11" t="s">
        <v>1135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1</v>
      </c>
      <c r="O1623" s="11">
        <v>0</v>
      </c>
      <c r="P1623" s="11">
        <v>0</v>
      </c>
      <c r="Q1623" s="11">
        <v>2016021613</v>
      </c>
      <c r="R1623" s="11">
        <v>13</v>
      </c>
    </row>
    <row r="1624" spans="1:18">
      <c r="A1624" t="str">
        <f t="shared" si="25"/>
        <v>13-2016021613-10_08_24</v>
      </c>
      <c r="B1624" s="11" t="s">
        <v>1136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1</v>
      </c>
      <c r="O1624" s="11">
        <v>0</v>
      </c>
      <c r="P1624" s="11">
        <v>0</v>
      </c>
      <c r="Q1624" s="11">
        <v>2016021613</v>
      </c>
      <c r="R1624" s="11">
        <v>13</v>
      </c>
    </row>
    <row r="1625" spans="1:18">
      <c r="A1625" t="str">
        <f t="shared" si="25"/>
        <v>13-2016021613-10_13_24</v>
      </c>
      <c r="B1625" s="11" t="s">
        <v>1137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1</v>
      </c>
      <c r="O1625" s="11">
        <v>0</v>
      </c>
      <c r="P1625" s="11">
        <v>0</v>
      </c>
      <c r="Q1625" s="11">
        <v>2016021613</v>
      </c>
      <c r="R1625" s="11">
        <v>13</v>
      </c>
    </row>
    <row r="1626" spans="1:18">
      <c r="A1626" t="str">
        <f t="shared" si="25"/>
        <v>13-2016021613-10_18_24</v>
      </c>
      <c r="B1626" s="11" t="s">
        <v>1138</v>
      </c>
      <c r="C1626" s="11">
        <v>0</v>
      </c>
      <c r="D1626" s="11">
        <v>0</v>
      </c>
      <c r="E1626" s="11">
        <v>0</v>
      </c>
      <c r="F1626" s="11">
        <v>1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1</v>
      </c>
      <c r="Q1626" s="11">
        <v>2016021613</v>
      </c>
      <c r="R1626" s="11">
        <v>13</v>
      </c>
    </row>
    <row r="1627" spans="1:18">
      <c r="A1627" t="str">
        <f t="shared" si="25"/>
        <v>13-2016021613-10_23_24</v>
      </c>
      <c r="B1627" s="11" t="s">
        <v>1140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1</v>
      </c>
      <c r="O1627" s="11">
        <v>0</v>
      </c>
      <c r="P1627" s="11">
        <v>0</v>
      </c>
      <c r="Q1627" s="11">
        <v>2016021613</v>
      </c>
      <c r="R1627" s="11">
        <v>13</v>
      </c>
    </row>
    <row r="1628" spans="1:18">
      <c r="A1628" t="str">
        <f t="shared" si="25"/>
        <v>13-2016021613-10_28_24</v>
      </c>
      <c r="B1628" s="11" t="s">
        <v>1141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1</v>
      </c>
      <c r="O1628" s="11">
        <v>0</v>
      </c>
      <c r="P1628" s="11">
        <v>0</v>
      </c>
      <c r="Q1628" s="11">
        <v>2016021613</v>
      </c>
      <c r="R1628" s="11">
        <v>13</v>
      </c>
    </row>
    <row r="1629" spans="1:18">
      <c r="A1629" t="str">
        <f t="shared" si="25"/>
        <v>13-2016021613-10_33_23</v>
      </c>
      <c r="B1629" s="11" t="s">
        <v>1142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1</v>
      </c>
      <c r="O1629" s="11">
        <v>0</v>
      </c>
      <c r="P1629" s="11">
        <v>0</v>
      </c>
      <c r="Q1629" s="11">
        <v>2016021613</v>
      </c>
      <c r="R1629" s="11">
        <v>13</v>
      </c>
    </row>
    <row r="1630" spans="1:18">
      <c r="A1630" t="str">
        <f t="shared" si="25"/>
        <v>13-2016021613-10_38_23</v>
      </c>
      <c r="B1630" s="11" t="s">
        <v>1143</v>
      </c>
      <c r="C1630" s="11">
        <v>0</v>
      </c>
      <c r="D1630" s="11">
        <v>0</v>
      </c>
      <c r="E1630" s="11">
        <v>0</v>
      </c>
      <c r="F1630" s="11">
        <v>0</v>
      </c>
      <c r="G1630" s="11">
        <v>0</v>
      </c>
      <c r="H1630" s="11">
        <v>0</v>
      </c>
      <c r="I1630" s="11">
        <v>0</v>
      </c>
      <c r="J1630" s="11">
        <v>0</v>
      </c>
      <c r="K1630" s="11">
        <v>0</v>
      </c>
      <c r="L1630" s="11">
        <v>0</v>
      </c>
      <c r="M1630" s="11">
        <v>0</v>
      </c>
      <c r="N1630" s="11">
        <v>1</v>
      </c>
      <c r="O1630" s="11">
        <v>0</v>
      </c>
      <c r="P1630" s="11">
        <v>0</v>
      </c>
      <c r="Q1630" s="11">
        <v>2016021613</v>
      </c>
      <c r="R1630" s="11">
        <v>13</v>
      </c>
    </row>
    <row r="1631" spans="1:18">
      <c r="A1631" t="str">
        <f t="shared" si="25"/>
        <v>13-2016021613-10_43_23</v>
      </c>
      <c r="B1631" s="11" t="s">
        <v>1144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1</v>
      </c>
      <c r="O1631" s="11">
        <v>0</v>
      </c>
      <c r="P1631" s="11">
        <v>0</v>
      </c>
      <c r="Q1631" s="11">
        <v>2016021613</v>
      </c>
      <c r="R1631" s="11">
        <v>13</v>
      </c>
    </row>
    <row r="1632" spans="1:18">
      <c r="A1632" t="str">
        <f t="shared" si="25"/>
        <v>13-2016021613-10_48_23</v>
      </c>
      <c r="B1632" s="11" t="s">
        <v>1145</v>
      </c>
      <c r="C1632" s="11">
        <v>0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1</v>
      </c>
      <c r="O1632" s="11">
        <v>0</v>
      </c>
      <c r="P1632" s="11">
        <v>0</v>
      </c>
      <c r="Q1632" s="11">
        <v>2016021613</v>
      </c>
      <c r="R1632" s="11">
        <v>13</v>
      </c>
    </row>
    <row r="1633" spans="1:18">
      <c r="A1633" t="str">
        <f t="shared" si="25"/>
        <v>13-2016021613-10_53_22</v>
      </c>
      <c r="B1633" s="11" t="s">
        <v>1146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1</v>
      </c>
      <c r="O1633" s="11">
        <v>0</v>
      </c>
      <c r="P1633" s="11">
        <v>0</v>
      </c>
      <c r="Q1633" s="11">
        <v>2016021613</v>
      </c>
      <c r="R1633" s="11">
        <v>13</v>
      </c>
    </row>
    <row r="1634" spans="1:18">
      <c r="A1634" t="str">
        <f t="shared" si="25"/>
        <v>13-2016021613-10_58_22</v>
      </c>
      <c r="B1634" s="11" t="s">
        <v>5040</v>
      </c>
      <c r="C1634" s="11">
        <v>0</v>
      </c>
      <c r="D1634" s="11">
        <v>0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11">
        <v>1</v>
      </c>
      <c r="P1634" s="11">
        <v>0</v>
      </c>
      <c r="Q1634" s="11">
        <v>2016021613</v>
      </c>
      <c r="R1634" s="11">
        <v>13</v>
      </c>
    </row>
    <row r="1635" spans="1:18">
      <c r="A1635" t="str">
        <f t="shared" si="25"/>
        <v>13-2016021613-11_03_22</v>
      </c>
      <c r="B1635" s="11" t="s">
        <v>5041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1</v>
      </c>
      <c r="P1635" s="11">
        <v>0</v>
      </c>
      <c r="Q1635" s="11">
        <v>2016021613</v>
      </c>
      <c r="R1635" s="11">
        <v>13</v>
      </c>
    </row>
    <row r="1636" spans="1:18">
      <c r="A1636" t="str">
        <f t="shared" si="25"/>
        <v>13-2016021613-11_08_22</v>
      </c>
      <c r="B1636" s="11" t="s">
        <v>1147</v>
      </c>
      <c r="C1636" s="11">
        <v>0</v>
      </c>
      <c r="D1636" s="11">
        <v>0</v>
      </c>
      <c r="E1636" s="11">
        <v>0</v>
      </c>
      <c r="F1636" s="11">
        <v>1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1</v>
      </c>
      <c r="Q1636" s="11">
        <v>2016021613</v>
      </c>
      <c r="R1636" s="11">
        <v>13</v>
      </c>
    </row>
    <row r="1637" spans="1:18">
      <c r="A1637" t="str">
        <f t="shared" si="25"/>
        <v>13-2016021613-11_13_21</v>
      </c>
      <c r="B1637" s="11" t="s">
        <v>1150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1</v>
      </c>
      <c r="O1637" s="11">
        <v>0</v>
      </c>
      <c r="P1637" s="11">
        <v>0</v>
      </c>
      <c r="Q1637" s="11">
        <v>2016021613</v>
      </c>
      <c r="R1637" s="11">
        <v>13</v>
      </c>
    </row>
    <row r="1638" spans="1:18">
      <c r="A1638" t="str">
        <f t="shared" si="25"/>
        <v>13-2016021613-11_18_21</v>
      </c>
      <c r="B1638" s="11" t="s">
        <v>1151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1</v>
      </c>
      <c r="O1638" s="11">
        <v>0</v>
      </c>
      <c r="P1638" s="11">
        <v>0</v>
      </c>
      <c r="Q1638" s="11">
        <v>2016021613</v>
      </c>
      <c r="R1638" s="11">
        <v>13</v>
      </c>
    </row>
    <row r="1639" spans="1:18">
      <c r="A1639" t="str">
        <f t="shared" si="25"/>
        <v>13-2016021613-11_23_21</v>
      </c>
      <c r="B1639" s="11" t="s">
        <v>1152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1</v>
      </c>
      <c r="O1639" s="11">
        <v>0</v>
      </c>
      <c r="P1639" s="11">
        <v>0</v>
      </c>
      <c r="Q1639" s="11">
        <v>2016021613</v>
      </c>
      <c r="R1639" s="11">
        <v>13</v>
      </c>
    </row>
    <row r="1640" spans="1:18">
      <c r="A1640" t="str">
        <f t="shared" si="25"/>
        <v>13-2016021613-11_28_21</v>
      </c>
      <c r="B1640" s="11" t="s">
        <v>1153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1</v>
      </c>
      <c r="O1640" s="11">
        <v>0</v>
      </c>
      <c r="P1640" s="11">
        <v>0</v>
      </c>
      <c r="Q1640" s="11">
        <v>2016021613</v>
      </c>
      <c r="R1640" s="11">
        <v>13</v>
      </c>
    </row>
    <row r="1641" spans="1:18">
      <c r="A1641" t="str">
        <f t="shared" si="25"/>
        <v>13-2016021613-11_33_20</v>
      </c>
      <c r="B1641" s="11" t="s">
        <v>1154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1</v>
      </c>
      <c r="O1641" s="11">
        <v>0</v>
      </c>
      <c r="P1641" s="11">
        <v>0</v>
      </c>
      <c r="Q1641" s="11">
        <v>2016021613</v>
      </c>
      <c r="R1641" s="11">
        <v>13</v>
      </c>
    </row>
    <row r="1642" spans="1:18">
      <c r="A1642" t="str">
        <f t="shared" si="25"/>
        <v>13-2016021613-11_38_20</v>
      </c>
      <c r="B1642" s="11" t="s">
        <v>1155</v>
      </c>
      <c r="C1642" s="11">
        <v>0</v>
      </c>
      <c r="D1642" s="11">
        <v>0</v>
      </c>
      <c r="E1642" s="11">
        <v>0</v>
      </c>
      <c r="F1642" s="11">
        <v>0</v>
      </c>
      <c r="G1642" s="11">
        <v>0</v>
      </c>
      <c r="H1642" s="11">
        <v>0</v>
      </c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v>1</v>
      </c>
      <c r="O1642" s="11">
        <v>0</v>
      </c>
      <c r="P1642" s="11">
        <v>0</v>
      </c>
      <c r="Q1642" s="11">
        <v>2016021613</v>
      </c>
      <c r="R1642" s="11">
        <v>13</v>
      </c>
    </row>
    <row r="1643" spans="1:18">
      <c r="A1643" t="str">
        <f t="shared" si="25"/>
        <v>13-2016021613-11_43_20</v>
      </c>
      <c r="B1643" s="11" t="s">
        <v>1156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1</v>
      </c>
      <c r="O1643" s="11">
        <v>0</v>
      </c>
      <c r="P1643" s="11">
        <v>0</v>
      </c>
      <c r="Q1643" s="11">
        <v>2016021613</v>
      </c>
      <c r="R1643" s="11">
        <v>13</v>
      </c>
    </row>
    <row r="1644" spans="1:18">
      <c r="A1644" t="str">
        <f t="shared" si="25"/>
        <v>13-2016021613-11_48_20</v>
      </c>
      <c r="B1644" s="11" t="s">
        <v>1157</v>
      </c>
      <c r="C1644" s="11">
        <v>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v>1</v>
      </c>
      <c r="O1644" s="11">
        <v>0</v>
      </c>
      <c r="P1644" s="11">
        <v>0</v>
      </c>
      <c r="Q1644" s="11">
        <v>2016021613</v>
      </c>
      <c r="R1644" s="11">
        <v>13</v>
      </c>
    </row>
    <row r="1645" spans="1:18">
      <c r="A1645" t="str">
        <f t="shared" si="25"/>
        <v>13-2016021613-11_53_20</v>
      </c>
      <c r="B1645" s="11" t="s">
        <v>1158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1</v>
      </c>
      <c r="O1645" s="11">
        <v>0</v>
      </c>
      <c r="P1645" s="11">
        <v>0</v>
      </c>
      <c r="Q1645" s="11">
        <v>2016021613</v>
      </c>
      <c r="R1645" s="11">
        <v>13</v>
      </c>
    </row>
    <row r="1646" spans="1:18">
      <c r="A1646" t="str">
        <f t="shared" si="25"/>
        <v>13-2016021613-11_58_19</v>
      </c>
      <c r="B1646" s="11" t="s">
        <v>5042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1</v>
      </c>
      <c r="P1646" s="11">
        <v>0</v>
      </c>
      <c r="Q1646" s="11">
        <v>2016021613</v>
      </c>
      <c r="R1646" s="11">
        <v>13</v>
      </c>
    </row>
    <row r="1647" spans="1:18">
      <c r="A1647" t="str">
        <f t="shared" si="25"/>
        <v>13-2016021613-12_03_19</v>
      </c>
      <c r="B1647" s="11" t="s">
        <v>5043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1</v>
      </c>
      <c r="P1647" s="11">
        <v>0</v>
      </c>
      <c r="Q1647" s="11">
        <v>2016021613</v>
      </c>
      <c r="R1647" s="11">
        <v>13</v>
      </c>
    </row>
    <row r="1648" spans="1:18">
      <c r="A1648" t="str">
        <f t="shared" si="25"/>
        <v>13-2016021613-12_08_19</v>
      </c>
      <c r="B1648" s="11" t="s">
        <v>1159</v>
      </c>
      <c r="C1648" s="11">
        <v>0</v>
      </c>
      <c r="D1648" s="11">
        <v>1</v>
      </c>
      <c r="E1648" s="11">
        <v>0</v>
      </c>
      <c r="F1648" s="11">
        <v>0</v>
      </c>
      <c r="G1648" s="11">
        <v>0</v>
      </c>
      <c r="H1648" s="11">
        <v>1</v>
      </c>
      <c r="I1648" s="11">
        <v>0</v>
      </c>
      <c r="J1648" s="11">
        <v>0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2016021613</v>
      </c>
      <c r="R1648" s="11">
        <v>13</v>
      </c>
    </row>
    <row r="1649" spans="1:18">
      <c r="A1649" t="str">
        <f t="shared" si="25"/>
        <v>13-2016021613-12_13_19</v>
      </c>
      <c r="B1649" s="11" t="s">
        <v>5044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1</v>
      </c>
      <c r="P1649" s="11">
        <v>0</v>
      </c>
      <c r="Q1649" s="11">
        <v>2016021613</v>
      </c>
      <c r="R1649" s="11">
        <v>13</v>
      </c>
    </row>
    <row r="1650" spans="1:18">
      <c r="A1650" t="str">
        <f t="shared" si="25"/>
        <v>13-2016021613-12_18_18</v>
      </c>
      <c r="B1650" s="11" t="s">
        <v>5045</v>
      </c>
      <c r="C1650" s="11">
        <v>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1</v>
      </c>
      <c r="P1650" s="11">
        <v>0</v>
      </c>
      <c r="Q1650" s="11">
        <v>2016021613</v>
      </c>
      <c r="R1650" s="11">
        <v>13</v>
      </c>
    </row>
    <row r="1651" spans="1:18">
      <c r="A1651" t="str">
        <f t="shared" si="25"/>
        <v>13-2016021613-12_23_18</v>
      </c>
      <c r="B1651" s="11" t="s">
        <v>5046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1</v>
      </c>
      <c r="P1651" s="11">
        <v>0</v>
      </c>
      <c r="Q1651" s="11">
        <v>2016021613</v>
      </c>
      <c r="R1651" s="11">
        <v>13</v>
      </c>
    </row>
    <row r="1652" spans="1:18">
      <c r="A1652" t="str">
        <f t="shared" si="25"/>
        <v>13-2016021613-12_28_18</v>
      </c>
      <c r="B1652" s="11" t="s">
        <v>5047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1</v>
      </c>
      <c r="P1652" s="11">
        <v>0</v>
      </c>
      <c r="Q1652" s="11">
        <v>2016021613</v>
      </c>
      <c r="R1652" s="11">
        <v>13</v>
      </c>
    </row>
    <row r="1653" spans="1:18">
      <c r="A1653" t="str">
        <f t="shared" si="25"/>
        <v>13-2016021613-12_33_18</v>
      </c>
      <c r="B1653" s="11" t="s">
        <v>5048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1</v>
      </c>
      <c r="P1653" s="11">
        <v>0</v>
      </c>
      <c r="Q1653" s="11">
        <v>2016021613</v>
      </c>
      <c r="R1653" s="11">
        <v>13</v>
      </c>
    </row>
    <row r="1654" spans="1:18">
      <c r="A1654" t="str">
        <f t="shared" si="25"/>
        <v>13-2016021613-12_38_18</v>
      </c>
      <c r="B1654" s="11" t="s">
        <v>5049</v>
      </c>
      <c r="C1654" s="11">
        <v>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1</v>
      </c>
      <c r="P1654" s="11">
        <v>0</v>
      </c>
      <c r="Q1654" s="11">
        <v>2016021613</v>
      </c>
      <c r="R1654" s="11">
        <v>13</v>
      </c>
    </row>
    <row r="1655" spans="1:18">
      <c r="A1655" t="str">
        <f t="shared" si="25"/>
        <v>13-2016021613-13_30_27</v>
      </c>
      <c r="B1655" s="11" t="s">
        <v>5050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1</v>
      </c>
      <c r="P1655" s="11">
        <v>0</v>
      </c>
      <c r="Q1655" s="11">
        <v>2016021613</v>
      </c>
      <c r="R1655" s="11">
        <v>13</v>
      </c>
    </row>
    <row r="1656" spans="1:18">
      <c r="A1656" t="str">
        <f t="shared" si="25"/>
        <v>13-2016021613-13_35_27</v>
      </c>
      <c r="B1656" s="11" t="s">
        <v>1161</v>
      </c>
      <c r="C1656" s="11">
        <v>0</v>
      </c>
      <c r="D1656" s="11">
        <v>0</v>
      </c>
      <c r="E1656" s="11">
        <v>0</v>
      </c>
      <c r="F1656" s="11">
        <v>1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1</v>
      </c>
      <c r="Q1656" s="11">
        <v>2016021613</v>
      </c>
      <c r="R1656" s="11">
        <v>13</v>
      </c>
    </row>
    <row r="1657" spans="1:18">
      <c r="A1657" t="str">
        <f t="shared" si="25"/>
        <v>13-2016021613-13_40_27</v>
      </c>
      <c r="B1657" s="11" t="s">
        <v>1162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1</v>
      </c>
      <c r="O1657" s="11">
        <v>0</v>
      </c>
      <c r="P1657" s="11">
        <v>0</v>
      </c>
      <c r="Q1657" s="11">
        <v>2016021613</v>
      </c>
      <c r="R1657" s="11">
        <v>13</v>
      </c>
    </row>
    <row r="1658" spans="1:18">
      <c r="A1658" t="str">
        <f t="shared" si="25"/>
        <v>13-2016021613-13_45_27</v>
      </c>
      <c r="B1658" s="11" t="s">
        <v>1163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1</v>
      </c>
      <c r="O1658" s="11">
        <v>0</v>
      </c>
      <c r="P1658" s="11">
        <v>0</v>
      </c>
      <c r="Q1658" s="11">
        <v>2016021613</v>
      </c>
      <c r="R1658" s="11">
        <v>13</v>
      </c>
    </row>
    <row r="1659" spans="1:18">
      <c r="A1659" t="str">
        <f t="shared" si="25"/>
        <v>13-2016021613-13_50_26</v>
      </c>
      <c r="B1659" s="11" t="s">
        <v>1164</v>
      </c>
      <c r="C1659" s="11">
        <v>0</v>
      </c>
      <c r="D1659" s="11">
        <v>0</v>
      </c>
      <c r="E1659" s="11">
        <v>0</v>
      </c>
      <c r="F1659" s="11">
        <v>1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1</v>
      </c>
      <c r="Q1659" s="11">
        <v>2016021613</v>
      </c>
      <c r="R1659" s="11">
        <v>13</v>
      </c>
    </row>
    <row r="1660" spans="1:18">
      <c r="A1660" t="str">
        <f t="shared" si="25"/>
        <v>13-2016021613-13_55_26</v>
      </c>
      <c r="B1660" s="11" t="s">
        <v>1165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1</v>
      </c>
      <c r="O1660" s="11">
        <v>0</v>
      </c>
      <c r="P1660" s="11">
        <v>0</v>
      </c>
      <c r="Q1660" s="11">
        <v>2016021613</v>
      </c>
      <c r="R1660" s="11">
        <v>13</v>
      </c>
    </row>
    <row r="1661" spans="1:18">
      <c r="A1661" t="str">
        <f t="shared" si="25"/>
        <v>13-2016021613-14_00_26</v>
      </c>
      <c r="B1661" s="11" t="s">
        <v>1166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1</v>
      </c>
      <c r="O1661" s="11">
        <v>0</v>
      </c>
      <c r="P1661" s="11">
        <v>0</v>
      </c>
      <c r="Q1661" s="11">
        <v>2016021613</v>
      </c>
      <c r="R1661" s="11">
        <v>13</v>
      </c>
    </row>
    <row r="1662" spans="1:18">
      <c r="A1662" t="str">
        <f t="shared" si="25"/>
        <v>13-2016021613-14_05_26</v>
      </c>
      <c r="B1662" s="11" t="s">
        <v>1167</v>
      </c>
      <c r="C1662" s="11">
        <v>0</v>
      </c>
      <c r="D1662" s="11">
        <v>0</v>
      </c>
      <c r="E1662" s="11">
        <v>0</v>
      </c>
      <c r="F1662" s="11">
        <v>1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1</v>
      </c>
      <c r="Q1662" s="11">
        <v>2016021613</v>
      </c>
      <c r="R1662" s="11">
        <v>13</v>
      </c>
    </row>
    <row r="1663" spans="1:18">
      <c r="A1663" t="str">
        <f t="shared" si="25"/>
        <v>13-2016021613-14_10_25</v>
      </c>
      <c r="B1663" s="11" t="s">
        <v>1168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1</v>
      </c>
      <c r="O1663" s="11">
        <v>0</v>
      </c>
      <c r="P1663" s="11">
        <v>0</v>
      </c>
      <c r="Q1663" s="11">
        <v>2016021613</v>
      </c>
      <c r="R1663" s="11">
        <v>13</v>
      </c>
    </row>
    <row r="1664" spans="1:18">
      <c r="A1664" t="str">
        <f t="shared" si="25"/>
        <v>13-2016021613-14_15_25</v>
      </c>
      <c r="B1664" s="11" t="s">
        <v>1169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1</v>
      </c>
      <c r="O1664" s="11">
        <v>0</v>
      </c>
      <c r="P1664" s="11">
        <v>0</v>
      </c>
      <c r="Q1664" s="11">
        <v>2016021613</v>
      </c>
      <c r="R1664" s="11">
        <v>13</v>
      </c>
    </row>
    <row r="1665" spans="1:18">
      <c r="A1665" t="str">
        <f t="shared" si="25"/>
        <v>13-2016021613-14_20_25</v>
      </c>
      <c r="B1665" s="11" t="s">
        <v>1170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1</v>
      </c>
      <c r="O1665" s="11">
        <v>0</v>
      </c>
      <c r="P1665" s="11">
        <v>0</v>
      </c>
      <c r="Q1665" s="11">
        <v>2016021613</v>
      </c>
      <c r="R1665" s="11">
        <v>13</v>
      </c>
    </row>
    <row r="1666" spans="1:18">
      <c r="A1666" t="str">
        <f t="shared" ref="A1666:A1729" si="26">R1666&amp;"-"&amp;Q1666&amp;"-"&amp;B1666</f>
        <v>13-2016021613-14_25_25</v>
      </c>
      <c r="B1666" s="11" t="s">
        <v>1171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1</v>
      </c>
      <c r="O1666" s="11">
        <v>0</v>
      </c>
      <c r="P1666" s="11">
        <v>0</v>
      </c>
      <c r="Q1666" s="11">
        <v>2016021613</v>
      </c>
      <c r="R1666" s="11">
        <v>13</v>
      </c>
    </row>
    <row r="1667" spans="1:18">
      <c r="A1667" t="str">
        <f t="shared" si="26"/>
        <v>13-2016021613-14_30_24</v>
      </c>
      <c r="B1667" s="11" t="s">
        <v>5051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1</v>
      </c>
      <c r="P1667" s="11">
        <v>0</v>
      </c>
      <c r="Q1667" s="11">
        <v>2016021613</v>
      </c>
      <c r="R1667" s="11">
        <v>13</v>
      </c>
    </row>
    <row r="1668" spans="1:18">
      <c r="A1668" t="str">
        <f t="shared" si="26"/>
        <v>13-2016021613-14_35_24</v>
      </c>
      <c r="B1668" s="11" t="s">
        <v>1172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1</v>
      </c>
      <c r="O1668" s="11">
        <v>0</v>
      </c>
      <c r="P1668" s="11">
        <v>0</v>
      </c>
      <c r="Q1668" s="11">
        <v>2016021613</v>
      </c>
      <c r="R1668" s="11">
        <v>13</v>
      </c>
    </row>
    <row r="1669" spans="1:18">
      <c r="A1669" t="str">
        <f t="shared" si="26"/>
        <v>13-2016021613-14_40_24</v>
      </c>
      <c r="B1669" s="11" t="s">
        <v>1173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1</v>
      </c>
      <c r="O1669" s="11">
        <v>0</v>
      </c>
      <c r="P1669" s="11">
        <v>0</v>
      </c>
      <c r="Q1669" s="11">
        <v>2016021613</v>
      </c>
      <c r="R1669" s="11">
        <v>13</v>
      </c>
    </row>
    <row r="1670" spans="1:18">
      <c r="A1670" t="str">
        <f t="shared" si="26"/>
        <v>13-2016021613-14_45_24</v>
      </c>
      <c r="B1670" s="11" t="s">
        <v>1174</v>
      </c>
      <c r="C1670" s="11">
        <v>0</v>
      </c>
      <c r="D1670" s="11">
        <v>0</v>
      </c>
      <c r="E1670" s="11">
        <v>0</v>
      </c>
      <c r="F1670" s="11">
        <v>1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1</v>
      </c>
      <c r="Q1670" s="11">
        <v>2016021613</v>
      </c>
      <c r="R1670" s="11">
        <v>13</v>
      </c>
    </row>
    <row r="1671" spans="1:18">
      <c r="A1671" t="str">
        <f t="shared" si="26"/>
        <v>13-2016021713-11_49_18</v>
      </c>
      <c r="B1671" s="11" t="s">
        <v>1175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1</v>
      </c>
      <c r="O1671" s="11">
        <v>0</v>
      </c>
      <c r="P1671" s="11">
        <v>0</v>
      </c>
      <c r="Q1671" s="11">
        <v>2016021713</v>
      </c>
      <c r="R1671" s="11">
        <v>13</v>
      </c>
    </row>
    <row r="1672" spans="1:18">
      <c r="A1672" t="str">
        <f t="shared" si="26"/>
        <v>13-2016021713-11_54_18</v>
      </c>
      <c r="B1672" s="11" t="s">
        <v>1176</v>
      </c>
      <c r="C1672" s="11">
        <v>0</v>
      </c>
      <c r="D1672" s="11">
        <v>0</v>
      </c>
      <c r="E1672" s="11">
        <v>0</v>
      </c>
      <c r="F1672" s="11">
        <v>1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1</v>
      </c>
      <c r="Q1672" s="11">
        <v>2016021713</v>
      </c>
      <c r="R1672" s="11">
        <v>13</v>
      </c>
    </row>
    <row r="1673" spans="1:18">
      <c r="A1673" t="str">
        <f t="shared" si="26"/>
        <v>13-2016021713-11_59_17</v>
      </c>
      <c r="B1673" s="11" t="s">
        <v>1177</v>
      </c>
      <c r="C1673" s="11">
        <v>0</v>
      </c>
      <c r="D1673" s="11">
        <v>0</v>
      </c>
      <c r="E1673" s="11">
        <v>0</v>
      </c>
      <c r="F1673" s="11">
        <v>1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1</v>
      </c>
      <c r="Q1673" s="11">
        <v>2016021713</v>
      </c>
      <c r="R1673" s="11">
        <v>13</v>
      </c>
    </row>
    <row r="1674" spans="1:18">
      <c r="A1674" t="str">
        <f t="shared" si="26"/>
        <v>13-2016021713-12_04_17</v>
      </c>
      <c r="B1674" s="11" t="s">
        <v>5052</v>
      </c>
      <c r="C1674" s="11">
        <v>0</v>
      </c>
      <c r="D1674" s="11">
        <v>0</v>
      </c>
      <c r="E1674" s="11">
        <v>0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0</v>
      </c>
      <c r="O1674" s="11">
        <v>1</v>
      </c>
      <c r="P1674" s="11">
        <v>0</v>
      </c>
      <c r="Q1674" s="11">
        <v>2016021713</v>
      </c>
      <c r="R1674" s="11">
        <v>13</v>
      </c>
    </row>
    <row r="1675" spans="1:18">
      <c r="A1675" t="str">
        <f t="shared" si="26"/>
        <v>13-2016021713-12_09_17</v>
      </c>
      <c r="B1675" s="11" t="s">
        <v>1178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1</v>
      </c>
      <c r="O1675" s="11">
        <v>0</v>
      </c>
      <c r="P1675" s="11">
        <v>0</v>
      </c>
      <c r="Q1675" s="11">
        <v>2016021713</v>
      </c>
      <c r="R1675" s="11">
        <v>13</v>
      </c>
    </row>
    <row r="1676" spans="1:18">
      <c r="A1676" t="str">
        <f t="shared" si="26"/>
        <v>13-2016021713-12_14_16</v>
      </c>
      <c r="B1676" s="11" t="s">
        <v>5053</v>
      </c>
      <c r="C1676" s="11">
        <v>0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1</v>
      </c>
      <c r="P1676" s="11">
        <v>0</v>
      </c>
      <c r="Q1676" s="11">
        <v>2016021713</v>
      </c>
      <c r="R1676" s="11">
        <v>13</v>
      </c>
    </row>
    <row r="1677" spans="1:18">
      <c r="A1677" t="str">
        <f t="shared" si="26"/>
        <v>13-2016021713-12_19_16</v>
      </c>
      <c r="B1677" s="11" t="s">
        <v>1179</v>
      </c>
      <c r="C1677" s="11">
        <v>0</v>
      </c>
      <c r="D1677" s="11">
        <v>0</v>
      </c>
      <c r="E1677" s="11">
        <v>0</v>
      </c>
      <c r="F1677" s="11">
        <v>1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1</v>
      </c>
      <c r="Q1677" s="11">
        <v>2016021713</v>
      </c>
      <c r="R1677" s="11">
        <v>13</v>
      </c>
    </row>
    <row r="1678" spans="1:18">
      <c r="A1678" t="str">
        <f t="shared" si="26"/>
        <v>13-2016021713-12_24_16</v>
      </c>
      <c r="B1678" s="11" t="s">
        <v>5054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1</v>
      </c>
      <c r="P1678" s="11">
        <v>0</v>
      </c>
      <c r="Q1678" s="11">
        <v>2016021713</v>
      </c>
      <c r="R1678" s="11">
        <v>13</v>
      </c>
    </row>
    <row r="1679" spans="1:18">
      <c r="A1679" t="str">
        <f t="shared" si="26"/>
        <v>13-2016021713-12_29_16</v>
      </c>
      <c r="B1679" s="11" t="s">
        <v>1180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1</v>
      </c>
      <c r="O1679" s="11">
        <v>0</v>
      </c>
      <c r="P1679" s="11">
        <v>0</v>
      </c>
      <c r="Q1679" s="11">
        <v>2016021713</v>
      </c>
      <c r="R1679" s="11">
        <v>13</v>
      </c>
    </row>
    <row r="1680" spans="1:18">
      <c r="A1680" t="str">
        <f t="shared" si="26"/>
        <v>13-2016021713-12_34_16</v>
      </c>
      <c r="B1680" s="11" t="s">
        <v>5055</v>
      </c>
      <c r="C1680" s="11">
        <v>0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1</v>
      </c>
      <c r="P1680" s="11">
        <v>0</v>
      </c>
      <c r="Q1680" s="11">
        <v>2016021713</v>
      </c>
      <c r="R1680" s="11">
        <v>13</v>
      </c>
    </row>
    <row r="1681" spans="1:18">
      <c r="A1681" t="str">
        <f t="shared" si="26"/>
        <v>13-2016021713-12_39_15</v>
      </c>
      <c r="B1681" s="11" t="s">
        <v>5056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1</v>
      </c>
      <c r="P1681" s="11">
        <v>0</v>
      </c>
      <c r="Q1681" s="11">
        <v>2016021713</v>
      </c>
      <c r="R1681" s="11">
        <v>13</v>
      </c>
    </row>
    <row r="1682" spans="1:18">
      <c r="A1682" t="str">
        <f t="shared" si="26"/>
        <v>13-2016021713-12_44_15</v>
      </c>
      <c r="B1682" s="11" t="s">
        <v>1181</v>
      </c>
      <c r="C1682" s="11">
        <v>0</v>
      </c>
      <c r="D1682" s="11">
        <v>0</v>
      </c>
      <c r="E1682" s="11">
        <v>0</v>
      </c>
      <c r="F1682" s="11">
        <v>1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1</v>
      </c>
      <c r="Q1682" s="11">
        <v>2016021713</v>
      </c>
      <c r="R1682" s="11">
        <v>13</v>
      </c>
    </row>
    <row r="1683" spans="1:18">
      <c r="A1683" t="str">
        <f t="shared" si="26"/>
        <v>13-2016021713-18_59_39</v>
      </c>
      <c r="B1683" s="11" t="s">
        <v>330</v>
      </c>
      <c r="C1683" s="11">
        <v>0</v>
      </c>
      <c r="D1683" s="11">
        <v>0</v>
      </c>
      <c r="E1683" s="11">
        <v>0</v>
      </c>
      <c r="F1683" s="11">
        <v>1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1</v>
      </c>
      <c r="Q1683" s="11">
        <v>2016021713</v>
      </c>
      <c r="R1683" s="11">
        <v>13</v>
      </c>
    </row>
    <row r="1684" spans="1:18">
      <c r="A1684" t="str">
        <f t="shared" si="26"/>
        <v>13-2016021713-19_04_39</v>
      </c>
      <c r="B1684" s="11" t="s">
        <v>331</v>
      </c>
      <c r="C1684" s="11">
        <v>0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1</v>
      </c>
      <c r="O1684" s="11">
        <v>0</v>
      </c>
      <c r="P1684" s="11">
        <v>0</v>
      </c>
      <c r="Q1684" s="11">
        <v>2016021713</v>
      </c>
      <c r="R1684" s="11">
        <v>13</v>
      </c>
    </row>
    <row r="1685" spans="1:18">
      <c r="A1685" t="str">
        <f t="shared" si="26"/>
        <v>13-2016021713-19_09_39</v>
      </c>
      <c r="B1685" s="11" t="s">
        <v>332</v>
      </c>
      <c r="C1685" s="11">
        <v>0</v>
      </c>
      <c r="D1685" s="11">
        <v>0</v>
      </c>
      <c r="E1685" s="11">
        <v>0</v>
      </c>
      <c r="F1685" s="11">
        <v>1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1</v>
      </c>
      <c r="Q1685" s="11">
        <v>2016021713</v>
      </c>
      <c r="R1685" s="11">
        <v>13</v>
      </c>
    </row>
    <row r="1686" spans="1:18">
      <c r="A1686" t="str">
        <f t="shared" si="26"/>
        <v>13-2016021713-19_14_38</v>
      </c>
      <c r="B1686" s="11" t="s">
        <v>333</v>
      </c>
      <c r="C1686" s="11">
        <v>0</v>
      </c>
      <c r="D1686" s="11">
        <v>0</v>
      </c>
      <c r="E1686" s="11">
        <v>0</v>
      </c>
      <c r="F1686" s="11">
        <v>1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1</v>
      </c>
      <c r="Q1686" s="11">
        <v>2016021713</v>
      </c>
      <c r="R1686" s="11">
        <v>13</v>
      </c>
    </row>
    <row r="1687" spans="1:18">
      <c r="A1687" t="str">
        <f t="shared" si="26"/>
        <v>13-2016021713-19_19_38</v>
      </c>
      <c r="B1687" s="11" t="s">
        <v>335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1</v>
      </c>
      <c r="O1687" s="11">
        <v>0</v>
      </c>
      <c r="P1687" s="11">
        <v>0</v>
      </c>
      <c r="Q1687" s="11">
        <v>2016021713</v>
      </c>
      <c r="R1687" s="11">
        <v>13</v>
      </c>
    </row>
    <row r="1688" spans="1:18">
      <c r="A1688" t="str">
        <f t="shared" si="26"/>
        <v>13-2016021713-19_24_38</v>
      </c>
      <c r="B1688" s="11" t="s">
        <v>336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1</v>
      </c>
      <c r="O1688" s="11">
        <v>0</v>
      </c>
      <c r="P1688" s="11">
        <v>0</v>
      </c>
      <c r="Q1688" s="11">
        <v>2016021713</v>
      </c>
      <c r="R1688" s="11">
        <v>13</v>
      </c>
    </row>
    <row r="1689" spans="1:18">
      <c r="A1689" t="str">
        <f t="shared" si="26"/>
        <v>13-2016021713-19_29_38</v>
      </c>
      <c r="B1689" s="11" t="s">
        <v>337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1</v>
      </c>
      <c r="O1689" s="11">
        <v>0</v>
      </c>
      <c r="P1689" s="11">
        <v>0</v>
      </c>
      <c r="Q1689" s="11">
        <v>2016021713</v>
      </c>
      <c r="R1689" s="11">
        <v>13</v>
      </c>
    </row>
    <row r="1690" spans="1:18">
      <c r="A1690" t="str">
        <f t="shared" si="26"/>
        <v>13-2016021713-19_34_37</v>
      </c>
      <c r="B1690" s="11" t="s">
        <v>338</v>
      </c>
      <c r="C1690" s="11">
        <v>0</v>
      </c>
      <c r="D1690" s="11">
        <v>0</v>
      </c>
      <c r="E1690" s="11">
        <v>0</v>
      </c>
      <c r="F1690" s="11">
        <v>1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1</v>
      </c>
      <c r="Q1690" s="11">
        <v>2016021713</v>
      </c>
      <c r="R1690" s="11">
        <v>13</v>
      </c>
    </row>
    <row r="1691" spans="1:18">
      <c r="A1691" t="str">
        <f t="shared" si="26"/>
        <v>13-2016021713-19_39_37</v>
      </c>
      <c r="B1691" s="11" t="s">
        <v>339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1</v>
      </c>
      <c r="O1691" s="11">
        <v>0</v>
      </c>
      <c r="P1691" s="11">
        <v>0</v>
      </c>
      <c r="Q1691" s="11">
        <v>2016021713</v>
      </c>
      <c r="R1691" s="11">
        <v>13</v>
      </c>
    </row>
    <row r="1692" spans="1:18">
      <c r="A1692" t="str">
        <f t="shared" si="26"/>
        <v>13-2016021713-19_44_37</v>
      </c>
      <c r="B1692" s="11" t="s">
        <v>340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1</v>
      </c>
      <c r="O1692" s="11">
        <v>0</v>
      </c>
      <c r="P1692" s="11">
        <v>0</v>
      </c>
      <c r="Q1692" s="11">
        <v>2016021713</v>
      </c>
      <c r="R1692" s="11">
        <v>13</v>
      </c>
    </row>
    <row r="1693" spans="1:18">
      <c r="A1693" t="str">
        <f t="shared" si="26"/>
        <v>13-2016021713-19_49_37</v>
      </c>
      <c r="B1693" s="11" t="s">
        <v>1183</v>
      </c>
      <c r="C1693" s="11">
        <v>0</v>
      </c>
      <c r="D1693" s="11">
        <v>1</v>
      </c>
      <c r="E1693" s="11">
        <v>0</v>
      </c>
      <c r="F1693" s="11">
        <v>0</v>
      </c>
      <c r="G1693" s="11">
        <v>0</v>
      </c>
      <c r="H1693" s="11">
        <v>1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2016021713</v>
      </c>
      <c r="R1693" s="11">
        <v>13</v>
      </c>
    </row>
    <row r="1694" spans="1:18">
      <c r="A1694" t="str">
        <f t="shared" si="26"/>
        <v>13-2016021713-19_54_37</v>
      </c>
      <c r="B1694" s="11" t="s">
        <v>1184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1</v>
      </c>
      <c r="O1694" s="11">
        <v>0</v>
      </c>
      <c r="P1694" s="11">
        <v>0</v>
      </c>
      <c r="Q1694" s="11">
        <v>2016021713</v>
      </c>
      <c r="R1694" s="11">
        <v>13</v>
      </c>
    </row>
    <row r="1695" spans="1:18">
      <c r="A1695" t="str">
        <f t="shared" si="26"/>
        <v>13-2016021713-19_59_36</v>
      </c>
      <c r="B1695" s="11" t="s">
        <v>341</v>
      </c>
      <c r="C1695" s="11">
        <v>0</v>
      </c>
      <c r="D1695" s="11">
        <v>0</v>
      </c>
      <c r="E1695" s="11">
        <v>0</v>
      </c>
      <c r="F1695" s="11">
        <v>1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1</v>
      </c>
      <c r="Q1695" s="11">
        <v>2016021713</v>
      </c>
      <c r="R1695" s="11">
        <v>13</v>
      </c>
    </row>
    <row r="1696" spans="1:18">
      <c r="A1696" t="str">
        <f t="shared" si="26"/>
        <v>13-2016021713-20_04_36</v>
      </c>
      <c r="B1696" s="11" t="s">
        <v>344</v>
      </c>
      <c r="C1696" s="11">
        <v>0</v>
      </c>
      <c r="D1696" s="11">
        <v>0</v>
      </c>
      <c r="E1696" s="11">
        <v>0</v>
      </c>
      <c r="F1696" s="11">
        <v>1</v>
      </c>
      <c r="G1696" s="11">
        <v>0</v>
      </c>
      <c r="H1696" s="11">
        <v>0</v>
      </c>
      <c r="I1696" s="11">
        <v>0</v>
      </c>
      <c r="J1696" s="11">
        <v>0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1</v>
      </c>
      <c r="Q1696" s="11">
        <v>2016021713</v>
      </c>
      <c r="R1696" s="11">
        <v>13</v>
      </c>
    </row>
    <row r="1697" spans="1:18">
      <c r="A1697" t="str">
        <f t="shared" si="26"/>
        <v>13-2016021713-20_09_36</v>
      </c>
      <c r="B1697" s="11" t="s">
        <v>345</v>
      </c>
      <c r="C1697" s="11">
        <v>0</v>
      </c>
      <c r="D1697" s="11">
        <v>1</v>
      </c>
      <c r="E1697" s="11">
        <v>0</v>
      </c>
      <c r="F1697" s="11">
        <v>0</v>
      </c>
      <c r="G1697" s="11">
        <v>0</v>
      </c>
      <c r="H1697" s="11">
        <v>1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2016021713</v>
      </c>
      <c r="R1697" s="11">
        <v>13</v>
      </c>
    </row>
    <row r="1698" spans="1:18">
      <c r="A1698" t="str">
        <f t="shared" si="26"/>
        <v>13-2016021713-20_14_36</v>
      </c>
      <c r="B1698" s="11" t="s">
        <v>1185</v>
      </c>
      <c r="C1698" s="11">
        <v>0</v>
      </c>
      <c r="D1698" s="11">
        <v>1</v>
      </c>
      <c r="E1698" s="11">
        <v>0</v>
      </c>
      <c r="F1698" s="11">
        <v>0</v>
      </c>
      <c r="G1698" s="11">
        <v>0</v>
      </c>
      <c r="H1698" s="11">
        <v>1</v>
      </c>
      <c r="I1698" s="11">
        <v>0</v>
      </c>
      <c r="J1698" s="11">
        <v>0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11">
        <v>0</v>
      </c>
      <c r="Q1698" s="11">
        <v>2016021713</v>
      </c>
      <c r="R1698" s="11">
        <v>13</v>
      </c>
    </row>
    <row r="1699" spans="1:18">
      <c r="A1699" t="str">
        <f t="shared" si="26"/>
        <v>13-2016021713-20_19_35</v>
      </c>
      <c r="B1699" s="11" t="s">
        <v>346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1</v>
      </c>
      <c r="O1699" s="11">
        <v>0</v>
      </c>
      <c r="P1699" s="11">
        <v>0</v>
      </c>
      <c r="Q1699" s="11">
        <v>2016021713</v>
      </c>
      <c r="R1699" s="11">
        <v>13</v>
      </c>
    </row>
    <row r="1700" spans="1:18">
      <c r="A1700" t="str">
        <f t="shared" si="26"/>
        <v>13-2016021713-20_24_35</v>
      </c>
      <c r="B1700" s="11" t="s">
        <v>347</v>
      </c>
      <c r="C1700" s="11">
        <v>0</v>
      </c>
      <c r="D1700" s="11">
        <v>0</v>
      </c>
      <c r="E1700" s="11">
        <v>0</v>
      </c>
      <c r="F1700" s="11">
        <v>1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1</v>
      </c>
      <c r="Q1700" s="11">
        <v>2016021713</v>
      </c>
      <c r="R1700" s="11">
        <v>13</v>
      </c>
    </row>
    <row r="1701" spans="1:18">
      <c r="A1701" t="str">
        <f t="shared" si="26"/>
        <v>13-2016021713-20_29_35</v>
      </c>
      <c r="B1701" s="11" t="s">
        <v>348</v>
      </c>
      <c r="C1701" s="11">
        <v>0</v>
      </c>
      <c r="D1701" s="11">
        <v>0</v>
      </c>
      <c r="E1701" s="11">
        <v>0</v>
      </c>
      <c r="F1701" s="11">
        <v>1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1</v>
      </c>
      <c r="Q1701" s="11">
        <v>2016021713</v>
      </c>
      <c r="R1701" s="11">
        <v>13</v>
      </c>
    </row>
    <row r="1702" spans="1:18">
      <c r="A1702" t="str">
        <f t="shared" si="26"/>
        <v>13-2016021713-20_34_35</v>
      </c>
      <c r="B1702" s="11" t="s">
        <v>1186</v>
      </c>
      <c r="C1702" s="11">
        <v>0</v>
      </c>
      <c r="D1702" s="11">
        <v>1</v>
      </c>
      <c r="E1702" s="11">
        <v>0</v>
      </c>
      <c r="F1702" s="11">
        <v>0</v>
      </c>
      <c r="G1702" s="11">
        <v>0</v>
      </c>
      <c r="H1702" s="11">
        <v>1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2016021713</v>
      </c>
      <c r="R1702" s="11">
        <v>13</v>
      </c>
    </row>
    <row r="1703" spans="1:18">
      <c r="A1703" t="str">
        <f t="shared" si="26"/>
        <v>13-2016021713-20_39_35</v>
      </c>
      <c r="B1703" s="11" t="s">
        <v>1187</v>
      </c>
      <c r="C1703" s="11">
        <v>0</v>
      </c>
      <c r="D1703" s="11">
        <v>1</v>
      </c>
      <c r="E1703" s="11">
        <v>0</v>
      </c>
      <c r="F1703" s="11">
        <v>0</v>
      </c>
      <c r="G1703" s="11">
        <v>0</v>
      </c>
      <c r="H1703" s="11">
        <v>1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2016021713</v>
      </c>
      <c r="R1703" s="11">
        <v>13</v>
      </c>
    </row>
    <row r="1704" spans="1:18">
      <c r="A1704" t="str">
        <f t="shared" si="26"/>
        <v>13-2016021713-20_44_34</v>
      </c>
      <c r="B1704" s="11" t="s">
        <v>1189</v>
      </c>
      <c r="C1704" s="11">
        <v>0</v>
      </c>
      <c r="D1704" s="11">
        <v>0</v>
      </c>
      <c r="E1704" s="11">
        <v>0</v>
      </c>
      <c r="F1704" s="11">
        <v>1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1</v>
      </c>
      <c r="Q1704" s="11">
        <v>2016021713</v>
      </c>
      <c r="R1704" s="11">
        <v>13</v>
      </c>
    </row>
    <row r="1705" spans="1:18">
      <c r="A1705" t="str">
        <f t="shared" si="26"/>
        <v>13-2016021713-20_49_34</v>
      </c>
      <c r="B1705" s="11" t="s">
        <v>1190</v>
      </c>
      <c r="C1705" s="11">
        <v>0</v>
      </c>
      <c r="D1705" s="11">
        <v>0</v>
      </c>
      <c r="E1705" s="11">
        <v>0</v>
      </c>
      <c r="F1705" s="11">
        <v>1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1</v>
      </c>
      <c r="Q1705" s="11">
        <v>2016021713</v>
      </c>
      <c r="R1705" s="11">
        <v>13</v>
      </c>
    </row>
    <row r="1706" spans="1:18">
      <c r="A1706" t="str">
        <f t="shared" si="26"/>
        <v>13-2016021713-20_54_34</v>
      </c>
      <c r="B1706" s="11" t="s">
        <v>1191</v>
      </c>
      <c r="C1706" s="11">
        <v>0</v>
      </c>
      <c r="D1706" s="11">
        <v>0</v>
      </c>
      <c r="E1706" s="11">
        <v>0</v>
      </c>
      <c r="F1706" s="11">
        <v>1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1</v>
      </c>
      <c r="Q1706" s="11">
        <v>2016021713</v>
      </c>
      <c r="R1706" s="11">
        <v>13</v>
      </c>
    </row>
    <row r="1707" spans="1:18">
      <c r="A1707" t="str">
        <f t="shared" si="26"/>
        <v>13-2016021713-20_59_34</v>
      </c>
      <c r="B1707" s="11" t="s">
        <v>1192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1</v>
      </c>
      <c r="O1707" s="11">
        <v>0</v>
      </c>
      <c r="P1707" s="11">
        <v>0</v>
      </c>
      <c r="Q1707" s="11">
        <v>2016021713</v>
      </c>
      <c r="R1707" s="11">
        <v>13</v>
      </c>
    </row>
    <row r="1708" spans="1:18">
      <c r="A1708" t="str">
        <f t="shared" si="26"/>
        <v>13-2016021713-21_04_33</v>
      </c>
      <c r="B1708" s="11" t="s">
        <v>1193</v>
      </c>
      <c r="C1708" s="11">
        <v>0</v>
      </c>
      <c r="D1708" s="11">
        <v>1</v>
      </c>
      <c r="E1708" s="11">
        <v>0</v>
      </c>
      <c r="F1708" s="11">
        <v>0</v>
      </c>
      <c r="G1708" s="11">
        <v>0</v>
      </c>
      <c r="H1708" s="11">
        <v>1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2016021713</v>
      </c>
      <c r="R1708" s="11">
        <v>13</v>
      </c>
    </row>
    <row r="1709" spans="1:18">
      <c r="A1709" t="str">
        <f t="shared" si="26"/>
        <v>13-2016021713-21_09_33</v>
      </c>
      <c r="B1709" s="11" t="s">
        <v>1194</v>
      </c>
      <c r="C1709" s="11">
        <v>0</v>
      </c>
      <c r="D1709" s="11">
        <v>1</v>
      </c>
      <c r="E1709" s="11">
        <v>0</v>
      </c>
      <c r="F1709" s="11">
        <v>0</v>
      </c>
      <c r="G1709" s="11">
        <v>0</v>
      </c>
      <c r="H1709" s="11">
        <v>1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2016021713</v>
      </c>
      <c r="R1709" s="11">
        <v>13</v>
      </c>
    </row>
    <row r="1710" spans="1:18">
      <c r="A1710" t="str">
        <f t="shared" si="26"/>
        <v>13-2016021713-21_14_33</v>
      </c>
      <c r="B1710" s="11" t="s">
        <v>1195</v>
      </c>
      <c r="C1710" s="11">
        <v>0</v>
      </c>
      <c r="D1710" s="11">
        <v>0</v>
      </c>
      <c r="E1710" s="11">
        <v>0</v>
      </c>
      <c r="F1710" s="11">
        <v>1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1</v>
      </c>
      <c r="Q1710" s="11">
        <v>2016021713</v>
      </c>
      <c r="R1710" s="11">
        <v>13</v>
      </c>
    </row>
    <row r="1711" spans="1:18">
      <c r="A1711" t="str">
        <f t="shared" si="26"/>
        <v>13-2016021713-21_19_33</v>
      </c>
      <c r="B1711" s="11" t="s">
        <v>1197</v>
      </c>
      <c r="C1711" s="11">
        <v>0</v>
      </c>
      <c r="D1711" s="11">
        <v>0</v>
      </c>
      <c r="E1711" s="11">
        <v>0</v>
      </c>
      <c r="F1711" s="11">
        <v>1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1</v>
      </c>
      <c r="Q1711" s="11">
        <v>2016021713</v>
      </c>
      <c r="R1711" s="11">
        <v>13</v>
      </c>
    </row>
    <row r="1712" spans="1:18">
      <c r="A1712" t="str">
        <f t="shared" si="26"/>
        <v>13-2016021713-21_24_32</v>
      </c>
      <c r="B1712" s="11" t="s">
        <v>1198</v>
      </c>
      <c r="C1712" s="11">
        <v>0</v>
      </c>
      <c r="D1712" s="11">
        <v>0</v>
      </c>
      <c r="E1712" s="11">
        <v>0</v>
      </c>
      <c r="F1712" s="11">
        <v>1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1</v>
      </c>
      <c r="Q1712" s="11">
        <v>2016021713</v>
      </c>
      <c r="R1712" s="11">
        <v>13</v>
      </c>
    </row>
    <row r="1713" spans="1:18">
      <c r="A1713" t="str">
        <f t="shared" si="26"/>
        <v>13-2016021713-21_29_32</v>
      </c>
      <c r="B1713" s="11" t="s">
        <v>1199</v>
      </c>
      <c r="C1713" s="11">
        <v>0</v>
      </c>
      <c r="D1713" s="11">
        <v>0</v>
      </c>
      <c r="E1713" s="11">
        <v>0</v>
      </c>
      <c r="F1713" s="11">
        <v>1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1</v>
      </c>
      <c r="Q1713" s="11">
        <v>2016021713</v>
      </c>
      <c r="R1713" s="11">
        <v>13</v>
      </c>
    </row>
    <row r="1714" spans="1:18">
      <c r="A1714" t="str">
        <f t="shared" si="26"/>
        <v>13-2016021713-21_34_32</v>
      </c>
      <c r="B1714" s="11" t="s">
        <v>1200</v>
      </c>
      <c r="C1714" s="11">
        <v>0</v>
      </c>
      <c r="D1714" s="11">
        <v>0</v>
      </c>
      <c r="E1714" s="11">
        <v>0</v>
      </c>
      <c r="F1714" s="11">
        <v>1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1</v>
      </c>
      <c r="Q1714" s="11">
        <v>2016021713</v>
      </c>
      <c r="R1714" s="11">
        <v>13</v>
      </c>
    </row>
    <row r="1715" spans="1:18">
      <c r="A1715" t="str">
        <f t="shared" si="26"/>
        <v>13-2016021713-21_39_32</v>
      </c>
      <c r="B1715" s="11" t="s">
        <v>1201</v>
      </c>
      <c r="C1715" s="11">
        <v>0</v>
      </c>
      <c r="D1715" s="11">
        <v>0</v>
      </c>
      <c r="E1715" s="11">
        <v>0</v>
      </c>
      <c r="F1715" s="11">
        <v>1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1</v>
      </c>
      <c r="Q1715" s="11">
        <v>2016021713</v>
      </c>
      <c r="R1715" s="11">
        <v>13</v>
      </c>
    </row>
    <row r="1716" spans="1:18">
      <c r="A1716" t="str">
        <f t="shared" si="26"/>
        <v>13-2016021713-21_44_32</v>
      </c>
      <c r="B1716" s="11" t="s">
        <v>1202</v>
      </c>
      <c r="C1716" s="11">
        <v>0</v>
      </c>
      <c r="D1716" s="11">
        <v>0</v>
      </c>
      <c r="E1716" s="11">
        <v>0</v>
      </c>
      <c r="F1716" s="11">
        <v>1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1</v>
      </c>
      <c r="Q1716" s="11">
        <v>2016021713</v>
      </c>
      <c r="R1716" s="11">
        <v>13</v>
      </c>
    </row>
    <row r="1717" spans="1:18">
      <c r="A1717" t="str">
        <f t="shared" si="26"/>
        <v>13-2016021713-21_49_31</v>
      </c>
      <c r="B1717" s="11" t="s">
        <v>5057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1</v>
      </c>
      <c r="P1717" s="11">
        <v>0</v>
      </c>
      <c r="Q1717" s="11">
        <v>2016021713</v>
      </c>
      <c r="R1717" s="11">
        <v>13</v>
      </c>
    </row>
    <row r="1718" spans="1:18">
      <c r="A1718" t="str">
        <f t="shared" si="26"/>
        <v>13-2016021713-21_54_31</v>
      </c>
      <c r="B1718" s="11" t="s">
        <v>1203</v>
      </c>
      <c r="C1718" s="11">
        <v>0</v>
      </c>
      <c r="D1718" s="11">
        <v>0</v>
      </c>
      <c r="E1718" s="11">
        <v>0</v>
      </c>
      <c r="F1718" s="11">
        <v>1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1</v>
      </c>
      <c r="Q1718" s="11">
        <v>2016021713</v>
      </c>
      <c r="R1718" s="11">
        <v>13</v>
      </c>
    </row>
    <row r="1719" spans="1:18">
      <c r="A1719" t="str">
        <f t="shared" si="26"/>
        <v>13-2016021713-21_59_31</v>
      </c>
      <c r="B1719" s="11" t="s">
        <v>1204</v>
      </c>
      <c r="C1719" s="11">
        <v>0</v>
      </c>
      <c r="D1719" s="11">
        <v>0</v>
      </c>
      <c r="E1719" s="11">
        <v>0</v>
      </c>
      <c r="F1719" s="11">
        <v>1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1</v>
      </c>
      <c r="Q1719" s="11">
        <v>2016021713</v>
      </c>
      <c r="R1719" s="11">
        <v>13</v>
      </c>
    </row>
    <row r="1720" spans="1:18">
      <c r="A1720" t="str">
        <f t="shared" si="26"/>
        <v>13-2016021713-22_04_31</v>
      </c>
      <c r="B1720" s="11" t="s">
        <v>1205</v>
      </c>
      <c r="C1720" s="11">
        <v>0</v>
      </c>
      <c r="D1720" s="11">
        <v>0</v>
      </c>
      <c r="E1720" s="11">
        <v>0</v>
      </c>
      <c r="F1720" s="11">
        <v>1</v>
      </c>
      <c r="G1720" s="11">
        <v>0</v>
      </c>
      <c r="H1720" s="11">
        <v>0</v>
      </c>
      <c r="I1720" s="11">
        <v>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11">
        <v>0</v>
      </c>
      <c r="P1720" s="11">
        <v>1</v>
      </c>
      <c r="Q1720" s="11">
        <v>2016021713</v>
      </c>
      <c r="R1720" s="11">
        <v>13</v>
      </c>
    </row>
    <row r="1721" spans="1:18">
      <c r="A1721" t="str">
        <f t="shared" si="26"/>
        <v>13-2016021713-22_09_30</v>
      </c>
      <c r="B1721" s="11" t="s">
        <v>1206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1</v>
      </c>
      <c r="O1721" s="11">
        <v>0</v>
      </c>
      <c r="P1721" s="11">
        <v>0</v>
      </c>
      <c r="Q1721" s="11">
        <v>2016021713</v>
      </c>
      <c r="R1721" s="11">
        <v>13</v>
      </c>
    </row>
    <row r="1722" spans="1:18">
      <c r="A1722" t="str">
        <f t="shared" si="26"/>
        <v>13-2016021713-22_14_30</v>
      </c>
      <c r="B1722" s="11" t="s">
        <v>5058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1</v>
      </c>
      <c r="P1722" s="11">
        <v>0</v>
      </c>
      <c r="Q1722" s="11">
        <v>2016021713</v>
      </c>
      <c r="R1722" s="11">
        <v>13</v>
      </c>
    </row>
    <row r="1723" spans="1:18">
      <c r="A1723" t="str">
        <f t="shared" si="26"/>
        <v>13-2016021713-22_19_30</v>
      </c>
      <c r="B1723" s="11" t="s">
        <v>1207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1</v>
      </c>
      <c r="O1723" s="11">
        <v>0</v>
      </c>
      <c r="P1723" s="11">
        <v>0</v>
      </c>
      <c r="Q1723" s="11">
        <v>2016021713</v>
      </c>
      <c r="R1723" s="11">
        <v>13</v>
      </c>
    </row>
    <row r="1724" spans="1:18">
      <c r="A1724" t="str">
        <f t="shared" si="26"/>
        <v>13-2016021713-22_24_30</v>
      </c>
      <c r="B1724" s="11" t="s">
        <v>1208</v>
      </c>
      <c r="C1724" s="11">
        <v>0</v>
      </c>
      <c r="D1724" s="11">
        <v>0</v>
      </c>
      <c r="E1724" s="11">
        <v>0</v>
      </c>
      <c r="F1724" s="11">
        <v>1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1</v>
      </c>
      <c r="Q1724" s="11">
        <v>2016021713</v>
      </c>
      <c r="R1724" s="11">
        <v>13</v>
      </c>
    </row>
    <row r="1725" spans="1:18">
      <c r="A1725" t="str">
        <f t="shared" si="26"/>
        <v>13-2016021713-22_29_29</v>
      </c>
      <c r="B1725" s="11" t="s">
        <v>1209</v>
      </c>
      <c r="C1725" s="11">
        <v>0</v>
      </c>
      <c r="D1725" s="11">
        <v>0</v>
      </c>
      <c r="E1725" s="11">
        <v>0</v>
      </c>
      <c r="F1725" s="11">
        <v>1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1</v>
      </c>
      <c r="Q1725" s="11">
        <v>2016021713</v>
      </c>
      <c r="R1725" s="11">
        <v>13</v>
      </c>
    </row>
    <row r="1726" spans="1:18">
      <c r="A1726" t="str">
        <f t="shared" si="26"/>
        <v>13-2016021713-22_34_29</v>
      </c>
      <c r="B1726" s="11" t="s">
        <v>1210</v>
      </c>
      <c r="C1726" s="11">
        <v>0</v>
      </c>
      <c r="D1726" s="11">
        <v>0</v>
      </c>
      <c r="E1726" s="11">
        <v>0</v>
      </c>
      <c r="F1726" s="11">
        <v>1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1</v>
      </c>
      <c r="Q1726" s="11">
        <v>2016021713</v>
      </c>
      <c r="R1726" s="11">
        <v>13</v>
      </c>
    </row>
    <row r="1727" spans="1:18">
      <c r="A1727" t="str">
        <f t="shared" si="26"/>
        <v>13-2016021713-22_39_29</v>
      </c>
      <c r="B1727" s="11" t="s">
        <v>1211</v>
      </c>
      <c r="C1727" s="11">
        <v>0</v>
      </c>
      <c r="D1727" s="11">
        <v>0</v>
      </c>
      <c r="E1727" s="11">
        <v>0</v>
      </c>
      <c r="F1727" s="11">
        <v>1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1</v>
      </c>
      <c r="Q1727" s="11">
        <v>2016021713</v>
      </c>
      <c r="R1727" s="11">
        <v>13</v>
      </c>
    </row>
    <row r="1728" spans="1:18">
      <c r="A1728" t="str">
        <f t="shared" si="26"/>
        <v>13-2016021713-22_44_29</v>
      </c>
      <c r="B1728" s="11" t="s">
        <v>1212</v>
      </c>
      <c r="C1728" s="11">
        <v>0</v>
      </c>
      <c r="D1728" s="11">
        <v>0</v>
      </c>
      <c r="E1728" s="11">
        <v>0</v>
      </c>
      <c r="F1728" s="11">
        <v>1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1</v>
      </c>
      <c r="Q1728" s="11">
        <v>2016021713</v>
      </c>
      <c r="R1728" s="11">
        <v>13</v>
      </c>
    </row>
    <row r="1729" spans="1:18">
      <c r="A1729" t="str">
        <f t="shared" si="26"/>
        <v>13-2016021713-22_49_29</v>
      </c>
      <c r="B1729" s="11" t="s">
        <v>5059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1</v>
      </c>
      <c r="P1729" s="11">
        <v>0</v>
      </c>
      <c r="Q1729" s="11">
        <v>2016021713</v>
      </c>
      <c r="R1729" s="11">
        <v>13</v>
      </c>
    </row>
    <row r="1730" spans="1:18">
      <c r="A1730" t="str">
        <f t="shared" ref="A1730:A1793" si="27">R1730&amp;"-"&amp;Q1730&amp;"-"&amp;B1730</f>
        <v>13-2016021713-22_54_28</v>
      </c>
      <c r="B1730" s="11" t="s">
        <v>1213</v>
      </c>
      <c r="C1730" s="11">
        <v>0</v>
      </c>
      <c r="D1730" s="11">
        <v>0</v>
      </c>
      <c r="E1730" s="11">
        <v>0</v>
      </c>
      <c r="F1730" s="11">
        <v>1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1</v>
      </c>
      <c r="Q1730" s="11">
        <v>2016021713</v>
      </c>
      <c r="R1730" s="11">
        <v>13</v>
      </c>
    </row>
    <row r="1731" spans="1:18">
      <c r="A1731" t="str">
        <f t="shared" si="27"/>
        <v>13-2016021713-22_59_28</v>
      </c>
      <c r="B1731" s="11" t="s">
        <v>1214</v>
      </c>
      <c r="C1731" s="11">
        <v>0</v>
      </c>
      <c r="D1731" s="11">
        <v>0</v>
      </c>
      <c r="E1731" s="11">
        <v>0</v>
      </c>
      <c r="F1731" s="11">
        <v>1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1</v>
      </c>
      <c r="Q1731" s="11">
        <v>2016021713</v>
      </c>
      <c r="R1731" s="11">
        <v>13</v>
      </c>
    </row>
    <row r="1732" spans="1:18">
      <c r="A1732" t="str">
        <f t="shared" si="27"/>
        <v>13-2016021713-23_04_28</v>
      </c>
      <c r="B1732" s="11" t="s">
        <v>1215</v>
      </c>
      <c r="C1732" s="11">
        <v>0</v>
      </c>
      <c r="D1732" s="11">
        <v>0</v>
      </c>
      <c r="E1732" s="11">
        <v>0</v>
      </c>
      <c r="F1732" s="11">
        <v>1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1</v>
      </c>
      <c r="Q1732" s="11">
        <v>2016021713</v>
      </c>
      <c r="R1732" s="11">
        <v>13</v>
      </c>
    </row>
    <row r="1733" spans="1:18">
      <c r="A1733" t="str">
        <f t="shared" si="27"/>
        <v>13-2016021713-23_09_28</v>
      </c>
      <c r="B1733" s="11" t="s">
        <v>1216</v>
      </c>
      <c r="C1733" s="11">
        <v>0</v>
      </c>
      <c r="D1733" s="11">
        <v>0</v>
      </c>
      <c r="E1733" s="11">
        <v>0</v>
      </c>
      <c r="F1733" s="11">
        <v>1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1</v>
      </c>
      <c r="Q1733" s="11">
        <v>2016021713</v>
      </c>
      <c r="R1733" s="11">
        <v>13</v>
      </c>
    </row>
    <row r="1734" spans="1:18">
      <c r="A1734" t="str">
        <f t="shared" si="27"/>
        <v>13-2016021713-23_14_27</v>
      </c>
      <c r="B1734" s="11" t="s">
        <v>1217</v>
      </c>
      <c r="C1734" s="11">
        <v>0</v>
      </c>
      <c r="D1734" s="11">
        <v>0</v>
      </c>
      <c r="E1734" s="11">
        <v>0</v>
      </c>
      <c r="F1734" s="11">
        <v>1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1</v>
      </c>
      <c r="Q1734" s="11">
        <v>2016021713</v>
      </c>
      <c r="R1734" s="11">
        <v>13</v>
      </c>
    </row>
    <row r="1735" spans="1:18">
      <c r="A1735" t="str">
        <f t="shared" si="27"/>
        <v>13-2016021713-23_19_27</v>
      </c>
      <c r="B1735" s="11" t="s">
        <v>1218</v>
      </c>
      <c r="C1735" s="11">
        <v>0</v>
      </c>
      <c r="D1735" s="11">
        <v>0</v>
      </c>
      <c r="E1735" s="11">
        <v>0</v>
      </c>
      <c r="F1735" s="11">
        <v>1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1</v>
      </c>
      <c r="Q1735" s="11">
        <v>2016021713</v>
      </c>
      <c r="R1735" s="11">
        <v>13</v>
      </c>
    </row>
    <row r="1736" spans="1:18">
      <c r="A1736" t="str">
        <f t="shared" si="27"/>
        <v>13-2016021713-23_24_27</v>
      </c>
      <c r="B1736" s="11" t="s">
        <v>1219</v>
      </c>
      <c r="C1736" s="11">
        <v>0</v>
      </c>
      <c r="D1736" s="11">
        <v>0</v>
      </c>
      <c r="E1736" s="11">
        <v>0</v>
      </c>
      <c r="F1736" s="11">
        <v>1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1</v>
      </c>
      <c r="Q1736" s="11">
        <v>2016021713</v>
      </c>
      <c r="R1736" s="11">
        <v>13</v>
      </c>
    </row>
    <row r="1737" spans="1:18">
      <c r="A1737" t="str">
        <f t="shared" si="27"/>
        <v>13-2016021713-23_29_27</v>
      </c>
      <c r="B1737" s="11" t="s">
        <v>1220</v>
      </c>
      <c r="C1737" s="11">
        <v>0</v>
      </c>
      <c r="D1737" s="11">
        <v>0</v>
      </c>
      <c r="E1737" s="11">
        <v>0</v>
      </c>
      <c r="F1737" s="11">
        <v>1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1</v>
      </c>
      <c r="Q1737" s="11">
        <v>2016021713</v>
      </c>
      <c r="R1737" s="11">
        <v>13</v>
      </c>
    </row>
    <row r="1738" spans="1:18">
      <c r="A1738" t="str">
        <f t="shared" si="27"/>
        <v>13-2016021713-23_34_27</v>
      </c>
      <c r="B1738" s="11" t="s">
        <v>1221</v>
      </c>
      <c r="C1738" s="11">
        <v>0</v>
      </c>
      <c r="D1738" s="11">
        <v>0</v>
      </c>
      <c r="E1738" s="11">
        <v>0</v>
      </c>
      <c r="F1738" s="11">
        <v>1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1</v>
      </c>
      <c r="Q1738" s="11">
        <v>2016021713</v>
      </c>
      <c r="R1738" s="11">
        <v>13</v>
      </c>
    </row>
    <row r="1739" spans="1:18">
      <c r="A1739" t="str">
        <f t="shared" si="27"/>
        <v>13-2016021713-23_39_26</v>
      </c>
      <c r="B1739" s="11" t="s">
        <v>1222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1</v>
      </c>
      <c r="O1739" s="11">
        <v>0</v>
      </c>
      <c r="P1739" s="11">
        <v>0</v>
      </c>
      <c r="Q1739" s="11">
        <v>2016021713</v>
      </c>
      <c r="R1739" s="11">
        <v>13</v>
      </c>
    </row>
    <row r="1740" spans="1:18">
      <c r="A1740" t="str">
        <f t="shared" si="27"/>
        <v>14-2016022614-13_56_11</v>
      </c>
      <c r="B1740" s="11" t="s">
        <v>1224</v>
      </c>
      <c r="C1740" s="11">
        <v>0</v>
      </c>
      <c r="D1740" s="11">
        <v>0</v>
      </c>
      <c r="E1740" s="11">
        <v>0</v>
      </c>
      <c r="F1740" s="11">
        <v>1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1</v>
      </c>
      <c r="Q1740" s="11">
        <v>2016022614</v>
      </c>
      <c r="R1740" s="11">
        <v>14</v>
      </c>
    </row>
    <row r="1741" spans="1:18">
      <c r="A1741" t="str">
        <f t="shared" si="27"/>
        <v>14-2016022614-14_01_11</v>
      </c>
      <c r="B1741" s="11" t="s">
        <v>1225</v>
      </c>
      <c r="C1741" s="11">
        <v>0</v>
      </c>
      <c r="D1741" s="11">
        <v>0</v>
      </c>
      <c r="E1741" s="11">
        <v>0</v>
      </c>
      <c r="F1741" s="11">
        <v>1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1</v>
      </c>
      <c r="Q1741" s="11">
        <v>2016022614</v>
      </c>
      <c r="R1741" s="11">
        <v>14</v>
      </c>
    </row>
    <row r="1742" spans="1:18">
      <c r="A1742" t="str">
        <f t="shared" si="27"/>
        <v>14-2016022614-14_06_11</v>
      </c>
      <c r="B1742" s="11" t="s">
        <v>1227</v>
      </c>
      <c r="C1742" s="11">
        <v>0</v>
      </c>
      <c r="D1742" s="11">
        <v>0</v>
      </c>
      <c r="E1742" s="11">
        <v>0</v>
      </c>
      <c r="F1742" s="11">
        <v>1</v>
      </c>
      <c r="G1742" s="11">
        <v>0</v>
      </c>
      <c r="H1742" s="11">
        <v>0</v>
      </c>
      <c r="I1742" s="11">
        <v>0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1</v>
      </c>
      <c r="Q1742" s="11">
        <v>2016022614</v>
      </c>
      <c r="R1742" s="11">
        <v>14</v>
      </c>
    </row>
    <row r="1743" spans="1:18">
      <c r="A1743" t="str">
        <f t="shared" si="27"/>
        <v>14-2016022614-14_11_11</v>
      </c>
      <c r="B1743" s="11" t="s">
        <v>1228</v>
      </c>
      <c r="C1743" s="11">
        <v>0</v>
      </c>
      <c r="D1743" s="11">
        <v>0</v>
      </c>
      <c r="E1743" s="11">
        <v>0</v>
      </c>
      <c r="F1743" s="11">
        <v>1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1</v>
      </c>
      <c r="Q1743" s="11">
        <v>2016022614</v>
      </c>
      <c r="R1743" s="11">
        <v>14</v>
      </c>
    </row>
    <row r="1744" spans="1:18">
      <c r="A1744" t="str">
        <f t="shared" si="27"/>
        <v>14-2016022614-14_16_10</v>
      </c>
      <c r="B1744" s="11" t="s">
        <v>1231</v>
      </c>
      <c r="C1744" s="11">
        <v>0</v>
      </c>
      <c r="D1744" s="11">
        <v>0</v>
      </c>
      <c r="E1744" s="11">
        <v>0</v>
      </c>
      <c r="F1744" s="11">
        <v>1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1</v>
      </c>
      <c r="Q1744" s="11">
        <v>2016022614</v>
      </c>
      <c r="R1744" s="11">
        <v>14</v>
      </c>
    </row>
    <row r="1745" spans="1:18">
      <c r="A1745" t="str">
        <f t="shared" si="27"/>
        <v>14-2016022614-14_21_10</v>
      </c>
      <c r="B1745" s="11" t="s">
        <v>1233</v>
      </c>
      <c r="C1745" s="11">
        <v>0</v>
      </c>
      <c r="D1745" s="11">
        <v>0</v>
      </c>
      <c r="E1745" s="11">
        <v>0</v>
      </c>
      <c r="F1745" s="11">
        <v>1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1</v>
      </c>
      <c r="Q1745" s="11">
        <v>2016022614</v>
      </c>
      <c r="R1745" s="11">
        <v>14</v>
      </c>
    </row>
    <row r="1746" spans="1:18">
      <c r="A1746" t="str">
        <f t="shared" si="27"/>
        <v>14-2016022614-14_26_10</v>
      </c>
      <c r="B1746" s="11" t="s">
        <v>1235</v>
      </c>
      <c r="C1746" s="11">
        <v>0</v>
      </c>
      <c r="D1746" s="11">
        <v>0</v>
      </c>
      <c r="E1746" s="11">
        <v>0</v>
      </c>
      <c r="F1746" s="11">
        <v>1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1</v>
      </c>
      <c r="Q1746" s="11">
        <v>2016022614</v>
      </c>
      <c r="R1746" s="11">
        <v>14</v>
      </c>
    </row>
    <row r="1747" spans="1:18">
      <c r="A1747" t="str">
        <f t="shared" si="27"/>
        <v>14-2016022614-14_31_10</v>
      </c>
      <c r="B1747" s="11" t="s">
        <v>1237</v>
      </c>
      <c r="C1747" s="11">
        <v>0</v>
      </c>
      <c r="D1747" s="11">
        <v>0</v>
      </c>
      <c r="E1747" s="11">
        <v>0</v>
      </c>
      <c r="F1747" s="11">
        <v>1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1</v>
      </c>
      <c r="Q1747" s="11">
        <v>2016022614</v>
      </c>
      <c r="R1747" s="11">
        <v>14</v>
      </c>
    </row>
    <row r="1748" spans="1:18">
      <c r="A1748" t="str">
        <f t="shared" si="27"/>
        <v>14-2016022614-14_36_09</v>
      </c>
      <c r="B1748" s="11" t="s">
        <v>1238</v>
      </c>
      <c r="C1748" s="11">
        <v>0</v>
      </c>
      <c r="D1748" s="11">
        <v>0</v>
      </c>
      <c r="E1748" s="11">
        <v>0</v>
      </c>
      <c r="F1748" s="11">
        <v>1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1</v>
      </c>
      <c r="Q1748" s="11">
        <v>2016022614</v>
      </c>
      <c r="R1748" s="11">
        <v>14</v>
      </c>
    </row>
    <row r="1749" spans="1:18">
      <c r="A1749" t="str">
        <f t="shared" si="27"/>
        <v>14-2016022614-14_41_09</v>
      </c>
      <c r="B1749" s="11" t="s">
        <v>1240</v>
      </c>
      <c r="C1749" s="11">
        <v>0</v>
      </c>
      <c r="D1749" s="11">
        <v>0</v>
      </c>
      <c r="E1749" s="11">
        <v>0</v>
      </c>
      <c r="F1749" s="11">
        <v>1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1</v>
      </c>
      <c r="Q1749" s="11">
        <v>2016022614</v>
      </c>
      <c r="R1749" s="11">
        <v>14</v>
      </c>
    </row>
    <row r="1750" spans="1:18">
      <c r="A1750" t="str">
        <f t="shared" si="27"/>
        <v>14-2016022614-14_46_09</v>
      </c>
      <c r="B1750" s="11" t="s">
        <v>1242</v>
      </c>
      <c r="C1750" s="11">
        <v>0</v>
      </c>
      <c r="D1750" s="11">
        <v>0</v>
      </c>
      <c r="E1750" s="11">
        <v>0</v>
      </c>
      <c r="F1750" s="11">
        <v>1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1</v>
      </c>
      <c r="Q1750" s="11">
        <v>2016022614</v>
      </c>
      <c r="R1750" s="11">
        <v>14</v>
      </c>
    </row>
    <row r="1751" spans="1:18">
      <c r="A1751" t="str">
        <f t="shared" si="27"/>
        <v>14-2016022614-14_51_09</v>
      </c>
      <c r="B1751" s="11" t="s">
        <v>5060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1</v>
      </c>
      <c r="P1751" s="11">
        <v>0</v>
      </c>
      <c r="Q1751" s="11">
        <v>2016022614</v>
      </c>
      <c r="R1751" s="11">
        <v>14</v>
      </c>
    </row>
    <row r="1752" spans="1:18">
      <c r="A1752" t="str">
        <f t="shared" si="27"/>
        <v>14-2016022614-14_56_08</v>
      </c>
      <c r="B1752" s="11" t="s">
        <v>1244</v>
      </c>
      <c r="C1752" s="11">
        <v>0</v>
      </c>
      <c r="D1752" s="11">
        <v>0</v>
      </c>
      <c r="E1752" s="11">
        <v>0</v>
      </c>
      <c r="F1752" s="11">
        <v>1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1</v>
      </c>
      <c r="Q1752" s="11">
        <v>2016022614</v>
      </c>
      <c r="R1752" s="11">
        <v>14</v>
      </c>
    </row>
    <row r="1753" spans="1:18">
      <c r="A1753" t="str">
        <f t="shared" si="27"/>
        <v>14-2016022614-15_01_08</v>
      </c>
      <c r="B1753" s="11" t="s">
        <v>1245</v>
      </c>
      <c r="C1753" s="11">
        <v>0</v>
      </c>
      <c r="D1753" s="11">
        <v>0</v>
      </c>
      <c r="E1753" s="11">
        <v>0</v>
      </c>
      <c r="F1753" s="11">
        <v>1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1</v>
      </c>
      <c r="Q1753" s="11">
        <v>2016022614</v>
      </c>
      <c r="R1753" s="11">
        <v>14</v>
      </c>
    </row>
    <row r="1754" spans="1:18">
      <c r="A1754" t="str">
        <f t="shared" si="27"/>
        <v>14-2016022614-15_06_08</v>
      </c>
      <c r="B1754" s="11" t="s">
        <v>1246</v>
      </c>
      <c r="C1754" s="11">
        <v>0</v>
      </c>
      <c r="D1754" s="11">
        <v>0</v>
      </c>
      <c r="E1754" s="11">
        <v>0</v>
      </c>
      <c r="F1754" s="11">
        <v>1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1</v>
      </c>
      <c r="Q1754" s="11">
        <v>2016022614</v>
      </c>
      <c r="R1754" s="11">
        <v>14</v>
      </c>
    </row>
    <row r="1755" spans="1:18">
      <c r="A1755" t="str">
        <f t="shared" si="27"/>
        <v>14-2016022614-15_11_08</v>
      </c>
      <c r="B1755" s="11" t="s">
        <v>1247</v>
      </c>
      <c r="C1755" s="11">
        <v>0</v>
      </c>
      <c r="D1755" s="11">
        <v>0</v>
      </c>
      <c r="E1755" s="11">
        <v>0</v>
      </c>
      <c r="F1755" s="11">
        <v>1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1</v>
      </c>
      <c r="Q1755" s="11">
        <v>2016022614</v>
      </c>
      <c r="R1755" s="11">
        <v>14</v>
      </c>
    </row>
    <row r="1756" spans="1:18">
      <c r="A1756" t="str">
        <f t="shared" si="27"/>
        <v>14-2016022614-15_16_07</v>
      </c>
      <c r="B1756" s="11" t="s">
        <v>1248</v>
      </c>
      <c r="C1756" s="11">
        <v>0</v>
      </c>
      <c r="D1756" s="11">
        <v>0</v>
      </c>
      <c r="E1756" s="11">
        <v>0</v>
      </c>
      <c r="F1756" s="11">
        <v>1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1</v>
      </c>
      <c r="Q1756" s="11">
        <v>2016022614</v>
      </c>
      <c r="R1756" s="11">
        <v>14</v>
      </c>
    </row>
    <row r="1757" spans="1:18">
      <c r="A1757" t="str">
        <f t="shared" si="27"/>
        <v>14-2016022614-15_21_07</v>
      </c>
      <c r="B1757" s="11" t="s">
        <v>5061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1</v>
      </c>
      <c r="P1757" s="11">
        <v>0</v>
      </c>
      <c r="Q1757" s="11">
        <v>2016022614</v>
      </c>
      <c r="R1757" s="11">
        <v>14</v>
      </c>
    </row>
    <row r="1758" spans="1:18">
      <c r="A1758" t="str">
        <f t="shared" si="27"/>
        <v>14-2016022614-15_26_07</v>
      </c>
      <c r="B1758" s="11" t="s">
        <v>1249</v>
      </c>
      <c r="C1758" s="11">
        <v>0</v>
      </c>
      <c r="D1758" s="11">
        <v>0</v>
      </c>
      <c r="E1758" s="11">
        <v>0</v>
      </c>
      <c r="F1758" s="11">
        <v>1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1</v>
      </c>
      <c r="Q1758" s="11">
        <v>2016022614</v>
      </c>
      <c r="R1758" s="11">
        <v>14</v>
      </c>
    </row>
    <row r="1759" spans="1:18">
      <c r="A1759" t="str">
        <f t="shared" si="27"/>
        <v>14-2016022614-15_31_07</v>
      </c>
      <c r="B1759" s="11" t="s">
        <v>1251</v>
      </c>
      <c r="C1759" s="11">
        <v>0</v>
      </c>
      <c r="D1759" s="11">
        <v>0</v>
      </c>
      <c r="E1759" s="11">
        <v>0</v>
      </c>
      <c r="F1759" s="11">
        <v>1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1</v>
      </c>
      <c r="Q1759" s="11">
        <v>2016022614</v>
      </c>
      <c r="R1759" s="11">
        <v>14</v>
      </c>
    </row>
    <row r="1760" spans="1:18">
      <c r="A1760" t="str">
        <f t="shared" si="27"/>
        <v>14-2016022614-15_36_06</v>
      </c>
      <c r="B1760" s="11" t="s">
        <v>1252</v>
      </c>
      <c r="C1760" s="11">
        <v>0</v>
      </c>
      <c r="D1760" s="11">
        <v>0</v>
      </c>
      <c r="E1760" s="11">
        <v>0</v>
      </c>
      <c r="F1760" s="11">
        <v>1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1</v>
      </c>
      <c r="Q1760" s="11">
        <v>2016022614</v>
      </c>
      <c r="R1760" s="11">
        <v>14</v>
      </c>
    </row>
    <row r="1761" spans="1:18">
      <c r="A1761" t="str">
        <f t="shared" si="27"/>
        <v>14-2016022614-15_41_06</v>
      </c>
      <c r="B1761" s="11" t="s">
        <v>1253</v>
      </c>
      <c r="C1761" s="11">
        <v>0</v>
      </c>
      <c r="D1761" s="11">
        <v>0</v>
      </c>
      <c r="E1761" s="11">
        <v>0</v>
      </c>
      <c r="F1761" s="11">
        <v>1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1</v>
      </c>
      <c r="Q1761" s="11">
        <v>2016022614</v>
      </c>
      <c r="R1761" s="11">
        <v>14</v>
      </c>
    </row>
    <row r="1762" spans="1:18">
      <c r="A1762" t="str">
        <f t="shared" si="27"/>
        <v>14-2016022614-15_46_06</v>
      </c>
      <c r="B1762" s="11" t="s">
        <v>1254</v>
      </c>
      <c r="C1762" s="11">
        <v>0</v>
      </c>
      <c r="D1762" s="11">
        <v>0</v>
      </c>
      <c r="E1762" s="11">
        <v>0</v>
      </c>
      <c r="F1762" s="11">
        <v>1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1</v>
      </c>
      <c r="Q1762" s="11">
        <v>2016022614</v>
      </c>
      <c r="R1762" s="11">
        <v>14</v>
      </c>
    </row>
    <row r="1763" spans="1:18">
      <c r="A1763" t="str">
        <f t="shared" si="27"/>
        <v>14-2016022614-15_51_06</v>
      </c>
      <c r="B1763" s="11" t="s">
        <v>1255</v>
      </c>
      <c r="C1763" s="11">
        <v>0</v>
      </c>
      <c r="D1763" s="11">
        <v>0</v>
      </c>
      <c r="E1763" s="11">
        <v>0</v>
      </c>
      <c r="F1763" s="11">
        <v>1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1</v>
      </c>
      <c r="Q1763" s="11">
        <v>2016022614</v>
      </c>
      <c r="R1763" s="11">
        <v>14</v>
      </c>
    </row>
    <row r="1764" spans="1:18">
      <c r="A1764" t="str">
        <f t="shared" si="27"/>
        <v>14-2016022614-15_56_05</v>
      </c>
      <c r="B1764" s="11" t="s">
        <v>1256</v>
      </c>
      <c r="C1764" s="11">
        <v>0</v>
      </c>
      <c r="D1764" s="11">
        <v>0</v>
      </c>
      <c r="E1764" s="11">
        <v>0</v>
      </c>
      <c r="F1764" s="11">
        <v>1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1</v>
      </c>
      <c r="Q1764" s="11">
        <v>2016022614</v>
      </c>
      <c r="R1764" s="11">
        <v>14</v>
      </c>
    </row>
    <row r="1765" spans="1:18">
      <c r="A1765" t="str">
        <f t="shared" si="27"/>
        <v>14-2016022614-16_01_05</v>
      </c>
      <c r="B1765" s="11" t="s">
        <v>1257</v>
      </c>
      <c r="C1765" s="11">
        <v>0</v>
      </c>
      <c r="D1765" s="11">
        <v>0</v>
      </c>
      <c r="E1765" s="11">
        <v>0</v>
      </c>
      <c r="F1765" s="11">
        <v>1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1</v>
      </c>
      <c r="Q1765" s="11">
        <v>2016022614</v>
      </c>
      <c r="R1765" s="11">
        <v>14</v>
      </c>
    </row>
    <row r="1766" spans="1:18">
      <c r="A1766" t="str">
        <f t="shared" si="27"/>
        <v>14-2016022614-16_06_05</v>
      </c>
      <c r="B1766" s="11" t="s">
        <v>1259</v>
      </c>
      <c r="C1766" s="11">
        <v>0</v>
      </c>
      <c r="D1766" s="11">
        <v>0</v>
      </c>
      <c r="E1766" s="11">
        <v>0</v>
      </c>
      <c r="F1766" s="11">
        <v>1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1</v>
      </c>
      <c r="Q1766" s="11">
        <v>2016022614</v>
      </c>
      <c r="R1766" s="11">
        <v>14</v>
      </c>
    </row>
    <row r="1767" spans="1:18">
      <c r="A1767" t="str">
        <f t="shared" si="27"/>
        <v>14-2016022614-16_11_05</v>
      </c>
      <c r="B1767" s="11" t="s">
        <v>1260</v>
      </c>
      <c r="C1767" s="11">
        <v>0</v>
      </c>
      <c r="D1767" s="11">
        <v>0</v>
      </c>
      <c r="E1767" s="11">
        <v>0</v>
      </c>
      <c r="F1767" s="11">
        <v>1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1</v>
      </c>
      <c r="Q1767" s="11">
        <v>2016022614</v>
      </c>
      <c r="R1767" s="11">
        <v>14</v>
      </c>
    </row>
    <row r="1768" spans="1:18">
      <c r="A1768" t="str">
        <f t="shared" si="27"/>
        <v>14-2016022614-16_16_04</v>
      </c>
      <c r="B1768" s="11" t="s">
        <v>1261</v>
      </c>
      <c r="C1768" s="11">
        <v>0</v>
      </c>
      <c r="D1768" s="11">
        <v>0</v>
      </c>
      <c r="E1768" s="11">
        <v>0</v>
      </c>
      <c r="F1768" s="11">
        <v>1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1</v>
      </c>
      <c r="Q1768" s="11">
        <v>2016022614</v>
      </c>
      <c r="R1768" s="11">
        <v>14</v>
      </c>
    </row>
    <row r="1769" spans="1:18">
      <c r="A1769" t="str">
        <f t="shared" si="27"/>
        <v>14-2016022614-16_21_04</v>
      </c>
      <c r="B1769" s="11" t="s">
        <v>5062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1</v>
      </c>
      <c r="P1769" s="11">
        <v>0</v>
      </c>
      <c r="Q1769" s="11">
        <v>2016022614</v>
      </c>
      <c r="R1769" s="11">
        <v>14</v>
      </c>
    </row>
    <row r="1770" spans="1:18">
      <c r="A1770" t="str">
        <f t="shared" si="27"/>
        <v>14-2016022614-16_26_04</v>
      </c>
      <c r="B1770" s="11" t="s">
        <v>1262</v>
      </c>
      <c r="C1770" s="11">
        <v>0</v>
      </c>
      <c r="D1770" s="11">
        <v>0</v>
      </c>
      <c r="E1770" s="11">
        <v>0</v>
      </c>
      <c r="F1770" s="11">
        <v>1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1</v>
      </c>
      <c r="Q1770" s="11">
        <v>2016022614</v>
      </c>
      <c r="R1770" s="11">
        <v>14</v>
      </c>
    </row>
    <row r="1771" spans="1:18">
      <c r="A1771" t="str">
        <f t="shared" si="27"/>
        <v>14-2016022614-16_31_04</v>
      </c>
      <c r="B1771" s="11" t="s">
        <v>1263</v>
      </c>
      <c r="C1771" s="11">
        <v>0</v>
      </c>
      <c r="D1771" s="11">
        <v>0</v>
      </c>
      <c r="E1771" s="11">
        <v>0</v>
      </c>
      <c r="F1771" s="11">
        <v>1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1</v>
      </c>
      <c r="Q1771" s="11">
        <v>2016022614</v>
      </c>
      <c r="R1771" s="11">
        <v>14</v>
      </c>
    </row>
    <row r="1772" spans="1:18">
      <c r="A1772" t="str">
        <f t="shared" si="27"/>
        <v>14-2016022614-16_36_03</v>
      </c>
      <c r="B1772" s="11" t="s">
        <v>1264</v>
      </c>
      <c r="C1772" s="11">
        <v>0</v>
      </c>
      <c r="D1772" s="11">
        <v>0</v>
      </c>
      <c r="E1772" s="11">
        <v>0</v>
      </c>
      <c r="F1772" s="11">
        <v>1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11">
        <v>1</v>
      </c>
      <c r="Q1772" s="11">
        <v>2016022614</v>
      </c>
      <c r="R1772" s="11">
        <v>14</v>
      </c>
    </row>
    <row r="1773" spans="1:18">
      <c r="A1773" t="str">
        <f t="shared" si="27"/>
        <v>14-2016022614-16_41_03</v>
      </c>
      <c r="B1773" s="11" t="s">
        <v>1265</v>
      </c>
      <c r="C1773" s="11">
        <v>0</v>
      </c>
      <c r="D1773" s="11">
        <v>0</v>
      </c>
      <c r="E1773" s="11">
        <v>0</v>
      </c>
      <c r="F1773" s="11">
        <v>1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1</v>
      </c>
      <c r="Q1773" s="11">
        <v>2016022614</v>
      </c>
      <c r="R1773" s="11">
        <v>14</v>
      </c>
    </row>
    <row r="1774" spans="1:18">
      <c r="A1774" t="str">
        <f t="shared" si="27"/>
        <v>14-2016022614-16_46_03</v>
      </c>
      <c r="B1774" s="11" t="s">
        <v>1266</v>
      </c>
      <c r="C1774" s="11">
        <v>0</v>
      </c>
      <c r="D1774" s="11">
        <v>0</v>
      </c>
      <c r="E1774" s="11">
        <v>0</v>
      </c>
      <c r="F1774" s="11">
        <v>1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0</v>
      </c>
      <c r="P1774" s="11">
        <v>1</v>
      </c>
      <c r="Q1774" s="11">
        <v>2016022614</v>
      </c>
      <c r="R1774" s="11">
        <v>14</v>
      </c>
    </row>
    <row r="1775" spans="1:18">
      <c r="A1775" t="str">
        <f t="shared" si="27"/>
        <v>14-2016022614-16_51_03</v>
      </c>
      <c r="B1775" s="11" t="s">
        <v>1267</v>
      </c>
      <c r="C1775" s="11">
        <v>0</v>
      </c>
      <c r="D1775" s="11">
        <v>0</v>
      </c>
      <c r="E1775" s="11">
        <v>0</v>
      </c>
      <c r="F1775" s="11">
        <v>1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1</v>
      </c>
      <c r="Q1775" s="11">
        <v>2016022614</v>
      </c>
      <c r="R1775" s="11">
        <v>14</v>
      </c>
    </row>
    <row r="1776" spans="1:18">
      <c r="A1776" t="str">
        <f t="shared" si="27"/>
        <v>14-2016022614-16_56_02</v>
      </c>
      <c r="B1776" s="11" t="s">
        <v>1268</v>
      </c>
      <c r="C1776" s="11">
        <v>0</v>
      </c>
      <c r="D1776" s="11">
        <v>0</v>
      </c>
      <c r="E1776" s="11">
        <v>0</v>
      </c>
      <c r="F1776" s="11">
        <v>1</v>
      </c>
      <c r="G1776" s="11">
        <v>0</v>
      </c>
      <c r="H1776" s="11">
        <v>0</v>
      </c>
      <c r="I1776" s="11">
        <v>0</v>
      </c>
      <c r="J1776" s="11">
        <v>0</v>
      </c>
      <c r="K1776" s="11">
        <v>0</v>
      </c>
      <c r="L1776" s="11">
        <v>0</v>
      </c>
      <c r="M1776" s="11">
        <v>0</v>
      </c>
      <c r="N1776" s="11">
        <v>0</v>
      </c>
      <c r="O1776" s="11">
        <v>0</v>
      </c>
      <c r="P1776" s="11">
        <v>1</v>
      </c>
      <c r="Q1776" s="11">
        <v>2016022614</v>
      </c>
      <c r="R1776" s="11">
        <v>14</v>
      </c>
    </row>
    <row r="1777" spans="1:18">
      <c r="A1777" t="str">
        <f t="shared" si="27"/>
        <v>14-2016022614-17_01_02</v>
      </c>
      <c r="B1777" s="11" t="s">
        <v>1269</v>
      </c>
      <c r="C1777" s="11">
        <v>0</v>
      </c>
      <c r="D1777" s="11">
        <v>0</v>
      </c>
      <c r="E1777" s="11">
        <v>0</v>
      </c>
      <c r="F1777" s="11">
        <v>1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1</v>
      </c>
      <c r="Q1777" s="11">
        <v>2016022614</v>
      </c>
      <c r="R1777" s="11">
        <v>14</v>
      </c>
    </row>
    <row r="1778" spans="1:18">
      <c r="A1778" t="str">
        <f t="shared" si="27"/>
        <v>14-2016022614-17_06_02</v>
      </c>
      <c r="B1778" s="11" t="s">
        <v>1271</v>
      </c>
      <c r="C1778" s="11">
        <v>0</v>
      </c>
      <c r="D1778" s="11">
        <v>0</v>
      </c>
      <c r="E1778" s="11">
        <v>0</v>
      </c>
      <c r="F1778" s="11">
        <v>1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1</v>
      </c>
      <c r="Q1778" s="11">
        <v>2016022614</v>
      </c>
      <c r="R1778" s="11">
        <v>14</v>
      </c>
    </row>
    <row r="1779" spans="1:18">
      <c r="A1779" t="str">
        <f t="shared" si="27"/>
        <v>14-2016022614-17_11_02</v>
      </c>
      <c r="B1779" s="11" t="s">
        <v>1272</v>
      </c>
      <c r="C1779" s="11">
        <v>0</v>
      </c>
      <c r="D1779" s="11">
        <v>0</v>
      </c>
      <c r="E1779" s="11">
        <v>0</v>
      </c>
      <c r="F1779" s="11">
        <v>1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1</v>
      </c>
      <c r="Q1779" s="11">
        <v>2016022614</v>
      </c>
      <c r="R1779" s="11">
        <v>14</v>
      </c>
    </row>
    <row r="1780" spans="1:18">
      <c r="A1780" t="str">
        <f t="shared" si="27"/>
        <v>14-2016022614-17_16_02</v>
      </c>
      <c r="B1780" s="11" t="s">
        <v>1273</v>
      </c>
      <c r="C1780" s="11">
        <v>0</v>
      </c>
      <c r="D1780" s="11">
        <v>0</v>
      </c>
      <c r="E1780" s="11">
        <v>0</v>
      </c>
      <c r="F1780" s="11">
        <v>1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1</v>
      </c>
      <c r="Q1780" s="11">
        <v>2016022614</v>
      </c>
      <c r="R1780" s="11">
        <v>14</v>
      </c>
    </row>
    <row r="1781" spans="1:18">
      <c r="A1781" t="str">
        <f t="shared" si="27"/>
        <v>14-2016022614-17_21_01</v>
      </c>
      <c r="B1781" s="11" t="s">
        <v>1274</v>
      </c>
      <c r="C1781" s="11">
        <v>0</v>
      </c>
      <c r="D1781" s="11">
        <v>0</v>
      </c>
      <c r="E1781" s="11">
        <v>0</v>
      </c>
      <c r="F1781" s="11">
        <v>1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1</v>
      </c>
      <c r="Q1781" s="11">
        <v>2016022614</v>
      </c>
      <c r="R1781" s="11">
        <v>14</v>
      </c>
    </row>
    <row r="1782" spans="1:18">
      <c r="A1782" t="str">
        <f t="shared" si="27"/>
        <v>14-2016022614-17_26_01</v>
      </c>
      <c r="B1782" s="11" t="s">
        <v>1275</v>
      </c>
      <c r="C1782" s="11">
        <v>0</v>
      </c>
      <c r="D1782" s="11">
        <v>0</v>
      </c>
      <c r="E1782" s="11">
        <v>0</v>
      </c>
      <c r="F1782" s="11">
        <v>1</v>
      </c>
      <c r="G1782" s="11">
        <v>0</v>
      </c>
      <c r="H1782" s="11">
        <v>0</v>
      </c>
      <c r="I1782" s="11">
        <v>0</v>
      </c>
      <c r="J1782" s="11">
        <v>0</v>
      </c>
      <c r="K1782" s="11">
        <v>0</v>
      </c>
      <c r="L1782" s="11">
        <v>0</v>
      </c>
      <c r="M1782" s="11">
        <v>0</v>
      </c>
      <c r="N1782" s="11">
        <v>0</v>
      </c>
      <c r="O1782" s="11">
        <v>0</v>
      </c>
      <c r="P1782" s="11">
        <v>1</v>
      </c>
      <c r="Q1782" s="11">
        <v>2016022614</v>
      </c>
      <c r="R1782" s="11">
        <v>14</v>
      </c>
    </row>
    <row r="1783" spans="1:18">
      <c r="A1783" t="str">
        <f t="shared" si="27"/>
        <v>14-2016022614-17_31_01</v>
      </c>
      <c r="B1783" s="11" t="s">
        <v>1276</v>
      </c>
      <c r="C1783" s="11">
        <v>0</v>
      </c>
      <c r="D1783" s="11">
        <v>0</v>
      </c>
      <c r="E1783" s="11">
        <v>0</v>
      </c>
      <c r="F1783" s="11">
        <v>1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1</v>
      </c>
      <c r="Q1783" s="11">
        <v>2016022614</v>
      </c>
      <c r="R1783" s="11">
        <v>14</v>
      </c>
    </row>
    <row r="1784" spans="1:18">
      <c r="A1784" t="str">
        <f t="shared" si="27"/>
        <v>14-2016022614-17_36_01</v>
      </c>
      <c r="B1784" s="11" t="s">
        <v>1277</v>
      </c>
      <c r="C1784" s="11">
        <v>0</v>
      </c>
      <c r="D1784" s="11">
        <v>0</v>
      </c>
      <c r="E1784" s="11">
        <v>0</v>
      </c>
      <c r="F1784" s="11">
        <v>1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1</v>
      </c>
      <c r="Q1784" s="11">
        <v>2016022614</v>
      </c>
      <c r="R1784" s="11">
        <v>14</v>
      </c>
    </row>
    <row r="1785" spans="1:18">
      <c r="A1785" t="str">
        <f t="shared" si="27"/>
        <v>14-2016022614-17_41_00</v>
      </c>
      <c r="B1785" s="11" t="s">
        <v>1278</v>
      </c>
      <c r="C1785" s="11">
        <v>0</v>
      </c>
      <c r="D1785" s="11">
        <v>0</v>
      </c>
      <c r="E1785" s="11">
        <v>0</v>
      </c>
      <c r="F1785" s="11">
        <v>1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1</v>
      </c>
      <c r="Q1785" s="11">
        <v>2016022614</v>
      </c>
      <c r="R1785" s="11">
        <v>14</v>
      </c>
    </row>
    <row r="1786" spans="1:18">
      <c r="A1786" t="str">
        <f t="shared" si="27"/>
        <v>14-2016022614-17_46_00</v>
      </c>
      <c r="B1786" s="11" t="s">
        <v>1279</v>
      </c>
      <c r="C1786" s="11">
        <v>0</v>
      </c>
      <c r="D1786" s="11">
        <v>0</v>
      </c>
      <c r="E1786" s="11">
        <v>0</v>
      </c>
      <c r="F1786" s="11">
        <v>1</v>
      </c>
      <c r="G1786" s="11">
        <v>0</v>
      </c>
      <c r="H1786" s="11">
        <v>0</v>
      </c>
      <c r="I1786" s="11">
        <v>0</v>
      </c>
      <c r="J1786" s="11">
        <v>0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11">
        <v>1</v>
      </c>
      <c r="Q1786" s="11">
        <v>2016022614</v>
      </c>
      <c r="R1786" s="11">
        <v>14</v>
      </c>
    </row>
    <row r="1787" spans="1:18">
      <c r="A1787" t="str">
        <f t="shared" si="27"/>
        <v>14-2016022614-17_51_00</v>
      </c>
      <c r="B1787" s="11" t="s">
        <v>1280</v>
      </c>
      <c r="C1787" s="11">
        <v>0</v>
      </c>
      <c r="D1787" s="11">
        <v>0</v>
      </c>
      <c r="E1787" s="11">
        <v>0</v>
      </c>
      <c r="F1787" s="11">
        <v>1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1</v>
      </c>
      <c r="Q1787" s="11">
        <v>2016022614</v>
      </c>
      <c r="R1787" s="11">
        <v>14</v>
      </c>
    </row>
    <row r="1788" spans="1:18">
      <c r="A1788" t="str">
        <f t="shared" si="27"/>
        <v>14-2016022614-17_56_00</v>
      </c>
      <c r="B1788" s="11" t="s">
        <v>1282</v>
      </c>
      <c r="C1788" s="11">
        <v>0</v>
      </c>
      <c r="D1788" s="11">
        <v>0</v>
      </c>
      <c r="E1788" s="11">
        <v>0</v>
      </c>
      <c r="F1788" s="11">
        <v>1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1</v>
      </c>
      <c r="Q1788" s="11">
        <v>2016022614</v>
      </c>
      <c r="R1788" s="11">
        <v>14</v>
      </c>
    </row>
    <row r="1789" spans="1:18">
      <c r="A1789" t="str">
        <f t="shared" si="27"/>
        <v>14-2016022614-18_00_59</v>
      </c>
      <c r="B1789" s="11" t="s">
        <v>1283</v>
      </c>
      <c r="C1789" s="11">
        <v>0</v>
      </c>
      <c r="D1789" s="11">
        <v>0</v>
      </c>
      <c r="E1789" s="11">
        <v>0</v>
      </c>
      <c r="F1789" s="11">
        <v>1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1</v>
      </c>
      <c r="Q1789" s="11">
        <v>2016022614</v>
      </c>
      <c r="R1789" s="11">
        <v>14</v>
      </c>
    </row>
    <row r="1790" spans="1:18">
      <c r="A1790" t="str">
        <f t="shared" si="27"/>
        <v>14-2016022614-18_05_59</v>
      </c>
      <c r="B1790" s="11" t="s">
        <v>5063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1</v>
      </c>
      <c r="P1790" s="11">
        <v>0</v>
      </c>
      <c r="Q1790" s="11">
        <v>2016022614</v>
      </c>
      <c r="R1790" s="11">
        <v>14</v>
      </c>
    </row>
    <row r="1791" spans="1:18">
      <c r="A1791" t="str">
        <f t="shared" si="27"/>
        <v>14-2016022614-18_10_59</v>
      </c>
      <c r="B1791" s="11" t="s">
        <v>1284</v>
      </c>
      <c r="C1791" s="11">
        <v>0</v>
      </c>
      <c r="D1791" s="11">
        <v>0</v>
      </c>
      <c r="E1791" s="11">
        <v>0</v>
      </c>
      <c r="F1791" s="11">
        <v>1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1</v>
      </c>
      <c r="Q1791" s="11">
        <v>2016022614</v>
      </c>
      <c r="R1791" s="11">
        <v>14</v>
      </c>
    </row>
    <row r="1792" spans="1:18">
      <c r="A1792" t="str">
        <f t="shared" si="27"/>
        <v>14-2016022614-18_15_58</v>
      </c>
      <c r="B1792" s="11" t="s">
        <v>1286</v>
      </c>
      <c r="C1792" s="11">
        <v>0</v>
      </c>
      <c r="D1792" s="11">
        <v>0</v>
      </c>
      <c r="E1792" s="11">
        <v>0</v>
      </c>
      <c r="F1792" s="11">
        <v>1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1</v>
      </c>
      <c r="Q1792" s="11">
        <v>2016022614</v>
      </c>
      <c r="R1792" s="11">
        <v>14</v>
      </c>
    </row>
    <row r="1793" spans="1:18">
      <c r="A1793" t="str">
        <f t="shared" si="27"/>
        <v>14-2016022614-18_20_58</v>
      </c>
      <c r="B1793" s="11" t="s">
        <v>1287</v>
      </c>
      <c r="C1793" s="11">
        <v>0</v>
      </c>
      <c r="D1793" s="11">
        <v>0</v>
      </c>
      <c r="E1793" s="11">
        <v>0</v>
      </c>
      <c r="F1793" s="11">
        <v>1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1</v>
      </c>
      <c r="Q1793" s="11">
        <v>2016022614</v>
      </c>
      <c r="R1793" s="11">
        <v>14</v>
      </c>
    </row>
    <row r="1794" spans="1:18">
      <c r="A1794" t="str">
        <f t="shared" ref="A1794:A1857" si="28">R1794&amp;"-"&amp;Q1794&amp;"-"&amp;B1794</f>
        <v>14-2016022614-18_25_58</v>
      </c>
      <c r="B1794" s="11" t="s">
        <v>1288</v>
      </c>
      <c r="C1794" s="11">
        <v>0</v>
      </c>
      <c r="D1794" s="11">
        <v>0</v>
      </c>
      <c r="E1794" s="11">
        <v>0</v>
      </c>
      <c r="F1794" s="11">
        <v>1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1</v>
      </c>
      <c r="Q1794" s="11">
        <v>2016022614</v>
      </c>
      <c r="R1794" s="11">
        <v>14</v>
      </c>
    </row>
    <row r="1795" spans="1:18">
      <c r="A1795" t="str">
        <f t="shared" si="28"/>
        <v>14-2016022614-18_30_58</v>
      </c>
      <c r="B1795" s="11" t="s">
        <v>1290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1</v>
      </c>
      <c r="O1795" s="11">
        <v>0</v>
      </c>
      <c r="P1795" s="11">
        <v>0</v>
      </c>
      <c r="Q1795" s="11">
        <v>2016022614</v>
      </c>
      <c r="R1795" s="11">
        <v>14</v>
      </c>
    </row>
    <row r="1796" spans="1:18">
      <c r="A1796" t="str">
        <f t="shared" si="28"/>
        <v>14-2016022614-18_35_57</v>
      </c>
      <c r="B1796" s="11" t="s">
        <v>1291</v>
      </c>
      <c r="C1796" s="11">
        <v>0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1</v>
      </c>
      <c r="O1796" s="11">
        <v>0</v>
      </c>
      <c r="P1796" s="11">
        <v>0</v>
      </c>
      <c r="Q1796" s="11">
        <v>2016022614</v>
      </c>
      <c r="R1796" s="11">
        <v>14</v>
      </c>
    </row>
    <row r="1797" spans="1:18">
      <c r="A1797" t="str">
        <f t="shared" si="28"/>
        <v>14-2016022614-18_40_57</v>
      </c>
      <c r="B1797" s="11" t="s">
        <v>1292</v>
      </c>
      <c r="C1797" s="11">
        <v>0</v>
      </c>
      <c r="D1797" s="11">
        <v>0</v>
      </c>
      <c r="E1797" s="11">
        <v>0</v>
      </c>
      <c r="F1797" s="11">
        <v>1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1</v>
      </c>
      <c r="Q1797" s="11">
        <v>2016022614</v>
      </c>
      <c r="R1797" s="11">
        <v>14</v>
      </c>
    </row>
    <row r="1798" spans="1:18">
      <c r="A1798" t="str">
        <f t="shared" si="28"/>
        <v>14-2016022614-18_45_57</v>
      </c>
      <c r="B1798" s="11" t="s">
        <v>1294</v>
      </c>
      <c r="C1798" s="11">
        <v>0</v>
      </c>
      <c r="D1798" s="11">
        <v>0</v>
      </c>
      <c r="E1798" s="11">
        <v>0</v>
      </c>
      <c r="F1798" s="11">
        <v>1</v>
      </c>
      <c r="G1798" s="11">
        <v>0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11">
        <v>1</v>
      </c>
      <c r="Q1798" s="11">
        <v>2016022614</v>
      </c>
      <c r="R1798" s="11">
        <v>14</v>
      </c>
    </row>
    <row r="1799" spans="1:18">
      <c r="A1799" t="str">
        <f t="shared" si="28"/>
        <v>14-2016022614-18_50_57</v>
      </c>
      <c r="B1799" s="11" t="s">
        <v>1295</v>
      </c>
      <c r="C1799" s="11">
        <v>0</v>
      </c>
      <c r="D1799" s="11">
        <v>0</v>
      </c>
      <c r="E1799" s="11">
        <v>0</v>
      </c>
      <c r="F1799" s="11">
        <v>1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1</v>
      </c>
      <c r="Q1799" s="11">
        <v>2016022614</v>
      </c>
      <c r="R1799" s="11">
        <v>14</v>
      </c>
    </row>
    <row r="1800" spans="1:18">
      <c r="A1800" t="str">
        <f t="shared" si="28"/>
        <v>14-2016022614-18_55_56</v>
      </c>
      <c r="B1800" s="11" t="s">
        <v>1297</v>
      </c>
      <c r="C1800" s="11">
        <v>0</v>
      </c>
      <c r="D1800" s="11">
        <v>0</v>
      </c>
      <c r="E1800" s="11">
        <v>0</v>
      </c>
      <c r="F1800" s="11">
        <v>1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1</v>
      </c>
      <c r="Q1800" s="11">
        <v>2016022614</v>
      </c>
      <c r="R1800" s="11">
        <v>14</v>
      </c>
    </row>
    <row r="1801" spans="1:18">
      <c r="A1801" t="str">
        <f t="shared" si="28"/>
        <v>14-2016022614-19_00_56</v>
      </c>
      <c r="B1801" s="11" t="s">
        <v>1298</v>
      </c>
      <c r="C1801" s="11">
        <v>0</v>
      </c>
      <c r="D1801" s="11">
        <v>0</v>
      </c>
      <c r="E1801" s="11">
        <v>0</v>
      </c>
      <c r="F1801" s="11">
        <v>1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1</v>
      </c>
      <c r="Q1801" s="11">
        <v>2016022614</v>
      </c>
      <c r="R1801" s="11">
        <v>14</v>
      </c>
    </row>
    <row r="1802" spans="1:18">
      <c r="A1802" t="str">
        <f t="shared" si="28"/>
        <v>14-2016022614-19_05_56</v>
      </c>
      <c r="B1802" s="11" t="s">
        <v>1299</v>
      </c>
      <c r="C1802" s="11">
        <v>0</v>
      </c>
      <c r="D1802" s="11">
        <v>0</v>
      </c>
      <c r="E1802" s="11">
        <v>0</v>
      </c>
      <c r="F1802" s="11">
        <v>1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1</v>
      </c>
      <c r="Q1802" s="11">
        <v>2016022614</v>
      </c>
      <c r="R1802" s="11">
        <v>14</v>
      </c>
    </row>
    <row r="1803" spans="1:18">
      <c r="A1803" t="str">
        <f t="shared" si="28"/>
        <v>14-2016022614-19_10_56</v>
      </c>
      <c r="B1803" s="11" t="s">
        <v>1300</v>
      </c>
      <c r="C1803" s="11">
        <v>0</v>
      </c>
      <c r="D1803" s="11">
        <v>0</v>
      </c>
      <c r="E1803" s="11">
        <v>0</v>
      </c>
      <c r="F1803" s="11">
        <v>1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1</v>
      </c>
      <c r="Q1803" s="11">
        <v>2016022614</v>
      </c>
      <c r="R1803" s="11">
        <v>14</v>
      </c>
    </row>
    <row r="1804" spans="1:18">
      <c r="A1804" t="str">
        <f t="shared" si="28"/>
        <v>14-2016022614-19_15_55</v>
      </c>
      <c r="B1804" s="11" t="s">
        <v>1301</v>
      </c>
      <c r="C1804" s="11">
        <v>0</v>
      </c>
      <c r="D1804" s="11">
        <v>0</v>
      </c>
      <c r="E1804" s="11">
        <v>0</v>
      </c>
      <c r="F1804" s="11">
        <v>1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1</v>
      </c>
      <c r="Q1804" s="11">
        <v>2016022614</v>
      </c>
      <c r="R1804" s="11">
        <v>14</v>
      </c>
    </row>
    <row r="1805" spans="1:18">
      <c r="A1805" t="str">
        <f t="shared" si="28"/>
        <v>14-2016022614-19_20_55</v>
      </c>
      <c r="B1805" s="11" t="s">
        <v>1302</v>
      </c>
      <c r="C1805" s="11">
        <v>0</v>
      </c>
      <c r="D1805" s="11">
        <v>0</v>
      </c>
      <c r="E1805" s="11">
        <v>0</v>
      </c>
      <c r="F1805" s="11">
        <v>1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1</v>
      </c>
      <c r="Q1805" s="11">
        <v>2016022614</v>
      </c>
      <c r="R1805" s="11">
        <v>14</v>
      </c>
    </row>
    <row r="1806" spans="1:18">
      <c r="A1806" t="str">
        <f t="shared" si="28"/>
        <v>14-2016022614-19_25_55</v>
      </c>
      <c r="B1806" s="11" t="s">
        <v>1303</v>
      </c>
      <c r="C1806" s="11">
        <v>0</v>
      </c>
      <c r="D1806" s="11">
        <v>0</v>
      </c>
      <c r="E1806" s="11">
        <v>0</v>
      </c>
      <c r="F1806" s="11">
        <v>1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1</v>
      </c>
      <c r="Q1806" s="11">
        <v>2016022614</v>
      </c>
      <c r="R1806" s="11">
        <v>14</v>
      </c>
    </row>
    <row r="1807" spans="1:18">
      <c r="A1807" t="str">
        <f t="shared" si="28"/>
        <v>14-2016022614-19_30_55</v>
      </c>
      <c r="B1807" s="11" t="s">
        <v>5064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1</v>
      </c>
      <c r="P1807" s="11">
        <v>0</v>
      </c>
      <c r="Q1807" s="11">
        <v>2016022614</v>
      </c>
      <c r="R1807" s="11">
        <v>14</v>
      </c>
    </row>
    <row r="1808" spans="1:18">
      <c r="A1808" t="str">
        <f t="shared" si="28"/>
        <v>14-2016022614-19_35_54</v>
      </c>
      <c r="B1808" s="11" t="s">
        <v>1304</v>
      </c>
      <c r="C1808" s="11">
        <v>0</v>
      </c>
      <c r="D1808" s="11">
        <v>0</v>
      </c>
      <c r="E1808" s="11">
        <v>0</v>
      </c>
      <c r="F1808" s="11">
        <v>1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1</v>
      </c>
      <c r="Q1808" s="11">
        <v>2016022614</v>
      </c>
      <c r="R1808" s="11">
        <v>14</v>
      </c>
    </row>
    <row r="1809" spans="1:18">
      <c r="A1809" t="str">
        <f t="shared" si="28"/>
        <v>14-2016022614-19_40_54</v>
      </c>
      <c r="B1809" s="11" t="s">
        <v>1305</v>
      </c>
      <c r="C1809" s="11">
        <v>0</v>
      </c>
      <c r="D1809" s="11">
        <v>0</v>
      </c>
      <c r="E1809" s="11">
        <v>0</v>
      </c>
      <c r="F1809" s="11">
        <v>1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1</v>
      </c>
      <c r="Q1809" s="11">
        <v>2016022614</v>
      </c>
      <c r="R1809" s="11">
        <v>14</v>
      </c>
    </row>
    <row r="1810" spans="1:18">
      <c r="A1810" t="str">
        <f t="shared" si="28"/>
        <v>14-2016022614-19_45_54</v>
      </c>
      <c r="B1810" s="11" t="s">
        <v>5065</v>
      </c>
      <c r="C1810" s="11">
        <v>0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1</v>
      </c>
      <c r="P1810" s="11">
        <v>0</v>
      </c>
      <c r="Q1810" s="11">
        <v>2016022614</v>
      </c>
      <c r="R1810" s="11">
        <v>14</v>
      </c>
    </row>
    <row r="1811" spans="1:18">
      <c r="A1811" t="str">
        <f t="shared" si="28"/>
        <v>14-2016022614-19_50_54</v>
      </c>
      <c r="B1811" s="11" t="s">
        <v>5066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1</v>
      </c>
      <c r="P1811" s="11">
        <v>0</v>
      </c>
      <c r="Q1811" s="11">
        <v>2016022614</v>
      </c>
      <c r="R1811" s="11">
        <v>14</v>
      </c>
    </row>
    <row r="1812" spans="1:18">
      <c r="A1812" t="str">
        <f t="shared" si="28"/>
        <v>14-2016022614-19_55_53</v>
      </c>
      <c r="B1812" s="11" t="s">
        <v>1306</v>
      </c>
      <c r="C1812" s="11">
        <v>0</v>
      </c>
      <c r="D1812" s="11">
        <v>0</v>
      </c>
      <c r="E1812" s="11">
        <v>0</v>
      </c>
      <c r="F1812" s="11">
        <v>1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1</v>
      </c>
      <c r="Q1812" s="11">
        <v>2016022614</v>
      </c>
      <c r="R1812" s="11">
        <v>14</v>
      </c>
    </row>
    <row r="1813" spans="1:18">
      <c r="A1813" t="str">
        <f t="shared" si="28"/>
        <v>14-2016022614-20_00_53</v>
      </c>
      <c r="B1813" s="11" t="s">
        <v>1307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1</v>
      </c>
      <c r="O1813" s="11">
        <v>0</v>
      </c>
      <c r="P1813" s="11">
        <v>0</v>
      </c>
      <c r="Q1813" s="11">
        <v>2016022614</v>
      </c>
      <c r="R1813" s="11">
        <v>14</v>
      </c>
    </row>
    <row r="1814" spans="1:18">
      <c r="A1814" t="str">
        <f t="shared" si="28"/>
        <v>14-2016022614-20_05_53</v>
      </c>
      <c r="B1814" s="11" t="s">
        <v>176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1</v>
      </c>
      <c r="O1814" s="11">
        <v>0</v>
      </c>
      <c r="P1814" s="11">
        <v>0</v>
      </c>
      <c r="Q1814" s="11">
        <v>2016022614</v>
      </c>
      <c r="R1814" s="11">
        <v>14</v>
      </c>
    </row>
    <row r="1815" spans="1:18">
      <c r="A1815" t="str">
        <f t="shared" si="28"/>
        <v>14-2016022614-20_10_52</v>
      </c>
      <c r="B1815" s="11" t="s">
        <v>1308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1</v>
      </c>
      <c r="O1815" s="11">
        <v>0</v>
      </c>
      <c r="P1815" s="11">
        <v>0</v>
      </c>
      <c r="Q1815" s="11">
        <v>2016022614</v>
      </c>
      <c r="R1815" s="11">
        <v>14</v>
      </c>
    </row>
    <row r="1816" spans="1:18">
      <c r="A1816" t="str">
        <f t="shared" si="28"/>
        <v>14-2016022614-20_15_52</v>
      </c>
      <c r="B1816" s="11" t="s">
        <v>1309</v>
      </c>
      <c r="C1816" s="11">
        <v>0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1</v>
      </c>
      <c r="O1816" s="11">
        <v>0</v>
      </c>
      <c r="P1816" s="11">
        <v>0</v>
      </c>
      <c r="Q1816" s="11">
        <v>2016022614</v>
      </c>
      <c r="R1816" s="11">
        <v>14</v>
      </c>
    </row>
    <row r="1817" spans="1:18">
      <c r="A1817" t="str">
        <f t="shared" si="28"/>
        <v>14-2016022614-20_20_52</v>
      </c>
      <c r="B1817" s="11" t="s">
        <v>1310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1</v>
      </c>
      <c r="O1817" s="11">
        <v>0</v>
      </c>
      <c r="P1817" s="11">
        <v>0</v>
      </c>
      <c r="Q1817" s="11">
        <v>2016022614</v>
      </c>
      <c r="R1817" s="11">
        <v>14</v>
      </c>
    </row>
    <row r="1818" spans="1:18">
      <c r="A1818" t="str">
        <f t="shared" si="28"/>
        <v>14-2016022614-20_25_52</v>
      </c>
      <c r="B1818" s="11" t="s">
        <v>1311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1</v>
      </c>
      <c r="O1818" s="11">
        <v>0</v>
      </c>
      <c r="P1818" s="11">
        <v>0</v>
      </c>
      <c r="Q1818" s="11">
        <v>2016022614</v>
      </c>
      <c r="R1818" s="11">
        <v>14</v>
      </c>
    </row>
    <row r="1819" spans="1:18">
      <c r="A1819" t="str">
        <f t="shared" si="28"/>
        <v>14-2016022614-20_30_51</v>
      </c>
      <c r="B1819" s="11" t="s">
        <v>1312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1</v>
      </c>
      <c r="O1819" s="11">
        <v>0</v>
      </c>
      <c r="P1819" s="11">
        <v>0</v>
      </c>
      <c r="Q1819" s="11">
        <v>2016022614</v>
      </c>
      <c r="R1819" s="11">
        <v>14</v>
      </c>
    </row>
    <row r="1820" spans="1:18">
      <c r="A1820" t="str">
        <f t="shared" si="28"/>
        <v>14-2016022614-20_35_51</v>
      </c>
      <c r="B1820" s="11" t="s">
        <v>1313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1</v>
      </c>
      <c r="O1820" s="11">
        <v>0</v>
      </c>
      <c r="P1820" s="11">
        <v>0</v>
      </c>
      <c r="Q1820" s="11">
        <v>2016022614</v>
      </c>
      <c r="R1820" s="11">
        <v>14</v>
      </c>
    </row>
    <row r="1821" spans="1:18">
      <c r="A1821" t="str">
        <f t="shared" si="28"/>
        <v>14-2016022614-20_40_51</v>
      </c>
      <c r="B1821" s="11" t="s">
        <v>1314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1</v>
      </c>
      <c r="O1821" s="11">
        <v>0</v>
      </c>
      <c r="P1821" s="11">
        <v>0</v>
      </c>
      <c r="Q1821" s="11">
        <v>2016022614</v>
      </c>
      <c r="R1821" s="11">
        <v>14</v>
      </c>
    </row>
    <row r="1822" spans="1:18">
      <c r="A1822" t="str">
        <f t="shared" si="28"/>
        <v>14-2016022614-20_45_51</v>
      </c>
      <c r="B1822" s="11" t="s">
        <v>1315</v>
      </c>
      <c r="C1822" s="11">
        <v>0</v>
      </c>
      <c r="D1822" s="11">
        <v>0</v>
      </c>
      <c r="E1822" s="11">
        <v>0</v>
      </c>
      <c r="F1822" s="11">
        <v>1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1</v>
      </c>
      <c r="Q1822" s="11">
        <v>2016022614</v>
      </c>
      <c r="R1822" s="11">
        <v>14</v>
      </c>
    </row>
    <row r="1823" spans="1:18">
      <c r="A1823" t="str">
        <f t="shared" si="28"/>
        <v>14-2016022614-20_50_50</v>
      </c>
      <c r="B1823" s="11" t="s">
        <v>1316</v>
      </c>
      <c r="C1823" s="11">
        <v>0</v>
      </c>
      <c r="D1823" s="11">
        <v>0</v>
      </c>
      <c r="E1823" s="11">
        <v>0</v>
      </c>
      <c r="F1823" s="11">
        <v>1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1</v>
      </c>
      <c r="Q1823" s="11">
        <v>2016022614</v>
      </c>
      <c r="R1823" s="11">
        <v>14</v>
      </c>
    </row>
    <row r="1824" spans="1:18">
      <c r="A1824" t="str">
        <f t="shared" si="28"/>
        <v>14-2016022614-20_55_50</v>
      </c>
      <c r="B1824" s="11" t="s">
        <v>1317</v>
      </c>
      <c r="C1824" s="11">
        <v>0</v>
      </c>
      <c r="D1824" s="11">
        <v>0</v>
      </c>
      <c r="E1824" s="11">
        <v>0</v>
      </c>
      <c r="F1824" s="11">
        <v>1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1</v>
      </c>
      <c r="Q1824" s="11">
        <v>2016022614</v>
      </c>
      <c r="R1824" s="11">
        <v>14</v>
      </c>
    </row>
    <row r="1825" spans="1:18">
      <c r="A1825" t="str">
        <f t="shared" si="28"/>
        <v>14-2016022614-21_00_50</v>
      </c>
      <c r="B1825" s="11" t="s">
        <v>1319</v>
      </c>
      <c r="C1825" s="11">
        <v>0</v>
      </c>
      <c r="D1825" s="11">
        <v>0</v>
      </c>
      <c r="E1825" s="11">
        <v>0</v>
      </c>
      <c r="F1825" s="11">
        <v>1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1</v>
      </c>
      <c r="Q1825" s="11">
        <v>2016022614</v>
      </c>
      <c r="R1825" s="11">
        <v>14</v>
      </c>
    </row>
    <row r="1826" spans="1:18">
      <c r="A1826" t="str">
        <f t="shared" si="28"/>
        <v>14-2016022614-21_05_50</v>
      </c>
      <c r="B1826" s="11" t="s">
        <v>1320</v>
      </c>
      <c r="C1826" s="11">
        <v>0</v>
      </c>
      <c r="D1826" s="11">
        <v>0</v>
      </c>
      <c r="E1826" s="11">
        <v>0</v>
      </c>
      <c r="F1826" s="11">
        <v>1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1</v>
      </c>
      <c r="Q1826" s="11">
        <v>2016022614</v>
      </c>
      <c r="R1826" s="11">
        <v>14</v>
      </c>
    </row>
    <row r="1827" spans="1:18">
      <c r="A1827" t="str">
        <f t="shared" si="28"/>
        <v>14-2016022614-21_10_49</v>
      </c>
      <c r="B1827" s="11" t="s">
        <v>1321</v>
      </c>
      <c r="C1827" s="11">
        <v>0</v>
      </c>
      <c r="D1827" s="11">
        <v>0</v>
      </c>
      <c r="E1827" s="11">
        <v>0</v>
      </c>
      <c r="F1827" s="11">
        <v>1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1</v>
      </c>
      <c r="Q1827" s="11">
        <v>2016022614</v>
      </c>
      <c r="R1827" s="11">
        <v>14</v>
      </c>
    </row>
    <row r="1828" spans="1:18">
      <c r="A1828" t="str">
        <f t="shared" si="28"/>
        <v>14-2016022614-21_15_49</v>
      </c>
      <c r="B1828" s="11" t="s">
        <v>1322</v>
      </c>
      <c r="C1828" s="11">
        <v>0</v>
      </c>
      <c r="D1828" s="11">
        <v>0</v>
      </c>
      <c r="E1828" s="11">
        <v>0</v>
      </c>
      <c r="F1828" s="11">
        <v>1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11">
        <v>1</v>
      </c>
      <c r="Q1828" s="11">
        <v>2016022614</v>
      </c>
      <c r="R1828" s="11">
        <v>14</v>
      </c>
    </row>
    <row r="1829" spans="1:18">
      <c r="A1829" t="str">
        <f t="shared" si="28"/>
        <v>14-2016022614-21_20_49</v>
      </c>
      <c r="B1829" s="11" t="s">
        <v>5067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1</v>
      </c>
      <c r="P1829" s="11">
        <v>0</v>
      </c>
      <c r="Q1829" s="11">
        <v>2016022614</v>
      </c>
      <c r="R1829" s="11">
        <v>14</v>
      </c>
    </row>
    <row r="1830" spans="1:18">
      <c r="A1830" t="str">
        <f t="shared" si="28"/>
        <v>14-2016022614-21_25_49</v>
      </c>
      <c r="B1830" s="11" t="s">
        <v>5068</v>
      </c>
      <c r="C1830" s="11">
        <v>0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1</v>
      </c>
      <c r="P1830" s="11">
        <v>0</v>
      </c>
      <c r="Q1830" s="11">
        <v>2016022614</v>
      </c>
      <c r="R1830" s="11">
        <v>14</v>
      </c>
    </row>
    <row r="1831" spans="1:18">
      <c r="A1831" t="str">
        <f t="shared" si="28"/>
        <v>14-2016022614-21_30_48</v>
      </c>
      <c r="B1831" s="11" t="s">
        <v>1323</v>
      </c>
      <c r="C1831" s="11">
        <v>0</v>
      </c>
      <c r="D1831" s="11">
        <v>0</v>
      </c>
      <c r="E1831" s="11">
        <v>0</v>
      </c>
      <c r="F1831" s="11">
        <v>1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1</v>
      </c>
      <c r="Q1831" s="11">
        <v>2016022614</v>
      </c>
      <c r="R1831" s="11">
        <v>14</v>
      </c>
    </row>
    <row r="1832" spans="1:18">
      <c r="A1832" t="str">
        <f t="shared" si="28"/>
        <v>14-2016022614-21_35_48</v>
      </c>
      <c r="B1832" s="11" t="s">
        <v>1325</v>
      </c>
      <c r="C1832" s="11">
        <v>0</v>
      </c>
      <c r="D1832" s="11">
        <v>0</v>
      </c>
      <c r="E1832" s="11">
        <v>0</v>
      </c>
      <c r="F1832" s="11">
        <v>1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1</v>
      </c>
      <c r="Q1832" s="11">
        <v>2016022614</v>
      </c>
      <c r="R1832" s="11">
        <v>14</v>
      </c>
    </row>
    <row r="1833" spans="1:18">
      <c r="A1833" t="str">
        <f t="shared" si="28"/>
        <v>14-2016022614-21_40_48</v>
      </c>
      <c r="B1833" s="11" t="s">
        <v>1327</v>
      </c>
      <c r="C1833" s="11">
        <v>0</v>
      </c>
      <c r="D1833" s="11">
        <v>0</v>
      </c>
      <c r="E1833" s="11">
        <v>0</v>
      </c>
      <c r="F1833" s="11">
        <v>1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1</v>
      </c>
      <c r="Q1833" s="11">
        <v>2016022614</v>
      </c>
      <c r="R1833" s="11">
        <v>14</v>
      </c>
    </row>
    <row r="1834" spans="1:18">
      <c r="A1834" t="str">
        <f t="shared" si="28"/>
        <v>14-2016022614-21_45_47</v>
      </c>
      <c r="B1834" s="11" t="s">
        <v>5069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1</v>
      </c>
      <c r="P1834" s="11">
        <v>0</v>
      </c>
      <c r="Q1834" s="11">
        <v>2016022614</v>
      </c>
      <c r="R1834" s="11">
        <v>14</v>
      </c>
    </row>
    <row r="1835" spans="1:18">
      <c r="A1835" t="str">
        <f t="shared" si="28"/>
        <v>14-2016022614-21_50_47</v>
      </c>
      <c r="B1835" s="11" t="s">
        <v>5070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1</v>
      </c>
      <c r="P1835" s="11">
        <v>0</v>
      </c>
      <c r="Q1835" s="11">
        <v>2016022614</v>
      </c>
      <c r="R1835" s="11">
        <v>14</v>
      </c>
    </row>
    <row r="1836" spans="1:18">
      <c r="A1836" t="str">
        <f t="shared" si="28"/>
        <v>14-2016022614-21_55_47</v>
      </c>
      <c r="B1836" s="11" t="s">
        <v>5071</v>
      </c>
      <c r="C1836" s="11">
        <v>0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1</v>
      </c>
      <c r="P1836" s="11">
        <v>0</v>
      </c>
      <c r="Q1836" s="11">
        <v>2016022614</v>
      </c>
      <c r="R1836" s="11">
        <v>14</v>
      </c>
    </row>
    <row r="1837" spans="1:18">
      <c r="A1837" t="str">
        <f t="shared" si="28"/>
        <v>14-2016022614-22_00_47</v>
      </c>
      <c r="B1837" s="11" t="s">
        <v>5072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1</v>
      </c>
      <c r="P1837" s="11">
        <v>0</v>
      </c>
      <c r="Q1837" s="11">
        <v>2016022614</v>
      </c>
      <c r="R1837" s="11">
        <v>14</v>
      </c>
    </row>
    <row r="1838" spans="1:18">
      <c r="A1838" t="str">
        <f t="shared" si="28"/>
        <v>14-2016022614-22_05_46</v>
      </c>
      <c r="B1838" s="11" t="s">
        <v>5073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1</v>
      </c>
      <c r="P1838" s="11">
        <v>0</v>
      </c>
      <c r="Q1838" s="11">
        <v>2016022614</v>
      </c>
      <c r="R1838" s="11">
        <v>14</v>
      </c>
    </row>
    <row r="1839" spans="1:18">
      <c r="A1839" t="str">
        <f t="shared" si="28"/>
        <v>14-2016022714-16_41_48</v>
      </c>
      <c r="B1839" s="11" t="s">
        <v>1328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1</v>
      </c>
      <c r="O1839" s="11">
        <v>0</v>
      </c>
      <c r="P1839" s="11">
        <v>0</v>
      </c>
      <c r="Q1839" s="11">
        <v>2016022714</v>
      </c>
      <c r="R1839" s="11">
        <v>14</v>
      </c>
    </row>
    <row r="1840" spans="1:18">
      <c r="A1840" t="str">
        <f t="shared" si="28"/>
        <v>14-2016022714-16_46_47</v>
      </c>
      <c r="B1840" s="11" t="s">
        <v>1329</v>
      </c>
      <c r="C1840" s="11">
        <v>0</v>
      </c>
      <c r="D1840" s="11">
        <v>0</v>
      </c>
      <c r="E1840" s="11">
        <v>0</v>
      </c>
      <c r="F1840" s="11">
        <v>1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1</v>
      </c>
      <c r="Q1840" s="11">
        <v>2016022714</v>
      </c>
      <c r="R1840" s="11">
        <v>14</v>
      </c>
    </row>
    <row r="1841" spans="1:18">
      <c r="A1841" t="str">
        <f t="shared" si="28"/>
        <v>14-2016022714-16_51_46</v>
      </c>
      <c r="B1841" s="11" t="s">
        <v>1330</v>
      </c>
      <c r="C1841" s="11">
        <v>0</v>
      </c>
      <c r="D1841" s="11">
        <v>0</v>
      </c>
      <c r="E1841" s="11">
        <v>0</v>
      </c>
      <c r="F1841" s="11">
        <v>1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1</v>
      </c>
      <c r="Q1841" s="11">
        <v>2016022714</v>
      </c>
      <c r="R1841" s="11">
        <v>14</v>
      </c>
    </row>
    <row r="1842" spans="1:18">
      <c r="A1842" t="str">
        <f t="shared" si="28"/>
        <v>14-2016022714-16_56_46</v>
      </c>
      <c r="B1842" s="11" t="s">
        <v>1331</v>
      </c>
      <c r="C1842" s="11">
        <v>0</v>
      </c>
      <c r="D1842" s="11">
        <v>0</v>
      </c>
      <c r="E1842" s="11">
        <v>0</v>
      </c>
      <c r="F1842" s="11">
        <v>1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11">
        <v>1</v>
      </c>
      <c r="Q1842" s="11">
        <v>2016022714</v>
      </c>
      <c r="R1842" s="11">
        <v>14</v>
      </c>
    </row>
    <row r="1843" spans="1:18">
      <c r="A1843" t="str">
        <f t="shared" si="28"/>
        <v>14-2016022714-17_01_46</v>
      </c>
      <c r="B1843" s="11" t="s">
        <v>1333</v>
      </c>
      <c r="C1843" s="11">
        <v>0</v>
      </c>
      <c r="D1843" s="11">
        <v>0</v>
      </c>
      <c r="E1843" s="11">
        <v>0</v>
      </c>
      <c r="F1843" s="11">
        <v>1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1</v>
      </c>
      <c r="Q1843" s="11">
        <v>2016022714</v>
      </c>
      <c r="R1843" s="11">
        <v>14</v>
      </c>
    </row>
    <row r="1844" spans="1:18">
      <c r="A1844" t="str">
        <f t="shared" si="28"/>
        <v>14-2016022714-17_06_45</v>
      </c>
      <c r="B1844" s="11" t="s">
        <v>1334</v>
      </c>
      <c r="C1844" s="11">
        <v>0</v>
      </c>
      <c r="D1844" s="11">
        <v>0</v>
      </c>
      <c r="E1844" s="11">
        <v>0</v>
      </c>
      <c r="F1844" s="11">
        <v>1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1</v>
      </c>
      <c r="Q1844" s="11">
        <v>2016022714</v>
      </c>
      <c r="R1844" s="11">
        <v>14</v>
      </c>
    </row>
    <row r="1845" spans="1:18">
      <c r="A1845" t="str">
        <f t="shared" si="28"/>
        <v>14-2016022714-17_11_45</v>
      </c>
      <c r="B1845" s="11" t="s">
        <v>1335</v>
      </c>
      <c r="C1845" s="11">
        <v>0</v>
      </c>
      <c r="D1845" s="11">
        <v>0</v>
      </c>
      <c r="E1845" s="11">
        <v>0</v>
      </c>
      <c r="F1845" s="11">
        <v>1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1</v>
      </c>
      <c r="Q1845" s="11">
        <v>2016022714</v>
      </c>
      <c r="R1845" s="11">
        <v>14</v>
      </c>
    </row>
    <row r="1846" spans="1:18">
      <c r="A1846" t="str">
        <f t="shared" si="28"/>
        <v>14-2016022714-17_16_45</v>
      </c>
      <c r="B1846" s="11" t="s">
        <v>1337</v>
      </c>
      <c r="C1846" s="11">
        <v>0</v>
      </c>
      <c r="D1846" s="11">
        <v>0</v>
      </c>
      <c r="E1846" s="11">
        <v>0</v>
      </c>
      <c r="F1846" s="11">
        <v>1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1</v>
      </c>
      <c r="Q1846" s="11">
        <v>2016022714</v>
      </c>
      <c r="R1846" s="11">
        <v>14</v>
      </c>
    </row>
    <row r="1847" spans="1:18">
      <c r="A1847" t="str">
        <f t="shared" si="28"/>
        <v>14-2016022714-17_21_45</v>
      </c>
      <c r="B1847" s="11" t="s">
        <v>1339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1</v>
      </c>
      <c r="O1847" s="11">
        <v>0</v>
      </c>
      <c r="P1847" s="11">
        <v>0</v>
      </c>
      <c r="Q1847" s="11">
        <v>2016022714</v>
      </c>
      <c r="R1847" s="11">
        <v>14</v>
      </c>
    </row>
    <row r="1848" spans="1:18">
      <c r="A1848" t="str">
        <f t="shared" si="28"/>
        <v>14-2016022714-17_26_44</v>
      </c>
      <c r="B1848" s="11" t="s">
        <v>1340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1</v>
      </c>
      <c r="O1848" s="11">
        <v>0</v>
      </c>
      <c r="P1848" s="11">
        <v>0</v>
      </c>
      <c r="Q1848" s="11">
        <v>2016022714</v>
      </c>
      <c r="R1848" s="11">
        <v>14</v>
      </c>
    </row>
    <row r="1849" spans="1:18">
      <c r="A1849" t="str">
        <f t="shared" si="28"/>
        <v>14-2016022714-17_31_44</v>
      </c>
      <c r="B1849" s="11" t="s">
        <v>1341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1</v>
      </c>
      <c r="O1849" s="11">
        <v>0</v>
      </c>
      <c r="P1849" s="11">
        <v>0</v>
      </c>
      <c r="Q1849" s="11">
        <v>2016022714</v>
      </c>
      <c r="R1849" s="11">
        <v>14</v>
      </c>
    </row>
    <row r="1850" spans="1:18">
      <c r="A1850" t="str">
        <f t="shared" si="28"/>
        <v>14-2016022714-17_36_44</v>
      </c>
      <c r="B1850" s="11" t="s">
        <v>1342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1</v>
      </c>
      <c r="O1850" s="11">
        <v>0</v>
      </c>
      <c r="P1850" s="11">
        <v>0</v>
      </c>
      <c r="Q1850" s="11">
        <v>2016022714</v>
      </c>
      <c r="R1850" s="11">
        <v>14</v>
      </c>
    </row>
    <row r="1851" spans="1:18">
      <c r="A1851" t="str">
        <f t="shared" si="28"/>
        <v>14-2016022714-17_41_44</v>
      </c>
      <c r="B1851" s="11" t="s">
        <v>1343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1</v>
      </c>
      <c r="O1851" s="11">
        <v>0</v>
      </c>
      <c r="P1851" s="11">
        <v>0</v>
      </c>
      <c r="Q1851" s="11">
        <v>2016022714</v>
      </c>
      <c r="R1851" s="11">
        <v>14</v>
      </c>
    </row>
    <row r="1852" spans="1:18">
      <c r="A1852" t="str">
        <f t="shared" si="28"/>
        <v>14-2016022714-17_46_43</v>
      </c>
      <c r="B1852" s="11" t="s">
        <v>1344</v>
      </c>
      <c r="C1852" s="11">
        <v>0</v>
      </c>
      <c r="D1852" s="11">
        <v>0</v>
      </c>
      <c r="E1852" s="11">
        <v>0</v>
      </c>
      <c r="F1852" s="11">
        <v>1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1</v>
      </c>
      <c r="Q1852" s="11">
        <v>2016022714</v>
      </c>
      <c r="R1852" s="11">
        <v>14</v>
      </c>
    </row>
    <row r="1853" spans="1:18">
      <c r="A1853" t="str">
        <f t="shared" si="28"/>
        <v>14-2016022714-17_51_43</v>
      </c>
      <c r="B1853" s="11" t="s">
        <v>1345</v>
      </c>
      <c r="C1853" s="11">
        <v>0</v>
      </c>
      <c r="D1853" s="11">
        <v>0</v>
      </c>
      <c r="E1853" s="11">
        <v>0</v>
      </c>
      <c r="F1853" s="11">
        <v>1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1</v>
      </c>
      <c r="Q1853" s="11">
        <v>2016022714</v>
      </c>
      <c r="R1853" s="11">
        <v>14</v>
      </c>
    </row>
    <row r="1854" spans="1:18">
      <c r="A1854" t="str">
        <f t="shared" si="28"/>
        <v>14-2016022714-17_56_43</v>
      </c>
      <c r="B1854" s="11" t="s">
        <v>1347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1</v>
      </c>
      <c r="O1854" s="11">
        <v>0</v>
      </c>
      <c r="P1854" s="11">
        <v>0</v>
      </c>
      <c r="Q1854" s="11">
        <v>2016022714</v>
      </c>
      <c r="R1854" s="11">
        <v>14</v>
      </c>
    </row>
    <row r="1855" spans="1:18">
      <c r="A1855" t="str">
        <f t="shared" si="28"/>
        <v>14-2016022714-18_01_43</v>
      </c>
      <c r="B1855" s="11" t="s">
        <v>1348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1</v>
      </c>
      <c r="O1855" s="11">
        <v>0</v>
      </c>
      <c r="P1855" s="11">
        <v>0</v>
      </c>
      <c r="Q1855" s="11">
        <v>2016022714</v>
      </c>
      <c r="R1855" s="11">
        <v>14</v>
      </c>
    </row>
    <row r="1856" spans="1:18">
      <c r="A1856" t="str">
        <f t="shared" si="28"/>
        <v>14-2016022714-18_06_42</v>
      </c>
      <c r="B1856" s="11" t="s">
        <v>1349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1</v>
      </c>
      <c r="O1856" s="11">
        <v>0</v>
      </c>
      <c r="P1856" s="11">
        <v>0</v>
      </c>
      <c r="Q1856" s="11">
        <v>2016022714</v>
      </c>
      <c r="R1856" s="11">
        <v>14</v>
      </c>
    </row>
    <row r="1857" spans="1:18">
      <c r="A1857" t="str">
        <f t="shared" si="28"/>
        <v>14-2016022714-18_11_42</v>
      </c>
      <c r="B1857" s="11" t="s">
        <v>1350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1</v>
      </c>
      <c r="O1857" s="11">
        <v>0</v>
      </c>
      <c r="P1857" s="11">
        <v>0</v>
      </c>
      <c r="Q1857" s="11">
        <v>2016022714</v>
      </c>
      <c r="R1857" s="11">
        <v>14</v>
      </c>
    </row>
    <row r="1858" spans="1:18">
      <c r="A1858" t="str">
        <f t="shared" ref="A1858:A1921" si="29">R1858&amp;"-"&amp;Q1858&amp;"-"&amp;B1858</f>
        <v>14-2016022714-18_16_42</v>
      </c>
      <c r="B1858" s="11" t="s">
        <v>1351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1</v>
      </c>
      <c r="O1858" s="11">
        <v>0</v>
      </c>
      <c r="P1858" s="11">
        <v>0</v>
      </c>
      <c r="Q1858" s="11">
        <v>2016022714</v>
      </c>
      <c r="R1858" s="11">
        <v>14</v>
      </c>
    </row>
    <row r="1859" spans="1:18">
      <c r="A1859" t="str">
        <f t="shared" si="29"/>
        <v>14-2016022714-18_21_42</v>
      </c>
      <c r="B1859" s="11" t="s">
        <v>1352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1</v>
      </c>
      <c r="O1859" s="11">
        <v>0</v>
      </c>
      <c r="P1859" s="11">
        <v>0</v>
      </c>
      <c r="Q1859" s="11">
        <v>2016022714</v>
      </c>
      <c r="R1859" s="11">
        <v>14</v>
      </c>
    </row>
    <row r="1860" spans="1:18">
      <c r="A1860" t="str">
        <f t="shared" si="29"/>
        <v>14-2016022714-18_26_41</v>
      </c>
      <c r="B1860" s="11" t="s">
        <v>1353</v>
      </c>
      <c r="C1860" s="11">
        <v>0</v>
      </c>
      <c r="D1860" s="11">
        <v>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1</v>
      </c>
      <c r="O1860" s="11">
        <v>0</v>
      </c>
      <c r="P1860" s="11">
        <v>0</v>
      </c>
      <c r="Q1860" s="11">
        <v>2016022714</v>
      </c>
      <c r="R1860" s="11">
        <v>14</v>
      </c>
    </row>
    <row r="1861" spans="1:18">
      <c r="A1861" t="str">
        <f t="shared" si="29"/>
        <v>14-2016022714-18_31_41</v>
      </c>
      <c r="B1861" s="11" t="s">
        <v>1354</v>
      </c>
      <c r="C1861" s="11">
        <v>0</v>
      </c>
      <c r="D1861" s="11">
        <v>0</v>
      </c>
      <c r="E1861" s="11">
        <v>0</v>
      </c>
      <c r="F1861" s="11">
        <v>1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1</v>
      </c>
      <c r="Q1861" s="11">
        <v>2016022714</v>
      </c>
      <c r="R1861" s="11">
        <v>14</v>
      </c>
    </row>
    <row r="1862" spans="1:18">
      <c r="A1862" t="str">
        <f t="shared" si="29"/>
        <v>14-2016022714-18_36_41</v>
      </c>
      <c r="B1862" s="11" t="s">
        <v>1355</v>
      </c>
      <c r="C1862" s="11">
        <v>0</v>
      </c>
      <c r="D1862" s="11">
        <v>0</v>
      </c>
      <c r="E1862" s="11">
        <v>0</v>
      </c>
      <c r="F1862" s="11">
        <v>1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11">
        <v>1</v>
      </c>
      <c r="Q1862" s="11">
        <v>2016022714</v>
      </c>
      <c r="R1862" s="11">
        <v>14</v>
      </c>
    </row>
    <row r="1863" spans="1:18">
      <c r="A1863" t="str">
        <f t="shared" si="29"/>
        <v>14-2016022714-18_41_41</v>
      </c>
      <c r="B1863" s="11" t="s">
        <v>1356</v>
      </c>
      <c r="C1863" s="11">
        <v>0</v>
      </c>
      <c r="D1863" s="11">
        <v>0</v>
      </c>
      <c r="E1863" s="11">
        <v>0</v>
      </c>
      <c r="F1863" s="11">
        <v>1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1</v>
      </c>
      <c r="Q1863" s="11">
        <v>2016022714</v>
      </c>
      <c r="R1863" s="11">
        <v>14</v>
      </c>
    </row>
    <row r="1864" spans="1:18">
      <c r="A1864" t="str">
        <f t="shared" si="29"/>
        <v>14-2016022714-18_46_40</v>
      </c>
      <c r="B1864" s="11" t="s">
        <v>1357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1</v>
      </c>
      <c r="O1864" s="11">
        <v>0</v>
      </c>
      <c r="P1864" s="11">
        <v>0</v>
      </c>
      <c r="Q1864" s="11">
        <v>2016022714</v>
      </c>
      <c r="R1864" s="11">
        <v>14</v>
      </c>
    </row>
    <row r="1865" spans="1:18">
      <c r="A1865" t="str">
        <f t="shared" si="29"/>
        <v>14-2016022714-18_51_40</v>
      </c>
      <c r="B1865" s="11" t="s">
        <v>1358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1</v>
      </c>
      <c r="O1865" s="11">
        <v>0</v>
      </c>
      <c r="P1865" s="11">
        <v>0</v>
      </c>
      <c r="Q1865" s="11">
        <v>2016022714</v>
      </c>
      <c r="R1865" s="11">
        <v>14</v>
      </c>
    </row>
    <row r="1866" spans="1:18">
      <c r="A1866" t="str">
        <f t="shared" si="29"/>
        <v>14-2016022714-18_56_40</v>
      </c>
      <c r="B1866" s="11" t="s">
        <v>1359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1</v>
      </c>
      <c r="O1866" s="11">
        <v>0</v>
      </c>
      <c r="P1866" s="11">
        <v>0</v>
      </c>
      <c r="Q1866" s="11">
        <v>2016022714</v>
      </c>
      <c r="R1866" s="11">
        <v>14</v>
      </c>
    </row>
    <row r="1867" spans="1:18">
      <c r="A1867" t="str">
        <f t="shared" si="29"/>
        <v>14-2016022714-19_01_40</v>
      </c>
      <c r="B1867" s="11" t="s">
        <v>1360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1</v>
      </c>
      <c r="O1867" s="11">
        <v>0</v>
      </c>
      <c r="P1867" s="11">
        <v>0</v>
      </c>
      <c r="Q1867" s="11">
        <v>2016022714</v>
      </c>
      <c r="R1867" s="11">
        <v>14</v>
      </c>
    </row>
    <row r="1868" spans="1:18">
      <c r="A1868" t="str">
        <f t="shared" si="29"/>
        <v>14-2016022714-19_06_39</v>
      </c>
      <c r="B1868" s="11" t="s">
        <v>1361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1</v>
      </c>
      <c r="O1868" s="11">
        <v>0</v>
      </c>
      <c r="P1868" s="11">
        <v>0</v>
      </c>
      <c r="Q1868" s="11">
        <v>2016022714</v>
      </c>
      <c r="R1868" s="11">
        <v>14</v>
      </c>
    </row>
    <row r="1869" spans="1:18">
      <c r="A1869" t="str">
        <f t="shared" si="29"/>
        <v>14-2016022714-19_11_39</v>
      </c>
      <c r="B1869" s="11" t="s">
        <v>1362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1</v>
      </c>
      <c r="O1869" s="11">
        <v>0</v>
      </c>
      <c r="P1869" s="11">
        <v>0</v>
      </c>
      <c r="Q1869" s="11">
        <v>2016022714</v>
      </c>
      <c r="R1869" s="11">
        <v>14</v>
      </c>
    </row>
    <row r="1870" spans="1:18">
      <c r="A1870" t="str">
        <f t="shared" si="29"/>
        <v>14-2016022714-19_16_39</v>
      </c>
      <c r="B1870" s="11" t="s">
        <v>1363</v>
      </c>
      <c r="C1870" s="11">
        <v>0</v>
      </c>
      <c r="D1870" s="11">
        <v>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1</v>
      </c>
      <c r="O1870" s="11">
        <v>0</v>
      </c>
      <c r="P1870" s="11">
        <v>0</v>
      </c>
      <c r="Q1870" s="11">
        <v>2016022714</v>
      </c>
      <c r="R1870" s="11">
        <v>14</v>
      </c>
    </row>
    <row r="1871" spans="1:18">
      <c r="A1871" t="str">
        <f t="shared" si="29"/>
        <v>14-2016022714-19_21_39</v>
      </c>
      <c r="B1871" s="11" t="s">
        <v>1364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1</v>
      </c>
      <c r="O1871" s="11">
        <v>0</v>
      </c>
      <c r="P1871" s="11">
        <v>0</v>
      </c>
      <c r="Q1871" s="11">
        <v>2016022714</v>
      </c>
      <c r="R1871" s="11">
        <v>14</v>
      </c>
    </row>
    <row r="1872" spans="1:18">
      <c r="A1872" t="str">
        <f t="shared" si="29"/>
        <v>14-2016022714-19_26_38</v>
      </c>
      <c r="B1872" s="11" t="s">
        <v>1365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1</v>
      </c>
      <c r="O1872" s="11">
        <v>0</v>
      </c>
      <c r="P1872" s="11">
        <v>0</v>
      </c>
      <c r="Q1872" s="11">
        <v>2016022714</v>
      </c>
      <c r="R1872" s="11">
        <v>14</v>
      </c>
    </row>
    <row r="1873" spans="1:18">
      <c r="A1873" t="str">
        <f t="shared" si="29"/>
        <v>14-2016022714-19_31_38</v>
      </c>
      <c r="B1873" s="11" t="s">
        <v>1366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1</v>
      </c>
      <c r="O1873" s="11">
        <v>0</v>
      </c>
      <c r="P1873" s="11">
        <v>0</v>
      </c>
      <c r="Q1873" s="11">
        <v>2016022714</v>
      </c>
      <c r="R1873" s="11">
        <v>14</v>
      </c>
    </row>
    <row r="1874" spans="1:18">
      <c r="A1874" t="str">
        <f t="shared" si="29"/>
        <v>14-2016022714-19_36_38</v>
      </c>
      <c r="B1874" s="11" t="s">
        <v>1367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1</v>
      </c>
      <c r="O1874" s="11">
        <v>0</v>
      </c>
      <c r="P1874" s="11">
        <v>0</v>
      </c>
      <c r="Q1874" s="11">
        <v>2016022714</v>
      </c>
      <c r="R1874" s="11">
        <v>14</v>
      </c>
    </row>
    <row r="1875" spans="1:18">
      <c r="A1875" t="str">
        <f t="shared" si="29"/>
        <v>14-2016022714-19_41_38</v>
      </c>
      <c r="B1875" s="11" t="s">
        <v>1368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1</v>
      </c>
      <c r="O1875" s="11">
        <v>0</v>
      </c>
      <c r="P1875" s="11">
        <v>0</v>
      </c>
      <c r="Q1875" s="11">
        <v>2016022714</v>
      </c>
      <c r="R1875" s="11">
        <v>14</v>
      </c>
    </row>
    <row r="1876" spans="1:18">
      <c r="A1876" t="str">
        <f t="shared" si="29"/>
        <v>14-2016022714-19_46_37</v>
      </c>
      <c r="B1876" s="11" t="s">
        <v>1369</v>
      </c>
      <c r="C1876" s="11">
        <v>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1</v>
      </c>
      <c r="O1876" s="11">
        <v>0</v>
      </c>
      <c r="P1876" s="11">
        <v>0</v>
      </c>
      <c r="Q1876" s="11">
        <v>2016022714</v>
      </c>
      <c r="R1876" s="11">
        <v>14</v>
      </c>
    </row>
    <row r="1877" spans="1:18">
      <c r="A1877" t="str">
        <f t="shared" si="29"/>
        <v>14-2016022714-19_51_37</v>
      </c>
      <c r="B1877" s="11" t="s">
        <v>1370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1</v>
      </c>
      <c r="O1877" s="11">
        <v>0</v>
      </c>
      <c r="P1877" s="11">
        <v>0</v>
      </c>
      <c r="Q1877" s="11">
        <v>2016022714</v>
      </c>
      <c r="R1877" s="11">
        <v>14</v>
      </c>
    </row>
    <row r="1878" spans="1:18">
      <c r="A1878" t="str">
        <f t="shared" si="29"/>
        <v>14-2016022714-19_56_37</v>
      </c>
      <c r="B1878" s="11" t="s">
        <v>1371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1</v>
      </c>
      <c r="O1878" s="11">
        <v>0</v>
      </c>
      <c r="P1878" s="11">
        <v>0</v>
      </c>
      <c r="Q1878" s="11">
        <v>2016022714</v>
      </c>
      <c r="R1878" s="11">
        <v>14</v>
      </c>
    </row>
    <row r="1879" spans="1:18">
      <c r="A1879" t="str">
        <f t="shared" si="29"/>
        <v>14-2016022714-20_01_37</v>
      </c>
      <c r="B1879" s="11" t="s">
        <v>1372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1</v>
      </c>
      <c r="O1879" s="11">
        <v>0</v>
      </c>
      <c r="P1879" s="11">
        <v>0</v>
      </c>
      <c r="Q1879" s="11">
        <v>2016022714</v>
      </c>
      <c r="R1879" s="11">
        <v>14</v>
      </c>
    </row>
    <row r="1880" spans="1:18">
      <c r="A1880" t="str">
        <f t="shared" si="29"/>
        <v>14-2016022714-20_06_36</v>
      </c>
      <c r="B1880" s="11" t="s">
        <v>1373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1</v>
      </c>
      <c r="O1880" s="11">
        <v>0</v>
      </c>
      <c r="P1880" s="11">
        <v>0</v>
      </c>
      <c r="Q1880" s="11">
        <v>2016022714</v>
      </c>
      <c r="R1880" s="11">
        <v>14</v>
      </c>
    </row>
    <row r="1881" spans="1:18">
      <c r="A1881" t="str">
        <f t="shared" si="29"/>
        <v>14-2016022714-20_11_36</v>
      </c>
      <c r="B1881" s="11" t="s">
        <v>1374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1</v>
      </c>
      <c r="O1881" s="11">
        <v>0</v>
      </c>
      <c r="P1881" s="11">
        <v>0</v>
      </c>
      <c r="Q1881" s="11">
        <v>2016022714</v>
      </c>
      <c r="R1881" s="11">
        <v>14</v>
      </c>
    </row>
    <row r="1882" spans="1:18">
      <c r="A1882" t="str">
        <f t="shared" si="29"/>
        <v>14-2016022714-20_16_36</v>
      </c>
      <c r="B1882" s="11" t="s">
        <v>1375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1</v>
      </c>
      <c r="O1882" s="11">
        <v>0</v>
      </c>
      <c r="P1882" s="11">
        <v>0</v>
      </c>
      <c r="Q1882" s="11">
        <v>2016022714</v>
      </c>
      <c r="R1882" s="11">
        <v>14</v>
      </c>
    </row>
    <row r="1883" spans="1:18">
      <c r="A1883" t="str">
        <f t="shared" si="29"/>
        <v>14-2016022714-20_21_36</v>
      </c>
      <c r="B1883" s="11" t="s">
        <v>1376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1</v>
      </c>
      <c r="O1883" s="11">
        <v>0</v>
      </c>
      <c r="P1883" s="11">
        <v>0</v>
      </c>
      <c r="Q1883" s="11">
        <v>2016022714</v>
      </c>
      <c r="R1883" s="11">
        <v>14</v>
      </c>
    </row>
    <row r="1884" spans="1:18">
      <c r="A1884" t="str">
        <f t="shared" si="29"/>
        <v>14-2016022714-20_26_35</v>
      </c>
      <c r="B1884" s="11" t="s">
        <v>1377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1</v>
      </c>
      <c r="O1884" s="11">
        <v>0</v>
      </c>
      <c r="P1884" s="11">
        <v>0</v>
      </c>
      <c r="Q1884" s="11">
        <v>2016022714</v>
      </c>
      <c r="R1884" s="11">
        <v>14</v>
      </c>
    </row>
    <row r="1885" spans="1:18">
      <c r="A1885" t="str">
        <f t="shared" si="29"/>
        <v>14-2016022714-20_31_35</v>
      </c>
      <c r="B1885" s="11" t="s">
        <v>1378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1</v>
      </c>
      <c r="O1885" s="11">
        <v>0</v>
      </c>
      <c r="P1885" s="11">
        <v>0</v>
      </c>
      <c r="Q1885" s="11">
        <v>2016022714</v>
      </c>
      <c r="R1885" s="11">
        <v>14</v>
      </c>
    </row>
    <row r="1886" spans="1:18">
      <c r="A1886" t="str">
        <f t="shared" si="29"/>
        <v>14-2016022714-20_36_35</v>
      </c>
      <c r="B1886" s="11" t="s">
        <v>1379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1</v>
      </c>
      <c r="O1886" s="11">
        <v>0</v>
      </c>
      <c r="P1886" s="11">
        <v>0</v>
      </c>
      <c r="Q1886" s="11">
        <v>2016022714</v>
      </c>
      <c r="R1886" s="11">
        <v>14</v>
      </c>
    </row>
    <row r="1887" spans="1:18">
      <c r="A1887" t="str">
        <f t="shared" si="29"/>
        <v>14-2016022714-20_41_35</v>
      </c>
      <c r="B1887" s="11" t="s">
        <v>1380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1</v>
      </c>
      <c r="O1887" s="11">
        <v>0</v>
      </c>
      <c r="P1887" s="11">
        <v>0</v>
      </c>
      <c r="Q1887" s="11">
        <v>2016022714</v>
      </c>
      <c r="R1887" s="11">
        <v>14</v>
      </c>
    </row>
    <row r="1888" spans="1:18">
      <c r="A1888" t="str">
        <f t="shared" si="29"/>
        <v>14-2016022714-20_46_34</v>
      </c>
      <c r="B1888" s="11" t="s">
        <v>1381</v>
      </c>
      <c r="C1888" s="11">
        <v>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1</v>
      </c>
      <c r="O1888" s="11">
        <v>0</v>
      </c>
      <c r="P1888" s="11">
        <v>0</v>
      </c>
      <c r="Q1888" s="11">
        <v>2016022714</v>
      </c>
      <c r="R1888" s="11">
        <v>14</v>
      </c>
    </row>
    <row r="1889" spans="1:18">
      <c r="A1889" t="str">
        <f t="shared" si="29"/>
        <v>14-2016022714-20_51_34</v>
      </c>
      <c r="B1889" s="11" t="s">
        <v>1382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1</v>
      </c>
      <c r="O1889" s="11">
        <v>0</v>
      </c>
      <c r="P1889" s="11">
        <v>0</v>
      </c>
      <c r="Q1889" s="11">
        <v>2016022714</v>
      </c>
      <c r="R1889" s="11">
        <v>14</v>
      </c>
    </row>
    <row r="1890" spans="1:18">
      <c r="A1890" t="str">
        <f t="shared" si="29"/>
        <v>14-2016022714-20_56_34</v>
      </c>
      <c r="B1890" s="11" t="s">
        <v>1383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1</v>
      </c>
      <c r="O1890" s="11">
        <v>0</v>
      </c>
      <c r="P1890" s="11">
        <v>0</v>
      </c>
      <c r="Q1890" s="11">
        <v>2016022714</v>
      </c>
      <c r="R1890" s="11">
        <v>14</v>
      </c>
    </row>
    <row r="1891" spans="1:18">
      <c r="A1891" t="str">
        <f t="shared" si="29"/>
        <v>14-2016022714-21_01_34</v>
      </c>
      <c r="B1891" s="11" t="s">
        <v>1384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1</v>
      </c>
      <c r="O1891" s="11">
        <v>0</v>
      </c>
      <c r="P1891" s="11">
        <v>0</v>
      </c>
      <c r="Q1891" s="11">
        <v>2016022714</v>
      </c>
      <c r="R1891" s="11">
        <v>14</v>
      </c>
    </row>
    <row r="1892" spans="1:18">
      <c r="A1892" t="str">
        <f t="shared" si="29"/>
        <v>14-2016022714-21_06_33</v>
      </c>
      <c r="B1892" s="11" t="s">
        <v>1385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1</v>
      </c>
      <c r="O1892" s="11">
        <v>0</v>
      </c>
      <c r="P1892" s="11">
        <v>0</v>
      </c>
      <c r="Q1892" s="11">
        <v>2016022714</v>
      </c>
      <c r="R1892" s="11">
        <v>14</v>
      </c>
    </row>
    <row r="1893" spans="1:18">
      <c r="A1893" t="str">
        <f t="shared" si="29"/>
        <v>14-2016022714-21_11_33</v>
      </c>
      <c r="B1893" s="11" t="s">
        <v>1386</v>
      </c>
      <c r="C1893" s="11">
        <v>0</v>
      </c>
      <c r="D1893" s="11">
        <v>0</v>
      </c>
      <c r="E1893" s="11">
        <v>0</v>
      </c>
      <c r="F1893" s="11">
        <v>1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1</v>
      </c>
      <c r="Q1893" s="11">
        <v>2016022714</v>
      </c>
      <c r="R1893" s="11">
        <v>14</v>
      </c>
    </row>
    <row r="1894" spans="1:18">
      <c r="A1894" t="str">
        <f t="shared" si="29"/>
        <v>14-2016022714-21_16_33</v>
      </c>
      <c r="B1894" s="11" t="s">
        <v>1388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1</v>
      </c>
      <c r="O1894" s="11">
        <v>0</v>
      </c>
      <c r="P1894" s="11">
        <v>0</v>
      </c>
      <c r="Q1894" s="11">
        <v>2016022714</v>
      </c>
      <c r="R1894" s="11">
        <v>14</v>
      </c>
    </row>
    <row r="1895" spans="1:18">
      <c r="A1895" t="str">
        <f t="shared" si="29"/>
        <v>14-2016022714-21_21_33</v>
      </c>
      <c r="B1895" s="11" t="s">
        <v>1389</v>
      </c>
      <c r="C1895" s="11">
        <v>0</v>
      </c>
      <c r="D1895" s="11">
        <v>0</v>
      </c>
      <c r="E1895" s="11">
        <v>0</v>
      </c>
      <c r="F1895" s="11">
        <v>1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1</v>
      </c>
      <c r="Q1895" s="11">
        <v>2016022714</v>
      </c>
      <c r="R1895" s="11">
        <v>14</v>
      </c>
    </row>
    <row r="1896" spans="1:18">
      <c r="A1896" t="str">
        <f t="shared" si="29"/>
        <v>14-2016022714-21_26_32</v>
      </c>
      <c r="B1896" s="11" t="s">
        <v>1390</v>
      </c>
      <c r="C1896" s="11">
        <v>0</v>
      </c>
      <c r="D1896" s="11">
        <v>0</v>
      </c>
      <c r="E1896" s="11">
        <v>0</v>
      </c>
      <c r="F1896" s="11">
        <v>1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1</v>
      </c>
      <c r="Q1896" s="11">
        <v>2016022714</v>
      </c>
      <c r="R1896" s="11">
        <v>14</v>
      </c>
    </row>
    <row r="1897" spans="1:18">
      <c r="A1897" t="str">
        <f t="shared" si="29"/>
        <v>14-2016022714-21_31_32</v>
      </c>
      <c r="B1897" s="11" t="s">
        <v>1392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1</v>
      </c>
      <c r="O1897" s="11">
        <v>0</v>
      </c>
      <c r="P1897" s="11">
        <v>0</v>
      </c>
      <c r="Q1897" s="11">
        <v>2016022714</v>
      </c>
      <c r="R1897" s="11">
        <v>14</v>
      </c>
    </row>
    <row r="1898" spans="1:18">
      <c r="A1898" t="str">
        <f t="shared" si="29"/>
        <v>14-2016022714-21_36_32</v>
      </c>
      <c r="B1898" s="11" t="s">
        <v>1393</v>
      </c>
      <c r="C1898" s="11">
        <v>0</v>
      </c>
      <c r="D1898" s="11">
        <v>0</v>
      </c>
      <c r="E1898" s="11">
        <v>0</v>
      </c>
      <c r="F1898" s="11">
        <v>1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1</v>
      </c>
      <c r="Q1898" s="11">
        <v>2016022714</v>
      </c>
      <c r="R1898" s="11">
        <v>14</v>
      </c>
    </row>
    <row r="1899" spans="1:18">
      <c r="A1899" t="str">
        <f t="shared" si="29"/>
        <v>14-2016022714-21_41_32</v>
      </c>
      <c r="B1899" s="11" t="s">
        <v>1394</v>
      </c>
      <c r="C1899" s="11">
        <v>0</v>
      </c>
      <c r="D1899" s="11">
        <v>0</v>
      </c>
      <c r="E1899" s="11">
        <v>0</v>
      </c>
      <c r="F1899" s="11">
        <v>1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1</v>
      </c>
      <c r="Q1899" s="11">
        <v>2016022714</v>
      </c>
      <c r="R1899" s="11">
        <v>14</v>
      </c>
    </row>
    <row r="1900" spans="1:18">
      <c r="A1900" t="str">
        <f t="shared" si="29"/>
        <v>14-2016022714-21_46_31</v>
      </c>
      <c r="B1900" s="11" t="s">
        <v>1395</v>
      </c>
      <c r="C1900" s="11">
        <v>0</v>
      </c>
      <c r="D1900" s="11">
        <v>0</v>
      </c>
      <c r="E1900" s="11">
        <v>0</v>
      </c>
      <c r="F1900" s="11">
        <v>1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1</v>
      </c>
      <c r="Q1900" s="11">
        <v>2016022714</v>
      </c>
      <c r="R1900" s="11">
        <v>14</v>
      </c>
    </row>
    <row r="1901" spans="1:18">
      <c r="A1901" t="str">
        <f t="shared" si="29"/>
        <v>14-2016022714-21_51_31</v>
      </c>
      <c r="B1901" s="11" t="s">
        <v>1396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1</v>
      </c>
      <c r="O1901" s="11">
        <v>0</v>
      </c>
      <c r="P1901" s="11">
        <v>0</v>
      </c>
      <c r="Q1901" s="11">
        <v>2016022714</v>
      </c>
      <c r="R1901" s="11">
        <v>14</v>
      </c>
    </row>
    <row r="1902" spans="1:18">
      <c r="A1902" t="str">
        <f t="shared" si="29"/>
        <v>14-2016022714-21_56_31</v>
      </c>
      <c r="B1902" s="11" t="s">
        <v>1397</v>
      </c>
      <c r="C1902" s="11">
        <v>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1</v>
      </c>
      <c r="O1902" s="11">
        <v>0</v>
      </c>
      <c r="P1902" s="11">
        <v>0</v>
      </c>
      <c r="Q1902" s="11">
        <v>2016022714</v>
      </c>
      <c r="R1902" s="11">
        <v>14</v>
      </c>
    </row>
    <row r="1903" spans="1:18">
      <c r="A1903" t="str">
        <f t="shared" si="29"/>
        <v>14-2016022714-22_01_31</v>
      </c>
      <c r="B1903" s="11" t="s">
        <v>1398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1</v>
      </c>
      <c r="O1903" s="11">
        <v>0</v>
      </c>
      <c r="P1903" s="11">
        <v>0</v>
      </c>
      <c r="Q1903" s="11">
        <v>2016022714</v>
      </c>
      <c r="R1903" s="11">
        <v>14</v>
      </c>
    </row>
    <row r="1904" spans="1:18">
      <c r="A1904" t="str">
        <f t="shared" si="29"/>
        <v>14-2016022714-22_06_30</v>
      </c>
      <c r="B1904" s="11" t="s">
        <v>1399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1</v>
      </c>
      <c r="O1904" s="11">
        <v>0</v>
      </c>
      <c r="P1904" s="11">
        <v>0</v>
      </c>
      <c r="Q1904" s="11">
        <v>2016022714</v>
      </c>
      <c r="R1904" s="11">
        <v>14</v>
      </c>
    </row>
    <row r="1905" spans="1:18">
      <c r="A1905" t="str">
        <f t="shared" si="29"/>
        <v>14-2016022714-22_11_30</v>
      </c>
      <c r="B1905" s="11" t="s">
        <v>1400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1</v>
      </c>
      <c r="O1905" s="11">
        <v>0</v>
      </c>
      <c r="P1905" s="11">
        <v>0</v>
      </c>
      <c r="Q1905" s="11">
        <v>2016022714</v>
      </c>
      <c r="R1905" s="11">
        <v>14</v>
      </c>
    </row>
    <row r="1906" spans="1:18">
      <c r="A1906" t="str">
        <f t="shared" si="29"/>
        <v>14-2016022714-22_16_30</v>
      </c>
      <c r="B1906" s="11" t="s">
        <v>1401</v>
      </c>
      <c r="C1906" s="11">
        <v>0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1</v>
      </c>
      <c r="O1906" s="11">
        <v>0</v>
      </c>
      <c r="P1906" s="11">
        <v>0</v>
      </c>
      <c r="Q1906" s="11">
        <v>2016022714</v>
      </c>
      <c r="R1906" s="11">
        <v>14</v>
      </c>
    </row>
    <row r="1907" spans="1:18">
      <c r="A1907" t="str">
        <f t="shared" si="29"/>
        <v>14-2016022714-22_21_30</v>
      </c>
      <c r="B1907" s="11" t="s">
        <v>1402</v>
      </c>
      <c r="C1907" s="11">
        <v>0</v>
      </c>
      <c r="D1907" s="11">
        <v>0</v>
      </c>
      <c r="E1907" s="11">
        <v>0</v>
      </c>
      <c r="F1907" s="11">
        <v>1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1</v>
      </c>
      <c r="Q1907" s="11">
        <v>2016022714</v>
      </c>
      <c r="R1907" s="11">
        <v>14</v>
      </c>
    </row>
    <row r="1908" spans="1:18">
      <c r="A1908" t="str">
        <f t="shared" si="29"/>
        <v>14-2016022714-22_26_29</v>
      </c>
      <c r="B1908" s="11" t="s">
        <v>1403</v>
      </c>
      <c r="C1908" s="11">
        <v>0</v>
      </c>
      <c r="D1908" s="11">
        <v>0</v>
      </c>
      <c r="E1908" s="11">
        <v>0</v>
      </c>
      <c r="F1908" s="11">
        <v>1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1</v>
      </c>
      <c r="Q1908" s="11">
        <v>2016022714</v>
      </c>
      <c r="R1908" s="11">
        <v>14</v>
      </c>
    </row>
    <row r="1909" spans="1:18">
      <c r="A1909" t="str">
        <f t="shared" si="29"/>
        <v>14-2016022714-22_31_29</v>
      </c>
      <c r="B1909" s="11" t="s">
        <v>1404</v>
      </c>
      <c r="C1909" s="11">
        <v>0</v>
      </c>
      <c r="D1909" s="11">
        <v>0</v>
      </c>
      <c r="E1909" s="11">
        <v>0</v>
      </c>
      <c r="F1909" s="11">
        <v>1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1</v>
      </c>
      <c r="Q1909" s="11">
        <v>2016022714</v>
      </c>
      <c r="R1909" s="11">
        <v>14</v>
      </c>
    </row>
    <row r="1910" spans="1:18">
      <c r="A1910" t="str">
        <f t="shared" si="29"/>
        <v>14-2016022714-22_36_29</v>
      </c>
      <c r="B1910" s="11" t="s">
        <v>1406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1</v>
      </c>
      <c r="O1910" s="11">
        <v>0</v>
      </c>
      <c r="P1910" s="11">
        <v>0</v>
      </c>
      <c r="Q1910" s="11">
        <v>2016022714</v>
      </c>
      <c r="R1910" s="11">
        <v>14</v>
      </c>
    </row>
    <row r="1911" spans="1:18">
      <c r="A1911" t="str">
        <f t="shared" si="29"/>
        <v>14-2016022714-22_41_29</v>
      </c>
      <c r="B1911" s="11" t="s">
        <v>1407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1</v>
      </c>
      <c r="O1911" s="11">
        <v>0</v>
      </c>
      <c r="P1911" s="11">
        <v>0</v>
      </c>
      <c r="Q1911" s="11">
        <v>2016022714</v>
      </c>
      <c r="R1911" s="11">
        <v>14</v>
      </c>
    </row>
    <row r="1912" spans="1:18">
      <c r="A1912" t="str">
        <f t="shared" si="29"/>
        <v>14-2016022714-22_46_28</v>
      </c>
      <c r="B1912" s="11" t="s">
        <v>1408</v>
      </c>
      <c r="C1912" s="11">
        <v>0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1</v>
      </c>
      <c r="O1912" s="11">
        <v>0</v>
      </c>
      <c r="P1912" s="11">
        <v>0</v>
      </c>
      <c r="Q1912" s="11">
        <v>2016022714</v>
      </c>
      <c r="R1912" s="11">
        <v>14</v>
      </c>
    </row>
    <row r="1913" spans="1:18">
      <c r="A1913" t="str">
        <f t="shared" si="29"/>
        <v>14-2016022714-22_51_28</v>
      </c>
      <c r="B1913" s="11" t="s">
        <v>1409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1</v>
      </c>
      <c r="O1913" s="11">
        <v>0</v>
      </c>
      <c r="P1913" s="11">
        <v>0</v>
      </c>
      <c r="Q1913" s="11">
        <v>2016022714</v>
      </c>
      <c r="R1913" s="11">
        <v>14</v>
      </c>
    </row>
    <row r="1914" spans="1:18">
      <c r="A1914" t="str">
        <f t="shared" si="29"/>
        <v>14-2016022714-22_56_28</v>
      </c>
      <c r="B1914" s="11" t="s">
        <v>1410</v>
      </c>
      <c r="C1914" s="11">
        <v>0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1</v>
      </c>
      <c r="O1914" s="11">
        <v>0</v>
      </c>
      <c r="P1914" s="11">
        <v>0</v>
      </c>
      <c r="Q1914" s="11">
        <v>2016022714</v>
      </c>
      <c r="R1914" s="11">
        <v>14</v>
      </c>
    </row>
    <row r="1915" spans="1:18">
      <c r="A1915" t="str">
        <f t="shared" si="29"/>
        <v>14-2016022714-23_01_28</v>
      </c>
      <c r="B1915" s="11" t="s">
        <v>1411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1</v>
      </c>
      <c r="O1915" s="11">
        <v>0</v>
      </c>
      <c r="P1915" s="11">
        <v>0</v>
      </c>
      <c r="Q1915" s="11">
        <v>2016022714</v>
      </c>
      <c r="R1915" s="11">
        <v>14</v>
      </c>
    </row>
    <row r="1916" spans="1:18">
      <c r="A1916" t="str">
        <f t="shared" si="29"/>
        <v>14-2016022714-23_06_27</v>
      </c>
      <c r="B1916" s="11" t="s">
        <v>1412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1</v>
      </c>
      <c r="O1916" s="11">
        <v>0</v>
      </c>
      <c r="P1916" s="11">
        <v>0</v>
      </c>
      <c r="Q1916" s="11">
        <v>2016022714</v>
      </c>
      <c r="R1916" s="11">
        <v>14</v>
      </c>
    </row>
    <row r="1917" spans="1:18">
      <c r="A1917" t="str">
        <f t="shared" si="29"/>
        <v>14-2016022714-23_11_27</v>
      </c>
      <c r="B1917" s="11" t="s">
        <v>1413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1</v>
      </c>
      <c r="O1917" s="11">
        <v>0</v>
      </c>
      <c r="P1917" s="11">
        <v>0</v>
      </c>
      <c r="Q1917" s="11">
        <v>2016022714</v>
      </c>
      <c r="R1917" s="11">
        <v>14</v>
      </c>
    </row>
    <row r="1918" spans="1:18">
      <c r="A1918" t="str">
        <f t="shared" si="29"/>
        <v>14-2016022714-23_16_27</v>
      </c>
      <c r="B1918" s="11" t="s">
        <v>1414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1</v>
      </c>
      <c r="O1918" s="11">
        <v>0</v>
      </c>
      <c r="P1918" s="11">
        <v>0</v>
      </c>
      <c r="Q1918" s="11">
        <v>2016022714</v>
      </c>
      <c r="R1918" s="11">
        <v>14</v>
      </c>
    </row>
    <row r="1919" spans="1:18">
      <c r="A1919" t="str">
        <f t="shared" si="29"/>
        <v>14-2016022714-23_21_27</v>
      </c>
      <c r="B1919" s="11" t="s">
        <v>1415</v>
      </c>
      <c r="C1919" s="11">
        <v>0</v>
      </c>
      <c r="D1919" s="11">
        <v>0</v>
      </c>
      <c r="E1919" s="11">
        <v>0</v>
      </c>
      <c r="F1919" s="11">
        <v>1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1</v>
      </c>
      <c r="Q1919" s="11">
        <v>2016022714</v>
      </c>
      <c r="R1919" s="11">
        <v>14</v>
      </c>
    </row>
    <row r="1920" spans="1:18">
      <c r="A1920" t="str">
        <f t="shared" si="29"/>
        <v>14-2016022714-23_26_26</v>
      </c>
      <c r="B1920" s="11" t="s">
        <v>1416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1</v>
      </c>
      <c r="O1920" s="11">
        <v>0</v>
      </c>
      <c r="P1920" s="11">
        <v>0</v>
      </c>
      <c r="Q1920" s="11">
        <v>2016022714</v>
      </c>
      <c r="R1920" s="11">
        <v>14</v>
      </c>
    </row>
    <row r="1921" spans="1:18">
      <c r="A1921" t="str">
        <f t="shared" si="29"/>
        <v>14-2016022714-23_31_26</v>
      </c>
      <c r="B1921" s="11" t="s">
        <v>1417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1</v>
      </c>
      <c r="O1921" s="11">
        <v>0</v>
      </c>
      <c r="P1921" s="11">
        <v>0</v>
      </c>
      <c r="Q1921" s="11">
        <v>2016022714</v>
      </c>
      <c r="R1921" s="11">
        <v>14</v>
      </c>
    </row>
    <row r="1922" spans="1:18">
      <c r="A1922" t="str">
        <f t="shared" ref="A1922:A1985" si="30">R1922&amp;"-"&amp;Q1922&amp;"-"&amp;B1922</f>
        <v>14-2016022714-23_36_26</v>
      </c>
      <c r="B1922" s="11" t="s">
        <v>1418</v>
      </c>
      <c r="C1922" s="11">
        <v>0</v>
      </c>
      <c r="D1922" s="11">
        <v>0</v>
      </c>
      <c r="E1922" s="11">
        <v>0</v>
      </c>
      <c r="F1922" s="11">
        <v>1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11">
        <v>1</v>
      </c>
      <c r="Q1922" s="11">
        <v>2016022714</v>
      </c>
      <c r="R1922" s="11">
        <v>14</v>
      </c>
    </row>
    <row r="1923" spans="1:18">
      <c r="A1923" t="str">
        <f t="shared" si="30"/>
        <v>14-2016022714-23_41_26</v>
      </c>
      <c r="B1923" s="11" t="s">
        <v>1419</v>
      </c>
      <c r="C1923" s="11">
        <v>0</v>
      </c>
      <c r="D1923" s="11">
        <v>0</v>
      </c>
      <c r="E1923" s="11">
        <v>0</v>
      </c>
      <c r="F1923" s="11">
        <v>1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1</v>
      </c>
      <c r="Q1923" s="11">
        <v>2016022714</v>
      </c>
      <c r="R1923" s="11">
        <v>14</v>
      </c>
    </row>
    <row r="1924" spans="1:18">
      <c r="A1924" t="str">
        <f t="shared" si="30"/>
        <v>14-2016022714-23_46_26</v>
      </c>
      <c r="B1924" s="11" t="s">
        <v>1420</v>
      </c>
      <c r="C1924" s="11">
        <v>0</v>
      </c>
      <c r="D1924" s="11">
        <v>0</v>
      </c>
      <c r="E1924" s="11">
        <v>0</v>
      </c>
      <c r="F1924" s="11">
        <v>1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11">
        <v>1</v>
      </c>
      <c r="Q1924" s="11">
        <v>2016022714</v>
      </c>
      <c r="R1924" s="11">
        <v>14</v>
      </c>
    </row>
    <row r="1925" spans="1:18">
      <c r="A1925" t="str">
        <f t="shared" si="30"/>
        <v>14-2016022714-23_51_25</v>
      </c>
      <c r="B1925" s="11" t="s">
        <v>1421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1</v>
      </c>
      <c r="O1925" s="11">
        <v>0</v>
      </c>
      <c r="P1925" s="11">
        <v>0</v>
      </c>
      <c r="Q1925" s="11">
        <v>2016022714</v>
      </c>
      <c r="R1925" s="11">
        <v>14</v>
      </c>
    </row>
    <row r="1926" spans="1:18">
      <c r="A1926" t="str">
        <f t="shared" si="30"/>
        <v>14-2016022714-23_56_25</v>
      </c>
      <c r="B1926" s="11" t="s">
        <v>1422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1</v>
      </c>
      <c r="O1926" s="11">
        <v>0</v>
      </c>
      <c r="P1926" s="11">
        <v>0</v>
      </c>
      <c r="Q1926" s="11">
        <v>2016022714</v>
      </c>
      <c r="R1926" s="11">
        <v>14</v>
      </c>
    </row>
    <row r="1927" spans="1:18">
      <c r="A1927" t="str">
        <f t="shared" si="30"/>
        <v>14-2016022814-00_01_25</v>
      </c>
      <c r="B1927" s="11" t="s">
        <v>1423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1</v>
      </c>
      <c r="O1927" s="11">
        <v>0</v>
      </c>
      <c r="P1927" s="11">
        <v>0</v>
      </c>
      <c r="Q1927" s="11">
        <v>2016022814</v>
      </c>
      <c r="R1927" s="11">
        <v>14</v>
      </c>
    </row>
    <row r="1928" spans="1:18">
      <c r="A1928" t="str">
        <f t="shared" si="30"/>
        <v>14-2016022814-00_06_25</v>
      </c>
      <c r="B1928" s="11" t="s">
        <v>1424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1</v>
      </c>
      <c r="O1928" s="11">
        <v>0</v>
      </c>
      <c r="P1928" s="11">
        <v>0</v>
      </c>
      <c r="Q1928" s="11">
        <v>2016022814</v>
      </c>
      <c r="R1928" s="11">
        <v>14</v>
      </c>
    </row>
    <row r="1929" spans="1:18">
      <c r="A1929" t="str">
        <f t="shared" si="30"/>
        <v>14-2016022814-00_11_24</v>
      </c>
      <c r="B1929" s="11" t="s">
        <v>1425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1</v>
      </c>
      <c r="O1929" s="11">
        <v>0</v>
      </c>
      <c r="P1929" s="11">
        <v>0</v>
      </c>
      <c r="Q1929" s="11">
        <v>2016022814</v>
      </c>
      <c r="R1929" s="11">
        <v>14</v>
      </c>
    </row>
    <row r="1930" spans="1:18">
      <c r="A1930" t="str">
        <f t="shared" si="30"/>
        <v>14-2016022814-00_16_24</v>
      </c>
      <c r="B1930" s="11" t="s">
        <v>1426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1</v>
      </c>
      <c r="O1930" s="11">
        <v>0</v>
      </c>
      <c r="P1930" s="11">
        <v>0</v>
      </c>
      <c r="Q1930" s="11">
        <v>2016022814</v>
      </c>
      <c r="R1930" s="11">
        <v>14</v>
      </c>
    </row>
    <row r="1931" spans="1:18">
      <c r="A1931" t="str">
        <f t="shared" si="30"/>
        <v>14-2016022814-00_21_24</v>
      </c>
      <c r="B1931" s="11" t="s">
        <v>1427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1</v>
      </c>
      <c r="O1931" s="11">
        <v>0</v>
      </c>
      <c r="P1931" s="11">
        <v>0</v>
      </c>
      <c r="Q1931" s="11">
        <v>2016022814</v>
      </c>
      <c r="R1931" s="11">
        <v>14</v>
      </c>
    </row>
    <row r="1932" spans="1:18">
      <c r="A1932" t="str">
        <f t="shared" si="30"/>
        <v>14-2016022814-00_26_24</v>
      </c>
      <c r="B1932" s="11" t="s">
        <v>1428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1</v>
      </c>
      <c r="O1932" s="11">
        <v>0</v>
      </c>
      <c r="P1932" s="11">
        <v>0</v>
      </c>
      <c r="Q1932" s="11">
        <v>2016022814</v>
      </c>
      <c r="R1932" s="11">
        <v>14</v>
      </c>
    </row>
    <row r="1933" spans="1:18">
      <c r="A1933" t="str">
        <f t="shared" si="30"/>
        <v>14-2016022814-00_31_23</v>
      </c>
      <c r="B1933" s="11" t="s">
        <v>1429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1</v>
      </c>
      <c r="O1933" s="11">
        <v>0</v>
      </c>
      <c r="P1933" s="11">
        <v>0</v>
      </c>
      <c r="Q1933" s="11">
        <v>2016022814</v>
      </c>
      <c r="R1933" s="11">
        <v>14</v>
      </c>
    </row>
    <row r="1934" spans="1:18">
      <c r="A1934" t="str">
        <f t="shared" si="30"/>
        <v>14-2016022814-00_36_23</v>
      </c>
      <c r="B1934" s="11" t="s">
        <v>1430</v>
      </c>
      <c r="C1934" s="11">
        <v>0</v>
      </c>
      <c r="D1934" s="11">
        <v>0</v>
      </c>
      <c r="E1934" s="11">
        <v>0</v>
      </c>
      <c r="F1934" s="11">
        <v>1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1</v>
      </c>
      <c r="Q1934" s="11">
        <v>2016022814</v>
      </c>
      <c r="R1934" s="11">
        <v>14</v>
      </c>
    </row>
    <row r="1935" spans="1:18">
      <c r="A1935" t="str">
        <f t="shared" si="30"/>
        <v>14-2016022814-00_41_23</v>
      </c>
      <c r="B1935" s="11" t="s">
        <v>1431</v>
      </c>
      <c r="C1935" s="11">
        <v>0</v>
      </c>
      <c r="D1935" s="11">
        <v>0</v>
      </c>
      <c r="E1935" s="11">
        <v>0</v>
      </c>
      <c r="F1935" s="11">
        <v>1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1</v>
      </c>
      <c r="Q1935" s="11">
        <v>2016022814</v>
      </c>
      <c r="R1935" s="11">
        <v>14</v>
      </c>
    </row>
    <row r="1936" spans="1:18">
      <c r="A1936" t="str">
        <f t="shared" si="30"/>
        <v>14-2016022814-00_46_23</v>
      </c>
      <c r="B1936" s="11" t="s">
        <v>1432</v>
      </c>
      <c r="C1936" s="11">
        <v>0</v>
      </c>
      <c r="D1936" s="11">
        <v>0</v>
      </c>
      <c r="E1936" s="11">
        <v>0</v>
      </c>
      <c r="F1936" s="11">
        <v>1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1</v>
      </c>
      <c r="Q1936" s="11">
        <v>2016022814</v>
      </c>
      <c r="R1936" s="11">
        <v>14</v>
      </c>
    </row>
    <row r="1937" spans="1:18">
      <c r="A1937" t="str">
        <f t="shared" si="30"/>
        <v>14-2016022814-00_51_22</v>
      </c>
      <c r="B1937" s="11" t="s">
        <v>1433</v>
      </c>
      <c r="C1937" s="11">
        <v>0</v>
      </c>
      <c r="D1937" s="11">
        <v>0</v>
      </c>
      <c r="E1937" s="11">
        <v>0</v>
      </c>
      <c r="F1937" s="11">
        <v>1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1</v>
      </c>
      <c r="Q1937" s="11">
        <v>2016022814</v>
      </c>
      <c r="R1937" s="11">
        <v>14</v>
      </c>
    </row>
    <row r="1938" spans="1:18">
      <c r="A1938" t="str">
        <f t="shared" si="30"/>
        <v>14-2016022814-00_56_22</v>
      </c>
      <c r="B1938" s="11" t="s">
        <v>1434</v>
      </c>
      <c r="C1938" s="11">
        <v>0</v>
      </c>
      <c r="D1938" s="11">
        <v>0</v>
      </c>
      <c r="E1938" s="11">
        <v>0</v>
      </c>
      <c r="F1938" s="11">
        <v>1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1</v>
      </c>
      <c r="Q1938" s="11">
        <v>2016022814</v>
      </c>
      <c r="R1938" s="11">
        <v>14</v>
      </c>
    </row>
    <row r="1939" spans="1:18">
      <c r="A1939" t="str">
        <f t="shared" si="30"/>
        <v>14-2016022814-16_28_02</v>
      </c>
      <c r="B1939" s="11" t="s">
        <v>1435</v>
      </c>
      <c r="C1939" s="11">
        <v>0</v>
      </c>
      <c r="D1939" s="11">
        <v>0</v>
      </c>
      <c r="E1939" s="11">
        <v>0</v>
      </c>
      <c r="F1939" s="11">
        <v>1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1</v>
      </c>
      <c r="Q1939" s="11">
        <v>2016022814</v>
      </c>
      <c r="R1939" s="11">
        <v>14</v>
      </c>
    </row>
    <row r="1940" spans="1:18">
      <c r="A1940" t="str">
        <f t="shared" si="30"/>
        <v>14-2016022814-16_33_02</v>
      </c>
      <c r="B1940" s="11" t="s">
        <v>1436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1</v>
      </c>
      <c r="O1940" s="11">
        <v>0</v>
      </c>
      <c r="P1940" s="11">
        <v>0</v>
      </c>
      <c r="Q1940" s="11">
        <v>2016022814</v>
      </c>
      <c r="R1940" s="11">
        <v>14</v>
      </c>
    </row>
    <row r="1941" spans="1:18">
      <c r="A1941" t="str">
        <f t="shared" si="30"/>
        <v>14-2016022814-16_38_02</v>
      </c>
      <c r="B1941" s="11" t="s">
        <v>1437</v>
      </c>
      <c r="C1941" s="11">
        <v>0</v>
      </c>
      <c r="D1941" s="11">
        <v>0</v>
      </c>
      <c r="E1941" s="11">
        <v>0</v>
      </c>
      <c r="F1941" s="11">
        <v>1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1</v>
      </c>
      <c r="Q1941" s="11">
        <v>2016022814</v>
      </c>
      <c r="R1941" s="11">
        <v>14</v>
      </c>
    </row>
    <row r="1942" spans="1:18">
      <c r="A1942" t="str">
        <f t="shared" si="30"/>
        <v>14-2016022814-16_43_02</v>
      </c>
      <c r="B1942" s="11" t="s">
        <v>1438</v>
      </c>
      <c r="C1942" s="11">
        <v>0</v>
      </c>
      <c r="D1942" s="11">
        <v>0</v>
      </c>
      <c r="E1942" s="11">
        <v>0</v>
      </c>
      <c r="F1942" s="11">
        <v>1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1</v>
      </c>
      <c r="Q1942" s="11">
        <v>2016022814</v>
      </c>
      <c r="R1942" s="11">
        <v>14</v>
      </c>
    </row>
    <row r="1943" spans="1:18">
      <c r="A1943" t="str">
        <f t="shared" si="30"/>
        <v>14-2016022814-16_48_01</v>
      </c>
      <c r="B1943" s="11" t="s">
        <v>1439</v>
      </c>
      <c r="C1943" s="11">
        <v>0</v>
      </c>
      <c r="D1943" s="11">
        <v>0</v>
      </c>
      <c r="E1943" s="11">
        <v>0</v>
      </c>
      <c r="F1943" s="11">
        <v>1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1</v>
      </c>
      <c r="Q1943" s="11">
        <v>2016022814</v>
      </c>
      <c r="R1943" s="11">
        <v>14</v>
      </c>
    </row>
    <row r="1944" spans="1:18">
      <c r="A1944" t="str">
        <f t="shared" si="30"/>
        <v>14-2016022814-16_53_01</v>
      </c>
      <c r="B1944" s="11" t="s">
        <v>1440</v>
      </c>
      <c r="C1944" s="11">
        <v>0</v>
      </c>
      <c r="D1944" s="11">
        <v>0</v>
      </c>
      <c r="E1944" s="11">
        <v>0</v>
      </c>
      <c r="F1944" s="11">
        <v>1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1</v>
      </c>
      <c r="Q1944" s="11">
        <v>2016022814</v>
      </c>
      <c r="R1944" s="11">
        <v>14</v>
      </c>
    </row>
    <row r="1945" spans="1:18">
      <c r="A1945" t="str">
        <f t="shared" si="30"/>
        <v>14-2016022814-16_58_01</v>
      </c>
      <c r="B1945" s="11" t="s">
        <v>1441</v>
      </c>
      <c r="C1945" s="11">
        <v>0</v>
      </c>
      <c r="D1945" s="11">
        <v>0</v>
      </c>
      <c r="E1945" s="11">
        <v>0</v>
      </c>
      <c r="F1945" s="11">
        <v>1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1</v>
      </c>
      <c r="Q1945" s="11">
        <v>2016022814</v>
      </c>
      <c r="R1945" s="11">
        <v>14</v>
      </c>
    </row>
    <row r="1946" spans="1:18">
      <c r="A1946" t="str">
        <f t="shared" si="30"/>
        <v>14-2016022814-17_03_00</v>
      </c>
      <c r="B1946" s="11" t="s">
        <v>1442</v>
      </c>
      <c r="C1946" s="11">
        <v>0</v>
      </c>
      <c r="D1946" s="11">
        <v>0</v>
      </c>
      <c r="E1946" s="11">
        <v>0</v>
      </c>
      <c r="F1946" s="11">
        <v>1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1</v>
      </c>
      <c r="Q1946" s="11">
        <v>2016022814</v>
      </c>
      <c r="R1946" s="11">
        <v>14</v>
      </c>
    </row>
    <row r="1947" spans="1:18">
      <c r="A1947" t="str">
        <f t="shared" si="30"/>
        <v>14-2016022814-17_08_00</v>
      </c>
      <c r="B1947" s="11" t="s">
        <v>1443</v>
      </c>
      <c r="C1947" s="11">
        <v>0</v>
      </c>
      <c r="D1947" s="11">
        <v>0</v>
      </c>
      <c r="E1947" s="11">
        <v>0</v>
      </c>
      <c r="F1947" s="11">
        <v>1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1</v>
      </c>
      <c r="Q1947" s="11">
        <v>2016022814</v>
      </c>
      <c r="R1947" s="11">
        <v>14</v>
      </c>
    </row>
    <row r="1948" spans="1:18">
      <c r="A1948" t="str">
        <f t="shared" si="30"/>
        <v>14-2016022814-17_13_00</v>
      </c>
      <c r="B1948" s="11" t="s">
        <v>1444</v>
      </c>
      <c r="C1948" s="11">
        <v>0</v>
      </c>
      <c r="D1948" s="11">
        <v>0</v>
      </c>
      <c r="E1948" s="11">
        <v>0</v>
      </c>
      <c r="F1948" s="11">
        <v>1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1</v>
      </c>
      <c r="Q1948" s="11">
        <v>2016022814</v>
      </c>
      <c r="R1948" s="11">
        <v>14</v>
      </c>
    </row>
    <row r="1949" spans="1:18">
      <c r="A1949" t="str">
        <f t="shared" si="30"/>
        <v>14-2016022814-17_18_00</v>
      </c>
      <c r="B1949" s="11" t="s">
        <v>1445</v>
      </c>
      <c r="C1949" s="11">
        <v>0</v>
      </c>
      <c r="D1949" s="11">
        <v>0</v>
      </c>
      <c r="E1949" s="11">
        <v>0</v>
      </c>
      <c r="F1949" s="11">
        <v>1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1</v>
      </c>
      <c r="Q1949" s="11">
        <v>2016022814</v>
      </c>
      <c r="R1949" s="11">
        <v>14</v>
      </c>
    </row>
    <row r="1950" spans="1:18">
      <c r="A1950" t="str">
        <f t="shared" si="30"/>
        <v>14-2016022814-17_22_59</v>
      </c>
      <c r="B1950" s="11" t="s">
        <v>1447</v>
      </c>
      <c r="C1950" s="11">
        <v>0</v>
      </c>
      <c r="D1950" s="11">
        <v>0</v>
      </c>
      <c r="E1950" s="11">
        <v>0</v>
      </c>
      <c r="F1950" s="11">
        <v>1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11">
        <v>1</v>
      </c>
      <c r="Q1950" s="11">
        <v>2016022814</v>
      </c>
      <c r="R1950" s="11">
        <v>14</v>
      </c>
    </row>
    <row r="1951" spans="1:18">
      <c r="A1951" t="str">
        <f t="shared" si="30"/>
        <v>14-2016022814-17_27_59</v>
      </c>
      <c r="B1951" s="11" t="s">
        <v>1448</v>
      </c>
      <c r="C1951" s="11">
        <v>0</v>
      </c>
      <c r="D1951" s="11">
        <v>0</v>
      </c>
      <c r="E1951" s="11">
        <v>0</v>
      </c>
      <c r="F1951" s="11">
        <v>1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1</v>
      </c>
      <c r="Q1951" s="11">
        <v>2016022814</v>
      </c>
      <c r="R1951" s="11">
        <v>14</v>
      </c>
    </row>
    <row r="1952" spans="1:18">
      <c r="A1952" t="str">
        <f t="shared" si="30"/>
        <v>14-2016022814-17_32_59</v>
      </c>
      <c r="B1952" s="11" t="s">
        <v>1449</v>
      </c>
      <c r="C1952" s="11">
        <v>0</v>
      </c>
      <c r="D1952" s="11">
        <v>0</v>
      </c>
      <c r="E1952" s="11">
        <v>0</v>
      </c>
      <c r="F1952" s="11">
        <v>1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11">
        <v>1</v>
      </c>
      <c r="Q1952" s="11">
        <v>2016022814</v>
      </c>
      <c r="R1952" s="11">
        <v>14</v>
      </c>
    </row>
    <row r="1953" spans="1:18">
      <c r="A1953" t="str">
        <f t="shared" si="30"/>
        <v>14-2016022814-17_37_59</v>
      </c>
      <c r="B1953" s="11" t="s">
        <v>1450</v>
      </c>
      <c r="C1953" s="11">
        <v>0</v>
      </c>
      <c r="D1953" s="11">
        <v>0</v>
      </c>
      <c r="E1953" s="11">
        <v>0</v>
      </c>
      <c r="F1953" s="11">
        <v>1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1</v>
      </c>
      <c r="Q1953" s="11">
        <v>2016022814</v>
      </c>
      <c r="R1953" s="11">
        <v>14</v>
      </c>
    </row>
    <row r="1954" spans="1:18">
      <c r="A1954" t="str">
        <f t="shared" si="30"/>
        <v>14-2016022814-17_42_58</v>
      </c>
      <c r="B1954" s="11" t="s">
        <v>1451</v>
      </c>
      <c r="C1954" s="11">
        <v>0</v>
      </c>
      <c r="D1954" s="11">
        <v>0</v>
      </c>
      <c r="E1954" s="11">
        <v>0</v>
      </c>
      <c r="F1954" s="11">
        <v>1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1</v>
      </c>
      <c r="Q1954" s="11">
        <v>2016022814</v>
      </c>
      <c r="R1954" s="11">
        <v>14</v>
      </c>
    </row>
    <row r="1955" spans="1:18">
      <c r="A1955" t="str">
        <f t="shared" si="30"/>
        <v>14-2016022814-17_47_58</v>
      </c>
      <c r="B1955" s="11" t="s">
        <v>1452</v>
      </c>
      <c r="C1955" s="11">
        <v>0</v>
      </c>
      <c r="D1955" s="11">
        <v>0</v>
      </c>
      <c r="E1955" s="11">
        <v>0</v>
      </c>
      <c r="F1955" s="11">
        <v>1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1</v>
      </c>
      <c r="Q1955" s="11">
        <v>2016022814</v>
      </c>
      <c r="R1955" s="11">
        <v>14</v>
      </c>
    </row>
    <row r="1956" spans="1:18">
      <c r="A1956" t="str">
        <f t="shared" si="30"/>
        <v>14-2016022814-17_52_58</v>
      </c>
      <c r="B1956" s="11" t="s">
        <v>1453</v>
      </c>
      <c r="C1956" s="11">
        <v>0</v>
      </c>
      <c r="D1956" s="11">
        <v>0</v>
      </c>
      <c r="E1956" s="11">
        <v>0</v>
      </c>
      <c r="F1956" s="11">
        <v>1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1</v>
      </c>
      <c r="Q1956" s="11">
        <v>2016022814</v>
      </c>
      <c r="R1956" s="11">
        <v>14</v>
      </c>
    </row>
    <row r="1957" spans="1:18">
      <c r="A1957" t="str">
        <f t="shared" si="30"/>
        <v>14-2016022814-17_57_58</v>
      </c>
      <c r="B1957" s="11" t="s">
        <v>1454</v>
      </c>
      <c r="C1957" s="11">
        <v>0</v>
      </c>
      <c r="D1957" s="11">
        <v>0</v>
      </c>
      <c r="E1957" s="11">
        <v>0</v>
      </c>
      <c r="F1957" s="11">
        <v>1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1</v>
      </c>
      <c r="Q1957" s="11">
        <v>2016022814</v>
      </c>
      <c r="R1957" s="11">
        <v>14</v>
      </c>
    </row>
    <row r="1958" spans="1:18">
      <c r="A1958" t="str">
        <f t="shared" si="30"/>
        <v>14-2016022814-18_02_57</v>
      </c>
      <c r="B1958" s="11" t="s">
        <v>1455</v>
      </c>
      <c r="C1958" s="11">
        <v>0</v>
      </c>
      <c r="D1958" s="11">
        <v>0</v>
      </c>
      <c r="E1958" s="11">
        <v>0</v>
      </c>
      <c r="F1958" s="11">
        <v>1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11">
        <v>1</v>
      </c>
      <c r="Q1958" s="11">
        <v>2016022814</v>
      </c>
      <c r="R1958" s="11">
        <v>14</v>
      </c>
    </row>
    <row r="1959" spans="1:18">
      <c r="A1959" t="str">
        <f t="shared" si="30"/>
        <v>14-2016022814-18_07_57</v>
      </c>
      <c r="B1959" s="11" t="s">
        <v>1456</v>
      </c>
      <c r="C1959" s="11">
        <v>0</v>
      </c>
      <c r="D1959" s="11">
        <v>0</v>
      </c>
      <c r="E1959" s="11">
        <v>0</v>
      </c>
      <c r="F1959" s="11">
        <v>1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1</v>
      </c>
      <c r="Q1959" s="11">
        <v>2016022814</v>
      </c>
      <c r="R1959" s="11">
        <v>14</v>
      </c>
    </row>
    <row r="1960" spans="1:18">
      <c r="A1960" t="str">
        <f t="shared" si="30"/>
        <v>14-2016022814-18_12_57</v>
      </c>
      <c r="B1960" s="11" t="s">
        <v>1457</v>
      </c>
      <c r="C1960" s="11">
        <v>0</v>
      </c>
      <c r="D1960" s="11">
        <v>0</v>
      </c>
      <c r="E1960" s="11">
        <v>0</v>
      </c>
      <c r="F1960" s="11">
        <v>1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1</v>
      </c>
      <c r="Q1960" s="11">
        <v>2016022814</v>
      </c>
      <c r="R1960" s="11">
        <v>14</v>
      </c>
    </row>
    <row r="1961" spans="1:18">
      <c r="A1961" t="str">
        <f t="shared" si="30"/>
        <v>14-2016022814-18_17_57</v>
      </c>
      <c r="B1961" s="11" t="s">
        <v>1458</v>
      </c>
      <c r="C1961" s="11">
        <v>0</v>
      </c>
      <c r="D1961" s="11">
        <v>0</v>
      </c>
      <c r="E1961" s="11">
        <v>0</v>
      </c>
      <c r="F1961" s="11">
        <v>1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1</v>
      </c>
      <c r="Q1961" s="11">
        <v>2016022814</v>
      </c>
      <c r="R1961" s="11">
        <v>14</v>
      </c>
    </row>
    <row r="1962" spans="1:18">
      <c r="A1962" t="str">
        <f t="shared" si="30"/>
        <v>14-2016022814-18_22_56</v>
      </c>
      <c r="B1962" s="11" t="s">
        <v>1459</v>
      </c>
      <c r="C1962" s="11">
        <v>0</v>
      </c>
      <c r="D1962" s="11">
        <v>0</v>
      </c>
      <c r="E1962" s="11">
        <v>0</v>
      </c>
      <c r="F1962" s="11">
        <v>1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11">
        <v>1</v>
      </c>
      <c r="Q1962" s="11">
        <v>2016022814</v>
      </c>
      <c r="R1962" s="11">
        <v>14</v>
      </c>
    </row>
    <row r="1963" spans="1:18">
      <c r="A1963" t="str">
        <f t="shared" si="30"/>
        <v>14-2016022814-18_27_56</v>
      </c>
      <c r="B1963" s="11" t="s">
        <v>1460</v>
      </c>
      <c r="C1963" s="11">
        <v>0</v>
      </c>
      <c r="D1963" s="11">
        <v>0</v>
      </c>
      <c r="E1963" s="11">
        <v>0</v>
      </c>
      <c r="F1963" s="11">
        <v>1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1</v>
      </c>
      <c r="Q1963" s="11">
        <v>2016022814</v>
      </c>
      <c r="R1963" s="11">
        <v>14</v>
      </c>
    </row>
    <row r="1964" spans="1:18">
      <c r="A1964" t="str">
        <f t="shared" si="30"/>
        <v>14-2016022814-18_32_56</v>
      </c>
      <c r="B1964" s="11" t="s">
        <v>1461</v>
      </c>
      <c r="C1964" s="11">
        <v>0</v>
      </c>
      <c r="D1964" s="11">
        <v>0</v>
      </c>
      <c r="E1964" s="11">
        <v>0</v>
      </c>
      <c r="F1964" s="11">
        <v>1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1</v>
      </c>
      <c r="Q1964" s="11">
        <v>2016022814</v>
      </c>
      <c r="R1964" s="11">
        <v>14</v>
      </c>
    </row>
    <row r="1965" spans="1:18">
      <c r="A1965" t="str">
        <f t="shared" si="30"/>
        <v>14-2016022814-18_37_55</v>
      </c>
      <c r="B1965" s="11" t="s">
        <v>1462</v>
      </c>
      <c r="C1965" s="11">
        <v>0</v>
      </c>
      <c r="D1965" s="11">
        <v>0</v>
      </c>
      <c r="E1965" s="11">
        <v>0</v>
      </c>
      <c r="F1965" s="11">
        <v>1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1</v>
      </c>
      <c r="Q1965" s="11">
        <v>2016022814</v>
      </c>
      <c r="R1965" s="11">
        <v>14</v>
      </c>
    </row>
    <row r="1966" spans="1:18">
      <c r="A1966" t="str">
        <f t="shared" si="30"/>
        <v>14-2016022814-18_42_55</v>
      </c>
      <c r="B1966" s="11" t="s">
        <v>1464</v>
      </c>
      <c r="C1966" s="11">
        <v>0</v>
      </c>
      <c r="D1966" s="11">
        <v>0</v>
      </c>
      <c r="E1966" s="11">
        <v>0</v>
      </c>
      <c r="F1966" s="11">
        <v>1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1</v>
      </c>
      <c r="Q1966" s="11">
        <v>2016022814</v>
      </c>
      <c r="R1966" s="11">
        <v>14</v>
      </c>
    </row>
    <row r="1967" spans="1:18">
      <c r="A1967" t="str">
        <f t="shared" si="30"/>
        <v>14-2016022814-18_47_55</v>
      </c>
      <c r="B1967" s="11" t="s">
        <v>1465</v>
      </c>
      <c r="C1967" s="11">
        <v>0</v>
      </c>
      <c r="D1967" s="11">
        <v>0</v>
      </c>
      <c r="E1967" s="11">
        <v>0</v>
      </c>
      <c r="F1967" s="11">
        <v>1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1</v>
      </c>
      <c r="Q1967" s="11">
        <v>2016022814</v>
      </c>
      <c r="R1967" s="11">
        <v>14</v>
      </c>
    </row>
    <row r="1968" spans="1:18">
      <c r="A1968" t="str">
        <f t="shared" si="30"/>
        <v>14-2016022814-18_52_55</v>
      </c>
      <c r="B1968" s="11" t="s">
        <v>1466</v>
      </c>
      <c r="C1968" s="11">
        <v>0</v>
      </c>
      <c r="D1968" s="11">
        <v>0</v>
      </c>
      <c r="E1968" s="11">
        <v>0</v>
      </c>
      <c r="F1968" s="11">
        <v>1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1</v>
      </c>
      <c r="Q1968" s="11">
        <v>2016022814</v>
      </c>
      <c r="R1968" s="11">
        <v>14</v>
      </c>
    </row>
    <row r="1969" spans="1:18">
      <c r="A1969" t="str">
        <f t="shared" si="30"/>
        <v>14-2016022814-18_57_54</v>
      </c>
      <c r="B1969" s="11" t="s">
        <v>1467</v>
      </c>
      <c r="C1969" s="11">
        <v>0</v>
      </c>
      <c r="D1969" s="11">
        <v>0</v>
      </c>
      <c r="E1969" s="11">
        <v>0</v>
      </c>
      <c r="F1969" s="11">
        <v>1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1</v>
      </c>
      <c r="Q1969" s="11">
        <v>2016022814</v>
      </c>
      <c r="R1969" s="11">
        <v>14</v>
      </c>
    </row>
    <row r="1970" spans="1:18">
      <c r="A1970" t="str">
        <f t="shared" si="30"/>
        <v>14-2016022814-19_02_54</v>
      </c>
      <c r="B1970" s="11" t="s">
        <v>1468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1</v>
      </c>
      <c r="O1970" s="11">
        <v>0</v>
      </c>
      <c r="P1970" s="11">
        <v>0</v>
      </c>
      <c r="Q1970" s="11">
        <v>2016022814</v>
      </c>
      <c r="R1970" s="11">
        <v>14</v>
      </c>
    </row>
    <row r="1971" spans="1:18">
      <c r="A1971" t="str">
        <f t="shared" si="30"/>
        <v>14-2016022814-19_07_54</v>
      </c>
      <c r="B1971" s="11" t="s">
        <v>1469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1</v>
      </c>
      <c r="O1971" s="11">
        <v>0</v>
      </c>
      <c r="P1971" s="11">
        <v>0</v>
      </c>
      <c r="Q1971" s="11">
        <v>2016022814</v>
      </c>
      <c r="R1971" s="11">
        <v>14</v>
      </c>
    </row>
    <row r="1972" spans="1:18">
      <c r="A1972" t="str">
        <f t="shared" si="30"/>
        <v>14-2016022814-19_12_54</v>
      </c>
      <c r="B1972" s="11" t="s">
        <v>1470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1</v>
      </c>
      <c r="O1972" s="11">
        <v>0</v>
      </c>
      <c r="P1972" s="11">
        <v>0</v>
      </c>
      <c r="Q1972" s="11">
        <v>2016022814</v>
      </c>
      <c r="R1972" s="11">
        <v>14</v>
      </c>
    </row>
    <row r="1973" spans="1:18">
      <c r="A1973" t="str">
        <f t="shared" si="30"/>
        <v>14-2016022814-19_17_53</v>
      </c>
      <c r="B1973" s="11" t="s">
        <v>1471</v>
      </c>
      <c r="C1973" s="11">
        <v>0</v>
      </c>
      <c r="D1973" s="11">
        <v>0</v>
      </c>
      <c r="E1973" s="11">
        <v>0</v>
      </c>
      <c r="F1973" s="11">
        <v>1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1</v>
      </c>
      <c r="Q1973" s="11">
        <v>2016022814</v>
      </c>
      <c r="R1973" s="11">
        <v>14</v>
      </c>
    </row>
    <row r="1974" spans="1:18">
      <c r="A1974" t="str">
        <f t="shared" si="30"/>
        <v>14-2016022814-19_22_53</v>
      </c>
      <c r="B1974" s="11" t="s">
        <v>1472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1</v>
      </c>
      <c r="O1974" s="11">
        <v>0</v>
      </c>
      <c r="P1974" s="11">
        <v>0</v>
      </c>
      <c r="Q1974" s="11">
        <v>2016022814</v>
      </c>
      <c r="R1974" s="11">
        <v>14</v>
      </c>
    </row>
    <row r="1975" spans="1:18">
      <c r="A1975" t="str">
        <f t="shared" si="30"/>
        <v>14-2016022814-19_27_53</v>
      </c>
      <c r="B1975" s="11" t="s">
        <v>1473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1</v>
      </c>
      <c r="O1975" s="11">
        <v>0</v>
      </c>
      <c r="P1975" s="11">
        <v>0</v>
      </c>
      <c r="Q1975" s="11">
        <v>2016022814</v>
      </c>
      <c r="R1975" s="11">
        <v>14</v>
      </c>
    </row>
    <row r="1976" spans="1:18">
      <c r="A1976" t="str">
        <f t="shared" si="30"/>
        <v>14-2016022814-19_32_53</v>
      </c>
      <c r="B1976" s="11" t="s">
        <v>1474</v>
      </c>
      <c r="C1976" s="11">
        <v>0</v>
      </c>
      <c r="D1976" s="11">
        <v>0</v>
      </c>
      <c r="E1976" s="11">
        <v>0</v>
      </c>
      <c r="F1976" s="11">
        <v>1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1</v>
      </c>
      <c r="Q1976" s="11">
        <v>2016022814</v>
      </c>
      <c r="R1976" s="11">
        <v>14</v>
      </c>
    </row>
    <row r="1977" spans="1:18">
      <c r="A1977" t="str">
        <f t="shared" si="30"/>
        <v>14-2016022814-19_37_52</v>
      </c>
      <c r="B1977" s="11" t="s">
        <v>1475</v>
      </c>
      <c r="C1977" s="11">
        <v>0</v>
      </c>
      <c r="D1977" s="11">
        <v>0</v>
      </c>
      <c r="E1977" s="11">
        <v>0</v>
      </c>
      <c r="F1977" s="11">
        <v>1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1</v>
      </c>
      <c r="Q1977" s="11">
        <v>2016022814</v>
      </c>
      <c r="R1977" s="11">
        <v>14</v>
      </c>
    </row>
    <row r="1978" spans="1:18">
      <c r="A1978" t="str">
        <f t="shared" si="30"/>
        <v>14-2016022814-19_42_52</v>
      </c>
      <c r="B1978" s="11" t="s">
        <v>1476</v>
      </c>
      <c r="C1978" s="11">
        <v>0</v>
      </c>
      <c r="D1978" s="11">
        <v>0</v>
      </c>
      <c r="E1978" s="11">
        <v>0</v>
      </c>
      <c r="F1978" s="11">
        <v>1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11">
        <v>1</v>
      </c>
      <c r="Q1978" s="11">
        <v>2016022814</v>
      </c>
      <c r="R1978" s="11">
        <v>14</v>
      </c>
    </row>
    <row r="1979" spans="1:18">
      <c r="A1979" t="str">
        <f t="shared" si="30"/>
        <v>14-2016022814-19_47_52</v>
      </c>
      <c r="B1979" s="11" t="s">
        <v>1477</v>
      </c>
      <c r="C1979" s="11">
        <v>0</v>
      </c>
      <c r="D1979" s="11">
        <v>0</v>
      </c>
      <c r="E1979" s="11">
        <v>0</v>
      </c>
      <c r="F1979" s="11">
        <v>1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1</v>
      </c>
      <c r="Q1979" s="11">
        <v>2016022814</v>
      </c>
      <c r="R1979" s="11">
        <v>14</v>
      </c>
    </row>
    <row r="1980" spans="1:18">
      <c r="A1980" t="str">
        <f t="shared" si="30"/>
        <v>14-2016022814-19_52_52</v>
      </c>
      <c r="B1980" s="11" t="s">
        <v>1479</v>
      </c>
      <c r="C1980" s="11">
        <v>0</v>
      </c>
      <c r="D1980" s="11">
        <v>0</v>
      </c>
      <c r="E1980" s="11">
        <v>0</v>
      </c>
      <c r="F1980" s="11">
        <v>1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1</v>
      </c>
      <c r="Q1980" s="11">
        <v>2016022814</v>
      </c>
      <c r="R1980" s="11">
        <v>14</v>
      </c>
    </row>
    <row r="1981" spans="1:18">
      <c r="A1981" t="str">
        <f t="shared" si="30"/>
        <v>14-2016022814-19_57_51</v>
      </c>
      <c r="B1981" s="11" t="s">
        <v>1480</v>
      </c>
      <c r="C1981" s="11">
        <v>0</v>
      </c>
      <c r="D1981" s="11">
        <v>0</v>
      </c>
      <c r="E1981" s="11">
        <v>0</v>
      </c>
      <c r="F1981" s="11">
        <v>1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1</v>
      </c>
      <c r="Q1981" s="11">
        <v>2016022814</v>
      </c>
      <c r="R1981" s="11">
        <v>14</v>
      </c>
    </row>
    <row r="1982" spans="1:18">
      <c r="A1982" t="str">
        <f t="shared" si="30"/>
        <v>14-2016022814-20_02_51</v>
      </c>
      <c r="B1982" s="11" t="s">
        <v>1481</v>
      </c>
      <c r="C1982" s="11">
        <v>0</v>
      </c>
      <c r="D1982" s="11">
        <v>0</v>
      </c>
      <c r="E1982" s="11">
        <v>0</v>
      </c>
      <c r="F1982" s="11">
        <v>1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1</v>
      </c>
      <c r="Q1982" s="11">
        <v>2016022814</v>
      </c>
      <c r="R1982" s="11">
        <v>14</v>
      </c>
    </row>
    <row r="1983" spans="1:18">
      <c r="A1983" t="str">
        <f t="shared" si="30"/>
        <v>14-2016022814-20_07_51</v>
      </c>
      <c r="B1983" s="11" t="s">
        <v>1482</v>
      </c>
      <c r="C1983" s="11">
        <v>0</v>
      </c>
      <c r="D1983" s="11">
        <v>0</v>
      </c>
      <c r="E1983" s="11">
        <v>0</v>
      </c>
      <c r="F1983" s="11">
        <v>1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1</v>
      </c>
      <c r="Q1983" s="11">
        <v>2016022814</v>
      </c>
      <c r="R1983" s="11">
        <v>14</v>
      </c>
    </row>
    <row r="1984" spans="1:18">
      <c r="A1984" t="str">
        <f t="shared" si="30"/>
        <v>14-2016022814-20_12_51</v>
      </c>
      <c r="B1984" s="11" t="s">
        <v>1483</v>
      </c>
      <c r="C1984" s="11">
        <v>0</v>
      </c>
      <c r="D1984" s="11">
        <v>0</v>
      </c>
      <c r="E1984" s="11">
        <v>0</v>
      </c>
      <c r="F1984" s="11">
        <v>1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1</v>
      </c>
      <c r="Q1984" s="11">
        <v>2016022814</v>
      </c>
      <c r="R1984" s="11">
        <v>14</v>
      </c>
    </row>
    <row r="1985" spans="1:18">
      <c r="A1985" t="str">
        <f t="shared" si="30"/>
        <v>14-2016022814-20_17_50</v>
      </c>
      <c r="B1985" s="11" t="s">
        <v>1484</v>
      </c>
      <c r="C1985" s="11">
        <v>0</v>
      </c>
      <c r="D1985" s="11">
        <v>0</v>
      </c>
      <c r="E1985" s="11">
        <v>0</v>
      </c>
      <c r="F1985" s="11">
        <v>1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1</v>
      </c>
      <c r="Q1985" s="11">
        <v>2016022814</v>
      </c>
      <c r="R1985" s="11">
        <v>14</v>
      </c>
    </row>
    <row r="1986" spans="1:18">
      <c r="A1986" t="str">
        <f t="shared" ref="A1986:A2049" si="31">R1986&amp;"-"&amp;Q1986&amp;"-"&amp;B1986</f>
        <v>14-2016022814-20_22_50</v>
      </c>
      <c r="B1986" s="11" t="s">
        <v>1485</v>
      </c>
      <c r="C1986" s="11">
        <v>0</v>
      </c>
      <c r="D1986" s="11">
        <v>0</v>
      </c>
      <c r="E1986" s="11">
        <v>0</v>
      </c>
      <c r="F1986" s="11">
        <v>1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1</v>
      </c>
      <c r="Q1986" s="11">
        <v>2016022814</v>
      </c>
      <c r="R1986" s="11">
        <v>14</v>
      </c>
    </row>
    <row r="1987" spans="1:18">
      <c r="A1987" t="str">
        <f t="shared" si="31"/>
        <v>14-2016022814-20_27_50</v>
      </c>
      <c r="B1987" s="11" t="s">
        <v>1486</v>
      </c>
      <c r="C1987" s="11">
        <v>0</v>
      </c>
      <c r="D1987" s="11">
        <v>0</v>
      </c>
      <c r="E1987" s="11">
        <v>0</v>
      </c>
      <c r="F1987" s="11">
        <v>1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1</v>
      </c>
      <c r="Q1987" s="11">
        <v>2016022814</v>
      </c>
      <c r="R1987" s="11">
        <v>14</v>
      </c>
    </row>
    <row r="1988" spans="1:18">
      <c r="A1988" t="str">
        <f t="shared" si="31"/>
        <v>14-2016022814-20_32_50</v>
      </c>
      <c r="B1988" s="11" t="s">
        <v>1487</v>
      </c>
      <c r="C1988" s="11">
        <v>0</v>
      </c>
      <c r="D1988" s="11">
        <v>0</v>
      </c>
      <c r="E1988" s="11">
        <v>0</v>
      </c>
      <c r="F1988" s="11">
        <v>1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1</v>
      </c>
      <c r="Q1988" s="11">
        <v>2016022814</v>
      </c>
      <c r="R1988" s="11">
        <v>14</v>
      </c>
    </row>
    <row r="1989" spans="1:18">
      <c r="A1989" t="str">
        <f t="shared" si="31"/>
        <v>14-2016022814-20_37_49</v>
      </c>
      <c r="B1989" s="11" t="s">
        <v>1488</v>
      </c>
      <c r="C1989" s="11">
        <v>0</v>
      </c>
      <c r="D1989" s="11">
        <v>0</v>
      </c>
      <c r="E1989" s="11">
        <v>0</v>
      </c>
      <c r="F1989" s="11">
        <v>1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1</v>
      </c>
      <c r="Q1989" s="11">
        <v>2016022814</v>
      </c>
      <c r="R1989" s="11">
        <v>14</v>
      </c>
    </row>
    <row r="1990" spans="1:18">
      <c r="A1990" t="str">
        <f t="shared" si="31"/>
        <v>14-2016022814-20_42_49</v>
      </c>
      <c r="B1990" s="11" t="s">
        <v>1489</v>
      </c>
      <c r="C1990" s="11">
        <v>0</v>
      </c>
      <c r="D1990" s="11">
        <v>0</v>
      </c>
      <c r="E1990" s="11">
        <v>0</v>
      </c>
      <c r="F1990" s="11">
        <v>1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1</v>
      </c>
      <c r="Q1990" s="11">
        <v>2016022814</v>
      </c>
      <c r="R1990" s="11">
        <v>14</v>
      </c>
    </row>
    <row r="1991" spans="1:18">
      <c r="A1991" t="str">
        <f t="shared" si="31"/>
        <v>14-2016022814-20_47_49</v>
      </c>
      <c r="B1991" s="11" t="s">
        <v>1490</v>
      </c>
      <c r="C1991" s="11">
        <v>0</v>
      </c>
      <c r="D1991" s="11">
        <v>0</v>
      </c>
      <c r="E1991" s="11">
        <v>0</v>
      </c>
      <c r="F1991" s="11">
        <v>1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1</v>
      </c>
      <c r="Q1991" s="11">
        <v>2016022814</v>
      </c>
      <c r="R1991" s="11">
        <v>14</v>
      </c>
    </row>
    <row r="1992" spans="1:18">
      <c r="A1992" t="str">
        <f t="shared" si="31"/>
        <v>14-2016022814-20_52_49</v>
      </c>
      <c r="B1992" s="11" t="s">
        <v>1491</v>
      </c>
      <c r="C1992" s="11">
        <v>0</v>
      </c>
      <c r="D1992" s="11">
        <v>0</v>
      </c>
      <c r="E1992" s="11">
        <v>0</v>
      </c>
      <c r="F1992" s="11">
        <v>1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1</v>
      </c>
      <c r="Q1992" s="11">
        <v>2016022814</v>
      </c>
      <c r="R1992" s="11">
        <v>14</v>
      </c>
    </row>
    <row r="1993" spans="1:18">
      <c r="A1993" t="str">
        <f t="shared" si="31"/>
        <v>14-2016022814-20_57_48</v>
      </c>
      <c r="B1993" s="11" t="s">
        <v>1492</v>
      </c>
      <c r="C1993" s="11">
        <v>0</v>
      </c>
      <c r="D1993" s="11">
        <v>0</v>
      </c>
      <c r="E1993" s="11">
        <v>0</v>
      </c>
      <c r="F1993" s="11">
        <v>1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1</v>
      </c>
      <c r="Q1993" s="11">
        <v>2016022814</v>
      </c>
      <c r="R1993" s="11">
        <v>14</v>
      </c>
    </row>
    <row r="1994" spans="1:18">
      <c r="A1994" t="str">
        <f t="shared" si="31"/>
        <v>14-2016022814-21_02_48</v>
      </c>
      <c r="B1994" s="11" t="s">
        <v>1493</v>
      </c>
      <c r="C1994" s="11">
        <v>0</v>
      </c>
      <c r="D1994" s="11">
        <v>0</v>
      </c>
      <c r="E1994" s="11">
        <v>0</v>
      </c>
      <c r="F1994" s="11">
        <v>1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1</v>
      </c>
      <c r="Q1994" s="11">
        <v>2016022814</v>
      </c>
      <c r="R1994" s="11">
        <v>14</v>
      </c>
    </row>
    <row r="1995" spans="1:18">
      <c r="A1995" t="str">
        <f t="shared" si="31"/>
        <v>14-2016022814-21_07_48</v>
      </c>
      <c r="B1995" s="11" t="s">
        <v>1494</v>
      </c>
      <c r="C1995" s="11">
        <v>0</v>
      </c>
      <c r="D1995" s="11">
        <v>0</v>
      </c>
      <c r="E1995" s="11">
        <v>0</v>
      </c>
      <c r="F1995" s="11">
        <v>1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1</v>
      </c>
      <c r="Q1995" s="11">
        <v>2016022814</v>
      </c>
      <c r="R1995" s="11">
        <v>14</v>
      </c>
    </row>
    <row r="1996" spans="1:18">
      <c r="A1996" t="str">
        <f t="shared" si="31"/>
        <v>14-2016022814-21_12_48</v>
      </c>
      <c r="B1996" s="11" t="s">
        <v>1495</v>
      </c>
      <c r="C1996" s="11">
        <v>0</v>
      </c>
      <c r="D1996" s="11">
        <v>0</v>
      </c>
      <c r="E1996" s="11">
        <v>0</v>
      </c>
      <c r="F1996" s="11">
        <v>1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1</v>
      </c>
      <c r="Q1996" s="11">
        <v>2016022814</v>
      </c>
      <c r="R1996" s="11">
        <v>14</v>
      </c>
    </row>
    <row r="1997" spans="1:18">
      <c r="A1997" t="str">
        <f t="shared" si="31"/>
        <v>14-2016022814-21_17_47</v>
      </c>
      <c r="B1997" s="11" t="s">
        <v>1496</v>
      </c>
      <c r="C1997" s="11">
        <v>0</v>
      </c>
      <c r="D1997" s="11">
        <v>0</v>
      </c>
      <c r="E1997" s="11">
        <v>0</v>
      </c>
      <c r="F1997" s="11">
        <v>1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1</v>
      </c>
      <c r="Q1997" s="11">
        <v>2016022814</v>
      </c>
      <c r="R1997" s="11">
        <v>14</v>
      </c>
    </row>
    <row r="1998" spans="1:18">
      <c r="A1998" t="str">
        <f t="shared" si="31"/>
        <v>14-2016022814-21_22_47</v>
      </c>
      <c r="B1998" s="11" t="s">
        <v>1497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1</v>
      </c>
      <c r="O1998" s="11">
        <v>0</v>
      </c>
      <c r="P1998" s="11">
        <v>0</v>
      </c>
      <c r="Q1998" s="11">
        <v>2016022814</v>
      </c>
      <c r="R1998" s="11">
        <v>14</v>
      </c>
    </row>
    <row r="1999" spans="1:18">
      <c r="A1999" t="str">
        <f t="shared" si="31"/>
        <v>14-2016022814-21_27_47</v>
      </c>
      <c r="B1999" s="11" t="s">
        <v>1498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1</v>
      </c>
      <c r="O1999" s="11">
        <v>0</v>
      </c>
      <c r="P1999" s="11">
        <v>0</v>
      </c>
      <c r="Q1999" s="11">
        <v>2016022814</v>
      </c>
      <c r="R1999" s="11">
        <v>14</v>
      </c>
    </row>
    <row r="2000" spans="1:18">
      <c r="A2000" t="str">
        <f t="shared" si="31"/>
        <v>14-2016022814-21_32_47</v>
      </c>
      <c r="B2000" s="11" t="s">
        <v>1499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1</v>
      </c>
      <c r="O2000" s="11">
        <v>0</v>
      </c>
      <c r="P2000" s="11">
        <v>0</v>
      </c>
      <c r="Q2000" s="11">
        <v>2016022814</v>
      </c>
      <c r="R2000" s="11">
        <v>14</v>
      </c>
    </row>
    <row r="2001" spans="1:18">
      <c r="A2001" t="str">
        <f t="shared" si="31"/>
        <v>14-2016022814-21_37_46</v>
      </c>
      <c r="B2001" s="11" t="s">
        <v>1500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1</v>
      </c>
      <c r="O2001" s="11">
        <v>0</v>
      </c>
      <c r="P2001" s="11">
        <v>0</v>
      </c>
      <c r="Q2001" s="11">
        <v>2016022814</v>
      </c>
      <c r="R2001" s="11">
        <v>14</v>
      </c>
    </row>
    <row r="2002" spans="1:18">
      <c r="A2002" t="str">
        <f t="shared" si="31"/>
        <v>14-2016022814-21_42_46</v>
      </c>
      <c r="B2002" s="11" t="s">
        <v>1501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1</v>
      </c>
      <c r="O2002" s="11">
        <v>0</v>
      </c>
      <c r="P2002" s="11">
        <v>0</v>
      </c>
      <c r="Q2002" s="11">
        <v>2016022814</v>
      </c>
      <c r="R2002" s="11">
        <v>14</v>
      </c>
    </row>
    <row r="2003" spans="1:18">
      <c r="A2003" t="str">
        <f t="shared" si="31"/>
        <v>14-2016022814-21_47_46</v>
      </c>
      <c r="B2003" s="11" t="s">
        <v>1502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1</v>
      </c>
      <c r="O2003" s="11">
        <v>0</v>
      </c>
      <c r="P2003" s="11">
        <v>0</v>
      </c>
      <c r="Q2003" s="11">
        <v>2016022814</v>
      </c>
      <c r="R2003" s="11">
        <v>14</v>
      </c>
    </row>
    <row r="2004" spans="1:18">
      <c r="A2004" t="str">
        <f t="shared" si="31"/>
        <v>14-2016022814-21_52_46</v>
      </c>
      <c r="B2004" s="11" t="s">
        <v>1503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1</v>
      </c>
      <c r="O2004" s="11">
        <v>0</v>
      </c>
      <c r="P2004" s="11">
        <v>0</v>
      </c>
      <c r="Q2004" s="11">
        <v>2016022814</v>
      </c>
      <c r="R2004" s="11">
        <v>14</v>
      </c>
    </row>
    <row r="2005" spans="1:18">
      <c r="A2005" t="str">
        <f t="shared" si="31"/>
        <v>14-2016022814-21_57_45</v>
      </c>
      <c r="B2005" s="11" t="s">
        <v>1504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1</v>
      </c>
      <c r="O2005" s="11">
        <v>0</v>
      </c>
      <c r="P2005" s="11">
        <v>0</v>
      </c>
      <c r="Q2005" s="11">
        <v>2016022814</v>
      </c>
      <c r="R2005" s="11">
        <v>14</v>
      </c>
    </row>
    <row r="2006" spans="1:18">
      <c r="A2006" t="str">
        <f t="shared" si="31"/>
        <v>14-2016022814-22_02_45</v>
      </c>
      <c r="B2006" s="11" t="s">
        <v>1505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1</v>
      </c>
      <c r="O2006" s="11">
        <v>0</v>
      </c>
      <c r="P2006" s="11">
        <v>0</v>
      </c>
      <c r="Q2006" s="11">
        <v>2016022814</v>
      </c>
      <c r="R2006" s="11">
        <v>14</v>
      </c>
    </row>
    <row r="2007" spans="1:18">
      <c r="A2007" t="str">
        <f t="shared" si="31"/>
        <v>14-2016022814-22_07_45</v>
      </c>
      <c r="B2007" s="11" t="s">
        <v>253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1</v>
      </c>
      <c r="O2007" s="11">
        <v>0</v>
      </c>
      <c r="P2007" s="11">
        <v>0</v>
      </c>
      <c r="Q2007" s="11">
        <v>2016022814</v>
      </c>
      <c r="R2007" s="11">
        <v>14</v>
      </c>
    </row>
    <row r="2008" spans="1:18">
      <c r="A2008" t="str">
        <f t="shared" si="31"/>
        <v>14-2016022814-22_12_45</v>
      </c>
      <c r="B2008" s="11" t="s">
        <v>1506</v>
      </c>
      <c r="C2008" s="11">
        <v>0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1</v>
      </c>
      <c r="O2008" s="11">
        <v>0</v>
      </c>
      <c r="P2008" s="11">
        <v>0</v>
      </c>
      <c r="Q2008" s="11">
        <v>2016022814</v>
      </c>
      <c r="R2008" s="11">
        <v>14</v>
      </c>
    </row>
    <row r="2009" spans="1:18">
      <c r="A2009" t="str">
        <f t="shared" si="31"/>
        <v>14-2016022814-22_17_44</v>
      </c>
      <c r="B2009" s="11" t="s">
        <v>1507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1</v>
      </c>
      <c r="O2009" s="11">
        <v>0</v>
      </c>
      <c r="P2009" s="11">
        <v>0</v>
      </c>
      <c r="Q2009" s="11">
        <v>2016022814</v>
      </c>
      <c r="R2009" s="11">
        <v>14</v>
      </c>
    </row>
    <row r="2010" spans="1:18">
      <c r="A2010" t="str">
        <f t="shared" si="31"/>
        <v>14-2016022814-22_22_44</v>
      </c>
      <c r="B2010" s="11" t="s">
        <v>1508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1</v>
      </c>
      <c r="O2010" s="11">
        <v>0</v>
      </c>
      <c r="P2010" s="11">
        <v>0</v>
      </c>
      <c r="Q2010" s="11">
        <v>2016022814</v>
      </c>
      <c r="R2010" s="11">
        <v>14</v>
      </c>
    </row>
    <row r="2011" spans="1:18">
      <c r="A2011" t="str">
        <f t="shared" si="31"/>
        <v>14-2016022814-22_27_44</v>
      </c>
      <c r="B2011" s="11" t="s">
        <v>1509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1</v>
      </c>
      <c r="O2011" s="11">
        <v>0</v>
      </c>
      <c r="P2011" s="11">
        <v>0</v>
      </c>
      <c r="Q2011" s="11">
        <v>2016022814</v>
      </c>
      <c r="R2011" s="11">
        <v>14</v>
      </c>
    </row>
    <row r="2012" spans="1:18">
      <c r="A2012" t="str">
        <f t="shared" si="31"/>
        <v>14-2016022814-22_32_44</v>
      </c>
      <c r="B2012" s="11" t="s">
        <v>1510</v>
      </c>
      <c r="C2012" s="11">
        <v>0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1</v>
      </c>
      <c r="O2012" s="11">
        <v>0</v>
      </c>
      <c r="P2012" s="11">
        <v>0</v>
      </c>
      <c r="Q2012" s="11">
        <v>2016022814</v>
      </c>
      <c r="R2012" s="11">
        <v>14</v>
      </c>
    </row>
    <row r="2013" spans="1:18">
      <c r="A2013" t="str">
        <f t="shared" si="31"/>
        <v>14-2016022814-22_37_43</v>
      </c>
      <c r="B2013" s="11" t="s">
        <v>1511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1</v>
      </c>
      <c r="O2013" s="11">
        <v>0</v>
      </c>
      <c r="P2013" s="11">
        <v>0</v>
      </c>
      <c r="Q2013" s="11">
        <v>2016022814</v>
      </c>
      <c r="R2013" s="11">
        <v>14</v>
      </c>
    </row>
    <row r="2014" spans="1:18">
      <c r="A2014" t="str">
        <f t="shared" si="31"/>
        <v>14-2016022814-22_42_43</v>
      </c>
      <c r="B2014" s="11" t="s">
        <v>1512</v>
      </c>
      <c r="C2014" s="11">
        <v>0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1</v>
      </c>
      <c r="O2014" s="11">
        <v>0</v>
      </c>
      <c r="P2014" s="11">
        <v>0</v>
      </c>
      <c r="Q2014" s="11">
        <v>2016022814</v>
      </c>
      <c r="R2014" s="11">
        <v>14</v>
      </c>
    </row>
    <row r="2015" spans="1:18">
      <c r="A2015" t="str">
        <f t="shared" si="31"/>
        <v>14-2016022814-22_47_43</v>
      </c>
      <c r="B2015" s="11" t="s">
        <v>1513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1</v>
      </c>
      <c r="O2015" s="11">
        <v>0</v>
      </c>
      <c r="P2015" s="11">
        <v>0</v>
      </c>
      <c r="Q2015" s="11">
        <v>2016022814</v>
      </c>
      <c r="R2015" s="11">
        <v>14</v>
      </c>
    </row>
    <row r="2016" spans="1:18">
      <c r="A2016" t="str">
        <f t="shared" si="31"/>
        <v>14-2016022814-22_52_43</v>
      </c>
      <c r="B2016" s="11" t="s">
        <v>1514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1</v>
      </c>
      <c r="O2016" s="11">
        <v>0</v>
      </c>
      <c r="P2016" s="11">
        <v>0</v>
      </c>
      <c r="Q2016" s="11">
        <v>2016022814</v>
      </c>
      <c r="R2016" s="11">
        <v>14</v>
      </c>
    </row>
    <row r="2017" spans="1:18">
      <c r="A2017" t="str">
        <f t="shared" si="31"/>
        <v>14-2016022814-22_57_43</v>
      </c>
      <c r="B2017" s="11" t="s">
        <v>1515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1</v>
      </c>
      <c r="O2017" s="11">
        <v>0</v>
      </c>
      <c r="P2017" s="11">
        <v>0</v>
      </c>
      <c r="Q2017" s="11">
        <v>2016022814</v>
      </c>
      <c r="R2017" s="11">
        <v>14</v>
      </c>
    </row>
    <row r="2018" spans="1:18">
      <c r="A2018" t="str">
        <f t="shared" si="31"/>
        <v>14-2016022814-23_02_42</v>
      </c>
      <c r="B2018" s="11" t="s">
        <v>1516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1</v>
      </c>
      <c r="O2018" s="11">
        <v>0</v>
      </c>
      <c r="P2018" s="11">
        <v>0</v>
      </c>
      <c r="Q2018" s="11">
        <v>2016022814</v>
      </c>
      <c r="R2018" s="11">
        <v>14</v>
      </c>
    </row>
    <row r="2019" spans="1:18">
      <c r="A2019" t="str">
        <f t="shared" si="31"/>
        <v>14-2016022814-23_07_42</v>
      </c>
      <c r="B2019" s="11" t="s">
        <v>1517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1</v>
      </c>
      <c r="O2019" s="11">
        <v>0</v>
      </c>
      <c r="P2019" s="11">
        <v>0</v>
      </c>
      <c r="Q2019" s="11">
        <v>2016022814</v>
      </c>
      <c r="R2019" s="11">
        <v>14</v>
      </c>
    </row>
    <row r="2020" spans="1:18">
      <c r="A2020" t="str">
        <f t="shared" si="31"/>
        <v>14-2016022814-23_12_42</v>
      </c>
      <c r="B2020" s="11" t="s">
        <v>1518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1</v>
      </c>
      <c r="O2020" s="11">
        <v>0</v>
      </c>
      <c r="P2020" s="11">
        <v>0</v>
      </c>
      <c r="Q2020" s="11">
        <v>2016022814</v>
      </c>
      <c r="R2020" s="11">
        <v>14</v>
      </c>
    </row>
    <row r="2021" spans="1:18">
      <c r="A2021" t="str">
        <f t="shared" si="31"/>
        <v>14-2016022814-23_17_42</v>
      </c>
      <c r="B2021" s="11" t="s">
        <v>1519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1</v>
      </c>
      <c r="O2021" s="11">
        <v>0</v>
      </c>
      <c r="P2021" s="11">
        <v>0</v>
      </c>
      <c r="Q2021" s="11">
        <v>2016022814</v>
      </c>
      <c r="R2021" s="11">
        <v>14</v>
      </c>
    </row>
    <row r="2022" spans="1:18">
      <c r="A2022" t="str">
        <f t="shared" si="31"/>
        <v>14-2016022814-23_22_41</v>
      </c>
      <c r="B2022" s="11" t="s">
        <v>1520</v>
      </c>
      <c r="C2022" s="11">
        <v>0</v>
      </c>
      <c r="D2022" s="11">
        <v>0</v>
      </c>
      <c r="E2022" s="11">
        <v>0</v>
      </c>
      <c r="F2022" s="11">
        <v>1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1</v>
      </c>
      <c r="Q2022" s="11">
        <v>2016022814</v>
      </c>
      <c r="R2022" s="11">
        <v>14</v>
      </c>
    </row>
    <row r="2023" spans="1:18">
      <c r="A2023" t="str">
        <f t="shared" si="31"/>
        <v>14-2016022814-23_27_41</v>
      </c>
      <c r="B2023" s="11" t="s">
        <v>1521</v>
      </c>
      <c r="C2023" s="11">
        <v>0</v>
      </c>
      <c r="D2023" s="11">
        <v>0</v>
      </c>
      <c r="E2023" s="11">
        <v>0</v>
      </c>
      <c r="F2023" s="11">
        <v>1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1</v>
      </c>
      <c r="Q2023" s="11">
        <v>2016022814</v>
      </c>
      <c r="R2023" s="11">
        <v>14</v>
      </c>
    </row>
    <row r="2024" spans="1:18">
      <c r="A2024" t="str">
        <f t="shared" si="31"/>
        <v>14-2016022814-23_32_41</v>
      </c>
      <c r="B2024" s="11" t="s">
        <v>1522</v>
      </c>
      <c r="C2024" s="11">
        <v>0</v>
      </c>
      <c r="D2024" s="11">
        <v>0</v>
      </c>
      <c r="E2024" s="11">
        <v>1</v>
      </c>
      <c r="F2024" s="11">
        <v>0</v>
      </c>
      <c r="G2024" s="11">
        <v>0</v>
      </c>
      <c r="H2024" s="11">
        <v>0</v>
      </c>
      <c r="I2024" s="11">
        <v>1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2016022814</v>
      </c>
      <c r="R2024" s="11">
        <v>14</v>
      </c>
    </row>
    <row r="2025" spans="1:18">
      <c r="A2025" t="str">
        <f t="shared" si="31"/>
        <v>14-2016022814-23_37_41</v>
      </c>
      <c r="B2025" s="11" t="s">
        <v>1523</v>
      </c>
      <c r="C2025" s="11">
        <v>0</v>
      </c>
      <c r="D2025" s="11">
        <v>0</v>
      </c>
      <c r="E2025" s="11">
        <v>0</v>
      </c>
      <c r="F2025" s="11">
        <v>1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1</v>
      </c>
      <c r="Q2025" s="11">
        <v>2016022814</v>
      </c>
      <c r="R2025" s="11">
        <v>14</v>
      </c>
    </row>
    <row r="2026" spans="1:18">
      <c r="A2026" t="str">
        <f t="shared" si="31"/>
        <v>14-2016022814-23_42_40</v>
      </c>
      <c r="B2026" s="11" t="s">
        <v>1524</v>
      </c>
      <c r="C2026" s="11">
        <v>0</v>
      </c>
      <c r="D2026" s="11">
        <v>0</v>
      </c>
      <c r="E2026" s="11">
        <v>0</v>
      </c>
      <c r="F2026" s="11">
        <v>1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11">
        <v>1</v>
      </c>
      <c r="Q2026" s="11">
        <v>2016022814</v>
      </c>
      <c r="R2026" s="11">
        <v>14</v>
      </c>
    </row>
    <row r="2027" spans="1:18">
      <c r="A2027" t="str">
        <f t="shared" si="31"/>
        <v>14-2016022814-23_47_40</v>
      </c>
      <c r="B2027" s="11" t="s">
        <v>1525</v>
      </c>
      <c r="C2027" s="11">
        <v>0</v>
      </c>
      <c r="D2027" s="11">
        <v>0</v>
      </c>
      <c r="E2027" s="11">
        <v>0</v>
      </c>
      <c r="F2027" s="11">
        <v>1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1</v>
      </c>
      <c r="Q2027" s="11">
        <v>2016022814</v>
      </c>
      <c r="R2027" s="11">
        <v>14</v>
      </c>
    </row>
    <row r="2028" spans="1:18">
      <c r="A2028" t="str">
        <f t="shared" si="31"/>
        <v>14-2016022814-23_52_40</v>
      </c>
      <c r="B2028" s="11" t="s">
        <v>1526</v>
      </c>
      <c r="C2028" s="11">
        <v>0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1</v>
      </c>
      <c r="O2028" s="11">
        <v>0</v>
      </c>
      <c r="P2028" s="11">
        <v>0</v>
      </c>
      <c r="Q2028" s="11">
        <v>2016022814</v>
      </c>
      <c r="R2028" s="11">
        <v>14</v>
      </c>
    </row>
    <row r="2029" spans="1:18">
      <c r="A2029" t="str">
        <f t="shared" si="31"/>
        <v>14-2016022814-23_57_40</v>
      </c>
      <c r="B2029" s="11" t="s">
        <v>1527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1</v>
      </c>
      <c r="O2029" s="11">
        <v>0</v>
      </c>
      <c r="P2029" s="11">
        <v>0</v>
      </c>
      <c r="Q2029" s="11">
        <v>2016022814</v>
      </c>
      <c r="R2029" s="11">
        <v>14</v>
      </c>
    </row>
    <row r="2030" spans="1:18">
      <c r="A2030" t="str">
        <f t="shared" si="31"/>
        <v>14-2016022914-00_02_40</v>
      </c>
      <c r="B2030" s="11" t="s">
        <v>1528</v>
      </c>
      <c r="C2030" s="11">
        <v>0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1</v>
      </c>
      <c r="O2030" s="11">
        <v>0</v>
      </c>
      <c r="P2030" s="11">
        <v>0</v>
      </c>
      <c r="Q2030" s="11">
        <v>2016022914</v>
      </c>
      <c r="R2030" s="11">
        <v>14</v>
      </c>
    </row>
    <row r="2031" spans="1:18">
      <c r="A2031" t="str">
        <f t="shared" si="31"/>
        <v>14-2016022914-00_07_39</v>
      </c>
      <c r="B2031" s="11" t="s">
        <v>1529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1</v>
      </c>
      <c r="O2031" s="11">
        <v>0</v>
      </c>
      <c r="P2031" s="11">
        <v>0</v>
      </c>
      <c r="Q2031" s="11">
        <v>2016022914</v>
      </c>
      <c r="R2031" s="11">
        <v>14</v>
      </c>
    </row>
    <row r="2032" spans="1:18">
      <c r="A2032" t="str">
        <f t="shared" si="31"/>
        <v>14-2016022914-00_12_39</v>
      </c>
      <c r="B2032" s="11" t="s">
        <v>1530</v>
      </c>
      <c r="C2032" s="11">
        <v>0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1</v>
      </c>
      <c r="O2032" s="11">
        <v>0</v>
      </c>
      <c r="P2032" s="11">
        <v>0</v>
      </c>
      <c r="Q2032" s="11">
        <v>2016022914</v>
      </c>
      <c r="R2032" s="11">
        <v>14</v>
      </c>
    </row>
    <row r="2033" spans="1:18">
      <c r="A2033" t="str">
        <f t="shared" si="31"/>
        <v>14-2016022914-00_17_39</v>
      </c>
      <c r="B2033" s="11" t="s">
        <v>1531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1</v>
      </c>
      <c r="O2033" s="11">
        <v>0</v>
      </c>
      <c r="P2033" s="11">
        <v>0</v>
      </c>
      <c r="Q2033" s="11">
        <v>2016022914</v>
      </c>
      <c r="R2033" s="11">
        <v>14</v>
      </c>
    </row>
    <row r="2034" spans="1:18">
      <c r="A2034" t="str">
        <f t="shared" si="31"/>
        <v>14-2016022914-00_22_38</v>
      </c>
      <c r="B2034" s="11" t="s">
        <v>1532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1</v>
      </c>
      <c r="O2034" s="11">
        <v>0</v>
      </c>
      <c r="P2034" s="11">
        <v>0</v>
      </c>
      <c r="Q2034" s="11">
        <v>2016022914</v>
      </c>
      <c r="R2034" s="11">
        <v>14</v>
      </c>
    </row>
    <row r="2035" spans="1:18">
      <c r="A2035" t="str">
        <f t="shared" si="31"/>
        <v>14-2016022914-00_27_38</v>
      </c>
      <c r="B2035" s="11" t="s">
        <v>1533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1</v>
      </c>
      <c r="O2035" s="11">
        <v>0</v>
      </c>
      <c r="P2035" s="11">
        <v>0</v>
      </c>
      <c r="Q2035" s="11">
        <v>2016022914</v>
      </c>
      <c r="R2035" s="11">
        <v>14</v>
      </c>
    </row>
    <row r="2036" spans="1:18">
      <c r="A2036" t="str">
        <f t="shared" si="31"/>
        <v>14-2016022914-00_32_38</v>
      </c>
      <c r="B2036" s="11" t="s">
        <v>1534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1</v>
      </c>
      <c r="O2036" s="11">
        <v>0</v>
      </c>
      <c r="P2036" s="11">
        <v>0</v>
      </c>
      <c r="Q2036" s="11">
        <v>2016022914</v>
      </c>
      <c r="R2036" s="11">
        <v>14</v>
      </c>
    </row>
    <row r="2037" spans="1:18">
      <c r="A2037" t="str">
        <f t="shared" si="31"/>
        <v>14-2016022914-00_37_38</v>
      </c>
      <c r="B2037" s="11" t="s">
        <v>1535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1</v>
      </c>
      <c r="O2037" s="11">
        <v>0</v>
      </c>
      <c r="P2037" s="11">
        <v>0</v>
      </c>
      <c r="Q2037" s="11">
        <v>2016022914</v>
      </c>
      <c r="R2037" s="11">
        <v>14</v>
      </c>
    </row>
    <row r="2038" spans="1:18">
      <c r="A2038" t="str">
        <f t="shared" si="31"/>
        <v>14-2016022914-00_42_37</v>
      </c>
      <c r="B2038" s="11" t="s">
        <v>1536</v>
      </c>
      <c r="C2038" s="11">
        <v>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1</v>
      </c>
      <c r="O2038" s="11">
        <v>0</v>
      </c>
      <c r="P2038" s="11">
        <v>0</v>
      </c>
      <c r="Q2038" s="11">
        <v>2016022914</v>
      </c>
      <c r="R2038" s="11">
        <v>14</v>
      </c>
    </row>
    <row r="2039" spans="1:18">
      <c r="A2039" t="str">
        <f t="shared" si="31"/>
        <v>14-2016022914-00_47_37</v>
      </c>
      <c r="B2039" s="11" t="s">
        <v>1537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1</v>
      </c>
      <c r="O2039" s="11">
        <v>0</v>
      </c>
      <c r="P2039" s="11">
        <v>0</v>
      </c>
      <c r="Q2039" s="11">
        <v>2016022914</v>
      </c>
      <c r="R2039" s="11">
        <v>14</v>
      </c>
    </row>
    <row r="2040" spans="1:18">
      <c r="A2040" t="str">
        <f t="shared" si="31"/>
        <v>14-2016022914-00_52_37</v>
      </c>
      <c r="B2040" s="11" t="s">
        <v>1538</v>
      </c>
      <c r="C2040" s="11">
        <v>0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1</v>
      </c>
      <c r="O2040" s="11">
        <v>0</v>
      </c>
      <c r="P2040" s="11">
        <v>0</v>
      </c>
      <c r="Q2040" s="11">
        <v>2016022914</v>
      </c>
      <c r="R2040" s="11">
        <v>14</v>
      </c>
    </row>
    <row r="2041" spans="1:18">
      <c r="A2041" t="str">
        <f t="shared" si="31"/>
        <v>14-2016022914-00_57_37</v>
      </c>
      <c r="B2041" s="11" t="s">
        <v>1539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1</v>
      </c>
      <c r="O2041" s="11">
        <v>0</v>
      </c>
      <c r="P2041" s="11">
        <v>0</v>
      </c>
      <c r="Q2041" s="11">
        <v>2016022914</v>
      </c>
      <c r="R2041" s="11">
        <v>14</v>
      </c>
    </row>
    <row r="2042" spans="1:18">
      <c r="A2042" t="str">
        <f t="shared" si="31"/>
        <v>14-2016022914-01_02_36</v>
      </c>
      <c r="B2042" s="11" t="s">
        <v>1540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1</v>
      </c>
      <c r="O2042" s="11">
        <v>0</v>
      </c>
      <c r="P2042" s="11">
        <v>0</v>
      </c>
      <c r="Q2042" s="11">
        <v>2016022914</v>
      </c>
      <c r="R2042" s="11">
        <v>14</v>
      </c>
    </row>
    <row r="2043" spans="1:18">
      <c r="A2043" t="str">
        <f t="shared" si="31"/>
        <v>14-2016022914-01_07_36</v>
      </c>
      <c r="B2043" s="11" t="s">
        <v>1541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1</v>
      </c>
      <c r="O2043" s="11">
        <v>0</v>
      </c>
      <c r="P2043" s="11">
        <v>0</v>
      </c>
      <c r="Q2043" s="11">
        <v>2016022914</v>
      </c>
      <c r="R2043" s="11">
        <v>14</v>
      </c>
    </row>
    <row r="2044" spans="1:18">
      <c r="A2044" t="str">
        <f t="shared" si="31"/>
        <v>14-2016022914-01_12_36</v>
      </c>
      <c r="B2044" s="11" t="s">
        <v>1542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1</v>
      </c>
      <c r="O2044" s="11">
        <v>0</v>
      </c>
      <c r="P2044" s="11">
        <v>0</v>
      </c>
      <c r="Q2044" s="11">
        <v>2016022914</v>
      </c>
      <c r="R2044" s="11">
        <v>14</v>
      </c>
    </row>
    <row r="2045" spans="1:18">
      <c r="A2045" t="str">
        <f t="shared" si="31"/>
        <v>14-2016022914-01_17_36</v>
      </c>
      <c r="B2045" s="11" t="s">
        <v>1543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1</v>
      </c>
      <c r="O2045" s="11">
        <v>0</v>
      </c>
      <c r="P2045" s="11">
        <v>0</v>
      </c>
      <c r="Q2045" s="11">
        <v>2016022914</v>
      </c>
      <c r="R2045" s="11">
        <v>14</v>
      </c>
    </row>
    <row r="2046" spans="1:18">
      <c r="A2046" t="str">
        <f t="shared" si="31"/>
        <v>14-2016022914-09_35_04</v>
      </c>
      <c r="B2046" s="11" t="s">
        <v>1544</v>
      </c>
      <c r="C2046" s="11">
        <v>0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1</v>
      </c>
      <c r="O2046" s="11">
        <v>0</v>
      </c>
      <c r="P2046" s="11">
        <v>0</v>
      </c>
      <c r="Q2046" s="11">
        <v>2016022914</v>
      </c>
      <c r="R2046" s="11">
        <v>14</v>
      </c>
    </row>
    <row r="2047" spans="1:18">
      <c r="A2047" t="str">
        <f t="shared" si="31"/>
        <v>14-2016022914-09_40_04</v>
      </c>
      <c r="B2047" s="11" t="s">
        <v>1545</v>
      </c>
      <c r="C2047" s="11">
        <v>0</v>
      </c>
      <c r="D2047" s="11">
        <v>0</v>
      </c>
      <c r="E2047" s="11">
        <v>0</v>
      </c>
      <c r="F2047" s="11">
        <v>1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1</v>
      </c>
      <c r="Q2047" s="11">
        <v>2016022914</v>
      </c>
      <c r="R2047" s="11">
        <v>14</v>
      </c>
    </row>
    <row r="2048" spans="1:18">
      <c r="A2048" t="str">
        <f t="shared" si="31"/>
        <v>14-2016022914-09_45_04</v>
      </c>
      <c r="B2048" s="11" t="s">
        <v>1546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1</v>
      </c>
      <c r="O2048" s="11">
        <v>0</v>
      </c>
      <c r="P2048" s="11">
        <v>0</v>
      </c>
      <c r="Q2048" s="11">
        <v>2016022914</v>
      </c>
      <c r="R2048" s="11">
        <v>14</v>
      </c>
    </row>
    <row r="2049" spans="1:18">
      <c r="A2049" t="str">
        <f t="shared" si="31"/>
        <v>14-2016022914-09_50_03</v>
      </c>
      <c r="B2049" s="11" t="s">
        <v>1547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1</v>
      </c>
      <c r="O2049" s="11">
        <v>0</v>
      </c>
      <c r="P2049" s="11">
        <v>0</v>
      </c>
      <c r="Q2049" s="11">
        <v>2016022914</v>
      </c>
      <c r="R2049" s="11">
        <v>14</v>
      </c>
    </row>
    <row r="2050" spans="1:18">
      <c r="A2050" t="str">
        <f t="shared" ref="A2050:A2113" si="32">R2050&amp;"-"&amp;Q2050&amp;"-"&amp;B2050</f>
        <v>14-2016022914-09_55_03</v>
      </c>
      <c r="B2050" s="11" t="s">
        <v>1548</v>
      </c>
      <c r="C2050" s="11">
        <v>0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1</v>
      </c>
      <c r="O2050" s="11">
        <v>0</v>
      </c>
      <c r="P2050" s="11">
        <v>0</v>
      </c>
      <c r="Q2050" s="11">
        <v>2016022914</v>
      </c>
      <c r="R2050" s="11">
        <v>14</v>
      </c>
    </row>
    <row r="2051" spans="1:18">
      <c r="A2051" t="str">
        <f t="shared" si="32"/>
        <v>14-2016022914-10_00_03</v>
      </c>
      <c r="B2051" s="11" t="s">
        <v>1549</v>
      </c>
      <c r="C2051" s="11">
        <v>0</v>
      </c>
      <c r="D2051" s="11">
        <v>0</v>
      </c>
      <c r="E2051" s="11">
        <v>0</v>
      </c>
      <c r="F2051" s="11">
        <v>1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1</v>
      </c>
      <c r="Q2051" s="11">
        <v>2016022914</v>
      </c>
      <c r="R2051" s="11">
        <v>14</v>
      </c>
    </row>
    <row r="2052" spans="1:18">
      <c r="A2052" t="str">
        <f t="shared" si="32"/>
        <v>14-2016022914-10_05_02</v>
      </c>
      <c r="B2052" s="11" t="s">
        <v>1550</v>
      </c>
      <c r="C2052" s="11">
        <v>0</v>
      </c>
      <c r="D2052" s="11">
        <v>0</v>
      </c>
      <c r="E2052" s="11">
        <v>0</v>
      </c>
      <c r="F2052" s="11">
        <v>1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1</v>
      </c>
      <c r="Q2052" s="11">
        <v>2016022914</v>
      </c>
      <c r="R2052" s="11">
        <v>14</v>
      </c>
    </row>
    <row r="2053" spans="1:18">
      <c r="A2053" t="str">
        <f t="shared" si="32"/>
        <v>14-2016022914-10_10_02</v>
      </c>
      <c r="B2053" s="11" t="s">
        <v>1551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1</v>
      </c>
      <c r="O2053" s="11">
        <v>0</v>
      </c>
      <c r="P2053" s="11">
        <v>0</v>
      </c>
      <c r="Q2053" s="11">
        <v>2016022914</v>
      </c>
      <c r="R2053" s="11">
        <v>14</v>
      </c>
    </row>
    <row r="2054" spans="1:18">
      <c r="A2054" t="str">
        <f t="shared" si="32"/>
        <v>14-2016022914-10_15_02</v>
      </c>
      <c r="B2054" s="11" t="s">
        <v>1552</v>
      </c>
      <c r="C2054" s="11">
        <v>0</v>
      </c>
      <c r="D2054" s="11">
        <v>0</v>
      </c>
      <c r="E2054" s="11">
        <v>0</v>
      </c>
      <c r="F2054" s="11">
        <v>1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1</v>
      </c>
      <c r="Q2054" s="11">
        <v>2016022914</v>
      </c>
      <c r="R2054" s="11">
        <v>14</v>
      </c>
    </row>
    <row r="2055" spans="1:18">
      <c r="A2055" t="str">
        <f t="shared" si="32"/>
        <v>14-2016022914-10_20_02</v>
      </c>
      <c r="B2055" s="11" t="s">
        <v>1553</v>
      </c>
      <c r="C2055" s="11">
        <v>0</v>
      </c>
      <c r="D2055" s="11">
        <v>0</v>
      </c>
      <c r="E2055" s="11">
        <v>0</v>
      </c>
      <c r="F2055" s="11">
        <v>1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1</v>
      </c>
      <c r="Q2055" s="11">
        <v>2016022914</v>
      </c>
      <c r="R2055" s="11">
        <v>14</v>
      </c>
    </row>
    <row r="2056" spans="1:18">
      <c r="A2056" t="str">
        <f t="shared" si="32"/>
        <v>14-2016022914-10_25_01</v>
      </c>
      <c r="B2056" s="11" t="s">
        <v>1554</v>
      </c>
      <c r="C2056" s="11">
        <v>0</v>
      </c>
      <c r="D2056" s="11">
        <v>0</v>
      </c>
      <c r="E2056" s="11">
        <v>0</v>
      </c>
      <c r="F2056" s="11">
        <v>1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1</v>
      </c>
      <c r="Q2056" s="11">
        <v>2016022914</v>
      </c>
      <c r="R2056" s="11">
        <v>14</v>
      </c>
    </row>
    <row r="2057" spans="1:18">
      <c r="A2057" t="str">
        <f t="shared" si="32"/>
        <v>14-2016022914-10_30_01</v>
      </c>
      <c r="B2057" s="11" t="s">
        <v>1555</v>
      </c>
      <c r="C2057" s="11">
        <v>0</v>
      </c>
      <c r="D2057" s="11">
        <v>0</v>
      </c>
      <c r="E2057" s="11">
        <v>0</v>
      </c>
      <c r="F2057" s="11">
        <v>1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1</v>
      </c>
      <c r="Q2057" s="11">
        <v>2016022914</v>
      </c>
      <c r="R2057" s="11">
        <v>14</v>
      </c>
    </row>
    <row r="2058" spans="1:18">
      <c r="A2058" t="str">
        <f t="shared" si="32"/>
        <v>14-2016022914-10_35_01</v>
      </c>
      <c r="B2058" s="11" t="s">
        <v>1556</v>
      </c>
      <c r="C2058" s="11">
        <v>0</v>
      </c>
      <c r="D2058" s="11">
        <v>0</v>
      </c>
      <c r="E2058" s="11">
        <v>0</v>
      </c>
      <c r="F2058" s="11">
        <v>1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1</v>
      </c>
      <c r="Q2058" s="11">
        <v>2016022914</v>
      </c>
      <c r="R2058" s="11">
        <v>14</v>
      </c>
    </row>
    <row r="2059" spans="1:18">
      <c r="A2059" t="str">
        <f t="shared" si="32"/>
        <v>14-2016022914-10_40_01</v>
      </c>
      <c r="B2059" s="11" t="s">
        <v>1557</v>
      </c>
      <c r="C2059" s="11">
        <v>0</v>
      </c>
      <c r="D2059" s="11">
        <v>0</v>
      </c>
      <c r="E2059" s="11">
        <v>0</v>
      </c>
      <c r="F2059" s="11">
        <v>1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1</v>
      </c>
      <c r="Q2059" s="11">
        <v>2016022914</v>
      </c>
      <c r="R2059" s="11">
        <v>14</v>
      </c>
    </row>
    <row r="2060" spans="1:18">
      <c r="A2060" t="str">
        <f t="shared" si="32"/>
        <v>14-2016022914-10_45_00</v>
      </c>
      <c r="B2060" s="11" t="s">
        <v>1558</v>
      </c>
      <c r="C2060" s="11">
        <v>0</v>
      </c>
      <c r="D2060" s="11">
        <v>0</v>
      </c>
      <c r="E2060" s="11">
        <v>0</v>
      </c>
      <c r="F2060" s="11">
        <v>1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1</v>
      </c>
      <c r="Q2060" s="11">
        <v>2016022914</v>
      </c>
      <c r="R2060" s="11">
        <v>14</v>
      </c>
    </row>
    <row r="2061" spans="1:18">
      <c r="A2061" t="str">
        <f t="shared" si="32"/>
        <v>14-2016022914-10_50_00</v>
      </c>
      <c r="B2061" s="11" t="s">
        <v>1559</v>
      </c>
      <c r="C2061" s="11">
        <v>0</v>
      </c>
      <c r="D2061" s="11">
        <v>0</v>
      </c>
      <c r="E2061" s="11">
        <v>0</v>
      </c>
      <c r="F2061" s="11">
        <v>1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1</v>
      </c>
      <c r="Q2061" s="11">
        <v>2016022914</v>
      </c>
      <c r="R2061" s="11">
        <v>14</v>
      </c>
    </row>
    <row r="2062" spans="1:18">
      <c r="A2062" t="str">
        <f t="shared" si="32"/>
        <v>14-2016022914-10_55_00</v>
      </c>
      <c r="B2062" s="11" t="s">
        <v>1560</v>
      </c>
      <c r="C2062" s="11">
        <v>0</v>
      </c>
      <c r="D2062" s="11">
        <v>0</v>
      </c>
      <c r="E2062" s="11">
        <v>0</v>
      </c>
      <c r="F2062" s="11">
        <v>1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1</v>
      </c>
      <c r="Q2062" s="11">
        <v>2016022914</v>
      </c>
      <c r="R2062" s="11">
        <v>14</v>
      </c>
    </row>
    <row r="2063" spans="1:18">
      <c r="A2063" t="str">
        <f t="shared" si="32"/>
        <v>14-2016022914-11_00_00</v>
      </c>
      <c r="B2063" s="11" t="s">
        <v>1561</v>
      </c>
      <c r="C2063" s="11">
        <v>0</v>
      </c>
      <c r="D2063" s="11">
        <v>0</v>
      </c>
      <c r="E2063" s="11">
        <v>0</v>
      </c>
      <c r="F2063" s="11">
        <v>1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1</v>
      </c>
      <c r="Q2063" s="11">
        <v>2016022914</v>
      </c>
      <c r="R2063" s="11">
        <v>14</v>
      </c>
    </row>
    <row r="2064" spans="1:18">
      <c r="A2064" t="str">
        <f t="shared" si="32"/>
        <v>14-2016022914-11_04_59</v>
      </c>
      <c r="B2064" s="11" t="s">
        <v>1562</v>
      </c>
      <c r="C2064" s="11">
        <v>0</v>
      </c>
      <c r="D2064" s="11">
        <v>0</v>
      </c>
      <c r="E2064" s="11">
        <v>0</v>
      </c>
      <c r="F2064" s="11">
        <v>1</v>
      </c>
      <c r="G2064" s="11">
        <v>0</v>
      </c>
      <c r="H2064" s="11">
        <v>0</v>
      </c>
      <c r="I2064" s="11">
        <v>0</v>
      </c>
      <c r="J2064" s="11">
        <v>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11">
        <v>1</v>
      </c>
      <c r="Q2064" s="11">
        <v>2016022914</v>
      </c>
      <c r="R2064" s="11">
        <v>14</v>
      </c>
    </row>
    <row r="2065" spans="1:18">
      <c r="A2065" t="str">
        <f t="shared" si="32"/>
        <v>14-2016022914-11_09_59</v>
      </c>
      <c r="B2065" s="11" t="s">
        <v>1563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1</v>
      </c>
      <c r="O2065" s="11">
        <v>0</v>
      </c>
      <c r="P2065" s="11">
        <v>0</v>
      </c>
      <c r="Q2065" s="11">
        <v>2016022914</v>
      </c>
      <c r="R2065" s="11">
        <v>14</v>
      </c>
    </row>
    <row r="2066" spans="1:18">
      <c r="A2066" t="str">
        <f t="shared" si="32"/>
        <v>14-2016022914-11_14_59</v>
      </c>
      <c r="B2066" s="11" t="s">
        <v>1564</v>
      </c>
      <c r="C2066" s="11">
        <v>0</v>
      </c>
      <c r="D2066" s="11">
        <v>0</v>
      </c>
      <c r="E2066" s="11">
        <v>0</v>
      </c>
      <c r="F2066" s="11">
        <v>1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11">
        <v>1</v>
      </c>
      <c r="Q2066" s="11">
        <v>2016022914</v>
      </c>
      <c r="R2066" s="11">
        <v>14</v>
      </c>
    </row>
    <row r="2067" spans="1:18">
      <c r="A2067" t="str">
        <f t="shared" si="32"/>
        <v>14-2016022914-11_19_59</v>
      </c>
      <c r="B2067" s="11" t="s">
        <v>1565</v>
      </c>
      <c r="C2067" s="11">
        <v>0</v>
      </c>
      <c r="D2067" s="11">
        <v>0</v>
      </c>
      <c r="E2067" s="11">
        <v>0</v>
      </c>
      <c r="F2067" s="11">
        <v>1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1</v>
      </c>
      <c r="Q2067" s="11">
        <v>2016022914</v>
      </c>
      <c r="R2067" s="11">
        <v>14</v>
      </c>
    </row>
    <row r="2068" spans="1:18">
      <c r="A2068" t="str">
        <f t="shared" si="32"/>
        <v>14-2016022914-11_24_58</v>
      </c>
      <c r="B2068" s="11" t="s">
        <v>1566</v>
      </c>
      <c r="C2068" s="11">
        <v>0</v>
      </c>
      <c r="D2068" s="11">
        <v>0</v>
      </c>
      <c r="E2068" s="11">
        <v>0</v>
      </c>
      <c r="F2068" s="11">
        <v>0</v>
      </c>
      <c r="G2068" s="11">
        <v>0</v>
      </c>
      <c r="H2068" s="11">
        <v>0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>
        <v>1</v>
      </c>
      <c r="O2068" s="11">
        <v>0</v>
      </c>
      <c r="P2068" s="11">
        <v>0</v>
      </c>
      <c r="Q2068" s="11">
        <v>2016022914</v>
      </c>
      <c r="R2068" s="11">
        <v>14</v>
      </c>
    </row>
    <row r="2069" spans="1:18">
      <c r="A2069" t="str">
        <f t="shared" si="32"/>
        <v>14-2016022914-11_29_58</v>
      </c>
      <c r="B2069" s="11" t="s">
        <v>1567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1</v>
      </c>
      <c r="O2069" s="11">
        <v>0</v>
      </c>
      <c r="P2069" s="11">
        <v>0</v>
      </c>
      <c r="Q2069" s="11">
        <v>2016022914</v>
      </c>
      <c r="R2069" s="11">
        <v>14</v>
      </c>
    </row>
    <row r="2070" spans="1:18">
      <c r="A2070" t="str">
        <f t="shared" si="32"/>
        <v>14-2016022914-11_34_58</v>
      </c>
      <c r="B2070" s="11" t="s">
        <v>1568</v>
      </c>
      <c r="C2070" s="11">
        <v>0</v>
      </c>
      <c r="D2070" s="11">
        <v>0</v>
      </c>
      <c r="E2070" s="11">
        <v>0</v>
      </c>
      <c r="F2070" s="11">
        <v>0</v>
      </c>
      <c r="G2070" s="11">
        <v>0</v>
      </c>
      <c r="H2070" s="11">
        <v>0</v>
      </c>
      <c r="I2070" s="11">
        <v>0</v>
      </c>
      <c r="J2070" s="11">
        <v>0</v>
      </c>
      <c r="K2070" s="11">
        <v>0</v>
      </c>
      <c r="L2070" s="11">
        <v>0</v>
      </c>
      <c r="M2070" s="11">
        <v>0</v>
      </c>
      <c r="N2070" s="11">
        <v>1</v>
      </c>
      <c r="O2070" s="11">
        <v>0</v>
      </c>
      <c r="P2070" s="11">
        <v>0</v>
      </c>
      <c r="Q2070" s="11">
        <v>2016022914</v>
      </c>
      <c r="R2070" s="11">
        <v>14</v>
      </c>
    </row>
    <row r="2071" spans="1:18">
      <c r="A2071" t="str">
        <f t="shared" si="32"/>
        <v>14-2016022914-11_39_58</v>
      </c>
      <c r="B2071" s="11" t="s">
        <v>1569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1</v>
      </c>
      <c r="O2071" s="11">
        <v>0</v>
      </c>
      <c r="P2071" s="11">
        <v>0</v>
      </c>
      <c r="Q2071" s="11">
        <v>2016022914</v>
      </c>
      <c r="R2071" s="11">
        <v>14</v>
      </c>
    </row>
    <row r="2072" spans="1:18">
      <c r="A2072" t="str">
        <f t="shared" si="32"/>
        <v>14-2016022914-11_44_57</v>
      </c>
      <c r="B2072" s="11" t="s">
        <v>1570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1</v>
      </c>
      <c r="O2072" s="11">
        <v>0</v>
      </c>
      <c r="P2072" s="11">
        <v>0</v>
      </c>
      <c r="Q2072" s="11">
        <v>2016022914</v>
      </c>
      <c r="R2072" s="11">
        <v>14</v>
      </c>
    </row>
    <row r="2073" spans="1:18">
      <c r="A2073" t="str">
        <f t="shared" si="32"/>
        <v>14-2016022914-11_49_57</v>
      </c>
      <c r="B2073" s="11" t="s">
        <v>1571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1</v>
      </c>
      <c r="O2073" s="11">
        <v>0</v>
      </c>
      <c r="P2073" s="11">
        <v>0</v>
      </c>
      <c r="Q2073" s="11">
        <v>2016022914</v>
      </c>
      <c r="R2073" s="11">
        <v>14</v>
      </c>
    </row>
    <row r="2074" spans="1:18">
      <c r="A2074" t="str">
        <f t="shared" si="32"/>
        <v>14-2016022914-11_54_57</v>
      </c>
      <c r="B2074" s="11" t="s">
        <v>1572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1</v>
      </c>
      <c r="O2074" s="11">
        <v>0</v>
      </c>
      <c r="P2074" s="11">
        <v>0</v>
      </c>
      <c r="Q2074" s="11">
        <v>2016022914</v>
      </c>
      <c r="R2074" s="11">
        <v>14</v>
      </c>
    </row>
    <row r="2075" spans="1:18">
      <c r="A2075" t="str">
        <f t="shared" si="32"/>
        <v>14-2016022914-11_59_57</v>
      </c>
      <c r="B2075" s="11" t="s">
        <v>1573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1</v>
      </c>
      <c r="O2075" s="11">
        <v>0</v>
      </c>
      <c r="P2075" s="11">
        <v>0</v>
      </c>
      <c r="Q2075" s="11">
        <v>2016022914</v>
      </c>
      <c r="R2075" s="11">
        <v>14</v>
      </c>
    </row>
    <row r="2076" spans="1:18">
      <c r="A2076" t="str">
        <f t="shared" si="32"/>
        <v>14-2016022914-12_04_56</v>
      </c>
      <c r="B2076" s="11" t="s">
        <v>1574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1</v>
      </c>
      <c r="O2076" s="11">
        <v>0</v>
      </c>
      <c r="P2076" s="11">
        <v>0</v>
      </c>
      <c r="Q2076" s="11">
        <v>2016022914</v>
      </c>
      <c r="R2076" s="11">
        <v>14</v>
      </c>
    </row>
    <row r="2077" spans="1:18">
      <c r="A2077" t="str">
        <f t="shared" si="32"/>
        <v>14-2016022914-12_09_56</v>
      </c>
      <c r="B2077" s="11" t="s">
        <v>1575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1</v>
      </c>
      <c r="O2077" s="11">
        <v>0</v>
      </c>
      <c r="P2077" s="11">
        <v>0</v>
      </c>
      <c r="Q2077" s="11">
        <v>2016022914</v>
      </c>
      <c r="R2077" s="11">
        <v>14</v>
      </c>
    </row>
    <row r="2078" spans="1:18">
      <c r="A2078" t="str">
        <f t="shared" si="32"/>
        <v>14-2016022914-12_14_56</v>
      </c>
      <c r="B2078" s="11" t="s">
        <v>1576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1</v>
      </c>
      <c r="O2078" s="11">
        <v>0</v>
      </c>
      <c r="P2078" s="11">
        <v>0</v>
      </c>
      <c r="Q2078" s="11">
        <v>2016022914</v>
      </c>
      <c r="R2078" s="11">
        <v>14</v>
      </c>
    </row>
    <row r="2079" spans="1:18">
      <c r="A2079" t="str">
        <f t="shared" si="32"/>
        <v>14-2016022914-12_19_56</v>
      </c>
      <c r="B2079" s="11" t="s">
        <v>501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1</v>
      </c>
      <c r="O2079" s="11">
        <v>0</v>
      </c>
      <c r="P2079" s="11">
        <v>0</v>
      </c>
      <c r="Q2079" s="11">
        <v>2016022914</v>
      </c>
      <c r="R2079" s="11">
        <v>14</v>
      </c>
    </row>
    <row r="2080" spans="1:18">
      <c r="A2080" t="str">
        <f t="shared" si="32"/>
        <v>14-2016022914-12_24_55</v>
      </c>
      <c r="B2080" s="11" t="s">
        <v>1577</v>
      </c>
      <c r="C2080" s="11">
        <v>0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1</v>
      </c>
      <c r="O2080" s="11">
        <v>0</v>
      </c>
      <c r="P2080" s="11">
        <v>0</v>
      </c>
      <c r="Q2080" s="11">
        <v>2016022914</v>
      </c>
      <c r="R2080" s="11">
        <v>14</v>
      </c>
    </row>
    <row r="2081" spans="1:18">
      <c r="A2081" t="str">
        <f t="shared" si="32"/>
        <v>14-2016022914-12_29_55</v>
      </c>
      <c r="B2081" s="11" t="s">
        <v>1578</v>
      </c>
      <c r="C2081" s="11">
        <v>0</v>
      </c>
      <c r="D2081" s="11">
        <v>0</v>
      </c>
      <c r="E2081" s="11">
        <v>0</v>
      </c>
      <c r="F2081" s="11">
        <v>1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1</v>
      </c>
      <c r="Q2081" s="11">
        <v>2016022914</v>
      </c>
      <c r="R2081" s="11">
        <v>14</v>
      </c>
    </row>
    <row r="2082" spans="1:18">
      <c r="A2082" t="str">
        <f t="shared" si="32"/>
        <v>14-2016022914-12_34_55</v>
      </c>
      <c r="B2082" s="11" t="s">
        <v>1579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1</v>
      </c>
      <c r="O2082" s="11">
        <v>0</v>
      </c>
      <c r="P2082" s="11">
        <v>0</v>
      </c>
      <c r="Q2082" s="11">
        <v>2016022914</v>
      </c>
      <c r="R2082" s="11">
        <v>14</v>
      </c>
    </row>
    <row r="2083" spans="1:18">
      <c r="A2083" t="str">
        <f t="shared" si="32"/>
        <v>14-2016022914-12_39_55</v>
      </c>
      <c r="B2083" s="11" t="s">
        <v>1580</v>
      </c>
      <c r="C2083" s="11">
        <v>0</v>
      </c>
      <c r="D2083" s="11">
        <v>0</v>
      </c>
      <c r="E2083" s="11">
        <v>0</v>
      </c>
      <c r="F2083" s="11">
        <v>1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1</v>
      </c>
      <c r="Q2083" s="11">
        <v>2016022914</v>
      </c>
      <c r="R2083" s="11">
        <v>14</v>
      </c>
    </row>
    <row r="2084" spans="1:18">
      <c r="A2084" t="str">
        <f t="shared" si="32"/>
        <v>14-2016022914-12_44_54</v>
      </c>
      <c r="B2084" s="11" t="s">
        <v>1581</v>
      </c>
      <c r="C2084" s="11">
        <v>0</v>
      </c>
      <c r="D2084" s="11">
        <v>0</v>
      </c>
      <c r="E2084" s="11">
        <v>0</v>
      </c>
      <c r="F2084" s="11">
        <v>1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1</v>
      </c>
      <c r="Q2084" s="11">
        <v>2016022914</v>
      </c>
      <c r="R2084" s="11">
        <v>14</v>
      </c>
    </row>
    <row r="2085" spans="1:18">
      <c r="A2085" t="str">
        <f t="shared" si="32"/>
        <v>14-2016022914-12_49_54</v>
      </c>
      <c r="B2085" s="11" t="s">
        <v>1582</v>
      </c>
      <c r="C2085" s="11">
        <v>0</v>
      </c>
      <c r="D2085" s="11">
        <v>0</v>
      </c>
      <c r="E2085" s="11">
        <v>0</v>
      </c>
      <c r="F2085" s="11">
        <v>1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1</v>
      </c>
      <c r="Q2085" s="11">
        <v>2016022914</v>
      </c>
      <c r="R2085" s="11">
        <v>14</v>
      </c>
    </row>
    <row r="2086" spans="1:18">
      <c r="A2086" t="str">
        <f t="shared" si="32"/>
        <v>14-2016022914-12_54_54</v>
      </c>
      <c r="B2086" s="11" t="s">
        <v>1583</v>
      </c>
      <c r="C2086" s="11">
        <v>0</v>
      </c>
      <c r="D2086" s="11">
        <v>0</v>
      </c>
      <c r="E2086" s="11">
        <v>0</v>
      </c>
      <c r="F2086" s="11">
        <v>1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1</v>
      </c>
      <c r="Q2086" s="11">
        <v>2016022914</v>
      </c>
      <c r="R2086" s="11">
        <v>14</v>
      </c>
    </row>
    <row r="2087" spans="1:18">
      <c r="A2087" t="str">
        <f t="shared" si="32"/>
        <v>14-2016022914-12_59_53</v>
      </c>
      <c r="B2087" s="11" t="s">
        <v>1584</v>
      </c>
      <c r="C2087" s="11">
        <v>0</v>
      </c>
      <c r="D2087" s="11">
        <v>0</v>
      </c>
      <c r="E2087" s="11">
        <v>0</v>
      </c>
      <c r="F2087" s="11">
        <v>1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1</v>
      </c>
      <c r="Q2087" s="11">
        <v>2016022914</v>
      </c>
      <c r="R2087" s="11">
        <v>14</v>
      </c>
    </row>
    <row r="2088" spans="1:18">
      <c r="A2088" t="str">
        <f t="shared" si="32"/>
        <v>14-2016022914-13_04_53</v>
      </c>
      <c r="B2088" s="11" t="s">
        <v>1585</v>
      </c>
      <c r="C2088" s="11">
        <v>0</v>
      </c>
      <c r="D2088" s="11">
        <v>0</v>
      </c>
      <c r="E2088" s="11">
        <v>0</v>
      </c>
      <c r="F2088" s="11">
        <v>1</v>
      </c>
      <c r="G2088" s="11">
        <v>0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0</v>
      </c>
      <c r="P2088" s="11">
        <v>1</v>
      </c>
      <c r="Q2088" s="11">
        <v>2016022914</v>
      </c>
      <c r="R2088" s="11">
        <v>14</v>
      </c>
    </row>
    <row r="2089" spans="1:18">
      <c r="A2089" t="str">
        <f t="shared" si="32"/>
        <v>14-2016022914-13_09_53</v>
      </c>
      <c r="B2089" s="11" t="s">
        <v>1586</v>
      </c>
      <c r="C2089" s="11">
        <v>0</v>
      </c>
      <c r="D2089" s="11">
        <v>0</v>
      </c>
      <c r="E2089" s="11">
        <v>0</v>
      </c>
      <c r="F2089" s="11">
        <v>1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1</v>
      </c>
      <c r="Q2089" s="11">
        <v>2016022914</v>
      </c>
      <c r="R2089" s="11">
        <v>14</v>
      </c>
    </row>
    <row r="2090" spans="1:18">
      <c r="A2090" t="str">
        <f t="shared" si="32"/>
        <v>14-2016022914-13_14_53</v>
      </c>
      <c r="B2090" s="11" t="s">
        <v>1587</v>
      </c>
      <c r="C2090" s="11">
        <v>0</v>
      </c>
      <c r="D2090" s="11">
        <v>0</v>
      </c>
      <c r="E2090" s="11">
        <v>0</v>
      </c>
      <c r="F2090" s="11">
        <v>1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1</v>
      </c>
      <c r="Q2090" s="11">
        <v>2016022914</v>
      </c>
      <c r="R2090" s="11">
        <v>14</v>
      </c>
    </row>
    <row r="2091" spans="1:18">
      <c r="A2091" t="str">
        <f t="shared" si="32"/>
        <v>14-2016022914-13_19_52</v>
      </c>
      <c r="B2091" s="11" t="s">
        <v>1588</v>
      </c>
      <c r="C2091" s="11">
        <v>0</v>
      </c>
      <c r="D2091" s="11">
        <v>0</v>
      </c>
      <c r="E2091" s="11">
        <v>0</v>
      </c>
      <c r="F2091" s="11">
        <v>1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1</v>
      </c>
      <c r="Q2091" s="11">
        <v>2016022914</v>
      </c>
      <c r="R2091" s="11">
        <v>14</v>
      </c>
    </row>
    <row r="2092" spans="1:18">
      <c r="A2092" t="str">
        <f t="shared" si="32"/>
        <v>14-2016022914-13_24_52</v>
      </c>
      <c r="B2092" s="11" t="s">
        <v>1589</v>
      </c>
      <c r="C2092" s="11">
        <v>0</v>
      </c>
      <c r="D2092" s="11">
        <v>0</v>
      </c>
      <c r="E2092" s="11">
        <v>0</v>
      </c>
      <c r="F2092" s="11">
        <v>1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1</v>
      </c>
      <c r="Q2092" s="11">
        <v>2016022914</v>
      </c>
      <c r="R2092" s="11">
        <v>14</v>
      </c>
    </row>
    <row r="2093" spans="1:18">
      <c r="A2093" t="str">
        <f t="shared" si="32"/>
        <v>14-2016022914-13_29_52</v>
      </c>
      <c r="B2093" s="11" t="s">
        <v>1590</v>
      </c>
      <c r="C2093" s="11">
        <v>0</v>
      </c>
      <c r="D2093" s="11">
        <v>0</v>
      </c>
      <c r="E2093" s="11">
        <v>0</v>
      </c>
      <c r="F2093" s="11">
        <v>1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1</v>
      </c>
      <c r="Q2093" s="11">
        <v>2016022914</v>
      </c>
      <c r="R2093" s="11">
        <v>14</v>
      </c>
    </row>
    <row r="2094" spans="1:18">
      <c r="A2094" t="str">
        <f t="shared" si="32"/>
        <v>14-2016022914-13_34_51</v>
      </c>
      <c r="B2094" s="11" t="s">
        <v>1591</v>
      </c>
      <c r="C2094" s="11">
        <v>0</v>
      </c>
      <c r="D2094" s="11">
        <v>0</v>
      </c>
      <c r="E2094" s="11">
        <v>0</v>
      </c>
      <c r="F2094" s="11">
        <v>1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1</v>
      </c>
      <c r="Q2094" s="11">
        <v>2016022914</v>
      </c>
      <c r="R2094" s="11">
        <v>14</v>
      </c>
    </row>
    <row r="2095" spans="1:18">
      <c r="A2095" t="str">
        <f t="shared" si="32"/>
        <v>14-2016022914-13_39_51</v>
      </c>
      <c r="B2095" s="11" t="s">
        <v>1592</v>
      </c>
      <c r="C2095" s="11">
        <v>0</v>
      </c>
      <c r="D2095" s="11">
        <v>0</v>
      </c>
      <c r="E2095" s="11">
        <v>0</v>
      </c>
      <c r="F2095" s="11">
        <v>1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1</v>
      </c>
      <c r="Q2095" s="11">
        <v>2016022914</v>
      </c>
      <c r="R2095" s="11">
        <v>14</v>
      </c>
    </row>
    <row r="2096" spans="1:18">
      <c r="A2096" t="str">
        <f t="shared" si="32"/>
        <v>14-2016022914-13_44_51</v>
      </c>
      <c r="B2096" s="11" t="s">
        <v>1593</v>
      </c>
      <c r="C2096" s="11">
        <v>0</v>
      </c>
      <c r="D2096" s="11">
        <v>0</v>
      </c>
      <c r="E2096" s="11">
        <v>0</v>
      </c>
      <c r="F2096" s="11">
        <v>1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1</v>
      </c>
      <c r="Q2096" s="11">
        <v>2016022914</v>
      </c>
      <c r="R2096" s="11">
        <v>14</v>
      </c>
    </row>
    <row r="2097" spans="1:18">
      <c r="A2097" t="str">
        <f t="shared" si="32"/>
        <v>14-2016022914-13_49_51</v>
      </c>
      <c r="B2097" s="11" t="s">
        <v>1594</v>
      </c>
      <c r="C2097" s="11">
        <v>0</v>
      </c>
      <c r="D2097" s="11">
        <v>0</v>
      </c>
      <c r="E2097" s="11">
        <v>0</v>
      </c>
      <c r="F2097" s="11">
        <v>1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1</v>
      </c>
      <c r="Q2097" s="11">
        <v>2016022914</v>
      </c>
      <c r="R2097" s="11">
        <v>14</v>
      </c>
    </row>
    <row r="2098" spans="1:18">
      <c r="A2098" t="str">
        <f t="shared" si="32"/>
        <v>14-2016022914-13_54_50</v>
      </c>
      <c r="B2098" s="11" t="s">
        <v>1595</v>
      </c>
      <c r="C2098" s="11">
        <v>0</v>
      </c>
      <c r="D2098" s="11">
        <v>0</v>
      </c>
      <c r="E2098" s="11">
        <v>0</v>
      </c>
      <c r="F2098" s="11">
        <v>1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1</v>
      </c>
      <c r="Q2098" s="11">
        <v>2016022914</v>
      </c>
      <c r="R2098" s="11">
        <v>14</v>
      </c>
    </row>
    <row r="2099" spans="1:18">
      <c r="A2099" t="str">
        <f t="shared" si="32"/>
        <v>14-2016022914-13_59_50</v>
      </c>
      <c r="B2099" s="11" t="s">
        <v>1596</v>
      </c>
      <c r="C2099" s="11">
        <v>0</v>
      </c>
      <c r="D2099" s="11">
        <v>0</v>
      </c>
      <c r="E2099" s="11">
        <v>0</v>
      </c>
      <c r="F2099" s="11">
        <v>1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1</v>
      </c>
      <c r="Q2099" s="11">
        <v>2016022914</v>
      </c>
      <c r="R2099" s="11">
        <v>14</v>
      </c>
    </row>
    <row r="2100" spans="1:18">
      <c r="A2100" t="str">
        <f t="shared" si="32"/>
        <v>14-2016022914-14_04_50</v>
      </c>
      <c r="B2100" s="11" t="s">
        <v>1597</v>
      </c>
      <c r="C2100" s="11">
        <v>0</v>
      </c>
      <c r="D2100" s="11">
        <v>0</v>
      </c>
      <c r="E2100" s="11">
        <v>0</v>
      </c>
      <c r="F2100" s="11">
        <v>1</v>
      </c>
      <c r="G2100" s="11">
        <v>0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11">
        <v>1</v>
      </c>
      <c r="Q2100" s="11">
        <v>2016022914</v>
      </c>
      <c r="R2100" s="11">
        <v>14</v>
      </c>
    </row>
    <row r="2101" spans="1:18">
      <c r="A2101" t="str">
        <f t="shared" si="32"/>
        <v>14-2016022914-14_09_50</v>
      </c>
      <c r="B2101" s="11" t="s">
        <v>1598</v>
      </c>
      <c r="C2101" s="11">
        <v>0</v>
      </c>
      <c r="D2101" s="11">
        <v>0</v>
      </c>
      <c r="E2101" s="11">
        <v>0</v>
      </c>
      <c r="F2101" s="11">
        <v>1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1</v>
      </c>
      <c r="Q2101" s="11">
        <v>2016022914</v>
      </c>
      <c r="R2101" s="11">
        <v>14</v>
      </c>
    </row>
    <row r="2102" spans="1:18">
      <c r="A2102" t="str">
        <f t="shared" si="32"/>
        <v>14-2016022914-14_14_49</v>
      </c>
      <c r="B2102" s="11" t="s">
        <v>1599</v>
      </c>
      <c r="C2102" s="11">
        <v>0</v>
      </c>
      <c r="D2102" s="11">
        <v>0</v>
      </c>
      <c r="E2102" s="11">
        <v>0</v>
      </c>
      <c r="F2102" s="11">
        <v>1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1</v>
      </c>
      <c r="Q2102" s="11">
        <v>2016022914</v>
      </c>
      <c r="R2102" s="11">
        <v>14</v>
      </c>
    </row>
    <row r="2103" spans="1:18">
      <c r="A2103" t="str">
        <f t="shared" si="32"/>
        <v>14-2016022914-14_19_49</v>
      </c>
      <c r="B2103" s="11" t="s">
        <v>1600</v>
      </c>
      <c r="C2103" s="11">
        <v>0</v>
      </c>
      <c r="D2103" s="11">
        <v>0</v>
      </c>
      <c r="E2103" s="11">
        <v>0</v>
      </c>
      <c r="F2103" s="11">
        <v>1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1</v>
      </c>
      <c r="Q2103" s="11">
        <v>2016022914</v>
      </c>
      <c r="R2103" s="11">
        <v>14</v>
      </c>
    </row>
    <row r="2104" spans="1:18">
      <c r="A2104" t="str">
        <f t="shared" si="32"/>
        <v>14-2016022914-14_24_49</v>
      </c>
      <c r="B2104" s="11" t="s">
        <v>1601</v>
      </c>
      <c r="C2104" s="11">
        <v>0</v>
      </c>
      <c r="D2104" s="11">
        <v>0</v>
      </c>
      <c r="E2104" s="11">
        <v>0</v>
      </c>
      <c r="F2104" s="11">
        <v>1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1</v>
      </c>
      <c r="Q2104" s="11">
        <v>2016022914</v>
      </c>
      <c r="R2104" s="11">
        <v>14</v>
      </c>
    </row>
    <row r="2105" spans="1:18">
      <c r="A2105" t="str">
        <f t="shared" si="32"/>
        <v>14-2016022914-14_29_49</v>
      </c>
      <c r="B2105" s="11" t="s">
        <v>1602</v>
      </c>
      <c r="C2105" s="11">
        <v>0</v>
      </c>
      <c r="D2105" s="11">
        <v>0</v>
      </c>
      <c r="E2105" s="11">
        <v>0</v>
      </c>
      <c r="F2105" s="11">
        <v>1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1</v>
      </c>
      <c r="Q2105" s="11">
        <v>2016022914</v>
      </c>
      <c r="R2105" s="11">
        <v>14</v>
      </c>
    </row>
    <row r="2106" spans="1:18">
      <c r="A2106" t="str">
        <f t="shared" si="32"/>
        <v>14-2016022914-14_34_48</v>
      </c>
      <c r="B2106" s="11" t="s">
        <v>1603</v>
      </c>
      <c r="C2106" s="11">
        <v>0</v>
      </c>
      <c r="D2106" s="11">
        <v>0</v>
      </c>
      <c r="E2106" s="11">
        <v>0</v>
      </c>
      <c r="F2106" s="11">
        <v>1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1</v>
      </c>
      <c r="Q2106" s="11">
        <v>2016022914</v>
      </c>
      <c r="R2106" s="11">
        <v>14</v>
      </c>
    </row>
    <row r="2107" spans="1:18">
      <c r="A2107" t="str">
        <f t="shared" si="32"/>
        <v>14-2016022914-14_39_48</v>
      </c>
      <c r="B2107" s="11" t="s">
        <v>1605</v>
      </c>
      <c r="C2107" s="11">
        <v>0</v>
      </c>
      <c r="D2107" s="11">
        <v>0</v>
      </c>
      <c r="E2107" s="11">
        <v>0</v>
      </c>
      <c r="F2107" s="11">
        <v>1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1</v>
      </c>
      <c r="Q2107" s="11">
        <v>2016022914</v>
      </c>
      <c r="R2107" s="11">
        <v>14</v>
      </c>
    </row>
    <row r="2108" spans="1:18">
      <c r="A2108" t="str">
        <f t="shared" si="32"/>
        <v>14-2016022914-14_44_48</v>
      </c>
      <c r="B2108" s="11" t="s">
        <v>1606</v>
      </c>
      <c r="C2108" s="11">
        <v>0</v>
      </c>
      <c r="D2108" s="11">
        <v>0</v>
      </c>
      <c r="E2108" s="11">
        <v>0</v>
      </c>
      <c r="F2108" s="11">
        <v>1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1</v>
      </c>
      <c r="Q2108" s="11">
        <v>2016022914</v>
      </c>
      <c r="R2108" s="11">
        <v>14</v>
      </c>
    </row>
    <row r="2109" spans="1:18">
      <c r="A2109" t="str">
        <f t="shared" si="32"/>
        <v>14-2016022914-14_49_48</v>
      </c>
      <c r="B2109" s="11" t="s">
        <v>1607</v>
      </c>
      <c r="C2109" s="11">
        <v>0</v>
      </c>
      <c r="D2109" s="11">
        <v>0</v>
      </c>
      <c r="E2109" s="11">
        <v>0</v>
      </c>
      <c r="F2109" s="11">
        <v>1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1</v>
      </c>
      <c r="Q2109" s="11">
        <v>2016022914</v>
      </c>
      <c r="R2109" s="11">
        <v>14</v>
      </c>
    </row>
    <row r="2110" spans="1:18">
      <c r="A2110" t="str">
        <f t="shared" si="32"/>
        <v>14-2016022914-14_54_47</v>
      </c>
      <c r="B2110" s="11" t="s">
        <v>1608</v>
      </c>
      <c r="C2110" s="11">
        <v>0</v>
      </c>
      <c r="D2110" s="11">
        <v>0</v>
      </c>
      <c r="E2110" s="11">
        <v>0</v>
      </c>
      <c r="F2110" s="11">
        <v>1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1</v>
      </c>
      <c r="Q2110" s="11">
        <v>2016022914</v>
      </c>
      <c r="R2110" s="11">
        <v>14</v>
      </c>
    </row>
    <row r="2111" spans="1:18">
      <c r="A2111" t="str">
        <f t="shared" si="32"/>
        <v>14-2016022914-14_59_47</v>
      </c>
      <c r="B2111" s="11" t="s">
        <v>1609</v>
      </c>
      <c r="C2111" s="11">
        <v>0</v>
      </c>
      <c r="D2111" s="11">
        <v>0</v>
      </c>
      <c r="E2111" s="11">
        <v>0</v>
      </c>
      <c r="F2111" s="11">
        <v>1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1</v>
      </c>
      <c r="Q2111" s="11">
        <v>2016022914</v>
      </c>
      <c r="R2111" s="11">
        <v>14</v>
      </c>
    </row>
    <row r="2112" spans="1:18">
      <c r="A2112" t="str">
        <f t="shared" si="32"/>
        <v>14-2016022914-15_04_47</v>
      </c>
      <c r="B2112" s="11" t="s">
        <v>1610</v>
      </c>
      <c r="C2112" s="11">
        <v>0</v>
      </c>
      <c r="D2112" s="11">
        <v>0</v>
      </c>
      <c r="E2112" s="11">
        <v>0</v>
      </c>
      <c r="F2112" s="11">
        <v>1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0</v>
      </c>
      <c r="O2112" s="11">
        <v>0</v>
      </c>
      <c r="P2112" s="11">
        <v>1</v>
      </c>
      <c r="Q2112" s="11">
        <v>2016022914</v>
      </c>
      <c r="R2112" s="11">
        <v>14</v>
      </c>
    </row>
    <row r="2113" spans="1:18">
      <c r="A2113" t="str">
        <f t="shared" si="32"/>
        <v>14-2016022914-15_09_47</v>
      </c>
      <c r="B2113" s="11" t="s">
        <v>1611</v>
      </c>
      <c r="C2113" s="11">
        <v>0</v>
      </c>
      <c r="D2113" s="11">
        <v>0</v>
      </c>
      <c r="E2113" s="11">
        <v>0</v>
      </c>
      <c r="F2113" s="11">
        <v>1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1</v>
      </c>
      <c r="Q2113" s="11">
        <v>2016022914</v>
      </c>
      <c r="R2113" s="11">
        <v>14</v>
      </c>
    </row>
    <row r="2114" spans="1:18">
      <c r="A2114" t="str">
        <f t="shared" ref="A2114:A2177" si="33">R2114&amp;"-"&amp;Q2114&amp;"-"&amp;B2114</f>
        <v>14-2016022914-15_14_46</v>
      </c>
      <c r="B2114" s="11" t="s">
        <v>1613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1</v>
      </c>
      <c r="O2114" s="11">
        <v>0</v>
      </c>
      <c r="P2114" s="11">
        <v>0</v>
      </c>
      <c r="Q2114" s="11">
        <v>2016022914</v>
      </c>
      <c r="R2114" s="11">
        <v>14</v>
      </c>
    </row>
    <row r="2115" spans="1:18">
      <c r="A2115" t="str">
        <f t="shared" si="33"/>
        <v>14-2016022914-15_19_46</v>
      </c>
      <c r="B2115" s="11" t="s">
        <v>1614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1</v>
      </c>
      <c r="O2115" s="11">
        <v>0</v>
      </c>
      <c r="P2115" s="11">
        <v>0</v>
      </c>
      <c r="Q2115" s="11">
        <v>2016022914</v>
      </c>
      <c r="R2115" s="11">
        <v>14</v>
      </c>
    </row>
    <row r="2116" spans="1:18">
      <c r="A2116" t="str">
        <f t="shared" si="33"/>
        <v>14-2016022914-15_24_46</v>
      </c>
      <c r="B2116" s="11" t="s">
        <v>1615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1</v>
      </c>
      <c r="O2116" s="11">
        <v>0</v>
      </c>
      <c r="P2116" s="11">
        <v>0</v>
      </c>
      <c r="Q2116" s="11">
        <v>2016022914</v>
      </c>
      <c r="R2116" s="11">
        <v>14</v>
      </c>
    </row>
    <row r="2117" spans="1:18">
      <c r="A2117" t="str">
        <f t="shared" si="33"/>
        <v>14-2016022914-15_29_46</v>
      </c>
      <c r="B2117" s="11" t="s">
        <v>1616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1</v>
      </c>
      <c r="O2117" s="11">
        <v>0</v>
      </c>
      <c r="P2117" s="11">
        <v>0</v>
      </c>
      <c r="Q2117" s="11">
        <v>2016022914</v>
      </c>
      <c r="R2117" s="11">
        <v>14</v>
      </c>
    </row>
    <row r="2118" spans="1:18">
      <c r="A2118" t="str">
        <f t="shared" si="33"/>
        <v>14-2016022914-15_34_45</v>
      </c>
      <c r="B2118" s="11" t="s">
        <v>1617</v>
      </c>
      <c r="C2118" s="11">
        <v>0</v>
      </c>
      <c r="D2118" s="11">
        <v>0</v>
      </c>
      <c r="E2118" s="11">
        <v>0</v>
      </c>
      <c r="F2118" s="11">
        <v>1</v>
      </c>
      <c r="G2118" s="11">
        <v>0</v>
      </c>
      <c r="H2118" s="11">
        <v>0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1</v>
      </c>
      <c r="Q2118" s="11">
        <v>2016022914</v>
      </c>
      <c r="R2118" s="11">
        <v>14</v>
      </c>
    </row>
    <row r="2119" spans="1:18">
      <c r="A2119" t="str">
        <f t="shared" si="33"/>
        <v>14-2016022914-15_39_45</v>
      </c>
      <c r="B2119" s="11" t="s">
        <v>1618</v>
      </c>
      <c r="C2119" s="11">
        <v>0</v>
      </c>
      <c r="D2119" s="11">
        <v>0</v>
      </c>
      <c r="E2119" s="11">
        <v>0</v>
      </c>
      <c r="F2119" s="11">
        <v>1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1</v>
      </c>
      <c r="Q2119" s="11">
        <v>2016022914</v>
      </c>
      <c r="R2119" s="11">
        <v>14</v>
      </c>
    </row>
    <row r="2120" spans="1:18">
      <c r="A2120" t="str">
        <f t="shared" si="33"/>
        <v>14-2016022914-15_44_45</v>
      </c>
      <c r="B2120" s="11" t="s">
        <v>1619</v>
      </c>
      <c r="C2120" s="11">
        <v>0</v>
      </c>
      <c r="D2120" s="11">
        <v>0</v>
      </c>
      <c r="E2120" s="11">
        <v>0</v>
      </c>
      <c r="F2120" s="11">
        <v>1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1</v>
      </c>
      <c r="Q2120" s="11">
        <v>2016022914</v>
      </c>
      <c r="R2120" s="11">
        <v>14</v>
      </c>
    </row>
    <row r="2121" spans="1:18">
      <c r="A2121" t="str">
        <f t="shared" si="33"/>
        <v>14-2016022914-15_49_45</v>
      </c>
      <c r="B2121" s="11" t="s">
        <v>1620</v>
      </c>
      <c r="C2121" s="11">
        <v>0</v>
      </c>
      <c r="D2121" s="11">
        <v>0</v>
      </c>
      <c r="E2121" s="11">
        <v>0</v>
      </c>
      <c r="F2121" s="11">
        <v>1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1</v>
      </c>
      <c r="Q2121" s="11">
        <v>2016022914</v>
      </c>
      <c r="R2121" s="11">
        <v>14</v>
      </c>
    </row>
    <row r="2122" spans="1:18">
      <c r="A2122" t="str">
        <f t="shared" si="33"/>
        <v>14-2016022914-15_54_44</v>
      </c>
      <c r="B2122" s="11" t="s">
        <v>1621</v>
      </c>
      <c r="C2122" s="11">
        <v>0</v>
      </c>
      <c r="D2122" s="11">
        <v>0</v>
      </c>
      <c r="E2122" s="11">
        <v>0</v>
      </c>
      <c r="F2122" s="11">
        <v>0</v>
      </c>
      <c r="G2122" s="11">
        <v>0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v>1</v>
      </c>
      <c r="O2122" s="11">
        <v>0</v>
      </c>
      <c r="P2122" s="11">
        <v>0</v>
      </c>
      <c r="Q2122" s="11">
        <v>2016022914</v>
      </c>
      <c r="R2122" s="11">
        <v>14</v>
      </c>
    </row>
    <row r="2123" spans="1:18">
      <c r="A2123" t="str">
        <f t="shared" si="33"/>
        <v>14-2016022914-15_59_44</v>
      </c>
      <c r="B2123" s="11" t="s">
        <v>1622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1</v>
      </c>
      <c r="O2123" s="11">
        <v>0</v>
      </c>
      <c r="P2123" s="11">
        <v>0</v>
      </c>
      <c r="Q2123" s="11">
        <v>2016022914</v>
      </c>
      <c r="R2123" s="11">
        <v>14</v>
      </c>
    </row>
    <row r="2124" spans="1:18">
      <c r="A2124" t="str">
        <f t="shared" si="33"/>
        <v>14-2016022914-16_04_44</v>
      </c>
      <c r="B2124" s="11" t="s">
        <v>1623</v>
      </c>
      <c r="C2124" s="11">
        <v>0</v>
      </c>
      <c r="D2124" s="11">
        <v>0</v>
      </c>
      <c r="E2124" s="11">
        <v>0</v>
      </c>
      <c r="F2124" s="11">
        <v>1</v>
      </c>
      <c r="G2124" s="11">
        <v>0</v>
      </c>
      <c r="H2124" s="11">
        <v>0</v>
      </c>
      <c r="I2124" s="11">
        <v>0</v>
      </c>
      <c r="J2124" s="11">
        <v>0</v>
      </c>
      <c r="K2124" s="11">
        <v>0</v>
      </c>
      <c r="L2124" s="11">
        <v>0</v>
      </c>
      <c r="M2124" s="11">
        <v>0</v>
      </c>
      <c r="N2124" s="11">
        <v>0</v>
      </c>
      <c r="O2124" s="11">
        <v>0</v>
      </c>
      <c r="P2124" s="11">
        <v>1</v>
      </c>
      <c r="Q2124" s="11">
        <v>2016022914</v>
      </c>
      <c r="R2124" s="11">
        <v>14</v>
      </c>
    </row>
    <row r="2125" spans="1:18">
      <c r="A2125" t="str">
        <f t="shared" si="33"/>
        <v>14-2016022914-16_09_44</v>
      </c>
      <c r="B2125" s="11" t="s">
        <v>1624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1</v>
      </c>
      <c r="O2125" s="11">
        <v>0</v>
      </c>
      <c r="P2125" s="11">
        <v>0</v>
      </c>
      <c r="Q2125" s="11">
        <v>2016022914</v>
      </c>
      <c r="R2125" s="11">
        <v>14</v>
      </c>
    </row>
    <row r="2126" spans="1:18">
      <c r="A2126" t="str">
        <f t="shared" si="33"/>
        <v>14-2016022914-16_14_43</v>
      </c>
      <c r="B2126" s="11" t="s">
        <v>1625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1</v>
      </c>
      <c r="O2126" s="11">
        <v>0</v>
      </c>
      <c r="P2126" s="11">
        <v>0</v>
      </c>
      <c r="Q2126" s="11">
        <v>2016022914</v>
      </c>
      <c r="R2126" s="11">
        <v>14</v>
      </c>
    </row>
    <row r="2127" spans="1:18">
      <c r="A2127" t="str">
        <f t="shared" si="33"/>
        <v>14-2016022914-16_19_43</v>
      </c>
      <c r="B2127" s="11" t="s">
        <v>1626</v>
      </c>
      <c r="C2127" s="11">
        <v>0</v>
      </c>
      <c r="D2127" s="11">
        <v>0</v>
      </c>
      <c r="E2127" s="11">
        <v>0</v>
      </c>
      <c r="F2127" s="11">
        <v>1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1</v>
      </c>
      <c r="Q2127" s="11">
        <v>2016022914</v>
      </c>
      <c r="R2127" s="11">
        <v>14</v>
      </c>
    </row>
    <row r="2128" spans="1:18">
      <c r="A2128" t="str">
        <f t="shared" si="33"/>
        <v>14-2016022914-16_24_43</v>
      </c>
      <c r="B2128" s="11" t="s">
        <v>1627</v>
      </c>
      <c r="C2128" s="11">
        <v>0</v>
      </c>
      <c r="D2128" s="11">
        <v>0</v>
      </c>
      <c r="E2128" s="11">
        <v>0</v>
      </c>
      <c r="F2128" s="11">
        <v>0</v>
      </c>
      <c r="G2128" s="11">
        <v>0</v>
      </c>
      <c r="H2128" s="11">
        <v>0</v>
      </c>
      <c r="I2128" s="11">
        <v>0</v>
      </c>
      <c r="J2128" s="11">
        <v>0</v>
      </c>
      <c r="K2128" s="11">
        <v>0</v>
      </c>
      <c r="L2128" s="11">
        <v>0</v>
      </c>
      <c r="M2128" s="11">
        <v>0</v>
      </c>
      <c r="N2128" s="11">
        <v>1</v>
      </c>
      <c r="O2128" s="11">
        <v>0</v>
      </c>
      <c r="P2128" s="11">
        <v>0</v>
      </c>
      <c r="Q2128" s="11">
        <v>2016022914</v>
      </c>
      <c r="R2128" s="11">
        <v>14</v>
      </c>
    </row>
    <row r="2129" spans="1:18">
      <c r="A2129" t="str">
        <f t="shared" si="33"/>
        <v>14-2016022914-16_29_42</v>
      </c>
      <c r="B2129" s="11" t="s">
        <v>1628</v>
      </c>
      <c r="C2129" s="11">
        <v>0</v>
      </c>
      <c r="D2129" s="11">
        <v>0</v>
      </c>
      <c r="E2129" s="11">
        <v>0</v>
      </c>
      <c r="F2129" s="11">
        <v>1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1</v>
      </c>
      <c r="Q2129" s="11">
        <v>2016022914</v>
      </c>
      <c r="R2129" s="11">
        <v>14</v>
      </c>
    </row>
    <row r="2130" spans="1:18">
      <c r="A2130" t="str">
        <f t="shared" si="33"/>
        <v>14-2016022914-16_34_42</v>
      </c>
      <c r="B2130" s="11" t="s">
        <v>1629</v>
      </c>
      <c r="C2130" s="11">
        <v>0</v>
      </c>
      <c r="D2130" s="11">
        <v>0</v>
      </c>
      <c r="E2130" s="11">
        <v>0</v>
      </c>
      <c r="F2130" s="11">
        <v>1</v>
      </c>
      <c r="G2130" s="11">
        <v>0</v>
      </c>
      <c r="H2130" s="11">
        <v>0</v>
      </c>
      <c r="I2130" s="11">
        <v>0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  <c r="O2130" s="11">
        <v>0</v>
      </c>
      <c r="P2130" s="11">
        <v>1</v>
      </c>
      <c r="Q2130" s="11">
        <v>2016022914</v>
      </c>
      <c r="R2130" s="11">
        <v>14</v>
      </c>
    </row>
    <row r="2131" spans="1:18">
      <c r="A2131" t="str">
        <f t="shared" si="33"/>
        <v>14-2016022914-16_39_42</v>
      </c>
      <c r="B2131" s="11" t="s">
        <v>1630</v>
      </c>
      <c r="C2131" s="11">
        <v>0</v>
      </c>
      <c r="D2131" s="11">
        <v>0</v>
      </c>
      <c r="E2131" s="11">
        <v>0</v>
      </c>
      <c r="F2131" s="11">
        <v>1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1</v>
      </c>
      <c r="Q2131" s="11">
        <v>2016022914</v>
      </c>
      <c r="R2131" s="11">
        <v>14</v>
      </c>
    </row>
    <row r="2132" spans="1:18">
      <c r="A2132" t="str">
        <f t="shared" si="33"/>
        <v>14-2016022914-16_44_42</v>
      </c>
      <c r="B2132" s="11" t="s">
        <v>1631</v>
      </c>
      <c r="C2132" s="11">
        <v>0</v>
      </c>
      <c r="D2132" s="11">
        <v>0</v>
      </c>
      <c r="E2132" s="11">
        <v>0</v>
      </c>
      <c r="F2132" s="11">
        <v>1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1</v>
      </c>
      <c r="Q2132" s="11">
        <v>2016022914</v>
      </c>
      <c r="R2132" s="11">
        <v>14</v>
      </c>
    </row>
    <row r="2133" spans="1:18">
      <c r="A2133" t="str">
        <f t="shared" si="33"/>
        <v>14-2016022914-16_49_41</v>
      </c>
      <c r="B2133" s="11" t="s">
        <v>1633</v>
      </c>
      <c r="C2133" s="11">
        <v>0</v>
      </c>
      <c r="D2133" s="11">
        <v>0</v>
      </c>
      <c r="E2133" s="11">
        <v>0</v>
      </c>
      <c r="F2133" s="11">
        <v>1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1</v>
      </c>
      <c r="Q2133" s="11">
        <v>2016022914</v>
      </c>
      <c r="R2133" s="11">
        <v>14</v>
      </c>
    </row>
    <row r="2134" spans="1:18">
      <c r="A2134" t="str">
        <f t="shared" si="33"/>
        <v>14-2016022914-16_54_41</v>
      </c>
      <c r="B2134" s="11" t="s">
        <v>1635</v>
      </c>
      <c r="C2134" s="11">
        <v>0</v>
      </c>
      <c r="D2134" s="11">
        <v>0</v>
      </c>
      <c r="E2134" s="11">
        <v>0</v>
      </c>
      <c r="F2134" s="11">
        <v>1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1</v>
      </c>
      <c r="Q2134" s="11">
        <v>2016022914</v>
      </c>
      <c r="R2134" s="11">
        <v>14</v>
      </c>
    </row>
    <row r="2135" spans="1:18">
      <c r="A2135" t="str">
        <f t="shared" si="33"/>
        <v>14-2016022914-16_59_41</v>
      </c>
      <c r="B2135" s="11" t="s">
        <v>1636</v>
      </c>
      <c r="C2135" s="11">
        <v>0</v>
      </c>
      <c r="D2135" s="11">
        <v>0</v>
      </c>
      <c r="E2135" s="11">
        <v>0</v>
      </c>
      <c r="F2135" s="11">
        <v>1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1</v>
      </c>
      <c r="Q2135" s="11">
        <v>2016022914</v>
      </c>
      <c r="R2135" s="11">
        <v>14</v>
      </c>
    </row>
    <row r="2136" spans="1:18">
      <c r="A2136" t="str">
        <f t="shared" si="33"/>
        <v>14-2016022914-17_04_41</v>
      </c>
      <c r="B2136" s="11" t="s">
        <v>1637</v>
      </c>
      <c r="C2136" s="11">
        <v>0</v>
      </c>
      <c r="D2136" s="11">
        <v>0</v>
      </c>
      <c r="E2136" s="11">
        <v>0</v>
      </c>
      <c r="F2136" s="11">
        <v>1</v>
      </c>
      <c r="G2136" s="11">
        <v>0</v>
      </c>
      <c r="H2136" s="11">
        <v>0</v>
      </c>
      <c r="I2136" s="11">
        <v>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11">
        <v>1</v>
      </c>
      <c r="Q2136" s="11">
        <v>2016022914</v>
      </c>
      <c r="R2136" s="11">
        <v>14</v>
      </c>
    </row>
    <row r="2137" spans="1:18">
      <c r="A2137" t="str">
        <f t="shared" si="33"/>
        <v>14-2016022914-17_09_40</v>
      </c>
      <c r="B2137" s="11" t="s">
        <v>1638</v>
      </c>
      <c r="C2137" s="11">
        <v>0</v>
      </c>
      <c r="D2137" s="11">
        <v>0</v>
      </c>
      <c r="E2137" s="11">
        <v>0</v>
      </c>
      <c r="F2137" s="11">
        <v>1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1</v>
      </c>
      <c r="Q2137" s="11">
        <v>2016022914</v>
      </c>
      <c r="R2137" s="11">
        <v>14</v>
      </c>
    </row>
    <row r="2138" spans="1:18">
      <c r="A2138" t="str">
        <f t="shared" si="33"/>
        <v>14-2016022914-17_14_40</v>
      </c>
      <c r="B2138" s="11" t="s">
        <v>1639</v>
      </c>
      <c r="C2138" s="11">
        <v>0</v>
      </c>
      <c r="D2138" s="11">
        <v>0</v>
      </c>
      <c r="E2138" s="11">
        <v>0</v>
      </c>
      <c r="F2138" s="11">
        <v>1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1</v>
      </c>
      <c r="Q2138" s="11">
        <v>2016022914</v>
      </c>
      <c r="R2138" s="11">
        <v>14</v>
      </c>
    </row>
    <row r="2139" spans="1:18">
      <c r="A2139" t="str">
        <f t="shared" si="33"/>
        <v>14-2016022914-17_19_40</v>
      </c>
      <c r="B2139" s="11" t="s">
        <v>1640</v>
      </c>
      <c r="C2139" s="11">
        <v>0</v>
      </c>
      <c r="D2139" s="11">
        <v>0</v>
      </c>
      <c r="E2139" s="11">
        <v>0</v>
      </c>
      <c r="F2139" s="11">
        <v>1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1</v>
      </c>
      <c r="Q2139" s="11">
        <v>2016022914</v>
      </c>
      <c r="R2139" s="11">
        <v>14</v>
      </c>
    </row>
    <row r="2140" spans="1:18">
      <c r="A2140" t="str">
        <f t="shared" si="33"/>
        <v>14-2016022914-17_24_40</v>
      </c>
      <c r="B2140" s="11" t="s">
        <v>1642</v>
      </c>
      <c r="C2140" s="11">
        <v>0</v>
      </c>
      <c r="D2140" s="11">
        <v>0</v>
      </c>
      <c r="E2140" s="11">
        <v>0</v>
      </c>
      <c r="F2140" s="11">
        <v>1</v>
      </c>
      <c r="G2140" s="11">
        <v>0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11">
        <v>1</v>
      </c>
      <c r="Q2140" s="11">
        <v>2016022914</v>
      </c>
      <c r="R2140" s="11">
        <v>14</v>
      </c>
    </row>
    <row r="2141" spans="1:18">
      <c r="A2141" t="str">
        <f t="shared" si="33"/>
        <v>14-2016022914-17_29_39</v>
      </c>
      <c r="B2141" s="11" t="s">
        <v>1643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1</v>
      </c>
      <c r="O2141" s="11">
        <v>0</v>
      </c>
      <c r="P2141" s="11">
        <v>0</v>
      </c>
      <c r="Q2141" s="11">
        <v>2016022914</v>
      </c>
      <c r="R2141" s="11">
        <v>14</v>
      </c>
    </row>
    <row r="2142" spans="1:18">
      <c r="A2142" t="str">
        <f t="shared" si="33"/>
        <v>14-2016022914-17_34_39</v>
      </c>
      <c r="B2142" s="11" t="s">
        <v>1644</v>
      </c>
      <c r="C2142" s="11">
        <v>0</v>
      </c>
      <c r="D2142" s="11">
        <v>0</v>
      </c>
      <c r="E2142" s="11">
        <v>0</v>
      </c>
      <c r="F2142" s="11">
        <v>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1</v>
      </c>
      <c r="O2142" s="11">
        <v>0</v>
      </c>
      <c r="P2142" s="11">
        <v>0</v>
      </c>
      <c r="Q2142" s="11">
        <v>2016022914</v>
      </c>
      <c r="R2142" s="11">
        <v>14</v>
      </c>
    </row>
    <row r="2143" spans="1:18">
      <c r="A2143" t="str">
        <f t="shared" si="33"/>
        <v>14-2016022914-17_39_39</v>
      </c>
      <c r="B2143" s="11" t="s">
        <v>1645</v>
      </c>
      <c r="C2143" s="11">
        <v>0</v>
      </c>
      <c r="D2143" s="11">
        <v>0</v>
      </c>
      <c r="E2143" s="11">
        <v>0</v>
      </c>
      <c r="F2143" s="11">
        <v>1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1</v>
      </c>
      <c r="Q2143" s="11">
        <v>2016022914</v>
      </c>
      <c r="R2143" s="11">
        <v>14</v>
      </c>
    </row>
    <row r="2144" spans="1:18">
      <c r="A2144" t="str">
        <f t="shared" si="33"/>
        <v>14-2016022914-17_44_39</v>
      </c>
      <c r="B2144" s="11" t="s">
        <v>1646</v>
      </c>
      <c r="C2144" s="11">
        <v>0</v>
      </c>
      <c r="D2144" s="11">
        <v>0</v>
      </c>
      <c r="E2144" s="11">
        <v>0</v>
      </c>
      <c r="F2144" s="11">
        <v>1</v>
      </c>
      <c r="G2144" s="11">
        <v>0</v>
      </c>
      <c r="H2144" s="11">
        <v>0</v>
      </c>
      <c r="I2144" s="11">
        <v>0</v>
      </c>
      <c r="J2144" s="11">
        <v>0</v>
      </c>
      <c r="K2144" s="11">
        <v>0</v>
      </c>
      <c r="L2144" s="11">
        <v>0</v>
      </c>
      <c r="M2144" s="11">
        <v>0</v>
      </c>
      <c r="N2144" s="11">
        <v>0</v>
      </c>
      <c r="O2144" s="11">
        <v>0</v>
      </c>
      <c r="P2144" s="11">
        <v>1</v>
      </c>
      <c r="Q2144" s="11">
        <v>2016022914</v>
      </c>
      <c r="R2144" s="11">
        <v>14</v>
      </c>
    </row>
    <row r="2145" spans="1:18">
      <c r="A2145" t="str">
        <f t="shared" si="33"/>
        <v>14-2016022914-17_49_38</v>
      </c>
      <c r="B2145" s="11" t="s">
        <v>1647</v>
      </c>
      <c r="C2145" s="11">
        <v>0</v>
      </c>
      <c r="D2145" s="11">
        <v>0</v>
      </c>
      <c r="E2145" s="11">
        <v>0</v>
      </c>
      <c r="F2145" s="11">
        <v>1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1</v>
      </c>
      <c r="Q2145" s="11">
        <v>2016022914</v>
      </c>
      <c r="R2145" s="11">
        <v>14</v>
      </c>
    </row>
    <row r="2146" spans="1:18">
      <c r="A2146" t="str">
        <f t="shared" si="33"/>
        <v>14-2016022914-17_54_38</v>
      </c>
      <c r="B2146" s="11" t="s">
        <v>1648</v>
      </c>
      <c r="C2146" s="11">
        <v>0</v>
      </c>
      <c r="D2146" s="11">
        <v>0</v>
      </c>
      <c r="E2146" s="11">
        <v>0</v>
      </c>
      <c r="F2146" s="11">
        <v>1</v>
      </c>
      <c r="G2146" s="11">
        <v>0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11">
        <v>0</v>
      </c>
      <c r="P2146" s="11">
        <v>1</v>
      </c>
      <c r="Q2146" s="11">
        <v>2016022914</v>
      </c>
      <c r="R2146" s="11">
        <v>14</v>
      </c>
    </row>
    <row r="2147" spans="1:18">
      <c r="A2147" t="str">
        <f t="shared" si="33"/>
        <v>14-2016022914-17_59_38</v>
      </c>
      <c r="B2147" s="11" t="s">
        <v>1649</v>
      </c>
      <c r="C2147" s="11">
        <v>0</v>
      </c>
      <c r="D2147" s="11">
        <v>0</v>
      </c>
      <c r="E2147" s="11">
        <v>0</v>
      </c>
      <c r="F2147" s="11">
        <v>1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1</v>
      </c>
      <c r="Q2147" s="11">
        <v>2016022914</v>
      </c>
      <c r="R2147" s="11">
        <v>14</v>
      </c>
    </row>
    <row r="2148" spans="1:18">
      <c r="A2148" t="str">
        <f t="shared" si="33"/>
        <v>14-2016022914-18_04_38</v>
      </c>
      <c r="B2148" s="11" t="s">
        <v>1650</v>
      </c>
      <c r="C2148" s="11">
        <v>0</v>
      </c>
      <c r="D2148" s="11">
        <v>0</v>
      </c>
      <c r="E2148" s="11">
        <v>0</v>
      </c>
      <c r="F2148" s="11">
        <v>1</v>
      </c>
      <c r="G2148" s="11">
        <v>0</v>
      </c>
      <c r="H2148" s="11">
        <v>0</v>
      </c>
      <c r="I2148" s="11">
        <v>0</v>
      </c>
      <c r="J2148" s="11">
        <v>0</v>
      </c>
      <c r="K2148" s="11"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1</v>
      </c>
      <c r="Q2148" s="11">
        <v>2016022914</v>
      </c>
      <c r="R2148" s="11">
        <v>14</v>
      </c>
    </row>
    <row r="2149" spans="1:18">
      <c r="A2149" t="str">
        <f t="shared" si="33"/>
        <v>14-2016022914-18_09_37</v>
      </c>
      <c r="B2149" s="11" t="s">
        <v>1651</v>
      </c>
      <c r="C2149" s="11">
        <v>0</v>
      </c>
      <c r="D2149" s="11">
        <v>0</v>
      </c>
      <c r="E2149" s="11">
        <v>0</v>
      </c>
      <c r="F2149" s="11">
        <v>1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1</v>
      </c>
      <c r="Q2149" s="11">
        <v>2016022914</v>
      </c>
      <c r="R2149" s="11">
        <v>14</v>
      </c>
    </row>
    <row r="2150" spans="1:18">
      <c r="A2150" t="str">
        <f t="shared" si="33"/>
        <v>14-2016022914-18_14_37</v>
      </c>
      <c r="B2150" s="11" t="s">
        <v>1652</v>
      </c>
      <c r="C2150" s="11">
        <v>0</v>
      </c>
      <c r="D2150" s="11">
        <v>0</v>
      </c>
      <c r="E2150" s="11">
        <v>0</v>
      </c>
      <c r="F2150" s="11">
        <v>1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1</v>
      </c>
      <c r="Q2150" s="11">
        <v>2016022914</v>
      </c>
      <c r="R2150" s="11">
        <v>14</v>
      </c>
    </row>
    <row r="2151" spans="1:18">
      <c r="A2151" t="str">
        <f t="shared" si="33"/>
        <v>14-2016022914-18_19_37</v>
      </c>
      <c r="B2151" s="11" t="s">
        <v>1654</v>
      </c>
      <c r="C2151" s="11">
        <v>0</v>
      </c>
      <c r="D2151" s="11">
        <v>0</v>
      </c>
      <c r="E2151" s="11">
        <v>0</v>
      </c>
      <c r="F2151" s="11">
        <v>1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1</v>
      </c>
      <c r="Q2151" s="11">
        <v>2016022914</v>
      </c>
      <c r="R2151" s="11">
        <v>14</v>
      </c>
    </row>
    <row r="2152" spans="1:18">
      <c r="A2152" t="str">
        <f t="shared" si="33"/>
        <v>14-2016022914-18_24_37</v>
      </c>
      <c r="B2152" s="11" t="s">
        <v>1655</v>
      </c>
      <c r="C2152" s="11">
        <v>0</v>
      </c>
      <c r="D2152" s="11">
        <v>0</v>
      </c>
      <c r="E2152" s="11">
        <v>0</v>
      </c>
      <c r="F2152" s="11">
        <v>1</v>
      </c>
      <c r="G2152" s="11">
        <v>0</v>
      </c>
      <c r="H2152" s="11">
        <v>0</v>
      </c>
      <c r="I2152" s="11">
        <v>0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11">
        <v>1</v>
      </c>
      <c r="Q2152" s="11">
        <v>2016022914</v>
      </c>
      <c r="R2152" s="11">
        <v>14</v>
      </c>
    </row>
    <row r="2153" spans="1:18">
      <c r="A2153" t="str">
        <f t="shared" si="33"/>
        <v>14-2016022914-18_29_36</v>
      </c>
      <c r="B2153" s="11" t="s">
        <v>1656</v>
      </c>
      <c r="C2153" s="11">
        <v>0</v>
      </c>
      <c r="D2153" s="11">
        <v>0</v>
      </c>
      <c r="E2153" s="11">
        <v>0</v>
      </c>
      <c r="F2153" s="11">
        <v>1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1</v>
      </c>
      <c r="Q2153" s="11">
        <v>2016022914</v>
      </c>
      <c r="R2153" s="11">
        <v>14</v>
      </c>
    </row>
    <row r="2154" spans="1:18">
      <c r="A2154" t="str">
        <f t="shared" si="33"/>
        <v>14-2016022914-18_34_36</v>
      </c>
      <c r="B2154" s="11" t="s">
        <v>1657</v>
      </c>
      <c r="C2154" s="11">
        <v>0</v>
      </c>
      <c r="D2154" s="11">
        <v>0</v>
      </c>
      <c r="E2154" s="11">
        <v>0</v>
      </c>
      <c r="F2154" s="11">
        <v>1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0</v>
      </c>
      <c r="M2154" s="11">
        <v>0</v>
      </c>
      <c r="N2154" s="11">
        <v>0</v>
      </c>
      <c r="O2154" s="11">
        <v>0</v>
      </c>
      <c r="P2154" s="11">
        <v>1</v>
      </c>
      <c r="Q2154" s="11">
        <v>2016022914</v>
      </c>
      <c r="R2154" s="11">
        <v>14</v>
      </c>
    </row>
    <row r="2155" spans="1:18">
      <c r="A2155" t="str">
        <f t="shared" si="33"/>
        <v>14-2016022914-18_39_36</v>
      </c>
      <c r="B2155" s="11" t="s">
        <v>1658</v>
      </c>
      <c r="C2155" s="11">
        <v>0</v>
      </c>
      <c r="D2155" s="11">
        <v>0</v>
      </c>
      <c r="E2155" s="11">
        <v>0</v>
      </c>
      <c r="F2155" s="11">
        <v>1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1</v>
      </c>
      <c r="Q2155" s="11">
        <v>2016022914</v>
      </c>
      <c r="R2155" s="11">
        <v>14</v>
      </c>
    </row>
    <row r="2156" spans="1:18">
      <c r="A2156" t="str">
        <f t="shared" si="33"/>
        <v>14-2016022914-18_44_36</v>
      </c>
      <c r="B2156" s="11" t="s">
        <v>1659</v>
      </c>
      <c r="C2156" s="11">
        <v>0</v>
      </c>
      <c r="D2156" s="11">
        <v>0</v>
      </c>
      <c r="E2156" s="11">
        <v>0</v>
      </c>
      <c r="F2156" s="11">
        <v>1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1</v>
      </c>
      <c r="Q2156" s="11">
        <v>2016022914</v>
      </c>
      <c r="R2156" s="11">
        <v>14</v>
      </c>
    </row>
    <row r="2157" spans="1:18">
      <c r="A2157" t="str">
        <f t="shared" si="33"/>
        <v>14-2016022914-18_49_35</v>
      </c>
      <c r="B2157" s="11" t="s">
        <v>1660</v>
      </c>
      <c r="C2157" s="11">
        <v>0</v>
      </c>
      <c r="D2157" s="11">
        <v>0</v>
      </c>
      <c r="E2157" s="11">
        <v>0</v>
      </c>
      <c r="F2157" s="11">
        <v>1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1</v>
      </c>
      <c r="Q2157" s="11">
        <v>2016022914</v>
      </c>
      <c r="R2157" s="11">
        <v>14</v>
      </c>
    </row>
    <row r="2158" spans="1:18">
      <c r="A2158" t="str">
        <f t="shared" si="33"/>
        <v>14-2016022914-18_54_35</v>
      </c>
      <c r="B2158" s="11" t="s">
        <v>1661</v>
      </c>
      <c r="C2158" s="11">
        <v>0</v>
      </c>
      <c r="D2158" s="11">
        <v>0</v>
      </c>
      <c r="E2158" s="11">
        <v>0</v>
      </c>
      <c r="F2158" s="11">
        <v>1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1</v>
      </c>
      <c r="Q2158" s="11">
        <v>2016022914</v>
      </c>
      <c r="R2158" s="11">
        <v>14</v>
      </c>
    </row>
    <row r="2159" spans="1:18">
      <c r="A2159" t="str">
        <f t="shared" si="33"/>
        <v>14-2016022914-18_59_35</v>
      </c>
      <c r="B2159" s="11" t="s">
        <v>1662</v>
      </c>
      <c r="C2159" s="11">
        <v>0</v>
      </c>
      <c r="D2159" s="11">
        <v>0</v>
      </c>
      <c r="E2159" s="11">
        <v>0</v>
      </c>
      <c r="F2159" s="11">
        <v>1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1</v>
      </c>
      <c r="Q2159" s="11">
        <v>2016022914</v>
      </c>
      <c r="R2159" s="11">
        <v>14</v>
      </c>
    </row>
    <row r="2160" spans="1:18">
      <c r="A2160" t="str">
        <f t="shared" si="33"/>
        <v>14-2016022914-19_04_35</v>
      </c>
      <c r="B2160" s="11" t="s">
        <v>1663</v>
      </c>
      <c r="C2160" s="11">
        <v>0</v>
      </c>
      <c r="D2160" s="11">
        <v>0</v>
      </c>
      <c r="E2160" s="11">
        <v>0</v>
      </c>
      <c r="F2160" s="11">
        <v>1</v>
      </c>
      <c r="G2160" s="11">
        <v>0</v>
      </c>
      <c r="H2160" s="11">
        <v>0</v>
      </c>
      <c r="I2160" s="11">
        <v>0</v>
      </c>
      <c r="J2160" s="11">
        <v>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11">
        <v>1</v>
      </c>
      <c r="Q2160" s="11">
        <v>2016022914</v>
      </c>
      <c r="R2160" s="11">
        <v>14</v>
      </c>
    </row>
    <row r="2161" spans="1:18">
      <c r="A2161" t="str">
        <f t="shared" si="33"/>
        <v>14-2016022914-19_09_34</v>
      </c>
      <c r="B2161" s="11" t="s">
        <v>1664</v>
      </c>
      <c r="C2161" s="11">
        <v>0</v>
      </c>
      <c r="D2161" s="11">
        <v>0</v>
      </c>
      <c r="E2161" s="11">
        <v>0</v>
      </c>
      <c r="F2161" s="11">
        <v>1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1</v>
      </c>
      <c r="Q2161" s="11">
        <v>2016022914</v>
      </c>
      <c r="R2161" s="11">
        <v>14</v>
      </c>
    </row>
    <row r="2162" spans="1:18">
      <c r="A2162" t="str">
        <f t="shared" si="33"/>
        <v>14-2016022914-19_14_34</v>
      </c>
      <c r="B2162" s="11" t="s">
        <v>1665</v>
      </c>
      <c r="C2162" s="11">
        <v>0</v>
      </c>
      <c r="D2162" s="11">
        <v>0</v>
      </c>
      <c r="E2162" s="11">
        <v>0</v>
      </c>
      <c r="F2162" s="11">
        <v>1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0</v>
      </c>
      <c r="M2162" s="11">
        <v>0</v>
      </c>
      <c r="N2162" s="11">
        <v>0</v>
      </c>
      <c r="O2162" s="11">
        <v>0</v>
      </c>
      <c r="P2162" s="11">
        <v>1</v>
      </c>
      <c r="Q2162" s="11">
        <v>2016022914</v>
      </c>
      <c r="R2162" s="11">
        <v>14</v>
      </c>
    </row>
    <row r="2163" spans="1:18">
      <c r="A2163" t="str">
        <f t="shared" si="33"/>
        <v>14-2016022914-19_19_34</v>
      </c>
      <c r="B2163" s="11" t="s">
        <v>1666</v>
      </c>
      <c r="C2163" s="11">
        <v>0</v>
      </c>
      <c r="D2163" s="11">
        <v>0</v>
      </c>
      <c r="E2163" s="11">
        <v>0</v>
      </c>
      <c r="F2163" s="11">
        <v>1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1</v>
      </c>
      <c r="Q2163" s="11">
        <v>2016022914</v>
      </c>
      <c r="R2163" s="11">
        <v>14</v>
      </c>
    </row>
    <row r="2164" spans="1:18">
      <c r="A2164" t="str">
        <f t="shared" si="33"/>
        <v>14-2016022914-19_24_33</v>
      </c>
      <c r="B2164" s="11" t="s">
        <v>1667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1</v>
      </c>
      <c r="O2164" s="11">
        <v>0</v>
      </c>
      <c r="P2164" s="11">
        <v>0</v>
      </c>
      <c r="Q2164" s="11">
        <v>2016022914</v>
      </c>
      <c r="R2164" s="11">
        <v>14</v>
      </c>
    </row>
    <row r="2165" spans="1:18">
      <c r="A2165" t="str">
        <f t="shared" si="33"/>
        <v>14-2016022914-19_29_33</v>
      </c>
      <c r="B2165" s="11" t="s">
        <v>1668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1</v>
      </c>
      <c r="O2165" s="11">
        <v>0</v>
      </c>
      <c r="P2165" s="11">
        <v>0</v>
      </c>
      <c r="Q2165" s="11">
        <v>2016022914</v>
      </c>
      <c r="R2165" s="11">
        <v>14</v>
      </c>
    </row>
    <row r="2166" spans="1:18">
      <c r="A2166" t="str">
        <f t="shared" si="33"/>
        <v>14-2016022914-19_34_33</v>
      </c>
      <c r="B2166" s="11" t="s">
        <v>1669</v>
      </c>
      <c r="C2166" s="11">
        <v>0</v>
      </c>
      <c r="D2166" s="11">
        <v>0</v>
      </c>
      <c r="E2166" s="11">
        <v>0</v>
      </c>
      <c r="F2166" s="11">
        <v>0</v>
      </c>
      <c r="G2166" s="11">
        <v>0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1</v>
      </c>
      <c r="O2166" s="11">
        <v>0</v>
      </c>
      <c r="P2166" s="11">
        <v>0</v>
      </c>
      <c r="Q2166" s="11">
        <v>2016022914</v>
      </c>
      <c r="R2166" s="11">
        <v>14</v>
      </c>
    </row>
    <row r="2167" spans="1:18">
      <c r="A2167" t="str">
        <f t="shared" si="33"/>
        <v>14-2016022914-19_39_33</v>
      </c>
      <c r="B2167" s="11" t="s">
        <v>1670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1</v>
      </c>
      <c r="O2167" s="11">
        <v>0</v>
      </c>
      <c r="P2167" s="11">
        <v>0</v>
      </c>
      <c r="Q2167" s="11">
        <v>2016022914</v>
      </c>
      <c r="R2167" s="11">
        <v>14</v>
      </c>
    </row>
    <row r="2168" spans="1:18">
      <c r="A2168" t="str">
        <f t="shared" si="33"/>
        <v>14-2016022914-19_44_32</v>
      </c>
      <c r="B2168" s="11" t="s">
        <v>1671</v>
      </c>
      <c r="C2168" s="11">
        <v>0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1</v>
      </c>
      <c r="O2168" s="11">
        <v>0</v>
      </c>
      <c r="P2168" s="11">
        <v>0</v>
      </c>
      <c r="Q2168" s="11">
        <v>2016022914</v>
      </c>
      <c r="R2168" s="11">
        <v>14</v>
      </c>
    </row>
    <row r="2169" spans="1:18">
      <c r="A2169" t="str">
        <f t="shared" si="33"/>
        <v>14-2016022914-19_49_32</v>
      </c>
      <c r="B2169" s="11" t="s">
        <v>1672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1</v>
      </c>
      <c r="O2169" s="11">
        <v>0</v>
      </c>
      <c r="P2169" s="11">
        <v>0</v>
      </c>
      <c r="Q2169" s="11">
        <v>2016022914</v>
      </c>
      <c r="R2169" s="11">
        <v>14</v>
      </c>
    </row>
    <row r="2170" spans="1:18">
      <c r="A2170" t="str">
        <f t="shared" si="33"/>
        <v>14-2016022914-19_54_32</v>
      </c>
      <c r="B2170" s="11" t="s">
        <v>1673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0</v>
      </c>
      <c r="J2170" s="11">
        <v>0</v>
      </c>
      <c r="K2170" s="11">
        <v>0</v>
      </c>
      <c r="L2170" s="11">
        <v>0</v>
      </c>
      <c r="M2170" s="11">
        <v>0</v>
      </c>
      <c r="N2170" s="11">
        <v>1</v>
      </c>
      <c r="O2170" s="11">
        <v>0</v>
      </c>
      <c r="P2170" s="11">
        <v>0</v>
      </c>
      <c r="Q2170" s="11">
        <v>2016022914</v>
      </c>
      <c r="R2170" s="11">
        <v>14</v>
      </c>
    </row>
    <row r="2171" spans="1:18">
      <c r="A2171" t="str">
        <f t="shared" si="33"/>
        <v>14-2016030114-11_11_09</v>
      </c>
      <c r="B2171" s="11" t="s">
        <v>1674</v>
      </c>
      <c r="C2171" s="11">
        <v>0</v>
      </c>
      <c r="D2171" s="11">
        <v>0</v>
      </c>
      <c r="E2171" s="11">
        <v>1</v>
      </c>
      <c r="F2171" s="11">
        <v>0</v>
      </c>
      <c r="G2171" s="11">
        <v>0</v>
      </c>
      <c r="H2171" s="11">
        <v>0</v>
      </c>
      <c r="I2171" s="11">
        <v>1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2016030114</v>
      </c>
      <c r="R2171" s="11">
        <v>14</v>
      </c>
    </row>
    <row r="2172" spans="1:18">
      <c r="A2172" t="str">
        <f t="shared" si="33"/>
        <v>14-2016030114-11_16_08</v>
      </c>
      <c r="B2172" s="11" t="s">
        <v>1675</v>
      </c>
      <c r="C2172" s="11">
        <v>0</v>
      </c>
      <c r="D2172" s="11">
        <v>0</v>
      </c>
      <c r="E2172" s="11">
        <v>0</v>
      </c>
      <c r="F2172" s="11">
        <v>0</v>
      </c>
      <c r="G2172" s="11">
        <v>0</v>
      </c>
      <c r="H2172" s="11">
        <v>0</v>
      </c>
      <c r="I2172" s="11">
        <v>0</v>
      </c>
      <c r="J2172" s="11">
        <v>0</v>
      </c>
      <c r="K2172" s="11">
        <v>0</v>
      </c>
      <c r="L2172" s="11">
        <v>0</v>
      </c>
      <c r="M2172" s="11">
        <v>0</v>
      </c>
      <c r="N2172" s="11">
        <v>1</v>
      </c>
      <c r="O2172" s="11">
        <v>0</v>
      </c>
      <c r="P2172" s="11">
        <v>0</v>
      </c>
      <c r="Q2172" s="11">
        <v>2016030114</v>
      </c>
      <c r="R2172" s="11">
        <v>14</v>
      </c>
    </row>
    <row r="2173" spans="1:18">
      <c r="A2173" t="str">
        <f t="shared" si="33"/>
        <v>14-2016030114-11_21_08</v>
      </c>
      <c r="B2173" s="11" t="s">
        <v>1676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1</v>
      </c>
      <c r="O2173" s="11">
        <v>0</v>
      </c>
      <c r="P2173" s="11">
        <v>0</v>
      </c>
      <c r="Q2173" s="11">
        <v>2016030114</v>
      </c>
      <c r="R2173" s="11">
        <v>14</v>
      </c>
    </row>
    <row r="2174" spans="1:18">
      <c r="A2174" t="str">
        <f t="shared" si="33"/>
        <v>14-2016030114-11_26_07</v>
      </c>
      <c r="B2174" s="11" t="s">
        <v>1677</v>
      </c>
      <c r="C2174" s="11">
        <v>0</v>
      </c>
      <c r="D2174" s="11">
        <v>0</v>
      </c>
      <c r="E2174" s="11">
        <v>0</v>
      </c>
      <c r="F2174" s="11">
        <v>0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1</v>
      </c>
      <c r="O2174" s="11">
        <v>0</v>
      </c>
      <c r="P2174" s="11">
        <v>0</v>
      </c>
      <c r="Q2174" s="11">
        <v>2016030114</v>
      </c>
      <c r="R2174" s="11">
        <v>14</v>
      </c>
    </row>
    <row r="2175" spans="1:18">
      <c r="A2175" t="str">
        <f t="shared" si="33"/>
        <v>14-2016030114-11_31_07</v>
      </c>
      <c r="B2175" s="11" t="s">
        <v>1678</v>
      </c>
      <c r="C2175" s="11">
        <v>0</v>
      </c>
      <c r="D2175" s="11">
        <v>0</v>
      </c>
      <c r="E2175" s="11">
        <v>0</v>
      </c>
      <c r="F2175" s="11">
        <v>1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1</v>
      </c>
      <c r="Q2175" s="11">
        <v>2016030114</v>
      </c>
      <c r="R2175" s="11">
        <v>14</v>
      </c>
    </row>
    <row r="2176" spans="1:18">
      <c r="A2176" t="str">
        <f t="shared" si="33"/>
        <v>14-2016030114-11_36_07</v>
      </c>
      <c r="B2176" s="11" t="s">
        <v>1679</v>
      </c>
      <c r="C2176" s="11">
        <v>0</v>
      </c>
      <c r="D2176" s="11">
        <v>0</v>
      </c>
      <c r="E2176" s="11">
        <v>0</v>
      </c>
      <c r="F2176" s="11">
        <v>1</v>
      </c>
      <c r="G2176" s="11">
        <v>0</v>
      </c>
      <c r="H2176" s="11">
        <v>0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11">
        <v>1</v>
      </c>
      <c r="Q2176" s="11">
        <v>2016030114</v>
      </c>
      <c r="R2176" s="11">
        <v>14</v>
      </c>
    </row>
    <row r="2177" spans="1:18">
      <c r="A2177" t="str">
        <f t="shared" si="33"/>
        <v>14-2016030114-11_41_07</v>
      </c>
      <c r="B2177" s="11" t="s">
        <v>1680</v>
      </c>
      <c r="C2177" s="11">
        <v>0</v>
      </c>
      <c r="D2177" s="11">
        <v>0</v>
      </c>
      <c r="E2177" s="11">
        <v>0</v>
      </c>
      <c r="F2177" s="11">
        <v>1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1</v>
      </c>
      <c r="Q2177" s="11">
        <v>2016030114</v>
      </c>
      <c r="R2177" s="11">
        <v>14</v>
      </c>
    </row>
    <row r="2178" spans="1:18">
      <c r="A2178" t="str">
        <f t="shared" ref="A2178:A2241" si="34">R2178&amp;"-"&amp;Q2178&amp;"-"&amp;B2178</f>
        <v>14-2016030114-11_46_06</v>
      </c>
      <c r="B2178" s="11" t="s">
        <v>1681</v>
      </c>
      <c r="C2178" s="11">
        <v>0</v>
      </c>
      <c r="D2178" s="11">
        <v>0</v>
      </c>
      <c r="E2178" s="11">
        <v>0</v>
      </c>
      <c r="F2178" s="11">
        <v>1</v>
      </c>
      <c r="G2178" s="11">
        <v>0</v>
      </c>
      <c r="H2178" s="11">
        <v>0</v>
      </c>
      <c r="I2178" s="11">
        <v>0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0</v>
      </c>
      <c r="P2178" s="11">
        <v>1</v>
      </c>
      <c r="Q2178" s="11">
        <v>2016030114</v>
      </c>
      <c r="R2178" s="11">
        <v>14</v>
      </c>
    </row>
    <row r="2179" spans="1:18">
      <c r="A2179" t="str">
        <f t="shared" si="34"/>
        <v>14-2016030114-11_51_06</v>
      </c>
      <c r="B2179" s="11" t="s">
        <v>1682</v>
      </c>
      <c r="C2179" s="11">
        <v>0</v>
      </c>
      <c r="D2179" s="11">
        <v>0</v>
      </c>
      <c r="E2179" s="11">
        <v>0</v>
      </c>
      <c r="F2179" s="11">
        <v>1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1</v>
      </c>
      <c r="Q2179" s="11">
        <v>2016030114</v>
      </c>
      <c r="R2179" s="11">
        <v>14</v>
      </c>
    </row>
    <row r="2180" spans="1:18">
      <c r="A2180" t="str">
        <f t="shared" si="34"/>
        <v>14-2016030114-11_56_06</v>
      </c>
      <c r="B2180" s="11" t="s">
        <v>1683</v>
      </c>
      <c r="C2180" s="11">
        <v>0</v>
      </c>
      <c r="D2180" s="11">
        <v>0</v>
      </c>
      <c r="E2180" s="11">
        <v>0</v>
      </c>
      <c r="F2180" s="11">
        <v>1</v>
      </c>
      <c r="G2180" s="11">
        <v>0</v>
      </c>
      <c r="H2180" s="11">
        <v>0</v>
      </c>
      <c r="I2180" s="11">
        <v>0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11">
        <v>0</v>
      </c>
      <c r="P2180" s="11">
        <v>1</v>
      </c>
      <c r="Q2180" s="11">
        <v>2016030114</v>
      </c>
      <c r="R2180" s="11">
        <v>14</v>
      </c>
    </row>
    <row r="2181" spans="1:18">
      <c r="A2181" t="str">
        <f t="shared" si="34"/>
        <v>14-2016030114-12_01_06</v>
      </c>
      <c r="B2181" s="11" t="s">
        <v>1684</v>
      </c>
      <c r="C2181" s="11">
        <v>0</v>
      </c>
      <c r="D2181" s="11">
        <v>0</v>
      </c>
      <c r="E2181" s="11">
        <v>0</v>
      </c>
      <c r="F2181" s="11">
        <v>1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1</v>
      </c>
      <c r="Q2181" s="11">
        <v>2016030114</v>
      </c>
      <c r="R2181" s="11">
        <v>14</v>
      </c>
    </row>
    <row r="2182" spans="1:18">
      <c r="A2182" t="str">
        <f t="shared" si="34"/>
        <v>14-2016030114-12_06_05</v>
      </c>
      <c r="B2182" s="11" t="s">
        <v>1685</v>
      </c>
      <c r="C2182" s="11">
        <v>0</v>
      </c>
      <c r="D2182" s="11">
        <v>0</v>
      </c>
      <c r="E2182" s="11">
        <v>0</v>
      </c>
      <c r="F2182" s="11">
        <v>1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1</v>
      </c>
      <c r="Q2182" s="11">
        <v>2016030114</v>
      </c>
      <c r="R2182" s="11">
        <v>14</v>
      </c>
    </row>
    <row r="2183" spans="1:18">
      <c r="A2183" t="str">
        <f t="shared" si="34"/>
        <v>14-2016030114-12_11_05</v>
      </c>
      <c r="B2183" s="11" t="s">
        <v>1686</v>
      </c>
      <c r="C2183" s="11">
        <v>0</v>
      </c>
      <c r="D2183" s="11">
        <v>0</v>
      </c>
      <c r="E2183" s="11">
        <v>0</v>
      </c>
      <c r="F2183" s="11">
        <v>1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1</v>
      </c>
      <c r="Q2183" s="11">
        <v>2016030114</v>
      </c>
      <c r="R2183" s="11">
        <v>14</v>
      </c>
    </row>
    <row r="2184" spans="1:18">
      <c r="A2184" t="str">
        <f t="shared" si="34"/>
        <v>14-2016030114-12_16_05</v>
      </c>
      <c r="B2184" s="11" t="s">
        <v>1687</v>
      </c>
      <c r="C2184" s="11">
        <v>0</v>
      </c>
      <c r="D2184" s="11">
        <v>0</v>
      </c>
      <c r="E2184" s="11">
        <v>0</v>
      </c>
      <c r="F2184" s="11">
        <v>1</v>
      </c>
      <c r="G2184" s="11">
        <v>0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0</v>
      </c>
      <c r="P2184" s="11">
        <v>1</v>
      </c>
      <c r="Q2184" s="11">
        <v>2016030114</v>
      </c>
      <c r="R2184" s="11">
        <v>14</v>
      </c>
    </row>
    <row r="2185" spans="1:18">
      <c r="A2185" t="str">
        <f t="shared" si="34"/>
        <v>14-2016030114-12_21_05</v>
      </c>
      <c r="B2185" s="11" t="s">
        <v>1688</v>
      </c>
      <c r="C2185" s="11">
        <v>0</v>
      </c>
      <c r="D2185" s="11">
        <v>0</v>
      </c>
      <c r="E2185" s="11">
        <v>0</v>
      </c>
      <c r="F2185" s="11">
        <v>1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1</v>
      </c>
      <c r="Q2185" s="11">
        <v>2016030114</v>
      </c>
      <c r="R2185" s="11">
        <v>14</v>
      </c>
    </row>
    <row r="2186" spans="1:18">
      <c r="A2186" t="str">
        <f t="shared" si="34"/>
        <v>14-2016030114-12_26_04</v>
      </c>
      <c r="B2186" s="11" t="s">
        <v>1689</v>
      </c>
      <c r="C2186" s="11">
        <v>0</v>
      </c>
      <c r="D2186" s="11">
        <v>0</v>
      </c>
      <c r="E2186" s="11">
        <v>0</v>
      </c>
      <c r="F2186" s="11">
        <v>1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1</v>
      </c>
      <c r="Q2186" s="11">
        <v>2016030114</v>
      </c>
      <c r="R2186" s="11">
        <v>14</v>
      </c>
    </row>
    <row r="2187" spans="1:18">
      <c r="A2187" t="str">
        <f t="shared" si="34"/>
        <v>14-2016030114-12_31_04</v>
      </c>
      <c r="B2187" s="11" t="s">
        <v>1690</v>
      </c>
      <c r="C2187" s="11">
        <v>0</v>
      </c>
      <c r="D2187" s="11">
        <v>0</v>
      </c>
      <c r="E2187" s="11">
        <v>0</v>
      </c>
      <c r="F2187" s="11">
        <v>1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1</v>
      </c>
      <c r="Q2187" s="11">
        <v>2016030114</v>
      </c>
      <c r="R2187" s="11">
        <v>14</v>
      </c>
    </row>
    <row r="2188" spans="1:18">
      <c r="A2188" t="str">
        <f t="shared" si="34"/>
        <v>14-2016030114-12_36_04</v>
      </c>
      <c r="B2188" s="11" t="s">
        <v>1691</v>
      </c>
      <c r="C2188" s="11">
        <v>0</v>
      </c>
      <c r="D2188" s="11">
        <v>0</v>
      </c>
      <c r="E2188" s="11">
        <v>0</v>
      </c>
      <c r="F2188" s="11">
        <v>1</v>
      </c>
      <c r="G2188" s="11">
        <v>0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1</v>
      </c>
      <c r="Q2188" s="11">
        <v>2016030114</v>
      </c>
      <c r="R2188" s="11">
        <v>14</v>
      </c>
    </row>
    <row r="2189" spans="1:18">
      <c r="A2189" t="str">
        <f t="shared" si="34"/>
        <v>14-2016030114-12_41_04</v>
      </c>
      <c r="B2189" s="11" t="s">
        <v>1692</v>
      </c>
      <c r="C2189" s="11">
        <v>0</v>
      </c>
      <c r="D2189" s="11">
        <v>0</v>
      </c>
      <c r="E2189" s="11">
        <v>0</v>
      </c>
      <c r="F2189" s="11">
        <v>1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1</v>
      </c>
      <c r="Q2189" s="11">
        <v>2016030114</v>
      </c>
      <c r="R2189" s="11">
        <v>14</v>
      </c>
    </row>
    <row r="2190" spans="1:18">
      <c r="A2190" t="str">
        <f t="shared" si="34"/>
        <v>14-2016030114-12_46_03</v>
      </c>
      <c r="B2190" s="11" t="s">
        <v>1694</v>
      </c>
      <c r="C2190" s="11">
        <v>0</v>
      </c>
      <c r="D2190" s="11">
        <v>0</v>
      </c>
      <c r="E2190" s="11">
        <v>0</v>
      </c>
      <c r="F2190" s="11">
        <v>1</v>
      </c>
      <c r="G2190" s="11">
        <v>0</v>
      </c>
      <c r="H2190" s="11">
        <v>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0</v>
      </c>
      <c r="P2190" s="11">
        <v>1</v>
      </c>
      <c r="Q2190" s="11">
        <v>2016030114</v>
      </c>
      <c r="R2190" s="11">
        <v>14</v>
      </c>
    </row>
    <row r="2191" spans="1:18">
      <c r="A2191" t="str">
        <f t="shared" si="34"/>
        <v>14-2016030114-12_51_03</v>
      </c>
      <c r="B2191" s="11" t="s">
        <v>1695</v>
      </c>
      <c r="C2191" s="11">
        <v>0</v>
      </c>
      <c r="D2191" s="11">
        <v>0</v>
      </c>
      <c r="E2191" s="11">
        <v>0</v>
      </c>
      <c r="F2191" s="11">
        <v>1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1</v>
      </c>
      <c r="Q2191" s="11">
        <v>2016030114</v>
      </c>
      <c r="R2191" s="11">
        <v>14</v>
      </c>
    </row>
    <row r="2192" spans="1:18">
      <c r="A2192" t="str">
        <f t="shared" si="34"/>
        <v>14-2016030114-12_56_03</v>
      </c>
      <c r="B2192" s="11" t="s">
        <v>1696</v>
      </c>
      <c r="C2192" s="11">
        <v>0</v>
      </c>
      <c r="D2192" s="11">
        <v>0</v>
      </c>
      <c r="E2192" s="11">
        <v>0</v>
      </c>
      <c r="F2192" s="11">
        <v>1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1</v>
      </c>
      <c r="Q2192" s="11">
        <v>2016030114</v>
      </c>
      <c r="R2192" s="11">
        <v>14</v>
      </c>
    </row>
    <row r="2193" spans="1:18">
      <c r="A2193" t="str">
        <f t="shared" si="34"/>
        <v>14-2016030114-13_01_03</v>
      </c>
      <c r="B2193" s="11" t="s">
        <v>1697</v>
      </c>
      <c r="C2193" s="11">
        <v>0</v>
      </c>
      <c r="D2193" s="11">
        <v>0</v>
      </c>
      <c r="E2193" s="11">
        <v>0</v>
      </c>
      <c r="F2193" s="11">
        <v>1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1</v>
      </c>
      <c r="Q2193" s="11">
        <v>2016030114</v>
      </c>
      <c r="R2193" s="11">
        <v>14</v>
      </c>
    </row>
    <row r="2194" spans="1:18">
      <c r="A2194" t="str">
        <f t="shared" si="34"/>
        <v>14-2016030114-13_06_02</v>
      </c>
      <c r="B2194" s="11" t="s">
        <v>1698</v>
      </c>
      <c r="C2194" s="11">
        <v>0</v>
      </c>
      <c r="D2194" s="11">
        <v>0</v>
      </c>
      <c r="E2194" s="11">
        <v>0</v>
      </c>
      <c r="F2194" s="11">
        <v>1</v>
      </c>
      <c r="G2194" s="11">
        <v>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11">
        <v>1</v>
      </c>
      <c r="Q2194" s="11">
        <v>2016030114</v>
      </c>
      <c r="R2194" s="11">
        <v>14</v>
      </c>
    </row>
    <row r="2195" spans="1:18">
      <c r="A2195" t="str">
        <f t="shared" si="34"/>
        <v>14-2016030114-13_11_02</v>
      </c>
      <c r="B2195" s="11" t="s">
        <v>1699</v>
      </c>
      <c r="C2195" s="11">
        <v>0</v>
      </c>
      <c r="D2195" s="11">
        <v>0</v>
      </c>
      <c r="E2195" s="11">
        <v>0</v>
      </c>
      <c r="F2195" s="11">
        <v>1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1</v>
      </c>
      <c r="Q2195" s="11">
        <v>2016030114</v>
      </c>
      <c r="R2195" s="11">
        <v>14</v>
      </c>
    </row>
    <row r="2196" spans="1:18">
      <c r="A2196" t="str">
        <f t="shared" si="34"/>
        <v>14-2016030114-13_16_02</v>
      </c>
      <c r="B2196" s="11" t="s">
        <v>1700</v>
      </c>
      <c r="C2196" s="11">
        <v>0</v>
      </c>
      <c r="D2196" s="11">
        <v>0</v>
      </c>
      <c r="E2196" s="11">
        <v>0</v>
      </c>
      <c r="F2196" s="11">
        <v>1</v>
      </c>
      <c r="G2196" s="11">
        <v>0</v>
      </c>
      <c r="H2196" s="11">
        <v>0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1</v>
      </c>
      <c r="Q2196" s="11">
        <v>2016030114</v>
      </c>
      <c r="R2196" s="11">
        <v>14</v>
      </c>
    </row>
    <row r="2197" spans="1:18">
      <c r="A2197" t="str">
        <f t="shared" si="34"/>
        <v>14-2016030114-13_21_02</v>
      </c>
      <c r="B2197" s="11" t="s">
        <v>1701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1</v>
      </c>
      <c r="O2197" s="11">
        <v>0</v>
      </c>
      <c r="P2197" s="11">
        <v>0</v>
      </c>
      <c r="Q2197" s="11">
        <v>2016030114</v>
      </c>
      <c r="R2197" s="11">
        <v>14</v>
      </c>
    </row>
    <row r="2198" spans="1:18">
      <c r="A2198" t="str">
        <f t="shared" si="34"/>
        <v>14-2016030114-13_26_01</v>
      </c>
      <c r="B2198" s="11" t="s">
        <v>1702</v>
      </c>
      <c r="C2198" s="11">
        <v>0</v>
      </c>
      <c r="D2198" s="11">
        <v>0</v>
      </c>
      <c r="E2198" s="11">
        <v>0</v>
      </c>
      <c r="F2198" s="11">
        <v>1</v>
      </c>
      <c r="G2198" s="11">
        <v>0</v>
      </c>
      <c r="H2198" s="11">
        <v>0</v>
      </c>
      <c r="I2198" s="11">
        <v>0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0</v>
      </c>
      <c r="P2198" s="11">
        <v>1</v>
      </c>
      <c r="Q2198" s="11">
        <v>2016030114</v>
      </c>
      <c r="R2198" s="11">
        <v>14</v>
      </c>
    </row>
    <row r="2199" spans="1:18">
      <c r="A2199" t="str">
        <f t="shared" si="34"/>
        <v>14-2016030114-13_31_01</v>
      </c>
      <c r="B2199" s="11" t="s">
        <v>1703</v>
      </c>
      <c r="C2199" s="11">
        <v>0</v>
      </c>
      <c r="D2199" s="11">
        <v>0</v>
      </c>
      <c r="E2199" s="11">
        <v>0</v>
      </c>
      <c r="F2199" s="11">
        <v>1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1</v>
      </c>
      <c r="Q2199" s="11">
        <v>2016030114</v>
      </c>
      <c r="R2199" s="11">
        <v>14</v>
      </c>
    </row>
    <row r="2200" spans="1:18">
      <c r="A2200" t="str">
        <f t="shared" si="34"/>
        <v>14-2016030114-13_36_01</v>
      </c>
      <c r="B2200" s="11" t="s">
        <v>1705</v>
      </c>
      <c r="C2200" s="11">
        <v>0</v>
      </c>
      <c r="D2200" s="11">
        <v>0</v>
      </c>
      <c r="E2200" s="11">
        <v>0</v>
      </c>
      <c r="F2200" s="11">
        <v>1</v>
      </c>
      <c r="G2200" s="11">
        <v>0</v>
      </c>
      <c r="H2200" s="11">
        <v>0</v>
      </c>
      <c r="I2200" s="11">
        <v>0</v>
      </c>
      <c r="J2200" s="11">
        <v>0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  <c r="P2200" s="11">
        <v>1</v>
      </c>
      <c r="Q2200" s="11">
        <v>2016030114</v>
      </c>
      <c r="R2200" s="11">
        <v>14</v>
      </c>
    </row>
    <row r="2201" spans="1:18">
      <c r="A2201" t="str">
        <f t="shared" si="34"/>
        <v>14-2016030114-13_41_01</v>
      </c>
      <c r="B2201" s="11" t="s">
        <v>1706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1</v>
      </c>
      <c r="O2201" s="11">
        <v>0</v>
      </c>
      <c r="P2201" s="11">
        <v>0</v>
      </c>
      <c r="Q2201" s="11">
        <v>2016030114</v>
      </c>
      <c r="R2201" s="11">
        <v>14</v>
      </c>
    </row>
    <row r="2202" spans="1:18">
      <c r="A2202" t="str">
        <f t="shared" si="34"/>
        <v>14-2016030114-13_46_00</v>
      </c>
      <c r="B2202" s="11" t="s">
        <v>1707</v>
      </c>
      <c r="C2202" s="11">
        <v>0</v>
      </c>
      <c r="D2202" s="11">
        <v>0</v>
      </c>
      <c r="E2202" s="11">
        <v>0</v>
      </c>
      <c r="F2202" s="11">
        <v>1</v>
      </c>
      <c r="G2202" s="11">
        <v>0</v>
      </c>
      <c r="H2202" s="11">
        <v>0</v>
      </c>
      <c r="I2202" s="11">
        <v>0</v>
      </c>
      <c r="J2202" s="11">
        <v>0</v>
      </c>
      <c r="K2202" s="11">
        <v>0</v>
      </c>
      <c r="L2202" s="11">
        <v>0</v>
      </c>
      <c r="M2202" s="11">
        <v>0</v>
      </c>
      <c r="N2202" s="11">
        <v>0</v>
      </c>
      <c r="O2202" s="11">
        <v>0</v>
      </c>
      <c r="P2202" s="11">
        <v>1</v>
      </c>
      <c r="Q2202" s="11">
        <v>2016030114</v>
      </c>
      <c r="R2202" s="11">
        <v>14</v>
      </c>
    </row>
    <row r="2203" spans="1:18">
      <c r="A2203" t="str">
        <f t="shared" si="34"/>
        <v>14-2016030114-13_51_00</v>
      </c>
      <c r="B2203" s="11" t="s">
        <v>1708</v>
      </c>
      <c r="C2203" s="11">
        <v>0</v>
      </c>
      <c r="D2203" s="11">
        <v>0</v>
      </c>
      <c r="E2203" s="11">
        <v>0</v>
      </c>
      <c r="F2203" s="11">
        <v>1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1</v>
      </c>
      <c r="Q2203" s="11">
        <v>2016030114</v>
      </c>
      <c r="R2203" s="11">
        <v>14</v>
      </c>
    </row>
    <row r="2204" spans="1:18">
      <c r="A2204" t="str">
        <f t="shared" si="34"/>
        <v>14-2016030114-13_56_00</v>
      </c>
      <c r="B2204" s="11" t="s">
        <v>1709</v>
      </c>
      <c r="C2204" s="11">
        <v>0</v>
      </c>
      <c r="D2204" s="11">
        <v>0</v>
      </c>
      <c r="E2204" s="11">
        <v>0</v>
      </c>
      <c r="F2204" s="11">
        <v>1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11">
        <v>0</v>
      </c>
      <c r="P2204" s="11">
        <v>1</v>
      </c>
      <c r="Q2204" s="11">
        <v>2016030114</v>
      </c>
      <c r="R2204" s="11">
        <v>14</v>
      </c>
    </row>
    <row r="2205" spans="1:18">
      <c r="A2205" t="str">
        <f t="shared" si="34"/>
        <v>14-2016030114-14_01_00</v>
      </c>
      <c r="B2205" s="11" t="s">
        <v>1710</v>
      </c>
      <c r="C2205" s="11">
        <v>0</v>
      </c>
      <c r="D2205" s="11">
        <v>0</v>
      </c>
      <c r="E2205" s="11">
        <v>0</v>
      </c>
      <c r="F2205" s="11">
        <v>1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1</v>
      </c>
      <c r="Q2205" s="11">
        <v>2016030114</v>
      </c>
      <c r="R2205" s="11">
        <v>14</v>
      </c>
    </row>
    <row r="2206" spans="1:18">
      <c r="A2206" t="str">
        <f t="shared" si="34"/>
        <v>14-2016030114-14_05_59</v>
      </c>
      <c r="B2206" s="11" t="s">
        <v>1711</v>
      </c>
      <c r="C2206" s="11">
        <v>0</v>
      </c>
      <c r="D2206" s="11">
        <v>0</v>
      </c>
      <c r="E2206" s="11">
        <v>0</v>
      </c>
      <c r="F2206" s="11">
        <v>1</v>
      </c>
      <c r="G2206" s="11">
        <v>0</v>
      </c>
      <c r="H2206" s="11">
        <v>0</v>
      </c>
      <c r="I2206" s="11">
        <v>0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11">
        <v>1</v>
      </c>
      <c r="Q2206" s="11">
        <v>2016030114</v>
      </c>
      <c r="R2206" s="11">
        <v>14</v>
      </c>
    </row>
    <row r="2207" spans="1:18">
      <c r="A2207" t="str">
        <f t="shared" si="34"/>
        <v>15-2016022615-12_49_47</v>
      </c>
      <c r="B2207" s="11" t="s">
        <v>1712</v>
      </c>
      <c r="C2207" s="11">
        <v>0</v>
      </c>
      <c r="D2207" s="11">
        <v>0</v>
      </c>
      <c r="E2207" s="11">
        <v>0</v>
      </c>
      <c r="F2207" s="11">
        <v>1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1</v>
      </c>
      <c r="Q2207" s="11">
        <v>2016022615</v>
      </c>
      <c r="R2207" s="11">
        <v>15</v>
      </c>
    </row>
    <row r="2208" spans="1:18">
      <c r="A2208" t="str">
        <f t="shared" si="34"/>
        <v>15-2016022615-12_54_46</v>
      </c>
      <c r="B2208" s="11" t="s">
        <v>5074</v>
      </c>
      <c r="C2208" s="11">
        <v>0</v>
      </c>
      <c r="D2208" s="11">
        <v>0</v>
      </c>
      <c r="E2208" s="11">
        <v>0</v>
      </c>
      <c r="F2208" s="11">
        <v>0</v>
      </c>
      <c r="G2208" s="11">
        <v>0</v>
      </c>
      <c r="H2208" s="11">
        <v>0</v>
      </c>
      <c r="I2208" s="11">
        <v>0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11">
        <v>1</v>
      </c>
      <c r="P2208" s="11">
        <v>0</v>
      </c>
      <c r="Q2208" s="11">
        <v>2016022615</v>
      </c>
      <c r="R2208" s="11">
        <v>15</v>
      </c>
    </row>
    <row r="2209" spans="1:18">
      <c r="A2209" t="str">
        <f t="shared" si="34"/>
        <v>15-2016022615-12_59_46</v>
      </c>
      <c r="B2209" s="11" t="s">
        <v>1714</v>
      </c>
      <c r="C2209" s="11">
        <v>0</v>
      </c>
      <c r="D2209" s="11">
        <v>0</v>
      </c>
      <c r="E2209" s="11">
        <v>0</v>
      </c>
      <c r="F2209" s="11">
        <v>1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1</v>
      </c>
      <c r="Q2209" s="11">
        <v>2016022615</v>
      </c>
      <c r="R2209" s="11">
        <v>15</v>
      </c>
    </row>
    <row r="2210" spans="1:18">
      <c r="A2210" t="str">
        <f t="shared" si="34"/>
        <v>15-2016022615-13_04_45</v>
      </c>
      <c r="B2210" s="11" t="s">
        <v>1715</v>
      </c>
      <c r="C2210" s="11">
        <v>0</v>
      </c>
      <c r="D2210" s="11">
        <v>1</v>
      </c>
      <c r="E2210" s="11">
        <v>0</v>
      </c>
      <c r="F2210" s="11">
        <v>0</v>
      </c>
      <c r="G2210" s="11">
        <v>0</v>
      </c>
      <c r="H2210" s="11">
        <v>1</v>
      </c>
      <c r="I2210" s="11">
        <v>0</v>
      </c>
      <c r="J2210" s="11">
        <v>0</v>
      </c>
      <c r="K2210" s="11">
        <v>0</v>
      </c>
      <c r="L2210" s="11">
        <v>0</v>
      </c>
      <c r="M2210" s="11">
        <v>0</v>
      </c>
      <c r="N2210" s="11">
        <v>0</v>
      </c>
      <c r="O2210" s="11">
        <v>0</v>
      </c>
      <c r="P2210" s="11">
        <v>0</v>
      </c>
      <c r="Q2210" s="11">
        <v>2016022615</v>
      </c>
      <c r="R2210" s="11">
        <v>15</v>
      </c>
    </row>
    <row r="2211" spans="1:18">
      <c r="A2211" t="str">
        <f t="shared" si="34"/>
        <v>15-2016022615-13_09_45</v>
      </c>
      <c r="B2211" s="11" t="s">
        <v>1719</v>
      </c>
      <c r="C2211" s="11">
        <v>0</v>
      </c>
      <c r="D2211" s="11">
        <v>1</v>
      </c>
      <c r="E2211" s="11">
        <v>0</v>
      </c>
      <c r="F2211" s="11">
        <v>0</v>
      </c>
      <c r="G2211" s="11">
        <v>0</v>
      </c>
      <c r="H2211" s="11">
        <v>1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2016022615</v>
      </c>
      <c r="R2211" s="11">
        <v>15</v>
      </c>
    </row>
    <row r="2212" spans="1:18">
      <c r="A2212" t="str">
        <f t="shared" si="34"/>
        <v>15-2016022615-13_14_44</v>
      </c>
      <c r="B2212" s="11" t="s">
        <v>5075</v>
      </c>
      <c r="C2212" s="11">
        <v>0</v>
      </c>
      <c r="D2212" s="11">
        <v>0</v>
      </c>
      <c r="E2212" s="11">
        <v>0</v>
      </c>
      <c r="F2212" s="11">
        <v>0</v>
      </c>
      <c r="G2212" s="11">
        <v>0</v>
      </c>
      <c r="H2212" s="11">
        <v>0</v>
      </c>
      <c r="I2212" s="11">
        <v>0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  <c r="O2212" s="11">
        <v>1</v>
      </c>
      <c r="P2212" s="11">
        <v>0</v>
      </c>
      <c r="Q2212" s="11">
        <v>2016022615</v>
      </c>
      <c r="R2212" s="11">
        <v>15</v>
      </c>
    </row>
    <row r="2213" spans="1:18">
      <c r="A2213" t="str">
        <f t="shared" si="34"/>
        <v>15-2016022615-13_19_44</v>
      </c>
      <c r="B2213" s="11" t="s">
        <v>5076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1</v>
      </c>
      <c r="P2213" s="11">
        <v>0</v>
      </c>
      <c r="Q2213" s="11">
        <v>2016022615</v>
      </c>
      <c r="R2213" s="11">
        <v>15</v>
      </c>
    </row>
    <row r="2214" spans="1:18">
      <c r="A2214" t="str">
        <f t="shared" si="34"/>
        <v>15-2016022615-13_24_44</v>
      </c>
      <c r="B2214" s="11" t="s">
        <v>5077</v>
      </c>
      <c r="C2214" s="11">
        <v>0</v>
      </c>
      <c r="D2214" s="11">
        <v>0</v>
      </c>
      <c r="E2214" s="11">
        <v>0</v>
      </c>
      <c r="F2214" s="11">
        <v>0</v>
      </c>
      <c r="G2214" s="11">
        <v>0</v>
      </c>
      <c r="H2214" s="11">
        <v>0</v>
      </c>
      <c r="I2214" s="11">
        <v>0</v>
      </c>
      <c r="J2214" s="11">
        <v>0</v>
      </c>
      <c r="K2214" s="11">
        <v>0</v>
      </c>
      <c r="L2214" s="11">
        <v>0</v>
      </c>
      <c r="M2214" s="11">
        <v>0</v>
      </c>
      <c r="N2214" s="11">
        <v>0</v>
      </c>
      <c r="O2214" s="11">
        <v>1</v>
      </c>
      <c r="P2214" s="11">
        <v>0</v>
      </c>
      <c r="Q2214" s="11">
        <v>2016022615</v>
      </c>
      <c r="R2214" s="11">
        <v>15</v>
      </c>
    </row>
    <row r="2215" spans="1:18">
      <c r="A2215" t="str">
        <f t="shared" si="34"/>
        <v>15-2016022615-14_23_08</v>
      </c>
      <c r="B2215" s="11" t="s">
        <v>5078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1</v>
      </c>
      <c r="P2215" s="11">
        <v>0</v>
      </c>
      <c r="Q2215" s="11">
        <v>2016022615</v>
      </c>
      <c r="R2215" s="11">
        <v>15</v>
      </c>
    </row>
    <row r="2216" spans="1:18">
      <c r="A2216" t="str">
        <f t="shared" si="34"/>
        <v>15-2016022615-14_28_08</v>
      </c>
      <c r="B2216" s="11" t="s">
        <v>5079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1</v>
      </c>
      <c r="P2216" s="11">
        <v>0</v>
      </c>
      <c r="Q2216" s="11">
        <v>2016022615</v>
      </c>
      <c r="R2216" s="11">
        <v>15</v>
      </c>
    </row>
    <row r="2217" spans="1:18">
      <c r="A2217" t="str">
        <f t="shared" si="34"/>
        <v>15-2016022615-14_33_07</v>
      </c>
      <c r="B2217" s="11" t="s">
        <v>5080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1</v>
      </c>
      <c r="P2217" s="11">
        <v>0</v>
      </c>
      <c r="Q2217" s="11">
        <v>2016022615</v>
      </c>
      <c r="R2217" s="11">
        <v>15</v>
      </c>
    </row>
    <row r="2218" spans="1:18">
      <c r="A2218" t="str">
        <f t="shared" si="34"/>
        <v>15-2016022615-14_38_07</v>
      </c>
      <c r="B2218" s="11" t="s">
        <v>5081</v>
      </c>
      <c r="C2218" s="11">
        <v>0</v>
      </c>
      <c r="D2218" s="11">
        <v>0</v>
      </c>
      <c r="E2218" s="11">
        <v>0</v>
      </c>
      <c r="F2218" s="11">
        <v>0</v>
      </c>
      <c r="G2218" s="11">
        <v>0</v>
      </c>
      <c r="H2218" s="11">
        <v>0</v>
      </c>
      <c r="I2218" s="11">
        <v>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11">
        <v>1</v>
      </c>
      <c r="P2218" s="11">
        <v>0</v>
      </c>
      <c r="Q2218" s="11">
        <v>2016022615</v>
      </c>
      <c r="R2218" s="11">
        <v>15</v>
      </c>
    </row>
    <row r="2219" spans="1:18">
      <c r="A2219" t="str">
        <f t="shared" si="34"/>
        <v>15-2016022615-14_43_06</v>
      </c>
      <c r="B2219" s="11" t="s">
        <v>1721</v>
      </c>
      <c r="C2219" s="11">
        <v>0</v>
      </c>
      <c r="D2219" s="11">
        <v>0</v>
      </c>
      <c r="E2219" s="11">
        <v>0</v>
      </c>
      <c r="F2219" s="11">
        <v>1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1</v>
      </c>
      <c r="Q2219" s="11">
        <v>2016022615</v>
      </c>
      <c r="R2219" s="11">
        <v>15</v>
      </c>
    </row>
    <row r="2220" spans="1:18">
      <c r="A2220" t="str">
        <f t="shared" si="34"/>
        <v>15-2016022615-14_48_06</v>
      </c>
      <c r="B2220" s="11" t="s">
        <v>5082</v>
      </c>
      <c r="C2220" s="11">
        <v>0</v>
      </c>
      <c r="D2220" s="11">
        <v>0</v>
      </c>
      <c r="E2220" s="11">
        <v>0</v>
      </c>
      <c r="F2220" s="11">
        <v>0</v>
      </c>
      <c r="G2220" s="11">
        <v>0</v>
      </c>
      <c r="H2220" s="11">
        <v>0</v>
      </c>
      <c r="I2220" s="11">
        <v>0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11">
        <v>1</v>
      </c>
      <c r="P2220" s="11">
        <v>0</v>
      </c>
      <c r="Q2220" s="11">
        <v>2016022615</v>
      </c>
      <c r="R2220" s="11">
        <v>15</v>
      </c>
    </row>
    <row r="2221" spans="1:18">
      <c r="A2221" t="str">
        <f t="shared" si="34"/>
        <v>15-2016022615-14_53_06</v>
      </c>
      <c r="B2221" s="11" t="s">
        <v>1724</v>
      </c>
      <c r="C2221" s="11">
        <v>0</v>
      </c>
      <c r="D2221" s="11">
        <v>0</v>
      </c>
      <c r="E2221" s="11">
        <v>0</v>
      </c>
      <c r="F2221" s="11">
        <v>1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1</v>
      </c>
      <c r="Q2221" s="11">
        <v>2016022615</v>
      </c>
      <c r="R2221" s="11">
        <v>15</v>
      </c>
    </row>
    <row r="2222" spans="1:18">
      <c r="A2222" t="str">
        <f t="shared" si="34"/>
        <v>15-2016022615-14_58_05</v>
      </c>
      <c r="B2222" s="11" t="s">
        <v>1725</v>
      </c>
      <c r="C2222" s="11">
        <v>0</v>
      </c>
      <c r="D2222" s="11">
        <v>0</v>
      </c>
      <c r="E2222" s="11">
        <v>0</v>
      </c>
      <c r="F2222" s="11">
        <v>1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1</v>
      </c>
      <c r="Q2222" s="11">
        <v>2016022615</v>
      </c>
      <c r="R2222" s="11">
        <v>15</v>
      </c>
    </row>
    <row r="2223" spans="1:18">
      <c r="A2223" t="str">
        <f t="shared" si="34"/>
        <v>15-2016022615-16_11_16</v>
      </c>
      <c r="B2223" s="11" t="s">
        <v>5083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1</v>
      </c>
      <c r="P2223" s="11">
        <v>0</v>
      </c>
      <c r="Q2223" s="11">
        <v>2016022615</v>
      </c>
      <c r="R2223" s="11">
        <v>15</v>
      </c>
    </row>
    <row r="2224" spans="1:18">
      <c r="A2224" t="str">
        <f t="shared" si="34"/>
        <v>15-2016022615-16_16_16</v>
      </c>
      <c r="B2224" s="11" t="s">
        <v>5084</v>
      </c>
      <c r="C2224" s="11">
        <v>0</v>
      </c>
      <c r="D2224" s="11">
        <v>0</v>
      </c>
      <c r="E2224" s="11">
        <v>0</v>
      </c>
      <c r="F2224" s="11">
        <v>0</v>
      </c>
      <c r="G2224" s="11">
        <v>0</v>
      </c>
      <c r="H2224" s="11">
        <v>0</v>
      </c>
      <c r="I2224" s="11">
        <v>0</v>
      </c>
      <c r="J2224" s="11">
        <v>0</v>
      </c>
      <c r="K2224" s="11">
        <v>0</v>
      </c>
      <c r="L2224" s="11">
        <v>0</v>
      </c>
      <c r="M2224" s="11">
        <v>0</v>
      </c>
      <c r="N2224" s="11">
        <v>0</v>
      </c>
      <c r="O2224" s="11">
        <v>1</v>
      </c>
      <c r="P2224" s="11">
        <v>0</v>
      </c>
      <c r="Q2224" s="11">
        <v>2016022615</v>
      </c>
      <c r="R2224" s="11">
        <v>15</v>
      </c>
    </row>
    <row r="2225" spans="1:18">
      <c r="A2225" t="str">
        <f t="shared" si="34"/>
        <v>15-2016022615-16_21_15</v>
      </c>
      <c r="B2225" s="11" t="s">
        <v>5085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1</v>
      </c>
      <c r="P2225" s="11">
        <v>0</v>
      </c>
      <c r="Q2225" s="11">
        <v>2016022615</v>
      </c>
      <c r="R2225" s="11">
        <v>15</v>
      </c>
    </row>
    <row r="2226" spans="1:18">
      <c r="A2226" t="str">
        <f t="shared" si="34"/>
        <v>15-2016022615-16_26_15</v>
      </c>
      <c r="B2226" s="11" t="s">
        <v>5086</v>
      </c>
      <c r="C2226" s="11">
        <v>0</v>
      </c>
      <c r="D2226" s="11">
        <v>0</v>
      </c>
      <c r="E2226" s="11">
        <v>0</v>
      </c>
      <c r="F2226" s="11">
        <v>0</v>
      </c>
      <c r="G2226" s="11">
        <v>0</v>
      </c>
      <c r="H2226" s="11">
        <v>0</v>
      </c>
      <c r="I2226" s="11">
        <v>0</v>
      </c>
      <c r="J2226" s="11">
        <v>0</v>
      </c>
      <c r="K2226" s="11">
        <v>0</v>
      </c>
      <c r="L2226" s="11">
        <v>0</v>
      </c>
      <c r="M2226" s="11">
        <v>0</v>
      </c>
      <c r="N2226" s="11">
        <v>0</v>
      </c>
      <c r="O2226" s="11">
        <v>1</v>
      </c>
      <c r="P2226" s="11">
        <v>0</v>
      </c>
      <c r="Q2226" s="11">
        <v>2016022615</v>
      </c>
      <c r="R2226" s="11">
        <v>15</v>
      </c>
    </row>
    <row r="2227" spans="1:18">
      <c r="A2227" t="str">
        <f t="shared" si="34"/>
        <v>15-2016022615-16_31_15</v>
      </c>
      <c r="B2227" s="11" t="s">
        <v>1727</v>
      </c>
      <c r="C2227" s="11">
        <v>0</v>
      </c>
      <c r="D2227" s="11">
        <v>0</v>
      </c>
      <c r="E2227" s="11">
        <v>0</v>
      </c>
      <c r="F2227" s="11">
        <v>1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1</v>
      </c>
      <c r="Q2227" s="11">
        <v>2016022615</v>
      </c>
      <c r="R2227" s="11">
        <v>15</v>
      </c>
    </row>
    <row r="2228" spans="1:18">
      <c r="A2228" t="str">
        <f t="shared" si="34"/>
        <v>15-2016022615-16_36_14</v>
      </c>
      <c r="B2228" s="11" t="s">
        <v>5087</v>
      </c>
      <c r="C2228" s="11">
        <v>0</v>
      </c>
      <c r="D2228" s="11">
        <v>0</v>
      </c>
      <c r="E2228" s="11">
        <v>0</v>
      </c>
      <c r="F2228" s="11">
        <v>0</v>
      </c>
      <c r="G2228" s="11">
        <v>0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11">
        <v>1</v>
      </c>
      <c r="P2228" s="11">
        <v>0</v>
      </c>
      <c r="Q2228" s="11">
        <v>2016022615</v>
      </c>
      <c r="R2228" s="11">
        <v>15</v>
      </c>
    </row>
    <row r="2229" spans="1:18">
      <c r="A2229" t="str">
        <f t="shared" si="34"/>
        <v>15-2016022615-16_41_14</v>
      </c>
      <c r="B2229" s="11" t="s">
        <v>5088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1</v>
      </c>
      <c r="P2229" s="11">
        <v>0</v>
      </c>
      <c r="Q2229" s="11">
        <v>2016022615</v>
      </c>
      <c r="R2229" s="11">
        <v>15</v>
      </c>
    </row>
    <row r="2230" spans="1:18">
      <c r="A2230" t="str">
        <f t="shared" si="34"/>
        <v>15-2016022615-16_46_14</v>
      </c>
      <c r="B2230" s="11" t="s">
        <v>1728</v>
      </c>
      <c r="C2230" s="11">
        <v>0</v>
      </c>
      <c r="D2230" s="11">
        <v>0</v>
      </c>
      <c r="E2230" s="11">
        <v>0</v>
      </c>
      <c r="F2230" s="11">
        <v>1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1</v>
      </c>
      <c r="Q2230" s="11">
        <v>2016022615</v>
      </c>
      <c r="R2230" s="11">
        <v>15</v>
      </c>
    </row>
    <row r="2231" spans="1:18">
      <c r="A2231" t="str">
        <f t="shared" si="34"/>
        <v>15-2016022615-16_51_13</v>
      </c>
      <c r="B2231" s="11" t="s">
        <v>5089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1</v>
      </c>
      <c r="P2231" s="11">
        <v>0</v>
      </c>
      <c r="Q2231" s="11">
        <v>2016022615</v>
      </c>
      <c r="R2231" s="11">
        <v>15</v>
      </c>
    </row>
    <row r="2232" spans="1:18">
      <c r="A2232" t="str">
        <f t="shared" si="34"/>
        <v>15-2016022615-16_56_13</v>
      </c>
      <c r="B2232" s="11" t="s">
        <v>5090</v>
      </c>
      <c r="C2232" s="11">
        <v>0</v>
      </c>
      <c r="D2232" s="11">
        <v>0</v>
      </c>
      <c r="E2232" s="11">
        <v>0</v>
      </c>
      <c r="F2232" s="11">
        <v>0</v>
      </c>
      <c r="G2232" s="11">
        <v>0</v>
      </c>
      <c r="H2232" s="11">
        <v>0</v>
      </c>
      <c r="I2232" s="11">
        <v>0</v>
      </c>
      <c r="J2232" s="11">
        <v>0</v>
      </c>
      <c r="K2232" s="11">
        <v>0</v>
      </c>
      <c r="L2232" s="11">
        <v>0</v>
      </c>
      <c r="M2232" s="11">
        <v>0</v>
      </c>
      <c r="N2232" s="11">
        <v>0</v>
      </c>
      <c r="O2232" s="11">
        <v>1</v>
      </c>
      <c r="P2232" s="11">
        <v>0</v>
      </c>
      <c r="Q2232" s="11">
        <v>2016022615</v>
      </c>
      <c r="R2232" s="11">
        <v>15</v>
      </c>
    </row>
    <row r="2233" spans="1:18">
      <c r="A2233" t="str">
        <f t="shared" si="34"/>
        <v>15-2016022615-17_01_12</v>
      </c>
      <c r="B2233" s="11" t="s">
        <v>1729</v>
      </c>
      <c r="C2233" s="11">
        <v>0</v>
      </c>
      <c r="D2233" s="11">
        <v>0</v>
      </c>
      <c r="E2233" s="11">
        <v>0</v>
      </c>
      <c r="F2233" s="11">
        <v>1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1</v>
      </c>
      <c r="Q2233" s="11">
        <v>2016022615</v>
      </c>
      <c r="R2233" s="11">
        <v>15</v>
      </c>
    </row>
    <row r="2234" spans="1:18">
      <c r="A2234" t="str">
        <f t="shared" si="34"/>
        <v>15-2016022615-17_06_12</v>
      </c>
      <c r="B2234" s="11" t="s">
        <v>1730</v>
      </c>
      <c r="C2234" s="11">
        <v>0</v>
      </c>
      <c r="D2234" s="11">
        <v>0</v>
      </c>
      <c r="E2234" s="11">
        <v>0</v>
      </c>
      <c r="F2234" s="11">
        <v>1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1</v>
      </c>
      <c r="Q2234" s="11">
        <v>2016022615</v>
      </c>
      <c r="R2234" s="11">
        <v>15</v>
      </c>
    </row>
    <row r="2235" spans="1:18">
      <c r="A2235" t="str">
        <f t="shared" si="34"/>
        <v>15-2016022615-17_11_12</v>
      </c>
      <c r="B2235" s="11" t="s">
        <v>5091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1</v>
      </c>
      <c r="P2235" s="11">
        <v>0</v>
      </c>
      <c r="Q2235" s="11">
        <v>2016022615</v>
      </c>
      <c r="R2235" s="11">
        <v>15</v>
      </c>
    </row>
    <row r="2236" spans="1:18">
      <c r="A2236" t="str">
        <f t="shared" si="34"/>
        <v>15-2016022615-17_16_11</v>
      </c>
      <c r="B2236" s="11" t="s">
        <v>5092</v>
      </c>
      <c r="C2236" s="11">
        <v>0</v>
      </c>
      <c r="D2236" s="11">
        <v>0</v>
      </c>
      <c r="E2236" s="11">
        <v>0</v>
      </c>
      <c r="F2236" s="11">
        <v>0</v>
      </c>
      <c r="G2236" s="11">
        <v>0</v>
      </c>
      <c r="H2236" s="11">
        <v>0</v>
      </c>
      <c r="I2236" s="11">
        <v>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11">
        <v>1</v>
      </c>
      <c r="P2236" s="11">
        <v>0</v>
      </c>
      <c r="Q2236" s="11">
        <v>2016022615</v>
      </c>
      <c r="R2236" s="11">
        <v>15</v>
      </c>
    </row>
    <row r="2237" spans="1:18">
      <c r="A2237" t="str">
        <f t="shared" si="34"/>
        <v>15-2016022615-17_21_11</v>
      </c>
      <c r="B2237" s="11" t="s">
        <v>5093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1</v>
      </c>
      <c r="P2237" s="11">
        <v>0</v>
      </c>
      <c r="Q2237" s="11">
        <v>2016022615</v>
      </c>
      <c r="R2237" s="11">
        <v>15</v>
      </c>
    </row>
    <row r="2238" spans="1:18">
      <c r="A2238" t="str">
        <f t="shared" si="34"/>
        <v>15-2016022615-17_26_10</v>
      </c>
      <c r="B2238" s="11" t="s">
        <v>5094</v>
      </c>
      <c r="C2238" s="11">
        <v>0</v>
      </c>
      <c r="D2238" s="11">
        <v>0</v>
      </c>
      <c r="E2238" s="11">
        <v>0</v>
      </c>
      <c r="F2238" s="11">
        <v>0</v>
      </c>
      <c r="G2238" s="11">
        <v>0</v>
      </c>
      <c r="H2238" s="11">
        <v>0</v>
      </c>
      <c r="I2238" s="11">
        <v>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1</v>
      </c>
      <c r="P2238" s="11">
        <v>0</v>
      </c>
      <c r="Q2238" s="11">
        <v>2016022615</v>
      </c>
      <c r="R2238" s="11">
        <v>15</v>
      </c>
    </row>
    <row r="2239" spans="1:18">
      <c r="A2239" t="str">
        <f t="shared" si="34"/>
        <v>15-2016022615-17_31_10</v>
      </c>
      <c r="B2239" s="11" t="s">
        <v>5095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1</v>
      </c>
      <c r="P2239" s="11">
        <v>0</v>
      </c>
      <c r="Q2239" s="11">
        <v>2016022615</v>
      </c>
      <c r="R2239" s="11">
        <v>15</v>
      </c>
    </row>
    <row r="2240" spans="1:18">
      <c r="A2240" t="str">
        <f t="shared" si="34"/>
        <v>15-2016022615-17_36_10</v>
      </c>
      <c r="B2240" s="11" t="s">
        <v>5096</v>
      </c>
      <c r="C2240" s="11">
        <v>0</v>
      </c>
      <c r="D2240" s="11">
        <v>0</v>
      </c>
      <c r="E2240" s="11">
        <v>0</v>
      </c>
      <c r="F2240" s="11">
        <v>0</v>
      </c>
      <c r="G2240" s="11">
        <v>0</v>
      </c>
      <c r="H2240" s="11">
        <v>0</v>
      </c>
      <c r="I2240" s="11">
        <v>0</v>
      </c>
      <c r="J2240" s="11">
        <v>0</v>
      </c>
      <c r="K2240" s="11">
        <v>0</v>
      </c>
      <c r="L2240" s="11">
        <v>0</v>
      </c>
      <c r="M2240" s="11">
        <v>0</v>
      </c>
      <c r="N2240" s="11">
        <v>0</v>
      </c>
      <c r="O2240" s="11">
        <v>1</v>
      </c>
      <c r="P2240" s="11">
        <v>0</v>
      </c>
      <c r="Q2240" s="11">
        <v>2016022615</v>
      </c>
      <c r="R2240" s="11">
        <v>15</v>
      </c>
    </row>
    <row r="2241" spans="1:18">
      <c r="A2241" t="str">
        <f t="shared" si="34"/>
        <v>15-2016022615-17_41_09</v>
      </c>
      <c r="B2241" s="11" t="s">
        <v>1731</v>
      </c>
      <c r="C2241" s="11">
        <v>0</v>
      </c>
      <c r="D2241" s="11">
        <v>0</v>
      </c>
      <c r="E2241" s="11">
        <v>0</v>
      </c>
      <c r="F2241" s="11">
        <v>1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1</v>
      </c>
      <c r="Q2241" s="11">
        <v>2016022615</v>
      </c>
      <c r="R2241" s="11">
        <v>15</v>
      </c>
    </row>
    <row r="2242" spans="1:18">
      <c r="A2242" t="str">
        <f t="shared" ref="A2242:A2305" si="35">R2242&amp;"-"&amp;Q2242&amp;"-"&amp;B2242</f>
        <v>15-2016022615-17_46_09</v>
      </c>
      <c r="B2242" s="11" t="s">
        <v>5097</v>
      </c>
      <c r="C2242" s="11">
        <v>0</v>
      </c>
      <c r="D2242" s="11">
        <v>0</v>
      </c>
      <c r="E2242" s="11">
        <v>0</v>
      </c>
      <c r="F2242" s="11">
        <v>0</v>
      </c>
      <c r="G2242" s="11">
        <v>0</v>
      </c>
      <c r="H2242" s="11">
        <v>0</v>
      </c>
      <c r="I2242" s="11">
        <v>0</v>
      </c>
      <c r="J2242" s="11">
        <v>0</v>
      </c>
      <c r="K2242" s="11">
        <v>0</v>
      </c>
      <c r="L2242" s="11">
        <v>0</v>
      </c>
      <c r="M2242" s="11">
        <v>0</v>
      </c>
      <c r="N2242" s="11">
        <v>0</v>
      </c>
      <c r="O2242" s="11">
        <v>1</v>
      </c>
      <c r="P2242" s="11">
        <v>0</v>
      </c>
      <c r="Q2242" s="11">
        <v>2016022615</v>
      </c>
      <c r="R2242" s="11">
        <v>15</v>
      </c>
    </row>
    <row r="2243" spans="1:18">
      <c r="A2243" t="str">
        <f t="shared" si="35"/>
        <v>15-2016022615-17_51_09</v>
      </c>
      <c r="B2243" s="11" t="s">
        <v>5098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1</v>
      </c>
      <c r="P2243" s="11">
        <v>0</v>
      </c>
      <c r="Q2243" s="11">
        <v>2016022615</v>
      </c>
      <c r="R2243" s="11">
        <v>15</v>
      </c>
    </row>
    <row r="2244" spans="1:18">
      <c r="A2244" t="str">
        <f t="shared" si="35"/>
        <v>15-2016022615-17_56_08</v>
      </c>
      <c r="B2244" s="11" t="s">
        <v>5099</v>
      </c>
      <c r="C2244" s="11">
        <v>0</v>
      </c>
      <c r="D2244" s="11">
        <v>0</v>
      </c>
      <c r="E2244" s="11">
        <v>0</v>
      </c>
      <c r="F2244" s="11">
        <v>0</v>
      </c>
      <c r="G2244" s="11">
        <v>0</v>
      </c>
      <c r="H2244" s="11">
        <v>0</v>
      </c>
      <c r="I2244" s="11">
        <v>0</v>
      </c>
      <c r="J2244" s="11">
        <v>0</v>
      </c>
      <c r="K2244" s="11">
        <v>0</v>
      </c>
      <c r="L2244" s="11">
        <v>0</v>
      </c>
      <c r="M2244" s="11">
        <v>0</v>
      </c>
      <c r="N2244" s="11">
        <v>0</v>
      </c>
      <c r="O2244" s="11">
        <v>1</v>
      </c>
      <c r="P2244" s="11">
        <v>0</v>
      </c>
      <c r="Q2244" s="11">
        <v>2016022615</v>
      </c>
      <c r="R2244" s="11">
        <v>15</v>
      </c>
    </row>
    <row r="2245" spans="1:18">
      <c r="A2245" t="str">
        <f t="shared" si="35"/>
        <v>15-2016022615-18_01_08</v>
      </c>
      <c r="B2245" s="11" t="s">
        <v>5100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1</v>
      </c>
      <c r="P2245" s="11">
        <v>0</v>
      </c>
      <c r="Q2245" s="11">
        <v>2016022615</v>
      </c>
      <c r="R2245" s="11">
        <v>15</v>
      </c>
    </row>
    <row r="2246" spans="1:18">
      <c r="A2246" t="str">
        <f t="shared" si="35"/>
        <v>15-2016022615-18_06_07</v>
      </c>
      <c r="B2246" s="11" t="s">
        <v>1732</v>
      </c>
      <c r="C2246" s="11">
        <v>0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0</v>
      </c>
      <c r="N2246" s="11">
        <v>1</v>
      </c>
      <c r="O2246" s="11">
        <v>0</v>
      </c>
      <c r="P2246" s="11">
        <v>0</v>
      </c>
      <c r="Q2246" s="11">
        <v>2016022615</v>
      </c>
      <c r="R2246" s="11">
        <v>15</v>
      </c>
    </row>
    <row r="2247" spans="1:18">
      <c r="A2247" t="str">
        <f t="shared" si="35"/>
        <v>15-2016022615-18_11_07</v>
      </c>
      <c r="B2247" s="11" t="s">
        <v>1733</v>
      </c>
      <c r="C2247" s="11">
        <v>0</v>
      </c>
      <c r="D2247" s="11">
        <v>0</v>
      </c>
      <c r="E2247" s="11">
        <v>0</v>
      </c>
      <c r="F2247" s="11">
        <v>1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1</v>
      </c>
      <c r="Q2247" s="11">
        <v>2016022615</v>
      </c>
      <c r="R2247" s="11">
        <v>15</v>
      </c>
    </row>
    <row r="2248" spans="1:18">
      <c r="A2248" t="str">
        <f t="shared" si="35"/>
        <v>15-2016022615-18_16_07</v>
      </c>
      <c r="B2248" s="11" t="s">
        <v>1735</v>
      </c>
      <c r="C2248" s="11">
        <v>0</v>
      </c>
      <c r="D2248" s="11">
        <v>0</v>
      </c>
      <c r="E2248" s="11">
        <v>0</v>
      </c>
      <c r="F2248" s="11">
        <v>1</v>
      </c>
      <c r="G2248" s="11">
        <v>0</v>
      </c>
      <c r="H2248" s="11">
        <v>0</v>
      </c>
      <c r="I2248" s="11">
        <v>0</v>
      </c>
      <c r="J2248" s="11">
        <v>0</v>
      </c>
      <c r="K2248" s="11">
        <v>0</v>
      </c>
      <c r="L2248" s="11">
        <v>0</v>
      </c>
      <c r="M2248" s="11">
        <v>0</v>
      </c>
      <c r="N2248" s="11">
        <v>0</v>
      </c>
      <c r="O2248" s="11">
        <v>0</v>
      </c>
      <c r="P2248" s="11">
        <v>1</v>
      </c>
      <c r="Q2248" s="11">
        <v>2016022615</v>
      </c>
      <c r="R2248" s="11">
        <v>15</v>
      </c>
    </row>
    <row r="2249" spans="1:18">
      <c r="A2249" t="str">
        <f t="shared" si="35"/>
        <v>15-2016022615-18_21_06</v>
      </c>
      <c r="B2249" s="11" t="s">
        <v>1737</v>
      </c>
      <c r="C2249" s="11">
        <v>0</v>
      </c>
      <c r="D2249" s="11">
        <v>0</v>
      </c>
      <c r="E2249" s="11">
        <v>0</v>
      </c>
      <c r="F2249" s="11">
        <v>1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1</v>
      </c>
      <c r="Q2249" s="11">
        <v>2016022615</v>
      </c>
      <c r="R2249" s="11">
        <v>15</v>
      </c>
    </row>
    <row r="2250" spans="1:18">
      <c r="A2250" t="str">
        <f t="shared" si="35"/>
        <v>15-2016022715-14_09_29</v>
      </c>
      <c r="B2250" s="11" t="s">
        <v>1739</v>
      </c>
      <c r="C2250" s="11">
        <v>0</v>
      </c>
      <c r="D2250" s="11">
        <v>0</v>
      </c>
      <c r="E2250" s="11">
        <v>0</v>
      </c>
      <c r="F2250" s="11">
        <v>0</v>
      </c>
      <c r="G2250" s="11">
        <v>0</v>
      </c>
      <c r="H2250" s="11">
        <v>0</v>
      </c>
      <c r="I2250" s="11">
        <v>0</v>
      </c>
      <c r="J2250" s="11">
        <v>0</v>
      </c>
      <c r="K2250" s="11">
        <v>0</v>
      </c>
      <c r="L2250" s="11">
        <v>0</v>
      </c>
      <c r="M2250" s="11">
        <v>0</v>
      </c>
      <c r="N2250" s="11">
        <v>1</v>
      </c>
      <c r="O2250" s="11">
        <v>0</v>
      </c>
      <c r="P2250" s="11">
        <v>0</v>
      </c>
      <c r="Q2250" s="11">
        <v>2016022715</v>
      </c>
      <c r="R2250" s="11">
        <v>15</v>
      </c>
    </row>
    <row r="2251" spans="1:18">
      <c r="A2251" t="str">
        <f t="shared" si="35"/>
        <v>15-2016022715-14_14_28</v>
      </c>
      <c r="B2251" s="11" t="s">
        <v>1740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1</v>
      </c>
      <c r="O2251" s="11">
        <v>0</v>
      </c>
      <c r="P2251" s="11">
        <v>0</v>
      </c>
      <c r="Q2251" s="11">
        <v>2016022715</v>
      </c>
      <c r="R2251" s="11">
        <v>15</v>
      </c>
    </row>
    <row r="2252" spans="1:18">
      <c r="A2252" t="str">
        <f t="shared" si="35"/>
        <v>15-2016022715-14_19_28</v>
      </c>
      <c r="B2252" s="11" t="s">
        <v>1741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1</v>
      </c>
      <c r="O2252" s="11">
        <v>0</v>
      </c>
      <c r="P2252" s="11">
        <v>0</v>
      </c>
      <c r="Q2252" s="11">
        <v>2016022715</v>
      </c>
      <c r="R2252" s="11">
        <v>15</v>
      </c>
    </row>
    <row r="2253" spans="1:18">
      <c r="A2253" t="str">
        <f t="shared" si="35"/>
        <v>15-2016022715-14_24_28</v>
      </c>
      <c r="B2253" s="11" t="s">
        <v>1742</v>
      </c>
      <c r="C2253" s="11">
        <v>0</v>
      </c>
      <c r="D2253" s="11">
        <v>0</v>
      </c>
      <c r="E2253" s="11">
        <v>0</v>
      </c>
      <c r="F2253" s="11">
        <v>1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1</v>
      </c>
      <c r="Q2253" s="11">
        <v>2016022715</v>
      </c>
      <c r="R2253" s="11">
        <v>15</v>
      </c>
    </row>
    <row r="2254" spans="1:18">
      <c r="A2254" t="str">
        <f t="shared" si="35"/>
        <v>15-2016022715-14_29_27</v>
      </c>
      <c r="B2254" s="11" t="s">
        <v>1743</v>
      </c>
      <c r="C2254" s="11">
        <v>0</v>
      </c>
      <c r="D2254" s="11">
        <v>0</v>
      </c>
      <c r="E2254" s="11">
        <v>0</v>
      </c>
      <c r="F2254" s="11">
        <v>1</v>
      </c>
      <c r="G2254" s="11">
        <v>0</v>
      </c>
      <c r="H2254" s="11">
        <v>0</v>
      </c>
      <c r="I2254" s="11">
        <v>0</v>
      </c>
      <c r="J2254" s="11">
        <v>0</v>
      </c>
      <c r="K2254" s="11">
        <v>0</v>
      </c>
      <c r="L2254" s="11">
        <v>0</v>
      </c>
      <c r="M2254" s="11">
        <v>0</v>
      </c>
      <c r="N2254" s="11">
        <v>0</v>
      </c>
      <c r="O2254" s="11">
        <v>0</v>
      </c>
      <c r="P2254" s="11">
        <v>1</v>
      </c>
      <c r="Q2254" s="11">
        <v>2016022715</v>
      </c>
      <c r="R2254" s="11">
        <v>15</v>
      </c>
    </row>
    <row r="2255" spans="1:18">
      <c r="A2255" t="str">
        <f t="shared" si="35"/>
        <v>15-2016022715-14_44_26</v>
      </c>
      <c r="B2255" s="11" t="s">
        <v>1745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1</v>
      </c>
      <c r="O2255" s="11">
        <v>0</v>
      </c>
      <c r="P2255" s="11">
        <v>0</v>
      </c>
      <c r="Q2255" s="11">
        <v>2016022715</v>
      </c>
      <c r="R2255" s="11">
        <v>15</v>
      </c>
    </row>
    <row r="2256" spans="1:18">
      <c r="A2256" t="str">
        <f t="shared" si="35"/>
        <v>15-2016022715-14_49_26</v>
      </c>
      <c r="B2256" s="11" t="s">
        <v>1746</v>
      </c>
      <c r="C2256" s="11">
        <v>0</v>
      </c>
      <c r="D2256" s="11">
        <v>0</v>
      </c>
      <c r="E2256" s="11">
        <v>0</v>
      </c>
      <c r="F2256" s="11">
        <v>1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1</v>
      </c>
      <c r="Q2256" s="11">
        <v>2016022715</v>
      </c>
      <c r="R2256" s="11">
        <v>15</v>
      </c>
    </row>
    <row r="2257" spans="1:18">
      <c r="A2257" t="str">
        <f t="shared" si="35"/>
        <v>15-2016022715-14_54_25</v>
      </c>
      <c r="B2257" s="11" t="s">
        <v>1747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1</v>
      </c>
      <c r="O2257" s="11">
        <v>0</v>
      </c>
      <c r="P2257" s="11">
        <v>0</v>
      </c>
      <c r="Q2257" s="11">
        <v>2016022715</v>
      </c>
      <c r="R2257" s="11">
        <v>15</v>
      </c>
    </row>
    <row r="2258" spans="1:18">
      <c r="A2258" t="str">
        <f t="shared" si="35"/>
        <v>15-2016022715-14_59_25</v>
      </c>
      <c r="B2258" s="11" t="s">
        <v>1748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0</v>
      </c>
      <c r="L2258" s="11">
        <v>0</v>
      </c>
      <c r="M2258" s="11">
        <v>0</v>
      </c>
      <c r="N2258" s="11">
        <v>1</v>
      </c>
      <c r="O2258" s="11">
        <v>0</v>
      </c>
      <c r="P2258" s="11">
        <v>0</v>
      </c>
      <c r="Q2258" s="11">
        <v>2016022715</v>
      </c>
      <c r="R2258" s="11">
        <v>15</v>
      </c>
    </row>
    <row r="2259" spans="1:18">
      <c r="A2259" t="str">
        <f t="shared" si="35"/>
        <v>15-2016022715-16_59_52</v>
      </c>
      <c r="B2259" s="11" t="s">
        <v>1749</v>
      </c>
      <c r="C2259" s="11">
        <v>0</v>
      </c>
      <c r="D2259" s="11">
        <v>0</v>
      </c>
      <c r="E2259" s="11">
        <v>0</v>
      </c>
      <c r="F2259" s="11">
        <v>1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1</v>
      </c>
      <c r="Q2259" s="11">
        <v>2016022715</v>
      </c>
      <c r="R2259" s="11">
        <v>15</v>
      </c>
    </row>
    <row r="2260" spans="1:18">
      <c r="A2260" t="str">
        <f t="shared" si="35"/>
        <v>15-2016022715-17_04_52</v>
      </c>
      <c r="B2260" s="11" t="s">
        <v>1751</v>
      </c>
      <c r="C2260" s="11">
        <v>0</v>
      </c>
      <c r="D2260" s="11">
        <v>0</v>
      </c>
      <c r="E2260" s="11">
        <v>0</v>
      </c>
      <c r="F2260" s="11">
        <v>0</v>
      </c>
      <c r="G2260" s="11">
        <v>0</v>
      </c>
      <c r="H2260" s="11">
        <v>0</v>
      </c>
      <c r="I2260" s="11">
        <v>0</v>
      </c>
      <c r="J2260" s="11">
        <v>0</v>
      </c>
      <c r="K2260" s="11">
        <v>0</v>
      </c>
      <c r="L2260" s="11">
        <v>0</v>
      </c>
      <c r="M2260" s="11">
        <v>0</v>
      </c>
      <c r="N2260" s="11">
        <v>1</v>
      </c>
      <c r="O2260" s="11">
        <v>0</v>
      </c>
      <c r="P2260" s="11">
        <v>0</v>
      </c>
      <c r="Q2260" s="11">
        <v>2016022715</v>
      </c>
      <c r="R2260" s="11">
        <v>15</v>
      </c>
    </row>
    <row r="2261" spans="1:18">
      <c r="A2261" t="str">
        <f t="shared" si="35"/>
        <v>15-2016022715-17_09_51</v>
      </c>
      <c r="B2261" s="11" t="s">
        <v>1752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1</v>
      </c>
      <c r="O2261" s="11">
        <v>0</v>
      </c>
      <c r="P2261" s="11">
        <v>0</v>
      </c>
      <c r="Q2261" s="11">
        <v>2016022715</v>
      </c>
      <c r="R2261" s="11">
        <v>15</v>
      </c>
    </row>
    <row r="2262" spans="1:18">
      <c r="A2262" t="str">
        <f t="shared" si="35"/>
        <v>15-2016022715-17_14_51</v>
      </c>
      <c r="B2262" s="11" t="s">
        <v>1753</v>
      </c>
      <c r="C2262" s="11">
        <v>0</v>
      </c>
      <c r="D2262" s="11">
        <v>1</v>
      </c>
      <c r="E2262" s="11">
        <v>0</v>
      </c>
      <c r="F2262" s="11">
        <v>0</v>
      </c>
      <c r="G2262" s="11">
        <v>0</v>
      </c>
      <c r="H2262" s="11">
        <v>1</v>
      </c>
      <c r="I2262" s="11">
        <v>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2016022715</v>
      </c>
      <c r="R2262" s="11">
        <v>15</v>
      </c>
    </row>
    <row r="2263" spans="1:18">
      <c r="A2263" t="str">
        <f t="shared" si="35"/>
        <v>15-2016022715-18_00_21</v>
      </c>
      <c r="B2263" s="11" t="s">
        <v>1756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1</v>
      </c>
      <c r="O2263" s="11">
        <v>0</v>
      </c>
      <c r="P2263" s="11">
        <v>0</v>
      </c>
      <c r="Q2263" s="11">
        <v>2016022715</v>
      </c>
      <c r="R2263" s="11">
        <v>15</v>
      </c>
    </row>
    <row r="2264" spans="1:18">
      <c r="A2264" t="str">
        <f t="shared" si="35"/>
        <v>15-2016022715-18_03_43</v>
      </c>
      <c r="B2264" s="11" t="s">
        <v>1757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1</v>
      </c>
      <c r="O2264" s="11">
        <v>0</v>
      </c>
      <c r="P2264" s="11">
        <v>0</v>
      </c>
      <c r="Q2264" s="11">
        <v>2016022715</v>
      </c>
      <c r="R2264" s="11">
        <v>15</v>
      </c>
    </row>
    <row r="2265" spans="1:18">
      <c r="A2265" t="str">
        <f t="shared" si="35"/>
        <v>15-2016022715-18_08_42</v>
      </c>
      <c r="B2265" s="11" t="s">
        <v>1758</v>
      </c>
      <c r="C2265" s="11">
        <v>0</v>
      </c>
      <c r="D2265" s="11">
        <v>0</v>
      </c>
      <c r="E2265" s="11">
        <v>0</v>
      </c>
      <c r="F2265" s="11">
        <v>1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1</v>
      </c>
      <c r="Q2265" s="11">
        <v>2016022715</v>
      </c>
      <c r="R2265" s="11">
        <v>15</v>
      </c>
    </row>
    <row r="2266" spans="1:18">
      <c r="A2266" t="str">
        <f t="shared" si="35"/>
        <v>15-2016022715-18_13_42</v>
      </c>
      <c r="B2266" s="11" t="s">
        <v>1761</v>
      </c>
      <c r="C2266" s="11">
        <v>0</v>
      </c>
      <c r="D2266" s="11">
        <v>0</v>
      </c>
      <c r="E2266" s="11">
        <v>0</v>
      </c>
      <c r="F2266" s="11">
        <v>0</v>
      </c>
      <c r="G2266" s="11">
        <v>0</v>
      </c>
      <c r="H2266" s="11">
        <v>0</v>
      </c>
      <c r="I2266" s="11">
        <v>0</v>
      </c>
      <c r="J2266" s="11">
        <v>0</v>
      </c>
      <c r="K2266" s="11">
        <v>0</v>
      </c>
      <c r="L2266" s="11">
        <v>0</v>
      </c>
      <c r="M2266" s="11">
        <v>0</v>
      </c>
      <c r="N2266" s="11">
        <v>1</v>
      </c>
      <c r="O2266" s="11">
        <v>0</v>
      </c>
      <c r="P2266" s="11">
        <v>0</v>
      </c>
      <c r="Q2266" s="11">
        <v>2016022715</v>
      </c>
      <c r="R2266" s="11">
        <v>15</v>
      </c>
    </row>
    <row r="2267" spans="1:18">
      <c r="A2267" t="str">
        <f t="shared" si="35"/>
        <v>15-2016022715-18_18_42</v>
      </c>
      <c r="B2267" s="11" t="s">
        <v>1762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1</v>
      </c>
      <c r="O2267" s="11">
        <v>0</v>
      </c>
      <c r="P2267" s="11">
        <v>0</v>
      </c>
      <c r="Q2267" s="11">
        <v>2016022715</v>
      </c>
      <c r="R2267" s="11">
        <v>15</v>
      </c>
    </row>
    <row r="2268" spans="1:18">
      <c r="A2268" t="str">
        <f t="shared" si="35"/>
        <v>15-2016022715-18_23_41</v>
      </c>
      <c r="B2268" s="11" t="s">
        <v>1763</v>
      </c>
      <c r="C2268" s="11">
        <v>0</v>
      </c>
      <c r="D2268" s="11">
        <v>0</v>
      </c>
      <c r="E2268" s="11">
        <v>0</v>
      </c>
      <c r="F2268" s="11">
        <v>0</v>
      </c>
      <c r="G2268" s="11">
        <v>0</v>
      </c>
      <c r="H2268" s="11">
        <v>0</v>
      </c>
      <c r="I2268" s="11">
        <v>0</v>
      </c>
      <c r="J2268" s="11">
        <v>0</v>
      </c>
      <c r="K2268" s="11">
        <v>0</v>
      </c>
      <c r="L2268" s="11">
        <v>0</v>
      </c>
      <c r="M2268" s="11">
        <v>0</v>
      </c>
      <c r="N2268" s="11">
        <v>1</v>
      </c>
      <c r="O2268" s="11">
        <v>0</v>
      </c>
      <c r="P2268" s="11">
        <v>0</v>
      </c>
      <c r="Q2268" s="11">
        <v>2016022715</v>
      </c>
      <c r="R2268" s="11">
        <v>15</v>
      </c>
    </row>
    <row r="2269" spans="1:18">
      <c r="A2269" t="str">
        <f t="shared" si="35"/>
        <v>15-2016022715-18_28_41</v>
      </c>
      <c r="B2269" s="11" t="s">
        <v>1764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1</v>
      </c>
      <c r="O2269" s="11">
        <v>0</v>
      </c>
      <c r="P2269" s="11">
        <v>0</v>
      </c>
      <c r="Q2269" s="11">
        <v>2016022715</v>
      </c>
      <c r="R2269" s="11">
        <v>15</v>
      </c>
    </row>
    <row r="2270" spans="1:18">
      <c r="A2270" t="str">
        <f t="shared" si="35"/>
        <v>15-2016022715-18_33_40</v>
      </c>
      <c r="B2270" s="11" t="s">
        <v>1765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1</v>
      </c>
      <c r="O2270" s="11">
        <v>0</v>
      </c>
      <c r="P2270" s="11">
        <v>0</v>
      </c>
      <c r="Q2270" s="11">
        <v>2016022715</v>
      </c>
      <c r="R2270" s="11">
        <v>15</v>
      </c>
    </row>
    <row r="2271" spans="1:18">
      <c r="A2271" t="str">
        <f t="shared" si="35"/>
        <v>15-2016022715-19_33_11</v>
      </c>
      <c r="B2271" s="11" t="s">
        <v>1766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1</v>
      </c>
      <c r="O2271" s="11">
        <v>0</v>
      </c>
      <c r="P2271" s="11">
        <v>0</v>
      </c>
      <c r="Q2271" s="11">
        <v>2016022715</v>
      </c>
      <c r="R2271" s="11">
        <v>15</v>
      </c>
    </row>
    <row r="2272" spans="1:18">
      <c r="A2272" t="str">
        <f t="shared" si="35"/>
        <v>15-2016022715-19_38_10</v>
      </c>
      <c r="B2272" s="11" t="s">
        <v>1767</v>
      </c>
      <c r="C2272" s="11">
        <v>0</v>
      </c>
      <c r="D2272" s="11">
        <v>0</v>
      </c>
      <c r="E2272" s="11">
        <v>0</v>
      </c>
      <c r="F2272" s="11">
        <v>1</v>
      </c>
      <c r="G2272" s="11">
        <v>0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1</v>
      </c>
      <c r="Q2272" s="11">
        <v>2016022715</v>
      </c>
      <c r="R2272" s="11">
        <v>15</v>
      </c>
    </row>
    <row r="2273" spans="1:18">
      <c r="A2273" t="str">
        <f t="shared" si="35"/>
        <v>15-2016022715-19_43_10</v>
      </c>
      <c r="B2273" s="11" t="s">
        <v>1769</v>
      </c>
      <c r="C2273" s="11">
        <v>0</v>
      </c>
      <c r="D2273" s="11">
        <v>0</v>
      </c>
      <c r="E2273" s="11">
        <v>0</v>
      </c>
      <c r="F2273" s="11">
        <v>1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1</v>
      </c>
      <c r="Q2273" s="11">
        <v>2016022715</v>
      </c>
      <c r="R2273" s="11">
        <v>15</v>
      </c>
    </row>
    <row r="2274" spans="1:18">
      <c r="A2274" t="str">
        <f t="shared" si="35"/>
        <v>15-2016022815-13_22_13</v>
      </c>
      <c r="B2274" s="11" t="s">
        <v>1770</v>
      </c>
      <c r="C2274" s="11">
        <v>0</v>
      </c>
      <c r="D2274" s="11">
        <v>0</v>
      </c>
      <c r="E2274" s="11">
        <v>0</v>
      </c>
      <c r="F2274" s="11">
        <v>0</v>
      </c>
      <c r="G2274" s="11">
        <v>0</v>
      </c>
      <c r="H2274" s="11">
        <v>0</v>
      </c>
      <c r="I2274" s="11">
        <v>0</v>
      </c>
      <c r="J2274" s="11">
        <v>0</v>
      </c>
      <c r="K2274" s="11">
        <v>0</v>
      </c>
      <c r="L2274" s="11">
        <v>0</v>
      </c>
      <c r="M2274" s="11">
        <v>0</v>
      </c>
      <c r="N2274" s="11">
        <v>1</v>
      </c>
      <c r="O2274" s="11">
        <v>0</v>
      </c>
      <c r="P2274" s="11">
        <v>0</v>
      </c>
      <c r="Q2274" s="11">
        <v>2016022815</v>
      </c>
      <c r="R2274" s="11">
        <v>15</v>
      </c>
    </row>
    <row r="2275" spans="1:18">
      <c r="A2275" t="str">
        <f t="shared" si="35"/>
        <v>15-2016022815-13_27_12</v>
      </c>
      <c r="B2275" s="11" t="s">
        <v>1771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1</v>
      </c>
      <c r="O2275" s="11">
        <v>0</v>
      </c>
      <c r="P2275" s="11">
        <v>0</v>
      </c>
      <c r="Q2275" s="11">
        <v>2016022815</v>
      </c>
      <c r="R2275" s="11">
        <v>15</v>
      </c>
    </row>
    <row r="2276" spans="1:18">
      <c r="A2276" t="str">
        <f t="shared" si="35"/>
        <v>15-2016022815-13_32_11</v>
      </c>
      <c r="B2276" s="11" t="s">
        <v>1772</v>
      </c>
      <c r="C2276" s="11">
        <v>0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0</v>
      </c>
      <c r="M2276" s="11">
        <v>0</v>
      </c>
      <c r="N2276" s="11">
        <v>1</v>
      </c>
      <c r="O2276" s="11">
        <v>0</v>
      </c>
      <c r="P2276" s="11">
        <v>0</v>
      </c>
      <c r="Q2276" s="11">
        <v>2016022815</v>
      </c>
      <c r="R2276" s="11">
        <v>15</v>
      </c>
    </row>
    <row r="2277" spans="1:18">
      <c r="A2277" t="str">
        <f t="shared" si="35"/>
        <v>15-2016022815-13_37_11</v>
      </c>
      <c r="B2277" s="11" t="s">
        <v>1773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1</v>
      </c>
      <c r="O2277" s="11">
        <v>0</v>
      </c>
      <c r="P2277" s="11">
        <v>0</v>
      </c>
      <c r="Q2277" s="11">
        <v>2016022815</v>
      </c>
      <c r="R2277" s="11">
        <v>15</v>
      </c>
    </row>
    <row r="2278" spans="1:18">
      <c r="A2278" t="str">
        <f t="shared" si="35"/>
        <v>15-2016022815-13_42_11</v>
      </c>
      <c r="B2278" s="11" t="s">
        <v>1774</v>
      </c>
      <c r="C2278" s="11">
        <v>0</v>
      </c>
      <c r="D2278" s="11">
        <v>1</v>
      </c>
      <c r="E2278" s="11">
        <v>0</v>
      </c>
      <c r="F2278" s="11">
        <v>0</v>
      </c>
      <c r="G2278" s="11">
        <v>0</v>
      </c>
      <c r="H2278" s="11">
        <v>1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11">
        <v>0</v>
      </c>
      <c r="P2278" s="11">
        <v>0</v>
      </c>
      <c r="Q2278" s="11">
        <v>2016022815</v>
      </c>
      <c r="R2278" s="11">
        <v>15</v>
      </c>
    </row>
    <row r="2279" spans="1:18">
      <c r="A2279" t="str">
        <f t="shared" si="35"/>
        <v>15-2016022815-13_47_10</v>
      </c>
      <c r="B2279" s="11" t="s">
        <v>1775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1</v>
      </c>
      <c r="O2279" s="11">
        <v>0</v>
      </c>
      <c r="P2279" s="11">
        <v>0</v>
      </c>
      <c r="Q2279" s="11">
        <v>2016022815</v>
      </c>
      <c r="R2279" s="11">
        <v>15</v>
      </c>
    </row>
    <row r="2280" spans="1:18">
      <c r="A2280" t="str">
        <f t="shared" si="35"/>
        <v>15-2016022815-13_52_10</v>
      </c>
      <c r="B2280" s="11" t="s">
        <v>1776</v>
      </c>
      <c r="C2280" s="11">
        <v>0</v>
      </c>
      <c r="D2280" s="11">
        <v>0</v>
      </c>
      <c r="E2280" s="11">
        <v>0</v>
      </c>
      <c r="F2280" s="11">
        <v>0</v>
      </c>
      <c r="G2280" s="11">
        <v>0</v>
      </c>
      <c r="H2280" s="11">
        <v>0</v>
      </c>
      <c r="I2280" s="11">
        <v>0</v>
      </c>
      <c r="J2280" s="11">
        <v>0</v>
      </c>
      <c r="K2280" s="11">
        <v>0</v>
      </c>
      <c r="L2280" s="11">
        <v>0</v>
      </c>
      <c r="M2280" s="11">
        <v>0</v>
      </c>
      <c r="N2280" s="11">
        <v>1</v>
      </c>
      <c r="O2280" s="11">
        <v>0</v>
      </c>
      <c r="P2280" s="11">
        <v>0</v>
      </c>
      <c r="Q2280" s="11">
        <v>2016022815</v>
      </c>
      <c r="R2280" s="11">
        <v>15</v>
      </c>
    </row>
    <row r="2281" spans="1:18">
      <c r="A2281" t="str">
        <f t="shared" si="35"/>
        <v>15-2016022815-13_57_10</v>
      </c>
      <c r="B2281" s="11" t="s">
        <v>1777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1</v>
      </c>
      <c r="O2281" s="11">
        <v>0</v>
      </c>
      <c r="P2281" s="11">
        <v>0</v>
      </c>
      <c r="Q2281" s="11">
        <v>2016022815</v>
      </c>
      <c r="R2281" s="11">
        <v>15</v>
      </c>
    </row>
    <row r="2282" spans="1:18">
      <c r="A2282" t="str">
        <f t="shared" si="35"/>
        <v>15-2016022815-14_02_09</v>
      </c>
      <c r="B2282" s="11" t="s">
        <v>1778</v>
      </c>
      <c r="C2282" s="11">
        <v>0</v>
      </c>
      <c r="D2282" s="11">
        <v>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0</v>
      </c>
      <c r="M2282" s="11">
        <v>0</v>
      </c>
      <c r="N2282" s="11">
        <v>1</v>
      </c>
      <c r="O2282" s="11">
        <v>0</v>
      </c>
      <c r="P2282" s="11">
        <v>0</v>
      </c>
      <c r="Q2282" s="11">
        <v>2016022815</v>
      </c>
      <c r="R2282" s="11">
        <v>15</v>
      </c>
    </row>
    <row r="2283" spans="1:18">
      <c r="A2283" t="str">
        <f t="shared" si="35"/>
        <v>15-2016022815-14_07_09</v>
      </c>
      <c r="B2283" s="11" t="s">
        <v>1779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1</v>
      </c>
      <c r="O2283" s="11">
        <v>0</v>
      </c>
      <c r="P2283" s="11">
        <v>0</v>
      </c>
      <c r="Q2283" s="11">
        <v>2016022815</v>
      </c>
      <c r="R2283" s="11">
        <v>15</v>
      </c>
    </row>
    <row r="2284" spans="1:18">
      <c r="A2284" t="str">
        <f t="shared" si="35"/>
        <v>15-2016022815-14_12_08</v>
      </c>
      <c r="B2284" s="11" t="s">
        <v>1780</v>
      </c>
      <c r="C2284" s="11">
        <v>0</v>
      </c>
      <c r="D2284" s="11">
        <v>1</v>
      </c>
      <c r="E2284" s="11">
        <v>0</v>
      </c>
      <c r="F2284" s="11">
        <v>0</v>
      </c>
      <c r="G2284" s="11">
        <v>0</v>
      </c>
      <c r="H2284" s="11">
        <v>1</v>
      </c>
      <c r="I2284" s="11">
        <v>0</v>
      </c>
      <c r="J2284" s="11">
        <v>0</v>
      </c>
      <c r="K2284" s="11">
        <v>0</v>
      </c>
      <c r="L2284" s="11">
        <v>0</v>
      </c>
      <c r="M2284" s="11">
        <v>0</v>
      </c>
      <c r="N2284" s="11">
        <v>0</v>
      </c>
      <c r="O2284" s="11">
        <v>0</v>
      </c>
      <c r="P2284" s="11">
        <v>0</v>
      </c>
      <c r="Q2284" s="11">
        <v>2016022815</v>
      </c>
      <c r="R2284" s="11">
        <v>15</v>
      </c>
    </row>
    <row r="2285" spans="1:18">
      <c r="A2285" t="str">
        <f t="shared" si="35"/>
        <v>15-2016022815-14_17_08</v>
      </c>
      <c r="B2285" s="11" t="s">
        <v>1783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1</v>
      </c>
      <c r="O2285" s="11">
        <v>0</v>
      </c>
      <c r="P2285" s="11">
        <v>0</v>
      </c>
      <c r="Q2285" s="11">
        <v>2016022815</v>
      </c>
      <c r="R2285" s="11">
        <v>15</v>
      </c>
    </row>
    <row r="2286" spans="1:18">
      <c r="A2286" t="str">
        <f t="shared" si="35"/>
        <v>15-2016022815-14_22_08</v>
      </c>
      <c r="B2286" s="11" t="s">
        <v>1784</v>
      </c>
      <c r="C2286" s="11">
        <v>0</v>
      </c>
      <c r="D2286" s="11">
        <v>0</v>
      </c>
      <c r="E2286" s="11">
        <v>0</v>
      </c>
      <c r="F2286" s="11">
        <v>0</v>
      </c>
      <c r="G2286" s="11">
        <v>0</v>
      </c>
      <c r="H2286" s="11">
        <v>0</v>
      </c>
      <c r="I2286" s="11">
        <v>0</v>
      </c>
      <c r="J2286" s="11">
        <v>0</v>
      </c>
      <c r="K2286" s="11">
        <v>0</v>
      </c>
      <c r="L2286" s="11">
        <v>0</v>
      </c>
      <c r="M2286" s="11">
        <v>0</v>
      </c>
      <c r="N2286" s="11">
        <v>1</v>
      </c>
      <c r="O2286" s="11">
        <v>0</v>
      </c>
      <c r="P2286" s="11">
        <v>0</v>
      </c>
      <c r="Q2286" s="11">
        <v>2016022815</v>
      </c>
      <c r="R2286" s="11">
        <v>15</v>
      </c>
    </row>
    <row r="2287" spans="1:18">
      <c r="A2287" t="str">
        <f t="shared" si="35"/>
        <v>15-2016022815-14_27_07</v>
      </c>
      <c r="B2287" s="11" t="s">
        <v>1785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1</v>
      </c>
      <c r="O2287" s="11">
        <v>0</v>
      </c>
      <c r="P2287" s="11">
        <v>0</v>
      </c>
      <c r="Q2287" s="11">
        <v>2016022815</v>
      </c>
      <c r="R2287" s="11">
        <v>15</v>
      </c>
    </row>
    <row r="2288" spans="1:18">
      <c r="A2288" t="str">
        <f t="shared" si="35"/>
        <v>15-2016022815-14_32_07</v>
      </c>
      <c r="B2288" s="11" t="s">
        <v>1786</v>
      </c>
      <c r="C2288" s="11">
        <v>0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0</v>
      </c>
      <c r="L2288" s="11">
        <v>0</v>
      </c>
      <c r="M2288" s="11">
        <v>0</v>
      </c>
      <c r="N2288" s="11">
        <v>1</v>
      </c>
      <c r="O2288" s="11">
        <v>0</v>
      </c>
      <c r="P2288" s="11">
        <v>0</v>
      </c>
      <c r="Q2288" s="11">
        <v>2016022815</v>
      </c>
      <c r="R2288" s="11">
        <v>15</v>
      </c>
    </row>
    <row r="2289" spans="1:18">
      <c r="A2289" t="str">
        <f t="shared" si="35"/>
        <v>15-2016022815-14_37_07</v>
      </c>
      <c r="B2289" s="11" t="s">
        <v>1787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1</v>
      </c>
      <c r="O2289" s="11">
        <v>0</v>
      </c>
      <c r="P2289" s="11">
        <v>0</v>
      </c>
      <c r="Q2289" s="11">
        <v>2016022815</v>
      </c>
      <c r="R2289" s="11">
        <v>15</v>
      </c>
    </row>
    <row r="2290" spans="1:18">
      <c r="A2290" t="str">
        <f t="shared" si="35"/>
        <v>15-2016022815-14_42_06</v>
      </c>
      <c r="B2290" s="11" t="s">
        <v>1788</v>
      </c>
      <c r="C2290" s="11">
        <v>0</v>
      </c>
      <c r="D2290" s="11">
        <v>0</v>
      </c>
      <c r="E2290" s="11">
        <v>0</v>
      </c>
      <c r="F2290" s="11">
        <v>1</v>
      </c>
      <c r="G2290" s="11">
        <v>0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0</v>
      </c>
      <c r="O2290" s="11">
        <v>0</v>
      </c>
      <c r="P2290" s="11">
        <v>1</v>
      </c>
      <c r="Q2290" s="11">
        <v>2016022815</v>
      </c>
      <c r="R2290" s="11">
        <v>15</v>
      </c>
    </row>
    <row r="2291" spans="1:18">
      <c r="A2291" t="str">
        <f t="shared" si="35"/>
        <v>15-2016022815-14_47_06</v>
      </c>
      <c r="B2291" s="11" t="s">
        <v>1790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1</v>
      </c>
      <c r="O2291" s="11">
        <v>0</v>
      </c>
      <c r="P2291" s="11">
        <v>0</v>
      </c>
      <c r="Q2291" s="11">
        <v>2016022815</v>
      </c>
      <c r="R2291" s="11">
        <v>15</v>
      </c>
    </row>
    <row r="2292" spans="1:18">
      <c r="A2292" t="str">
        <f t="shared" si="35"/>
        <v>15-2016022815-14_52_05</v>
      </c>
      <c r="B2292" s="11" t="s">
        <v>1791</v>
      </c>
      <c r="C2292" s="11">
        <v>0</v>
      </c>
      <c r="D2292" s="11">
        <v>0</v>
      </c>
      <c r="E2292" s="11">
        <v>0</v>
      </c>
      <c r="F2292" s="11">
        <v>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0</v>
      </c>
      <c r="M2292" s="11">
        <v>0</v>
      </c>
      <c r="N2292" s="11">
        <v>1</v>
      </c>
      <c r="O2292" s="11">
        <v>0</v>
      </c>
      <c r="P2292" s="11">
        <v>0</v>
      </c>
      <c r="Q2292" s="11">
        <v>2016022815</v>
      </c>
      <c r="R2292" s="11">
        <v>15</v>
      </c>
    </row>
    <row r="2293" spans="1:18">
      <c r="A2293" t="str">
        <f t="shared" si="35"/>
        <v>15-2016022815-14_57_05</v>
      </c>
      <c r="B2293" s="11" t="s">
        <v>1792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1</v>
      </c>
      <c r="O2293" s="11">
        <v>0</v>
      </c>
      <c r="P2293" s="11">
        <v>0</v>
      </c>
      <c r="Q2293" s="11">
        <v>2016022815</v>
      </c>
      <c r="R2293" s="11">
        <v>15</v>
      </c>
    </row>
    <row r="2294" spans="1:18">
      <c r="A2294" t="str">
        <f t="shared" si="35"/>
        <v>15-2016022815-15_02_05</v>
      </c>
      <c r="B2294" s="11" t="s">
        <v>1793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1</v>
      </c>
      <c r="O2294" s="11">
        <v>0</v>
      </c>
      <c r="P2294" s="11">
        <v>0</v>
      </c>
      <c r="Q2294" s="11">
        <v>2016022815</v>
      </c>
      <c r="R2294" s="11">
        <v>15</v>
      </c>
    </row>
    <row r="2295" spans="1:18">
      <c r="A2295" t="str">
        <f t="shared" si="35"/>
        <v>15-2016022815-15_07_04</v>
      </c>
      <c r="B2295" s="11" t="s">
        <v>1794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1</v>
      </c>
      <c r="O2295" s="11">
        <v>0</v>
      </c>
      <c r="P2295" s="11">
        <v>0</v>
      </c>
      <c r="Q2295" s="11">
        <v>2016022815</v>
      </c>
      <c r="R2295" s="11">
        <v>15</v>
      </c>
    </row>
    <row r="2296" spans="1:18">
      <c r="A2296" t="str">
        <f t="shared" si="35"/>
        <v>15-2016022815-15_12_04</v>
      </c>
      <c r="B2296" s="11" t="s">
        <v>1795</v>
      </c>
      <c r="C2296" s="11">
        <v>0</v>
      </c>
      <c r="D2296" s="11">
        <v>0</v>
      </c>
      <c r="E2296" s="11">
        <v>0</v>
      </c>
      <c r="F2296" s="11">
        <v>0</v>
      </c>
      <c r="G2296" s="11">
        <v>0</v>
      </c>
      <c r="H2296" s="11">
        <v>0</v>
      </c>
      <c r="I2296" s="11">
        <v>0</v>
      </c>
      <c r="J2296" s="11">
        <v>0</v>
      </c>
      <c r="K2296" s="11">
        <v>0</v>
      </c>
      <c r="L2296" s="11">
        <v>0</v>
      </c>
      <c r="M2296" s="11">
        <v>0</v>
      </c>
      <c r="N2296" s="11">
        <v>1</v>
      </c>
      <c r="O2296" s="11">
        <v>0</v>
      </c>
      <c r="P2296" s="11">
        <v>0</v>
      </c>
      <c r="Q2296" s="11">
        <v>2016022815</v>
      </c>
      <c r="R2296" s="11">
        <v>15</v>
      </c>
    </row>
    <row r="2297" spans="1:18">
      <c r="A2297" t="str">
        <f t="shared" si="35"/>
        <v>15-2016022815-15_17_03</v>
      </c>
      <c r="B2297" s="11" t="s">
        <v>1796</v>
      </c>
      <c r="C2297" s="11">
        <v>0</v>
      </c>
      <c r="D2297" s="11">
        <v>0</v>
      </c>
      <c r="E2297" s="11">
        <v>0</v>
      </c>
      <c r="F2297" s="11">
        <v>1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1</v>
      </c>
      <c r="Q2297" s="11">
        <v>2016022815</v>
      </c>
      <c r="R2297" s="11">
        <v>15</v>
      </c>
    </row>
    <row r="2298" spans="1:18">
      <c r="A2298" t="str">
        <f t="shared" si="35"/>
        <v>15-2016022815-15_22_03</v>
      </c>
      <c r="B2298" s="11" t="s">
        <v>1798</v>
      </c>
      <c r="C2298" s="11">
        <v>0</v>
      </c>
      <c r="D2298" s="11">
        <v>0</v>
      </c>
      <c r="E2298" s="11">
        <v>0</v>
      </c>
      <c r="F2298" s="11">
        <v>0</v>
      </c>
      <c r="G2298" s="11">
        <v>0</v>
      </c>
      <c r="H2298" s="11">
        <v>0</v>
      </c>
      <c r="I2298" s="11">
        <v>0</v>
      </c>
      <c r="J2298" s="11">
        <v>0</v>
      </c>
      <c r="K2298" s="11">
        <v>0</v>
      </c>
      <c r="L2298" s="11">
        <v>0</v>
      </c>
      <c r="M2298" s="11">
        <v>0</v>
      </c>
      <c r="N2298" s="11">
        <v>1</v>
      </c>
      <c r="O2298" s="11">
        <v>0</v>
      </c>
      <c r="P2298" s="11">
        <v>0</v>
      </c>
      <c r="Q2298" s="11">
        <v>2016022815</v>
      </c>
      <c r="R2298" s="11">
        <v>15</v>
      </c>
    </row>
    <row r="2299" spans="1:18">
      <c r="A2299" t="str">
        <f t="shared" si="35"/>
        <v>15-2016022815-15_27_03</v>
      </c>
      <c r="B2299" s="11" t="s">
        <v>1799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1</v>
      </c>
      <c r="O2299" s="11">
        <v>0</v>
      </c>
      <c r="P2299" s="11">
        <v>0</v>
      </c>
      <c r="Q2299" s="11">
        <v>2016022815</v>
      </c>
      <c r="R2299" s="11">
        <v>15</v>
      </c>
    </row>
    <row r="2300" spans="1:18">
      <c r="A2300" t="str">
        <f t="shared" si="35"/>
        <v>15-2016022815-15_32_02</v>
      </c>
      <c r="B2300" s="11" t="s">
        <v>1800</v>
      </c>
      <c r="C2300" s="11">
        <v>0</v>
      </c>
      <c r="D2300" s="11">
        <v>0</v>
      </c>
      <c r="E2300" s="11">
        <v>0</v>
      </c>
      <c r="F2300" s="11">
        <v>1</v>
      </c>
      <c r="G2300" s="11">
        <v>0</v>
      </c>
      <c r="H2300" s="11">
        <v>0</v>
      </c>
      <c r="I2300" s="11">
        <v>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11">
        <v>1</v>
      </c>
      <c r="Q2300" s="11">
        <v>2016022815</v>
      </c>
      <c r="R2300" s="11">
        <v>15</v>
      </c>
    </row>
    <row r="2301" spans="1:18">
      <c r="A2301" t="str">
        <f t="shared" si="35"/>
        <v>15-2016022815-15_37_02</v>
      </c>
      <c r="B2301" s="11" t="s">
        <v>1801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1</v>
      </c>
      <c r="O2301" s="11">
        <v>0</v>
      </c>
      <c r="P2301" s="11">
        <v>0</v>
      </c>
      <c r="Q2301" s="11">
        <v>2016022815</v>
      </c>
      <c r="R2301" s="11">
        <v>15</v>
      </c>
    </row>
    <row r="2302" spans="1:18">
      <c r="A2302" t="str">
        <f t="shared" si="35"/>
        <v>15-2016022815-15_42_02</v>
      </c>
      <c r="B2302" s="11" t="s">
        <v>1802</v>
      </c>
      <c r="C2302" s="11">
        <v>0</v>
      </c>
      <c r="D2302" s="11">
        <v>0</v>
      </c>
      <c r="E2302" s="11">
        <v>0</v>
      </c>
      <c r="F2302" s="11">
        <v>0</v>
      </c>
      <c r="G2302" s="11">
        <v>0</v>
      </c>
      <c r="H2302" s="11">
        <v>0</v>
      </c>
      <c r="I2302" s="11">
        <v>0</v>
      </c>
      <c r="J2302" s="11">
        <v>0</v>
      </c>
      <c r="K2302" s="11">
        <v>0</v>
      </c>
      <c r="L2302" s="11">
        <v>0</v>
      </c>
      <c r="M2302" s="11">
        <v>0</v>
      </c>
      <c r="N2302" s="11">
        <v>1</v>
      </c>
      <c r="O2302" s="11">
        <v>0</v>
      </c>
      <c r="P2302" s="11">
        <v>0</v>
      </c>
      <c r="Q2302" s="11">
        <v>2016022815</v>
      </c>
      <c r="R2302" s="11">
        <v>15</v>
      </c>
    </row>
    <row r="2303" spans="1:18">
      <c r="A2303" t="str">
        <f t="shared" si="35"/>
        <v>15-2016022815-15_47_01</v>
      </c>
      <c r="B2303" s="11" t="s">
        <v>1803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1</v>
      </c>
      <c r="O2303" s="11">
        <v>0</v>
      </c>
      <c r="P2303" s="11">
        <v>0</v>
      </c>
      <c r="Q2303" s="11">
        <v>2016022815</v>
      </c>
      <c r="R2303" s="11">
        <v>15</v>
      </c>
    </row>
    <row r="2304" spans="1:18">
      <c r="A2304" t="str">
        <f t="shared" si="35"/>
        <v>15-2016022815-15_52_01</v>
      </c>
      <c r="B2304" s="11" t="s">
        <v>1804</v>
      </c>
      <c r="C2304" s="11">
        <v>0</v>
      </c>
      <c r="D2304" s="11">
        <v>0</v>
      </c>
      <c r="E2304" s="11">
        <v>0</v>
      </c>
      <c r="F2304" s="11">
        <v>0</v>
      </c>
      <c r="G2304" s="11">
        <v>0</v>
      </c>
      <c r="H2304" s="11">
        <v>0</v>
      </c>
      <c r="I2304" s="11">
        <v>0</v>
      </c>
      <c r="J2304" s="11">
        <v>0</v>
      </c>
      <c r="K2304" s="11">
        <v>0</v>
      </c>
      <c r="L2304" s="11">
        <v>0</v>
      </c>
      <c r="M2304" s="11">
        <v>0</v>
      </c>
      <c r="N2304" s="11">
        <v>1</v>
      </c>
      <c r="O2304" s="11">
        <v>0</v>
      </c>
      <c r="P2304" s="11">
        <v>0</v>
      </c>
      <c r="Q2304" s="11">
        <v>2016022815</v>
      </c>
      <c r="R2304" s="11">
        <v>15</v>
      </c>
    </row>
    <row r="2305" spans="1:18">
      <c r="A2305" t="str">
        <f t="shared" si="35"/>
        <v>15-2016022815-15_57_00</v>
      </c>
      <c r="B2305" s="11" t="s">
        <v>1805</v>
      </c>
      <c r="C2305" s="11">
        <v>0</v>
      </c>
      <c r="D2305" s="11">
        <v>0</v>
      </c>
      <c r="E2305" s="11">
        <v>0</v>
      </c>
      <c r="F2305" s="11">
        <v>1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1</v>
      </c>
      <c r="Q2305" s="11">
        <v>2016022815</v>
      </c>
      <c r="R2305" s="11">
        <v>15</v>
      </c>
    </row>
    <row r="2306" spans="1:18">
      <c r="A2306" t="str">
        <f t="shared" ref="A2306:A2369" si="36">R2306&amp;"-"&amp;Q2306&amp;"-"&amp;B2306</f>
        <v>15-2016022815-16_02_00</v>
      </c>
      <c r="B2306" s="11" t="s">
        <v>1806</v>
      </c>
      <c r="C2306" s="11">
        <v>0</v>
      </c>
      <c r="D2306" s="11">
        <v>0</v>
      </c>
      <c r="E2306" s="11">
        <v>0</v>
      </c>
      <c r="F2306" s="11">
        <v>0</v>
      </c>
      <c r="G2306" s="11">
        <v>0</v>
      </c>
      <c r="H2306" s="11">
        <v>0</v>
      </c>
      <c r="I2306" s="11">
        <v>0</v>
      </c>
      <c r="J2306" s="11">
        <v>0</v>
      </c>
      <c r="K2306" s="11">
        <v>0</v>
      </c>
      <c r="L2306" s="11">
        <v>0</v>
      </c>
      <c r="M2306" s="11">
        <v>0</v>
      </c>
      <c r="N2306" s="11">
        <v>1</v>
      </c>
      <c r="O2306" s="11">
        <v>0</v>
      </c>
      <c r="P2306" s="11">
        <v>0</v>
      </c>
      <c r="Q2306" s="11">
        <v>2016022815</v>
      </c>
      <c r="R2306" s="11">
        <v>15</v>
      </c>
    </row>
    <row r="2307" spans="1:18">
      <c r="A2307" t="str">
        <f t="shared" si="36"/>
        <v>15-2016022815-16_07_00</v>
      </c>
      <c r="B2307" s="11" t="s">
        <v>1807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1</v>
      </c>
      <c r="O2307" s="11">
        <v>0</v>
      </c>
      <c r="P2307" s="11">
        <v>0</v>
      </c>
      <c r="Q2307" s="11">
        <v>2016022815</v>
      </c>
      <c r="R2307" s="11">
        <v>15</v>
      </c>
    </row>
    <row r="2308" spans="1:18">
      <c r="A2308" t="str">
        <f t="shared" si="36"/>
        <v>15-2016022815-16_11_59</v>
      </c>
      <c r="B2308" s="11" t="s">
        <v>1808</v>
      </c>
      <c r="C2308" s="11">
        <v>0</v>
      </c>
      <c r="D2308" s="11">
        <v>0</v>
      </c>
      <c r="E2308" s="11">
        <v>0</v>
      </c>
      <c r="F2308" s="11">
        <v>0</v>
      </c>
      <c r="G2308" s="11">
        <v>0</v>
      </c>
      <c r="H2308" s="11">
        <v>0</v>
      </c>
      <c r="I2308" s="11">
        <v>0</v>
      </c>
      <c r="J2308" s="11">
        <v>0</v>
      </c>
      <c r="K2308" s="11">
        <v>0</v>
      </c>
      <c r="L2308" s="11">
        <v>0</v>
      </c>
      <c r="M2308" s="11">
        <v>0</v>
      </c>
      <c r="N2308" s="11">
        <v>1</v>
      </c>
      <c r="O2308" s="11">
        <v>0</v>
      </c>
      <c r="P2308" s="11">
        <v>0</v>
      </c>
      <c r="Q2308" s="11">
        <v>2016022815</v>
      </c>
      <c r="R2308" s="11">
        <v>15</v>
      </c>
    </row>
    <row r="2309" spans="1:18">
      <c r="A2309" t="str">
        <f t="shared" si="36"/>
        <v>15-2016022815-16_16_59</v>
      </c>
      <c r="B2309" s="11" t="s">
        <v>1809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1</v>
      </c>
      <c r="O2309" s="11">
        <v>0</v>
      </c>
      <c r="P2309" s="11">
        <v>0</v>
      </c>
      <c r="Q2309" s="11">
        <v>2016022815</v>
      </c>
      <c r="R2309" s="11">
        <v>15</v>
      </c>
    </row>
    <row r="2310" spans="1:18">
      <c r="A2310" t="str">
        <f t="shared" si="36"/>
        <v>15-2016022815-16_21_58</v>
      </c>
      <c r="B2310" s="11" t="s">
        <v>1810</v>
      </c>
      <c r="C2310" s="11">
        <v>0</v>
      </c>
      <c r="D2310" s="11">
        <v>0</v>
      </c>
      <c r="E2310" s="11">
        <v>0</v>
      </c>
      <c r="F2310" s="11">
        <v>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1</v>
      </c>
      <c r="O2310" s="11">
        <v>0</v>
      </c>
      <c r="P2310" s="11">
        <v>0</v>
      </c>
      <c r="Q2310" s="11">
        <v>2016022815</v>
      </c>
      <c r="R2310" s="11">
        <v>15</v>
      </c>
    </row>
    <row r="2311" spans="1:18">
      <c r="A2311" t="str">
        <f t="shared" si="36"/>
        <v>15-2016022815-16_26_58</v>
      </c>
      <c r="B2311" s="11" t="s">
        <v>1811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1</v>
      </c>
      <c r="O2311" s="11">
        <v>0</v>
      </c>
      <c r="P2311" s="11">
        <v>0</v>
      </c>
      <c r="Q2311" s="11">
        <v>2016022815</v>
      </c>
      <c r="R2311" s="11">
        <v>15</v>
      </c>
    </row>
    <row r="2312" spans="1:18">
      <c r="A2312" t="str">
        <f t="shared" si="36"/>
        <v>15-2016022815-16_31_58</v>
      </c>
      <c r="B2312" s="11" t="s">
        <v>1812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1</v>
      </c>
      <c r="O2312" s="11">
        <v>0</v>
      </c>
      <c r="P2312" s="11">
        <v>0</v>
      </c>
      <c r="Q2312" s="11">
        <v>2016022815</v>
      </c>
      <c r="R2312" s="11">
        <v>15</v>
      </c>
    </row>
    <row r="2313" spans="1:18">
      <c r="A2313" t="str">
        <f t="shared" si="36"/>
        <v>15-2016022815-16_36_57</v>
      </c>
      <c r="B2313" s="11" t="s">
        <v>1813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1</v>
      </c>
      <c r="O2313" s="11">
        <v>0</v>
      </c>
      <c r="P2313" s="11">
        <v>0</v>
      </c>
      <c r="Q2313" s="11">
        <v>2016022815</v>
      </c>
      <c r="R2313" s="11">
        <v>15</v>
      </c>
    </row>
    <row r="2314" spans="1:18">
      <c r="A2314" t="str">
        <f t="shared" si="36"/>
        <v>15-2016022815-16_41_57</v>
      </c>
      <c r="B2314" s="11" t="s">
        <v>1814</v>
      </c>
      <c r="C2314" s="11">
        <v>0</v>
      </c>
      <c r="D2314" s="11">
        <v>0</v>
      </c>
      <c r="E2314" s="11">
        <v>0</v>
      </c>
      <c r="F2314" s="11">
        <v>0</v>
      </c>
      <c r="G2314" s="11">
        <v>0</v>
      </c>
      <c r="H2314" s="11">
        <v>0</v>
      </c>
      <c r="I2314" s="11">
        <v>0</v>
      </c>
      <c r="J2314" s="11">
        <v>0</v>
      </c>
      <c r="K2314" s="11">
        <v>0</v>
      </c>
      <c r="L2314" s="11">
        <v>0</v>
      </c>
      <c r="M2314" s="11">
        <v>0</v>
      </c>
      <c r="N2314" s="11">
        <v>1</v>
      </c>
      <c r="O2314" s="11">
        <v>0</v>
      </c>
      <c r="P2314" s="11">
        <v>0</v>
      </c>
      <c r="Q2314" s="11">
        <v>2016022815</v>
      </c>
      <c r="R2314" s="11">
        <v>15</v>
      </c>
    </row>
    <row r="2315" spans="1:18">
      <c r="A2315" t="str">
        <f t="shared" si="36"/>
        <v>15-2016022815-16_46_57</v>
      </c>
      <c r="B2315" s="11" t="s">
        <v>1815</v>
      </c>
      <c r="C2315" s="11">
        <v>0</v>
      </c>
      <c r="D2315" s="11">
        <v>0</v>
      </c>
      <c r="E2315" s="11">
        <v>0</v>
      </c>
      <c r="F2315" s="11">
        <v>1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1</v>
      </c>
      <c r="Q2315" s="11">
        <v>2016022815</v>
      </c>
      <c r="R2315" s="11">
        <v>15</v>
      </c>
    </row>
    <row r="2316" spans="1:18">
      <c r="A2316" t="str">
        <f t="shared" si="36"/>
        <v>15-2016022815-16_51_56</v>
      </c>
      <c r="B2316" s="11" t="s">
        <v>1816</v>
      </c>
      <c r="C2316" s="11">
        <v>0</v>
      </c>
      <c r="D2316" s="11">
        <v>0</v>
      </c>
      <c r="E2316" s="11">
        <v>0</v>
      </c>
      <c r="F2316" s="11">
        <v>1</v>
      </c>
      <c r="G2316" s="11">
        <v>0</v>
      </c>
      <c r="H2316" s="11">
        <v>0</v>
      </c>
      <c r="I2316" s="11">
        <v>0</v>
      </c>
      <c r="J2316" s="11">
        <v>0</v>
      </c>
      <c r="K2316" s="11">
        <v>0</v>
      </c>
      <c r="L2316" s="11">
        <v>0</v>
      </c>
      <c r="M2316" s="11">
        <v>0</v>
      </c>
      <c r="N2316" s="11">
        <v>0</v>
      </c>
      <c r="O2316" s="11">
        <v>0</v>
      </c>
      <c r="P2316" s="11">
        <v>1</v>
      </c>
      <c r="Q2316" s="11">
        <v>2016022815</v>
      </c>
      <c r="R2316" s="11">
        <v>15</v>
      </c>
    </row>
    <row r="2317" spans="1:18">
      <c r="A2317" t="str">
        <f t="shared" si="36"/>
        <v>15-2016022915-12_15_26</v>
      </c>
      <c r="B2317" s="11" t="s">
        <v>5101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1</v>
      </c>
      <c r="P2317" s="11">
        <v>0</v>
      </c>
      <c r="Q2317" s="11">
        <v>2016022915</v>
      </c>
      <c r="R2317" s="11">
        <v>15</v>
      </c>
    </row>
    <row r="2318" spans="1:18">
      <c r="A2318" t="str">
        <f t="shared" si="36"/>
        <v>15-2016022915-12_15_36</v>
      </c>
      <c r="B2318" s="11" t="s">
        <v>1817</v>
      </c>
      <c r="C2318" s="11">
        <v>0</v>
      </c>
      <c r="D2318" s="11">
        <v>1</v>
      </c>
      <c r="E2318" s="11">
        <v>0</v>
      </c>
      <c r="F2318" s="11">
        <v>0</v>
      </c>
      <c r="G2318" s="11">
        <v>0</v>
      </c>
      <c r="H2318" s="11">
        <v>1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  <c r="Q2318" s="11">
        <v>2016022915</v>
      </c>
      <c r="R2318" s="11">
        <v>15</v>
      </c>
    </row>
    <row r="2319" spans="1:18">
      <c r="A2319" t="str">
        <f t="shared" si="36"/>
        <v>15-2016022915-12_20_36</v>
      </c>
      <c r="B2319" s="11" t="s">
        <v>1818</v>
      </c>
      <c r="C2319" s="11">
        <v>0</v>
      </c>
      <c r="D2319" s="11">
        <v>0</v>
      </c>
      <c r="E2319" s="11">
        <v>0</v>
      </c>
      <c r="F2319" s="11">
        <v>1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1</v>
      </c>
      <c r="Q2319" s="11">
        <v>2016022915</v>
      </c>
      <c r="R2319" s="11">
        <v>15</v>
      </c>
    </row>
    <row r="2320" spans="1:18">
      <c r="A2320" t="str">
        <f t="shared" si="36"/>
        <v>15-2016022915-12_25_36</v>
      </c>
      <c r="B2320" s="11" t="s">
        <v>1819</v>
      </c>
      <c r="C2320" s="11">
        <v>0</v>
      </c>
      <c r="D2320" s="11">
        <v>0</v>
      </c>
      <c r="E2320" s="11">
        <v>0</v>
      </c>
      <c r="F2320" s="11">
        <v>1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1</v>
      </c>
      <c r="Q2320" s="11">
        <v>2016022915</v>
      </c>
      <c r="R2320" s="11">
        <v>15</v>
      </c>
    </row>
    <row r="2321" spans="1:18">
      <c r="A2321" t="str">
        <f t="shared" si="36"/>
        <v>15-2016022915-12_30_35</v>
      </c>
      <c r="B2321" s="11" t="s">
        <v>1821</v>
      </c>
      <c r="C2321" s="11">
        <v>0</v>
      </c>
      <c r="D2321" s="11">
        <v>0</v>
      </c>
      <c r="E2321" s="11">
        <v>0</v>
      </c>
      <c r="F2321" s="11">
        <v>1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1</v>
      </c>
      <c r="Q2321" s="11">
        <v>2016022915</v>
      </c>
      <c r="R2321" s="11">
        <v>15</v>
      </c>
    </row>
    <row r="2322" spans="1:18">
      <c r="A2322" t="str">
        <f t="shared" si="36"/>
        <v>15-2016022915-12_35_35</v>
      </c>
      <c r="B2322" s="11" t="s">
        <v>1822</v>
      </c>
      <c r="C2322" s="11">
        <v>0</v>
      </c>
      <c r="D2322" s="11">
        <v>0</v>
      </c>
      <c r="E2322" s="11">
        <v>0</v>
      </c>
      <c r="F2322" s="11">
        <v>1</v>
      </c>
      <c r="G2322" s="11">
        <v>0</v>
      </c>
      <c r="H2322" s="11">
        <v>0</v>
      </c>
      <c r="I2322" s="11">
        <v>0</v>
      </c>
      <c r="J2322" s="11">
        <v>0</v>
      </c>
      <c r="K2322" s="11">
        <v>0</v>
      </c>
      <c r="L2322" s="11">
        <v>0</v>
      </c>
      <c r="M2322" s="11">
        <v>0</v>
      </c>
      <c r="N2322" s="11">
        <v>0</v>
      </c>
      <c r="O2322" s="11">
        <v>0</v>
      </c>
      <c r="P2322" s="11">
        <v>1</v>
      </c>
      <c r="Q2322" s="11">
        <v>2016022915</v>
      </c>
      <c r="R2322" s="11">
        <v>15</v>
      </c>
    </row>
    <row r="2323" spans="1:18">
      <c r="A2323" t="str">
        <f t="shared" si="36"/>
        <v>15-2016022915-12_40_34</v>
      </c>
      <c r="B2323" s="11" t="s">
        <v>1823</v>
      </c>
      <c r="C2323" s="11">
        <v>0</v>
      </c>
      <c r="D2323" s="11">
        <v>1</v>
      </c>
      <c r="E2323" s="11">
        <v>0</v>
      </c>
      <c r="F2323" s="11">
        <v>0</v>
      </c>
      <c r="G2323" s="11">
        <v>0</v>
      </c>
      <c r="H2323" s="11">
        <v>1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2016022915</v>
      </c>
      <c r="R2323" s="11">
        <v>15</v>
      </c>
    </row>
    <row r="2324" spans="1:18">
      <c r="A2324" t="str">
        <f t="shared" si="36"/>
        <v>15-2016022915-12_45_34</v>
      </c>
      <c r="B2324" s="11" t="s">
        <v>1824</v>
      </c>
      <c r="C2324" s="11">
        <v>0</v>
      </c>
      <c r="D2324" s="11">
        <v>0</v>
      </c>
      <c r="E2324" s="11">
        <v>0</v>
      </c>
      <c r="F2324" s="11">
        <v>1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1</v>
      </c>
      <c r="Q2324" s="11">
        <v>2016022915</v>
      </c>
      <c r="R2324" s="11">
        <v>15</v>
      </c>
    </row>
    <row r="2325" spans="1:18">
      <c r="A2325" t="str">
        <f t="shared" si="36"/>
        <v>15-2016022915-12_50_34</v>
      </c>
      <c r="B2325" s="11" t="s">
        <v>1825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1</v>
      </c>
      <c r="O2325" s="11">
        <v>0</v>
      </c>
      <c r="P2325" s="11">
        <v>0</v>
      </c>
      <c r="Q2325" s="11">
        <v>2016022915</v>
      </c>
      <c r="R2325" s="11">
        <v>15</v>
      </c>
    </row>
    <row r="2326" spans="1:18">
      <c r="A2326" t="str">
        <f t="shared" si="36"/>
        <v>15-2016022915-12_55_33</v>
      </c>
      <c r="B2326" s="11" t="s">
        <v>1826</v>
      </c>
      <c r="C2326" s="11">
        <v>0</v>
      </c>
      <c r="D2326" s="11">
        <v>0</v>
      </c>
      <c r="E2326" s="11">
        <v>0</v>
      </c>
      <c r="F2326" s="11">
        <v>0</v>
      </c>
      <c r="G2326" s="11">
        <v>0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0</v>
      </c>
      <c r="N2326" s="11">
        <v>1</v>
      </c>
      <c r="O2326" s="11">
        <v>0</v>
      </c>
      <c r="P2326" s="11">
        <v>0</v>
      </c>
      <c r="Q2326" s="11">
        <v>2016022915</v>
      </c>
      <c r="R2326" s="11">
        <v>15</v>
      </c>
    </row>
    <row r="2327" spans="1:18">
      <c r="A2327" t="str">
        <f t="shared" si="36"/>
        <v>15-2016022915-13_00_33</v>
      </c>
      <c r="B2327" s="11" t="s">
        <v>1827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1</v>
      </c>
      <c r="O2327" s="11">
        <v>0</v>
      </c>
      <c r="P2327" s="11">
        <v>0</v>
      </c>
      <c r="Q2327" s="11">
        <v>2016022915</v>
      </c>
      <c r="R2327" s="11">
        <v>15</v>
      </c>
    </row>
    <row r="2328" spans="1:18">
      <c r="A2328" t="str">
        <f t="shared" si="36"/>
        <v>15-2016022915-13_05_32</v>
      </c>
      <c r="B2328" s="11" t="s">
        <v>1828</v>
      </c>
      <c r="C2328" s="11">
        <v>0</v>
      </c>
      <c r="D2328" s="11">
        <v>0</v>
      </c>
      <c r="E2328" s="11">
        <v>0</v>
      </c>
      <c r="F2328" s="11">
        <v>1</v>
      </c>
      <c r="G2328" s="11">
        <v>0</v>
      </c>
      <c r="H2328" s="11">
        <v>0</v>
      </c>
      <c r="I2328" s="11">
        <v>0</v>
      </c>
      <c r="J2328" s="11">
        <v>0</v>
      </c>
      <c r="K2328" s="11">
        <v>0</v>
      </c>
      <c r="L2328" s="11">
        <v>0</v>
      </c>
      <c r="M2328" s="11">
        <v>0</v>
      </c>
      <c r="N2328" s="11">
        <v>0</v>
      </c>
      <c r="O2328" s="11">
        <v>0</v>
      </c>
      <c r="P2328" s="11">
        <v>1</v>
      </c>
      <c r="Q2328" s="11">
        <v>2016022915</v>
      </c>
      <c r="R2328" s="11">
        <v>15</v>
      </c>
    </row>
    <row r="2329" spans="1:18">
      <c r="A2329" t="str">
        <f t="shared" si="36"/>
        <v>15-2016022915-13_10_32</v>
      </c>
      <c r="B2329" s="11" t="s">
        <v>1830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1</v>
      </c>
      <c r="O2329" s="11">
        <v>0</v>
      </c>
      <c r="P2329" s="11">
        <v>0</v>
      </c>
      <c r="Q2329" s="11">
        <v>2016022915</v>
      </c>
      <c r="R2329" s="11">
        <v>15</v>
      </c>
    </row>
    <row r="2330" spans="1:18">
      <c r="A2330" t="str">
        <f t="shared" si="36"/>
        <v>15-2016022915-13_15_32</v>
      </c>
      <c r="B2330" s="11" t="s">
        <v>1831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1</v>
      </c>
      <c r="O2330" s="11">
        <v>0</v>
      </c>
      <c r="P2330" s="11">
        <v>0</v>
      </c>
      <c r="Q2330" s="11">
        <v>2016022915</v>
      </c>
      <c r="R2330" s="11">
        <v>15</v>
      </c>
    </row>
    <row r="2331" spans="1:18">
      <c r="A2331" t="str">
        <f t="shared" si="36"/>
        <v>15-2016022915-13_20_31</v>
      </c>
      <c r="B2331" s="11" t="s">
        <v>1832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1</v>
      </c>
      <c r="O2331" s="11">
        <v>0</v>
      </c>
      <c r="P2331" s="11">
        <v>0</v>
      </c>
      <c r="Q2331" s="11">
        <v>2016022915</v>
      </c>
      <c r="R2331" s="11">
        <v>15</v>
      </c>
    </row>
    <row r="2332" spans="1:18">
      <c r="A2332" t="str">
        <f t="shared" si="36"/>
        <v>15-2016022915-13_25_31</v>
      </c>
      <c r="B2332" s="11" t="s">
        <v>1833</v>
      </c>
      <c r="C2332" s="11">
        <v>0</v>
      </c>
      <c r="D2332" s="11">
        <v>0</v>
      </c>
      <c r="E2332" s="11">
        <v>0</v>
      </c>
      <c r="F2332" s="11">
        <v>0</v>
      </c>
      <c r="G2332" s="11">
        <v>0</v>
      </c>
      <c r="H2332" s="11">
        <v>0</v>
      </c>
      <c r="I2332" s="11">
        <v>0</v>
      </c>
      <c r="J2332" s="11">
        <v>0</v>
      </c>
      <c r="K2332" s="11">
        <v>0</v>
      </c>
      <c r="L2332" s="11">
        <v>0</v>
      </c>
      <c r="M2332" s="11">
        <v>0</v>
      </c>
      <c r="N2332" s="11">
        <v>1</v>
      </c>
      <c r="O2332" s="11">
        <v>0</v>
      </c>
      <c r="P2332" s="11">
        <v>0</v>
      </c>
      <c r="Q2332" s="11">
        <v>2016022915</v>
      </c>
      <c r="R2332" s="11">
        <v>15</v>
      </c>
    </row>
    <row r="2333" spans="1:18">
      <c r="A2333" t="str">
        <f t="shared" si="36"/>
        <v>15-2016022915-13_30_30</v>
      </c>
      <c r="B2333" s="11" t="s">
        <v>1834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1</v>
      </c>
      <c r="O2333" s="11">
        <v>0</v>
      </c>
      <c r="P2333" s="11">
        <v>0</v>
      </c>
      <c r="Q2333" s="11">
        <v>2016022915</v>
      </c>
      <c r="R2333" s="11">
        <v>15</v>
      </c>
    </row>
    <row r="2334" spans="1:18">
      <c r="A2334" t="str">
        <f t="shared" si="36"/>
        <v>15-2016022915-13_35_30</v>
      </c>
      <c r="B2334" s="11" t="s">
        <v>1835</v>
      </c>
      <c r="C2334" s="11">
        <v>0</v>
      </c>
      <c r="D2334" s="11">
        <v>0</v>
      </c>
      <c r="E2334" s="11">
        <v>0</v>
      </c>
      <c r="F2334" s="11">
        <v>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1</v>
      </c>
      <c r="O2334" s="11">
        <v>0</v>
      </c>
      <c r="P2334" s="11">
        <v>0</v>
      </c>
      <c r="Q2334" s="11">
        <v>2016022915</v>
      </c>
      <c r="R2334" s="11">
        <v>15</v>
      </c>
    </row>
    <row r="2335" spans="1:18">
      <c r="A2335" t="str">
        <f t="shared" si="36"/>
        <v>15-2016022915-13_40_30</v>
      </c>
      <c r="B2335" s="11" t="s">
        <v>1836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1</v>
      </c>
      <c r="O2335" s="11">
        <v>0</v>
      </c>
      <c r="P2335" s="11">
        <v>0</v>
      </c>
      <c r="Q2335" s="11">
        <v>2016022915</v>
      </c>
      <c r="R2335" s="11">
        <v>15</v>
      </c>
    </row>
    <row r="2336" spans="1:18">
      <c r="A2336" t="str">
        <f t="shared" si="36"/>
        <v>15-2016022915-13_45_29</v>
      </c>
      <c r="B2336" s="11" t="s">
        <v>1837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1</v>
      </c>
      <c r="O2336" s="11">
        <v>0</v>
      </c>
      <c r="P2336" s="11">
        <v>0</v>
      </c>
      <c r="Q2336" s="11">
        <v>2016022915</v>
      </c>
      <c r="R2336" s="11">
        <v>15</v>
      </c>
    </row>
    <row r="2337" spans="1:18">
      <c r="A2337" t="str">
        <f t="shared" si="36"/>
        <v>15-2016022915-13_50_29</v>
      </c>
      <c r="B2337" s="11" t="s">
        <v>1838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1</v>
      </c>
      <c r="O2337" s="11">
        <v>0</v>
      </c>
      <c r="P2337" s="11">
        <v>0</v>
      </c>
      <c r="Q2337" s="11">
        <v>2016022915</v>
      </c>
      <c r="R2337" s="11">
        <v>15</v>
      </c>
    </row>
    <row r="2338" spans="1:18">
      <c r="A2338" t="str">
        <f t="shared" si="36"/>
        <v>15-2016022915-13_55_29</v>
      </c>
      <c r="B2338" s="11" t="s">
        <v>1839</v>
      </c>
      <c r="C2338" s="11">
        <v>0</v>
      </c>
      <c r="D2338" s="11">
        <v>0</v>
      </c>
      <c r="E2338" s="11">
        <v>0</v>
      </c>
      <c r="F2338" s="11">
        <v>0</v>
      </c>
      <c r="G2338" s="11">
        <v>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1</v>
      </c>
      <c r="O2338" s="11">
        <v>0</v>
      </c>
      <c r="P2338" s="11">
        <v>0</v>
      </c>
      <c r="Q2338" s="11">
        <v>2016022915</v>
      </c>
      <c r="R2338" s="11">
        <v>15</v>
      </c>
    </row>
    <row r="2339" spans="1:18">
      <c r="A2339" t="str">
        <f t="shared" si="36"/>
        <v>15-2016022915-14_00_28</v>
      </c>
      <c r="B2339" s="11" t="s">
        <v>1840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1</v>
      </c>
      <c r="O2339" s="11">
        <v>0</v>
      </c>
      <c r="P2339" s="11">
        <v>0</v>
      </c>
      <c r="Q2339" s="11">
        <v>2016022915</v>
      </c>
      <c r="R2339" s="11">
        <v>15</v>
      </c>
    </row>
    <row r="2340" spans="1:18">
      <c r="A2340" t="str">
        <f t="shared" si="36"/>
        <v>15-2016022915-14_05_28</v>
      </c>
      <c r="B2340" s="11" t="s">
        <v>1841</v>
      </c>
      <c r="C2340" s="11">
        <v>0</v>
      </c>
      <c r="D2340" s="11">
        <v>0</v>
      </c>
      <c r="E2340" s="11">
        <v>0</v>
      </c>
      <c r="F2340" s="11">
        <v>1</v>
      </c>
      <c r="G2340" s="11">
        <v>0</v>
      </c>
      <c r="H2340" s="11">
        <v>0</v>
      </c>
      <c r="I2340" s="11">
        <v>0</v>
      </c>
      <c r="J2340" s="11">
        <v>0</v>
      </c>
      <c r="K2340" s="11">
        <v>0</v>
      </c>
      <c r="L2340" s="11">
        <v>0</v>
      </c>
      <c r="M2340" s="11">
        <v>0</v>
      </c>
      <c r="N2340" s="11">
        <v>0</v>
      </c>
      <c r="O2340" s="11">
        <v>0</v>
      </c>
      <c r="P2340" s="11">
        <v>1</v>
      </c>
      <c r="Q2340" s="11">
        <v>2016022915</v>
      </c>
      <c r="R2340" s="11">
        <v>15</v>
      </c>
    </row>
    <row r="2341" spans="1:18">
      <c r="A2341" t="str">
        <f t="shared" si="36"/>
        <v>15-2016022915-14_10_27</v>
      </c>
      <c r="B2341" s="11" t="s">
        <v>1842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1</v>
      </c>
      <c r="O2341" s="11">
        <v>0</v>
      </c>
      <c r="P2341" s="11">
        <v>0</v>
      </c>
      <c r="Q2341" s="11">
        <v>2016022915</v>
      </c>
      <c r="R2341" s="11">
        <v>15</v>
      </c>
    </row>
    <row r="2342" spans="1:18">
      <c r="A2342" t="str">
        <f t="shared" si="36"/>
        <v>15-2016022915-14_15_27</v>
      </c>
      <c r="B2342" s="11" t="s">
        <v>1843</v>
      </c>
      <c r="C2342" s="11">
        <v>0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1</v>
      </c>
      <c r="O2342" s="11">
        <v>0</v>
      </c>
      <c r="P2342" s="11">
        <v>0</v>
      </c>
      <c r="Q2342" s="11">
        <v>2016022915</v>
      </c>
      <c r="R2342" s="11">
        <v>15</v>
      </c>
    </row>
    <row r="2343" spans="1:18">
      <c r="A2343" t="str">
        <f t="shared" si="36"/>
        <v>15-2016022915-14_20_27</v>
      </c>
      <c r="B2343" s="11" t="s">
        <v>1844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1</v>
      </c>
      <c r="O2343" s="11">
        <v>0</v>
      </c>
      <c r="P2343" s="11">
        <v>0</v>
      </c>
      <c r="Q2343" s="11">
        <v>2016022915</v>
      </c>
      <c r="R2343" s="11">
        <v>15</v>
      </c>
    </row>
    <row r="2344" spans="1:18">
      <c r="A2344" t="str">
        <f t="shared" si="36"/>
        <v>15-2016022915-14_25_26</v>
      </c>
      <c r="B2344" s="11" t="s">
        <v>1845</v>
      </c>
      <c r="C2344" s="11">
        <v>0</v>
      </c>
      <c r="D2344" s="11">
        <v>0</v>
      </c>
      <c r="E2344" s="11">
        <v>0</v>
      </c>
      <c r="F2344" s="11">
        <v>1</v>
      </c>
      <c r="G2344" s="11">
        <v>0</v>
      </c>
      <c r="H2344" s="11">
        <v>0</v>
      </c>
      <c r="I2344" s="11">
        <v>0</v>
      </c>
      <c r="J2344" s="11">
        <v>0</v>
      </c>
      <c r="K2344" s="11">
        <v>0</v>
      </c>
      <c r="L2344" s="11">
        <v>0</v>
      </c>
      <c r="M2344" s="11">
        <v>0</v>
      </c>
      <c r="N2344" s="11">
        <v>0</v>
      </c>
      <c r="O2344" s="11">
        <v>0</v>
      </c>
      <c r="P2344" s="11">
        <v>1</v>
      </c>
      <c r="Q2344" s="11">
        <v>2016022915</v>
      </c>
      <c r="R2344" s="11">
        <v>15</v>
      </c>
    </row>
    <row r="2345" spans="1:18">
      <c r="A2345" t="str">
        <f t="shared" si="36"/>
        <v>15-2016022915-14_30_26</v>
      </c>
      <c r="B2345" s="11" t="s">
        <v>1847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1</v>
      </c>
      <c r="O2345" s="11">
        <v>0</v>
      </c>
      <c r="P2345" s="11">
        <v>0</v>
      </c>
      <c r="Q2345" s="11">
        <v>2016022915</v>
      </c>
      <c r="R2345" s="11">
        <v>15</v>
      </c>
    </row>
    <row r="2346" spans="1:18">
      <c r="A2346" t="str">
        <f t="shared" si="36"/>
        <v>15-2016022915-14_35_25</v>
      </c>
      <c r="B2346" s="11" t="s">
        <v>1848</v>
      </c>
      <c r="C2346" s="11">
        <v>0</v>
      </c>
      <c r="D2346" s="11">
        <v>0</v>
      </c>
      <c r="E2346" s="11">
        <v>0</v>
      </c>
      <c r="F2346" s="11">
        <v>0</v>
      </c>
      <c r="G2346" s="11">
        <v>0</v>
      </c>
      <c r="H2346" s="11">
        <v>0</v>
      </c>
      <c r="I2346" s="11">
        <v>0</v>
      </c>
      <c r="J2346" s="11">
        <v>0</v>
      </c>
      <c r="K2346" s="11">
        <v>0</v>
      </c>
      <c r="L2346" s="11">
        <v>0</v>
      </c>
      <c r="M2346" s="11">
        <v>0</v>
      </c>
      <c r="N2346" s="11">
        <v>1</v>
      </c>
      <c r="O2346" s="11">
        <v>0</v>
      </c>
      <c r="P2346" s="11">
        <v>0</v>
      </c>
      <c r="Q2346" s="11">
        <v>2016022915</v>
      </c>
      <c r="R2346" s="11">
        <v>15</v>
      </c>
    </row>
    <row r="2347" spans="1:18">
      <c r="A2347" t="str">
        <f t="shared" si="36"/>
        <v>15-2016022915-14_40_25</v>
      </c>
      <c r="B2347" s="11" t="s">
        <v>1849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1</v>
      </c>
      <c r="O2347" s="11">
        <v>0</v>
      </c>
      <c r="P2347" s="11">
        <v>0</v>
      </c>
      <c r="Q2347" s="11">
        <v>2016022915</v>
      </c>
      <c r="R2347" s="11">
        <v>15</v>
      </c>
    </row>
    <row r="2348" spans="1:18">
      <c r="A2348" t="str">
        <f t="shared" si="36"/>
        <v>15-2016022915-16_17_14</v>
      </c>
      <c r="B2348" s="11" t="s">
        <v>1850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1</v>
      </c>
      <c r="O2348" s="11">
        <v>0</v>
      </c>
      <c r="P2348" s="11">
        <v>0</v>
      </c>
      <c r="Q2348" s="11">
        <v>2016022915</v>
      </c>
      <c r="R2348" s="11">
        <v>15</v>
      </c>
    </row>
    <row r="2349" spans="1:18">
      <c r="A2349" t="str">
        <f t="shared" si="36"/>
        <v>15-2016022915-16_22_14</v>
      </c>
      <c r="B2349" s="11" t="s">
        <v>1851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1</v>
      </c>
      <c r="O2349" s="11">
        <v>0</v>
      </c>
      <c r="P2349" s="11">
        <v>0</v>
      </c>
      <c r="Q2349" s="11">
        <v>2016022915</v>
      </c>
      <c r="R2349" s="11">
        <v>15</v>
      </c>
    </row>
    <row r="2350" spans="1:18">
      <c r="A2350" t="str">
        <f t="shared" si="36"/>
        <v>15-2016022915-16_27_13</v>
      </c>
      <c r="B2350" s="11" t="s">
        <v>1852</v>
      </c>
      <c r="C2350" s="11">
        <v>0</v>
      </c>
      <c r="D2350" s="11">
        <v>0</v>
      </c>
      <c r="E2350" s="11">
        <v>0</v>
      </c>
      <c r="F2350" s="11">
        <v>1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1</v>
      </c>
      <c r="Q2350" s="11">
        <v>2016022915</v>
      </c>
      <c r="R2350" s="11">
        <v>15</v>
      </c>
    </row>
    <row r="2351" spans="1:18">
      <c r="A2351" t="str">
        <f t="shared" si="36"/>
        <v>15-2016022915-16_32_13</v>
      </c>
      <c r="B2351" s="11" t="s">
        <v>1853</v>
      </c>
      <c r="C2351" s="11">
        <v>0</v>
      </c>
      <c r="D2351" s="11">
        <v>0</v>
      </c>
      <c r="E2351" s="11">
        <v>0</v>
      </c>
      <c r="F2351" s="11">
        <v>1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1</v>
      </c>
      <c r="Q2351" s="11">
        <v>2016022915</v>
      </c>
      <c r="R2351" s="11">
        <v>15</v>
      </c>
    </row>
    <row r="2352" spans="1:18">
      <c r="A2352" t="str">
        <f t="shared" si="36"/>
        <v>15-2016022915-16_37_12</v>
      </c>
      <c r="B2352" s="11" t="s">
        <v>1856</v>
      </c>
      <c r="C2352" s="11">
        <v>0</v>
      </c>
      <c r="D2352" s="11">
        <v>0</v>
      </c>
      <c r="E2352" s="11">
        <v>0</v>
      </c>
      <c r="F2352" s="11">
        <v>0</v>
      </c>
      <c r="G2352" s="11">
        <v>0</v>
      </c>
      <c r="H2352" s="11">
        <v>0</v>
      </c>
      <c r="I2352" s="11">
        <v>0</v>
      </c>
      <c r="J2352" s="11">
        <v>0</v>
      </c>
      <c r="K2352" s="11">
        <v>0</v>
      </c>
      <c r="L2352" s="11">
        <v>0</v>
      </c>
      <c r="M2352" s="11">
        <v>1</v>
      </c>
      <c r="N2352" s="11">
        <v>0</v>
      </c>
      <c r="O2352" s="11">
        <v>0</v>
      </c>
      <c r="P2352" s="11">
        <v>1</v>
      </c>
      <c r="Q2352" s="11">
        <v>2016022915</v>
      </c>
      <c r="R2352" s="11">
        <v>15</v>
      </c>
    </row>
    <row r="2353" spans="1:18">
      <c r="A2353" t="str">
        <f t="shared" si="36"/>
        <v>15-2016022915-16_42_12</v>
      </c>
      <c r="B2353" s="11" t="s">
        <v>1858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1</v>
      </c>
      <c r="O2353" s="11">
        <v>0</v>
      </c>
      <c r="P2353" s="11">
        <v>0</v>
      </c>
      <c r="Q2353" s="11">
        <v>2016022915</v>
      </c>
      <c r="R2353" s="11">
        <v>15</v>
      </c>
    </row>
    <row r="2354" spans="1:18">
      <c r="A2354" t="str">
        <f t="shared" si="36"/>
        <v>15-2016022915-16_47_12</v>
      </c>
      <c r="B2354" s="11" t="s">
        <v>1859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1</v>
      </c>
      <c r="N2354" s="11">
        <v>0</v>
      </c>
      <c r="O2354" s="11">
        <v>0</v>
      </c>
      <c r="P2354" s="11">
        <v>1</v>
      </c>
      <c r="Q2354" s="11">
        <v>2016022915</v>
      </c>
      <c r="R2354" s="11">
        <v>15</v>
      </c>
    </row>
    <row r="2355" spans="1:18">
      <c r="A2355" t="str">
        <f t="shared" si="36"/>
        <v>15-2016022915-16_52_11</v>
      </c>
      <c r="B2355" s="11" t="s">
        <v>1862</v>
      </c>
      <c r="C2355" s="11">
        <v>0</v>
      </c>
      <c r="D2355" s="11">
        <v>0</v>
      </c>
      <c r="E2355" s="11">
        <v>0</v>
      </c>
      <c r="F2355" s="11">
        <v>1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1</v>
      </c>
      <c r="Q2355" s="11">
        <v>2016022915</v>
      </c>
      <c r="R2355" s="11">
        <v>15</v>
      </c>
    </row>
    <row r="2356" spans="1:18">
      <c r="A2356" t="str">
        <f t="shared" si="36"/>
        <v>15-2016022915-16_57_11</v>
      </c>
      <c r="B2356" s="11" t="s">
        <v>1864</v>
      </c>
      <c r="C2356" s="11">
        <v>0</v>
      </c>
      <c r="D2356" s="11">
        <v>0</v>
      </c>
      <c r="E2356" s="11">
        <v>0</v>
      </c>
      <c r="F2356" s="11">
        <v>1</v>
      </c>
      <c r="G2356" s="11">
        <v>0</v>
      </c>
      <c r="H2356" s="11">
        <v>0</v>
      </c>
      <c r="I2356" s="11">
        <v>0</v>
      </c>
      <c r="J2356" s="11">
        <v>0</v>
      </c>
      <c r="K2356" s="11">
        <v>0</v>
      </c>
      <c r="L2356" s="11">
        <v>0</v>
      </c>
      <c r="M2356" s="11">
        <v>0</v>
      </c>
      <c r="N2356" s="11">
        <v>0</v>
      </c>
      <c r="O2356" s="11">
        <v>0</v>
      </c>
      <c r="P2356" s="11">
        <v>1</v>
      </c>
      <c r="Q2356" s="11">
        <v>2016022915</v>
      </c>
      <c r="R2356" s="11">
        <v>15</v>
      </c>
    </row>
    <row r="2357" spans="1:18">
      <c r="A2357" t="str">
        <f t="shared" si="36"/>
        <v>15-2016022915-17_02_10</v>
      </c>
      <c r="B2357" s="11" t="s">
        <v>1866</v>
      </c>
      <c r="C2357" s="11">
        <v>0</v>
      </c>
      <c r="D2357" s="11">
        <v>0</v>
      </c>
      <c r="E2357" s="11">
        <v>0</v>
      </c>
      <c r="F2357" s="11">
        <v>1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1</v>
      </c>
      <c r="Q2357" s="11">
        <v>2016022915</v>
      </c>
      <c r="R2357" s="11">
        <v>15</v>
      </c>
    </row>
    <row r="2358" spans="1:18">
      <c r="A2358" t="str">
        <f t="shared" si="36"/>
        <v>15-2016022915-17_07_10</v>
      </c>
      <c r="B2358" s="11" t="s">
        <v>1867</v>
      </c>
      <c r="C2358" s="11">
        <v>0</v>
      </c>
      <c r="D2358" s="11">
        <v>0</v>
      </c>
      <c r="E2358" s="11">
        <v>0</v>
      </c>
      <c r="F2358" s="11">
        <v>0</v>
      </c>
      <c r="G2358" s="11">
        <v>0</v>
      </c>
      <c r="H2358" s="11">
        <v>0</v>
      </c>
      <c r="I2358" s="11">
        <v>0</v>
      </c>
      <c r="J2358" s="11">
        <v>0</v>
      </c>
      <c r="K2358" s="11">
        <v>0</v>
      </c>
      <c r="L2358" s="11">
        <v>0</v>
      </c>
      <c r="M2358" s="11">
        <v>1</v>
      </c>
      <c r="N2358" s="11">
        <v>0</v>
      </c>
      <c r="O2358" s="11">
        <v>0</v>
      </c>
      <c r="P2358" s="11">
        <v>1</v>
      </c>
      <c r="Q2358" s="11">
        <v>2016022915</v>
      </c>
      <c r="R2358" s="11">
        <v>15</v>
      </c>
    </row>
    <row r="2359" spans="1:18">
      <c r="A2359" t="str">
        <f t="shared" si="36"/>
        <v>15-2016022915-17_12_10</v>
      </c>
      <c r="B2359" s="11" t="s">
        <v>1869</v>
      </c>
      <c r="C2359" s="11">
        <v>0</v>
      </c>
      <c r="D2359" s="11">
        <v>0</v>
      </c>
      <c r="E2359" s="11">
        <v>0</v>
      </c>
      <c r="F2359" s="11">
        <v>1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1</v>
      </c>
      <c r="Q2359" s="11">
        <v>2016022915</v>
      </c>
      <c r="R2359" s="11">
        <v>15</v>
      </c>
    </row>
    <row r="2360" spans="1:18">
      <c r="A2360" t="str">
        <f t="shared" si="36"/>
        <v>15-2016022915-17_17_09</v>
      </c>
      <c r="B2360" s="11" t="s">
        <v>1871</v>
      </c>
      <c r="C2360" s="11">
        <v>0</v>
      </c>
      <c r="D2360" s="11">
        <v>0</v>
      </c>
      <c r="E2360" s="11">
        <v>0</v>
      </c>
      <c r="F2360" s="11">
        <v>1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11">
        <v>1</v>
      </c>
      <c r="Q2360" s="11">
        <v>2016022915</v>
      </c>
      <c r="R2360" s="11">
        <v>15</v>
      </c>
    </row>
    <row r="2361" spans="1:18">
      <c r="A2361" t="str">
        <f t="shared" si="36"/>
        <v>15-2016022915-17_20_51</v>
      </c>
      <c r="B2361" s="11" t="s">
        <v>1872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1</v>
      </c>
      <c r="O2361" s="11">
        <v>0</v>
      </c>
      <c r="P2361" s="11">
        <v>0</v>
      </c>
      <c r="Q2361" s="11">
        <v>2016022915</v>
      </c>
      <c r="R2361" s="11">
        <v>15</v>
      </c>
    </row>
    <row r="2362" spans="1:18">
      <c r="A2362" t="str">
        <f t="shared" si="36"/>
        <v>15-2016022915-17_25_51</v>
      </c>
      <c r="B2362" s="11" t="s">
        <v>1873</v>
      </c>
      <c r="C2362" s="11">
        <v>0</v>
      </c>
      <c r="D2362" s="11">
        <v>0</v>
      </c>
      <c r="E2362" s="11">
        <v>0</v>
      </c>
      <c r="F2362" s="11">
        <v>0</v>
      </c>
      <c r="G2362" s="11">
        <v>0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1</v>
      </c>
      <c r="O2362" s="11">
        <v>0</v>
      </c>
      <c r="P2362" s="11">
        <v>0</v>
      </c>
      <c r="Q2362" s="11">
        <v>2016022915</v>
      </c>
      <c r="R2362" s="11">
        <v>15</v>
      </c>
    </row>
    <row r="2363" spans="1:18">
      <c r="A2363" t="str">
        <f t="shared" si="36"/>
        <v>15-2016022915-17_30_50</v>
      </c>
      <c r="B2363" s="11" t="s">
        <v>1874</v>
      </c>
      <c r="C2363" s="11">
        <v>0</v>
      </c>
      <c r="D2363" s="11">
        <v>0</v>
      </c>
      <c r="E2363" s="11">
        <v>0</v>
      </c>
      <c r="F2363" s="11">
        <v>1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1</v>
      </c>
      <c r="Q2363" s="11">
        <v>2016022915</v>
      </c>
      <c r="R2363" s="11">
        <v>15</v>
      </c>
    </row>
    <row r="2364" spans="1:18">
      <c r="A2364" t="str">
        <f t="shared" si="36"/>
        <v>15-2016022915-17_35_50</v>
      </c>
      <c r="B2364" s="11" t="s">
        <v>1875</v>
      </c>
      <c r="C2364" s="11">
        <v>0</v>
      </c>
      <c r="D2364" s="11">
        <v>0</v>
      </c>
      <c r="E2364" s="11">
        <v>0</v>
      </c>
      <c r="F2364" s="11">
        <v>0</v>
      </c>
      <c r="G2364" s="11">
        <v>0</v>
      </c>
      <c r="H2364" s="11">
        <v>0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>
        <v>1</v>
      </c>
      <c r="O2364" s="11">
        <v>0</v>
      </c>
      <c r="P2364" s="11">
        <v>0</v>
      </c>
      <c r="Q2364" s="11">
        <v>2016022915</v>
      </c>
      <c r="R2364" s="11">
        <v>15</v>
      </c>
    </row>
    <row r="2365" spans="1:18">
      <c r="A2365" t="str">
        <f t="shared" si="36"/>
        <v>15-2016022915-17_40_50</v>
      </c>
      <c r="B2365" s="11" t="s">
        <v>1876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1</v>
      </c>
      <c r="O2365" s="11">
        <v>0</v>
      </c>
      <c r="P2365" s="11">
        <v>0</v>
      </c>
      <c r="Q2365" s="11">
        <v>2016022915</v>
      </c>
      <c r="R2365" s="11">
        <v>15</v>
      </c>
    </row>
    <row r="2366" spans="1:18">
      <c r="A2366" t="str">
        <f t="shared" si="36"/>
        <v>15-2016022915-18_18_45</v>
      </c>
      <c r="B2366" s="11" t="s">
        <v>1877</v>
      </c>
      <c r="C2366" s="11">
        <v>0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1</v>
      </c>
      <c r="O2366" s="11">
        <v>0</v>
      </c>
      <c r="P2366" s="11">
        <v>0</v>
      </c>
      <c r="Q2366" s="11">
        <v>2016022915</v>
      </c>
      <c r="R2366" s="11">
        <v>15</v>
      </c>
    </row>
    <row r="2367" spans="1:18">
      <c r="A2367" t="str">
        <f t="shared" si="36"/>
        <v>15-2016022915-18_23_45</v>
      </c>
      <c r="B2367" s="11" t="s">
        <v>1878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1</v>
      </c>
      <c r="O2367" s="11">
        <v>0</v>
      </c>
      <c r="P2367" s="11">
        <v>0</v>
      </c>
      <c r="Q2367" s="11">
        <v>2016022915</v>
      </c>
      <c r="R2367" s="11">
        <v>15</v>
      </c>
    </row>
    <row r="2368" spans="1:18">
      <c r="A2368" t="str">
        <f t="shared" si="36"/>
        <v>15-2016022915-18_28_44</v>
      </c>
      <c r="B2368" s="11" t="s">
        <v>1879</v>
      </c>
      <c r="C2368" s="11">
        <v>0</v>
      </c>
      <c r="D2368" s="11">
        <v>0</v>
      </c>
      <c r="E2368" s="11">
        <v>0</v>
      </c>
      <c r="F2368" s="11">
        <v>0</v>
      </c>
      <c r="G2368" s="11">
        <v>0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>
        <v>1</v>
      </c>
      <c r="O2368" s="11">
        <v>0</v>
      </c>
      <c r="P2368" s="11">
        <v>0</v>
      </c>
      <c r="Q2368" s="11">
        <v>2016022915</v>
      </c>
      <c r="R2368" s="11">
        <v>15</v>
      </c>
    </row>
    <row r="2369" spans="1:18">
      <c r="A2369" t="str">
        <f t="shared" si="36"/>
        <v>15-2016022915-18_33_44</v>
      </c>
      <c r="B2369" s="11" t="s">
        <v>1880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1</v>
      </c>
      <c r="O2369" s="11">
        <v>0</v>
      </c>
      <c r="P2369" s="11">
        <v>0</v>
      </c>
      <c r="Q2369" s="11">
        <v>2016022915</v>
      </c>
      <c r="R2369" s="11">
        <v>15</v>
      </c>
    </row>
    <row r="2370" spans="1:18">
      <c r="A2370" t="str">
        <f t="shared" ref="A2370:A2433" si="37">R2370&amp;"-"&amp;Q2370&amp;"-"&amp;B2370</f>
        <v>15-2016022915-18_38_43</v>
      </c>
      <c r="B2370" s="11" t="s">
        <v>1881</v>
      </c>
      <c r="C2370" s="11">
        <v>0</v>
      </c>
      <c r="D2370" s="11">
        <v>0</v>
      </c>
      <c r="E2370" s="11">
        <v>0</v>
      </c>
      <c r="F2370" s="11">
        <v>0</v>
      </c>
      <c r="G2370" s="11">
        <v>0</v>
      </c>
      <c r="H2370" s="11">
        <v>0</v>
      </c>
      <c r="I2370" s="11">
        <v>0</v>
      </c>
      <c r="J2370" s="11">
        <v>0</v>
      </c>
      <c r="K2370" s="11">
        <v>0</v>
      </c>
      <c r="L2370" s="11">
        <v>0</v>
      </c>
      <c r="M2370" s="11">
        <v>0</v>
      </c>
      <c r="N2370" s="11">
        <v>1</v>
      </c>
      <c r="O2370" s="11">
        <v>0</v>
      </c>
      <c r="P2370" s="11">
        <v>0</v>
      </c>
      <c r="Q2370" s="11">
        <v>2016022915</v>
      </c>
      <c r="R2370" s="11">
        <v>15</v>
      </c>
    </row>
    <row r="2371" spans="1:18">
      <c r="A2371" t="str">
        <f t="shared" si="37"/>
        <v>15-2016022915-18_43_43</v>
      </c>
      <c r="B2371" s="11" t="s">
        <v>1882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1</v>
      </c>
      <c r="O2371" s="11">
        <v>0</v>
      </c>
      <c r="P2371" s="11">
        <v>0</v>
      </c>
      <c r="Q2371" s="11">
        <v>2016022915</v>
      </c>
      <c r="R2371" s="11">
        <v>15</v>
      </c>
    </row>
    <row r="2372" spans="1:18">
      <c r="A2372" t="str">
        <f t="shared" si="37"/>
        <v>15-2016022915-18_48_43</v>
      </c>
      <c r="B2372" s="11" t="s">
        <v>1883</v>
      </c>
      <c r="C2372" s="11">
        <v>0</v>
      </c>
      <c r="D2372" s="11">
        <v>0</v>
      </c>
      <c r="E2372" s="11">
        <v>0</v>
      </c>
      <c r="F2372" s="11">
        <v>1</v>
      </c>
      <c r="G2372" s="11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0</v>
      </c>
      <c r="P2372" s="11">
        <v>1</v>
      </c>
      <c r="Q2372" s="11">
        <v>2016022915</v>
      </c>
      <c r="R2372" s="11">
        <v>15</v>
      </c>
    </row>
    <row r="2373" spans="1:18">
      <c r="A2373" t="str">
        <f t="shared" si="37"/>
        <v>15-2016022915-18_53_42</v>
      </c>
      <c r="B2373" s="11" t="s">
        <v>1884</v>
      </c>
      <c r="C2373" s="11">
        <v>0</v>
      </c>
      <c r="D2373" s="11">
        <v>0</v>
      </c>
      <c r="E2373" s="11">
        <v>0</v>
      </c>
      <c r="F2373" s="11">
        <v>1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1</v>
      </c>
      <c r="Q2373" s="11">
        <v>2016022915</v>
      </c>
      <c r="R2373" s="11">
        <v>15</v>
      </c>
    </row>
    <row r="2374" spans="1:18">
      <c r="A2374" t="str">
        <f t="shared" si="37"/>
        <v>15-2016022915-18_58_42</v>
      </c>
      <c r="B2374" s="11" t="s">
        <v>1885</v>
      </c>
      <c r="C2374" s="11">
        <v>0</v>
      </c>
      <c r="D2374" s="11">
        <v>0</v>
      </c>
      <c r="E2374" s="11">
        <v>0</v>
      </c>
      <c r="F2374" s="11">
        <v>0</v>
      </c>
      <c r="G2374" s="11">
        <v>0</v>
      </c>
      <c r="H2374" s="11">
        <v>0</v>
      </c>
      <c r="I2374" s="11">
        <v>0</v>
      </c>
      <c r="J2374" s="11">
        <v>0</v>
      </c>
      <c r="K2374" s="11">
        <v>0</v>
      </c>
      <c r="L2374" s="11">
        <v>0</v>
      </c>
      <c r="M2374" s="11">
        <v>0</v>
      </c>
      <c r="N2374" s="11">
        <v>1</v>
      </c>
      <c r="O2374" s="11">
        <v>0</v>
      </c>
      <c r="P2374" s="11">
        <v>0</v>
      </c>
      <c r="Q2374" s="11">
        <v>2016022915</v>
      </c>
      <c r="R2374" s="11">
        <v>15</v>
      </c>
    </row>
    <row r="2375" spans="1:18">
      <c r="A2375" t="str">
        <f t="shared" si="37"/>
        <v>15-2016022915-19_03_41</v>
      </c>
      <c r="B2375" s="11" t="s">
        <v>1886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1</v>
      </c>
      <c r="N2375" s="11">
        <v>0</v>
      </c>
      <c r="O2375" s="11">
        <v>0</v>
      </c>
      <c r="P2375" s="11">
        <v>1</v>
      </c>
      <c r="Q2375" s="11">
        <v>2016022915</v>
      </c>
      <c r="R2375" s="11">
        <v>15</v>
      </c>
    </row>
    <row r="2376" spans="1:18">
      <c r="A2376" t="str">
        <f t="shared" si="37"/>
        <v>15-2016022915-19_08_41</v>
      </c>
      <c r="B2376" s="11" t="s">
        <v>1887</v>
      </c>
      <c r="C2376" s="11">
        <v>0</v>
      </c>
      <c r="D2376" s="11">
        <v>0</v>
      </c>
      <c r="E2376" s="11">
        <v>0</v>
      </c>
      <c r="F2376" s="11">
        <v>0</v>
      </c>
      <c r="G2376" s="11">
        <v>0</v>
      </c>
      <c r="H2376" s="11">
        <v>0</v>
      </c>
      <c r="I2376" s="11">
        <v>0</v>
      </c>
      <c r="J2376" s="11">
        <v>0</v>
      </c>
      <c r="K2376" s="11">
        <v>0</v>
      </c>
      <c r="L2376" s="11">
        <v>0</v>
      </c>
      <c r="M2376" s="11">
        <v>0</v>
      </c>
      <c r="N2376" s="11">
        <v>1</v>
      </c>
      <c r="O2376" s="11">
        <v>0</v>
      </c>
      <c r="P2376" s="11">
        <v>0</v>
      </c>
      <c r="Q2376" s="11">
        <v>2016022915</v>
      </c>
      <c r="R2376" s="11">
        <v>15</v>
      </c>
    </row>
    <row r="2377" spans="1:18">
      <c r="A2377" t="str">
        <f t="shared" si="37"/>
        <v>15-2016022915-19_13_41</v>
      </c>
      <c r="B2377" s="11" t="s">
        <v>1888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1</v>
      </c>
      <c r="O2377" s="11">
        <v>0</v>
      </c>
      <c r="P2377" s="11">
        <v>0</v>
      </c>
      <c r="Q2377" s="11">
        <v>2016022915</v>
      </c>
      <c r="R2377" s="11">
        <v>15</v>
      </c>
    </row>
    <row r="2378" spans="1:18">
      <c r="A2378" t="str">
        <f t="shared" si="37"/>
        <v>15-2016022915-19_18_40</v>
      </c>
      <c r="B2378" s="11" t="s">
        <v>1889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1</v>
      </c>
      <c r="O2378" s="11">
        <v>0</v>
      </c>
      <c r="P2378" s="11">
        <v>0</v>
      </c>
      <c r="Q2378" s="11">
        <v>2016022915</v>
      </c>
      <c r="R2378" s="11">
        <v>15</v>
      </c>
    </row>
    <row r="2379" spans="1:18">
      <c r="A2379" t="str">
        <f t="shared" si="37"/>
        <v>15-2016022915-19_23_40</v>
      </c>
      <c r="B2379" s="11" t="s">
        <v>1890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1</v>
      </c>
      <c r="O2379" s="11">
        <v>0</v>
      </c>
      <c r="P2379" s="11">
        <v>0</v>
      </c>
      <c r="Q2379" s="11">
        <v>2016022915</v>
      </c>
      <c r="R2379" s="11">
        <v>15</v>
      </c>
    </row>
    <row r="2380" spans="1:18">
      <c r="A2380" t="str">
        <f t="shared" si="37"/>
        <v>15-2016022915-19_28_40</v>
      </c>
      <c r="B2380" s="11" t="s">
        <v>1891</v>
      </c>
      <c r="C2380" s="11">
        <v>0</v>
      </c>
      <c r="D2380" s="11">
        <v>0</v>
      </c>
      <c r="E2380" s="11">
        <v>0</v>
      </c>
      <c r="F2380" s="11">
        <v>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>
        <v>1</v>
      </c>
      <c r="O2380" s="11">
        <v>0</v>
      </c>
      <c r="P2380" s="11">
        <v>0</v>
      </c>
      <c r="Q2380" s="11">
        <v>2016022915</v>
      </c>
      <c r="R2380" s="11">
        <v>15</v>
      </c>
    </row>
    <row r="2381" spans="1:18">
      <c r="A2381" t="str">
        <f t="shared" si="37"/>
        <v>15-2016022915-19_33_39</v>
      </c>
      <c r="B2381" s="11" t="s">
        <v>1892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1</v>
      </c>
      <c r="O2381" s="11">
        <v>0</v>
      </c>
      <c r="P2381" s="11">
        <v>0</v>
      </c>
      <c r="Q2381" s="11">
        <v>2016022915</v>
      </c>
      <c r="R2381" s="11">
        <v>15</v>
      </c>
    </row>
    <row r="2382" spans="1:18">
      <c r="A2382" t="str">
        <f t="shared" si="37"/>
        <v>15-2016022915-19_38_39</v>
      </c>
      <c r="B2382" s="11" t="s">
        <v>1893</v>
      </c>
      <c r="C2382" s="11">
        <v>0</v>
      </c>
      <c r="D2382" s="11">
        <v>0</v>
      </c>
      <c r="E2382" s="11">
        <v>0</v>
      </c>
      <c r="F2382" s="11">
        <v>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1</v>
      </c>
      <c r="O2382" s="11">
        <v>0</v>
      </c>
      <c r="P2382" s="11">
        <v>0</v>
      </c>
      <c r="Q2382" s="11">
        <v>2016022915</v>
      </c>
      <c r="R2382" s="11">
        <v>15</v>
      </c>
    </row>
    <row r="2383" spans="1:18">
      <c r="A2383" t="str">
        <f t="shared" si="37"/>
        <v>15-2016030115-09_51_45</v>
      </c>
      <c r="B2383" s="11" t="s">
        <v>1894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1</v>
      </c>
      <c r="O2383" s="11">
        <v>0</v>
      </c>
      <c r="P2383" s="11">
        <v>0</v>
      </c>
      <c r="Q2383" s="11">
        <v>2016030115</v>
      </c>
      <c r="R2383" s="11">
        <v>15</v>
      </c>
    </row>
    <row r="2384" spans="1:18">
      <c r="A2384" t="str">
        <f t="shared" si="37"/>
        <v>15-2016030115-09_56_44</v>
      </c>
      <c r="B2384" s="11" t="s">
        <v>1895</v>
      </c>
      <c r="C2384" s="11">
        <v>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0</v>
      </c>
      <c r="M2384" s="11">
        <v>0</v>
      </c>
      <c r="N2384" s="11">
        <v>1</v>
      </c>
      <c r="O2384" s="11">
        <v>0</v>
      </c>
      <c r="P2384" s="11">
        <v>0</v>
      </c>
      <c r="Q2384" s="11">
        <v>2016030115</v>
      </c>
      <c r="R2384" s="11">
        <v>15</v>
      </c>
    </row>
    <row r="2385" spans="1:18">
      <c r="A2385" t="str">
        <f t="shared" si="37"/>
        <v>15-2016030115-10_01_44</v>
      </c>
      <c r="B2385" s="11" t="s">
        <v>1896</v>
      </c>
      <c r="C2385" s="11">
        <v>0</v>
      </c>
      <c r="D2385" s="11">
        <v>0</v>
      </c>
      <c r="E2385" s="11">
        <v>0</v>
      </c>
      <c r="F2385" s="11">
        <v>1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1</v>
      </c>
      <c r="Q2385" s="11">
        <v>2016030115</v>
      </c>
      <c r="R2385" s="11">
        <v>15</v>
      </c>
    </row>
    <row r="2386" spans="1:18">
      <c r="A2386" t="str">
        <f t="shared" si="37"/>
        <v>15-2016030115-12_32_00</v>
      </c>
      <c r="B2386" s="11" t="s">
        <v>1897</v>
      </c>
      <c r="C2386" s="11">
        <v>0</v>
      </c>
      <c r="D2386" s="11">
        <v>0</v>
      </c>
      <c r="E2386" s="11">
        <v>0</v>
      </c>
      <c r="F2386" s="11">
        <v>0</v>
      </c>
      <c r="G2386" s="11">
        <v>0</v>
      </c>
      <c r="H2386" s="11">
        <v>0</v>
      </c>
      <c r="I2386" s="11">
        <v>0</v>
      </c>
      <c r="J2386" s="11">
        <v>0</v>
      </c>
      <c r="K2386" s="11">
        <v>0</v>
      </c>
      <c r="L2386" s="11">
        <v>0</v>
      </c>
      <c r="M2386" s="11">
        <v>0</v>
      </c>
      <c r="N2386" s="11">
        <v>1</v>
      </c>
      <c r="O2386" s="11">
        <v>0</v>
      </c>
      <c r="P2386" s="11">
        <v>0</v>
      </c>
      <c r="Q2386" s="11">
        <v>2016030115</v>
      </c>
      <c r="R2386" s="11">
        <v>15</v>
      </c>
    </row>
    <row r="2387" spans="1:18">
      <c r="A2387" t="str">
        <f t="shared" si="37"/>
        <v>15-2016030115-12_37_00</v>
      </c>
      <c r="B2387" s="11" t="s">
        <v>1898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1</v>
      </c>
      <c r="O2387" s="11">
        <v>0</v>
      </c>
      <c r="P2387" s="11">
        <v>0</v>
      </c>
      <c r="Q2387" s="11">
        <v>2016030115</v>
      </c>
      <c r="R2387" s="11">
        <v>15</v>
      </c>
    </row>
    <row r="2388" spans="1:18">
      <c r="A2388" t="str">
        <f t="shared" si="37"/>
        <v>15-2016030115-12_41_59</v>
      </c>
      <c r="B2388" s="11" t="s">
        <v>1899</v>
      </c>
      <c r="C2388" s="11">
        <v>0</v>
      </c>
      <c r="D2388" s="11">
        <v>0</v>
      </c>
      <c r="E2388" s="11">
        <v>0</v>
      </c>
      <c r="F2388" s="11">
        <v>1</v>
      </c>
      <c r="G2388" s="11">
        <v>0</v>
      </c>
      <c r="H2388" s="11">
        <v>0</v>
      </c>
      <c r="I2388" s="11">
        <v>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11">
        <v>1</v>
      </c>
      <c r="Q2388" s="11">
        <v>2016030115</v>
      </c>
      <c r="R2388" s="11">
        <v>15</v>
      </c>
    </row>
    <row r="2389" spans="1:18">
      <c r="A2389" t="str">
        <f t="shared" si="37"/>
        <v>15-2016030115-12_46_59</v>
      </c>
      <c r="B2389" s="11" t="s">
        <v>1901</v>
      </c>
      <c r="C2389" s="11">
        <v>0</v>
      </c>
      <c r="D2389" s="11">
        <v>0</v>
      </c>
      <c r="E2389" s="11">
        <v>0</v>
      </c>
      <c r="F2389" s="11">
        <v>1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1</v>
      </c>
      <c r="Q2389" s="11">
        <v>2016030115</v>
      </c>
      <c r="R2389" s="11">
        <v>15</v>
      </c>
    </row>
    <row r="2390" spans="1:18">
      <c r="A2390" t="str">
        <f t="shared" si="37"/>
        <v>15-2016030115-12_51_58</v>
      </c>
      <c r="B2390" s="11" t="s">
        <v>1902</v>
      </c>
      <c r="C2390" s="11">
        <v>0</v>
      </c>
      <c r="D2390" s="11">
        <v>0</v>
      </c>
      <c r="E2390" s="11">
        <v>0</v>
      </c>
      <c r="F2390" s="11">
        <v>1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1</v>
      </c>
      <c r="Q2390" s="11">
        <v>2016030115</v>
      </c>
      <c r="R2390" s="11">
        <v>15</v>
      </c>
    </row>
    <row r="2391" spans="1:18">
      <c r="A2391" t="str">
        <f t="shared" si="37"/>
        <v>15-2016030115-12_56_58</v>
      </c>
      <c r="B2391" s="11" t="s">
        <v>1903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1</v>
      </c>
      <c r="O2391" s="11">
        <v>0</v>
      </c>
      <c r="P2391" s="11">
        <v>0</v>
      </c>
      <c r="Q2391" s="11">
        <v>2016030115</v>
      </c>
      <c r="R2391" s="11">
        <v>15</v>
      </c>
    </row>
    <row r="2392" spans="1:18">
      <c r="A2392" t="str">
        <f t="shared" si="37"/>
        <v>15-2016030115-13_25_00</v>
      </c>
      <c r="B2392" s="11" t="s">
        <v>1904</v>
      </c>
      <c r="C2392" s="11">
        <v>0</v>
      </c>
      <c r="D2392" s="11">
        <v>0</v>
      </c>
      <c r="E2392" s="11">
        <v>0</v>
      </c>
      <c r="F2392" s="11">
        <v>1</v>
      </c>
      <c r="G2392" s="11">
        <v>0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11">
        <v>1</v>
      </c>
      <c r="Q2392" s="11">
        <v>2016030115</v>
      </c>
      <c r="R2392" s="11">
        <v>15</v>
      </c>
    </row>
    <row r="2393" spans="1:18">
      <c r="A2393" t="str">
        <f t="shared" si="37"/>
        <v>15-2016030115-13_30_00</v>
      </c>
      <c r="B2393" s="11" t="s">
        <v>1906</v>
      </c>
      <c r="C2393" s="11">
        <v>0</v>
      </c>
      <c r="D2393" s="11">
        <v>0</v>
      </c>
      <c r="E2393" s="11">
        <v>0</v>
      </c>
      <c r="F2393" s="11">
        <v>1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1</v>
      </c>
      <c r="Q2393" s="11">
        <v>2016030115</v>
      </c>
      <c r="R2393" s="11">
        <v>15</v>
      </c>
    </row>
    <row r="2394" spans="1:18">
      <c r="A2394" t="str">
        <f t="shared" si="37"/>
        <v>15-2016030115-13_34_59</v>
      </c>
      <c r="B2394" s="11" t="s">
        <v>1907</v>
      </c>
      <c r="C2394" s="11">
        <v>0</v>
      </c>
      <c r="D2394" s="11">
        <v>0</v>
      </c>
      <c r="E2394" s="11">
        <v>0</v>
      </c>
      <c r="F2394" s="11">
        <v>1</v>
      </c>
      <c r="G2394" s="11">
        <v>0</v>
      </c>
      <c r="H2394" s="11">
        <v>0</v>
      </c>
      <c r="I2394" s="11">
        <v>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11">
        <v>0</v>
      </c>
      <c r="P2394" s="11">
        <v>1</v>
      </c>
      <c r="Q2394" s="11">
        <v>2016030115</v>
      </c>
      <c r="R2394" s="11">
        <v>15</v>
      </c>
    </row>
    <row r="2395" spans="1:18">
      <c r="A2395" t="str">
        <f t="shared" si="37"/>
        <v>15-2016030115-13_54_53</v>
      </c>
      <c r="B2395" s="11" t="s">
        <v>1908</v>
      </c>
      <c r="C2395" s="11">
        <v>0</v>
      </c>
      <c r="D2395" s="11">
        <v>0</v>
      </c>
      <c r="E2395" s="11">
        <v>0</v>
      </c>
      <c r="F2395" s="11">
        <v>1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1</v>
      </c>
      <c r="Q2395" s="11">
        <v>2016030115</v>
      </c>
      <c r="R2395" s="11">
        <v>15</v>
      </c>
    </row>
    <row r="2396" spans="1:18">
      <c r="A2396" t="str">
        <f t="shared" si="37"/>
        <v>15-2016030115-13_59_52</v>
      </c>
      <c r="B2396" s="11" t="s">
        <v>515</v>
      </c>
      <c r="C2396" s="11">
        <v>0</v>
      </c>
      <c r="D2396" s="11">
        <v>0</v>
      </c>
      <c r="E2396" s="11">
        <v>0</v>
      </c>
      <c r="F2396" s="11">
        <v>1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1</v>
      </c>
      <c r="Q2396" s="11">
        <v>2016030115</v>
      </c>
      <c r="R2396" s="11">
        <v>15</v>
      </c>
    </row>
    <row r="2397" spans="1:18">
      <c r="A2397" t="str">
        <f t="shared" si="37"/>
        <v>16-2016022916-11_37_38</v>
      </c>
      <c r="B2397" s="11" t="s">
        <v>1912</v>
      </c>
      <c r="C2397" s="11">
        <v>0</v>
      </c>
      <c r="D2397" s="11">
        <v>1</v>
      </c>
      <c r="E2397" s="11">
        <v>0</v>
      </c>
      <c r="F2397" s="11">
        <v>0</v>
      </c>
      <c r="G2397" s="11">
        <v>0</v>
      </c>
      <c r="H2397" s="11">
        <v>1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2016022916</v>
      </c>
      <c r="R2397" s="11">
        <v>16</v>
      </c>
    </row>
    <row r="2398" spans="1:18">
      <c r="A2398" t="str">
        <f t="shared" si="37"/>
        <v>16-2016022916-11_42_37</v>
      </c>
      <c r="B2398" s="11" t="s">
        <v>1914</v>
      </c>
      <c r="C2398" s="11">
        <v>0</v>
      </c>
      <c r="D2398" s="11">
        <v>0</v>
      </c>
      <c r="E2398" s="11">
        <v>0</v>
      </c>
      <c r="F2398" s="11">
        <v>0</v>
      </c>
      <c r="G2398" s="11">
        <v>0</v>
      </c>
      <c r="H2398" s="11">
        <v>0</v>
      </c>
      <c r="I2398" s="11">
        <v>0</v>
      </c>
      <c r="J2398" s="11">
        <v>0</v>
      </c>
      <c r="K2398" s="11">
        <v>0</v>
      </c>
      <c r="L2398" s="11">
        <v>0</v>
      </c>
      <c r="M2398" s="11">
        <v>0</v>
      </c>
      <c r="N2398" s="11">
        <v>1</v>
      </c>
      <c r="O2398" s="11">
        <v>0</v>
      </c>
      <c r="P2398" s="11">
        <v>0</v>
      </c>
      <c r="Q2398" s="11">
        <v>2016022916</v>
      </c>
      <c r="R2398" s="11">
        <v>16</v>
      </c>
    </row>
    <row r="2399" spans="1:18">
      <c r="A2399" t="str">
        <f t="shared" si="37"/>
        <v>16-2016022916-11_47_37</v>
      </c>
      <c r="B2399" s="11" t="s">
        <v>1915</v>
      </c>
      <c r="C2399" s="11">
        <v>0</v>
      </c>
      <c r="D2399" s="11">
        <v>1</v>
      </c>
      <c r="E2399" s="11">
        <v>0</v>
      </c>
      <c r="F2399" s="11">
        <v>0</v>
      </c>
      <c r="G2399" s="11">
        <v>0</v>
      </c>
      <c r="H2399" s="11">
        <v>1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2016022916</v>
      </c>
      <c r="R2399" s="11">
        <v>16</v>
      </c>
    </row>
    <row r="2400" spans="1:18">
      <c r="A2400" t="str">
        <f t="shared" si="37"/>
        <v>16-2016022916-12_02_37</v>
      </c>
      <c r="B2400" s="11" t="s">
        <v>1917</v>
      </c>
      <c r="C2400" s="11">
        <v>0</v>
      </c>
      <c r="D2400" s="11">
        <v>0</v>
      </c>
      <c r="E2400" s="11">
        <v>0</v>
      </c>
      <c r="F2400" s="11">
        <v>1</v>
      </c>
      <c r="G2400" s="11">
        <v>0</v>
      </c>
      <c r="H2400" s="11">
        <v>0</v>
      </c>
      <c r="I2400" s="11">
        <v>0</v>
      </c>
      <c r="J2400" s="11">
        <v>0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1</v>
      </c>
      <c r="Q2400" s="11">
        <v>2016022916</v>
      </c>
      <c r="R2400" s="11">
        <v>16</v>
      </c>
    </row>
    <row r="2401" spans="1:18">
      <c r="A2401" t="str">
        <f t="shared" si="37"/>
        <v>16-2016022916-12_07_37</v>
      </c>
      <c r="B2401" s="11" t="s">
        <v>1919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1</v>
      </c>
      <c r="O2401" s="11">
        <v>0</v>
      </c>
      <c r="P2401" s="11">
        <v>0</v>
      </c>
      <c r="Q2401" s="11">
        <v>2016022916</v>
      </c>
      <c r="R2401" s="11">
        <v>16</v>
      </c>
    </row>
    <row r="2402" spans="1:18">
      <c r="A2402" t="str">
        <f t="shared" si="37"/>
        <v>16-2016022916-14_04_49</v>
      </c>
      <c r="B2402" s="11" t="s">
        <v>1920</v>
      </c>
      <c r="C2402" s="11">
        <v>0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1</v>
      </c>
      <c r="O2402" s="11">
        <v>0</v>
      </c>
      <c r="P2402" s="11">
        <v>0</v>
      </c>
      <c r="Q2402" s="11">
        <v>2016022916</v>
      </c>
      <c r="R2402" s="11">
        <v>16</v>
      </c>
    </row>
    <row r="2403" spans="1:18">
      <c r="A2403" t="str">
        <f t="shared" si="37"/>
        <v>16-2016022916-14_09_49</v>
      </c>
      <c r="B2403" s="11" t="s">
        <v>1921</v>
      </c>
      <c r="C2403" s="11">
        <v>0</v>
      </c>
      <c r="D2403" s="11">
        <v>1</v>
      </c>
      <c r="E2403" s="11">
        <v>0</v>
      </c>
      <c r="F2403" s="11">
        <v>0</v>
      </c>
      <c r="G2403" s="11">
        <v>0</v>
      </c>
      <c r="H2403" s="11">
        <v>1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2016022916</v>
      </c>
      <c r="R2403" s="11">
        <v>16</v>
      </c>
    </row>
    <row r="2404" spans="1:18">
      <c r="A2404" t="str">
        <f t="shared" si="37"/>
        <v>16-2016022916-14_14_49</v>
      </c>
      <c r="B2404" s="11" t="s">
        <v>1599</v>
      </c>
      <c r="C2404" s="11">
        <v>0</v>
      </c>
      <c r="D2404" s="11">
        <v>0</v>
      </c>
      <c r="E2404" s="11">
        <v>0</v>
      </c>
      <c r="F2404" s="11">
        <v>0</v>
      </c>
      <c r="G2404" s="11">
        <v>0</v>
      </c>
      <c r="H2404" s="11">
        <v>0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1</v>
      </c>
      <c r="O2404" s="11">
        <v>0</v>
      </c>
      <c r="P2404" s="11">
        <v>0</v>
      </c>
      <c r="Q2404" s="11">
        <v>2016022916</v>
      </c>
      <c r="R2404" s="11">
        <v>16</v>
      </c>
    </row>
    <row r="2405" spans="1:18">
      <c r="A2405" t="str">
        <f t="shared" si="37"/>
        <v>16-2016022916-17_55_57</v>
      </c>
      <c r="B2405" s="11" t="s">
        <v>1923</v>
      </c>
      <c r="C2405" s="11">
        <v>1</v>
      </c>
      <c r="D2405" s="11">
        <v>1</v>
      </c>
      <c r="E2405" s="11">
        <v>1</v>
      </c>
      <c r="F2405" s="11">
        <v>0</v>
      </c>
      <c r="G2405" s="11">
        <v>0</v>
      </c>
      <c r="H2405" s="11">
        <v>0</v>
      </c>
      <c r="I2405" s="11">
        <v>0</v>
      </c>
      <c r="J2405" s="11">
        <v>1</v>
      </c>
      <c r="K2405" s="11">
        <v>1</v>
      </c>
      <c r="L2405" s="11">
        <v>1</v>
      </c>
      <c r="M2405" s="11">
        <v>0</v>
      </c>
      <c r="N2405" s="11">
        <v>0</v>
      </c>
      <c r="O2405" s="11">
        <v>0</v>
      </c>
      <c r="P2405" s="11">
        <v>0</v>
      </c>
      <c r="Q2405" s="11">
        <v>2016022916</v>
      </c>
      <c r="R2405" s="11">
        <v>16</v>
      </c>
    </row>
    <row r="2406" spans="1:18">
      <c r="A2406" t="str">
        <f t="shared" si="37"/>
        <v>16-2016022916-20_07_32</v>
      </c>
      <c r="B2406" s="11" t="s">
        <v>1924</v>
      </c>
      <c r="C2406" s="11">
        <v>0</v>
      </c>
      <c r="D2406" s="11">
        <v>0</v>
      </c>
      <c r="E2406" s="11">
        <v>0</v>
      </c>
      <c r="F2406" s="11">
        <v>1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11">
        <v>1</v>
      </c>
      <c r="Q2406" s="11">
        <v>2016022916</v>
      </c>
      <c r="R2406" s="11">
        <v>16</v>
      </c>
    </row>
    <row r="2407" spans="1:18">
      <c r="A2407" t="str">
        <f t="shared" si="37"/>
        <v>16-2016022916-20_12_32</v>
      </c>
      <c r="B2407" s="11" t="s">
        <v>5102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1</v>
      </c>
      <c r="P2407" s="11">
        <v>0</v>
      </c>
      <c r="Q2407" s="11">
        <v>2016022916</v>
      </c>
      <c r="R2407" s="11">
        <v>16</v>
      </c>
    </row>
    <row r="2408" spans="1:18">
      <c r="A2408" t="str">
        <f t="shared" si="37"/>
        <v>16-2016022916-20_17_32</v>
      </c>
      <c r="B2408" s="11" t="s">
        <v>1925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1</v>
      </c>
      <c r="O2408" s="11">
        <v>0</v>
      </c>
      <c r="P2408" s="11">
        <v>0</v>
      </c>
      <c r="Q2408" s="11">
        <v>2016022916</v>
      </c>
      <c r="R2408" s="11">
        <v>16</v>
      </c>
    </row>
    <row r="2409" spans="1:18">
      <c r="A2409" t="str">
        <f t="shared" si="37"/>
        <v>16-2016022916-20_22_32</v>
      </c>
      <c r="B2409" s="11" t="s">
        <v>1926</v>
      </c>
      <c r="C2409" s="11">
        <v>0</v>
      </c>
      <c r="D2409" s="11">
        <v>0</v>
      </c>
      <c r="E2409" s="11">
        <v>1</v>
      </c>
      <c r="F2409" s="11">
        <v>0</v>
      </c>
      <c r="G2409" s="11">
        <v>0</v>
      </c>
      <c r="H2409" s="11">
        <v>0</v>
      </c>
      <c r="I2409" s="11">
        <v>1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2016022916</v>
      </c>
      <c r="R2409" s="11">
        <v>16</v>
      </c>
    </row>
    <row r="2410" spans="1:18">
      <c r="A2410" t="str">
        <f t="shared" si="37"/>
        <v>16-2016030116-01_27_27</v>
      </c>
      <c r="B2410" s="11" t="s">
        <v>5103</v>
      </c>
      <c r="C2410" s="11">
        <v>0</v>
      </c>
      <c r="D2410" s="11">
        <v>0</v>
      </c>
      <c r="E2410" s="11">
        <v>0</v>
      </c>
      <c r="F2410" s="11">
        <v>0</v>
      </c>
      <c r="G2410" s="11">
        <v>0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0</v>
      </c>
      <c r="N2410" s="11">
        <v>0</v>
      </c>
      <c r="O2410" s="11">
        <v>1</v>
      </c>
      <c r="P2410" s="11">
        <v>0</v>
      </c>
      <c r="Q2410" s="11">
        <v>2016030116</v>
      </c>
      <c r="R2410" s="11">
        <v>16</v>
      </c>
    </row>
    <row r="2411" spans="1:18">
      <c r="A2411" t="str">
        <f t="shared" si="37"/>
        <v>16-2016030116-11_37_08</v>
      </c>
      <c r="B2411" s="11" t="s">
        <v>1928</v>
      </c>
      <c r="C2411" s="11">
        <v>0</v>
      </c>
      <c r="D2411" s="11">
        <v>1</v>
      </c>
      <c r="E2411" s="11">
        <v>0</v>
      </c>
      <c r="F2411" s="11">
        <v>0</v>
      </c>
      <c r="G2411" s="11">
        <v>0</v>
      </c>
      <c r="H2411" s="11">
        <v>1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2016030116</v>
      </c>
      <c r="R2411" s="11">
        <v>16</v>
      </c>
    </row>
    <row r="2412" spans="1:18">
      <c r="A2412" t="str">
        <f t="shared" si="37"/>
        <v>16-2016030116-11_42_08</v>
      </c>
      <c r="B2412" s="11" t="s">
        <v>1930</v>
      </c>
      <c r="C2412" s="11">
        <v>1</v>
      </c>
      <c r="D2412" s="11">
        <v>1</v>
      </c>
      <c r="E2412" s="11">
        <v>1</v>
      </c>
      <c r="F2412" s="11">
        <v>0</v>
      </c>
      <c r="G2412" s="11">
        <v>0</v>
      </c>
      <c r="H2412" s="11">
        <v>0</v>
      </c>
      <c r="I2412" s="11">
        <v>0</v>
      </c>
      <c r="J2412" s="11">
        <v>1</v>
      </c>
      <c r="K2412" s="11">
        <v>1</v>
      </c>
      <c r="L2412" s="11">
        <v>1</v>
      </c>
      <c r="M2412" s="11">
        <v>0</v>
      </c>
      <c r="N2412" s="11">
        <v>0</v>
      </c>
      <c r="O2412" s="11">
        <v>0</v>
      </c>
      <c r="P2412" s="11">
        <v>0</v>
      </c>
      <c r="Q2412" s="11">
        <v>2016030116</v>
      </c>
      <c r="R2412" s="11">
        <v>16</v>
      </c>
    </row>
    <row r="2413" spans="1:18">
      <c r="A2413" t="str">
        <f t="shared" si="37"/>
        <v>16-2016030116-11_47_08</v>
      </c>
      <c r="B2413" s="11" t="s">
        <v>5104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1</v>
      </c>
      <c r="P2413" s="11">
        <v>0</v>
      </c>
      <c r="Q2413" s="11">
        <v>2016030116</v>
      </c>
      <c r="R2413" s="11">
        <v>16</v>
      </c>
    </row>
    <row r="2414" spans="1:18">
      <c r="A2414" t="str">
        <f t="shared" si="37"/>
        <v>16-2016030116-11_52_08</v>
      </c>
      <c r="B2414" s="11" t="s">
        <v>5105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1</v>
      </c>
      <c r="P2414" s="11">
        <v>0</v>
      </c>
      <c r="Q2414" s="11">
        <v>2016030116</v>
      </c>
      <c r="R2414" s="11">
        <v>16</v>
      </c>
    </row>
    <row r="2415" spans="1:18">
      <c r="A2415" t="str">
        <f t="shared" si="37"/>
        <v>16-2016030116-11_57_08</v>
      </c>
      <c r="B2415" s="11" t="s">
        <v>5106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1</v>
      </c>
      <c r="P2415" s="11">
        <v>0</v>
      </c>
      <c r="Q2415" s="11">
        <v>2016030116</v>
      </c>
      <c r="R2415" s="11">
        <v>16</v>
      </c>
    </row>
    <row r="2416" spans="1:18">
      <c r="A2416" t="str">
        <f t="shared" si="37"/>
        <v>16-2016030116-12_02_08</v>
      </c>
      <c r="B2416" s="11" t="s">
        <v>1932</v>
      </c>
      <c r="C2416" s="11">
        <v>1</v>
      </c>
      <c r="D2416" s="11">
        <v>1</v>
      </c>
      <c r="E2416" s="11">
        <v>0</v>
      </c>
      <c r="F2416" s="11">
        <v>0</v>
      </c>
      <c r="G2416" s="11">
        <v>0</v>
      </c>
      <c r="H2416" s="11">
        <v>0</v>
      </c>
      <c r="I2416" s="11">
        <v>0</v>
      </c>
      <c r="J2416" s="11">
        <v>1</v>
      </c>
      <c r="K2416" s="11">
        <v>0</v>
      </c>
      <c r="L2416" s="11">
        <v>1</v>
      </c>
      <c r="M2416" s="11">
        <v>0</v>
      </c>
      <c r="N2416" s="11">
        <v>0</v>
      </c>
      <c r="O2416" s="11">
        <v>0</v>
      </c>
      <c r="P2416" s="11">
        <v>0</v>
      </c>
      <c r="Q2416" s="11">
        <v>2016030116</v>
      </c>
      <c r="R2416" s="11">
        <v>16</v>
      </c>
    </row>
    <row r="2417" spans="1:18">
      <c r="A2417" t="str">
        <f t="shared" si="37"/>
        <v>16-2016030116-12_07_08</v>
      </c>
      <c r="B2417" s="11" t="s">
        <v>1934</v>
      </c>
      <c r="C2417" s="11">
        <v>0</v>
      </c>
      <c r="D2417" s="11">
        <v>1</v>
      </c>
      <c r="E2417" s="11">
        <v>1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1</v>
      </c>
      <c r="L2417" s="11">
        <v>1</v>
      </c>
      <c r="M2417" s="11">
        <v>0</v>
      </c>
      <c r="N2417" s="11">
        <v>0</v>
      </c>
      <c r="O2417" s="11">
        <v>0</v>
      </c>
      <c r="P2417" s="11">
        <v>0</v>
      </c>
      <c r="Q2417" s="11">
        <v>2016030116</v>
      </c>
      <c r="R2417" s="11">
        <v>16</v>
      </c>
    </row>
    <row r="2418" spans="1:18">
      <c r="A2418" t="str">
        <f t="shared" si="37"/>
        <v>16-2016030116-12_12_08</v>
      </c>
      <c r="B2418" s="11" t="s">
        <v>1935</v>
      </c>
      <c r="C2418" s="11">
        <v>1</v>
      </c>
      <c r="D2418" s="11">
        <v>1</v>
      </c>
      <c r="E2418" s="11">
        <v>0</v>
      </c>
      <c r="F2418" s="11">
        <v>0</v>
      </c>
      <c r="G2418" s="11">
        <v>0</v>
      </c>
      <c r="H2418" s="11">
        <v>0</v>
      </c>
      <c r="I2418" s="11">
        <v>0</v>
      </c>
      <c r="J2418" s="11">
        <v>1</v>
      </c>
      <c r="K2418" s="11">
        <v>0</v>
      </c>
      <c r="L2418" s="11">
        <v>1</v>
      </c>
      <c r="M2418" s="11">
        <v>0</v>
      </c>
      <c r="N2418" s="11">
        <v>0</v>
      </c>
      <c r="O2418" s="11">
        <v>0</v>
      </c>
      <c r="P2418" s="11">
        <v>0</v>
      </c>
      <c r="Q2418" s="11">
        <v>2016030116</v>
      </c>
      <c r="R2418" s="11">
        <v>16</v>
      </c>
    </row>
    <row r="2419" spans="1:18">
      <c r="A2419" t="str">
        <f t="shared" si="37"/>
        <v>16-2016030116-12_17_08</v>
      </c>
      <c r="B2419" s="11" t="s">
        <v>5107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1</v>
      </c>
      <c r="P2419" s="11">
        <v>0</v>
      </c>
      <c r="Q2419" s="11">
        <v>2016030116</v>
      </c>
      <c r="R2419" s="11">
        <v>16</v>
      </c>
    </row>
    <row r="2420" spans="1:18">
      <c r="A2420" t="str">
        <f t="shared" si="37"/>
        <v>16-2016030116-12_22_08</v>
      </c>
      <c r="B2420" s="11" t="s">
        <v>1936</v>
      </c>
      <c r="C2420" s="11">
        <v>1</v>
      </c>
      <c r="D2420" s="11">
        <v>1</v>
      </c>
      <c r="E2420" s="11">
        <v>1</v>
      </c>
      <c r="F2420" s="11">
        <v>0</v>
      </c>
      <c r="G2420" s="11">
        <v>0</v>
      </c>
      <c r="H2420" s="11">
        <v>0</v>
      </c>
      <c r="I2420" s="11">
        <v>0</v>
      </c>
      <c r="J2420" s="11">
        <v>1</v>
      </c>
      <c r="K2420" s="11">
        <v>1</v>
      </c>
      <c r="L2420" s="11">
        <v>1</v>
      </c>
      <c r="M2420" s="11">
        <v>0</v>
      </c>
      <c r="N2420" s="11">
        <v>0</v>
      </c>
      <c r="O2420" s="11">
        <v>0</v>
      </c>
      <c r="P2420" s="11">
        <v>0</v>
      </c>
      <c r="Q2420" s="11">
        <v>2016030116</v>
      </c>
      <c r="R2420" s="11">
        <v>16</v>
      </c>
    </row>
    <row r="2421" spans="1:18">
      <c r="A2421" t="str">
        <f t="shared" si="37"/>
        <v>16-2016030116-12_27_08</v>
      </c>
      <c r="B2421" s="11" t="s">
        <v>1937</v>
      </c>
      <c r="C2421" s="11">
        <v>1</v>
      </c>
      <c r="D2421" s="11">
        <v>1</v>
      </c>
      <c r="E2421" s="11">
        <v>1</v>
      </c>
      <c r="F2421" s="11">
        <v>0</v>
      </c>
      <c r="G2421" s="11">
        <v>0</v>
      </c>
      <c r="H2421" s="11">
        <v>0</v>
      </c>
      <c r="I2421" s="11">
        <v>0</v>
      </c>
      <c r="J2421" s="11">
        <v>1</v>
      </c>
      <c r="K2421" s="11">
        <v>1</v>
      </c>
      <c r="L2421" s="11">
        <v>1</v>
      </c>
      <c r="M2421" s="11">
        <v>0</v>
      </c>
      <c r="N2421" s="11">
        <v>0</v>
      </c>
      <c r="O2421" s="11">
        <v>0</v>
      </c>
      <c r="P2421" s="11">
        <v>0</v>
      </c>
      <c r="Q2421" s="11">
        <v>2016030116</v>
      </c>
      <c r="R2421" s="11">
        <v>16</v>
      </c>
    </row>
    <row r="2422" spans="1:18">
      <c r="A2422" t="str">
        <f t="shared" si="37"/>
        <v>16-2016030116-14_07_41</v>
      </c>
      <c r="B2422" s="11" t="s">
        <v>1007</v>
      </c>
      <c r="C2422" s="11">
        <v>1</v>
      </c>
      <c r="D2422" s="11">
        <v>1</v>
      </c>
      <c r="E2422" s="11">
        <v>1</v>
      </c>
      <c r="F2422" s="11">
        <v>0</v>
      </c>
      <c r="G2422" s="11">
        <v>0</v>
      </c>
      <c r="H2422" s="11">
        <v>0</v>
      </c>
      <c r="I2422" s="11">
        <v>0</v>
      </c>
      <c r="J2422" s="11">
        <v>1</v>
      </c>
      <c r="K2422" s="11">
        <v>1</v>
      </c>
      <c r="L2422" s="11">
        <v>1</v>
      </c>
      <c r="M2422" s="11">
        <v>0</v>
      </c>
      <c r="N2422" s="11">
        <v>0</v>
      </c>
      <c r="O2422" s="11">
        <v>0</v>
      </c>
      <c r="P2422" s="11">
        <v>0</v>
      </c>
      <c r="Q2422" s="11">
        <v>2016030116</v>
      </c>
      <c r="R2422" s="11">
        <v>16</v>
      </c>
    </row>
    <row r="2423" spans="1:18">
      <c r="A2423" t="str">
        <f t="shared" si="37"/>
        <v>17-2016030417-15_39_40</v>
      </c>
      <c r="B2423" s="11" t="s">
        <v>1939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1</v>
      </c>
      <c r="O2423" s="11">
        <v>0</v>
      </c>
      <c r="P2423" s="11">
        <v>0</v>
      </c>
      <c r="Q2423" s="11">
        <v>2016030417</v>
      </c>
      <c r="R2423" s="11">
        <v>17</v>
      </c>
    </row>
    <row r="2424" spans="1:18">
      <c r="A2424" t="str">
        <f t="shared" si="37"/>
        <v>17-2016030417-16_00_20</v>
      </c>
      <c r="B2424" s="11" t="s">
        <v>1940</v>
      </c>
      <c r="C2424" s="11">
        <v>0</v>
      </c>
      <c r="D2424" s="11">
        <v>0</v>
      </c>
      <c r="E2424" s="11">
        <v>0</v>
      </c>
      <c r="F2424" s="11">
        <v>1</v>
      </c>
      <c r="G2424" s="11">
        <v>0</v>
      </c>
      <c r="H2424" s="11">
        <v>0</v>
      </c>
      <c r="I2424" s="11">
        <v>0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1</v>
      </c>
      <c r="Q2424" s="11">
        <v>2016030417</v>
      </c>
      <c r="R2424" s="11">
        <v>17</v>
      </c>
    </row>
    <row r="2425" spans="1:18">
      <c r="A2425" t="str">
        <f t="shared" si="37"/>
        <v>17-2016030417-16_05_20</v>
      </c>
      <c r="B2425" s="11" t="s">
        <v>1941</v>
      </c>
      <c r="C2425" s="11">
        <v>0</v>
      </c>
      <c r="D2425" s="11">
        <v>0</v>
      </c>
      <c r="E2425" s="11">
        <v>0</v>
      </c>
      <c r="F2425" s="11">
        <v>1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1</v>
      </c>
      <c r="Q2425" s="11">
        <v>2016030417</v>
      </c>
      <c r="R2425" s="11">
        <v>17</v>
      </c>
    </row>
    <row r="2426" spans="1:18">
      <c r="A2426" t="str">
        <f t="shared" si="37"/>
        <v>17-2016030417-16_10_20</v>
      </c>
      <c r="B2426" s="11" t="s">
        <v>1942</v>
      </c>
      <c r="C2426" s="11">
        <v>0</v>
      </c>
      <c r="D2426" s="11">
        <v>0</v>
      </c>
      <c r="E2426" s="11">
        <v>0</v>
      </c>
      <c r="F2426" s="11">
        <v>1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1</v>
      </c>
      <c r="Q2426" s="11">
        <v>2016030417</v>
      </c>
      <c r="R2426" s="11">
        <v>17</v>
      </c>
    </row>
    <row r="2427" spans="1:18">
      <c r="A2427" t="str">
        <f t="shared" si="37"/>
        <v>17-2016030417-16_15_19</v>
      </c>
      <c r="B2427" s="11" t="s">
        <v>5108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1</v>
      </c>
      <c r="P2427" s="11">
        <v>0</v>
      </c>
      <c r="Q2427" s="11">
        <v>2016030417</v>
      </c>
      <c r="R2427" s="11">
        <v>17</v>
      </c>
    </row>
    <row r="2428" spans="1:18">
      <c r="A2428" t="str">
        <f t="shared" si="37"/>
        <v>17-2016030417-16_20_19</v>
      </c>
      <c r="B2428" s="11" t="s">
        <v>1943</v>
      </c>
      <c r="C2428" s="11">
        <v>0</v>
      </c>
      <c r="D2428" s="11">
        <v>0</v>
      </c>
      <c r="E2428" s="11">
        <v>0</v>
      </c>
      <c r="F2428" s="11">
        <v>1</v>
      </c>
      <c r="G2428" s="11">
        <v>0</v>
      </c>
      <c r="H2428" s="11">
        <v>0</v>
      </c>
      <c r="I2428" s="11">
        <v>0</v>
      </c>
      <c r="J2428" s="11">
        <v>0</v>
      </c>
      <c r="K2428" s="11">
        <v>0</v>
      </c>
      <c r="L2428" s="11">
        <v>0</v>
      </c>
      <c r="M2428" s="11">
        <v>0</v>
      </c>
      <c r="N2428" s="11">
        <v>0</v>
      </c>
      <c r="O2428" s="11">
        <v>0</v>
      </c>
      <c r="P2428" s="11">
        <v>1</v>
      </c>
      <c r="Q2428" s="11">
        <v>2016030417</v>
      </c>
      <c r="R2428" s="11">
        <v>17</v>
      </c>
    </row>
    <row r="2429" spans="1:18">
      <c r="A2429" t="str">
        <f t="shared" si="37"/>
        <v>17-2016030417-16_25_19</v>
      </c>
      <c r="B2429" s="11" t="s">
        <v>1945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1</v>
      </c>
      <c r="O2429" s="11">
        <v>0</v>
      </c>
      <c r="P2429" s="11">
        <v>0</v>
      </c>
      <c r="Q2429" s="11">
        <v>2016030417</v>
      </c>
      <c r="R2429" s="11">
        <v>17</v>
      </c>
    </row>
    <row r="2430" spans="1:18">
      <c r="A2430" t="str">
        <f t="shared" si="37"/>
        <v>17-2016030417-16_30_19</v>
      </c>
      <c r="B2430" s="11" t="s">
        <v>785</v>
      </c>
      <c r="C2430" s="11">
        <v>0</v>
      </c>
      <c r="D2430" s="11">
        <v>0</v>
      </c>
      <c r="E2430" s="11">
        <v>0</v>
      </c>
      <c r="F2430" s="11">
        <v>0</v>
      </c>
      <c r="G2430" s="11">
        <v>0</v>
      </c>
      <c r="H2430" s="11">
        <v>0</v>
      </c>
      <c r="I2430" s="11">
        <v>0</v>
      </c>
      <c r="J2430" s="11">
        <v>0</v>
      </c>
      <c r="K2430" s="11">
        <v>0</v>
      </c>
      <c r="L2430" s="11">
        <v>0</v>
      </c>
      <c r="M2430" s="11">
        <v>0</v>
      </c>
      <c r="N2430" s="11">
        <v>0</v>
      </c>
      <c r="O2430" s="11">
        <v>1</v>
      </c>
      <c r="P2430" s="11">
        <v>0</v>
      </c>
      <c r="Q2430" s="11">
        <v>2016030417</v>
      </c>
      <c r="R2430" s="11">
        <v>17</v>
      </c>
    </row>
    <row r="2431" spans="1:18">
      <c r="A2431" t="str">
        <f t="shared" si="37"/>
        <v>17-2016030417-18_52_51</v>
      </c>
      <c r="B2431" s="11" t="s">
        <v>1946</v>
      </c>
      <c r="C2431" s="11">
        <v>0</v>
      </c>
      <c r="D2431" s="11">
        <v>0</v>
      </c>
      <c r="E2431" s="11">
        <v>0</v>
      </c>
      <c r="F2431" s="11">
        <v>1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1</v>
      </c>
      <c r="Q2431" s="11">
        <v>2016030417</v>
      </c>
      <c r="R2431" s="11">
        <v>17</v>
      </c>
    </row>
    <row r="2432" spans="1:18">
      <c r="A2432" t="str">
        <f t="shared" si="37"/>
        <v>17-2016030417-18_57_51</v>
      </c>
      <c r="B2432" s="11" t="s">
        <v>1947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1</v>
      </c>
      <c r="O2432" s="11">
        <v>0</v>
      </c>
      <c r="P2432" s="11">
        <v>0</v>
      </c>
      <c r="Q2432" s="11">
        <v>2016030417</v>
      </c>
      <c r="R2432" s="11">
        <v>17</v>
      </c>
    </row>
    <row r="2433" spans="1:18">
      <c r="A2433" t="str">
        <f t="shared" si="37"/>
        <v>17-2016030417-19_02_50</v>
      </c>
      <c r="B2433" s="11" t="s">
        <v>1948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1</v>
      </c>
      <c r="O2433" s="11">
        <v>0</v>
      </c>
      <c r="P2433" s="11">
        <v>0</v>
      </c>
      <c r="Q2433" s="11">
        <v>2016030417</v>
      </c>
      <c r="R2433" s="11">
        <v>17</v>
      </c>
    </row>
    <row r="2434" spans="1:18">
      <c r="A2434" t="str">
        <f t="shared" ref="A2434:A2497" si="38">R2434&amp;"-"&amp;Q2434&amp;"-"&amp;B2434</f>
        <v>17-2016030417-19_07_50</v>
      </c>
      <c r="B2434" s="11" t="s">
        <v>1949</v>
      </c>
      <c r="C2434" s="11">
        <v>1</v>
      </c>
      <c r="D2434" s="11">
        <v>0</v>
      </c>
      <c r="E2434" s="11">
        <v>1</v>
      </c>
      <c r="F2434" s="11">
        <v>0</v>
      </c>
      <c r="G2434" s="11">
        <v>0</v>
      </c>
      <c r="H2434" s="11">
        <v>0</v>
      </c>
      <c r="I2434" s="11">
        <v>0</v>
      </c>
      <c r="J2434" s="11">
        <v>1</v>
      </c>
      <c r="K2434" s="11">
        <v>1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2016030417</v>
      </c>
      <c r="R2434" s="11">
        <v>17</v>
      </c>
    </row>
    <row r="2435" spans="1:18">
      <c r="A2435" t="str">
        <f t="shared" si="38"/>
        <v>17-2016030417-19_12_50</v>
      </c>
      <c r="B2435" s="11" t="s">
        <v>1950</v>
      </c>
      <c r="C2435" s="11">
        <v>0</v>
      </c>
      <c r="D2435" s="11">
        <v>0</v>
      </c>
      <c r="E2435" s="11">
        <v>0</v>
      </c>
      <c r="F2435" s="11">
        <v>1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1</v>
      </c>
      <c r="Q2435" s="11">
        <v>2016030417</v>
      </c>
      <c r="R2435" s="11">
        <v>17</v>
      </c>
    </row>
    <row r="2436" spans="1:18">
      <c r="A2436" t="str">
        <f t="shared" si="38"/>
        <v>17-2016030417-19_17_50</v>
      </c>
      <c r="B2436" s="11" t="s">
        <v>1951</v>
      </c>
      <c r="C2436" s="11">
        <v>0</v>
      </c>
      <c r="D2436" s="11">
        <v>0</v>
      </c>
      <c r="E2436" s="11">
        <v>0</v>
      </c>
      <c r="F2436" s="11">
        <v>1</v>
      </c>
      <c r="G2436" s="11">
        <v>0</v>
      </c>
      <c r="H2436" s="11">
        <v>0</v>
      </c>
      <c r="I2436" s="11">
        <v>0</v>
      </c>
      <c r="J2436" s="11">
        <v>0</v>
      </c>
      <c r="K2436" s="11">
        <v>0</v>
      </c>
      <c r="L2436" s="11">
        <v>0</v>
      </c>
      <c r="M2436" s="11">
        <v>0</v>
      </c>
      <c r="N2436" s="11">
        <v>0</v>
      </c>
      <c r="O2436" s="11">
        <v>0</v>
      </c>
      <c r="P2436" s="11">
        <v>1</v>
      </c>
      <c r="Q2436" s="11">
        <v>2016030417</v>
      </c>
      <c r="R2436" s="11">
        <v>17</v>
      </c>
    </row>
    <row r="2437" spans="1:18">
      <c r="A2437" t="str">
        <f t="shared" si="38"/>
        <v>17-2016030417-19_22_49</v>
      </c>
      <c r="B2437" s="11" t="s">
        <v>1952</v>
      </c>
      <c r="C2437" s="11">
        <v>0</v>
      </c>
      <c r="D2437" s="11">
        <v>0</v>
      </c>
      <c r="E2437" s="11">
        <v>0</v>
      </c>
      <c r="F2437" s="11">
        <v>1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1</v>
      </c>
      <c r="Q2437" s="11">
        <v>2016030417</v>
      </c>
      <c r="R2437" s="11">
        <v>17</v>
      </c>
    </row>
    <row r="2438" spans="1:18">
      <c r="A2438" t="str">
        <f t="shared" si="38"/>
        <v>17-2016030417-19_27_49</v>
      </c>
      <c r="B2438" s="11" t="s">
        <v>2597</v>
      </c>
      <c r="C2438" s="11">
        <v>0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11">
        <v>1</v>
      </c>
      <c r="P2438" s="11">
        <v>0</v>
      </c>
      <c r="Q2438" s="11">
        <v>2016030417</v>
      </c>
      <c r="R2438" s="11">
        <v>17</v>
      </c>
    </row>
    <row r="2439" spans="1:18">
      <c r="A2439" t="str">
        <f t="shared" si="38"/>
        <v>17-2016030417-19_32_49</v>
      </c>
      <c r="B2439" s="11" t="s">
        <v>1953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1</v>
      </c>
      <c r="O2439" s="11">
        <v>0</v>
      </c>
      <c r="P2439" s="11">
        <v>0</v>
      </c>
      <c r="Q2439" s="11">
        <v>2016030417</v>
      </c>
      <c r="R2439" s="11">
        <v>17</v>
      </c>
    </row>
    <row r="2440" spans="1:18">
      <c r="A2440" t="str">
        <f t="shared" si="38"/>
        <v>17-2016030417-19_37_48</v>
      </c>
      <c r="B2440" s="11" t="s">
        <v>1954</v>
      </c>
      <c r="C2440" s="11">
        <v>0</v>
      </c>
      <c r="D2440" s="11">
        <v>0</v>
      </c>
      <c r="E2440" s="11">
        <v>0</v>
      </c>
      <c r="F2440" s="11">
        <v>0</v>
      </c>
      <c r="G2440" s="11">
        <v>0</v>
      </c>
      <c r="H2440" s="11">
        <v>0</v>
      </c>
      <c r="I2440" s="11">
        <v>0</v>
      </c>
      <c r="J2440" s="11">
        <v>0</v>
      </c>
      <c r="K2440" s="11">
        <v>0</v>
      </c>
      <c r="L2440" s="11">
        <v>0</v>
      </c>
      <c r="M2440" s="11">
        <v>0</v>
      </c>
      <c r="N2440" s="11">
        <v>1</v>
      </c>
      <c r="O2440" s="11">
        <v>0</v>
      </c>
      <c r="P2440" s="11">
        <v>0</v>
      </c>
      <c r="Q2440" s="11">
        <v>2016030417</v>
      </c>
      <c r="R2440" s="11">
        <v>17</v>
      </c>
    </row>
    <row r="2441" spans="1:18">
      <c r="A2441" t="str">
        <f t="shared" si="38"/>
        <v>17-2016030417-19_42_48</v>
      </c>
      <c r="B2441" s="11" t="s">
        <v>1955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1</v>
      </c>
      <c r="O2441" s="11">
        <v>0</v>
      </c>
      <c r="P2441" s="11">
        <v>0</v>
      </c>
      <c r="Q2441" s="11">
        <v>2016030417</v>
      </c>
      <c r="R2441" s="11">
        <v>17</v>
      </c>
    </row>
    <row r="2442" spans="1:18">
      <c r="A2442" t="str">
        <f t="shared" si="38"/>
        <v>17-2016030417-19_47_48</v>
      </c>
      <c r="B2442" s="11" t="s">
        <v>1956</v>
      </c>
      <c r="C2442" s="11">
        <v>0</v>
      </c>
      <c r="D2442" s="11">
        <v>0</v>
      </c>
      <c r="E2442" s="11">
        <v>0</v>
      </c>
      <c r="F2442" s="11">
        <v>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1</v>
      </c>
      <c r="O2442" s="11">
        <v>0</v>
      </c>
      <c r="P2442" s="11">
        <v>0</v>
      </c>
      <c r="Q2442" s="11">
        <v>2016030417</v>
      </c>
      <c r="R2442" s="11">
        <v>17</v>
      </c>
    </row>
    <row r="2443" spans="1:18">
      <c r="A2443" t="str">
        <f t="shared" si="38"/>
        <v>17-2016030417-19_52_48</v>
      </c>
      <c r="B2443" s="11" t="s">
        <v>1957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1</v>
      </c>
      <c r="O2443" s="11">
        <v>0</v>
      </c>
      <c r="P2443" s="11">
        <v>0</v>
      </c>
      <c r="Q2443" s="11">
        <v>2016030417</v>
      </c>
      <c r="R2443" s="11">
        <v>17</v>
      </c>
    </row>
    <row r="2444" spans="1:18">
      <c r="A2444" t="str">
        <f t="shared" si="38"/>
        <v>17-2016030417-19_57_47</v>
      </c>
      <c r="B2444" s="11" t="s">
        <v>1958</v>
      </c>
      <c r="C2444" s="11">
        <v>0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1</v>
      </c>
      <c r="O2444" s="11">
        <v>0</v>
      </c>
      <c r="P2444" s="11">
        <v>0</v>
      </c>
      <c r="Q2444" s="11">
        <v>2016030417</v>
      </c>
      <c r="R2444" s="11">
        <v>17</v>
      </c>
    </row>
    <row r="2445" spans="1:18">
      <c r="A2445" t="str">
        <f t="shared" si="38"/>
        <v>17-2016030417-20_02_47</v>
      </c>
      <c r="B2445" s="11" t="s">
        <v>1959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1</v>
      </c>
      <c r="O2445" s="11">
        <v>0</v>
      </c>
      <c r="P2445" s="11">
        <v>0</v>
      </c>
      <c r="Q2445" s="11">
        <v>2016030417</v>
      </c>
      <c r="R2445" s="11">
        <v>17</v>
      </c>
    </row>
    <row r="2446" spans="1:18">
      <c r="A2446" t="str">
        <f t="shared" si="38"/>
        <v>17-2016030417-20_07_47</v>
      </c>
      <c r="B2446" s="11" t="s">
        <v>1960</v>
      </c>
      <c r="C2446" s="11">
        <v>0</v>
      </c>
      <c r="D2446" s="11">
        <v>0</v>
      </c>
      <c r="E2446" s="11">
        <v>0</v>
      </c>
      <c r="F2446" s="11">
        <v>0</v>
      </c>
      <c r="G2446" s="11">
        <v>0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1</v>
      </c>
      <c r="O2446" s="11">
        <v>0</v>
      </c>
      <c r="P2446" s="11">
        <v>0</v>
      </c>
      <c r="Q2446" s="11">
        <v>2016030417</v>
      </c>
      <c r="R2446" s="11">
        <v>17</v>
      </c>
    </row>
    <row r="2447" spans="1:18">
      <c r="A2447" t="str">
        <f t="shared" si="38"/>
        <v>17-2016030417-20_12_47</v>
      </c>
      <c r="B2447" s="11" t="s">
        <v>1961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1</v>
      </c>
      <c r="O2447" s="11">
        <v>0</v>
      </c>
      <c r="P2447" s="11">
        <v>0</v>
      </c>
      <c r="Q2447" s="11">
        <v>2016030417</v>
      </c>
      <c r="R2447" s="11">
        <v>17</v>
      </c>
    </row>
    <row r="2448" spans="1:18">
      <c r="A2448" t="str">
        <f t="shared" si="38"/>
        <v>17-2016030417-20_17_46</v>
      </c>
      <c r="B2448" s="11" t="s">
        <v>1962</v>
      </c>
      <c r="C2448" s="11">
        <v>0</v>
      </c>
      <c r="D2448" s="11">
        <v>0</v>
      </c>
      <c r="E2448" s="11">
        <v>0</v>
      </c>
      <c r="F2448" s="11">
        <v>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1</v>
      </c>
      <c r="O2448" s="11">
        <v>0</v>
      </c>
      <c r="P2448" s="11">
        <v>0</v>
      </c>
      <c r="Q2448" s="11">
        <v>2016030417</v>
      </c>
      <c r="R2448" s="11">
        <v>17</v>
      </c>
    </row>
    <row r="2449" spans="1:18">
      <c r="A2449" t="str">
        <f t="shared" si="38"/>
        <v>17-2016030417-20_37_45</v>
      </c>
      <c r="B2449" s="11" t="s">
        <v>1963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1</v>
      </c>
      <c r="O2449" s="11">
        <v>0</v>
      </c>
      <c r="P2449" s="11">
        <v>0</v>
      </c>
      <c r="Q2449" s="11">
        <v>2016030417</v>
      </c>
      <c r="R2449" s="11">
        <v>17</v>
      </c>
    </row>
    <row r="2450" spans="1:18">
      <c r="A2450" t="str">
        <f t="shared" si="38"/>
        <v>17-2016030417-20_42_45</v>
      </c>
      <c r="B2450" s="11" t="s">
        <v>1964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1</v>
      </c>
      <c r="O2450" s="11">
        <v>0</v>
      </c>
      <c r="P2450" s="11">
        <v>0</v>
      </c>
      <c r="Q2450" s="11">
        <v>2016030417</v>
      </c>
      <c r="R2450" s="11">
        <v>17</v>
      </c>
    </row>
    <row r="2451" spans="1:18">
      <c r="A2451" t="str">
        <f t="shared" si="38"/>
        <v>17-2016030417-20_47_45</v>
      </c>
      <c r="B2451" s="11" t="s">
        <v>1965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1</v>
      </c>
      <c r="O2451" s="11">
        <v>0</v>
      </c>
      <c r="P2451" s="11">
        <v>0</v>
      </c>
      <c r="Q2451" s="11">
        <v>2016030417</v>
      </c>
      <c r="R2451" s="11">
        <v>17</v>
      </c>
    </row>
    <row r="2452" spans="1:18">
      <c r="A2452" t="str">
        <f t="shared" si="38"/>
        <v>17-2016030417-20_52_44</v>
      </c>
      <c r="B2452" s="11" t="s">
        <v>1966</v>
      </c>
      <c r="C2452" s="11">
        <v>0</v>
      </c>
      <c r="D2452" s="11">
        <v>0</v>
      </c>
      <c r="E2452" s="11">
        <v>0</v>
      </c>
      <c r="F2452" s="11">
        <v>0</v>
      </c>
      <c r="G2452" s="11">
        <v>0</v>
      </c>
      <c r="H2452" s="11">
        <v>0</v>
      </c>
      <c r="I2452" s="11">
        <v>0</v>
      </c>
      <c r="J2452" s="11">
        <v>0</v>
      </c>
      <c r="K2452" s="11">
        <v>0</v>
      </c>
      <c r="L2452" s="11">
        <v>0</v>
      </c>
      <c r="M2452" s="11">
        <v>0</v>
      </c>
      <c r="N2452" s="11">
        <v>1</v>
      </c>
      <c r="O2452" s="11">
        <v>0</v>
      </c>
      <c r="P2452" s="11">
        <v>0</v>
      </c>
      <c r="Q2452" s="11">
        <v>2016030417</v>
      </c>
      <c r="R2452" s="11">
        <v>17</v>
      </c>
    </row>
    <row r="2453" spans="1:18">
      <c r="A2453" t="str">
        <f t="shared" si="38"/>
        <v>17-2016030417-20_57_44</v>
      </c>
      <c r="B2453" s="11" t="s">
        <v>1967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1</v>
      </c>
      <c r="O2453" s="11">
        <v>0</v>
      </c>
      <c r="P2453" s="11">
        <v>0</v>
      </c>
      <c r="Q2453" s="11">
        <v>2016030417</v>
      </c>
      <c r="R2453" s="11">
        <v>17</v>
      </c>
    </row>
    <row r="2454" spans="1:18">
      <c r="A2454" t="str">
        <f t="shared" si="38"/>
        <v>17-2016030417-21_02_44</v>
      </c>
      <c r="B2454" s="11" t="s">
        <v>1968</v>
      </c>
      <c r="C2454" s="11">
        <v>0</v>
      </c>
      <c r="D2454" s="11">
        <v>0</v>
      </c>
      <c r="E2454" s="11">
        <v>0</v>
      </c>
      <c r="F2454" s="11">
        <v>0</v>
      </c>
      <c r="G2454" s="11">
        <v>0</v>
      </c>
      <c r="H2454" s="11">
        <v>0</v>
      </c>
      <c r="I2454" s="11">
        <v>0</v>
      </c>
      <c r="J2454" s="11">
        <v>0</v>
      </c>
      <c r="K2454" s="11">
        <v>0</v>
      </c>
      <c r="L2454" s="11">
        <v>0</v>
      </c>
      <c r="M2454" s="11">
        <v>0</v>
      </c>
      <c r="N2454" s="11">
        <v>1</v>
      </c>
      <c r="O2454" s="11">
        <v>0</v>
      </c>
      <c r="P2454" s="11">
        <v>0</v>
      </c>
      <c r="Q2454" s="11">
        <v>2016030417</v>
      </c>
      <c r="R2454" s="11">
        <v>17</v>
      </c>
    </row>
    <row r="2455" spans="1:18">
      <c r="A2455" t="str">
        <f t="shared" si="38"/>
        <v>17-2016030417-21_07_44</v>
      </c>
      <c r="B2455" s="11" t="s">
        <v>1969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1</v>
      </c>
      <c r="O2455" s="11">
        <v>0</v>
      </c>
      <c r="P2455" s="11">
        <v>0</v>
      </c>
      <c r="Q2455" s="11">
        <v>2016030417</v>
      </c>
      <c r="R2455" s="11">
        <v>17</v>
      </c>
    </row>
    <row r="2456" spans="1:18">
      <c r="A2456" t="str">
        <f t="shared" si="38"/>
        <v>17-2016030417-21_12_43</v>
      </c>
      <c r="B2456" s="11" t="s">
        <v>1970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1</v>
      </c>
      <c r="O2456" s="11">
        <v>0</v>
      </c>
      <c r="P2456" s="11">
        <v>0</v>
      </c>
      <c r="Q2456" s="11">
        <v>2016030417</v>
      </c>
      <c r="R2456" s="11">
        <v>17</v>
      </c>
    </row>
    <row r="2457" spans="1:18">
      <c r="A2457" t="str">
        <f t="shared" si="38"/>
        <v>17-2016030417-21_17_43</v>
      </c>
      <c r="B2457" s="11" t="s">
        <v>1971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1</v>
      </c>
      <c r="O2457" s="11">
        <v>0</v>
      </c>
      <c r="P2457" s="11">
        <v>0</v>
      </c>
      <c r="Q2457" s="11">
        <v>2016030417</v>
      </c>
      <c r="R2457" s="11">
        <v>17</v>
      </c>
    </row>
    <row r="2458" spans="1:18">
      <c r="A2458" t="str">
        <f t="shared" si="38"/>
        <v>17-2016030417-21_22_43</v>
      </c>
      <c r="B2458" s="11" t="s">
        <v>1972</v>
      </c>
      <c r="C2458" s="11">
        <v>0</v>
      </c>
      <c r="D2458" s="11">
        <v>0</v>
      </c>
      <c r="E2458" s="11">
        <v>0</v>
      </c>
      <c r="F2458" s="11">
        <v>0</v>
      </c>
      <c r="G2458" s="11">
        <v>0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1</v>
      </c>
      <c r="O2458" s="11">
        <v>0</v>
      </c>
      <c r="P2458" s="11">
        <v>0</v>
      </c>
      <c r="Q2458" s="11">
        <v>2016030417</v>
      </c>
      <c r="R2458" s="11">
        <v>17</v>
      </c>
    </row>
    <row r="2459" spans="1:18">
      <c r="A2459" t="str">
        <f t="shared" si="38"/>
        <v>17-2016030417-21_27_43</v>
      </c>
      <c r="B2459" s="11" t="s">
        <v>1973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1</v>
      </c>
      <c r="O2459" s="11">
        <v>0</v>
      </c>
      <c r="P2459" s="11">
        <v>0</v>
      </c>
      <c r="Q2459" s="11">
        <v>2016030417</v>
      </c>
      <c r="R2459" s="11">
        <v>17</v>
      </c>
    </row>
    <row r="2460" spans="1:18">
      <c r="A2460" t="str">
        <f t="shared" si="38"/>
        <v>17-2016030417-21_42_42</v>
      </c>
      <c r="B2460" s="11" t="s">
        <v>1974</v>
      </c>
      <c r="C2460" s="11">
        <v>0</v>
      </c>
      <c r="D2460" s="11">
        <v>0</v>
      </c>
      <c r="E2460" s="11">
        <v>0</v>
      </c>
      <c r="F2460" s="11">
        <v>0</v>
      </c>
      <c r="G2460" s="11">
        <v>0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1">
        <v>1</v>
      </c>
      <c r="O2460" s="11">
        <v>0</v>
      </c>
      <c r="P2460" s="11">
        <v>0</v>
      </c>
      <c r="Q2460" s="11">
        <v>2016030417</v>
      </c>
      <c r="R2460" s="11">
        <v>17</v>
      </c>
    </row>
    <row r="2461" spans="1:18">
      <c r="A2461" t="str">
        <f t="shared" si="38"/>
        <v>17-2016030417-21_47_42</v>
      </c>
      <c r="B2461" s="11" t="s">
        <v>1975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1</v>
      </c>
      <c r="O2461" s="11">
        <v>0</v>
      </c>
      <c r="P2461" s="11">
        <v>0</v>
      </c>
      <c r="Q2461" s="11">
        <v>2016030417</v>
      </c>
      <c r="R2461" s="11">
        <v>17</v>
      </c>
    </row>
    <row r="2462" spans="1:18">
      <c r="A2462" t="str">
        <f t="shared" si="38"/>
        <v>17-2016030417-21_52_41</v>
      </c>
      <c r="B2462" s="11" t="s">
        <v>1976</v>
      </c>
      <c r="C2462" s="11">
        <v>0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1">
        <v>0</v>
      </c>
      <c r="L2462" s="11">
        <v>0</v>
      </c>
      <c r="M2462" s="11">
        <v>0</v>
      </c>
      <c r="N2462" s="11">
        <v>1</v>
      </c>
      <c r="O2462" s="11">
        <v>0</v>
      </c>
      <c r="P2462" s="11">
        <v>0</v>
      </c>
      <c r="Q2462" s="11">
        <v>2016030417</v>
      </c>
      <c r="R2462" s="11">
        <v>17</v>
      </c>
    </row>
    <row r="2463" spans="1:18">
      <c r="A2463" t="str">
        <f t="shared" si="38"/>
        <v>17-2016030417-21_57_41</v>
      </c>
      <c r="B2463" s="11" t="s">
        <v>1977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1</v>
      </c>
      <c r="O2463" s="11">
        <v>0</v>
      </c>
      <c r="P2463" s="11">
        <v>0</v>
      </c>
      <c r="Q2463" s="11">
        <v>2016030417</v>
      </c>
      <c r="R2463" s="11">
        <v>17</v>
      </c>
    </row>
    <row r="2464" spans="1:18">
      <c r="A2464" t="str">
        <f t="shared" si="38"/>
        <v>17-2016030417-22_02_41</v>
      </c>
      <c r="B2464" s="11" t="s">
        <v>1978</v>
      </c>
      <c r="C2464" s="11">
        <v>0</v>
      </c>
      <c r="D2464" s="11">
        <v>0</v>
      </c>
      <c r="E2464" s="11">
        <v>0</v>
      </c>
      <c r="F2464" s="11">
        <v>0</v>
      </c>
      <c r="G2464" s="11">
        <v>0</v>
      </c>
      <c r="H2464" s="11">
        <v>0</v>
      </c>
      <c r="I2464" s="11">
        <v>0</v>
      </c>
      <c r="J2464" s="11">
        <v>0</v>
      </c>
      <c r="K2464" s="11">
        <v>0</v>
      </c>
      <c r="L2464" s="11">
        <v>0</v>
      </c>
      <c r="M2464" s="11">
        <v>0</v>
      </c>
      <c r="N2464" s="11">
        <v>1</v>
      </c>
      <c r="O2464" s="11">
        <v>0</v>
      </c>
      <c r="P2464" s="11">
        <v>0</v>
      </c>
      <c r="Q2464" s="11">
        <v>2016030417</v>
      </c>
      <c r="R2464" s="11">
        <v>17</v>
      </c>
    </row>
    <row r="2465" spans="1:18">
      <c r="A2465" t="str">
        <f t="shared" si="38"/>
        <v>17-2016030417-22_07_41</v>
      </c>
      <c r="B2465" s="11" t="s">
        <v>1979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1</v>
      </c>
      <c r="O2465" s="11">
        <v>0</v>
      </c>
      <c r="P2465" s="11">
        <v>0</v>
      </c>
      <c r="Q2465" s="11">
        <v>2016030417</v>
      </c>
      <c r="R2465" s="11">
        <v>17</v>
      </c>
    </row>
    <row r="2466" spans="1:18">
      <c r="A2466" t="str">
        <f t="shared" si="38"/>
        <v>17-2016030417-22_12_40</v>
      </c>
      <c r="B2466" s="11" t="s">
        <v>5109</v>
      </c>
      <c r="C2466" s="11">
        <v>0</v>
      </c>
      <c r="D2466" s="11">
        <v>0</v>
      </c>
      <c r="E2466" s="11">
        <v>0</v>
      </c>
      <c r="F2466" s="11">
        <v>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0</v>
      </c>
      <c r="M2466" s="11">
        <v>0</v>
      </c>
      <c r="N2466" s="11">
        <v>0</v>
      </c>
      <c r="O2466" s="11">
        <v>1</v>
      </c>
      <c r="P2466" s="11">
        <v>0</v>
      </c>
      <c r="Q2466" s="11">
        <v>2016030417</v>
      </c>
      <c r="R2466" s="11">
        <v>17</v>
      </c>
    </row>
    <row r="2467" spans="1:18">
      <c r="A2467" t="str">
        <f t="shared" si="38"/>
        <v>17-2016030417-22_17_40</v>
      </c>
      <c r="B2467" s="11" t="s">
        <v>1980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1</v>
      </c>
      <c r="O2467" s="11">
        <v>0</v>
      </c>
      <c r="P2467" s="11">
        <v>0</v>
      </c>
      <c r="Q2467" s="11">
        <v>2016030417</v>
      </c>
      <c r="R2467" s="11">
        <v>17</v>
      </c>
    </row>
    <row r="2468" spans="1:18">
      <c r="A2468" t="str">
        <f t="shared" si="38"/>
        <v>17-2016030417-22_22_40</v>
      </c>
      <c r="B2468" s="11" t="s">
        <v>1981</v>
      </c>
      <c r="C2468" s="11">
        <v>0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  <c r="J2468" s="11">
        <v>0</v>
      </c>
      <c r="K2468" s="11">
        <v>0</v>
      </c>
      <c r="L2468" s="11">
        <v>0</v>
      </c>
      <c r="M2468" s="11">
        <v>0</v>
      </c>
      <c r="N2468" s="11">
        <v>1</v>
      </c>
      <c r="O2468" s="11">
        <v>0</v>
      </c>
      <c r="P2468" s="11">
        <v>0</v>
      </c>
      <c r="Q2468" s="11">
        <v>2016030417</v>
      </c>
      <c r="R2468" s="11">
        <v>17</v>
      </c>
    </row>
    <row r="2469" spans="1:18">
      <c r="A2469" t="str">
        <f t="shared" si="38"/>
        <v>17-2016030417-22_27_40</v>
      </c>
      <c r="B2469" s="11" t="s">
        <v>1982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1</v>
      </c>
      <c r="O2469" s="11">
        <v>0</v>
      </c>
      <c r="P2469" s="11">
        <v>0</v>
      </c>
      <c r="Q2469" s="11">
        <v>2016030417</v>
      </c>
      <c r="R2469" s="11">
        <v>17</v>
      </c>
    </row>
    <row r="2470" spans="1:18">
      <c r="A2470" t="str">
        <f t="shared" si="38"/>
        <v>17-2016030417-22_32_39</v>
      </c>
      <c r="B2470" s="11" t="s">
        <v>1983</v>
      </c>
      <c r="C2470" s="11">
        <v>0</v>
      </c>
      <c r="D2470" s="11">
        <v>0</v>
      </c>
      <c r="E2470" s="11">
        <v>0</v>
      </c>
      <c r="F2470" s="11">
        <v>0</v>
      </c>
      <c r="G2470" s="11">
        <v>0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1</v>
      </c>
      <c r="O2470" s="11">
        <v>0</v>
      </c>
      <c r="P2470" s="11">
        <v>0</v>
      </c>
      <c r="Q2470" s="11">
        <v>2016030417</v>
      </c>
      <c r="R2470" s="11">
        <v>17</v>
      </c>
    </row>
    <row r="2471" spans="1:18">
      <c r="A2471" t="str">
        <f t="shared" si="38"/>
        <v>17-2016030417-22_37_39</v>
      </c>
      <c r="B2471" s="11" t="s">
        <v>5110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1</v>
      </c>
      <c r="P2471" s="11">
        <v>0</v>
      </c>
      <c r="Q2471" s="11">
        <v>2016030417</v>
      </c>
      <c r="R2471" s="11">
        <v>17</v>
      </c>
    </row>
    <row r="2472" spans="1:18">
      <c r="A2472" t="str">
        <f t="shared" si="38"/>
        <v>17-2016030417-22_42_39</v>
      </c>
      <c r="B2472" s="11" t="s">
        <v>1984</v>
      </c>
      <c r="C2472" s="11">
        <v>0</v>
      </c>
      <c r="D2472" s="11">
        <v>0</v>
      </c>
      <c r="E2472" s="11">
        <v>0</v>
      </c>
      <c r="F2472" s="11">
        <v>0</v>
      </c>
      <c r="G2472" s="11">
        <v>0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0</v>
      </c>
      <c r="N2472" s="11">
        <v>1</v>
      </c>
      <c r="O2472" s="11">
        <v>0</v>
      </c>
      <c r="P2472" s="11">
        <v>0</v>
      </c>
      <c r="Q2472" s="11">
        <v>2016030417</v>
      </c>
      <c r="R2472" s="11">
        <v>17</v>
      </c>
    </row>
    <row r="2473" spans="1:18">
      <c r="A2473" t="str">
        <f t="shared" si="38"/>
        <v>17-2016030417-22_47_39</v>
      </c>
      <c r="B2473" s="11" t="s">
        <v>1985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1</v>
      </c>
      <c r="O2473" s="11">
        <v>0</v>
      </c>
      <c r="P2473" s="11">
        <v>0</v>
      </c>
      <c r="Q2473" s="11">
        <v>2016030417</v>
      </c>
      <c r="R2473" s="11">
        <v>17</v>
      </c>
    </row>
    <row r="2474" spans="1:18">
      <c r="A2474" t="str">
        <f t="shared" si="38"/>
        <v>17-2016030417-22_52_38</v>
      </c>
      <c r="B2474" s="11" t="s">
        <v>1986</v>
      </c>
      <c r="C2474" s="11">
        <v>0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1</v>
      </c>
      <c r="O2474" s="11">
        <v>0</v>
      </c>
      <c r="P2474" s="11">
        <v>0</v>
      </c>
      <c r="Q2474" s="11">
        <v>2016030417</v>
      </c>
      <c r="R2474" s="11">
        <v>17</v>
      </c>
    </row>
    <row r="2475" spans="1:18">
      <c r="A2475" t="str">
        <f t="shared" si="38"/>
        <v>17-2016030417-22_57_38</v>
      </c>
      <c r="B2475" s="11" t="s">
        <v>1987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1</v>
      </c>
      <c r="O2475" s="11">
        <v>0</v>
      </c>
      <c r="P2475" s="11">
        <v>0</v>
      </c>
      <c r="Q2475" s="11">
        <v>2016030417</v>
      </c>
      <c r="R2475" s="11">
        <v>17</v>
      </c>
    </row>
    <row r="2476" spans="1:18">
      <c r="A2476" t="str">
        <f t="shared" si="38"/>
        <v>17-2016030417-23_02_38</v>
      </c>
      <c r="B2476" s="11" t="s">
        <v>1988</v>
      </c>
      <c r="C2476" s="11">
        <v>0</v>
      </c>
      <c r="D2476" s="11">
        <v>0</v>
      </c>
      <c r="E2476" s="11">
        <v>0</v>
      </c>
      <c r="F2476" s="11">
        <v>0</v>
      </c>
      <c r="G2476" s="11">
        <v>0</v>
      </c>
      <c r="H2476" s="11">
        <v>0</v>
      </c>
      <c r="I2476" s="11">
        <v>0</v>
      </c>
      <c r="J2476" s="11">
        <v>0</v>
      </c>
      <c r="K2476" s="11">
        <v>0</v>
      </c>
      <c r="L2476" s="11">
        <v>0</v>
      </c>
      <c r="M2476" s="11">
        <v>0</v>
      </c>
      <c r="N2476" s="11">
        <v>1</v>
      </c>
      <c r="O2476" s="11">
        <v>0</v>
      </c>
      <c r="P2476" s="11">
        <v>0</v>
      </c>
      <c r="Q2476" s="11">
        <v>2016030417</v>
      </c>
      <c r="R2476" s="11">
        <v>17</v>
      </c>
    </row>
    <row r="2477" spans="1:18">
      <c r="A2477" t="str">
        <f t="shared" si="38"/>
        <v>17-2016030417-23_07_38</v>
      </c>
      <c r="B2477" s="11" t="s">
        <v>1989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1</v>
      </c>
      <c r="O2477" s="11">
        <v>0</v>
      </c>
      <c r="P2477" s="11">
        <v>0</v>
      </c>
      <c r="Q2477" s="11">
        <v>2016030417</v>
      </c>
      <c r="R2477" s="11">
        <v>17</v>
      </c>
    </row>
    <row r="2478" spans="1:18">
      <c r="A2478" t="str">
        <f t="shared" si="38"/>
        <v>17-2016030417-23_12_37</v>
      </c>
      <c r="B2478" s="11" t="s">
        <v>1990</v>
      </c>
      <c r="C2478" s="11">
        <v>0</v>
      </c>
      <c r="D2478" s="11">
        <v>0</v>
      </c>
      <c r="E2478" s="11">
        <v>0</v>
      </c>
      <c r="F2478" s="11">
        <v>0</v>
      </c>
      <c r="G2478" s="11">
        <v>0</v>
      </c>
      <c r="H2478" s="11">
        <v>0</v>
      </c>
      <c r="I2478" s="11">
        <v>0</v>
      </c>
      <c r="J2478" s="11">
        <v>0</v>
      </c>
      <c r="K2478" s="11">
        <v>0</v>
      </c>
      <c r="L2478" s="11">
        <v>0</v>
      </c>
      <c r="M2478" s="11">
        <v>0</v>
      </c>
      <c r="N2478" s="11">
        <v>1</v>
      </c>
      <c r="O2478" s="11">
        <v>0</v>
      </c>
      <c r="P2478" s="11">
        <v>0</v>
      </c>
      <c r="Q2478" s="11">
        <v>2016030417</v>
      </c>
      <c r="R2478" s="11">
        <v>17</v>
      </c>
    </row>
    <row r="2479" spans="1:18">
      <c r="A2479" t="str">
        <f t="shared" si="38"/>
        <v>17-2016030417-23_17_37</v>
      </c>
      <c r="B2479" s="11" t="s">
        <v>1991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1</v>
      </c>
      <c r="O2479" s="11">
        <v>0</v>
      </c>
      <c r="P2479" s="11">
        <v>0</v>
      </c>
      <c r="Q2479" s="11">
        <v>2016030417</v>
      </c>
      <c r="R2479" s="11">
        <v>17</v>
      </c>
    </row>
    <row r="2480" spans="1:18">
      <c r="A2480" t="str">
        <f t="shared" si="38"/>
        <v>17-2016030417-23_32_36</v>
      </c>
      <c r="B2480" s="11" t="s">
        <v>1992</v>
      </c>
      <c r="C2480" s="11">
        <v>0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1</v>
      </c>
      <c r="O2480" s="11">
        <v>0</v>
      </c>
      <c r="P2480" s="11">
        <v>0</v>
      </c>
      <c r="Q2480" s="11">
        <v>2016030417</v>
      </c>
      <c r="R2480" s="11">
        <v>17</v>
      </c>
    </row>
    <row r="2481" spans="1:18">
      <c r="A2481" t="str">
        <f t="shared" si="38"/>
        <v>17-2016030417-23_37_36</v>
      </c>
      <c r="B2481" s="11" t="s">
        <v>1993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1</v>
      </c>
      <c r="O2481" s="11">
        <v>0</v>
      </c>
      <c r="P2481" s="11">
        <v>0</v>
      </c>
      <c r="Q2481" s="11">
        <v>2016030417</v>
      </c>
      <c r="R2481" s="11">
        <v>17</v>
      </c>
    </row>
    <row r="2482" spans="1:18">
      <c r="A2482" t="str">
        <f t="shared" si="38"/>
        <v>17-2016030417-23_57_35</v>
      </c>
      <c r="B2482" s="11" t="s">
        <v>1994</v>
      </c>
      <c r="C2482" s="11">
        <v>0</v>
      </c>
      <c r="D2482" s="11">
        <v>0</v>
      </c>
      <c r="E2482" s="11">
        <v>0</v>
      </c>
      <c r="F2482" s="11">
        <v>0</v>
      </c>
      <c r="G2482" s="11">
        <v>0</v>
      </c>
      <c r="H2482" s="11">
        <v>0</v>
      </c>
      <c r="I2482" s="11">
        <v>0</v>
      </c>
      <c r="J2482" s="11">
        <v>0</v>
      </c>
      <c r="K2482" s="11">
        <v>0</v>
      </c>
      <c r="L2482" s="11">
        <v>0</v>
      </c>
      <c r="M2482" s="11">
        <v>0</v>
      </c>
      <c r="N2482" s="11">
        <v>1</v>
      </c>
      <c r="O2482" s="11">
        <v>0</v>
      </c>
      <c r="P2482" s="11">
        <v>0</v>
      </c>
      <c r="Q2482" s="11">
        <v>2016030417</v>
      </c>
      <c r="R2482" s="11">
        <v>17</v>
      </c>
    </row>
    <row r="2483" spans="1:18">
      <c r="A2483" t="str">
        <f t="shared" si="38"/>
        <v>17-2016030517-00_01_03</v>
      </c>
      <c r="B2483" s="11" t="s">
        <v>5111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1</v>
      </c>
      <c r="P2483" s="11">
        <v>0</v>
      </c>
      <c r="Q2483" s="11">
        <v>2016030517</v>
      </c>
      <c r="R2483" s="11">
        <v>17</v>
      </c>
    </row>
    <row r="2484" spans="1:18">
      <c r="A2484" t="str">
        <f t="shared" si="38"/>
        <v>17-2016030517-00_06_02</v>
      </c>
      <c r="B2484" s="11" t="s">
        <v>5112</v>
      </c>
      <c r="C2484" s="11">
        <v>0</v>
      </c>
      <c r="D2484" s="11">
        <v>0</v>
      </c>
      <c r="E2484" s="11">
        <v>0</v>
      </c>
      <c r="F2484" s="11">
        <v>0</v>
      </c>
      <c r="G2484" s="11">
        <v>0</v>
      </c>
      <c r="H2484" s="11">
        <v>0</v>
      </c>
      <c r="I2484" s="11">
        <v>0</v>
      </c>
      <c r="J2484" s="11">
        <v>0</v>
      </c>
      <c r="K2484" s="11">
        <v>0</v>
      </c>
      <c r="L2484" s="11">
        <v>0</v>
      </c>
      <c r="M2484" s="11">
        <v>0</v>
      </c>
      <c r="N2484" s="11">
        <v>0</v>
      </c>
      <c r="O2484" s="11">
        <v>1</v>
      </c>
      <c r="P2484" s="11">
        <v>0</v>
      </c>
      <c r="Q2484" s="11">
        <v>2016030517</v>
      </c>
      <c r="R2484" s="11">
        <v>17</v>
      </c>
    </row>
    <row r="2485" spans="1:18">
      <c r="A2485" t="str">
        <f t="shared" si="38"/>
        <v>17-2016030517-00_11_02</v>
      </c>
      <c r="B2485" s="11" t="s">
        <v>5113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1</v>
      </c>
      <c r="P2485" s="11">
        <v>0</v>
      </c>
      <c r="Q2485" s="11">
        <v>2016030517</v>
      </c>
      <c r="R2485" s="11">
        <v>17</v>
      </c>
    </row>
    <row r="2486" spans="1:18">
      <c r="A2486" t="str">
        <f t="shared" si="38"/>
        <v>17-2016030517-00_16_01</v>
      </c>
      <c r="B2486" s="11" t="s">
        <v>5114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1</v>
      </c>
      <c r="P2486" s="11">
        <v>0</v>
      </c>
      <c r="Q2486" s="11">
        <v>2016030517</v>
      </c>
      <c r="R2486" s="11">
        <v>17</v>
      </c>
    </row>
    <row r="2487" spans="1:18">
      <c r="A2487" t="str">
        <f t="shared" si="38"/>
        <v>17-2016030517-00_21_01</v>
      </c>
      <c r="B2487" s="11" t="s">
        <v>5115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1</v>
      </c>
      <c r="P2487" s="11">
        <v>0</v>
      </c>
      <c r="Q2487" s="11">
        <v>2016030517</v>
      </c>
      <c r="R2487" s="11">
        <v>17</v>
      </c>
    </row>
    <row r="2488" spans="1:18">
      <c r="A2488" t="str">
        <f t="shared" si="38"/>
        <v>17-2016030517-00_26_01</v>
      </c>
      <c r="B2488" s="11" t="s">
        <v>5116</v>
      </c>
      <c r="C2488" s="11">
        <v>0</v>
      </c>
      <c r="D2488" s="11">
        <v>0</v>
      </c>
      <c r="E2488" s="11">
        <v>0</v>
      </c>
      <c r="F2488" s="11">
        <v>0</v>
      </c>
      <c r="G2488" s="11">
        <v>0</v>
      </c>
      <c r="H2488" s="11">
        <v>0</v>
      </c>
      <c r="I2488" s="11">
        <v>0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  <c r="O2488" s="11">
        <v>1</v>
      </c>
      <c r="P2488" s="11">
        <v>0</v>
      </c>
      <c r="Q2488" s="11">
        <v>2016030517</v>
      </c>
      <c r="R2488" s="11">
        <v>17</v>
      </c>
    </row>
    <row r="2489" spans="1:18">
      <c r="A2489" t="str">
        <f t="shared" si="38"/>
        <v>17-2016030517-00_31_01</v>
      </c>
      <c r="B2489" s="11" t="s">
        <v>5117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1</v>
      </c>
      <c r="P2489" s="11">
        <v>0</v>
      </c>
      <c r="Q2489" s="11">
        <v>2016030517</v>
      </c>
      <c r="R2489" s="11">
        <v>17</v>
      </c>
    </row>
    <row r="2490" spans="1:18">
      <c r="A2490" t="str">
        <f t="shared" si="38"/>
        <v>17-2016030517-00_36_00</v>
      </c>
      <c r="B2490" s="11" t="s">
        <v>5118</v>
      </c>
      <c r="C2490" s="11">
        <v>0</v>
      </c>
      <c r="D2490" s="11">
        <v>0</v>
      </c>
      <c r="E2490" s="11">
        <v>0</v>
      </c>
      <c r="F2490" s="11">
        <v>0</v>
      </c>
      <c r="G2490" s="11">
        <v>0</v>
      </c>
      <c r="H2490" s="11">
        <v>0</v>
      </c>
      <c r="I2490" s="11">
        <v>0</v>
      </c>
      <c r="J2490" s="11">
        <v>0</v>
      </c>
      <c r="K2490" s="11">
        <v>0</v>
      </c>
      <c r="L2490" s="11">
        <v>0</v>
      </c>
      <c r="M2490" s="11">
        <v>0</v>
      </c>
      <c r="N2490" s="11">
        <v>0</v>
      </c>
      <c r="O2490" s="11">
        <v>1</v>
      </c>
      <c r="P2490" s="11">
        <v>0</v>
      </c>
      <c r="Q2490" s="11">
        <v>2016030517</v>
      </c>
      <c r="R2490" s="11">
        <v>17</v>
      </c>
    </row>
    <row r="2491" spans="1:18">
      <c r="A2491" t="str">
        <f t="shared" si="38"/>
        <v>17-2016030517-00_41_00</v>
      </c>
      <c r="B2491" s="11" t="s">
        <v>5119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1</v>
      </c>
      <c r="P2491" s="11">
        <v>0</v>
      </c>
      <c r="Q2491" s="11">
        <v>2016030517</v>
      </c>
      <c r="R2491" s="11">
        <v>17</v>
      </c>
    </row>
    <row r="2492" spans="1:18">
      <c r="A2492" t="str">
        <f t="shared" si="38"/>
        <v>17-2016030517-00_46_00</v>
      </c>
      <c r="B2492" s="11" t="s">
        <v>5120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1</v>
      </c>
      <c r="P2492" s="11">
        <v>0</v>
      </c>
      <c r="Q2492" s="11">
        <v>2016030517</v>
      </c>
      <c r="R2492" s="11">
        <v>17</v>
      </c>
    </row>
    <row r="2493" spans="1:18">
      <c r="A2493" t="str">
        <f t="shared" si="38"/>
        <v>17-2016030517-00_51_00</v>
      </c>
      <c r="B2493" s="11" t="s">
        <v>5121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1</v>
      </c>
      <c r="P2493" s="11">
        <v>0</v>
      </c>
      <c r="Q2493" s="11">
        <v>2016030517</v>
      </c>
      <c r="R2493" s="11">
        <v>17</v>
      </c>
    </row>
    <row r="2494" spans="1:18">
      <c r="A2494" t="str">
        <f t="shared" si="38"/>
        <v>17-2016030517-00_55_59</v>
      </c>
      <c r="B2494" s="11" t="s">
        <v>5122</v>
      </c>
      <c r="C2494" s="11">
        <v>0</v>
      </c>
      <c r="D2494" s="11">
        <v>0</v>
      </c>
      <c r="E2494" s="11">
        <v>0</v>
      </c>
      <c r="F2494" s="11">
        <v>0</v>
      </c>
      <c r="G2494" s="11">
        <v>0</v>
      </c>
      <c r="H2494" s="11">
        <v>0</v>
      </c>
      <c r="I2494" s="11">
        <v>0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1</v>
      </c>
      <c r="P2494" s="11">
        <v>0</v>
      </c>
      <c r="Q2494" s="11">
        <v>2016030517</v>
      </c>
      <c r="R2494" s="11">
        <v>17</v>
      </c>
    </row>
    <row r="2495" spans="1:18">
      <c r="A2495" t="str">
        <f t="shared" si="38"/>
        <v>17-2016030517-01_00_59</v>
      </c>
      <c r="B2495" s="11" t="s">
        <v>5123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1</v>
      </c>
      <c r="P2495" s="11">
        <v>0</v>
      </c>
      <c r="Q2495" s="11">
        <v>2016030517</v>
      </c>
      <c r="R2495" s="11">
        <v>17</v>
      </c>
    </row>
    <row r="2496" spans="1:18">
      <c r="A2496" t="str">
        <f t="shared" si="38"/>
        <v>17-2016030517-01_05_59</v>
      </c>
      <c r="B2496" s="11" t="s">
        <v>5124</v>
      </c>
      <c r="C2496" s="11">
        <v>0</v>
      </c>
      <c r="D2496" s="11">
        <v>0</v>
      </c>
      <c r="E2496" s="11">
        <v>0</v>
      </c>
      <c r="F2496" s="11">
        <v>0</v>
      </c>
      <c r="G2496" s="11">
        <v>0</v>
      </c>
      <c r="H2496" s="11">
        <v>0</v>
      </c>
      <c r="I2496" s="11">
        <v>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11">
        <v>1</v>
      </c>
      <c r="P2496" s="11">
        <v>0</v>
      </c>
      <c r="Q2496" s="11">
        <v>2016030517</v>
      </c>
      <c r="R2496" s="11">
        <v>17</v>
      </c>
    </row>
    <row r="2497" spans="1:18">
      <c r="A2497" t="str">
        <f t="shared" si="38"/>
        <v>17-2016030517-01_10_59</v>
      </c>
      <c r="B2497" s="11" t="s">
        <v>5125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1</v>
      </c>
      <c r="P2497" s="11">
        <v>0</v>
      </c>
      <c r="Q2497" s="11">
        <v>2016030517</v>
      </c>
      <c r="R2497" s="11">
        <v>17</v>
      </c>
    </row>
    <row r="2498" spans="1:18">
      <c r="A2498" t="str">
        <f t="shared" ref="A2498:A2561" si="39">R2498&amp;"-"&amp;Q2498&amp;"-"&amp;B2498</f>
        <v>17-2016030517-01_15_58</v>
      </c>
      <c r="B2498" s="11" t="s">
        <v>5126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1</v>
      </c>
      <c r="P2498" s="11">
        <v>0</v>
      </c>
      <c r="Q2498" s="11">
        <v>2016030517</v>
      </c>
      <c r="R2498" s="11">
        <v>17</v>
      </c>
    </row>
    <row r="2499" spans="1:18">
      <c r="A2499" t="str">
        <f t="shared" si="39"/>
        <v>17-2016030517-01_20_58</v>
      </c>
      <c r="B2499" s="11" t="s">
        <v>5127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1</v>
      </c>
      <c r="P2499" s="11">
        <v>0</v>
      </c>
      <c r="Q2499" s="11">
        <v>2016030517</v>
      </c>
      <c r="R2499" s="11">
        <v>17</v>
      </c>
    </row>
    <row r="2500" spans="1:18">
      <c r="A2500" t="str">
        <f t="shared" si="39"/>
        <v>17-2016030517-01_25_58</v>
      </c>
      <c r="B2500" s="11" t="s">
        <v>5128</v>
      </c>
      <c r="C2500" s="11">
        <v>0</v>
      </c>
      <c r="D2500" s="11">
        <v>0</v>
      </c>
      <c r="E2500" s="11">
        <v>0</v>
      </c>
      <c r="F2500" s="11">
        <v>0</v>
      </c>
      <c r="G2500" s="11">
        <v>0</v>
      </c>
      <c r="H2500" s="11">
        <v>0</v>
      </c>
      <c r="I2500" s="11">
        <v>0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  <c r="O2500" s="11">
        <v>1</v>
      </c>
      <c r="P2500" s="11">
        <v>0</v>
      </c>
      <c r="Q2500" s="11">
        <v>2016030517</v>
      </c>
      <c r="R2500" s="11">
        <v>17</v>
      </c>
    </row>
    <row r="2501" spans="1:18">
      <c r="A2501" t="str">
        <f t="shared" si="39"/>
        <v>17-2016030517-01_30_58</v>
      </c>
      <c r="B2501" s="11" t="s">
        <v>5129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1</v>
      </c>
      <c r="P2501" s="11">
        <v>0</v>
      </c>
      <c r="Q2501" s="11">
        <v>2016030517</v>
      </c>
      <c r="R2501" s="11">
        <v>17</v>
      </c>
    </row>
    <row r="2502" spans="1:18">
      <c r="A2502" t="str">
        <f t="shared" si="39"/>
        <v>17-2016030517-01_35_57</v>
      </c>
      <c r="B2502" s="11" t="s">
        <v>5130</v>
      </c>
      <c r="C2502" s="11">
        <v>0</v>
      </c>
      <c r="D2502" s="11">
        <v>0</v>
      </c>
      <c r="E2502" s="11">
        <v>0</v>
      </c>
      <c r="F2502" s="11">
        <v>0</v>
      </c>
      <c r="G2502" s="11">
        <v>0</v>
      </c>
      <c r="H2502" s="11">
        <v>0</v>
      </c>
      <c r="I2502" s="11">
        <v>0</v>
      </c>
      <c r="J2502" s="11">
        <v>0</v>
      </c>
      <c r="K2502" s="11">
        <v>0</v>
      </c>
      <c r="L2502" s="11">
        <v>0</v>
      </c>
      <c r="M2502" s="11">
        <v>0</v>
      </c>
      <c r="N2502" s="11">
        <v>0</v>
      </c>
      <c r="O2502" s="11">
        <v>1</v>
      </c>
      <c r="P2502" s="11">
        <v>0</v>
      </c>
      <c r="Q2502" s="11">
        <v>2016030517</v>
      </c>
      <c r="R2502" s="11">
        <v>17</v>
      </c>
    </row>
    <row r="2503" spans="1:18">
      <c r="A2503" t="str">
        <f t="shared" si="39"/>
        <v>17-2016030517-01_40_57</v>
      </c>
      <c r="B2503" s="11" t="s">
        <v>5131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1</v>
      </c>
      <c r="P2503" s="11">
        <v>0</v>
      </c>
      <c r="Q2503" s="11">
        <v>2016030517</v>
      </c>
      <c r="R2503" s="11">
        <v>17</v>
      </c>
    </row>
    <row r="2504" spans="1:18">
      <c r="A2504" t="str">
        <f t="shared" si="39"/>
        <v>17-2016030517-01_45_57</v>
      </c>
      <c r="B2504" s="11" t="s">
        <v>5132</v>
      </c>
      <c r="C2504" s="11">
        <v>0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1</v>
      </c>
      <c r="P2504" s="11">
        <v>0</v>
      </c>
      <c r="Q2504" s="11">
        <v>2016030517</v>
      </c>
      <c r="R2504" s="11">
        <v>17</v>
      </c>
    </row>
    <row r="2505" spans="1:18">
      <c r="A2505" t="str">
        <f t="shared" si="39"/>
        <v>17-2016030517-01_50_57</v>
      </c>
      <c r="B2505" s="11" t="s">
        <v>5133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1</v>
      </c>
      <c r="P2505" s="11">
        <v>0</v>
      </c>
      <c r="Q2505" s="11">
        <v>2016030517</v>
      </c>
      <c r="R2505" s="11">
        <v>17</v>
      </c>
    </row>
    <row r="2506" spans="1:18">
      <c r="A2506" t="str">
        <f t="shared" si="39"/>
        <v>17-2016030517-01_55_56</v>
      </c>
      <c r="B2506" s="11" t="s">
        <v>5134</v>
      </c>
      <c r="C2506" s="11">
        <v>0</v>
      </c>
      <c r="D2506" s="11">
        <v>0</v>
      </c>
      <c r="E2506" s="11">
        <v>0</v>
      </c>
      <c r="F2506" s="11">
        <v>0</v>
      </c>
      <c r="G2506" s="11">
        <v>0</v>
      </c>
      <c r="H2506" s="11">
        <v>0</v>
      </c>
      <c r="I2506" s="11">
        <v>0</v>
      </c>
      <c r="J2506" s="11">
        <v>0</v>
      </c>
      <c r="K2506" s="11">
        <v>0</v>
      </c>
      <c r="L2506" s="11">
        <v>0</v>
      </c>
      <c r="M2506" s="11">
        <v>0</v>
      </c>
      <c r="N2506" s="11">
        <v>0</v>
      </c>
      <c r="O2506" s="11">
        <v>1</v>
      </c>
      <c r="P2506" s="11">
        <v>0</v>
      </c>
      <c r="Q2506" s="11">
        <v>2016030517</v>
      </c>
      <c r="R2506" s="11">
        <v>17</v>
      </c>
    </row>
    <row r="2507" spans="1:18">
      <c r="A2507" t="str">
        <f t="shared" si="39"/>
        <v>17-2016030517-02_00_56</v>
      </c>
      <c r="B2507" s="11" t="s">
        <v>5135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1</v>
      </c>
      <c r="P2507" s="11">
        <v>0</v>
      </c>
      <c r="Q2507" s="11">
        <v>2016030517</v>
      </c>
      <c r="R2507" s="11">
        <v>17</v>
      </c>
    </row>
    <row r="2508" spans="1:18">
      <c r="A2508" t="str">
        <f t="shared" si="39"/>
        <v>17-2016030517-02_05_56</v>
      </c>
      <c r="B2508" s="11" t="s">
        <v>5136</v>
      </c>
      <c r="C2508" s="11">
        <v>0</v>
      </c>
      <c r="D2508" s="11">
        <v>0</v>
      </c>
      <c r="E2508" s="11">
        <v>0</v>
      </c>
      <c r="F2508" s="11">
        <v>0</v>
      </c>
      <c r="G2508" s="11">
        <v>0</v>
      </c>
      <c r="H2508" s="11">
        <v>0</v>
      </c>
      <c r="I2508" s="11">
        <v>0</v>
      </c>
      <c r="J2508" s="11">
        <v>0</v>
      </c>
      <c r="K2508" s="11">
        <v>0</v>
      </c>
      <c r="L2508" s="11">
        <v>0</v>
      </c>
      <c r="M2508" s="11">
        <v>0</v>
      </c>
      <c r="N2508" s="11">
        <v>0</v>
      </c>
      <c r="O2508" s="11">
        <v>1</v>
      </c>
      <c r="P2508" s="11">
        <v>0</v>
      </c>
      <c r="Q2508" s="11">
        <v>2016030517</v>
      </c>
      <c r="R2508" s="11">
        <v>17</v>
      </c>
    </row>
    <row r="2509" spans="1:18">
      <c r="A2509" t="str">
        <f t="shared" si="39"/>
        <v>17-2016030517-02_10_56</v>
      </c>
      <c r="B2509" s="11" t="s">
        <v>5137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1</v>
      </c>
      <c r="P2509" s="11">
        <v>0</v>
      </c>
      <c r="Q2509" s="11">
        <v>2016030517</v>
      </c>
      <c r="R2509" s="11">
        <v>17</v>
      </c>
    </row>
    <row r="2510" spans="1:18">
      <c r="A2510" t="str">
        <f t="shared" si="39"/>
        <v>17-2016030517-02_15_55</v>
      </c>
      <c r="B2510" s="11" t="s">
        <v>5138</v>
      </c>
      <c r="C2510" s="11">
        <v>0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1</v>
      </c>
      <c r="P2510" s="11">
        <v>0</v>
      </c>
      <c r="Q2510" s="11">
        <v>2016030517</v>
      </c>
      <c r="R2510" s="11">
        <v>17</v>
      </c>
    </row>
    <row r="2511" spans="1:18">
      <c r="A2511" t="str">
        <f t="shared" si="39"/>
        <v>17-2016030517-02_20_55</v>
      </c>
      <c r="B2511" s="11" t="s">
        <v>5139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1</v>
      </c>
      <c r="P2511" s="11">
        <v>0</v>
      </c>
      <c r="Q2511" s="11">
        <v>2016030517</v>
      </c>
      <c r="R2511" s="11">
        <v>17</v>
      </c>
    </row>
    <row r="2512" spans="1:18">
      <c r="A2512" t="str">
        <f t="shared" si="39"/>
        <v>17-2016030517-02_25_55</v>
      </c>
      <c r="B2512" s="11" t="s">
        <v>5140</v>
      </c>
      <c r="C2512" s="11">
        <v>0</v>
      </c>
      <c r="D2512" s="11">
        <v>0</v>
      </c>
      <c r="E2512" s="11">
        <v>0</v>
      </c>
      <c r="F2512" s="11">
        <v>0</v>
      </c>
      <c r="G2512" s="11">
        <v>0</v>
      </c>
      <c r="H2512" s="11">
        <v>0</v>
      </c>
      <c r="I2512" s="11">
        <v>0</v>
      </c>
      <c r="J2512" s="11">
        <v>0</v>
      </c>
      <c r="K2512" s="11">
        <v>0</v>
      </c>
      <c r="L2512" s="11">
        <v>0</v>
      </c>
      <c r="M2512" s="11">
        <v>0</v>
      </c>
      <c r="N2512" s="11">
        <v>0</v>
      </c>
      <c r="O2512" s="11">
        <v>1</v>
      </c>
      <c r="P2512" s="11">
        <v>0</v>
      </c>
      <c r="Q2512" s="11">
        <v>2016030517</v>
      </c>
      <c r="R2512" s="11">
        <v>17</v>
      </c>
    </row>
    <row r="2513" spans="1:18">
      <c r="A2513" t="str">
        <f t="shared" si="39"/>
        <v>17-2016030517-02_30_55</v>
      </c>
      <c r="B2513" s="11" t="s">
        <v>5141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1</v>
      </c>
      <c r="P2513" s="11">
        <v>0</v>
      </c>
      <c r="Q2513" s="11">
        <v>2016030517</v>
      </c>
      <c r="R2513" s="11">
        <v>17</v>
      </c>
    </row>
    <row r="2514" spans="1:18">
      <c r="A2514" t="str">
        <f t="shared" si="39"/>
        <v>17-2016030517-02_35_54</v>
      </c>
      <c r="B2514" s="11" t="s">
        <v>4973</v>
      </c>
      <c r="C2514" s="11">
        <v>0</v>
      </c>
      <c r="D2514" s="11">
        <v>0</v>
      </c>
      <c r="E2514" s="11">
        <v>0</v>
      </c>
      <c r="F2514" s="11">
        <v>0</v>
      </c>
      <c r="G2514" s="11">
        <v>0</v>
      </c>
      <c r="H2514" s="11">
        <v>0</v>
      </c>
      <c r="I2514" s="11">
        <v>0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11">
        <v>1</v>
      </c>
      <c r="P2514" s="11">
        <v>0</v>
      </c>
      <c r="Q2514" s="11">
        <v>2016030517</v>
      </c>
      <c r="R2514" s="11">
        <v>17</v>
      </c>
    </row>
    <row r="2515" spans="1:18">
      <c r="A2515" t="str">
        <f t="shared" si="39"/>
        <v>17-2016030517-02_40_54</v>
      </c>
      <c r="B2515" s="11" t="s">
        <v>906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1</v>
      </c>
      <c r="P2515" s="11">
        <v>0</v>
      </c>
      <c r="Q2515" s="11">
        <v>2016030517</v>
      </c>
      <c r="R2515" s="11">
        <v>17</v>
      </c>
    </row>
    <row r="2516" spans="1:18">
      <c r="A2516" t="str">
        <f t="shared" si="39"/>
        <v>17-2016030517-02_45_54</v>
      </c>
      <c r="B2516" s="11" t="s">
        <v>920</v>
      </c>
      <c r="C2516" s="11">
        <v>0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11">
        <v>1</v>
      </c>
      <c r="P2516" s="11">
        <v>0</v>
      </c>
      <c r="Q2516" s="11">
        <v>2016030517</v>
      </c>
      <c r="R2516" s="11">
        <v>17</v>
      </c>
    </row>
    <row r="2517" spans="1:18">
      <c r="A2517" t="str">
        <f t="shared" si="39"/>
        <v>17-2016030517-11_21_58</v>
      </c>
      <c r="B2517" s="11" t="s">
        <v>5142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1</v>
      </c>
      <c r="P2517" s="11">
        <v>0</v>
      </c>
      <c r="Q2517" s="11">
        <v>2016030517</v>
      </c>
      <c r="R2517" s="11">
        <v>17</v>
      </c>
    </row>
    <row r="2518" spans="1:18">
      <c r="A2518" t="str">
        <f t="shared" si="39"/>
        <v>17-2016030517-11_26_58</v>
      </c>
      <c r="B2518" s="11" t="s">
        <v>1995</v>
      </c>
      <c r="C2518" s="11">
        <v>0</v>
      </c>
      <c r="D2518" s="11">
        <v>0</v>
      </c>
      <c r="E2518" s="11">
        <v>0</v>
      </c>
      <c r="F2518" s="11">
        <v>1</v>
      </c>
      <c r="G2518" s="11">
        <v>0</v>
      </c>
      <c r="H2518" s="11">
        <v>0</v>
      </c>
      <c r="I2518" s="11">
        <v>0</v>
      </c>
      <c r="J2518" s="11">
        <v>0</v>
      </c>
      <c r="K2518" s="11">
        <v>0</v>
      </c>
      <c r="L2518" s="11">
        <v>0</v>
      </c>
      <c r="M2518" s="11">
        <v>0</v>
      </c>
      <c r="N2518" s="11">
        <v>0</v>
      </c>
      <c r="O2518" s="11">
        <v>0</v>
      </c>
      <c r="P2518" s="11">
        <v>1</v>
      </c>
      <c r="Q2518" s="11">
        <v>2016030517</v>
      </c>
      <c r="R2518" s="11">
        <v>17</v>
      </c>
    </row>
    <row r="2519" spans="1:18">
      <c r="A2519" t="str">
        <f t="shared" si="39"/>
        <v>17-2016030517-11_31_58</v>
      </c>
      <c r="B2519" s="11" t="s">
        <v>1996</v>
      </c>
      <c r="C2519" s="11">
        <v>0</v>
      </c>
      <c r="D2519" s="11">
        <v>0</v>
      </c>
      <c r="E2519" s="11">
        <v>0</v>
      </c>
      <c r="F2519" s="11">
        <v>1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1</v>
      </c>
      <c r="Q2519" s="11">
        <v>2016030517</v>
      </c>
      <c r="R2519" s="11">
        <v>17</v>
      </c>
    </row>
    <row r="2520" spans="1:18">
      <c r="A2520" t="str">
        <f t="shared" si="39"/>
        <v>17-2016030517-11_36_57</v>
      </c>
      <c r="B2520" s="11" t="s">
        <v>1997</v>
      </c>
      <c r="C2520" s="11">
        <v>0</v>
      </c>
      <c r="D2520" s="11">
        <v>0</v>
      </c>
      <c r="E2520" s="11">
        <v>0</v>
      </c>
      <c r="F2520" s="11">
        <v>1</v>
      </c>
      <c r="G2520" s="11">
        <v>0</v>
      </c>
      <c r="H2520" s="11">
        <v>0</v>
      </c>
      <c r="I2520" s="11">
        <v>0</v>
      </c>
      <c r="J2520" s="11">
        <v>0</v>
      </c>
      <c r="K2520" s="11">
        <v>0</v>
      </c>
      <c r="L2520" s="11">
        <v>0</v>
      </c>
      <c r="M2520" s="11">
        <v>0</v>
      </c>
      <c r="N2520" s="11">
        <v>0</v>
      </c>
      <c r="O2520" s="11">
        <v>0</v>
      </c>
      <c r="P2520" s="11">
        <v>1</v>
      </c>
      <c r="Q2520" s="11">
        <v>2016030517</v>
      </c>
      <c r="R2520" s="11">
        <v>17</v>
      </c>
    </row>
    <row r="2521" spans="1:18">
      <c r="A2521" t="str">
        <f t="shared" si="39"/>
        <v>17-2016030517-11_46_57</v>
      </c>
      <c r="B2521" s="11" t="s">
        <v>1998</v>
      </c>
      <c r="C2521" s="11">
        <v>0</v>
      </c>
      <c r="D2521" s="11">
        <v>0</v>
      </c>
      <c r="E2521" s="11">
        <v>0</v>
      </c>
      <c r="F2521" s="11">
        <v>1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1</v>
      </c>
      <c r="Q2521" s="11">
        <v>2016030517</v>
      </c>
      <c r="R2521" s="11">
        <v>17</v>
      </c>
    </row>
    <row r="2522" spans="1:18">
      <c r="A2522" t="str">
        <f t="shared" si="39"/>
        <v>17-2016030517-11_51_56</v>
      </c>
      <c r="B2522" s="11" t="s">
        <v>1999</v>
      </c>
      <c r="C2522" s="11">
        <v>0</v>
      </c>
      <c r="D2522" s="11">
        <v>0</v>
      </c>
      <c r="E2522" s="11">
        <v>0</v>
      </c>
      <c r="F2522" s="11">
        <v>1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11">
        <v>1</v>
      </c>
      <c r="Q2522" s="11">
        <v>2016030517</v>
      </c>
      <c r="R2522" s="11">
        <v>17</v>
      </c>
    </row>
    <row r="2523" spans="1:18">
      <c r="A2523" t="str">
        <f t="shared" si="39"/>
        <v>17-2016030517-11_56_56</v>
      </c>
      <c r="B2523" s="11" t="s">
        <v>2000</v>
      </c>
      <c r="C2523" s="11">
        <v>0</v>
      </c>
      <c r="D2523" s="11">
        <v>0</v>
      </c>
      <c r="E2523" s="11">
        <v>0</v>
      </c>
      <c r="F2523" s="11">
        <v>1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1</v>
      </c>
      <c r="Q2523" s="11">
        <v>2016030517</v>
      </c>
      <c r="R2523" s="11">
        <v>17</v>
      </c>
    </row>
    <row r="2524" spans="1:18">
      <c r="A2524" t="str">
        <f t="shared" si="39"/>
        <v>17-2016030517-12_01_56</v>
      </c>
      <c r="B2524" s="11" t="s">
        <v>2001</v>
      </c>
      <c r="C2524" s="11">
        <v>0</v>
      </c>
      <c r="D2524" s="11">
        <v>0</v>
      </c>
      <c r="E2524" s="11">
        <v>0</v>
      </c>
      <c r="F2524" s="11">
        <v>1</v>
      </c>
      <c r="G2524" s="11">
        <v>0</v>
      </c>
      <c r="H2524" s="11">
        <v>0</v>
      </c>
      <c r="I2524" s="11">
        <v>0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11">
        <v>1</v>
      </c>
      <c r="Q2524" s="11">
        <v>2016030517</v>
      </c>
      <c r="R2524" s="11">
        <v>17</v>
      </c>
    </row>
    <row r="2525" spans="1:18">
      <c r="A2525" t="str">
        <f t="shared" si="39"/>
        <v>17-2016030517-12_06_56</v>
      </c>
      <c r="B2525" s="11" t="s">
        <v>2002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1</v>
      </c>
      <c r="O2525" s="11">
        <v>0</v>
      </c>
      <c r="P2525" s="11">
        <v>0</v>
      </c>
      <c r="Q2525" s="11">
        <v>2016030517</v>
      </c>
      <c r="R2525" s="11">
        <v>17</v>
      </c>
    </row>
    <row r="2526" spans="1:18">
      <c r="A2526" t="str">
        <f t="shared" si="39"/>
        <v>17-2016030517-12_11_55</v>
      </c>
      <c r="B2526" s="11" t="s">
        <v>5143</v>
      </c>
      <c r="C2526" s="11">
        <v>0</v>
      </c>
      <c r="D2526" s="11">
        <v>0</v>
      </c>
      <c r="E2526" s="11">
        <v>0</v>
      </c>
      <c r="F2526" s="11">
        <v>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1</v>
      </c>
      <c r="P2526" s="11">
        <v>0</v>
      </c>
      <c r="Q2526" s="11">
        <v>2016030517</v>
      </c>
      <c r="R2526" s="11">
        <v>17</v>
      </c>
    </row>
    <row r="2527" spans="1:18">
      <c r="A2527" t="str">
        <f t="shared" si="39"/>
        <v>17-2016030517-12_16_55</v>
      </c>
      <c r="B2527" s="11" t="s">
        <v>5144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1</v>
      </c>
      <c r="P2527" s="11">
        <v>0</v>
      </c>
      <c r="Q2527" s="11">
        <v>2016030517</v>
      </c>
      <c r="R2527" s="11">
        <v>17</v>
      </c>
    </row>
    <row r="2528" spans="1:18">
      <c r="A2528" t="str">
        <f t="shared" si="39"/>
        <v>17-2016030517-12_21_55</v>
      </c>
      <c r="B2528" s="11" t="s">
        <v>2003</v>
      </c>
      <c r="C2528" s="11">
        <v>0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1</v>
      </c>
      <c r="O2528" s="11">
        <v>0</v>
      </c>
      <c r="P2528" s="11">
        <v>0</v>
      </c>
      <c r="Q2528" s="11">
        <v>2016030517</v>
      </c>
      <c r="R2528" s="11">
        <v>17</v>
      </c>
    </row>
    <row r="2529" spans="1:18">
      <c r="A2529" t="str">
        <f t="shared" si="39"/>
        <v>17-2016030517-12_31_54</v>
      </c>
      <c r="B2529" s="11" t="s">
        <v>2004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1</v>
      </c>
      <c r="N2529" s="11">
        <v>0</v>
      </c>
      <c r="O2529" s="11">
        <v>0</v>
      </c>
      <c r="P2529" s="11">
        <v>1</v>
      </c>
      <c r="Q2529" s="11">
        <v>2016030517</v>
      </c>
      <c r="R2529" s="11">
        <v>17</v>
      </c>
    </row>
    <row r="2530" spans="1:18">
      <c r="A2530" t="str">
        <f t="shared" si="39"/>
        <v>17-2016030517-12_36_54</v>
      </c>
      <c r="B2530" s="11" t="s">
        <v>5145</v>
      </c>
      <c r="C2530" s="11">
        <v>0</v>
      </c>
      <c r="D2530" s="11">
        <v>0</v>
      </c>
      <c r="E2530" s="11">
        <v>0</v>
      </c>
      <c r="F2530" s="11">
        <v>0</v>
      </c>
      <c r="G2530" s="11">
        <v>0</v>
      </c>
      <c r="H2530" s="11">
        <v>0</v>
      </c>
      <c r="I2530" s="11">
        <v>0</v>
      </c>
      <c r="J2530" s="11">
        <v>0</v>
      </c>
      <c r="K2530" s="11">
        <v>0</v>
      </c>
      <c r="L2530" s="11">
        <v>0</v>
      </c>
      <c r="M2530" s="11">
        <v>0</v>
      </c>
      <c r="N2530" s="11">
        <v>0</v>
      </c>
      <c r="O2530" s="11">
        <v>1</v>
      </c>
      <c r="P2530" s="11">
        <v>0</v>
      </c>
      <c r="Q2530" s="11">
        <v>2016030517</v>
      </c>
      <c r="R2530" s="11">
        <v>17</v>
      </c>
    </row>
    <row r="2531" spans="1:18">
      <c r="A2531" t="str">
        <f t="shared" si="39"/>
        <v>17-2016030517-12_41_54</v>
      </c>
      <c r="B2531" s="11" t="s">
        <v>2005</v>
      </c>
      <c r="C2531" s="11">
        <v>0</v>
      </c>
      <c r="D2531" s="11">
        <v>0</v>
      </c>
      <c r="E2531" s="11">
        <v>0</v>
      </c>
      <c r="F2531" s="11">
        <v>1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1</v>
      </c>
      <c r="Q2531" s="11">
        <v>2016030517</v>
      </c>
      <c r="R2531" s="11">
        <v>17</v>
      </c>
    </row>
    <row r="2532" spans="1:18">
      <c r="A2532" t="str">
        <f t="shared" si="39"/>
        <v>17-2016030517-12_46_53</v>
      </c>
      <c r="B2532" s="11" t="s">
        <v>5146</v>
      </c>
      <c r="C2532" s="11">
        <v>0</v>
      </c>
      <c r="D2532" s="11">
        <v>0</v>
      </c>
      <c r="E2532" s="11">
        <v>0</v>
      </c>
      <c r="F2532" s="11">
        <v>0</v>
      </c>
      <c r="G2532" s="11">
        <v>0</v>
      </c>
      <c r="H2532" s="11">
        <v>0</v>
      </c>
      <c r="I2532" s="11">
        <v>0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11">
        <v>1</v>
      </c>
      <c r="P2532" s="11">
        <v>0</v>
      </c>
      <c r="Q2532" s="11">
        <v>2016030517</v>
      </c>
      <c r="R2532" s="11">
        <v>17</v>
      </c>
    </row>
    <row r="2533" spans="1:18">
      <c r="A2533" t="str">
        <f t="shared" si="39"/>
        <v>17-2016030517-12_51_53</v>
      </c>
      <c r="B2533" s="11" t="s">
        <v>5147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1</v>
      </c>
      <c r="P2533" s="11">
        <v>0</v>
      </c>
      <c r="Q2533" s="11">
        <v>2016030517</v>
      </c>
      <c r="R2533" s="11">
        <v>17</v>
      </c>
    </row>
    <row r="2534" spans="1:18">
      <c r="A2534" t="str">
        <f t="shared" si="39"/>
        <v>17-2016030517-12_56_53</v>
      </c>
      <c r="B2534" s="11" t="s">
        <v>5148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1</v>
      </c>
      <c r="P2534" s="11">
        <v>0</v>
      </c>
      <c r="Q2534" s="11">
        <v>2016030517</v>
      </c>
      <c r="R2534" s="11">
        <v>17</v>
      </c>
    </row>
    <row r="2535" spans="1:18">
      <c r="A2535" t="str">
        <f t="shared" si="39"/>
        <v>17-2016030517-13_01_53</v>
      </c>
      <c r="B2535" s="11" t="s">
        <v>5149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1</v>
      </c>
      <c r="P2535" s="11">
        <v>0</v>
      </c>
      <c r="Q2535" s="11">
        <v>2016030517</v>
      </c>
      <c r="R2535" s="11">
        <v>17</v>
      </c>
    </row>
    <row r="2536" spans="1:18">
      <c r="A2536" t="str">
        <f t="shared" si="39"/>
        <v>17-2016030517-13_06_52</v>
      </c>
      <c r="B2536" s="11" t="s">
        <v>5150</v>
      </c>
      <c r="C2536" s="11">
        <v>0</v>
      </c>
      <c r="D2536" s="11">
        <v>0</v>
      </c>
      <c r="E2536" s="11">
        <v>0</v>
      </c>
      <c r="F2536" s="11">
        <v>0</v>
      </c>
      <c r="G2536" s="11">
        <v>0</v>
      </c>
      <c r="H2536" s="11">
        <v>0</v>
      </c>
      <c r="I2536" s="11">
        <v>0</v>
      </c>
      <c r="J2536" s="11">
        <v>0</v>
      </c>
      <c r="K2536" s="11">
        <v>0</v>
      </c>
      <c r="L2536" s="11">
        <v>0</v>
      </c>
      <c r="M2536" s="11">
        <v>0</v>
      </c>
      <c r="N2536" s="11">
        <v>0</v>
      </c>
      <c r="O2536" s="11">
        <v>1</v>
      </c>
      <c r="P2536" s="11">
        <v>0</v>
      </c>
      <c r="Q2536" s="11">
        <v>2016030517</v>
      </c>
      <c r="R2536" s="11">
        <v>17</v>
      </c>
    </row>
    <row r="2537" spans="1:18">
      <c r="A2537" t="str">
        <f t="shared" si="39"/>
        <v>17-2016030517-13_11_52</v>
      </c>
      <c r="B2537" s="11" t="s">
        <v>5151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1</v>
      </c>
      <c r="P2537" s="11">
        <v>0</v>
      </c>
      <c r="Q2537" s="11">
        <v>2016030517</v>
      </c>
      <c r="R2537" s="11">
        <v>17</v>
      </c>
    </row>
    <row r="2538" spans="1:18">
      <c r="A2538" t="str">
        <f t="shared" si="39"/>
        <v>17-2016030517-13_16_52</v>
      </c>
      <c r="B2538" s="11" t="s">
        <v>5152</v>
      </c>
      <c r="C2538" s="11">
        <v>0</v>
      </c>
      <c r="D2538" s="11">
        <v>0</v>
      </c>
      <c r="E2538" s="11">
        <v>0</v>
      </c>
      <c r="F2538" s="11">
        <v>0</v>
      </c>
      <c r="G2538" s="11">
        <v>0</v>
      </c>
      <c r="H2538" s="11">
        <v>0</v>
      </c>
      <c r="I2538" s="11">
        <v>0</v>
      </c>
      <c r="J2538" s="11">
        <v>0</v>
      </c>
      <c r="K2538" s="11">
        <v>0</v>
      </c>
      <c r="L2538" s="11">
        <v>0</v>
      </c>
      <c r="M2538" s="11">
        <v>0</v>
      </c>
      <c r="N2538" s="11">
        <v>0</v>
      </c>
      <c r="O2538" s="11">
        <v>1</v>
      </c>
      <c r="P2538" s="11">
        <v>0</v>
      </c>
      <c r="Q2538" s="11">
        <v>2016030517</v>
      </c>
      <c r="R2538" s="11">
        <v>17</v>
      </c>
    </row>
    <row r="2539" spans="1:18">
      <c r="A2539" t="str">
        <f t="shared" si="39"/>
        <v>17-2016030517-13_21_52</v>
      </c>
      <c r="B2539" s="11" t="s">
        <v>5153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1</v>
      </c>
      <c r="P2539" s="11">
        <v>0</v>
      </c>
      <c r="Q2539" s="11">
        <v>2016030517</v>
      </c>
      <c r="R2539" s="11">
        <v>17</v>
      </c>
    </row>
    <row r="2540" spans="1:18">
      <c r="A2540" t="str">
        <f t="shared" si="39"/>
        <v>17-2016030517-13_26_51</v>
      </c>
      <c r="B2540" s="11" t="s">
        <v>5154</v>
      </c>
      <c r="C2540" s="11">
        <v>0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11">
        <v>1</v>
      </c>
      <c r="P2540" s="11">
        <v>0</v>
      </c>
      <c r="Q2540" s="11">
        <v>2016030517</v>
      </c>
      <c r="R2540" s="11">
        <v>17</v>
      </c>
    </row>
    <row r="2541" spans="1:18">
      <c r="A2541" t="str">
        <f t="shared" si="39"/>
        <v>17-2016030517-17_44_02</v>
      </c>
      <c r="B2541" s="11" t="s">
        <v>2006</v>
      </c>
      <c r="C2541" s="11">
        <v>0</v>
      </c>
      <c r="D2541" s="11">
        <v>0</v>
      </c>
      <c r="E2541" s="11">
        <v>0</v>
      </c>
      <c r="F2541" s="11">
        <v>1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1</v>
      </c>
      <c r="Q2541" s="11">
        <v>2016030517</v>
      </c>
      <c r="R2541" s="11">
        <v>17</v>
      </c>
    </row>
    <row r="2542" spans="1:18">
      <c r="A2542" t="str">
        <f t="shared" si="39"/>
        <v>17-2016030517-17_49_01</v>
      </c>
      <c r="B2542" s="11" t="s">
        <v>5155</v>
      </c>
      <c r="C2542" s="11">
        <v>0</v>
      </c>
      <c r="D2542" s="11">
        <v>0</v>
      </c>
      <c r="E2542" s="11">
        <v>0</v>
      </c>
      <c r="F2542" s="11">
        <v>0</v>
      </c>
      <c r="G2542" s="11">
        <v>0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11">
        <v>1</v>
      </c>
      <c r="P2542" s="11">
        <v>0</v>
      </c>
      <c r="Q2542" s="11">
        <v>2016030517</v>
      </c>
      <c r="R2542" s="11">
        <v>17</v>
      </c>
    </row>
    <row r="2543" spans="1:18">
      <c r="A2543" t="str">
        <f t="shared" si="39"/>
        <v>17-2016030517-17_54_01</v>
      </c>
      <c r="B2543" s="11" t="s">
        <v>5156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1</v>
      </c>
      <c r="P2543" s="11">
        <v>0</v>
      </c>
      <c r="Q2543" s="11">
        <v>2016030517</v>
      </c>
      <c r="R2543" s="11">
        <v>17</v>
      </c>
    </row>
    <row r="2544" spans="1:18">
      <c r="A2544" t="str">
        <f t="shared" si="39"/>
        <v>17-2016030517-17_59_01</v>
      </c>
      <c r="B2544" s="11" t="s">
        <v>5157</v>
      </c>
      <c r="C2544" s="11">
        <v>0</v>
      </c>
      <c r="D2544" s="11">
        <v>0</v>
      </c>
      <c r="E2544" s="11">
        <v>0</v>
      </c>
      <c r="F2544" s="11">
        <v>0</v>
      </c>
      <c r="G2544" s="11">
        <v>0</v>
      </c>
      <c r="H2544" s="11">
        <v>0</v>
      </c>
      <c r="I2544" s="11">
        <v>0</v>
      </c>
      <c r="J2544" s="11">
        <v>0</v>
      </c>
      <c r="K2544" s="11">
        <v>0</v>
      </c>
      <c r="L2544" s="11">
        <v>0</v>
      </c>
      <c r="M2544" s="11">
        <v>0</v>
      </c>
      <c r="N2544" s="11">
        <v>0</v>
      </c>
      <c r="O2544" s="11">
        <v>1</v>
      </c>
      <c r="P2544" s="11">
        <v>0</v>
      </c>
      <c r="Q2544" s="11">
        <v>2016030517</v>
      </c>
      <c r="R2544" s="11">
        <v>17</v>
      </c>
    </row>
    <row r="2545" spans="1:18">
      <c r="A2545" t="str">
        <f t="shared" si="39"/>
        <v>17-2016030517-18_04_00</v>
      </c>
      <c r="B2545" s="11" t="s">
        <v>2007</v>
      </c>
      <c r="C2545" s="11">
        <v>0</v>
      </c>
      <c r="D2545" s="11">
        <v>0</v>
      </c>
      <c r="E2545" s="11">
        <v>0</v>
      </c>
      <c r="F2545" s="11">
        <v>1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1</v>
      </c>
      <c r="Q2545" s="11">
        <v>2016030517</v>
      </c>
      <c r="R2545" s="11">
        <v>17</v>
      </c>
    </row>
    <row r="2546" spans="1:18">
      <c r="A2546" t="str">
        <f t="shared" si="39"/>
        <v>17-2016030517-18_09_00</v>
      </c>
      <c r="B2546" s="11" t="s">
        <v>2008</v>
      </c>
      <c r="C2546" s="11">
        <v>0</v>
      </c>
      <c r="D2546" s="11">
        <v>0</v>
      </c>
      <c r="E2546" s="11">
        <v>0</v>
      </c>
      <c r="F2546" s="11">
        <v>1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0</v>
      </c>
      <c r="P2546" s="11">
        <v>1</v>
      </c>
      <c r="Q2546" s="11">
        <v>2016030517</v>
      </c>
      <c r="R2546" s="11">
        <v>17</v>
      </c>
    </row>
    <row r="2547" spans="1:18">
      <c r="A2547" t="str">
        <f t="shared" si="39"/>
        <v>17-2016030517-18_14_00</v>
      </c>
      <c r="B2547" s="11" t="s">
        <v>2009</v>
      </c>
      <c r="C2547" s="11">
        <v>0</v>
      </c>
      <c r="D2547" s="11">
        <v>0</v>
      </c>
      <c r="E2547" s="11">
        <v>0</v>
      </c>
      <c r="F2547" s="11">
        <v>1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1</v>
      </c>
      <c r="Q2547" s="11">
        <v>2016030517</v>
      </c>
      <c r="R2547" s="11">
        <v>17</v>
      </c>
    </row>
    <row r="2548" spans="1:18">
      <c r="A2548" t="str">
        <f t="shared" si="39"/>
        <v>17-2016030517-18_19_00</v>
      </c>
      <c r="B2548" s="11" t="s">
        <v>2010</v>
      </c>
      <c r="C2548" s="11">
        <v>0</v>
      </c>
      <c r="D2548" s="11">
        <v>0</v>
      </c>
      <c r="E2548" s="11">
        <v>0</v>
      </c>
      <c r="F2548" s="11">
        <v>0</v>
      </c>
      <c r="G2548" s="11">
        <v>0</v>
      </c>
      <c r="H2548" s="11">
        <v>0</v>
      </c>
      <c r="I2548" s="11">
        <v>0</v>
      </c>
      <c r="J2548" s="11">
        <v>0</v>
      </c>
      <c r="K2548" s="11">
        <v>0</v>
      </c>
      <c r="L2548" s="11">
        <v>0</v>
      </c>
      <c r="M2548" s="11">
        <v>0</v>
      </c>
      <c r="N2548" s="11">
        <v>1</v>
      </c>
      <c r="O2548" s="11">
        <v>0</v>
      </c>
      <c r="P2548" s="11">
        <v>0</v>
      </c>
      <c r="Q2548" s="11">
        <v>2016030517</v>
      </c>
      <c r="R2548" s="11">
        <v>17</v>
      </c>
    </row>
    <row r="2549" spans="1:18">
      <c r="A2549" t="str">
        <f t="shared" si="39"/>
        <v>17-2016030517-18_23_59</v>
      </c>
      <c r="B2549" s="11" t="s">
        <v>2011</v>
      </c>
      <c r="C2549" s="11">
        <v>0</v>
      </c>
      <c r="D2549" s="11">
        <v>0</v>
      </c>
      <c r="E2549" s="11">
        <v>0</v>
      </c>
      <c r="F2549" s="11">
        <v>1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1</v>
      </c>
      <c r="Q2549" s="11">
        <v>2016030517</v>
      </c>
      <c r="R2549" s="11">
        <v>17</v>
      </c>
    </row>
    <row r="2550" spans="1:18">
      <c r="A2550" t="str">
        <f t="shared" si="39"/>
        <v>17-2016030517-18_28_59</v>
      </c>
      <c r="B2550" s="11" t="s">
        <v>2012</v>
      </c>
      <c r="C2550" s="11">
        <v>0</v>
      </c>
      <c r="D2550" s="11">
        <v>0</v>
      </c>
      <c r="E2550" s="11">
        <v>0</v>
      </c>
      <c r="F2550" s="11">
        <v>1</v>
      </c>
      <c r="G2550" s="11">
        <v>0</v>
      </c>
      <c r="H2550" s="11">
        <v>0</v>
      </c>
      <c r="I2550" s="11">
        <v>0</v>
      </c>
      <c r="J2550" s="11">
        <v>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1</v>
      </c>
      <c r="Q2550" s="11">
        <v>2016030517</v>
      </c>
      <c r="R2550" s="11">
        <v>17</v>
      </c>
    </row>
    <row r="2551" spans="1:18">
      <c r="A2551" t="str">
        <f t="shared" si="39"/>
        <v>17-2016030517-18_33_59</v>
      </c>
      <c r="B2551" s="11" t="s">
        <v>2013</v>
      </c>
      <c r="C2551" s="11">
        <v>0</v>
      </c>
      <c r="D2551" s="11">
        <v>0</v>
      </c>
      <c r="E2551" s="11">
        <v>0</v>
      </c>
      <c r="F2551" s="11">
        <v>1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1</v>
      </c>
      <c r="Q2551" s="11">
        <v>2016030517</v>
      </c>
      <c r="R2551" s="11">
        <v>17</v>
      </c>
    </row>
    <row r="2552" spans="1:18">
      <c r="A2552" t="str">
        <f t="shared" si="39"/>
        <v>17-2016030517-18_38_59</v>
      </c>
      <c r="B2552" s="11" t="s">
        <v>2014</v>
      </c>
      <c r="C2552" s="11">
        <v>0</v>
      </c>
      <c r="D2552" s="11">
        <v>0</v>
      </c>
      <c r="E2552" s="11">
        <v>0</v>
      </c>
      <c r="F2552" s="11">
        <v>1</v>
      </c>
      <c r="G2552" s="11">
        <v>0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11">
        <v>1</v>
      </c>
      <c r="Q2552" s="11">
        <v>2016030517</v>
      </c>
      <c r="R2552" s="11">
        <v>17</v>
      </c>
    </row>
    <row r="2553" spans="1:18">
      <c r="A2553" t="str">
        <f t="shared" si="39"/>
        <v>17-2016030517-18_43_58</v>
      </c>
      <c r="B2553" s="11" t="s">
        <v>2016</v>
      </c>
      <c r="C2553" s="11">
        <v>0</v>
      </c>
      <c r="D2553" s="11">
        <v>0</v>
      </c>
      <c r="E2553" s="11">
        <v>0</v>
      </c>
      <c r="F2553" s="11">
        <v>1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1</v>
      </c>
      <c r="Q2553" s="11">
        <v>2016030517</v>
      </c>
      <c r="R2553" s="11">
        <v>17</v>
      </c>
    </row>
    <row r="2554" spans="1:18">
      <c r="A2554" t="str">
        <f t="shared" si="39"/>
        <v>17-2016030517-18_48_58</v>
      </c>
      <c r="B2554" s="11" t="s">
        <v>2017</v>
      </c>
      <c r="C2554" s="11">
        <v>0</v>
      </c>
      <c r="D2554" s="11">
        <v>0</v>
      </c>
      <c r="E2554" s="11">
        <v>0</v>
      </c>
      <c r="F2554" s="11">
        <v>1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1</v>
      </c>
      <c r="Q2554" s="11">
        <v>2016030517</v>
      </c>
      <c r="R2554" s="11">
        <v>17</v>
      </c>
    </row>
    <row r="2555" spans="1:18">
      <c r="A2555" t="str">
        <f t="shared" si="39"/>
        <v>17-2016030517-18_53_58</v>
      </c>
      <c r="B2555" s="11" t="s">
        <v>2018</v>
      </c>
      <c r="C2555" s="11">
        <v>0</v>
      </c>
      <c r="D2555" s="11">
        <v>0</v>
      </c>
      <c r="E2555" s="11">
        <v>0</v>
      </c>
      <c r="F2555" s="11">
        <v>1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1</v>
      </c>
      <c r="Q2555" s="11">
        <v>2016030517</v>
      </c>
      <c r="R2555" s="11">
        <v>17</v>
      </c>
    </row>
    <row r="2556" spans="1:18">
      <c r="A2556" t="str">
        <f t="shared" si="39"/>
        <v>17-2016030517-18_58_57</v>
      </c>
      <c r="B2556" s="11" t="s">
        <v>2019</v>
      </c>
      <c r="C2556" s="11">
        <v>0</v>
      </c>
      <c r="D2556" s="11">
        <v>0</v>
      </c>
      <c r="E2556" s="11">
        <v>0</v>
      </c>
      <c r="F2556" s="11">
        <v>1</v>
      </c>
      <c r="G2556" s="11">
        <v>0</v>
      </c>
      <c r="H2556" s="11">
        <v>0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11">
        <v>0</v>
      </c>
      <c r="P2556" s="11">
        <v>1</v>
      </c>
      <c r="Q2556" s="11">
        <v>2016030517</v>
      </c>
      <c r="R2556" s="11">
        <v>17</v>
      </c>
    </row>
    <row r="2557" spans="1:18">
      <c r="A2557" t="str">
        <f t="shared" si="39"/>
        <v>17-2016030517-19_03_57</v>
      </c>
      <c r="B2557" s="11" t="s">
        <v>2020</v>
      </c>
      <c r="C2557" s="11">
        <v>0</v>
      </c>
      <c r="D2557" s="11">
        <v>0</v>
      </c>
      <c r="E2557" s="11">
        <v>0</v>
      </c>
      <c r="F2557" s="11">
        <v>1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1</v>
      </c>
      <c r="Q2557" s="11">
        <v>2016030517</v>
      </c>
      <c r="R2557" s="11">
        <v>17</v>
      </c>
    </row>
    <row r="2558" spans="1:18">
      <c r="A2558" t="str">
        <f t="shared" si="39"/>
        <v>17-2016030517-19_08_57</v>
      </c>
      <c r="B2558" s="11" t="s">
        <v>2021</v>
      </c>
      <c r="C2558" s="11">
        <v>0</v>
      </c>
      <c r="D2558" s="11">
        <v>0</v>
      </c>
      <c r="E2558" s="11">
        <v>0</v>
      </c>
      <c r="F2558" s="11">
        <v>1</v>
      </c>
      <c r="G2558" s="11">
        <v>0</v>
      </c>
      <c r="H2558" s="11">
        <v>0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1">
        <v>0</v>
      </c>
      <c r="O2558" s="11">
        <v>0</v>
      </c>
      <c r="P2558" s="11">
        <v>1</v>
      </c>
      <c r="Q2558" s="11">
        <v>2016030517</v>
      </c>
      <c r="R2558" s="11">
        <v>17</v>
      </c>
    </row>
    <row r="2559" spans="1:18">
      <c r="A2559" t="str">
        <f t="shared" si="39"/>
        <v>17-2016030517-19_18_56</v>
      </c>
      <c r="B2559" s="11" t="s">
        <v>2022</v>
      </c>
      <c r="C2559" s="11">
        <v>0</v>
      </c>
      <c r="D2559" s="11">
        <v>0</v>
      </c>
      <c r="E2559" s="11">
        <v>0</v>
      </c>
      <c r="F2559" s="11">
        <v>1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1</v>
      </c>
      <c r="Q2559" s="11">
        <v>2016030517</v>
      </c>
      <c r="R2559" s="11">
        <v>17</v>
      </c>
    </row>
    <row r="2560" spans="1:18">
      <c r="A2560" t="str">
        <f t="shared" si="39"/>
        <v>17-2016030517-19_28_56</v>
      </c>
      <c r="B2560" s="11" t="s">
        <v>2023</v>
      </c>
      <c r="C2560" s="11">
        <v>0</v>
      </c>
      <c r="D2560" s="11">
        <v>0</v>
      </c>
      <c r="E2560" s="11">
        <v>0</v>
      </c>
      <c r="F2560" s="11">
        <v>1</v>
      </c>
      <c r="G2560" s="11">
        <v>0</v>
      </c>
      <c r="H2560" s="11">
        <v>0</v>
      </c>
      <c r="I2560" s="11">
        <v>0</v>
      </c>
      <c r="J2560" s="11">
        <v>0</v>
      </c>
      <c r="K2560" s="11">
        <v>0</v>
      </c>
      <c r="L2560" s="11">
        <v>0</v>
      </c>
      <c r="M2560" s="11">
        <v>0</v>
      </c>
      <c r="N2560" s="11">
        <v>0</v>
      </c>
      <c r="O2560" s="11">
        <v>0</v>
      </c>
      <c r="P2560" s="11">
        <v>1</v>
      </c>
      <c r="Q2560" s="11">
        <v>2016030517</v>
      </c>
      <c r="R2560" s="11">
        <v>17</v>
      </c>
    </row>
    <row r="2561" spans="1:18">
      <c r="A2561" t="str">
        <f t="shared" si="39"/>
        <v>17-2016030517-19_33_55</v>
      </c>
      <c r="B2561" s="11" t="s">
        <v>5158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1</v>
      </c>
      <c r="P2561" s="11">
        <v>0</v>
      </c>
      <c r="Q2561" s="11">
        <v>2016030517</v>
      </c>
      <c r="R2561" s="11">
        <v>17</v>
      </c>
    </row>
    <row r="2562" spans="1:18">
      <c r="A2562" t="str">
        <f t="shared" ref="A2562:A2625" si="40">R2562&amp;"-"&amp;Q2562&amp;"-"&amp;B2562</f>
        <v>17-2016030517-19_38_55</v>
      </c>
      <c r="B2562" s="11" t="s">
        <v>5159</v>
      </c>
      <c r="C2562" s="11">
        <v>0</v>
      </c>
      <c r="D2562" s="11">
        <v>0</v>
      </c>
      <c r="E2562" s="11">
        <v>0</v>
      </c>
      <c r="F2562" s="11">
        <v>0</v>
      </c>
      <c r="G2562" s="11">
        <v>0</v>
      </c>
      <c r="H2562" s="11">
        <v>0</v>
      </c>
      <c r="I2562" s="11">
        <v>0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11">
        <v>1</v>
      </c>
      <c r="P2562" s="11">
        <v>0</v>
      </c>
      <c r="Q2562" s="11">
        <v>2016030517</v>
      </c>
      <c r="R2562" s="11">
        <v>17</v>
      </c>
    </row>
    <row r="2563" spans="1:18">
      <c r="A2563" t="str">
        <f t="shared" si="40"/>
        <v>17-2016030517-19_43_55</v>
      </c>
      <c r="B2563" s="11" t="s">
        <v>5160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1</v>
      </c>
      <c r="P2563" s="11">
        <v>0</v>
      </c>
      <c r="Q2563" s="11">
        <v>2016030517</v>
      </c>
      <c r="R2563" s="11">
        <v>17</v>
      </c>
    </row>
    <row r="2564" spans="1:18">
      <c r="A2564" t="str">
        <f t="shared" si="40"/>
        <v>17-2016030517-19_48_54</v>
      </c>
      <c r="B2564" s="11" t="s">
        <v>5161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11">
        <v>1</v>
      </c>
      <c r="P2564" s="11">
        <v>0</v>
      </c>
      <c r="Q2564" s="11">
        <v>2016030517</v>
      </c>
      <c r="R2564" s="11">
        <v>17</v>
      </c>
    </row>
    <row r="2565" spans="1:18">
      <c r="A2565" t="str">
        <f t="shared" si="40"/>
        <v>17-2016030517-19_53_54</v>
      </c>
      <c r="B2565" s="11" t="s">
        <v>5162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1</v>
      </c>
      <c r="P2565" s="11">
        <v>0</v>
      </c>
      <c r="Q2565" s="11">
        <v>2016030517</v>
      </c>
      <c r="R2565" s="11">
        <v>17</v>
      </c>
    </row>
    <row r="2566" spans="1:18">
      <c r="A2566" t="str">
        <f t="shared" si="40"/>
        <v>17-2016030517-19_58_54</v>
      </c>
      <c r="B2566" s="11" t="s">
        <v>2024</v>
      </c>
      <c r="C2566" s="11">
        <v>0</v>
      </c>
      <c r="D2566" s="11">
        <v>0</v>
      </c>
      <c r="E2566" s="11">
        <v>0</v>
      </c>
      <c r="F2566" s="11">
        <v>0</v>
      </c>
      <c r="G2566" s="11">
        <v>0</v>
      </c>
      <c r="H2566" s="11">
        <v>0</v>
      </c>
      <c r="I2566" s="11">
        <v>0</v>
      </c>
      <c r="J2566" s="11">
        <v>0</v>
      </c>
      <c r="K2566" s="11">
        <v>0</v>
      </c>
      <c r="L2566" s="11">
        <v>0</v>
      </c>
      <c r="M2566" s="11">
        <v>0</v>
      </c>
      <c r="N2566" s="11">
        <v>1</v>
      </c>
      <c r="O2566" s="11">
        <v>0</v>
      </c>
      <c r="P2566" s="11">
        <v>0</v>
      </c>
      <c r="Q2566" s="11">
        <v>2016030517</v>
      </c>
      <c r="R2566" s="11">
        <v>17</v>
      </c>
    </row>
    <row r="2567" spans="1:18">
      <c r="A2567" t="str">
        <f t="shared" si="40"/>
        <v>17-2016030517-20_03_54</v>
      </c>
      <c r="B2567" s="11" t="s">
        <v>2025</v>
      </c>
      <c r="C2567" s="11">
        <v>0</v>
      </c>
      <c r="D2567" s="11">
        <v>0</v>
      </c>
      <c r="E2567" s="11">
        <v>0</v>
      </c>
      <c r="F2567" s="11">
        <v>1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1</v>
      </c>
      <c r="Q2567" s="11">
        <v>2016030517</v>
      </c>
      <c r="R2567" s="11">
        <v>17</v>
      </c>
    </row>
    <row r="2568" spans="1:18">
      <c r="A2568" t="str">
        <f t="shared" si="40"/>
        <v>17-2016030517-20_08_53</v>
      </c>
      <c r="B2568" s="11" t="s">
        <v>2026</v>
      </c>
      <c r="C2568" s="11">
        <v>0</v>
      </c>
      <c r="D2568" s="11">
        <v>0</v>
      </c>
      <c r="E2568" s="11">
        <v>0</v>
      </c>
      <c r="F2568" s="11">
        <v>1</v>
      </c>
      <c r="G2568" s="11">
        <v>0</v>
      </c>
      <c r="H2568" s="11">
        <v>0</v>
      </c>
      <c r="I2568" s="11">
        <v>0</v>
      </c>
      <c r="J2568" s="11">
        <v>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11">
        <v>1</v>
      </c>
      <c r="Q2568" s="11">
        <v>2016030517</v>
      </c>
      <c r="R2568" s="11">
        <v>17</v>
      </c>
    </row>
    <row r="2569" spans="1:18">
      <c r="A2569" t="str">
        <f t="shared" si="40"/>
        <v>17-2016030517-20_13_53</v>
      </c>
      <c r="B2569" s="11" t="s">
        <v>2027</v>
      </c>
      <c r="C2569" s="11">
        <v>0</v>
      </c>
      <c r="D2569" s="11">
        <v>0</v>
      </c>
      <c r="E2569" s="11">
        <v>0</v>
      </c>
      <c r="F2569" s="11">
        <v>1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1</v>
      </c>
      <c r="Q2569" s="11">
        <v>2016030517</v>
      </c>
      <c r="R2569" s="11">
        <v>17</v>
      </c>
    </row>
    <row r="2570" spans="1:18">
      <c r="A2570" t="str">
        <f t="shared" si="40"/>
        <v>17-2016030517-20_18_53</v>
      </c>
      <c r="B2570" s="11" t="s">
        <v>2028</v>
      </c>
      <c r="C2570" s="11">
        <v>0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1">
        <v>1</v>
      </c>
      <c r="O2570" s="11">
        <v>0</v>
      </c>
      <c r="P2570" s="11">
        <v>0</v>
      </c>
      <c r="Q2570" s="11">
        <v>2016030517</v>
      </c>
      <c r="R2570" s="11">
        <v>17</v>
      </c>
    </row>
    <row r="2571" spans="1:18">
      <c r="A2571" t="str">
        <f t="shared" si="40"/>
        <v>17-2016030517-20_23_52</v>
      </c>
      <c r="B2571" s="11" t="s">
        <v>2029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1</v>
      </c>
      <c r="O2571" s="11">
        <v>0</v>
      </c>
      <c r="P2571" s="11">
        <v>0</v>
      </c>
      <c r="Q2571" s="11">
        <v>2016030517</v>
      </c>
      <c r="R2571" s="11">
        <v>17</v>
      </c>
    </row>
    <row r="2572" spans="1:18">
      <c r="A2572" t="str">
        <f t="shared" si="40"/>
        <v>17-2016030517-20_33_52</v>
      </c>
      <c r="B2572" s="11" t="s">
        <v>2030</v>
      </c>
      <c r="C2572" s="11">
        <v>0</v>
      </c>
      <c r="D2572" s="11">
        <v>0</v>
      </c>
      <c r="E2572" s="11">
        <v>0</v>
      </c>
      <c r="F2572" s="11">
        <v>0</v>
      </c>
      <c r="G2572" s="11">
        <v>0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1</v>
      </c>
      <c r="O2572" s="11">
        <v>0</v>
      </c>
      <c r="P2572" s="11">
        <v>0</v>
      </c>
      <c r="Q2572" s="11">
        <v>2016030517</v>
      </c>
      <c r="R2572" s="11">
        <v>17</v>
      </c>
    </row>
    <row r="2573" spans="1:18">
      <c r="A2573" t="str">
        <f t="shared" si="40"/>
        <v>17-2016030517-20_38_52</v>
      </c>
      <c r="B2573" s="11" t="s">
        <v>5163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1</v>
      </c>
      <c r="P2573" s="11">
        <v>0</v>
      </c>
      <c r="Q2573" s="11">
        <v>2016030517</v>
      </c>
      <c r="R2573" s="11">
        <v>17</v>
      </c>
    </row>
    <row r="2574" spans="1:18">
      <c r="A2574" t="str">
        <f t="shared" si="40"/>
        <v>17-2016030517-20_43_51</v>
      </c>
      <c r="B2574" s="11" t="s">
        <v>5164</v>
      </c>
      <c r="C2574" s="11">
        <v>0</v>
      </c>
      <c r="D2574" s="11">
        <v>0</v>
      </c>
      <c r="E2574" s="11">
        <v>0</v>
      </c>
      <c r="F2574" s="11">
        <v>0</v>
      </c>
      <c r="G2574" s="11">
        <v>0</v>
      </c>
      <c r="H2574" s="11">
        <v>0</v>
      </c>
      <c r="I2574" s="11">
        <v>0</v>
      </c>
      <c r="J2574" s="11">
        <v>0</v>
      </c>
      <c r="K2574" s="11">
        <v>0</v>
      </c>
      <c r="L2574" s="11">
        <v>0</v>
      </c>
      <c r="M2574" s="11">
        <v>0</v>
      </c>
      <c r="N2574" s="11">
        <v>0</v>
      </c>
      <c r="O2574" s="11">
        <v>1</v>
      </c>
      <c r="P2574" s="11">
        <v>0</v>
      </c>
      <c r="Q2574" s="11">
        <v>2016030517</v>
      </c>
      <c r="R2574" s="11">
        <v>17</v>
      </c>
    </row>
    <row r="2575" spans="1:18">
      <c r="A2575" t="str">
        <f t="shared" si="40"/>
        <v>17-2016030517-20_48_51</v>
      </c>
      <c r="B2575" s="11" t="s">
        <v>5165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1</v>
      </c>
      <c r="P2575" s="11">
        <v>0</v>
      </c>
      <c r="Q2575" s="11">
        <v>2016030517</v>
      </c>
      <c r="R2575" s="11">
        <v>17</v>
      </c>
    </row>
    <row r="2576" spans="1:18">
      <c r="A2576" t="str">
        <f t="shared" si="40"/>
        <v>17-2016030517-20_53_51</v>
      </c>
      <c r="B2576" s="11" t="s">
        <v>5166</v>
      </c>
      <c r="C2576" s="11">
        <v>0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1</v>
      </c>
      <c r="P2576" s="11">
        <v>0</v>
      </c>
      <c r="Q2576" s="11">
        <v>2016030517</v>
      </c>
      <c r="R2576" s="11">
        <v>17</v>
      </c>
    </row>
    <row r="2577" spans="1:18">
      <c r="A2577" t="str">
        <f t="shared" si="40"/>
        <v>17-2016030517-20_58_51</v>
      </c>
      <c r="B2577" s="11" t="s">
        <v>5167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1</v>
      </c>
      <c r="P2577" s="11">
        <v>0</v>
      </c>
      <c r="Q2577" s="11">
        <v>2016030517</v>
      </c>
      <c r="R2577" s="11">
        <v>17</v>
      </c>
    </row>
    <row r="2578" spans="1:18">
      <c r="A2578" t="str">
        <f t="shared" si="40"/>
        <v>17-2016030517-21_03_50</v>
      </c>
      <c r="B2578" s="11" t="s">
        <v>5168</v>
      </c>
      <c r="C2578" s="11">
        <v>0</v>
      </c>
      <c r="D2578" s="11">
        <v>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11">
        <v>1</v>
      </c>
      <c r="P2578" s="11">
        <v>0</v>
      </c>
      <c r="Q2578" s="11">
        <v>2016030517</v>
      </c>
      <c r="R2578" s="11">
        <v>17</v>
      </c>
    </row>
    <row r="2579" spans="1:18">
      <c r="A2579" t="str">
        <f t="shared" si="40"/>
        <v>17-2016030517-21_08_50</v>
      </c>
      <c r="B2579" s="11" t="s">
        <v>5169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1</v>
      </c>
      <c r="P2579" s="11">
        <v>0</v>
      </c>
      <c r="Q2579" s="11">
        <v>2016030517</v>
      </c>
      <c r="R2579" s="11">
        <v>17</v>
      </c>
    </row>
    <row r="2580" spans="1:18">
      <c r="A2580" t="str">
        <f t="shared" si="40"/>
        <v>17-2016030517-21_13_50</v>
      </c>
      <c r="B2580" s="11" t="s">
        <v>5170</v>
      </c>
      <c r="C2580" s="11">
        <v>0</v>
      </c>
      <c r="D2580" s="11">
        <v>0</v>
      </c>
      <c r="E2580" s="11">
        <v>0</v>
      </c>
      <c r="F2580" s="11">
        <v>0</v>
      </c>
      <c r="G2580" s="11">
        <v>0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1</v>
      </c>
      <c r="P2580" s="11">
        <v>0</v>
      </c>
      <c r="Q2580" s="11">
        <v>2016030517</v>
      </c>
      <c r="R2580" s="11">
        <v>17</v>
      </c>
    </row>
    <row r="2581" spans="1:18">
      <c r="A2581" t="str">
        <f t="shared" si="40"/>
        <v>17-2016030517-21_18_49</v>
      </c>
      <c r="B2581" s="11" t="s">
        <v>5171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1</v>
      </c>
      <c r="P2581" s="11">
        <v>0</v>
      </c>
      <c r="Q2581" s="11">
        <v>2016030517</v>
      </c>
      <c r="R2581" s="11">
        <v>17</v>
      </c>
    </row>
    <row r="2582" spans="1:18">
      <c r="A2582" t="str">
        <f t="shared" si="40"/>
        <v>17-2016030517-21_23_49</v>
      </c>
      <c r="B2582" s="11" t="s">
        <v>5172</v>
      </c>
      <c r="C2582" s="11">
        <v>0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1</v>
      </c>
      <c r="P2582" s="11">
        <v>0</v>
      </c>
      <c r="Q2582" s="11">
        <v>2016030517</v>
      </c>
      <c r="R2582" s="11">
        <v>17</v>
      </c>
    </row>
    <row r="2583" spans="1:18">
      <c r="A2583" t="str">
        <f t="shared" si="40"/>
        <v>17-2016030517-21_28_49</v>
      </c>
      <c r="B2583" s="11" t="s">
        <v>5173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1</v>
      </c>
      <c r="P2583" s="11">
        <v>0</v>
      </c>
      <c r="Q2583" s="11">
        <v>2016030517</v>
      </c>
      <c r="R2583" s="11">
        <v>17</v>
      </c>
    </row>
    <row r="2584" spans="1:18">
      <c r="A2584" t="str">
        <f t="shared" si="40"/>
        <v>17-2016030517-21_33_49</v>
      </c>
      <c r="B2584" s="11" t="s">
        <v>5174</v>
      </c>
      <c r="C2584" s="11">
        <v>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  <c r="O2584" s="11">
        <v>1</v>
      </c>
      <c r="P2584" s="11">
        <v>0</v>
      </c>
      <c r="Q2584" s="11">
        <v>2016030517</v>
      </c>
      <c r="R2584" s="11">
        <v>17</v>
      </c>
    </row>
    <row r="2585" spans="1:18">
      <c r="A2585" t="str">
        <f t="shared" si="40"/>
        <v>17-2016030517-21_38_48</v>
      </c>
      <c r="B2585" s="11" t="s">
        <v>5175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1</v>
      </c>
      <c r="P2585" s="11">
        <v>0</v>
      </c>
      <c r="Q2585" s="11">
        <v>2016030517</v>
      </c>
      <c r="R2585" s="11">
        <v>17</v>
      </c>
    </row>
    <row r="2586" spans="1:18">
      <c r="A2586" t="str">
        <f t="shared" si="40"/>
        <v>17-2016030517-21_43_48</v>
      </c>
      <c r="B2586" s="11" t="s">
        <v>5176</v>
      </c>
      <c r="C2586" s="11">
        <v>0</v>
      </c>
      <c r="D2586" s="11">
        <v>0</v>
      </c>
      <c r="E2586" s="11">
        <v>0</v>
      </c>
      <c r="F2586" s="11">
        <v>0</v>
      </c>
      <c r="G2586" s="11">
        <v>0</v>
      </c>
      <c r="H2586" s="11">
        <v>0</v>
      </c>
      <c r="I2586" s="11">
        <v>0</v>
      </c>
      <c r="J2586" s="11">
        <v>0</v>
      </c>
      <c r="K2586" s="11">
        <v>0</v>
      </c>
      <c r="L2586" s="11">
        <v>0</v>
      </c>
      <c r="M2586" s="11">
        <v>0</v>
      </c>
      <c r="N2586" s="11">
        <v>0</v>
      </c>
      <c r="O2586" s="11">
        <v>1</v>
      </c>
      <c r="P2586" s="11">
        <v>0</v>
      </c>
      <c r="Q2586" s="11">
        <v>2016030517</v>
      </c>
      <c r="R2586" s="11">
        <v>17</v>
      </c>
    </row>
    <row r="2587" spans="1:18">
      <c r="A2587" t="str">
        <f t="shared" si="40"/>
        <v>17-2016030517-21_48_48</v>
      </c>
      <c r="B2587" s="11" t="s">
        <v>5177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1</v>
      </c>
      <c r="P2587" s="11">
        <v>0</v>
      </c>
      <c r="Q2587" s="11">
        <v>2016030517</v>
      </c>
      <c r="R2587" s="11">
        <v>17</v>
      </c>
    </row>
    <row r="2588" spans="1:18">
      <c r="A2588" t="str">
        <f t="shared" si="40"/>
        <v>17-2016030517-21_53_48</v>
      </c>
      <c r="B2588" s="11" t="s">
        <v>5178</v>
      </c>
      <c r="C2588" s="11">
        <v>0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1</v>
      </c>
      <c r="P2588" s="11">
        <v>0</v>
      </c>
      <c r="Q2588" s="11">
        <v>2016030517</v>
      </c>
      <c r="R2588" s="11">
        <v>17</v>
      </c>
    </row>
    <row r="2589" spans="1:18">
      <c r="A2589" t="str">
        <f t="shared" si="40"/>
        <v>17-2016030517-21_58_47</v>
      </c>
      <c r="B2589" s="11" t="s">
        <v>5179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1</v>
      </c>
      <c r="P2589" s="11">
        <v>0</v>
      </c>
      <c r="Q2589" s="11">
        <v>2016030517</v>
      </c>
      <c r="R2589" s="11">
        <v>17</v>
      </c>
    </row>
    <row r="2590" spans="1:18">
      <c r="A2590" t="str">
        <f t="shared" si="40"/>
        <v>17-2016030517-22_03_47</v>
      </c>
      <c r="B2590" s="11" t="s">
        <v>5180</v>
      </c>
      <c r="C2590" s="11">
        <v>0</v>
      </c>
      <c r="D2590" s="11">
        <v>0</v>
      </c>
      <c r="E2590" s="11">
        <v>0</v>
      </c>
      <c r="F2590" s="11">
        <v>0</v>
      </c>
      <c r="G2590" s="11">
        <v>0</v>
      </c>
      <c r="H2590" s="11">
        <v>0</v>
      </c>
      <c r="I2590" s="11">
        <v>0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1</v>
      </c>
      <c r="P2590" s="11">
        <v>0</v>
      </c>
      <c r="Q2590" s="11">
        <v>2016030517</v>
      </c>
      <c r="R2590" s="11">
        <v>17</v>
      </c>
    </row>
    <row r="2591" spans="1:18">
      <c r="A2591" t="str">
        <f t="shared" si="40"/>
        <v>17-2016030517-22_08_47</v>
      </c>
      <c r="B2591" s="11" t="s">
        <v>5181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1</v>
      </c>
      <c r="P2591" s="11">
        <v>0</v>
      </c>
      <c r="Q2591" s="11">
        <v>2016030517</v>
      </c>
      <c r="R2591" s="11">
        <v>17</v>
      </c>
    </row>
    <row r="2592" spans="1:18">
      <c r="A2592" t="str">
        <f t="shared" si="40"/>
        <v>17-2016030517-22_13_47</v>
      </c>
      <c r="B2592" s="11" t="s">
        <v>5182</v>
      </c>
      <c r="C2592" s="11">
        <v>0</v>
      </c>
      <c r="D2592" s="11">
        <v>0</v>
      </c>
      <c r="E2592" s="11">
        <v>0</v>
      </c>
      <c r="F2592" s="11">
        <v>0</v>
      </c>
      <c r="G2592" s="11">
        <v>0</v>
      </c>
      <c r="H2592" s="11">
        <v>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1</v>
      </c>
      <c r="P2592" s="11">
        <v>0</v>
      </c>
      <c r="Q2592" s="11">
        <v>2016030517</v>
      </c>
      <c r="R2592" s="11">
        <v>17</v>
      </c>
    </row>
    <row r="2593" spans="1:18">
      <c r="A2593" t="str">
        <f t="shared" si="40"/>
        <v>17-2016030517-22_18_46</v>
      </c>
      <c r="B2593" s="11" t="s">
        <v>5183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1</v>
      </c>
      <c r="P2593" s="11">
        <v>0</v>
      </c>
      <c r="Q2593" s="11">
        <v>2016030517</v>
      </c>
      <c r="R2593" s="11">
        <v>17</v>
      </c>
    </row>
    <row r="2594" spans="1:18">
      <c r="A2594" t="str">
        <f t="shared" si="40"/>
        <v>17-2016030517-22_23_46</v>
      </c>
      <c r="B2594" s="11" t="s">
        <v>5184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1</v>
      </c>
      <c r="P2594" s="11">
        <v>0</v>
      </c>
      <c r="Q2594" s="11">
        <v>2016030517</v>
      </c>
      <c r="R2594" s="11">
        <v>17</v>
      </c>
    </row>
    <row r="2595" spans="1:18">
      <c r="A2595" t="str">
        <f t="shared" si="40"/>
        <v>17-2016030517-22_28_46</v>
      </c>
      <c r="B2595" s="11" t="s">
        <v>5185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1</v>
      </c>
      <c r="P2595" s="11">
        <v>0</v>
      </c>
      <c r="Q2595" s="11">
        <v>2016030517</v>
      </c>
      <c r="R2595" s="11">
        <v>17</v>
      </c>
    </row>
    <row r="2596" spans="1:18">
      <c r="A2596" t="str">
        <f t="shared" si="40"/>
        <v>17-2016030517-22_33_45</v>
      </c>
      <c r="B2596" s="11" t="s">
        <v>5186</v>
      </c>
      <c r="C2596" s="11">
        <v>0</v>
      </c>
      <c r="D2596" s="11">
        <v>0</v>
      </c>
      <c r="E2596" s="11">
        <v>0</v>
      </c>
      <c r="F2596" s="11">
        <v>0</v>
      </c>
      <c r="G2596" s="11">
        <v>0</v>
      </c>
      <c r="H2596" s="11">
        <v>0</v>
      </c>
      <c r="I2596" s="11">
        <v>0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1</v>
      </c>
      <c r="P2596" s="11">
        <v>0</v>
      </c>
      <c r="Q2596" s="11">
        <v>2016030517</v>
      </c>
      <c r="R2596" s="11">
        <v>17</v>
      </c>
    </row>
    <row r="2597" spans="1:18">
      <c r="A2597" t="str">
        <f t="shared" si="40"/>
        <v>17-2016030517-22_38_45</v>
      </c>
      <c r="B2597" s="11" t="s">
        <v>5187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1</v>
      </c>
      <c r="P2597" s="11">
        <v>0</v>
      </c>
      <c r="Q2597" s="11">
        <v>2016030517</v>
      </c>
      <c r="R2597" s="11">
        <v>17</v>
      </c>
    </row>
    <row r="2598" spans="1:18">
      <c r="A2598" t="str">
        <f t="shared" si="40"/>
        <v>17-2016030517-22_43_45</v>
      </c>
      <c r="B2598" s="11" t="s">
        <v>5188</v>
      </c>
      <c r="C2598" s="11">
        <v>0</v>
      </c>
      <c r="D2598" s="11">
        <v>0</v>
      </c>
      <c r="E2598" s="11">
        <v>0</v>
      </c>
      <c r="F2598" s="11">
        <v>0</v>
      </c>
      <c r="G2598" s="11">
        <v>0</v>
      </c>
      <c r="H2598" s="11">
        <v>0</v>
      </c>
      <c r="I2598" s="11">
        <v>0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11">
        <v>1</v>
      </c>
      <c r="P2598" s="11">
        <v>0</v>
      </c>
      <c r="Q2598" s="11">
        <v>2016030517</v>
      </c>
      <c r="R2598" s="11">
        <v>17</v>
      </c>
    </row>
    <row r="2599" spans="1:18">
      <c r="A2599" t="str">
        <f t="shared" si="40"/>
        <v>17-2016030517-22_48_45</v>
      </c>
      <c r="B2599" s="11" t="s">
        <v>5189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1</v>
      </c>
      <c r="P2599" s="11">
        <v>0</v>
      </c>
      <c r="Q2599" s="11">
        <v>2016030517</v>
      </c>
      <c r="R2599" s="11">
        <v>17</v>
      </c>
    </row>
    <row r="2600" spans="1:18">
      <c r="A2600" t="str">
        <f t="shared" si="40"/>
        <v>17-2016030517-22_53_44</v>
      </c>
      <c r="B2600" s="11" t="s">
        <v>5190</v>
      </c>
      <c r="C2600" s="11">
        <v>0</v>
      </c>
      <c r="D2600" s="11">
        <v>0</v>
      </c>
      <c r="E2600" s="11">
        <v>0</v>
      </c>
      <c r="F2600" s="11">
        <v>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11">
        <v>1</v>
      </c>
      <c r="P2600" s="11">
        <v>0</v>
      </c>
      <c r="Q2600" s="11">
        <v>2016030517</v>
      </c>
      <c r="R2600" s="11">
        <v>17</v>
      </c>
    </row>
    <row r="2601" spans="1:18">
      <c r="A2601" t="str">
        <f t="shared" si="40"/>
        <v>17-2016030517-22_58_44</v>
      </c>
      <c r="B2601" s="11" t="s">
        <v>5191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1</v>
      </c>
      <c r="P2601" s="11">
        <v>0</v>
      </c>
      <c r="Q2601" s="11">
        <v>2016030517</v>
      </c>
      <c r="R2601" s="11">
        <v>17</v>
      </c>
    </row>
    <row r="2602" spans="1:18">
      <c r="A2602" t="str">
        <f t="shared" si="40"/>
        <v>17-2016030517-23_03_44</v>
      </c>
      <c r="B2602" s="11" t="s">
        <v>5192</v>
      </c>
      <c r="C2602" s="11">
        <v>0</v>
      </c>
      <c r="D2602" s="11">
        <v>0</v>
      </c>
      <c r="E2602" s="11">
        <v>0</v>
      </c>
      <c r="F2602" s="11">
        <v>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1</v>
      </c>
      <c r="P2602" s="11">
        <v>0</v>
      </c>
      <c r="Q2602" s="11">
        <v>2016030517</v>
      </c>
      <c r="R2602" s="11">
        <v>17</v>
      </c>
    </row>
    <row r="2603" spans="1:18">
      <c r="A2603" t="str">
        <f t="shared" si="40"/>
        <v>17-2016030517-23_08_44</v>
      </c>
      <c r="B2603" s="11" t="s">
        <v>5193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1</v>
      </c>
      <c r="P2603" s="11">
        <v>0</v>
      </c>
      <c r="Q2603" s="11">
        <v>2016030517</v>
      </c>
      <c r="R2603" s="11">
        <v>17</v>
      </c>
    </row>
    <row r="2604" spans="1:18">
      <c r="A2604" t="str">
        <f t="shared" si="40"/>
        <v>17-2016030517-23_13_43</v>
      </c>
      <c r="B2604" s="11" t="s">
        <v>5194</v>
      </c>
      <c r="C2604" s="11">
        <v>0</v>
      </c>
      <c r="D2604" s="11">
        <v>0</v>
      </c>
      <c r="E2604" s="11">
        <v>0</v>
      </c>
      <c r="F2604" s="11">
        <v>0</v>
      </c>
      <c r="G2604" s="11">
        <v>0</v>
      </c>
      <c r="H2604" s="11">
        <v>0</v>
      </c>
      <c r="I2604" s="11">
        <v>0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11">
        <v>1</v>
      </c>
      <c r="P2604" s="11">
        <v>0</v>
      </c>
      <c r="Q2604" s="11">
        <v>2016030517</v>
      </c>
      <c r="R2604" s="11">
        <v>17</v>
      </c>
    </row>
    <row r="2605" spans="1:18">
      <c r="A2605" t="str">
        <f t="shared" si="40"/>
        <v>17-2016030517-23_18_43</v>
      </c>
      <c r="B2605" s="11" t="s">
        <v>5195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1</v>
      </c>
      <c r="P2605" s="11">
        <v>0</v>
      </c>
      <c r="Q2605" s="11">
        <v>2016030517</v>
      </c>
      <c r="R2605" s="11">
        <v>17</v>
      </c>
    </row>
    <row r="2606" spans="1:18">
      <c r="A2606" t="str">
        <f t="shared" si="40"/>
        <v>17-2016030517-23_23_43</v>
      </c>
      <c r="B2606" s="11" t="s">
        <v>5196</v>
      </c>
      <c r="C2606" s="11">
        <v>0</v>
      </c>
      <c r="D2606" s="11">
        <v>0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11">
        <v>1</v>
      </c>
      <c r="P2606" s="11">
        <v>0</v>
      </c>
      <c r="Q2606" s="11">
        <v>2016030517</v>
      </c>
      <c r="R2606" s="11">
        <v>17</v>
      </c>
    </row>
    <row r="2607" spans="1:18">
      <c r="A2607" t="str">
        <f t="shared" si="40"/>
        <v>17-2016030517-23_28_42</v>
      </c>
      <c r="B2607" s="11" t="s">
        <v>5197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1</v>
      </c>
      <c r="P2607" s="11">
        <v>0</v>
      </c>
      <c r="Q2607" s="11">
        <v>2016030517</v>
      </c>
      <c r="R2607" s="11">
        <v>17</v>
      </c>
    </row>
    <row r="2608" spans="1:18">
      <c r="A2608" t="str">
        <f t="shared" si="40"/>
        <v>17-2016030517-23_33_42</v>
      </c>
      <c r="B2608" s="11" t="s">
        <v>5198</v>
      </c>
      <c r="C2608" s="11">
        <v>0</v>
      </c>
      <c r="D2608" s="11">
        <v>0</v>
      </c>
      <c r="E2608" s="11">
        <v>0</v>
      </c>
      <c r="F2608" s="11">
        <v>0</v>
      </c>
      <c r="G2608" s="11">
        <v>0</v>
      </c>
      <c r="H2608" s="11">
        <v>0</v>
      </c>
      <c r="I2608" s="11">
        <v>0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  <c r="O2608" s="11">
        <v>1</v>
      </c>
      <c r="P2608" s="11">
        <v>0</v>
      </c>
      <c r="Q2608" s="11">
        <v>2016030517</v>
      </c>
      <c r="R2608" s="11">
        <v>17</v>
      </c>
    </row>
    <row r="2609" spans="1:18">
      <c r="A2609" t="str">
        <f t="shared" si="40"/>
        <v>17-2016030517-23_38_42</v>
      </c>
      <c r="B2609" s="11" t="s">
        <v>5199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1</v>
      </c>
      <c r="P2609" s="11">
        <v>0</v>
      </c>
      <c r="Q2609" s="11">
        <v>2016030517</v>
      </c>
      <c r="R2609" s="11">
        <v>17</v>
      </c>
    </row>
    <row r="2610" spans="1:18">
      <c r="A2610" t="str">
        <f t="shared" si="40"/>
        <v>17-2016030517-23_43_42</v>
      </c>
      <c r="B2610" s="11" t="s">
        <v>5200</v>
      </c>
      <c r="C2610" s="11">
        <v>0</v>
      </c>
      <c r="D2610" s="11">
        <v>0</v>
      </c>
      <c r="E2610" s="11">
        <v>0</v>
      </c>
      <c r="F2610" s="11">
        <v>0</v>
      </c>
      <c r="G2610" s="11">
        <v>0</v>
      </c>
      <c r="H2610" s="11">
        <v>0</v>
      </c>
      <c r="I2610" s="11">
        <v>0</v>
      </c>
      <c r="J2610" s="11">
        <v>0</v>
      </c>
      <c r="K2610" s="11">
        <v>0</v>
      </c>
      <c r="L2610" s="11">
        <v>0</v>
      </c>
      <c r="M2610" s="11">
        <v>0</v>
      </c>
      <c r="N2610" s="11">
        <v>0</v>
      </c>
      <c r="O2610" s="11">
        <v>1</v>
      </c>
      <c r="P2610" s="11">
        <v>0</v>
      </c>
      <c r="Q2610" s="11">
        <v>2016030517</v>
      </c>
      <c r="R2610" s="11">
        <v>17</v>
      </c>
    </row>
    <row r="2611" spans="1:18">
      <c r="A2611" t="str">
        <f t="shared" si="40"/>
        <v>17-2016030517-23_48_41</v>
      </c>
      <c r="B2611" s="11" t="s">
        <v>2031</v>
      </c>
      <c r="C2611" s="11">
        <v>0</v>
      </c>
      <c r="D2611" s="11">
        <v>0</v>
      </c>
      <c r="E2611" s="11">
        <v>0</v>
      </c>
      <c r="F2611" s="11">
        <v>1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1</v>
      </c>
      <c r="Q2611" s="11">
        <v>2016030517</v>
      </c>
      <c r="R2611" s="11">
        <v>17</v>
      </c>
    </row>
    <row r="2612" spans="1:18">
      <c r="A2612" t="str">
        <f t="shared" si="40"/>
        <v>17-2016030617-10_44_21</v>
      </c>
      <c r="B2612" s="11" t="s">
        <v>5201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1</v>
      </c>
      <c r="P2612" s="11">
        <v>0</v>
      </c>
      <c r="Q2612" s="11">
        <v>2016030617</v>
      </c>
      <c r="R2612" s="11">
        <v>17</v>
      </c>
    </row>
    <row r="2613" spans="1:18">
      <c r="A2613" t="str">
        <f t="shared" si="40"/>
        <v>17-2016030617-10_49_20</v>
      </c>
      <c r="B2613" s="11" t="s">
        <v>5202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1</v>
      </c>
      <c r="P2613" s="11">
        <v>0</v>
      </c>
      <c r="Q2613" s="11">
        <v>2016030617</v>
      </c>
      <c r="R2613" s="11">
        <v>17</v>
      </c>
    </row>
    <row r="2614" spans="1:18">
      <c r="A2614" t="str">
        <f t="shared" si="40"/>
        <v>17-2016030617-10_54_20</v>
      </c>
      <c r="B2614" s="11" t="s">
        <v>5203</v>
      </c>
      <c r="C2614" s="11">
        <v>0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0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  <c r="O2614" s="11">
        <v>1</v>
      </c>
      <c r="P2614" s="11">
        <v>0</v>
      </c>
      <c r="Q2614" s="11">
        <v>2016030617</v>
      </c>
      <c r="R2614" s="11">
        <v>17</v>
      </c>
    </row>
    <row r="2615" spans="1:18">
      <c r="A2615" t="str">
        <f t="shared" si="40"/>
        <v>17-2016030617-10_59_20</v>
      </c>
      <c r="B2615" s="11" t="s">
        <v>5204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1</v>
      </c>
      <c r="P2615" s="11">
        <v>0</v>
      </c>
      <c r="Q2615" s="11">
        <v>2016030617</v>
      </c>
      <c r="R2615" s="11">
        <v>17</v>
      </c>
    </row>
    <row r="2616" spans="1:18">
      <c r="A2616" t="str">
        <f t="shared" si="40"/>
        <v>17-2016030617-11_04_20</v>
      </c>
      <c r="B2616" s="11" t="s">
        <v>2032</v>
      </c>
      <c r="C2616" s="11">
        <v>0</v>
      </c>
      <c r="D2616" s="11">
        <v>0</v>
      </c>
      <c r="E2616" s="11">
        <v>0</v>
      </c>
      <c r="F2616" s="11">
        <v>1</v>
      </c>
      <c r="G2616" s="11">
        <v>0</v>
      </c>
      <c r="H2616" s="11">
        <v>0</v>
      </c>
      <c r="I2616" s="11">
        <v>0</v>
      </c>
      <c r="J2616" s="11">
        <v>0</v>
      </c>
      <c r="K2616" s="11">
        <v>0</v>
      </c>
      <c r="L2616" s="11">
        <v>0</v>
      </c>
      <c r="M2616" s="11">
        <v>0</v>
      </c>
      <c r="N2616" s="11">
        <v>0</v>
      </c>
      <c r="O2616" s="11">
        <v>0</v>
      </c>
      <c r="P2616" s="11">
        <v>1</v>
      </c>
      <c r="Q2616" s="11">
        <v>2016030617</v>
      </c>
      <c r="R2616" s="11">
        <v>17</v>
      </c>
    </row>
    <row r="2617" spans="1:18">
      <c r="A2617" t="str">
        <f t="shared" si="40"/>
        <v>17-2016030617-11_09_19</v>
      </c>
      <c r="B2617" s="11" t="s">
        <v>5205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1</v>
      </c>
      <c r="P2617" s="11">
        <v>0</v>
      </c>
      <c r="Q2617" s="11">
        <v>2016030617</v>
      </c>
      <c r="R2617" s="11">
        <v>17</v>
      </c>
    </row>
    <row r="2618" spans="1:18">
      <c r="A2618" t="str">
        <f t="shared" si="40"/>
        <v>17-2016030617-11_14_19</v>
      </c>
      <c r="B2618" s="11" t="s">
        <v>2033</v>
      </c>
      <c r="C2618" s="11">
        <v>0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1</v>
      </c>
      <c r="O2618" s="11">
        <v>0</v>
      </c>
      <c r="P2618" s="11">
        <v>0</v>
      </c>
      <c r="Q2618" s="11">
        <v>2016030617</v>
      </c>
      <c r="R2618" s="11">
        <v>17</v>
      </c>
    </row>
    <row r="2619" spans="1:18">
      <c r="A2619" t="str">
        <f t="shared" si="40"/>
        <v>17-2016030617-11_19_19</v>
      </c>
      <c r="B2619" s="11" t="s">
        <v>5206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1</v>
      </c>
      <c r="P2619" s="11">
        <v>0</v>
      </c>
      <c r="Q2619" s="11">
        <v>2016030617</v>
      </c>
      <c r="R2619" s="11">
        <v>17</v>
      </c>
    </row>
    <row r="2620" spans="1:18">
      <c r="A2620" t="str">
        <f t="shared" si="40"/>
        <v>17-2016030617-11_24_18</v>
      </c>
      <c r="B2620" s="11" t="s">
        <v>2034</v>
      </c>
      <c r="C2620" s="11">
        <v>0</v>
      </c>
      <c r="D2620" s="11">
        <v>0</v>
      </c>
      <c r="E2620" s="11">
        <v>0</v>
      </c>
      <c r="F2620" s="11">
        <v>1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1</v>
      </c>
      <c r="Q2620" s="11">
        <v>2016030617</v>
      </c>
      <c r="R2620" s="11">
        <v>17</v>
      </c>
    </row>
    <row r="2621" spans="1:18">
      <c r="A2621" t="str">
        <f t="shared" si="40"/>
        <v>17-2016030617-11_29_18</v>
      </c>
      <c r="B2621" s="11" t="s">
        <v>2035</v>
      </c>
      <c r="C2621" s="11">
        <v>0</v>
      </c>
      <c r="D2621" s="11">
        <v>0</v>
      </c>
      <c r="E2621" s="11">
        <v>0</v>
      </c>
      <c r="F2621" s="11">
        <v>1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1</v>
      </c>
      <c r="Q2621" s="11">
        <v>2016030617</v>
      </c>
      <c r="R2621" s="11">
        <v>17</v>
      </c>
    </row>
    <row r="2622" spans="1:18">
      <c r="A2622" t="str">
        <f t="shared" si="40"/>
        <v>17-2016030617-11_34_18</v>
      </c>
      <c r="B2622" s="11" t="s">
        <v>2036</v>
      </c>
      <c r="C2622" s="11">
        <v>0</v>
      </c>
      <c r="D2622" s="11">
        <v>0</v>
      </c>
      <c r="E2622" s="11">
        <v>0</v>
      </c>
      <c r="F2622" s="11">
        <v>1</v>
      </c>
      <c r="G2622" s="11">
        <v>0</v>
      </c>
      <c r="H2622" s="11">
        <v>0</v>
      </c>
      <c r="I2622" s="11">
        <v>0</v>
      </c>
      <c r="J2622" s="11">
        <v>0</v>
      </c>
      <c r="K2622" s="11">
        <v>0</v>
      </c>
      <c r="L2622" s="11">
        <v>0</v>
      </c>
      <c r="M2622" s="11">
        <v>0</v>
      </c>
      <c r="N2622" s="11">
        <v>0</v>
      </c>
      <c r="O2622" s="11">
        <v>0</v>
      </c>
      <c r="P2622" s="11">
        <v>1</v>
      </c>
      <c r="Q2622" s="11">
        <v>2016030617</v>
      </c>
      <c r="R2622" s="11">
        <v>17</v>
      </c>
    </row>
    <row r="2623" spans="1:18">
      <c r="A2623" t="str">
        <f t="shared" si="40"/>
        <v>17-2016030617-11_39_18</v>
      </c>
      <c r="B2623" s="11" t="s">
        <v>2037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1</v>
      </c>
      <c r="O2623" s="11">
        <v>0</v>
      </c>
      <c r="P2623" s="11">
        <v>0</v>
      </c>
      <c r="Q2623" s="11">
        <v>2016030617</v>
      </c>
      <c r="R2623" s="11">
        <v>17</v>
      </c>
    </row>
    <row r="2624" spans="1:18">
      <c r="A2624" t="str">
        <f t="shared" si="40"/>
        <v>17-2016030617-11_44_17</v>
      </c>
      <c r="B2624" s="11" t="s">
        <v>5207</v>
      </c>
      <c r="C2624" s="11">
        <v>0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11">
        <v>1</v>
      </c>
      <c r="P2624" s="11">
        <v>0</v>
      </c>
      <c r="Q2624" s="11">
        <v>2016030617</v>
      </c>
      <c r="R2624" s="11">
        <v>17</v>
      </c>
    </row>
    <row r="2625" spans="1:18">
      <c r="A2625" t="str">
        <f t="shared" si="40"/>
        <v>17-2016030617-11_49_17</v>
      </c>
      <c r="B2625" s="11" t="s">
        <v>5208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1</v>
      </c>
      <c r="P2625" s="11">
        <v>0</v>
      </c>
      <c r="Q2625" s="11">
        <v>2016030617</v>
      </c>
      <c r="R2625" s="11">
        <v>17</v>
      </c>
    </row>
    <row r="2626" spans="1:18">
      <c r="A2626" t="str">
        <f t="shared" ref="A2626:A2689" si="41">R2626&amp;"-"&amp;Q2626&amp;"-"&amp;B2626</f>
        <v>17-2016030617-11_54_17</v>
      </c>
      <c r="B2626" s="11" t="s">
        <v>5209</v>
      </c>
      <c r="C2626" s="11">
        <v>0</v>
      </c>
      <c r="D2626" s="11">
        <v>0</v>
      </c>
      <c r="E2626" s="11">
        <v>0</v>
      </c>
      <c r="F2626" s="11">
        <v>0</v>
      </c>
      <c r="G2626" s="11">
        <v>0</v>
      </c>
      <c r="H2626" s="11">
        <v>0</v>
      </c>
      <c r="I2626" s="11">
        <v>0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11">
        <v>1</v>
      </c>
      <c r="P2626" s="11">
        <v>0</v>
      </c>
      <c r="Q2626" s="11">
        <v>2016030617</v>
      </c>
      <c r="R2626" s="11">
        <v>17</v>
      </c>
    </row>
    <row r="2627" spans="1:18">
      <c r="A2627" t="str">
        <f t="shared" si="41"/>
        <v>17-2016030617-11_59_16</v>
      </c>
      <c r="B2627" s="11" t="s">
        <v>5210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1</v>
      </c>
      <c r="P2627" s="11">
        <v>0</v>
      </c>
      <c r="Q2627" s="11">
        <v>2016030617</v>
      </c>
      <c r="R2627" s="11">
        <v>17</v>
      </c>
    </row>
    <row r="2628" spans="1:18">
      <c r="A2628" t="str">
        <f t="shared" si="41"/>
        <v>17-2016030617-12_04_16</v>
      </c>
      <c r="B2628" s="11" t="s">
        <v>5211</v>
      </c>
      <c r="C2628" s="11">
        <v>0</v>
      </c>
      <c r="D2628" s="11">
        <v>0</v>
      </c>
      <c r="E2628" s="11">
        <v>0</v>
      </c>
      <c r="F2628" s="11">
        <v>0</v>
      </c>
      <c r="G2628" s="11">
        <v>0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1</v>
      </c>
      <c r="P2628" s="11">
        <v>0</v>
      </c>
      <c r="Q2628" s="11">
        <v>2016030617</v>
      </c>
      <c r="R2628" s="11">
        <v>17</v>
      </c>
    </row>
    <row r="2629" spans="1:18">
      <c r="A2629" t="str">
        <f t="shared" si="41"/>
        <v>17-2016030617-12_09_16</v>
      </c>
      <c r="B2629" s="11" t="s">
        <v>5212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1</v>
      </c>
      <c r="P2629" s="11">
        <v>0</v>
      </c>
      <c r="Q2629" s="11">
        <v>2016030617</v>
      </c>
      <c r="R2629" s="11">
        <v>17</v>
      </c>
    </row>
    <row r="2630" spans="1:18">
      <c r="A2630" t="str">
        <f t="shared" si="41"/>
        <v>17-2016030617-12_14_16</v>
      </c>
      <c r="B2630" s="11" t="s">
        <v>5053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1</v>
      </c>
      <c r="P2630" s="11">
        <v>0</v>
      </c>
      <c r="Q2630" s="11">
        <v>2016030617</v>
      </c>
      <c r="R2630" s="11">
        <v>17</v>
      </c>
    </row>
    <row r="2631" spans="1:18">
      <c r="A2631" t="str">
        <f t="shared" si="41"/>
        <v>17-2016030617-12_19_15</v>
      </c>
      <c r="B2631" s="11" t="s">
        <v>5213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1</v>
      </c>
      <c r="P2631" s="11">
        <v>0</v>
      </c>
      <c r="Q2631" s="11">
        <v>2016030617</v>
      </c>
      <c r="R2631" s="11">
        <v>17</v>
      </c>
    </row>
    <row r="2632" spans="1:18">
      <c r="A2632" t="str">
        <f t="shared" si="41"/>
        <v>17-2016030617-12_24_15</v>
      </c>
      <c r="B2632" s="11" t="s">
        <v>5214</v>
      </c>
      <c r="C2632" s="11">
        <v>0</v>
      </c>
      <c r="D2632" s="11">
        <v>0</v>
      </c>
      <c r="E2632" s="11">
        <v>0</v>
      </c>
      <c r="F2632" s="11">
        <v>0</v>
      </c>
      <c r="G2632" s="11">
        <v>0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1</v>
      </c>
      <c r="P2632" s="11">
        <v>0</v>
      </c>
      <c r="Q2632" s="11">
        <v>2016030617</v>
      </c>
      <c r="R2632" s="11">
        <v>17</v>
      </c>
    </row>
    <row r="2633" spans="1:18">
      <c r="A2633" t="str">
        <f t="shared" si="41"/>
        <v>17-2016030617-12_29_15</v>
      </c>
      <c r="B2633" s="11" t="s">
        <v>5215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1</v>
      </c>
      <c r="P2633" s="11">
        <v>0</v>
      </c>
      <c r="Q2633" s="11">
        <v>2016030617</v>
      </c>
      <c r="R2633" s="11">
        <v>17</v>
      </c>
    </row>
    <row r="2634" spans="1:18">
      <c r="A2634" t="str">
        <f t="shared" si="41"/>
        <v>17-2016030617-12_34_14</v>
      </c>
      <c r="B2634" s="11" t="s">
        <v>5216</v>
      </c>
      <c r="C2634" s="11">
        <v>0</v>
      </c>
      <c r="D2634" s="11">
        <v>0</v>
      </c>
      <c r="E2634" s="11">
        <v>0</v>
      </c>
      <c r="F2634" s="11">
        <v>0</v>
      </c>
      <c r="G2634" s="11">
        <v>0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1</v>
      </c>
      <c r="P2634" s="11">
        <v>0</v>
      </c>
      <c r="Q2634" s="11">
        <v>2016030617</v>
      </c>
      <c r="R2634" s="11">
        <v>17</v>
      </c>
    </row>
    <row r="2635" spans="1:18">
      <c r="A2635" t="str">
        <f t="shared" si="41"/>
        <v>17-2016030617-12_39_14</v>
      </c>
      <c r="B2635" s="11" t="s">
        <v>5217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1</v>
      </c>
      <c r="P2635" s="11">
        <v>0</v>
      </c>
      <c r="Q2635" s="11">
        <v>2016030617</v>
      </c>
      <c r="R2635" s="11">
        <v>17</v>
      </c>
    </row>
    <row r="2636" spans="1:18">
      <c r="A2636" t="str">
        <f t="shared" si="41"/>
        <v>17-2016030617-12_44_14</v>
      </c>
      <c r="B2636" s="11" t="s">
        <v>5218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11">
        <v>1</v>
      </c>
      <c r="P2636" s="11">
        <v>0</v>
      </c>
      <c r="Q2636" s="11">
        <v>2016030617</v>
      </c>
      <c r="R2636" s="11">
        <v>17</v>
      </c>
    </row>
    <row r="2637" spans="1:18">
      <c r="A2637" t="str">
        <f t="shared" si="41"/>
        <v>17-2016030617-12_49_13</v>
      </c>
      <c r="B2637" s="11" t="s">
        <v>5219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1</v>
      </c>
      <c r="P2637" s="11">
        <v>0</v>
      </c>
      <c r="Q2637" s="11">
        <v>2016030617</v>
      </c>
      <c r="R2637" s="11">
        <v>17</v>
      </c>
    </row>
    <row r="2638" spans="1:18">
      <c r="A2638" t="str">
        <f t="shared" si="41"/>
        <v>17-2016030617-12_54_13</v>
      </c>
      <c r="B2638" s="11" t="s">
        <v>5220</v>
      </c>
      <c r="C2638" s="11">
        <v>0</v>
      </c>
      <c r="D2638" s="11">
        <v>0</v>
      </c>
      <c r="E2638" s="11">
        <v>0</v>
      </c>
      <c r="F2638" s="11">
        <v>0</v>
      </c>
      <c r="G2638" s="11">
        <v>0</v>
      </c>
      <c r="H2638" s="11">
        <v>0</v>
      </c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1</v>
      </c>
      <c r="P2638" s="11">
        <v>0</v>
      </c>
      <c r="Q2638" s="11">
        <v>2016030617</v>
      </c>
      <c r="R2638" s="11">
        <v>17</v>
      </c>
    </row>
    <row r="2639" spans="1:18">
      <c r="A2639" t="str">
        <f t="shared" si="41"/>
        <v>17-2016030617-12_59_13</v>
      </c>
      <c r="B2639" s="11" t="s">
        <v>5221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1</v>
      </c>
      <c r="P2639" s="11">
        <v>0</v>
      </c>
      <c r="Q2639" s="11">
        <v>2016030617</v>
      </c>
      <c r="R2639" s="11">
        <v>17</v>
      </c>
    </row>
    <row r="2640" spans="1:18">
      <c r="A2640" t="str">
        <f t="shared" si="41"/>
        <v>17-2016030617-13_04_12</v>
      </c>
      <c r="B2640" s="11" t="s">
        <v>5222</v>
      </c>
      <c r="C2640" s="11">
        <v>0</v>
      </c>
      <c r="D2640" s="11">
        <v>0</v>
      </c>
      <c r="E2640" s="11">
        <v>0</v>
      </c>
      <c r="F2640" s="11">
        <v>0</v>
      </c>
      <c r="G2640" s="11">
        <v>0</v>
      </c>
      <c r="H2640" s="11">
        <v>0</v>
      </c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1</v>
      </c>
      <c r="P2640" s="11">
        <v>0</v>
      </c>
      <c r="Q2640" s="11">
        <v>2016030617</v>
      </c>
      <c r="R2640" s="11">
        <v>17</v>
      </c>
    </row>
    <row r="2641" spans="1:18">
      <c r="A2641" t="str">
        <f t="shared" si="41"/>
        <v>17-2016030617-13_09_12</v>
      </c>
      <c r="B2641" s="11" t="s">
        <v>5223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1</v>
      </c>
      <c r="P2641" s="11">
        <v>0</v>
      </c>
      <c r="Q2641" s="11">
        <v>2016030617</v>
      </c>
      <c r="R2641" s="11">
        <v>17</v>
      </c>
    </row>
    <row r="2642" spans="1:18">
      <c r="A2642" t="str">
        <f t="shared" si="41"/>
        <v>17-2016030617-13_14_12</v>
      </c>
      <c r="B2642" s="11" t="s">
        <v>5224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1</v>
      </c>
      <c r="P2642" s="11">
        <v>0</v>
      </c>
      <c r="Q2642" s="11">
        <v>2016030617</v>
      </c>
      <c r="R2642" s="11">
        <v>17</v>
      </c>
    </row>
    <row r="2643" spans="1:18">
      <c r="A2643" t="str">
        <f t="shared" si="41"/>
        <v>17-2016030617-13_19_11</v>
      </c>
      <c r="B2643" s="11" t="s">
        <v>2038</v>
      </c>
      <c r="C2643" s="11">
        <v>0</v>
      </c>
      <c r="D2643" s="11">
        <v>0</v>
      </c>
      <c r="E2643" s="11">
        <v>0</v>
      </c>
      <c r="F2643" s="11">
        <v>1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1</v>
      </c>
      <c r="Q2643" s="11">
        <v>2016030617</v>
      </c>
      <c r="R2643" s="11">
        <v>17</v>
      </c>
    </row>
    <row r="2644" spans="1:18">
      <c r="A2644" t="str">
        <f t="shared" si="41"/>
        <v>17-2016030617-13_24_11</v>
      </c>
      <c r="B2644" s="11" t="s">
        <v>5225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1</v>
      </c>
      <c r="P2644" s="11">
        <v>0</v>
      </c>
      <c r="Q2644" s="11">
        <v>2016030617</v>
      </c>
      <c r="R2644" s="11">
        <v>17</v>
      </c>
    </row>
    <row r="2645" spans="1:18">
      <c r="A2645" t="str">
        <f t="shared" si="41"/>
        <v>17-2016030617-13_29_11</v>
      </c>
      <c r="B2645" s="11" t="s">
        <v>5226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1</v>
      </c>
      <c r="P2645" s="11">
        <v>0</v>
      </c>
      <c r="Q2645" s="11">
        <v>2016030617</v>
      </c>
      <c r="R2645" s="11">
        <v>17</v>
      </c>
    </row>
    <row r="2646" spans="1:18">
      <c r="A2646" t="str">
        <f t="shared" si="41"/>
        <v>17-2016030617-13_34_10</v>
      </c>
      <c r="B2646" s="11" t="s">
        <v>190</v>
      </c>
      <c r="C2646" s="11">
        <v>0</v>
      </c>
      <c r="D2646" s="11">
        <v>0</v>
      </c>
      <c r="E2646" s="11">
        <v>0</v>
      </c>
      <c r="F2646" s="11">
        <v>0</v>
      </c>
      <c r="G2646" s="11">
        <v>0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11">
        <v>1</v>
      </c>
      <c r="P2646" s="11">
        <v>0</v>
      </c>
      <c r="Q2646" s="11">
        <v>2016030617</v>
      </c>
      <c r="R2646" s="11">
        <v>17</v>
      </c>
    </row>
    <row r="2647" spans="1:18">
      <c r="A2647" t="str">
        <f t="shared" si="41"/>
        <v>17-2016030617-13_39_10</v>
      </c>
      <c r="B2647" s="11" t="s">
        <v>191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1</v>
      </c>
      <c r="P2647" s="11">
        <v>0</v>
      </c>
      <c r="Q2647" s="11">
        <v>2016030617</v>
      </c>
      <c r="R2647" s="11">
        <v>17</v>
      </c>
    </row>
    <row r="2648" spans="1:18">
      <c r="A2648" t="str">
        <f t="shared" si="41"/>
        <v>17-2016030617-13_44_10</v>
      </c>
      <c r="B2648" s="11" t="s">
        <v>192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1</v>
      </c>
      <c r="P2648" s="11">
        <v>0</v>
      </c>
      <c r="Q2648" s="11">
        <v>2016030617</v>
      </c>
      <c r="R2648" s="11">
        <v>17</v>
      </c>
    </row>
    <row r="2649" spans="1:18">
      <c r="A2649" t="str">
        <f t="shared" si="41"/>
        <v>17-2016030617-13_49_09</v>
      </c>
      <c r="B2649" s="11" t="s">
        <v>5227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1</v>
      </c>
      <c r="P2649" s="11">
        <v>0</v>
      </c>
      <c r="Q2649" s="11">
        <v>2016030617</v>
      </c>
      <c r="R2649" s="11">
        <v>17</v>
      </c>
    </row>
    <row r="2650" spans="1:18">
      <c r="A2650" t="str">
        <f t="shared" si="41"/>
        <v>17-2016030617-13_54_09</v>
      </c>
      <c r="B2650" s="11" t="s">
        <v>2040</v>
      </c>
      <c r="C2650" s="11">
        <v>0</v>
      </c>
      <c r="D2650" s="11">
        <v>0</v>
      </c>
      <c r="E2650" s="11">
        <v>0</v>
      </c>
      <c r="F2650" s="11">
        <v>1</v>
      </c>
      <c r="G2650" s="11">
        <v>0</v>
      </c>
      <c r="H2650" s="11">
        <v>0</v>
      </c>
      <c r="I2650" s="11">
        <v>0</v>
      </c>
      <c r="J2650" s="11">
        <v>0</v>
      </c>
      <c r="K2650" s="11">
        <v>0</v>
      </c>
      <c r="L2650" s="11">
        <v>0</v>
      </c>
      <c r="M2650" s="11">
        <v>0</v>
      </c>
      <c r="N2650" s="11">
        <v>0</v>
      </c>
      <c r="O2650" s="11">
        <v>0</v>
      </c>
      <c r="P2650" s="11">
        <v>1</v>
      </c>
      <c r="Q2650" s="11">
        <v>2016030617</v>
      </c>
      <c r="R2650" s="11">
        <v>17</v>
      </c>
    </row>
    <row r="2651" spans="1:18">
      <c r="A2651" t="str">
        <f t="shared" si="41"/>
        <v>17-2016030617-13_59_09</v>
      </c>
      <c r="B2651" s="11" t="s">
        <v>5228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1</v>
      </c>
      <c r="P2651" s="11">
        <v>0</v>
      </c>
      <c r="Q2651" s="11">
        <v>2016030617</v>
      </c>
      <c r="R2651" s="11">
        <v>17</v>
      </c>
    </row>
    <row r="2652" spans="1:18">
      <c r="A2652" t="str">
        <f t="shared" si="41"/>
        <v>17-2016030617-14_04_09</v>
      </c>
      <c r="B2652" s="11" t="s">
        <v>2041</v>
      </c>
      <c r="C2652" s="11">
        <v>0</v>
      </c>
      <c r="D2652" s="11">
        <v>0</v>
      </c>
      <c r="E2652" s="11">
        <v>0</v>
      </c>
      <c r="F2652" s="11">
        <v>1</v>
      </c>
      <c r="G2652" s="11">
        <v>0</v>
      </c>
      <c r="H2652" s="11">
        <v>0</v>
      </c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11">
        <v>0</v>
      </c>
      <c r="P2652" s="11">
        <v>1</v>
      </c>
      <c r="Q2652" s="11">
        <v>2016030617</v>
      </c>
      <c r="R2652" s="11">
        <v>17</v>
      </c>
    </row>
    <row r="2653" spans="1:18">
      <c r="A2653" t="str">
        <f t="shared" si="41"/>
        <v>17-2016030617-14_09_08</v>
      </c>
      <c r="B2653" s="11" t="s">
        <v>2042</v>
      </c>
      <c r="C2653" s="11">
        <v>0</v>
      </c>
      <c r="D2653" s="11">
        <v>0</v>
      </c>
      <c r="E2653" s="11">
        <v>0</v>
      </c>
      <c r="F2653" s="11">
        <v>1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1</v>
      </c>
      <c r="Q2653" s="11">
        <v>2016030617</v>
      </c>
      <c r="R2653" s="11">
        <v>17</v>
      </c>
    </row>
    <row r="2654" spans="1:18">
      <c r="A2654" t="str">
        <f t="shared" si="41"/>
        <v>17-2016030617-14_14_08</v>
      </c>
      <c r="B2654" s="11" t="s">
        <v>2043</v>
      </c>
      <c r="C2654" s="11">
        <v>0</v>
      </c>
      <c r="D2654" s="11">
        <v>0</v>
      </c>
      <c r="E2654" s="11">
        <v>0</v>
      </c>
      <c r="F2654" s="11">
        <v>1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11">
        <v>1</v>
      </c>
      <c r="Q2654" s="11">
        <v>2016030617</v>
      </c>
      <c r="R2654" s="11">
        <v>17</v>
      </c>
    </row>
    <row r="2655" spans="1:18">
      <c r="A2655" t="str">
        <f t="shared" si="41"/>
        <v>17-2016030617-14_19_08</v>
      </c>
      <c r="B2655" s="11" t="s">
        <v>2044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1</v>
      </c>
      <c r="O2655" s="11">
        <v>0</v>
      </c>
      <c r="P2655" s="11">
        <v>0</v>
      </c>
      <c r="Q2655" s="11">
        <v>2016030617</v>
      </c>
      <c r="R2655" s="11">
        <v>17</v>
      </c>
    </row>
    <row r="2656" spans="1:18">
      <c r="A2656" t="str">
        <f t="shared" si="41"/>
        <v>17-2016030617-14_24_07</v>
      </c>
      <c r="B2656" s="11" t="s">
        <v>2045</v>
      </c>
      <c r="C2656" s="11">
        <v>0</v>
      </c>
      <c r="D2656" s="11">
        <v>0</v>
      </c>
      <c r="E2656" s="11">
        <v>0</v>
      </c>
      <c r="F2656" s="11">
        <v>0</v>
      </c>
      <c r="G2656" s="11">
        <v>0</v>
      </c>
      <c r="H2656" s="11">
        <v>0</v>
      </c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1</v>
      </c>
      <c r="O2656" s="11">
        <v>0</v>
      </c>
      <c r="P2656" s="11">
        <v>0</v>
      </c>
      <c r="Q2656" s="11">
        <v>2016030617</v>
      </c>
      <c r="R2656" s="11">
        <v>17</v>
      </c>
    </row>
    <row r="2657" spans="1:18">
      <c r="A2657" t="str">
        <f t="shared" si="41"/>
        <v>17-2016030617-14_29_07</v>
      </c>
      <c r="B2657" s="11" t="s">
        <v>5229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1</v>
      </c>
      <c r="P2657" s="11">
        <v>0</v>
      </c>
      <c r="Q2657" s="11">
        <v>2016030617</v>
      </c>
      <c r="R2657" s="11">
        <v>17</v>
      </c>
    </row>
    <row r="2658" spans="1:18">
      <c r="A2658" t="str">
        <f t="shared" si="41"/>
        <v>17-2016030617-16_38_38</v>
      </c>
      <c r="B2658" s="11" t="s">
        <v>5230</v>
      </c>
      <c r="C2658" s="11">
        <v>0</v>
      </c>
      <c r="D2658" s="11">
        <v>0</v>
      </c>
      <c r="E2658" s="11">
        <v>0</v>
      </c>
      <c r="F2658" s="11">
        <v>0</v>
      </c>
      <c r="G2658" s="11">
        <v>0</v>
      </c>
      <c r="H2658" s="11">
        <v>0</v>
      </c>
      <c r="I2658" s="11">
        <v>0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1</v>
      </c>
      <c r="P2658" s="11">
        <v>0</v>
      </c>
      <c r="Q2658" s="11">
        <v>2016030617</v>
      </c>
      <c r="R2658" s="11">
        <v>17</v>
      </c>
    </row>
    <row r="2659" spans="1:18">
      <c r="A2659" t="str">
        <f t="shared" si="41"/>
        <v>17-2016030617-16_43_38</v>
      </c>
      <c r="B2659" s="11" t="s">
        <v>5231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1</v>
      </c>
      <c r="P2659" s="11">
        <v>0</v>
      </c>
      <c r="Q2659" s="11">
        <v>2016030617</v>
      </c>
      <c r="R2659" s="11">
        <v>17</v>
      </c>
    </row>
    <row r="2660" spans="1:18">
      <c r="A2660" t="str">
        <f t="shared" si="41"/>
        <v>17-2016030617-16_48_38</v>
      </c>
      <c r="B2660" s="11" t="s">
        <v>2046</v>
      </c>
      <c r="C2660" s="11">
        <v>0</v>
      </c>
      <c r="D2660" s="11">
        <v>0</v>
      </c>
      <c r="E2660" s="11">
        <v>0</v>
      </c>
      <c r="F2660" s="11">
        <v>1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1</v>
      </c>
      <c r="Q2660" s="11">
        <v>2016030617</v>
      </c>
      <c r="R2660" s="11">
        <v>17</v>
      </c>
    </row>
    <row r="2661" spans="1:18">
      <c r="A2661" t="str">
        <f t="shared" si="41"/>
        <v>17-2016030617-16_53_38</v>
      </c>
      <c r="B2661" s="11" t="s">
        <v>2047</v>
      </c>
      <c r="C2661" s="11">
        <v>0</v>
      </c>
      <c r="D2661" s="11">
        <v>0</v>
      </c>
      <c r="E2661" s="11">
        <v>0</v>
      </c>
      <c r="F2661" s="11">
        <v>1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1</v>
      </c>
      <c r="Q2661" s="11">
        <v>2016030617</v>
      </c>
      <c r="R2661" s="11">
        <v>17</v>
      </c>
    </row>
    <row r="2662" spans="1:18">
      <c r="A2662" t="str">
        <f t="shared" si="41"/>
        <v>17-2016030617-16_58_37</v>
      </c>
      <c r="B2662" s="11" t="s">
        <v>2048</v>
      </c>
      <c r="C2662" s="11">
        <v>0</v>
      </c>
      <c r="D2662" s="11">
        <v>0</v>
      </c>
      <c r="E2662" s="11">
        <v>0</v>
      </c>
      <c r="F2662" s="11">
        <v>1</v>
      </c>
      <c r="G2662" s="11">
        <v>0</v>
      </c>
      <c r="H2662" s="11">
        <v>0</v>
      </c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1</v>
      </c>
      <c r="Q2662" s="11">
        <v>2016030617</v>
      </c>
      <c r="R2662" s="11">
        <v>17</v>
      </c>
    </row>
    <row r="2663" spans="1:18">
      <c r="A2663" t="str">
        <f t="shared" si="41"/>
        <v>17-2016030617-17_03_37</v>
      </c>
      <c r="B2663" s="11" t="s">
        <v>2049</v>
      </c>
      <c r="C2663" s="11">
        <v>0</v>
      </c>
      <c r="D2663" s="11">
        <v>0</v>
      </c>
      <c r="E2663" s="11">
        <v>0</v>
      </c>
      <c r="F2663" s="11">
        <v>1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1</v>
      </c>
      <c r="Q2663" s="11">
        <v>2016030617</v>
      </c>
      <c r="R2663" s="11">
        <v>17</v>
      </c>
    </row>
    <row r="2664" spans="1:18">
      <c r="A2664" t="str">
        <f t="shared" si="41"/>
        <v>17-2016030617-17_08_37</v>
      </c>
      <c r="B2664" s="11" t="s">
        <v>2050</v>
      </c>
      <c r="C2664" s="11">
        <v>0</v>
      </c>
      <c r="D2664" s="11">
        <v>0</v>
      </c>
      <c r="E2664" s="11">
        <v>0</v>
      </c>
      <c r="F2664" s="11">
        <v>1</v>
      </c>
      <c r="G2664" s="11">
        <v>0</v>
      </c>
      <c r="H2664" s="11">
        <v>0</v>
      </c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1</v>
      </c>
      <c r="Q2664" s="11">
        <v>2016030617</v>
      </c>
      <c r="R2664" s="11">
        <v>17</v>
      </c>
    </row>
    <row r="2665" spans="1:18">
      <c r="A2665" t="str">
        <f t="shared" si="41"/>
        <v>17-2016030617-17_13_36</v>
      </c>
      <c r="B2665" s="11" t="s">
        <v>2051</v>
      </c>
      <c r="C2665" s="11">
        <v>0</v>
      </c>
      <c r="D2665" s="11">
        <v>0</v>
      </c>
      <c r="E2665" s="11">
        <v>0</v>
      </c>
      <c r="F2665" s="11">
        <v>1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1</v>
      </c>
      <c r="Q2665" s="11">
        <v>2016030617</v>
      </c>
      <c r="R2665" s="11">
        <v>17</v>
      </c>
    </row>
    <row r="2666" spans="1:18">
      <c r="A2666" t="str">
        <f t="shared" si="41"/>
        <v>17-2016030617-17_18_36</v>
      </c>
      <c r="B2666" s="11" t="s">
        <v>2052</v>
      </c>
      <c r="C2666" s="11">
        <v>0</v>
      </c>
      <c r="D2666" s="11">
        <v>0</v>
      </c>
      <c r="E2666" s="11">
        <v>0</v>
      </c>
      <c r="F2666" s="11">
        <v>1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1</v>
      </c>
      <c r="Q2666" s="11">
        <v>2016030617</v>
      </c>
      <c r="R2666" s="11">
        <v>17</v>
      </c>
    </row>
    <row r="2667" spans="1:18">
      <c r="A2667" t="str">
        <f t="shared" si="41"/>
        <v>17-2016030617-17_23_36</v>
      </c>
      <c r="B2667" s="11" t="s">
        <v>2053</v>
      </c>
      <c r="C2667" s="11">
        <v>0</v>
      </c>
      <c r="D2667" s="11">
        <v>0</v>
      </c>
      <c r="E2667" s="11">
        <v>0</v>
      </c>
      <c r="F2667" s="11">
        <v>1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1</v>
      </c>
      <c r="Q2667" s="11">
        <v>2016030617</v>
      </c>
      <c r="R2667" s="11">
        <v>17</v>
      </c>
    </row>
    <row r="2668" spans="1:18">
      <c r="A2668" t="str">
        <f t="shared" si="41"/>
        <v>17-2016030617-17_28_36</v>
      </c>
      <c r="B2668" s="11" t="s">
        <v>3455</v>
      </c>
      <c r="C2668" s="11">
        <v>0</v>
      </c>
      <c r="D2668" s="11">
        <v>0</v>
      </c>
      <c r="E2668" s="11">
        <v>0</v>
      </c>
      <c r="F2668" s="11">
        <v>0</v>
      </c>
      <c r="G2668" s="11">
        <v>0</v>
      </c>
      <c r="H2668" s="11">
        <v>0</v>
      </c>
      <c r="I2668" s="11">
        <v>0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  <c r="O2668" s="11">
        <v>1</v>
      </c>
      <c r="P2668" s="11">
        <v>0</v>
      </c>
      <c r="Q2668" s="11">
        <v>2016030617</v>
      </c>
      <c r="R2668" s="11">
        <v>17</v>
      </c>
    </row>
    <row r="2669" spans="1:18">
      <c r="A2669" t="str">
        <f t="shared" si="41"/>
        <v>17-2016030617-17_33_35</v>
      </c>
      <c r="B2669" s="11" t="s">
        <v>2054</v>
      </c>
      <c r="C2669" s="11">
        <v>0</v>
      </c>
      <c r="D2669" s="11">
        <v>0</v>
      </c>
      <c r="E2669" s="11">
        <v>0</v>
      </c>
      <c r="F2669" s="11">
        <v>1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1</v>
      </c>
      <c r="Q2669" s="11">
        <v>2016030617</v>
      </c>
      <c r="R2669" s="11">
        <v>17</v>
      </c>
    </row>
    <row r="2670" spans="1:18">
      <c r="A2670" t="str">
        <f t="shared" si="41"/>
        <v>17-2016030617-17_38_35</v>
      </c>
      <c r="B2670" s="11" t="s">
        <v>2055</v>
      </c>
      <c r="C2670" s="11">
        <v>0</v>
      </c>
      <c r="D2670" s="11">
        <v>0</v>
      </c>
      <c r="E2670" s="11">
        <v>0</v>
      </c>
      <c r="F2670" s="11">
        <v>1</v>
      </c>
      <c r="G2670" s="11">
        <v>0</v>
      </c>
      <c r="H2670" s="11">
        <v>0</v>
      </c>
      <c r="I2670" s="11">
        <v>0</v>
      </c>
      <c r="J2670" s="11">
        <v>0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1</v>
      </c>
      <c r="Q2670" s="11">
        <v>2016030617</v>
      </c>
      <c r="R2670" s="11">
        <v>17</v>
      </c>
    </row>
    <row r="2671" spans="1:18">
      <c r="A2671" t="str">
        <f t="shared" si="41"/>
        <v>17-2016030617-17_43_35</v>
      </c>
      <c r="B2671" s="11" t="s">
        <v>2056</v>
      </c>
      <c r="C2671" s="11">
        <v>0</v>
      </c>
      <c r="D2671" s="11">
        <v>0</v>
      </c>
      <c r="E2671" s="11">
        <v>0</v>
      </c>
      <c r="F2671" s="11">
        <v>1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1</v>
      </c>
      <c r="Q2671" s="11">
        <v>2016030617</v>
      </c>
      <c r="R2671" s="11">
        <v>17</v>
      </c>
    </row>
    <row r="2672" spans="1:18">
      <c r="A2672" t="str">
        <f t="shared" si="41"/>
        <v>17-2016030617-17_48_34</v>
      </c>
      <c r="B2672" s="11" t="s">
        <v>2057</v>
      </c>
      <c r="C2672" s="11">
        <v>0</v>
      </c>
      <c r="D2672" s="11">
        <v>0</v>
      </c>
      <c r="E2672" s="11">
        <v>0</v>
      </c>
      <c r="F2672" s="11">
        <v>1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1</v>
      </c>
      <c r="Q2672" s="11">
        <v>2016030617</v>
      </c>
      <c r="R2672" s="11">
        <v>17</v>
      </c>
    </row>
    <row r="2673" spans="1:18">
      <c r="A2673" t="str">
        <f t="shared" si="41"/>
        <v>17-2016030617-17_53_34</v>
      </c>
      <c r="B2673" s="11" t="s">
        <v>2058</v>
      </c>
      <c r="C2673" s="11">
        <v>0</v>
      </c>
      <c r="D2673" s="11">
        <v>0</v>
      </c>
      <c r="E2673" s="11">
        <v>0</v>
      </c>
      <c r="F2673" s="11">
        <v>1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1</v>
      </c>
      <c r="Q2673" s="11">
        <v>2016030617</v>
      </c>
      <c r="R2673" s="11">
        <v>17</v>
      </c>
    </row>
    <row r="2674" spans="1:18">
      <c r="A2674" t="str">
        <f t="shared" si="41"/>
        <v>17-2016030617-17_58_34</v>
      </c>
      <c r="B2674" s="11" t="s">
        <v>2059</v>
      </c>
      <c r="C2674" s="11">
        <v>0</v>
      </c>
      <c r="D2674" s="11">
        <v>0</v>
      </c>
      <c r="E2674" s="11">
        <v>0</v>
      </c>
      <c r="F2674" s="11">
        <v>1</v>
      </c>
      <c r="G2674" s="11">
        <v>0</v>
      </c>
      <c r="H2674" s="11">
        <v>0</v>
      </c>
      <c r="I2674" s="11">
        <v>0</v>
      </c>
      <c r="J2674" s="11">
        <v>0</v>
      </c>
      <c r="K2674" s="11">
        <v>0</v>
      </c>
      <c r="L2674" s="11">
        <v>0</v>
      </c>
      <c r="M2674" s="11">
        <v>0</v>
      </c>
      <c r="N2674" s="11">
        <v>0</v>
      </c>
      <c r="O2674" s="11">
        <v>0</v>
      </c>
      <c r="P2674" s="11">
        <v>1</v>
      </c>
      <c r="Q2674" s="11">
        <v>2016030617</v>
      </c>
      <c r="R2674" s="11">
        <v>17</v>
      </c>
    </row>
    <row r="2675" spans="1:18">
      <c r="A2675" t="str">
        <f t="shared" si="41"/>
        <v>17-2016030617-18_03_34</v>
      </c>
      <c r="B2675" s="11" t="s">
        <v>5232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1</v>
      </c>
      <c r="P2675" s="11">
        <v>0</v>
      </c>
      <c r="Q2675" s="11">
        <v>2016030617</v>
      </c>
      <c r="R2675" s="11">
        <v>17</v>
      </c>
    </row>
    <row r="2676" spans="1:18">
      <c r="A2676" t="str">
        <f t="shared" si="41"/>
        <v>17-2016030617-18_08_33</v>
      </c>
      <c r="B2676" s="11" t="s">
        <v>5233</v>
      </c>
      <c r="C2676" s="11">
        <v>0</v>
      </c>
      <c r="D2676" s="11">
        <v>0</v>
      </c>
      <c r="E2676" s="11">
        <v>0</v>
      </c>
      <c r="F2676" s="11">
        <v>0</v>
      </c>
      <c r="G2676" s="11">
        <v>0</v>
      </c>
      <c r="H2676" s="11">
        <v>0</v>
      </c>
      <c r="I2676" s="11">
        <v>0</v>
      </c>
      <c r="J2676" s="11">
        <v>0</v>
      </c>
      <c r="K2676" s="11">
        <v>0</v>
      </c>
      <c r="L2676" s="11">
        <v>0</v>
      </c>
      <c r="M2676" s="11">
        <v>0</v>
      </c>
      <c r="N2676" s="11">
        <v>0</v>
      </c>
      <c r="O2676" s="11">
        <v>1</v>
      </c>
      <c r="P2676" s="11">
        <v>0</v>
      </c>
      <c r="Q2676" s="11">
        <v>2016030617</v>
      </c>
      <c r="R2676" s="11">
        <v>17</v>
      </c>
    </row>
    <row r="2677" spans="1:18">
      <c r="A2677" t="str">
        <f t="shared" si="41"/>
        <v>17-2016030617-18_13_33</v>
      </c>
      <c r="B2677" s="11" t="s">
        <v>5234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1</v>
      </c>
      <c r="P2677" s="11">
        <v>0</v>
      </c>
      <c r="Q2677" s="11">
        <v>2016030617</v>
      </c>
      <c r="R2677" s="11">
        <v>17</v>
      </c>
    </row>
    <row r="2678" spans="1:18">
      <c r="A2678" t="str">
        <f t="shared" si="41"/>
        <v>17-2016030617-18_18_33</v>
      </c>
      <c r="B2678" s="11" t="s">
        <v>2060</v>
      </c>
      <c r="C2678" s="11">
        <v>0</v>
      </c>
      <c r="D2678" s="11">
        <v>0</v>
      </c>
      <c r="E2678" s="11">
        <v>0</v>
      </c>
      <c r="F2678" s="11">
        <v>1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1</v>
      </c>
      <c r="Q2678" s="11">
        <v>2016030617</v>
      </c>
      <c r="R2678" s="11">
        <v>17</v>
      </c>
    </row>
    <row r="2679" spans="1:18">
      <c r="A2679" t="str">
        <f t="shared" si="41"/>
        <v>17-2016030617-18_23_32</v>
      </c>
      <c r="B2679" s="11" t="s">
        <v>5235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1</v>
      </c>
      <c r="P2679" s="11">
        <v>0</v>
      </c>
      <c r="Q2679" s="11">
        <v>2016030617</v>
      </c>
      <c r="R2679" s="11">
        <v>17</v>
      </c>
    </row>
    <row r="2680" spans="1:18">
      <c r="A2680" t="str">
        <f t="shared" si="41"/>
        <v>17-2016030617-18_28_32</v>
      </c>
      <c r="B2680" s="11" t="s">
        <v>5236</v>
      </c>
      <c r="C2680" s="11">
        <v>0</v>
      </c>
      <c r="D2680" s="11">
        <v>0</v>
      </c>
      <c r="E2680" s="11">
        <v>0</v>
      </c>
      <c r="F2680" s="11">
        <v>0</v>
      </c>
      <c r="G2680" s="11">
        <v>0</v>
      </c>
      <c r="H2680" s="11">
        <v>0</v>
      </c>
      <c r="I2680" s="11">
        <v>0</v>
      </c>
      <c r="J2680" s="11">
        <v>0</v>
      </c>
      <c r="K2680" s="11">
        <v>0</v>
      </c>
      <c r="L2680" s="11">
        <v>0</v>
      </c>
      <c r="M2680" s="11">
        <v>0</v>
      </c>
      <c r="N2680" s="11">
        <v>0</v>
      </c>
      <c r="O2680" s="11">
        <v>1</v>
      </c>
      <c r="P2680" s="11">
        <v>0</v>
      </c>
      <c r="Q2680" s="11">
        <v>2016030617</v>
      </c>
      <c r="R2680" s="11">
        <v>17</v>
      </c>
    </row>
    <row r="2681" spans="1:18">
      <c r="A2681" t="str">
        <f t="shared" si="41"/>
        <v>17-2016030617-18_33_32</v>
      </c>
      <c r="B2681" s="11" t="s">
        <v>5237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1</v>
      </c>
      <c r="P2681" s="11">
        <v>0</v>
      </c>
      <c r="Q2681" s="11">
        <v>2016030617</v>
      </c>
      <c r="R2681" s="11">
        <v>17</v>
      </c>
    </row>
    <row r="2682" spans="1:18">
      <c r="A2682" t="str">
        <f t="shared" si="41"/>
        <v>17-2016030617-18_38_32</v>
      </c>
      <c r="B2682" s="11" t="s">
        <v>5238</v>
      </c>
      <c r="C2682" s="11">
        <v>0</v>
      </c>
      <c r="D2682" s="11">
        <v>0</v>
      </c>
      <c r="E2682" s="11">
        <v>0</v>
      </c>
      <c r="F2682" s="11">
        <v>0</v>
      </c>
      <c r="G2682" s="11">
        <v>0</v>
      </c>
      <c r="H2682" s="11">
        <v>0</v>
      </c>
      <c r="I2682" s="11">
        <v>0</v>
      </c>
      <c r="J2682" s="11">
        <v>0</v>
      </c>
      <c r="K2682" s="11">
        <v>0</v>
      </c>
      <c r="L2682" s="11">
        <v>0</v>
      </c>
      <c r="M2682" s="11">
        <v>0</v>
      </c>
      <c r="N2682" s="11">
        <v>0</v>
      </c>
      <c r="O2682" s="11">
        <v>1</v>
      </c>
      <c r="P2682" s="11">
        <v>0</v>
      </c>
      <c r="Q2682" s="11">
        <v>2016030617</v>
      </c>
      <c r="R2682" s="11">
        <v>17</v>
      </c>
    </row>
    <row r="2683" spans="1:18">
      <c r="A2683" t="str">
        <f t="shared" si="41"/>
        <v>17-2016030617-18_43_31</v>
      </c>
      <c r="B2683" s="11" t="s">
        <v>2061</v>
      </c>
      <c r="C2683" s="11">
        <v>0</v>
      </c>
      <c r="D2683" s="11">
        <v>0</v>
      </c>
      <c r="E2683" s="11">
        <v>0</v>
      </c>
      <c r="F2683" s="11">
        <v>1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1</v>
      </c>
      <c r="Q2683" s="11">
        <v>2016030617</v>
      </c>
      <c r="R2683" s="11">
        <v>17</v>
      </c>
    </row>
    <row r="2684" spans="1:18">
      <c r="A2684" t="str">
        <f t="shared" si="41"/>
        <v>17-2016030617-18_48_31</v>
      </c>
      <c r="B2684" s="11" t="s">
        <v>5239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1</v>
      </c>
      <c r="P2684" s="11">
        <v>0</v>
      </c>
      <c r="Q2684" s="11">
        <v>2016030617</v>
      </c>
      <c r="R2684" s="11">
        <v>17</v>
      </c>
    </row>
    <row r="2685" spans="1:18">
      <c r="A2685" t="str">
        <f t="shared" si="41"/>
        <v>17-2016030617-18_53_31</v>
      </c>
      <c r="B2685" s="11" t="s">
        <v>5240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1</v>
      </c>
      <c r="P2685" s="11">
        <v>0</v>
      </c>
      <c r="Q2685" s="11">
        <v>2016030617</v>
      </c>
      <c r="R2685" s="11">
        <v>17</v>
      </c>
    </row>
    <row r="2686" spans="1:18">
      <c r="A2686" t="str">
        <f t="shared" si="41"/>
        <v>17-2016030617-18_58_31</v>
      </c>
      <c r="B2686" s="11" t="s">
        <v>5241</v>
      </c>
      <c r="C2686" s="11">
        <v>0</v>
      </c>
      <c r="D2686" s="11">
        <v>0</v>
      </c>
      <c r="E2686" s="11">
        <v>0</v>
      </c>
      <c r="F2686" s="11">
        <v>0</v>
      </c>
      <c r="G2686" s="11">
        <v>0</v>
      </c>
      <c r="H2686" s="11">
        <v>0</v>
      </c>
      <c r="I2686" s="11">
        <v>0</v>
      </c>
      <c r="J2686" s="11">
        <v>0</v>
      </c>
      <c r="K2686" s="11">
        <v>0</v>
      </c>
      <c r="L2686" s="11">
        <v>0</v>
      </c>
      <c r="M2686" s="11">
        <v>0</v>
      </c>
      <c r="N2686" s="11">
        <v>0</v>
      </c>
      <c r="O2686" s="11">
        <v>1</v>
      </c>
      <c r="P2686" s="11">
        <v>0</v>
      </c>
      <c r="Q2686" s="11">
        <v>2016030617</v>
      </c>
      <c r="R2686" s="11">
        <v>17</v>
      </c>
    </row>
    <row r="2687" spans="1:18">
      <c r="A2687" t="str">
        <f t="shared" si="41"/>
        <v>17-2016030617-19_03_30</v>
      </c>
      <c r="B2687" s="11" t="s">
        <v>5242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1</v>
      </c>
      <c r="P2687" s="11">
        <v>0</v>
      </c>
      <c r="Q2687" s="11">
        <v>2016030617</v>
      </c>
      <c r="R2687" s="11">
        <v>17</v>
      </c>
    </row>
    <row r="2688" spans="1:18">
      <c r="A2688" t="str">
        <f t="shared" si="41"/>
        <v>17-2016030617-19_08_30</v>
      </c>
      <c r="B2688" s="11" t="s">
        <v>2062</v>
      </c>
      <c r="C2688" s="11">
        <v>0</v>
      </c>
      <c r="D2688" s="11">
        <v>0</v>
      </c>
      <c r="E2688" s="11">
        <v>0</v>
      </c>
      <c r="F2688" s="11">
        <v>1</v>
      </c>
      <c r="G2688" s="11">
        <v>0</v>
      </c>
      <c r="H2688" s="11">
        <v>0</v>
      </c>
      <c r="I2688" s="11">
        <v>0</v>
      </c>
      <c r="J2688" s="11">
        <v>0</v>
      </c>
      <c r="K2688" s="11">
        <v>0</v>
      </c>
      <c r="L2688" s="11">
        <v>0</v>
      </c>
      <c r="M2688" s="11">
        <v>0</v>
      </c>
      <c r="N2688" s="11">
        <v>0</v>
      </c>
      <c r="O2688" s="11">
        <v>0</v>
      </c>
      <c r="P2688" s="11">
        <v>1</v>
      </c>
      <c r="Q2688" s="11">
        <v>2016030617</v>
      </c>
      <c r="R2688" s="11">
        <v>17</v>
      </c>
    </row>
    <row r="2689" spans="1:18">
      <c r="A2689" t="str">
        <f t="shared" si="41"/>
        <v>17-2016030617-19_13_30</v>
      </c>
      <c r="B2689" s="11" t="s">
        <v>2063</v>
      </c>
      <c r="C2689" s="11">
        <v>0</v>
      </c>
      <c r="D2689" s="11">
        <v>0</v>
      </c>
      <c r="E2689" s="11">
        <v>0</v>
      </c>
      <c r="F2689" s="11">
        <v>1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1</v>
      </c>
      <c r="Q2689" s="11">
        <v>2016030617</v>
      </c>
      <c r="R2689" s="11">
        <v>17</v>
      </c>
    </row>
    <row r="2690" spans="1:18">
      <c r="A2690" t="str">
        <f t="shared" ref="A2690:A2753" si="42">R2690&amp;"-"&amp;Q2690&amp;"-"&amp;B2690</f>
        <v>17-2016030617-19_18_29</v>
      </c>
      <c r="B2690" s="11" t="s">
        <v>5243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1</v>
      </c>
      <c r="P2690" s="11">
        <v>0</v>
      </c>
      <c r="Q2690" s="11">
        <v>2016030617</v>
      </c>
      <c r="R2690" s="11">
        <v>17</v>
      </c>
    </row>
    <row r="2691" spans="1:18">
      <c r="A2691" t="str">
        <f t="shared" si="42"/>
        <v>17-2016030617-19_23_29</v>
      </c>
      <c r="B2691" s="11" t="s">
        <v>5244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1</v>
      </c>
      <c r="P2691" s="11">
        <v>0</v>
      </c>
      <c r="Q2691" s="11">
        <v>2016030617</v>
      </c>
      <c r="R2691" s="11">
        <v>17</v>
      </c>
    </row>
    <row r="2692" spans="1:18">
      <c r="A2692" t="str">
        <f t="shared" si="42"/>
        <v>17-2016030617-19_28_29</v>
      </c>
      <c r="B2692" s="11" t="s">
        <v>5245</v>
      </c>
      <c r="C2692" s="11">
        <v>0</v>
      </c>
      <c r="D2692" s="11">
        <v>0</v>
      </c>
      <c r="E2692" s="11">
        <v>0</v>
      </c>
      <c r="F2692" s="11">
        <v>0</v>
      </c>
      <c r="G2692" s="11">
        <v>0</v>
      </c>
      <c r="H2692" s="11">
        <v>0</v>
      </c>
      <c r="I2692" s="11">
        <v>0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11">
        <v>1</v>
      </c>
      <c r="P2692" s="11">
        <v>0</v>
      </c>
      <c r="Q2692" s="11">
        <v>2016030617</v>
      </c>
      <c r="R2692" s="11">
        <v>17</v>
      </c>
    </row>
    <row r="2693" spans="1:18">
      <c r="A2693" t="str">
        <f t="shared" si="42"/>
        <v>17-2016030617-19_33_28</v>
      </c>
      <c r="B2693" s="11" t="s">
        <v>3915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1</v>
      </c>
      <c r="P2693" s="11">
        <v>0</v>
      </c>
      <c r="Q2693" s="11">
        <v>2016030617</v>
      </c>
      <c r="R2693" s="11">
        <v>17</v>
      </c>
    </row>
    <row r="2694" spans="1:18">
      <c r="A2694" t="str">
        <f t="shared" si="42"/>
        <v>17-2016030617-19_38_28</v>
      </c>
      <c r="B2694" s="11" t="s">
        <v>3916</v>
      </c>
      <c r="C2694" s="11">
        <v>0</v>
      </c>
      <c r="D2694" s="11">
        <v>0</v>
      </c>
      <c r="E2694" s="11">
        <v>0</v>
      </c>
      <c r="F2694" s="11">
        <v>0</v>
      </c>
      <c r="G2694" s="11">
        <v>0</v>
      </c>
      <c r="H2694" s="11">
        <v>0</v>
      </c>
      <c r="I2694" s="11">
        <v>0</v>
      </c>
      <c r="J2694" s="11">
        <v>0</v>
      </c>
      <c r="K2694" s="11">
        <v>0</v>
      </c>
      <c r="L2694" s="11">
        <v>0</v>
      </c>
      <c r="M2694" s="11">
        <v>0</v>
      </c>
      <c r="N2694" s="11">
        <v>0</v>
      </c>
      <c r="O2694" s="11">
        <v>1</v>
      </c>
      <c r="P2694" s="11">
        <v>0</v>
      </c>
      <c r="Q2694" s="11">
        <v>2016030617</v>
      </c>
      <c r="R2694" s="11">
        <v>17</v>
      </c>
    </row>
    <row r="2695" spans="1:18">
      <c r="A2695" t="str">
        <f t="shared" si="42"/>
        <v>17-2016030617-19_43_28</v>
      </c>
      <c r="B2695" s="11" t="s">
        <v>3917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1</v>
      </c>
      <c r="P2695" s="11">
        <v>0</v>
      </c>
      <c r="Q2695" s="11">
        <v>2016030617</v>
      </c>
      <c r="R2695" s="11">
        <v>17</v>
      </c>
    </row>
    <row r="2696" spans="1:18">
      <c r="A2696" t="str">
        <f t="shared" si="42"/>
        <v>17-2016030617-19_48_28</v>
      </c>
      <c r="B2696" s="11" t="s">
        <v>3918</v>
      </c>
      <c r="C2696" s="11">
        <v>0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1">
        <v>0</v>
      </c>
      <c r="O2696" s="11">
        <v>1</v>
      </c>
      <c r="P2696" s="11">
        <v>0</v>
      </c>
      <c r="Q2696" s="11">
        <v>2016030617</v>
      </c>
      <c r="R2696" s="11">
        <v>17</v>
      </c>
    </row>
    <row r="2697" spans="1:18">
      <c r="A2697" t="str">
        <f t="shared" si="42"/>
        <v>17-2016030617-19_53_27</v>
      </c>
      <c r="B2697" s="11" t="s">
        <v>5246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1</v>
      </c>
      <c r="P2697" s="11">
        <v>0</v>
      </c>
      <c r="Q2697" s="11">
        <v>2016030617</v>
      </c>
      <c r="R2697" s="11">
        <v>17</v>
      </c>
    </row>
    <row r="2698" spans="1:18">
      <c r="A2698" t="str">
        <f t="shared" si="42"/>
        <v>17-2016030617-19_58_27</v>
      </c>
      <c r="B2698" s="11" t="s">
        <v>5247</v>
      </c>
      <c r="C2698" s="11">
        <v>0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0</v>
      </c>
      <c r="J2698" s="11">
        <v>0</v>
      </c>
      <c r="K2698" s="11">
        <v>0</v>
      </c>
      <c r="L2698" s="11">
        <v>0</v>
      </c>
      <c r="M2698" s="11">
        <v>0</v>
      </c>
      <c r="N2698" s="11">
        <v>0</v>
      </c>
      <c r="O2698" s="11">
        <v>1</v>
      </c>
      <c r="P2698" s="11">
        <v>0</v>
      </c>
      <c r="Q2698" s="11">
        <v>2016030617</v>
      </c>
      <c r="R2698" s="11">
        <v>17</v>
      </c>
    </row>
    <row r="2699" spans="1:18">
      <c r="A2699" t="str">
        <f t="shared" si="42"/>
        <v>17-2016030617-20_03_27</v>
      </c>
      <c r="B2699" s="11" t="s">
        <v>2064</v>
      </c>
      <c r="C2699" s="11">
        <v>0</v>
      </c>
      <c r="D2699" s="11">
        <v>0</v>
      </c>
      <c r="E2699" s="11">
        <v>0</v>
      </c>
      <c r="F2699" s="11">
        <v>1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1</v>
      </c>
      <c r="Q2699" s="11">
        <v>2016030617</v>
      </c>
      <c r="R2699" s="11">
        <v>17</v>
      </c>
    </row>
    <row r="2700" spans="1:18">
      <c r="A2700" t="str">
        <f t="shared" si="42"/>
        <v>17-2016030617-20_08_26</v>
      </c>
      <c r="B2700" s="11" t="s">
        <v>5248</v>
      </c>
      <c r="C2700" s="11">
        <v>0</v>
      </c>
      <c r="D2700" s="11">
        <v>0</v>
      </c>
      <c r="E2700" s="11">
        <v>0</v>
      </c>
      <c r="F2700" s="11">
        <v>0</v>
      </c>
      <c r="G2700" s="11">
        <v>0</v>
      </c>
      <c r="H2700" s="11">
        <v>0</v>
      </c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11">
        <v>1</v>
      </c>
      <c r="P2700" s="11">
        <v>0</v>
      </c>
      <c r="Q2700" s="11">
        <v>2016030617</v>
      </c>
      <c r="R2700" s="11">
        <v>17</v>
      </c>
    </row>
    <row r="2701" spans="1:18">
      <c r="A2701" t="str">
        <f t="shared" si="42"/>
        <v>17-2016030617-20_13_26</v>
      </c>
      <c r="B2701" s="11" t="s">
        <v>5249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1</v>
      </c>
      <c r="P2701" s="11">
        <v>0</v>
      </c>
      <c r="Q2701" s="11">
        <v>2016030617</v>
      </c>
      <c r="R2701" s="11">
        <v>17</v>
      </c>
    </row>
    <row r="2702" spans="1:18">
      <c r="A2702" t="str">
        <f t="shared" si="42"/>
        <v>17-2016030617-20_18_26</v>
      </c>
      <c r="B2702" s="11" t="s">
        <v>2124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1</v>
      </c>
      <c r="P2702" s="11">
        <v>0</v>
      </c>
      <c r="Q2702" s="11">
        <v>2016030617</v>
      </c>
      <c r="R2702" s="11">
        <v>17</v>
      </c>
    </row>
    <row r="2703" spans="1:18">
      <c r="A2703" t="str">
        <f t="shared" si="42"/>
        <v>17-2016030617-20_23_25</v>
      </c>
      <c r="B2703" s="11" t="s">
        <v>2125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1</v>
      </c>
      <c r="P2703" s="11">
        <v>0</v>
      </c>
      <c r="Q2703" s="11">
        <v>2016030617</v>
      </c>
      <c r="R2703" s="11">
        <v>17</v>
      </c>
    </row>
    <row r="2704" spans="1:18">
      <c r="A2704" t="str">
        <f t="shared" si="42"/>
        <v>17-2016030617-20_28_25</v>
      </c>
      <c r="B2704" s="11" t="s">
        <v>2127</v>
      </c>
      <c r="C2704" s="11">
        <v>0</v>
      </c>
      <c r="D2704" s="11">
        <v>0</v>
      </c>
      <c r="E2704" s="11">
        <v>0</v>
      </c>
      <c r="F2704" s="11">
        <v>0</v>
      </c>
      <c r="G2704" s="11">
        <v>0</v>
      </c>
      <c r="H2704" s="11">
        <v>0</v>
      </c>
      <c r="I2704" s="11">
        <v>0</v>
      </c>
      <c r="J2704" s="11">
        <v>0</v>
      </c>
      <c r="K2704" s="11">
        <v>0</v>
      </c>
      <c r="L2704" s="11">
        <v>0</v>
      </c>
      <c r="M2704" s="11">
        <v>0</v>
      </c>
      <c r="N2704" s="11">
        <v>0</v>
      </c>
      <c r="O2704" s="11">
        <v>1</v>
      </c>
      <c r="P2704" s="11">
        <v>0</v>
      </c>
      <c r="Q2704" s="11">
        <v>2016030617</v>
      </c>
      <c r="R2704" s="11">
        <v>17</v>
      </c>
    </row>
    <row r="2705" spans="1:18">
      <c r="A2705" t="str">
        <f t="shared" si="42"/>
        <v>17-2016030617-20_33_25</v>
      </c>
      <c r="B2705" s="11" t="s">
        <v>3904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1</v>
      </c>
      <c r="P2705" s="11">
        <v>0</v>
      </c>
      <c r="Q2705" s="11">
        <v>2016030617</v>
      </c>
      <c r="R2705" s="11">
        <v>17</v>
      </c>
    </row>
    <row r="2706" spans="1:18">
      <c r="A2706" t="str">
        <f t="shared" si="42"/>
        <v>17-2016030617-20_38_24</v>
      </c>
      <c r="B2706" s="11" t="s">
        <v>2131</v>
      </c>
      <c r="C2706" s="11">
        <v>0</v>
      </c>
      <c r="D2706" s="11">
        <v>0</v>
      </c>
      <c r="E2706" s="11">
        <v>0</v>
      </c>
      <c r="F2706" s="11">
        <v>0</v>
      </c>
      <c r="G2706" s="11">
        <v>0</v>
      </c>
      <c r="H2706" s="11">
        <v>0</v>
      </c>
      <c r="I2706" s="11">
        <v>0</v>
      </c>
      <c r="J2706" s="11">
        <v>0</v>
      </c>
      <c r="K2706" s="11">
        <v>0</v>
      </c>
      <c r="L2706" s="11">
        <v>0</v>
      </c>
      <c r="M2706" s="11">
        <v>0</v>
      </c>
      <c r="N2706" s="11">
        <v>0</v>
      </c>
      <c r="O2706" s="11">
        <v>1</v>
      </c>
      <c r="P2706" s="11">
        <v>0</v>
      </c>
      <c r="Q2706" s="11">
        <v>2016030617</v>
      </c>
      <c r="R2706" s="11">
        <v>17</v>
      </c>
    </row>
    <row r="2707" spans="1:18">
      <c r="A2707" t="str">
        <f t="shared" si="42"/>
        <v>17-2016030617-20_43_24</v>
      </c>
      <c r="B2707" s="11" t="s">
        <v>5250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1</v>
      </c>
      <c r="P2707" s="11">
        <v>0</v>
      </c>
      <c r="Q2707" s="11">
        <v>2016030617</v>
      </c>
      <c r="R2707" s="11">
        <v>17</v>
      </c>
    </row>
    <row r="2708" spans="1:18">
      <c r="A2708" t="str">
        <f t="shared" si="42"/>
        <v>17-2016030617-20_48_24</v>
      </c>
      <c r="B2708" s="11" t="s">
        <v>5251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0</v>
      </c>
      <c r="N2708" s="11">
        <v>0</v>
      </c>
      <c r="O2708" s="11">
        <v>1</v>
      </c>
      <c r="P2708" s="11">
        <v>0</v>
      </c>
      <c r="Q2708" s="11">
        <v>2016030617</v>
      </c>
      <c r="R2708" s="11">
        <v>17</v>
      </c>
    </row>
    <row r="2709" spans="1:18">
      <c r="A2709" t="str">
        <f t="shared" si="42"/>
        <v>17-2016030617-20_53_24</v>
      </c>
      <c r="B2709" s="11" t="s">
        <v>5252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1</v>
      </c>
      <c r="P2709" s="11">
        <v>0</v>
      </c>
      <c r="Q2709" s="11">
        <v>2016030617</v>
      </c>
      <c r="R2709" s="11">
        <v>17</v>
      </c>
    </row>
    <row r="2710" spans="1:18">
      <c r="A2710" t="str">
        <f t="shared" si="42"/>
        <v>17-2016030617-20_58_23</v>
      </c>
      <c r="B2710" s="11" t="s">
        <v>5253</v>
      </c>
      <c r="C2710" s="11">
        <v>0</v>
      </c>
      <c r="D2710" s="11">
        <v>0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11">
        <v>1</v>
      </c>
      <c r="P2710" s="11">
        <v>0</v>
      </c>
      <c r="Q2710" s="11">
        <v>2016030617</v>
      </c>
      <c r="R2710" s="11">
        <v>17</v>
      </c>
    </row>
    <row r="2711" spans="1:18">
      <c r="A2711" t="str">
        <f t="shared" si="42"/>
        <v>17-2016030617-21_03_23</v>
      </c>
      <c r="B2711" s="11" t="s">
        <v>5254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1</v>
      </c>
      <c r="P2711" s="11">
        <v>0</v>
      </c>
      <c r="Q2711" s="11">
        <v>2016030617</v>
      </c>
      <c r="R2711" s="11">
        <v>17</v>
      </c>
    </row>
    <row r="2712" spans="1:18">
      <c r="A2712" t="str">
        <f t="shared" si="42"/>
        <v>17-2016030617-21_08_23</v>
      </c>
      <c r="B2712" s="11" t="s">
        <v>2065</v>
      </c>
      <c r="C2712" s="11">
        <v>0</v>
      </c>
      <c r="D2712" s="11">
        <v>0</v>
      </c>
      <c r="E2712" s="11">
        <v>0</v>
      </c>
      <c r="F2712" s="11">
        <v>0</v>
      </c>
      <c r="G2712" s="11">
        <v>0</v>
      </c>
      <c r="H2712" s="11">
        <v>0</v>
      </c>
      <c r="I2712" s="11">
        <v>0</v>
      </c>
      <c r="J2712" s="11">
        <v>0</v>
      </c>
      <c r="K2712" s="11">
        <v>0</v>
      </c>
      <c r="L2712" s="11">
        <v>0</v>
      </c>
      <c r="M2712" s="11">
        <v>0</v>
      </c>
      <c r="N2712" s="11">
        <v>1</v>
      </c>
      <c r="O2712" s="11">
        <v>0</v>
      </c>
      <c r="P2712" s="11">
        <v>0</v>
      </c>
      <c r="Q2712" s="11">
        <v>2016030617</v>
      </c>
      <c r="R2712" s="11">
        <v>17</v>
      </c>
    </row>
    <row r="2713" spans="1:18">
      <c r="A2713" t="str">
        <f t="shared" si="42"/>
        <v>17-2016030617-21_13_23</v>
      </c>
      <c r="B2713" s="11" t="s">
        <v>5255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1</v>
      </c>
      <c r="P2713" s="11">
        <v>0</v>
      </c>
      <c r="Q2713" s="11">
        <v>2016030617</v>
      </c>
      <c r="R2713" s="11">
        <v>17</v>
      </c>
    </row>
    <row r="2714" spans="1:18">
      <c r="A2714" t="str">
        <f t="shared" si="42"/>
        <v>17-2016030617-21_18_22</v>
      </c>
      <c r="B2714" s="11" t="s">
        <v>5256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1</v>
      </c>
      <c r="P2714" s="11">
        <v>0</v>
      </c>
      <c r="Q2714" s="11">
        <v>2016030617</v>
      </c>
      <c r="R2714" s="11">
        <v>17</v>
      </c>
    </row>
    <row r="2715" spans="1:18">
      <c r="A2715" t="str">
        <f t="shared" si="42"/>
        <v>17-2016030617-21_23_22</v>
      </c>
      <c r="B2715" s="11" t="s">
        <v>5257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1</v>
      </c>
      <c r="P2715" s="11">
        <v>0</v>
      </c>
      <c r="Q2715" s="11">
        <v>2016030617</v>
      </c>
      <c r="R2715" s="11">
        <v>17</v>
      </c>
    </row>
    <row r="2716" spans="1:18">
      <c r="A2716" t="str">
        <f t="shared" si="42"/>
        <v>17-2016030617-21_28_22</v>
      </c>
      <c r="B2716" s="11" t="s">
        <v>5258</v>
      </c>
      <c r="C2716" s="11">
        <v>0</v>
      </c>
      <c r="D2716" s="11">
        <v>0</v>
      </c>
      <c r="E2716" s="11">
        <v>0</v>
      </c>
      <c r="F2716" s="11">
        <v>0</v>
      </c>
      <c r="G2716" s="11">
        <v>0</v>
      </c>
      <c r="H2716" s="11">
        <v>0</v>
      </c>
      <c r="I2716" s="11">
        <v>0</v>
      </c>
      <c r="J2716" s="11">
        <v>0</v>
      </c>
      <c r="K2716" s="11">
        <v>0</v>
      </c>
      <c r="L2716" s="11">
        <v>0</v>
      </c>
      <c r="M2716" s="11">
        <v>0</v>
      </c>
      <c r="N2716" s="11">
        <v>0</v>
      </c>
      <c r="O2716" s="11">
        <v>1</v>
      </c>
      <c r="P2716" s="11">
        <v>0</v>
      </c>
      <c r="Q2716" s="11">
        <v>2016030617</v>
      </c>
      <c r="R2716" s="11">
        <v>17</v>
      </c>
    </row>
    <row r="2717" spans="1:18">
      <c r="A2717" t="str">
        <f t="shared" si="42"/>
        <v>17-2016030617-21_33_21</v>
      </c>
      <c r="B2717" s="11" t="s">
        <v>4753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1</v>
      </c>
      <c r="P2717" s="11">
        <v>0</v>
      </c>
      <c r="Q2717" s="11">
        <v>2016030617</v>
      </c>
      <c r="R2717" s="11">
        <v>17</v>
      </c>
    </row>
    <row r="2718" spans="1:18">
      <c r="A2718" t="str">
        <f t="shared" si="42"/>
        <v>17-2016030617-21_38_21</v>
      </c>
      <c r="B2718" s="11" t="s">
        <v>2066</v>
      </c>
      <c r="C2718" s="11">
        <v>0</v>
      </c>
      <c r="D2718" s="11">
        <v>0</v>
      </c>
      <c r="E2718" s="11">
        <v>0</v>
      </c>
      <c r="F2718" s="11">
        <v>0</v>
      </c>
      <c r="G2718" s="11">
        <v>0</v>
      </c>
      <c r="H2718" s="11">
        <v>0</v>
      </c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1</v>
      </c>
      <c r="O2718" s="11">
        <v>0</v>
      </c>
      <c r="P2718" s="11">
        <v>0</v>
      </c>
      <c r="Q2718" s="11">
        <v>2016030617</v>
      </c>
      <c r="R2718" s="11">
        <v>17</v>
      </c>
    </row>
    <row r="2719" spans="1:18">
      <c r="A2719" t="str">
        <f t="shared" si="42"/>
        <v>17-2016030617-21_43_21</v>
      </c>
      <c r="B2719" s="11" t="s">
        <v>2896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1</v>
      </c>
      <c r="P2719" s="11">
        <v>0</v>
      </c>
      <c r="Q2719" s="11">
        <v>2016030617</v>
      </c>
      <c r="R2719" s="11">
        <v>17</v>
      </c>
    </row>
    <row r="2720" spans="1:18">
      <c r="A2720" t="str">
        <f t="shared" si="42"/>
        <v>17-2016030617-21_48_21</v>
      </c>
      <c r="B2720" s="11" t="s">
        <v>2897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1</v>
      </c>
      <c r="P2720" s="11">
        <v>0</v>
      </c>
      <c r="Q2720" s="11">
        <v>2016030617</v>
      </c>
      <c r="R2720" s="11">
        <v>17</v>
      </c>
    </row>
    <row r="2721" spans="1:18">
      <c r="A2721" t="str">
        <f t="shared" si="42"/>
        <v>17-2016030617-21_53_20</v>
      </c>
      <c r="B2721" s="11" t="s">
        <v>2898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1</v>
      </c>
      <c r="P2721" s="11">
        <v>0</v>
      </c>
      <c r="Q2721" s="11">
        <v>2016030617</v>
      </c>
      <c r="R2721" s="11">
        <v>17</v>
      </c>
    </row>
    <row r="2722" spans="1:18">
      <c r="A2722" t="str">
        <f t="shared" si="42"/>
        <v>17-2016030617-21_58_20</v>
      </c>
      <c r="B2722" s="11" t="s">
        <v>2899</v>
      </c>
      <c r="C2722" s="11">
        <v>0</v>
      </c>
      <c r="D2722" s="11">
        <v>0</v>
      </c>
      <c r="E2722" s="11">
        <v>0</v>
      </c>
      <c r="F2722" s="11">
        <v>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1</v>
      </c>
      <c r="P2722" s="11">
        <v>0</v>
      </c>
      <c r="Q2722" s="11">
        <v>2016030617</v>
      </c>
      <c r="R2722" s="11">
        <v>17</v>
      </c>
    </row>
    <row r="2723" spans="1:18">
      <c r="A2723" t="str">
        <f t="shared" si="42"/>
        <v>17-2016030617-22_03_20</v>
      </c>
      <c r="B2723" s="11" t="s">
        <v>5259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1</v>
      </c>
      <c r="P2723" s="11">
        <v>0</v>
      </c>
      <c r="Q2723" s="11">
        <v>2016030617</v>
      </c>
      <c r="R2723" s="11">
        <v>17</v>
      </c>
    </row>
    <row r="2724" spans="1:18">
      <c r="A2724" t="str">
        <f t="shared" si="42"/>
        <v>17-2016030617-22_18_19</v>
      </c>
      <c r="B2724" s="11" t="s">
        <v>5260</v>
      </c>
      <c r="C2724" s="11">
        <v>0</v>
      </c>
      <c r="D2724" s="11">
        <v>0</v>
      </c>
      <c r="E2724" s="11">
        <v>0</v>
      </c>
      <c r="F2724" s="11">
        <v>0</v>
      </c>
      <c r="G2724" s="11">
        <v>0</v>
      </c>
      <c r="H2724" s="11">
        <v>0</v>
      </c>
      <c r="I2724" s="11">
        <v>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11">
        <v>1</v>
      </c>
      <c r="P2724" s="11">
        <v>0</v>
      </c>
      <c r="Q2724" s="11">
        <v>2016030617</v>
      </c>
      <c r="R2724" s="11">
        <v>17</v>
      </c>
    </row>
    <row r="2725" spans="1:18">
      <c r="A2725" t="str">
        <f t="shared" si="42"/>
        <v>17-2016030617-22_23_19</v>
      </c>
      <c r="B2725" s="11" t="s">
        <v>2067</v>
      </c>
      <c r="C2725" s="11">
        <v>0</v>
      </c>
      <c r="D2725" s="11">
        <v>0</v>
      </c>
      <c r="E2725" s="11">
        <v>0</v>
      </c>
      <c r="F2725" s="11">
        <v>1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1</v>
      </c>
      <c r="Q2725" s="11">
        <v>2016030617</v>
      </c>
      <c r="R2725" s="11">
        <v>17</v>
      </c>
    </row>
    <row r="2726" spans="1:18">
      <c r="A2726" t="str">
        <f t="shared" si="42"/>
        <v>17-2016030617-22_38_18</v>
      </c>
      <c r="B2726" s="11" t="s">
        <v>5261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1</v>
      </c>
      <c r="P2726" s="11">
        <v>0</v>
      </c>
      <c r="Q2726" s="11">
        <v>2016030617</v>
      </c>
      <c r="R2726" s="11">
        <v>17</v>
      </c>
    </row>
    <row r="2727" spans="1:18">
      <c r="A2727" t="str">
        <f t="shared" si="42"/>
        <v>17-2016030617-22_43_18</v>
      </c>
      <c r="B2727" s="11" t="s">
        <v>2069</v>
      </c>
      <c r="C2727" s="11">
        <v>0</v>
      </c>
      <c r="D2727" s="11">
        <v>0</v>
      </c>
      <c r="E2727" s="11">
        <v>0</v>
      </c>
      <c r="F2727" s="11">
        <v>1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1</v>
      </c>
      <c r="Q2727" s="11">
        <v>2016030617</v>
      </c>
      <c r="R2727" s="11">
        <v>17</v>
      </c>
    </row>
    <row r="2728" spans="1:18">
      <c r="A2728" t="str">
        <f t="shared" si="42"/>
        <v>17-2016030617-22_48_17</v>
      </c>
      <c r="B2728" s="11" t="s">
        <v>5262</v>
      </c>
      <c r="C2728" s="11">
        <v>0</v>
      </c>
      <c r="D2728" s="11">
        <v>0</v>
      </c>
      <c r="E2728" s="11">
        <v>0</v>
      </c>
      <c r="F2728" s="11">
        <v>0</v>
      </c>
      <c r="G2728" s="11">
        <v>0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1</v>
      </c>
      <c r="P2728" s="11">
        <v>0</v>
      </c>
      <c r="Q2728" s="11">
        <v>2016030617</v>
      </c>
      <c r="R2728" s="11">
        <v>17</v>
      </c>
    </row>
    <row r="2729" spans="1:18">
      <c r="A2729" t="str">
        <f t="shared" si="42"/>
        <v>17-2016030617-22_53_17</v>
      </c>
      <c r="B2729" s="11" t="s">
        <v>2070</v>
      </c>
      <c r="C2729" s="11">
        <v>0</v>
      </c>
      <c r="D2729" s="11">
        <v>0</v>
      </c>
      <c r="E2729" s="11">
        <v>0</v>
      </c>
      <c r="F2729" s="11">
        <v>1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1</v>
      </c>
      <c r="Q2729" s="11">
        <v>2016030617</v>
      </c>
      <c r="R2729" s="11">
        <v>17</v>
      </c>
    </row>
    <row r="2730" spans="1:18">
      <c r="A2730" t="str">
        <f t="shared" si="42"/>
        <v>17-2016030617-22_58_17</v>
      </c>
      <c r="B2730" s="11" t="s">
        <v>5263</v>
      </c>
      <c r="C2730" s="11">
        <v>0</v>
      </c>
      <c r="D2730" s="11">
        <v>0</v>
      </c>
      <c r="E2730" s="11">
        <v>0</v>
      </c>
      <c r="F2730" s="11">
        <v>0</v>
      </c>
      <c r="G2730" s="11">
        <v>0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11">
        <v>1</v>
      </c>
      <c r="P2730" s="11">
        <v>0</v>
      </c>
      <c r="Q2730" s="11">
        <v>2016030617</v>
      </c>
      <c r="R2730" s="11">
        <v>17</v>
      </c>
    </row>
    <row r="2731" spans="1:18">
      <c r="A2731" t="str">
        <f t="shared" si="42"/>
        <v>17-2016030717-13_10_51</v>
      </c>
      <c r="B2731" s="11" t="s">
        <v>5264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1</v>
      </c>
      <c r="P2731" s="11">
        <v>0</v>
      </c>
      <c r="Q2731" s="11">
        <v>2016030717</v>
      </c>
      <c r="R2731" s="11">
        <v>17</v>
      </c>
    </row>
    <row r="2732" spans="1:18">
      <c r="A2732" t="str">
        <f t="shared" si="42"/>
        <v>17-2016030717-13_15_51</v>
      </c>
      <c r="B2732" s="11" t="s">
        <v>5265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1</v>
      </c>
      <c r="P2732" s="11">
        <v>0</v>
      </c>
      <c r="Q2732" s="11">
        <v>2016030717</v>
      </c>
      <c r="R2732" s="11">
        <v>17</v>
      </c>
    </row>
    <row r="2733" spans="1:18">
      <c r="A2733" t="str">
        <f t="shared" si="42"/>
        <v>17-2016030717-13_20_50</v>
      </c>
      <c r="B2733" s="11" t="s">
        <v>5266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1</v>
      </c>
      <c r="P2733" s="11">
        <v>0</v>
      </c>
      <c r="Q2733" s="11">
        <v>2016030717</v>
      </c>
      <c r="R2733" s="11">
        <v>17</v>
      </c>
    </row>
    <row r="2734" spans="1:18">
      <c r="A2734" t="str">
        <f t="shared" si="42"/>
        <v>17-2016030717-13_25_50</v>
      </c>
      <c r="B2734" s="11" t="s">
        <v>5267</v>
      </c>
      <c r="C2734" s="11">
        <v>0</v>
      </c>
      <c r="D2734" s="11">
        <v>0</v>
      </c>
      <c r="E2734" s="11">
        <v>0</v>
      </c>
      <c r="F2734" s="11">
        <v>0</v>
      </c>
      <c r="G2734" s="11">
        <v>0</v>
      </c>
      <c r="H2734" s="11">
        <v>0</v>
      </c>
      <c r="I2734" s="11">
        <v>0</v>
      </c>
      <c r="J2734" s="11">
        <v>0</v>
      </c>
      <c r="K2734" s="11">
        <v>0</v>
      </c>
      <c r="L2734" s="11">
        <v>0</v>
      </c>
      <c r="M2734" s="11">
        <v>0</v>
      </c>
      <c r="N2734" s="11">
        <v>0</v>
      </c>
      <c r="O2734" s="11">
        <v>1</v>
      </c>
      <c r="P2734" s="11">
        <v>0</v>
      </c>
      <c r="Q2734" s="11">
        <v>2016030717</v>
      </c>
      <c r="R2734" s="11">
        <v>17</v>
      </c>
    </row>
    <row r="2735" spans="1:18">
      <c r="A2735" t="str">
        <f t="shared" si="42"/>
        <v>17-2016030717-13_30_50</v>
      </c>
      <c r="B2735" s="11" t="s">
        <v>5268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1</v>
      </c>
      <c r="P2735" s="11">
        <v>0</v>
      </c>
      <c r="Q2735" s="11">
        <v>2016030717</v>
      </c>
      <c r="R2735" s="11">
        <v>17</v>
      </c>
    </row>
    <row r="2736" spans="1:18">
      <c r="A2736" t="str">
        <f t="shared" si="42"/>
        <v>17-2016030717-13_35_50</v>
      </c>
      <c r="B2736" s="11" t="s">
        <v>5269</v>
      </c>
      <c r="C2736" s="11">
        <v>0</v>
      </c>
      <c r="D2736" s="11">
        <v>0</v>
      </c>
      <c r="E2736" s="11">
        <v>0</v>
      </c>
      <c r="F2736" s="11">
        <v>0</v>
      </c>
      <c r="G2736" s="11">
        <v>0</v>
      </c>
      <c r="H2736" s="11">
        <v>0</v>
      </c>
      <c r="I2736" s="11">
        <v>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11">
        <v>1</v>
      </c>
      <c r="P2736" s="11">
        <v>0</v>
      </c>
      <c r="Q2736" s="11">
        <v>2016030717</v>
      </c>
      <c r="R2736" s="11">
        <v>17</v>
      </c>
    </row>
    <row r="2737" spans="1:18">
      <c r="A2737" t="str">
        <f t="shared" si="42"/>
        <v>17-2016030717-13_40_49</v>
      </c>
      <c r="B2737" s="11" t="s">
        <v>5270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1</v>
      </c>
      <c r="P2737" s="11">
        <v>0</v>
      </c>
      <c r="Q2737" s="11">
        <v>2016030717</v>
      </c>
      <c r="R2737" s="11">
        <v>17</v>
      </c>
    </row>
    <row r="2738" spans="1:18">
      <c r="A2738" t="str">
        <f t="shared" si="42"/>
        <v>17-2016030717-13_45_49</v>
      </c>
      <c r="B2738" s="11" t="s">
        <v>5271</v>
      </c>
      <c r="C2738" s="11">
        <v>0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>
        <v>0</v>
      </c>
      <c r="O2738" s="11">
        <v>1</v>
      </c>
      <c r="P2738" s="11">
        <v>0</v>
      </c>
      <c r="Q2738" s="11">
        <v>2016030717</v>
      </c>
      <c r="R2738" s="11">
        <v>17</v>
      </c>
    </row>
    <row r="2739" spans="1:18">
      <c r="A2739" t="str">
        <f t="shared" si="42"/>
        <v>17-2016030717-13_50_49</v>
      </c>
      <c r="B2739" s="11" t="s">
        <v>5272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1</v>
      </c>
      <c r="P2739" s="11">
        <v>0</v>
      </c>
      <c r="Q2739" s="11">
        <v>2016030717</v>
      </c>
      <c r="R2739" s="11">
        <v>17</v>
      </c>
    </row>
    <row r="2740" spans="1:18">
      <c r="A2740" t="str">
        <f t="shared" si="42"/>
        <v>17-2016030717-13_55_48</v>
      </c>
      <c r="B2740" s="11" t="s">
        <v>5273</v>
      </c>
      <c r="C2740" s="11">
        <v>0</v>
      </c>
      <c r="D2740" s="11">
        <v>0</v>
      </c>
      <c r="E2740" s="11">
        <v>0</v>
      </c>
      <c r="F2740" s="11">
        <v>0</v>
      </c>
      <c r="G2740" s="11">
        <v>0</v>
      </c>
      <c r="H2740" s="11">
        <v>0</v>
      </c>
      <c r="I2740" s="11">
        <v>0</v>
      </c>
      <c r="J2740" s="11">
        <v>0</v>
      </c>
      <c r="K2740" s="11">
        <v>0</v>
      </c>
      <c r="L2740" s="11">
        <v>0</v>
      </c>
      <c r="M2740" s="11">
        <v>0</v>
      </c>
      <c r="N2740" s="11">
        <v>0</v>
      </c>
      <c r="O2740" s="11">
        <v>1</v>
      </c>
      <c r="P2740" s="11">
        <v>0</v>
      </c>
      <c r="Q2740" s="11">
        <v>2016030717</v>
      </c>
      <c r="R2740" s="11">
        <v>17</v>
      </c>
    </row>
    <row r="2741" spans="1:18">
      <c r="A2741" t="str">
        <f t="shared" si="42"/>
        <v>17-2016030717-14_00_48</v>
      </c>
      <c r="B2741" s="11" t="s">
        <v>5274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1</v>
      </c>
      <c r="P2741" s="11">
        <v>0</v>
      </c>
      <c r="Q2741" s="11">
        <v>2016030717</v>
      </c>
      <c r="R2741" s="11">
        <v>17</v>
      </c>
    </row>
    <row r="2742" spans="1:18">
      <c r="A2742" t="str">
        <f t="shared" si="42"/>
        <v>17-2016030717-14_05_48</v>
      </c>
      <c r="B2742" s="11" t="s">
        <v>5275</v>
      </c>
      <c r="C2742" s="11">
        <v>0</v>
      </c>
      <c r="D2742" s="11">
        <v>0</v>
      </c>
      <c r="E2742" s="11">
        <v>0</v>
      </c>
      <c r="F2742" s="11">
        <v>0</v>
      </c>
      <c r="G2742" s="11">
        <v>0</v>
      </c>
      <c r="H2742" s="11">
        <v>0</v>
      </c>
      <c r="I2742" s="11">
        <v>0</v>
      </c>
      <c r="J2742" s="11">
        <v>0</v>
      </c>
      <c r="K2742" s="11">
        <v>0</v>
      </c>
      <c r="L2742" s="11">
        <v>0</v>
      </c>
      <c r="M2742" s="11">
        <v>0</v>
      </c>
      <c r="N2742" s="11">
        <v>0</v>
      </c>
      <c r="O2742" s="11">
        <v>1</v>
      </c>
      <c r="P2742" s="11">
        <v>0</v>
      </c>
      <c r="Q2742" s="11">
        <v>2016030717</v>
      </c>
      <c r="R2742" s="11">
        <v>17</v>
      </c>
    </row>
    <row r="2743" spans="1:18">
      <c r="A2743" t="str">
        <f t="shared" si="42"/>
        <v>17-2016030717-14_10_48</v>
      </c>
      <c r="B2743" s="11" t="s">
        <v>5276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1</v>
      </c>
      <c r="P2743" s="11">
        <v>0</v>
      </c>
      <c r="Q2743" s="11">
        <v>2016030717</v>
      </c>
      <c r="R2743" s="11">
        <v>17</v>
      </c>
    </row>
    <row r="2744" spans="1:18">
      <c r="A2744" t="str">
        <f t="shared" si="42"/>
        <v>17-2016030717-14_15_47</v>
      </c>
      <c r="B2744" s="11" t="s">
        <v>5277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1</v>
      </c>
      <c r="P2744" s="11">
        <v>0</v>
      </c>
      <c r="Q2744" s="11">
        <v>2016030717</v>
      </c>
      <c r="R2744" s="11">
        <v>17</v>
      </c>
    </row>
    <row r="2745" spans="1:18">
      <c r="A2745" t="str">
        <f t="shared" si="42"/>
        <v>17-2016030717-14_20_47</v>
      </c>
      <c r="B2745" s="11" t="s">
        <v>5278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1</v>
      </c>
      <c r="P2745" s="11">
        <v>0</v>
      </c>
      <c r="Q2745" s="11">
        <v>2016030717</v>
      </c>
      <c r="R2745" s="11">
        <v>17</v>
      </c>
    </row>
    <row r="2746" spans="1:18">
      <c r="A2746" t="str">
        <f t="shared" si="42"/>
        <v>17-2016030717-14_25_47</v>
      </c>
      <c r="B2746" s="11" t="s">
        <v>5279</v>
      </c>
      <c r="C2746" s="11">
        <v>0</v>
      </c>
      <c r="D2746" s="11">
        <v>0</v>
      </c>
      <c r="E2746" s="11">
        <v>0</v>
      </c>
      <c r="F2746" s="11">
        <v>0</v>
      </c>
      <c r="G2746" s="11">
        <v>0</v>
      </c>
      <c r="H2746" s="11">
        <v>0</v>
      </c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1</v>
      </c>
      <c r="P2746" s="11">
        <v>0</v>
      </c>
      <c r="Q2746" s="11">
        <v>2016030717</v>
      </c>
      <c r="R2746" s="11">
        <v>17</v>
      </c>
    </row>
    <row r="2747" spans="1:18">
      <c r="A2747" t="str">
        <f t="shared" si="42"/>
        <v>17-2016030717-14_30_47</v>
      </c>
      <c r="B2747" s="11" t="s">
        <v>5280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1</v>
      </c>
      <c r="P2747" s="11">
        <v>0</v>
      </c>
      <c r="Q2747" s="11">
        <v>2016030717</v>
      </c>
      <c r="R2747" s="11">
        <v>17</v>
      </c>
    </row>
    <row r="2748" spans="1:18">
      <c r="A2748" t="str">
        <f t="shared" si="42"/>
        <v>17-2016030717-14_35_46</v>
      </c>
      <c r="B2748" s="11" t="s">
        <v>5281</v>
      </c>
      <c r="C2748" s="11">
        <v>0</v>
      </c>
      <c r="D2748" s="11">
        <v>0</v>
      </c>
      <c r="E2748" s="11">
        <v>0</v>
      </c>
      <c r="F2748" s="11">
        <v>0</v>
      </c>
      <c r="G2748" s="11">
        <v>0</v>
      </c>
      <c r="H2748" s="11">
        <v>0</v>
      </c>
      <c r="I2748" s="11">
        <v>0</v>
      </c>
      <c r="J2748" s="11">
        <v>0</v>
      </c>
      <c r="K2748" s="11">
        <v>0</v>
      </c>
      <c r="L2748" s="11">
        <v>0</v>
      </c>
      <c r="M2748" s="11">
        <v>0</v>
      </c>
      <c r="N2748" s="11">
        <v>0</v>
      </c>
      <c r="O2748" s="11">
        <v>1</v>
      </c>
      <c r="P2748" s="11">
        <v>0</v>
      </c>
      <c r="Q2748" s="11">
        <v>2016030717</v>
      </c>
      <c r="R2748" s="11">
        <v>17</v>
      </c>
    </row>
    <row r="2749" spans="1:18">
      <c r="A2749" t="str">
        <f t="shared" si="42"/>
        <v>17-2016030717-14_40_46</v>
      </c>
      <c r="B2749" s="11" t="s">
        <v>5282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1</v>
      </c>
      <c r="P2749" s="11">
        <v>0</v>
      </c>
      <c r="Q2749" s="11">
        <v>2016030717</v>
      </c>
      <c r="R2749" s="11">
        <v>17</v>
      </c>
    </row>
    <row r="2750" spans="1:18">
      <c r="A2750" t="str">
        <f t="shared" si="42"/>
        <v>17-2016030717-14_45_46</v>
      </c>
      <c r="B2750" s="11" t="s">
        <v>5283</v>
      </c>
      <c r="C2750" s="11">
        <v>0</v>
      </c>
      <c r="D2750" s="11">
        <v>0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11">
        <v>1</v>
      </c>
      <c r="P2750" s="11">
        <v>0</v>
      </c>
      <c r="Q2750" s="11">
        <v>2016030717</v>
      </c>
      <c r="R2750" s="11">
        <v>17</v>
      </c>
    </row>
    <row r="2751" spans="1:18">
      <c r="A2751" t="str">
        <f t="shared" si="42"/>
        <v>17-2016030717-14_50_45</v>
      </c>
      <c r="B2751" s="11" t="s">
        <v>5284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1</v>
      </c>
      <c r="P2751" s="11">
        <v>0</v>
      </c>
      <c r="Q2751" s="11">
        <v>2016030717</v>
      </c>
      <c r="R2751" s="11">
        <v>17</v>
      </c>
    </row>
    <row r="2752" spans="1:18">
      <c r="A2752" t="str">
        <f t="shared" si="42"/>
        <v>17-2016030717-14_55_45</v>
      </c>
      <c r="B2752" s="11" t="s">
        <v>2071</v>
      </c>
      <c r="C2752" s="11">
        <v>0</v>
      </c>
      <c r="D2752" s="11">
        <v>0</v>
      </c>
      <c r="E2752" s="11">
        <v>0</v>
      </c>
      <c r="F2752" s="11">
        <v>1</v>
      </c>
      <c r="G2752" s="11">
        <v>0</v>
      </c>
      <c r="H2752" s="11">
        <v>0</v>
      </c>
      <c r="I2752" s="11">
        <v>0</v>
      </c>
      <c r="J2752" s="11">
        <v>0</v>
      </c>
      <c r="K2752" s="11">
        <v>0</v>
      </c>
      <c r="L2752" s="11">
        <v>0</v>
      </c>
      <c r="M2752" s="11">
        <v>0</v>
      </c>
      <c r="N2752" s="11">
        <v>0</v>
      </c>
      <c r="O2752" s="11">
        <v>0</v>
      </c>
      <c r="P2752" s="11">
        <v>1</v>
      </c>
      <c r="Q2752" s="11">
        <v>2016030717</v>
      </c>
      <c r="R2752" s="11">
        <v>17</v>
      </c>
    </row>
    <row r="2753" spans="1:18">
      <c r="A2753" t="str">
        <f t="shared" si="42"/>
        <v>17-2016030717-15_00_45</v>
      </c>
      <c r="B2753" s="11" t="s">
        <v>5285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1</v>
      </c>
      <c r="P2753" s="11">
        <v>0</v>
      </c>
      <c r="Q2753" s="11">
        <v>2016030717</v>
      </c>
      <c r="R2753" s="11">
        <v>17</v>
      </c>
    </row>
    <row r="2754" spans="1:18">
      <c r="A2754" t="str">
        <f t="shared" ref="A2754:A2817" si="43">R2754&amp;"-"&amp;Q2754&amp;"-"&amp;B2754</f>
        <v>17-2016030717-15_05_45</v>
      </c>
      <c r="B2754" s="11" t="s">
        <v>2072</v>
      </c>
      <c r="C2754" s="11">
        <v>0</v>
      </c>
      <c r="D2754" s="11">
        <v>0</v>
      </c>
      <c r="E2754" s="11">
        <v>0</v>
      </c>
      <c r="F2754" s="11">
        <v>1</v>
      </c>
      <c r="G2754" s="11">
        <v>0</v>
      </c>
      <c r="H2754" s="11">
        <v>0</v>
      </c>
      <c r="I2754" s="11">
        <v>0</v>
      </c>
      <c r="J2754" s="11">
        <v>0</v>
      </c>
      <c r="K2754" s="11">
        <v>0</v>
      </c>
      <c r="L2754" s="11">
        <v>0</v>
      </c>
      <c r="M2754" s="11">
        <v>0</v>
      </c>
      <c r="N2754" s="11">
        <v>0</v>
      </c>
      <c r="O2754" s="11">
        <v>0</v>
      </c>
      <c r="P2754" s="11">
        <v>1</v>
      </c>
      <c r="Q2754" s="11">
        <v>2016030717</v>
      </c>
      <c r="R2754" s="11">
        <v>17</v>
      </c>
    </row>
    <row r="2755" spans="1:18">
      <c r="A2755" t="str">
        <f t="shared" si="43"/>
        <v>17-2016030717-15_10_44</v>
      </c>
      <c r="B2755" s="11" t="s">
        <v>2073</v>
      </c>
      <c r="C2755" s="11">
        <v>0</v>
      </c>
      <c r="D2755" s="11">
        <v>0</v>
      </c>
      <c r="E2755" s="11">
        <v>0</v>
      </c>
      <c r="F2755" s="11">
        <v>1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1</v>
      </c>
      <c r="Q2755" s="11">
        <v>2016030717</v>
      </c>
      <c r="R2755" s="11">
        <v>17</v>
      </c>
    </row>
    <row r="2756" spans="1:18">
      <c r="A2756" t="str">
        <f t="shared" si="43"/>
        <v>17-2016030717-15_15_44</v>
      </c>
      <c r="B2756" s="11" t="s">
        <v>2074</v>
      </c>
      <c r="C2756" s="11">
        <v>0</v>
      </c>
      <c r="D2756" s="11">
        <v>0</v>
      </c>
      <c r="E2756" s="11">
        <v>0</v>
      </c>
      <c r="F2756" s="11">
        <v>1</v>
      </c>
      <c r="G2756" s="11">
        <v>0</v>
      </c>
      <c r="H2756" s="11">
        <v>0</v>
      </c>
      <c r="I2756" s="11">
        <v>0</v>
      </c>
      <c r="J2756" s="11">
        <v>0</v>
      </c>
      <c r="K2756" s="11">
        <v>0</v>
      </c>
      <c r="L2756" s="11">
        <v>0</v>
      </c>
      <c r="M2756" s="11">
        <v>0</v>
      </c>
      <c r="N2756" s="11">
        <v>0</v>
      </c>
      <c r="O2756" s="11">
        <v>0</v>
      </c>
      <c r="P2756" s="11">
        <v>1</v>
      </c>
      <c r="Q2756" s="11">
        <v>2016030717</v>
      </c>
      <c r="R2756" s="11">
        <v>17</v>
      </c>
    </row>
    <row r="2757" spans="1:18">
      <c r="A2757" t="str">
        <f t="shared" si="43"/>
        <v>17-2016030717-15_20_44</v>
      </c>
      <c r="B2757" s="11" t="s">
        <v>5286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1</v>
      </c>
      <c r="P2757" s="11">
        <v>0</v>
      </c>
      <c r="Q2757" s="11">
        <v>2016030717</v>
      </c>
      <c r="R2757" s="11">
        <v>17</v>
      </c>
    </row>
    <row r="2758" spans="1:18">
      <c r="A2758" t="str">
        <f t="shared" si="43"/>
        <v>17-2016030717-15_25_43</v>
      </c>
      <c r="B2758" s="11" t="s">
        <v>157</v>
      </c>
      <c r="C2758" s="11">
        <v>0</v>
      </c>
      <c r="D2758" s="11">
        <v>0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</v>
      </c>
      <c r="K2758" s="11">
        <v>0</v>
      </c>
      <c r="L2758" s="11">
        <v>0</v>
      </c>
      <c r="M2758" s="11">
        <v>0</v>
      </c>
      <c r="N2758" s="11">
        <v>0</v>
      </c>
      <c r="O2758" s="11">
        <v>1</v>
      </c>
      <c r="P2758" s="11">
        <v>0</v>
      </c>
      <c r="Q2758" s="11">
        <v>2016030717</v>
      </c>
      <c r="R2758" s="11">
        <v>17</v>
      </c>
    </row>
    <row r="2759" spans="1:18">
      <c r="A2759" t="str">
        <f t="shared" si="43"/>
        <v>17-2016030717-15_30_43</v>
      </c>
      <c r="B2759" s="11" t="s">
        <v>158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1</v>
      </c>
      <c r="P2759" s="11">
        <v>0</v>
      </c>
      <c r="Q2759" s="11">
        <v>2016030717</v>
      </c>
      <c r="R2759" s="11">
        <v>17</v>
      </c>
    </row>
    <row r="2760" spans="1:18">
      <c r="A2760" t="str">
        <f t="shared" si="43"/>
        <v>17-2016030717-15_35_43</v>
      </c>
      <c r="B2760" s="11" t="s">
        <v>159</v>
      </c>
      <c r="C2760" s="11">
        <v>0</v>
      </c>
      <c r="D2760" s="11">
        <v>0</v>
      </c>
      <c r="E2760" s="11">
        <v>0</v>
      </c>
      <c r="F2760" s="11">
        <v>0</v>
      </c>
      <c r="G2760" s="11">
        <v>0</v>
      </c>
      <c r="H2760" s="11">
        <v>0</v>
      </c>
      <c r="I2760" s="11">
        <v>0</v>
      </c>
      <c r="J2760" s="11">
        <v>0</v>
      </c>
      <c r="K2760" s="11">
        <v>0</v>
      </c>
      <c r="L2760" s="11">
        <v>0</v>
      </c>
      <c r="M2760" s="11">
        <v>0</v>
      </c>
      <c r="N2760" s="11">
        <v>0</v>
      </c>
      <c r="O2760" s="11">
        <v>1</v>
      </c>
      <c r="P2760" s="11">
        <v>0</v>
      </c>
      <c r="Q2760" s="11">
        <v>2016030717</v>
      </c>
      <c r="R2760" s="11">
        <v>17</v>
      </c>
    </row>
    <row r="2761" spans="1:18">
      <c r="A2761" t="str">
        <f t="shared" si="43"/>
        <v>17-2016030717-15_40_43</v>
      </c>
      <c r="B2761" s="11" t="s">
        <v>160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1</v>
      </c>
      <c r="P2761" s="11">
        <v>0</v>
      </c>
      <c r="Q2761" s="11">
        <v>2016030717</v>
      </c>
      <c r="R2761" s="11">
        <v>17</v>
      </c>
    </row>
    <row r="2762" spans="1:18">
      <c r="A2762" t="str">
        <f t="shared" si="43"/>
        <v>17-2016030717-15_45_42</v>
      </c>
      <c r="B2762" s="11" t="s">
        <v>5287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1</v>
      </c>
      <c r="P2762" s="11">
        <v>0</v>
      </c>
      <c r="Q2762" s="11">
        <v>2016030717</v>
      </c>
      <c r="R2762" s="11">
        <v>17</v>
      </c>
    </row>
    <row r="2763" spans="1:18">
      <c r="A2763" t="str">
        <f t="shared" si="43"/>
        <v>17-2016030717-15_50_42</v>
      </c>
      <c r="B2763" s="11" t="s">
        <v>5288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1</v>
      </c>
      <c r="P2763" s="11">
        <v>0</v>
      </c>
      <c r="Q2763" s="11">
        <v>2016030717</v>
      </c>
      <c r="R2763" s="11">
        <v>17</v>
      </c>
    </row>
    <row r="2764" spans="1:18">
      <c r="A2764" t="str">
        <f t="shared" si="43"/>
        <v>17-2016030717-15_55_42</v>
      </c>
      <c r="B2764" s="11" t="s">
        <v>5289</v>
      </c>
      <c r="C2764" s="11">
        <v>0</v>
      </c>
      <c r="D2764" s="11">
        <v>0</v>
      </c>
      <c r="E2764" s="11">
        <v>0</v>
      </c>
      <c r="F2764" s="11">
        <v>0</v>
      </c>
      <c r="G2764" s="11">
        <v>0</v>
      </c>
      <c r="H2764" s="11">
        <v>0</v>
      </c>
      <c r="I2764" s="11">
        <v>0</v>
      </c>
      <c r="J2764" s="11">
        <v>0</v>
      </c>
      <c r="K2764" s="11">
        <v>0</v>
      </c>
      <c r="L2764" s="11">
        <v>0</v>
      </c>
      <c r="M2764" s="11">
        <v>0</v>
      </c>
      <c r="N2764" s="11">
        <v>0</v>
      </c>
      <c r="O2764" s="11">
        <v>1</v>
      </c>
      <c r="P2764" s="11">
        <v>0</v>
      </c>
      <c r="Q2764" s="11">
        <v>2016030717</v>
      </c>
      <c r="R2764" s="11">
        <v>17</v>
      </c>
    </row>
    <row r="2765" spans="1:18">
      <c r="A2765" t="str">
        <f t="shared" si="43"/>
        <v>17-2016030717-16_00_41</v>
      </c>
      <c r="B2765" s="11" t="s">
        <v>5290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1</v>
      </c>
      <c r="P2765" s="11">
        <v>0</v>
      </c>
      <c r="Q2765" s="11">
        <v>2016030717</v>
      </c>
      <c r="R2765" s="11">
        <v>17</v>
      </c>
    </row>
    <row r="2766" spans="1:18">
      <c r="A2766" t="str">
        <f t="shared" si="43"/>
        <v>17-2016030717-16_05_41</v>
      </c>
      <c r="B2766" s="11" t="s">
        <v>5291</v>
      </c>
      <c r="C2766" s="11">
        <v>0</v>
      </c>
      <c r="D2766" s="11">
        <v>0</v>
      </c>
      <c r="E2766" s="11">
        <v>0</v>
      </c>
      <c r="F2766" s="11">
        <v>0</v>
      </c>
      <c r="G2766" s="11"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1</v>
      </c>
      <c r="P2766" s="11">
        <v>0</v>
      </c>
      <c r="Q2766" s="11">
        <v>2016030717</v>
      </c>
      <c r="R2766" s="11">
        <v>17</v>
      </c>
    </row>
    <row r="2767" spans="1:18">
      <c r="A2767" t="str">
        <f t="shared" si="43"/>
        <v>17-2016030717-16_10_41</v>
      </c>
      <c r="B2767" s="11" t="s">
        <v>5292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1</v>
      </c>
      <c r="P2767" s="11">
        <v>0</v>
      </c>
      <c r="Q2767" s="11">
        <v>2016030717</v>
      </c>
      <c r="R2767" s="11">
        <v>17</v>
      </c>
    </row>
    <row r="2768" spans="1:18">
      <c r="A2768" t="str">
        <f t="shared" si="43"/>
        <v>17-2016030717-16_15_41</v>
      </c>
      <c r="B2768" s="11" t="s">
        <v>5293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1</v>
      </c>
      <c r="P2768" s="11">
        <v>0</v>
      </c>
      <c r="Q2768" s="11">
        <v>2016030717</v>
      </c>
      <c r="R2768" s="11">
        <v>17</v>
      </c>
    </row>
    <row r="2769" spans="1:18">
      <c r="A2769" t="str">
        <f t="shared" si="43"/>
        <v>17-2016030717-16_20_40</v>
      </c>
      <c r="B2769" s="11" t="s">
        <v>5294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1</v>
      </c>
      <c r="P2769" s="11">
        <v>0</v>
      </c>
      <c r="Q2769" s="11">
        <v>2016030717</v>
      </c>
      <c r="R2769" s="11">
        <v>17</v>
      </c>
    </row>
    <row r="2770" spans="1:18">
      <c r="A2770" t="str">
        <f t="shared" si="43"/>
        <v>17-2016030717-16_25_40</v>
      </c>
      <c r="B2770" s="11" t="s">
        <v>5295</v>
      </c>
      <c r="C2770" s="11">
        <v>0</v>
      </c>
      <c r="D2770" s="11">
        <v>0</v>
      </c>
      <c r="E2770" s="11">
        <v>0</v>
      </c>
      <c r="F2770" s="11">
        <v>0</v>
      </c>
      <c r="G2770" s="11">
        <v>0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11">
        <v>1</v>
      </c>
      <c r="P2770" s="11">
        <v>0</v>
      </c>
      <c r="Q2770" s="11">
        <v>2016030717</v>
      </c>
      <c r="R2770" s="11">
        <v>17</v>
      </c>
    </row>
    <row r="2771" spans="1:18">
      <c r="A2771" t="str">
        <f t="shared" si="43"/>
        <v>17-2016030717-16_30_40</v>
      </c>
      <c r="B2771" s="11" t="s">
        <v>5296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1</v>
      </c>
      <c r="P2771" s="11">
        <v>0</v>
      </c>
      <c r="Q2771" s="11">
        <v>2016030717</v>
      </c>
      <c r="R2771" s="11">
        <v>17</v>
      </c>
    </row>
    <row r="2772" spans="1:18">
      <c r="A2772" t="str">
        <f t="shared" si="43"/>
        <v>17-2016030717-16_35_40</v>
      </c>
      <c r="B2772" s="11" t="s">
        <v>5297</v>
      </c>
      <c r="C2772" s="11">
        <v>0</v>
      </c>
      <c r="D2772" s="11">
        <v>0</v>
      </c>
      <c r="E2772" s="11">
        <v>0</v>
      </c>
      <c r="F2772" s="11">
        <v>0</v>
      </c>
      <c r="G2772" s="11">
        <v>0</v>
      </c>
      <c r="H2772" s="11">
        <v>0</v>
      </c>
      <c r="I2772" s="11">
        <v>0</v>
      </c>
      <c r="J2772" s="11">
        <v>0</v>
      </c>
      <c r="K2772" s="11">
        <v>0</v>
      </c>
      <c r="L2772" s="11">
        <v>0</v>
      </c>
      <c r="M2772" s="11">
        <v>0</v>
      </c>
      <c r="N2772" s="11">
        <v>0</v>
      </c>
      <c r="O2772" s="11">
        <v>1</v>
      </c>
      <c r="P2772" s="11">
        <v>0</v>
      </c>
      <c r="Q2772" s="11">
        <v>2016030717</v>
      </c>
      <c r="R2772" s="11">
        <v>17</v>
      </c>
    </row>
    <row r="2773" spans="1:18">
      <c r="A2773" t="str">
        <f t="shared" si="43"/>
        <v>17-2016030717-19_30_48</v>
      </c>
      <c r="B2773" s="11" t="s">
        <v>2075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1</v>
      </c>
      <c r="O2773" s="11">
        <v>0</v>
      </c>
      <c r="P2773" s="11">
        <v>0</v>
      </c>
      <c r="Q2773" s="11">
        <v>2016030717</v>
      </c>
      <c r="R2773" s="11">
        <v>17</v>
      </c>
    </row>
    <row r="2774" spans="1:18">
      <c r="A2774" t="str">
        <f t="shared" si="43"/>
        <v>17-2016030717-19_35_48</v>
      </c>
      <c r="B2774" s="11" t="s">
        <v>2076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1</v>
      </c>
      <c r="O2774" s="11">
        <v>0</v>
      </c>
      <c r="P2774" s="11">
        <v>0</v>
      </c>
      <c r="Q2774" s="11">
        <v>2016030717</v>
      </c>
      <c r="R2774" s="11">
        <v>17</v>
      </c>
    </row>
    <row r="2775" spans="1:18">
      <c r="A2775" t="str">
        <f t="shared" si="43"/>
        <v>17-2016030717-19_40_48</v>
      </c>
      <c r="B2775" s="11" t="s">
        <v>2077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1</v>
      </c>
      <c r="O2775" s="11">
        <v>0</v>
      </c>
      <c r="P2775" s="11">
        <v>0</v>
      </c>
      <c r="Q2775" s="11">
        <v>2016030717</v>
      </c>
      <c r="R2775" s="11">
        <v>17</v>
      </c>
    </row>
    <row r="2776" spans="1:18">
      <c r="A2776" t="str">
        <f t="shared" si="43"/>
        <v>17-2016030717-19_45_47</v>
      </c>
      <c r="B2776" s="11" t="s">
        <v>2078</v>
      </c>
      <c r="C2776" s="11">
        <v>0</v>
      </c>
      <c r="D2776" s="11">
        <v>0</v>
      </c>
      <c r="E2776" s="11">
        <v>0</v>
      </c>
      <c r="F2776" s="11">
        <v>0</v>
      </c>
      <c r="G2776" s="11">
        <v>0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1</v>
      </c>
      <c r="O2776" s="11">
        <v>0</v>
      </c>
      <c r="P2776" s="11">
        <v>0</v>
      </c>
      <c r="Q2776" s="11">
        <v>2016030717</v>
      </c>
      <c r="R2776" s="11">
        <v>17</v>
      </c>
    </row>
    <row r="2777" spans="1:18">
      <c r="A2777" t="str">
        <f t="shared" si="43"/>
        <v>17-2016030717-19_50_47</v>
      </c>
      <c r="B2777" s="11" t="s">
        <v>2079</v>
      </c>
      <c r="C2777" s="11">
        <v>0</v>
      </c>
      <c r="D2777" s="11">
        <v>0</v>
      </c>
      <c r="E2777" s="11">
        <v>0</v>
      </c>
      <c r="F2777" s="11">
        <v>1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1</v>
      </c>
      <c r="Q2777" s="11">
        <v>2016030717</v>
      </c>
      <c r="R2777" s="11">
        <v>17</v>
      </c>
    </row>
    <row r="2778" spans="1:18">
      <c r="A2778" t="str">
        <f t="shared" si="43"/>
        <v>17-2016030717-19_55_47</v>
      </c>
      <c r="B2778" s="11" t="s">
        <v>2080</v>
      </c>
      <c r="C2778" s="11">
        <v>0</v>
      </c>
      <c r="D2778" s="11">
        <v>0</v>
      </c>
      <c r="E2778" s="11">
        <v>0</v>
      </c>
      <c r="F2778" s="11">
        <v>0</v>
      </c>
      <c r="G2778" s="11">
        <v>0</v>
      </c>
      <c r="H2778" s="11">
        <v>0</v>
      </c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1</v>
      </c>
      <c r="O2778" s="11">
        <v>0</v>
      </c>
      <c r="P2778" s="11">
        <v>0</v>
      </c>
      <c r="Q2778" s="11">
        <v>2016030717</v>
      </c>
      <c r="R2778" s="11">
        <v>17</v>
      </c>
    </row>
    <row r="2779" spans="1:18">
      <c r="A2779" t="str">
        <f t="shared" si="43"/>
        <v>17-2016030717-20_00_46</v>
      </c>
      <c r="B2779" s="11" t="s">
        <v>5298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1</v>
      </c>
      <c r="P2779" s="11">
        <v>0</v>
      </c>
      <c r="Q2779" s="11">
        <v>2016030717</v>
      </c>
      <c r="R2779" s="11">
        <v>17</v>
      </c>
    </row>
    <row r="2780" spans="1:18">
      <c r="A2780" t="str">
        <f t="shared" si="43"/>
        <v>17-2016030717-20_05_46</v>
      </c>
      <c r="B2780" s="11" t="s">
        <v>5299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1</v>
      </c>
      <c r="P2780" s="11">
        <v>0</v>
      </c>
      <c r="Q2780" s="11">
        <v>2016030717</v>
      </c>
      <c r="R2780" s="11">
        <v>17</v>
      </c>
    </row>
    <row r="2781" spans="1:18">
      <c r="A2781" t="str">
        <f t="shared" si="43"/>
        <v>17-2016030717-20_10_46</v>
      </c>
      <c r="B2781" s="11" t="s">
        <v>5300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1</v>
      </c>
      <c r="P2781" s="11">
        <v>0</v>
      </c>
      <c r="Q2781" s="11">
        <v>2016030717</v>
      </c>
      <c r="R2781" s="11">
        <v>17</v>
      </c>
    </row>
    <row r="2782" spans="1:18">
      <c r="A2782" t="str">
        <f t="shared" si="43"/>
        <v>17-2016030717-20_15_45</v>
      </c>
      <c r="B2782" s="11" t="s">
        <v>5301</v>
      </c>
      <c r="C2782" s="11">
        <v>0</v>
      </c>
      <c r="D2782" s="11">
        <v>0</v>
      </c>
      <c r="E2782" s="11">
        <v>0</v>
      </c>
      <c r="F2782" s="11">
        <v>0</v>
      </c>
      <c r="G2782" s="11">
        <v>0</v>
      </c>
      <c r="H2782" s="11">
        <v>0</v>
      </c>
      <c r="I2782" s="11">
        <v>0</v>
      </c>
      <c r="J2782" s="11">
        <v>0</v>
      </c>
      <c r="K2782" s="11">
        <v>0</v>
      </c>
      <c r="L2782" s="11">
        <v>0</v>
      </c>
      <c r="M2782" s="11">
        <v>0</v>
      </c>
      <c r="N2782" s="11">
        <v>0</v>
      </c>
      <c r="O2782" s="11">
        <v>1</v>
      </c>
      <c r="P2782" s="11">
        <v>0</v>
      </c>
      <c r="Q2782" s="11">
        <v>2016030717</v>
      </c>
      <c r="R2782" s="11">
        <v>17</v>
      </c>
    </row>
    <row r="2783" spans="1:18">
      <c r="A2783" t="str">
        <f t="shared" si="43"/>
        <v>17-2016030717-20_20_45</v>
      </c>
      <c r="B2783" s="11" t="s">
        <v>5302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1</v>
      </c>
      <c r="P2783" s="11">
        <v>0</v>
      </c>
      <c r="Q2783" s="11">
        <v>2016030717</v>
      </c>
      <c r="R2783" s="11">
        <v>17</v>
      </c>
    </row>
    <row r="2784" spans="1:18">
      <c r="A2784" t="str">
        <f t="shared" si="43"/>
        <v>17-2016030717-20_25_45</v>
      </c>
      <c r="B2784" s="11" t="s">
        <v>5303</v>
      </c>
      <c r="C2784" s="11">
        <v>0</v>
      </c>
      <c r="D2784" s="11">
        <v>0</v>
      </c>
      <c r="E2784" s="11">
        <v>0</v>
      </c>
      <c r="F2784" s="11">
        <v>0</v>
      </c>
      <c r="G2784" s="11">
        <v>0</v>
      </c>
      <c r="H2784" s="11">
        <v>0</v>
      </c>
      <c r="I2784" s="11">
        <v>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11">
        <v>1</v>
      </c>
      <c r="P2784" s="11">
        <v>0</v>
      </c>
      <c r="Q2784" s="11">
        <v>2016030717</v>
      </c>
      <c r="R2784" s="11">
        <v>17</v>
      </c>
    </row>
    <row r="2785" spans="1:18">
      <c r="A2785" t="str">
        <f t="shared" si="43"/>
        <v>17-2016030717-20_30_45</v>
      </c>
      <c r="B2785" s="11" t="s">
        <v>5304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1</v>
      </c>
      <c r="P2785" s="11">
        <v>0</v>
      </c>
      <c r="Q2785" s="11">
        <v>2016030717</v>
      </c>
      <c r="R2785" s="11">
        <v>17</v>
      </c>
    </row>
    <row r="2786" spans="1:18">
      <c r="A2786" t="str">
        <f t="shared" si="43"/>
        <v>17-2016030717-20_35_44</v>
      </c>
      <c r="B2786" s="11" t="s">
        <v>2081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1</v>
      </c>
      <c r="O2786" s="11">
        <v>0</v>
      </c>
      <c r="P2786" s="11">
        <v>0</v>
      </c>
      <c r="Q2786" s="11">
        <v>2016030717</v>
      </c>
      <c r="R2786" s="11">
        <v>17</v>
      </c>
    </row>
    <row r="2787" spans="1:18">
      <c r="A2787" t="str">
        <f t="shared" si="43"/>
        <v>18-2016030418-14_56_41</v>
      </c>
      <c r="B2787" s="11" t="s">
        <v>2082</v>
      </c>
      <c r="C2787" s="11">
        <v>0</v>
      </c>
      <c r="D2787" s="11">
        <v>0</v>
      </c>
      <c r="E2787" s="11">
        <v>0</v>
      </c>
      <c r="F2787" s="11">
        <v>1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1</v>
      </c>
      <c r="Q2787" s="11">
        <v>2016030418</v>
      </c>
      <c r="R2787" s="11">
        <v>18</v>
      </c>
    </row>
    <row r="2788" spans="1:18">
      <c r="A2788" t="str">
        <f t="shared" si="43"/>
        <v>18-2016030418-15_01_40</v>
      </c>
      <c r="B2788" s="11" t="s">
        <v>2085</v>
      </c>
      <c r="C2788" s="11">
        <v>0</v>
      </c>
      <c r="D2788" s="11">
        <v>0</v>
      </c>
      <c r="E2788" s="11">
        <v>0</v>
      </c>
      <c r="F2788" s="11">
        <v>1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1</v>
      </c>
      <c r="Q2788" s="11">
        <v>2016030418</v>
      </c>
      <c r="R2788" s="11">
        <v>18</v>
      </c>
    </row>
    <row r="2789" spans="1:18">
      <c r="A2789" t="str">
        <f t="shared" si="43"/>
        <v>18-2016030418-15_06_40</v>
      </c>
      <c r="B2789" s="11" t="s">
        <v>2087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1</v>
      </c>
      <c r="O2789" s="11">
        <v>0</v>
      </c>
      <c r="P2789" s="11">
        <v>0</v>
      </c>
      <c r="Q2789" s="11">
        <v>2016030418</v>
      </c>
      <c r="R2789" s="11">
        <v>18</v>
      </c>
    </row>
    <row r="2790" spans="1:18">
      <c r="A2790" t="str">
        <f t="shared" si="43"/>
        <v>18-2016030418-15_11_39</v>
      </c>
      <c r="B2790" s="11" t="s">
        <v>2088</v>
      </c>
      <c r="C2790" s="11">
        <v>0</v>
      </c>
      <c r="D2790" s="11">
        <v>0</v>
      </c>
      <c r="E2790" s="11">
        <v>0</v>
      </c>
      <c r="F2790" s="11">
        <v>1</v>
      </c>
      <c r="G2790" s="11">
        <v>0</v>
      </c>
      <c r="H2790" s="11">
        <v>0</v>
      </c>
      <c r="I2790" s="11">
        <v>0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0</v>
      </c>
      <c r="P2790" s="11">
        <v>1</v>
      </c>
      <c r="Q2790" s="11">
        <v>2016030418</v>
      </c>
      <c r="R2790" s="11">
        <v>18</v>
      </c>
    </row>
    <row r="2791" spans="1:18">
      <c r="A2791" t="str">
        <f t="shared" si="43"/>
        <v>18-2016030418-15_16_39</v>
      </c>
      <c r="B2791" s="11" t="s">
        <v>2089</v>
      </c>
      <c r="C2791" s="11">
        <v>0</v>
      </c>
      <c r="D2791" s="11">
        <v>0</v>
      </c>
      <c r="E2791" s="11">
        <v>0</v>
      </c>
      <c r="F2791" s="11">
        <v>1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1</v>
      </c>
      <c r="Q2791" s="11">
        <v>2016030418</v>
      </c>
      <c r="R2791" s="11">
        <v>18</v>
      </c>
    </row>
    <row r="2792" spans="1:18">
      <c r="A2792" t="str">
        <f t="shared" si="43"/>
        <v>18-2016030418-15_21_38</v>
      </c>
      <c r="B2792" s="11" t="s">
        <v>2091</v>
      </c>
      <c r="C2792" s="11">
        <v>0</v>
      </c>
      <c r="D2792" s="11">
        <v>0</v>
      </c>
      <c r="E2792" s="11">
        <v>0</v>
      </c>
      <c r="F2792" s="11">
        <v>1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1</v>
      </c>
      <c r="Q2792" s="11">
        <v>2016030418</v>
      </c>
      <c r="R2792" s="11">
        <v>18</v>
      </c>
    </row>
    <row r="2793" spans="1:18">
      <c r="A2793" t="str">
        <f t="shared" si="43"/>
        <v>18-2016030418-15_26_38</v>
      </c>
      <c r="B2793" s="11" t="s">
        <v>2092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1</v>
      </c>
      <c r="O2793" s="11">
        <v>0</v>
      </c>
      <c r="P2793" s="11">
        <v>0</v>
      </c>
      <c r="Q2793" s="11">
        <v>2016030418</v>
      </c>
      <c r="R2793" s="11">
        <v>18</v>
      </c>
    </row>
    <row r="2794" spans="1:18">
      <c r="A2794" t="str">
        <f t="shared" si="43"/>
        <v>18-2016030418-15_31_38</v>
      </c>
      <c r="B2794" s="11" t="s">
        <v>2093</v>
      </c>
      <c r="C2794" s="11">
        <v>0</v>
      </c>
      <c r="D2794" s="11">
        <v>0</v>
      </c>
      <c r="E2794" s="11">
        <v>0</v>
      </c>
      <c r="F2794" s="11">
        <v>1</v>
      </c>
      <c r="G2794" s="11">
        <v>0</v>
      </c>
      <c r="H2794" s="11">
        <v>0</v>
      </c>
      <c r="I2794" s="11">
        <v>0</v>
      </c>
      <c r="J2794" s="11">
        <v>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1</v>
      </c>
      <c r="Q2794" s="11">
        <v>2016030418</v>
      </c>
      <c r="R2794" s="11">
        <v>18</v>
      </c>
    </row>
    <row r="2795" spans="1:18">
      <c r="A2795" t="str">
        <f t="shared" si="43"/>
        <v>18-2016030418-15_36_37</v>
      </c>
      <c r="B2795" s="11" t="s">
        <v>2094</v>
      </c>
      <c r="C2795" s="11">
        <v>0</v>
      </c>
      <c r="D2795" s="11">
        <v>0</v>
      </c>
      <c r="E2795" s="11">
        <v>0</v>
      </c>
      <c r="F2795" s="11">
        <v>1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1</v>
      </c>
      <c r="Q2795" s="11">
        <v>2016030418</v>
      </c>
      <c r="R2795" s="11">
        <v>18</v>
      </c>
    </row>
    <row r="2796" spans="1:18">
      <c r="A2796" t="str">
        <f t="shared" si="43"/>
        <v>18-2016030418-15_41_37</v>
      </c>
      <c r="B2796" s="11" t="s">
        <v>2095</v>
      </c>
      <c r="C2796" s="11">
        <v>0</v>
      </c>
      <c r="D2796" s="11">
        <v>0</v>
      </c>
      <c r="E2796" s="11">
        <v>0</v>
      </c>
      <c r="F2796" s="11">
        <v>1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1</v>
      </c>
      <c r="Q2796" s="11">
        <v>2016030418</v>
      </c>
      <c r="R2796" s="11">
        <v>18</v>
      </c>
    </row>
    <row r="2797" spans="1:18">
      <c r="A2797" t="str">
        <f t="shared" si="43"/>
        <v>18-2016030418-15_46_36</v>
      </c>
      <c r="B2797" s="11" t="s">
        <v>2096</v>
      </c>
      <c r="C2797" s="11">
        <v>0</v>
      </c>
      <c r="D2797" s="11">
        <v>0</v>
      </c>
      <c r="E2797" s="11">
        <v>0</v>
      </c>
      <c r="F2797" s="11">
        <v>1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1</v>
      </c>
      <c r="Q2797" s="11">
        <v>2016030418</v>
      </c>
      <c r="R2797" s="11">
        <v>18</v>
      </c>
    </row>
    <row r="2798" spans="1:18">
      <c r="A2798" t="str">
        <f t="shared" si="43"/>
        <v>18-2016030418-15_51_36</v>
      </c>
      <c r="B2798" s="11" t="s">
        <v>5305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1</v>
      </c>
      <c r="P2798" s="11">
        <v>0</v>
      </c>
      <c r="Q2798" s="11">
        <v>2016030418</v>
      </c>
      <c r="R2798" s="11">
        <v>18</v>
      </c>
    </row>
    <row r="2799" spans="1:18">
      <c r="A2799" t="str">
        <f t="shared" si="43"/>
        <v>18-2016030418-15_56_36</v>
      </c>
      <c r="B2799" s="11" t="s">
        <v>5306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1</v>
      </c>
      <c r="P2799" s="11">
        <v>0</v>
      </c>
      <c r="Q2799" s="11">
        <v>2016030418</v>
      </c>
      <c r="R2799" s="11">
        <v>18</v>
      </c>
    </row>
    <row r="2800" spans="1:18">
      <c r="A2800" t="str">
        <f t="shared" si="43"/>
        <v>18-2016030418-16_01_35</v>
      </c>
      <c r="B2800" s="11" t="s">
        <v>5307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1</v>
      </c>
      <c r="P2800" s="11">
        <v>0</v>
      </c>
      <c r="Q2800" s="11">
        <v>2016030418</v>
      </c>
      <c r="R2800" s="11">
        <v>18</v>
      </c>
    </row>
    <row r="2801" spans="1:18">
      <c r="A2801" t="str">
        <f t="shared" si="43"/>
        <v>18-2016030418-16_06_35</v>
      </c>
      <c r="B2801" s="11" t="s">
        <v>5308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1</v>
      </c>
      <c r="P2801" s="11">
        <v>0</v>
      </c>
      <c r="Q2801" s="11">
        <v>2016030418</v>
      </c>
      <c r="R2801" s="11">
        <v>18</v>
      </c>
    </row>
    <row r="2802" spans="1:18">
      <c r="A2802" t="str">
        <f t="shared" si="43"/>
        <v>18-2016030418-16_11_34</v>
      </c>
      <c r="B2802" s="11" t="s">
        <v>5309</v>
      </c>
      <c r="C2802" s="11">
        <v>0</v>
      </c>
      <c r="D2802" s="11">
        <v>0</v>
      </c>
      <c r="E2802" s="11">
        <v>0</v>
      </c>
      <c r="F2802" s="11">
        <v>0</v>
      </c>
      <c r="G2802" s="11">
        <v>0</v>
      </c>
      <c r="H2802" s="11">
        <v>0</v>
      </c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1</v>
      </c>
      <c r="P2802" s="11">
        <v>0</v>
      </c>
      <c r="Q2802" s="11">
        <v>2016030418</v>
      </c>
      <c r="R2802" s="11">
        <v>18</v>
      </c>
    </row>
    <row r="2803" spans="1:18">
      <c r="A2803" t="str">
        <f t="shared" si="43"/>
        <v>18-2016030418-16_16_34</v>
      </c>
      <c r="B2803" s="11" t="s">
        <v>5310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1</v>
      </c>
      <c r="P2803" s="11">
        <v>0</v>
      </c>
      <c r="Q2803" s="11">
        <v>2016030418</v>
      </c>
      <c r="R2803" s="11">
        <v>18</v>
      </c>
    </row>
    <row r="2804" spans="1:18">
      <c r="A2804" t="str">
        <f t="shared" si="43"/>
        <v>18-2016030418-16_21_33</v>
      </c>
      <c r="B2804" s="11" t="s">
        <v>5311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1</v>
      </c>
      <c r="P2804" s="11">
        <v>0</v>
      </c>
      <c r="Q2804" s="11">
        <v>2016030418</v>
      </c>
      <c r="R2804" s="11">
        <v>18</v>
      </c>
    </row>
    <row r="2805" spans="1:18">
      <c r="A2805" t="str">
        <f t="shared" si="43"/>
        <v>18-2016030418-16_26_33</v>
      </c>
      <c r="B2805" s="11" t="s">
        <v>2098</v>
      </c>
      <c r="C2805" s="11">
        <v>0</v>
      </c>
      <c r="D2805" s="11">
        <v>0</v>
      </c>
      <c r="E2805" s="11">
        <v>0</v>
      </c>
      <c r="F2805" s="11">
        <v>1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1</v>
      </c>
      <c r="Q2805" s="11">
        <v>2016030418</v>
      </c>
      <c r="R2805" s="11">
        <v>18</v>
      </c>
    </row>
    <row r="2806" spans="1:18">
      <c r="A2806" t="str">
        <f t="shared" si="43"/>
        <v>18-2016030418-16_31_33</v>
      </c>
      <c r="B2806" s="11" t="s">
        <v>2101</v>
      </c>
      <c r="C2806" s="11">
        <v>0</v>
      </c>
      <c r="D2806" s="11">
        <v>0</v>
      </c>
      <c r="E2806" s="11">
        <v>0</v>
      </c>
      <c r="F2806" s="11">
        <v>1</v>
      </c>
      <c r="G2806" s="11">
        <v>0</v>
      </c>
      <c r="H2806" s="11">
        <v>0</v>
      </c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1</v>
      </c>
      <c r="Q2806" s="11">
        <v>2016030418</v>
      </c>
      <c r="R2806" s="11">
        <v>18</v>
      </c>
    </row>
    <row r="2807" spans="1:18">
      <c r="A2807" t="str">
        <f t="shared" si="43"/>
        <v>18-2016030418-16_36_32</v>
      </c>
      <c r="B2807" s="11" t="s">
        <v>2102</v>
      </c>
      <c r="C2807" s="11">
        <v>0</v>
      </c>
      <c r="D2807" s="11">
        <v>0</v>
      </c>
      <c r="E2807" s="11">
        <v>0</v>
      </c>
      <c r="F2807" s="11">
        <v>1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1</v>
      </c>
      <c r="Q2807" s="11">
        <v>2016030418</v>
      </c>
      <c r="R2807" s="11">
        <v>18</v>
      </c>
    </row>
    <row r="2808" spans="1:18">
      <c r="A2808" t="str">
        <f t="shared" si="43"/>
        <v>18-2016030418-16_41_32</v>
      </c>
      <c r="B2808" s="11" t="s">
        <v>2104</v>
      </c>
      <c r="C2808" s="11">
        <v>0</v>
      </c>
      <c r="D2808" s="11">
        <v>0</v>
      </c>
      <c r="E2808" s="11">
        <v>0</v>
      </c>
      <c r="F2808" s="11">
        <v>1</v>
      </c>
      <c r="G2808" s="11">
        <v>0</v>
      </c>
      <c r="H2808" s="11">
        <v>0</v>
      </c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1</v>
      </c>
      <c r="Q2808" s="11">
        <v>2016030418</v>
      </c>
      <c r="R2808" s="11">
        <v>18</v>
      </c>
    </row>
    <row r="2809" spans="1:18">
      <c r="A2809" t="str">
        <f t="shared" si="43"/>
        <v>18-2016030418-16_46_31</v>
      </c>
      <c r="B2809" s="11" t="s">
        <v>2105</v>
      </c>
      <c r="C2809" s="11">
        <v>0</v>
      </c>
      <c r="D2809" s="11">
        <v>0</v>
      </c>
      <c r="E2809" s="11">
        <v>0</v>
      </c>
      <c r="F2809" s="11">
        <v>1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1</v>
      </c>
      <c r="Q2809" s="11">
        <v>2016030418</v>
      </c>
      <c r="R2809" s="11">
        <v>18</v>
      </c>
    </row>
    <row r="2810" spans="1:18">
      <c r="A2810" t="str">
        <f t="shared" si="43"/>
        <v>18-2016030418-16_51_31</v>
      </c>
      <c r="B2810" s="11" t="s">
        <v>2106</v>
      </c>
      <c r="C2810" s="11">
        <v>0</v>
      </c>
      <c r="D2810" s="11">
        <v>0</v>
      </c>
      <c r="E2810" s="11">
        <v>0</v>
      </c>
      <c r="F2810" s="11">
        <v>1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1</v>
      </c>
      <c r="Q2810" s="11">
        <v>2016030418</v>
      </c>
      <c r="R2810" s="11">
        <v>18</v>
      </c>
    </row>
    <row r="2811" spans="1:18">
      <c r="A2811" t="str">
        <f t="shared" si="43"/>
        <v>18-2016030418-16_56_30</v>
      </c>
      <c r="B2811" s="11" t="s">
        <v>2107</v>
      </c>
      <c r="C2811" s="11">
        <v>0</v>
      </c>
      <c r="D2811" s="11">
        <v>0</v>
      </c>
      <c r="E2811" s="11">
        <v>0</v>
      </c>
      <c r="F2811" s="11">
        <v>1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1</v>
      </c>
      <c r="Q2811" s="11">
        <v>2016030418</v>
      </c>
      <c r="R2811" s="11">
        <v>18</v>
      </c>
    </row>
    <row r="2812" spans="1:18">
      <c r="A2812" t="str">
        <f t="shared" si="43"/>
        <v>18-2016030418-17_01_30</v>
      </c>
      <c r="B2812" s="11" t="s">
        <v>2108</v>
      </c>
      <c r="C2812" s="11">
        <v>0</v>
      </c>
      <c r="D2812" s="11">
        <v>0</v>
      </c>
      <c r="E2812" s="11">
        <v>0</v>
      </c>
      <c r="F2812" s="11">
        <v>1</v>
      </c>
      <c r="G2812" s="11">
        <v>0</v>
      </c>
      <c r="H2812" s="11">
        <v>0</v>
      </c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1</v>
      </c>
      <c r="Q2812" s="11">
        <v>2016030418</v>
      </c>
      <c r="R2812" s="11">
        <v>18</v>
      </c>
    </row>
    <row r="2813" spans="1:18">
      <c r="A2813" t="str">
        <f t="shared" si="43"/>
        <v>18-2016030418-17_06_30</v>
      </c>
      <c r="B2813" s="11" t="s">
        <v>2109</v>
      </c>
      <c r="C2813" s="11">
        <v>0</v>
      </c>
      <c r="D2813" s="11">
        <v>0</v>
      </c>
      <c r="E2813" s="11">
        <v>0</v>
      </c>
      <c r="F2813" s="11">
        <v>1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1</v>
      </c>
      <c r="Q2813" s="11">
        <v>2016030418</v>
      </c>
      <c r="R2813" s="11">
        <v>18</v>
      </c>
    </row>
    <row r="2814" spans="1:18">
      <c r="A2814" t="str">
        <f t="shared" si="43"/>
        <v>18-2016030418-17_11_29</v>
      </c>
      <c r="B2814" s="11" t="s">
        <v>2110</v>
      </c>
      <c r="C2814" s="11">
        <v>0</v>
      </c>
      <c r="D2814" s="11">
        <v>0</v>
      </c>
      <c r="E2814" s="11">
        <v>0</v>
      </c>
      <c r="F2814" s="11">
        <v>1</v>
      </c>
      <c r="G2814" s="11"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1</v>
      </c>
      <c r="Q2814" s="11">
        <v>2016030418</v>
      </c>
      <c r="R2814" s="11">
        <v>18</v>
      </c>
    </row>
    <row r="2815" spans="1:18">
      <c r="A2815" t="str">
        <f t="shared" si="43"/>
        <v>18-2016030418-17_16_29</v>
      </c>
      <c r="B2815" s="11" t="s">
        <v>2111</v>
      </c>
      <c r="C2815" s="11">
        <v>0</v>
      </c>
      <c r="D2815" s="11">
        <v>0</v>
      </c>
      <c r="E2815" s="11">
        <v>0</v>
      </c>
      <c r="F2815" s="11">
        <v>1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1</v>
      </c>
      <c r="Q2815" s="11">
        <v>2016030418</v>
      </c>
      <c r="R2815" s="11">
        <v>18</v>
      </c>
    </row>
    <row r="2816" spans="1:18">
      <c r="A2816" t="str">
        <f t="shared" si="43"/>
        <v>18-2016030418-17_21_28</v>
      </c>
      <c r="B2816" s="11" t="s">
        <v>2112</v>
      </c>
      <c r="C2816" s="11">
        <v>0</v>
      </c>
      <c r="D2816" s="11">
        <v>0</v>
      </c>
      <c r="E2816" s="11">
        <v>0</v>
      </c>
      <c r="F2816" s="11">
        <v>1</v>
      </c>
      <c r="G2816" s="11">
        <v>0</v>
      </c>
      <c r="H2816" s="11">
        <v>0</v>
      </c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11">
        <v>1</v>
      </c>
      <c r="Q2816" s="11">
        <v>2016030418</v>
      </c>
      <c r="R2816" s="11">
        <v>18</v>
      </c>
    </row>
    <row r="2817" spans="1:18">
      <c r="A2817" t="str">
        <f t="shared" si="43"/>
        <v>18-2016030418-17_26_28</v>
      </c>
      <c r="B2817" s="11" t="s">
        <v>2113</v>
      </c>
      <c r="C2817" s="11">
        <v>0</v>
      </c>
      <c r="D2817" s="11">
        <v>0</v>
      </c>
      <c r="E2817" s="11">
        <v>0</v>
      </c>
      <c r="F2817" s="11">
        <v>1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1</v>
      </c>
      <c r="Q2817" s="11">
        <v>2016030418</v>
      </c>
      <c r="R2817" s="11">
        <v>18</v>
      </c>
    </row>
    <row r="2818" spans="1:18">
      <c r="A2818" t="str">
        <f t="shared" ref="A2818:A2881" si="44">R2818&amp;"-"&amp;Q2818&amp;"-"&amp;B2818</f>
        <v>18-2016030418-17_31_27</v>
      </c>
      <c r="B2818" s="11" t="s">
        <v>2114</v>
      </c>
      <c r="C2818" s="11">
        <v>0</v>
      </c>
      <c r="D2818" s="11">
        <v>0</v>
      </c>
      <c r="E2818" s="11">
        <v>0</v>
      </c>
      <c r="F2818" s="11">
        <v>1</v>
      </c>
      <c r="G2818" s="11">
        <v>0</v>
      </c>
      <c r="H2818" s="11">
        <v>0</v>
      </c>
      <c r="I2818" s="11">
        <v>0</v>
      </c>
      <c r="J2818" s="11">
        <v>0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1</v>
      </c>
      <c r="Q2818" s="11">
        <v>2016030418</v>
      </c>
      <c r="R2818" s="11">
        <v>18</v>
      </c>
    </row>
    <row r="2819" spans="1:18">
      <c r="A2819" t="str">
        <f t="shared" si="44"/>
        <v>18-2016030418-17_36_27</v>
      </c>
      <c r="B2819" s="11" t="s">
        <v>2115</v>
      </c>
      <c r="C2819" s="11">
        <v>0</v>
      </c>
      <c r="D2819" s="11">
        <v>0</v>
      </c>
      <c r="E2819" s="11">
        <v>0</v>
      </c>
      <c r="F2819" s="11">
        <v>1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1</v>
      </c>
      <c r="Q2819" s="11">
        <v>2016030418</v>
      </c>
      <c r="R2819" s="11">
        <v>18</v>
      </c>
    </row>
    <row r="2820" spans="1:18">
      <c r="A2820" t="str">
        <f t="shared" si="44"/>
        <v>18-2016030418-17_41_27</v>
      </c>
      <c r="B2820" s="11" t="s">
        <v>2116</v>
      </c>
      <c r="C2820" s="11">
        <v>0</v>
      </c>
      <c r="D2820" s="11">
        <v>0</v>
      </c>
      <c r="E2820" s="11">
        <v>0</v>
      </c>
      <c r="F2820" s="11">
        <v>0</v>
      </c>
      <c r="G2820" s="11">
        <v>0</v>
      </c>
      <c r="H2820" s="11">
        <v>0</v>
      </c>
      <c r="I2820" s="11">
        <v>0</v>
      </c>
      <c r="J2820" s="11">
        <v>0</v>
      </c>
      <c r="K2820" s="11">
        <v>0</v>
      </c>
      <c r="L2820" s="11">
        <v>0</v>
      </c>
      <c r="M2820" s="11">
        <v>0</v>
      </c>
      <c r="N2820" s="11">
        <v>1</v>
      </c>
      <c r="O2820" s="11">
        <v>0</v>
      </c>
      <c r="P2820" s="11">
        <v>0</v>
      </c>
      <c r="Q2820" s="11">
        <v>2016030418</v>
      </c>
      <c r="R2820" s="11">
        <v>18</v>
      </c>
    </row>
    <row r="2821" spans="1:18">
      <c r="A2821" t="str">
        <f t="shared" si="44"/>
        <v>18-2016030418-19_51_56</v>
      </c>
      <c r="B2821" s="11" t="s">
        <v>2117</v>
      </c>
      <c r="C2821" s="11">
        <v>0</v>
      </c>
      <c r="D2821" s="11">
        <v>0</v>
      </c>
      <c r="E2821" s="11">
        <v>0</v>
      </c>
      <c r="F2821" s="11">
        <v>1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1</v>
      </c>
      <c r="Q2821" s="11">
        <v>2016030418</v>
      </c>
      <c r="R2821" s="11">
        <v>18</v>
      </c>
    </row>
    <row r="2822" spans="1:18">
      <c r="A2822" t="str">
        <f t="shared" si="44"/>
        <v>18-2016030418-19_56_56</v>
      </c>
      <c r="B2822" s="11" t="s">
        <v>2118</v>
      </c>
      <c r="C2822" s="11">
        <v>0</v>
      </c>
      <c r="D2822" s="11">
        <v>0</v>
      </c>
      <c r="E2822" s="11">
        <v>0</v>
      </c>
      <c r="F2822" s="11">
        <v>1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1</v>
      </c>
      <c r="Q2822" s="11">
        <v>2016030418</v>
      </c>
      <c r="R2822" s="11">
        <v>18</v>
      </c>
    </row>
    <row r="2823" spans="1:18">
      <c r="A2823" t="str">
        <f t="shared" si="44"/>
        <v>18-2016030418-20_01_55</v>
      </c>
      <c r="B2823" s="11" t="s">
        <v>2119</v>
      </c>
      <c r="C2823" s="11">
        <v>0</v>
      </c>
      <c r="D2823" s="11">
        <v>0</v>
      </c>
      <c r="E2823" s="11">
        <v>0</v>
      </c>
      <c r="F2823" s="11">
        <v>1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1</v>
      </c>
      <c r="Q2823" s="11">
        <v>2016030418</v>
      </c>
      <c r="R2823" s="11">
        <v>18</v>
      </c>
    </row>
    <row r="2824" spans="1:18">
      <c r="A2824" t="str">
        <f t="shared" si="44"/>
        <v>18-2016030418-20_06_55</v>
      </c>
      <c r="B2824" s="11" t="s">
        <v>2120</v>
      </c>
      <c r="C2824" s="11">
        <v>0</v>
      </c>
      <c r="D2824" s="11">
        <v>0</v>
      </c>
      <c r="E2824" s="11">
        <v>0</v>
      </c>
      <c r="F2824" s="11">
        <v>1</v>
      </c>
      <c r="G2824" s="11">
        <v>0</v>
      </c>
      <c r="H2824" s="11">
        <v>0</v>
      </c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1</v>
      </c>
      <c r="Q2824" s="11">
        <v>2016030418</v>
      </c>
      <c r="R2824" s="11">
        <v>18</v>
      </c>
    </row>
    <row r="2825" spans="1:18">
      <c r="A2825" t="str">
        <f t="shared" si="44"/>
        <v>18-2016030418-20_11_54</v>
      </c>
      <c r="B2825" s="11" t="s">
        <v>2121</v>
      </c>
      <c r="C2825" s="11">
        <v>0</v>
      </c>
      <c r="D2825" s="11">
        <v>0</v>
      </c>
      <c r="E2825" s="11">
        <v>0</v>
      </c>
      <c r="F2825" s="11">
        <v>1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1</v>
      </c>
      <c r="Q2825" s="11">
        <v>2016030418</v>
      </c>
      <c r="R2825" s="11">
        <v>18</v>
      </c>
    </row>
    <row r="2826" spans="1:18">
      <c r="A2826" t="str">
        <f t="shared" si="44"/>
        <v>18-2016030418-20_17_20</v>
      </c>
      <c r="B2826" s="11" t="s">
        <v>2122</v>
      </c>
      <c r="C2826" s="11">
        <v>0</v>
      </c>
      <c r="D2826" s="11">
        <v>0</v>
      </c>
      <c r="E2826" s="11">
        <v>0</v>
      </c>
      <c r="F2826" s="11">
        <v>1</v>
      </c>
      <c r="G2826" s="11">
        <v>0</v>
      </c>
      <c r="H2826" s="11">
        <v>0</v>
      </c>
      <c r="I2826" s="11">
        <v>0</v>
      </c>
      <c r="J2826" s="11">
        <v>0</v>
      </c>
      <c r="K2826" s="11">
        <v>0</v>
      </c>
      <c r="L2826" s="11">
        <v>0</v>
      </c>
      <c r="M2826" s="11">
        <v>0</v>
      </c>
      <c r="N2826" s="11">
        <v>0</v>
      </c>
      <c r="O2826" s="11">
        <v>0</v>
      </c>
      <c r="P2826" s="11">
        <v>1</v>
      </c>
      <c r="Q2826" s="11">
        <v>2016030418</v>
      </c>
      <c r="R2826" s="11">
        <v>18</v>
      </c>
    </row>
    <row r="2827" spans="1:18">
      <c r="A2827" t="str">
        <f t="shared" si="44"/>
        <v>18-2016030418-20_18_26</v>
      </c>
      <c r="B2827" s="11" t="s">
        <v>2124</v>
      </c>
      <c r="C2827" s="11">
        <v>0</v>
      </c>
      <c r="D2827" s="11">
        <v>1</v>
      </c>
      <c r="E2827" s="11">
        <v>0</v>
      </c>
      <c r="F2827" s="11">
        <v>1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1</v>
      </c>
      <c r="M2827" s="11">
        <v>1</v>
      </c>
      <c r="N2827" s="11">
        <v>0</v>
      </c>
      <c r="O2827" s="11">
        <v>0</v>
      </c>
      <c r="P2827" s="11">
        <v>0</v>
      </c>
      <c r="Q2827" s="11">
        <v>2016030418</v>
      </c>
      <c r="R2827" s="11">
        <v>18</v>
      </c>
    </row>
    <row r="2828" spans="1:18">
      <c r="A2828" t="str">
        <f t="shared" si="44"/>
        <v>18-2016030418-20_23_25</v>
      </c>
      <c r="B2828" s="11" t="s">
        <v>2125</v>
      </c>
      <c r="C2828" s="11">
        <v>0</v>
      </c>
      <c r="D2828" s="11">
        <v>0</v>
      </c>
      <c r="E2828" s="11">
        <v>0</v>
      </c>
      <c r="F2828" s="11">
        <v>1</v>
      </c>
      <c r="G2828" s="11">
        <v>0</v>
      </c>
      <c r="H2828" s="11">
        <v>0</v>
      </c>
      <c r="I2828" s="11">
        <v>0</v>
      </c>
      <c r="J2828" s="11">
        <v>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11">
        <v>1</v>
      </c>
      <c r="Q2828" s="11">
        <v>2016030418</v>
      </c>
      <c r="R2828" s="11">
        <v>18</v>
      </c>
    </row>
    <row r="2829" spans="1:18">
      <c r="A2829" t="str">
        <f t="shared" si="44"/>
        <v>18-2016030418-20_28_25</v>
      </c>
      <c r="B2829" s="11" t="s">
        <v>2127</v>
      </c>
      <c r="C2829" s="11">
        <v>0</v>
      </c>
      <c r="D2829" s="11">
        <v>0</v>
      </c>
      <c r="E2829" s="11">
        <v>0</v>
      </c>
      <c r="F2829" s="11">
        <v>1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1</v>
      </c>
      <c r="Q2829" s="11">
        <v>2016030418</v>
      </c>
      <c r="R2829" s="11">
        <v>18</v>
      </c>
    </row>
    <row r="2830" spans="1:18">
      <c r="A2830" t="str">
        <f t="shared" si="44"/>
        <v>18-2016030418-20_33_24</v>
      </c>
      <c r="B2830" s="11" t="s">
        <v>2129</v>
      </c>
      <c r="C2830" s="11">
        <v>0</v>
      </c>
      <c r="D2830" s="11">
        <v>0</v>
      </c>
      <c r="E2830" s="11">
        <v>0</v>
      </c>
      <c r="F2830" s="11">
        <v>1</v>
      </c>
      <c r="G2830" s="11">
        <v>0</v>
      </c>
      <c r="H2830" s="11">
        <v>0</v>
      </c>
      <c r="I2830" s="11">
        <v>0</v>
      </c>
      <c r="J2830" s="11">
        <v>0</v>
      </c>
      <c r="K2830" s="11">
        <v>0</v>
      </c>
      <c r="L2830" s="11">
        <v>0</v>
      </c>
      <c r="M2830" s="11">
        <v>0</v>
      </c>
      <c r="N2830" s="11">
        <v>0</v>
      </c>
      <c r="O2830" s="11">
        <v>0</v>
      </c>
      <c r="P2830" s="11">
        <v>1</v>
      </c>
      <c r="Q2830" s="11">
        <v>2016030418</v>
      </c>
      <c r="R2830" s="11">
        <v>18</v>
      </c>
    </row>
    <row r="2831" spans="1:18">
      <c r="A2831" t="str">
        <f t="shared" si="44"/>
        <v>18-2016030418-20_38_24</v>
      </c>
      <c r="B2831" s="11" t="s">
        <v>2131</v>
      </c>
      <c r="C2831" s="11">
        <v>0</v>
      </c>
      <c r="D2831" s="11">
        <v>1</v>
      </c>
      <c r="E2831" s="11">
        <v>0</v>
      </c>
      <c r="F2831" s="11">
        <v>1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1</v>
      </c>
      <c r="M2831" s="11">
        <v>1</v>
      </c>
      <c r="N2831" s="11">
        <v>0</v>
      </c>
      <c r="O2831" s="11">
        <v>0</v>
      </c>
      <c r="P2831" s="11">
        <v>0</v>
      </c>
      <c r="Q2831" s="11">
        <v>2016030418</v>
      </c>
      <c r="R2831" s="11">
        <v>18</v>
      </c>
    </row>
    <row r="2832" spans="1:18">
      <c r="A2832" t="str">
        <f t="shared" si="44"/>
        <v>18-2016030418-20_43_23</v>
      </c>
      <c r="B2832" s="11" t="s">
        <v>2132</v>
      </c>
      <c r="C2832" s="11">
        <v>0</v>
      </c>
      <c r="D2832" s="11">
        <v>0</v>
      </c>
      <c r="E2832" s="11">
        <v>0</v>
      </c>
      <c r="F2832" s="11">
        <v>1</v>
      </c>
      <c r="G2832" s="11">
        <v>0</v>
      </c>
      <c r="H2832" s="11">
        <v>0</v>
      </c>
      <c r="I2832" s="11">
        <v>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0</v>
      </c>
      <c r="P2832" s="11">
        <v>1</v>
      </c>
      <c r="Q2832" s="11">
        <v>2016030418</v>
      </c>
      <c r="R2832" s="11">
        <v>18</v>
      </c>
    </row>
    <row r="2833" spans="1:18">
      <c r="A2833" t="str">
        <f t="shared" si="44"/>
        <v>18-2016030418-20_48_23</v>
      </c>
      <c r="B2833" s="11" t="s">
        <v>2133</v>
      </c>
      <c r="C2833" s="11">
        <v>0</v>
      </c>
      <c r="D2833" s="11">
        <v>0</v>
      </c>
      <c r="E2833" s="11">
        <v>0</v>
      </c>
      <c r="F2833" s="11">
        <v>1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1</v>
      </c>
      <c r="Q2833" s="11">
        <v>2016030418</v>
      </c>
      <c r="R2833" s="11">
        <v>18</v>
      </c>
    </row>
    <row r="2834" spans="1:18">
      <c r="A2834" t="str">
        <f t="shared" si="44"/>
        <v>18-2016030418-20_53_23</v>
      </c>
      <c r="B2834" s="11" t="s">
        <v>2134</v>
      </c>
      <c r="C2834" s="11">
        <v>0</v>
      </c>
      <c r="D2834" s="11">
        <v>0</v>
      </c>
      <c r="E2834" s="11">
        <v>0</v>
      </c>
      <c r="F2834" s="11">
        <v>1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11">
        <v>1</v>
      </c>
      <c r="Q2834" s="11">
        <v>2016030418</v>
      </c>
      <c r="R2834" s="11">
        <v>18</v>
      </c>
    </row>
    <row r="2835" spans="1:18">
      <c r="A2835" t="str">
        <f t="shared" si="44"/>
        <v>18-2016030418-20_58_22</v>
      </c>
      <c r="B2835" s="11" t="s">
        <v>5312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1</v>
      </c>
      <c r="P2835" s="11">
        <v>0</v>
      </c>
      <c r="Q2835" s="11">
        <v>2016030418</v>
      </c>
      <c r="R2835" s="11">
        <v>18</v>
      </c>
    </row>
    <row r="2836" spans="1:18">
      <c r="A2836" t="str">
        <f t="shared" si="44"/>
        <v>18-2016030418-21_03_22</v>
      </c>
      <c r="B2836" s="11" t="s">
        <v>2135</v>
      </c>
      <c r="C2836" s="11">
        <v>0</v>
      </c>
      <c r="D2836" s="11">
        <v>0</v>
      </c>
      <c r="E2836" s="11">
        <v>0</v>
      </c>
      <c r="F2836" s="11">
        <v>1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11">
        <v>1</v>
      </c>
      <c r="Q2836" s="11">
        <v>2016030418</v>
      </c>
      <c r="R2836" s="11">
        <v>18</v>
      </c>
    </row>
    <row r="2837" spans="1:18">
      <c r="A2837" t="str">
        <f t="shared" si="44"/>
        <v>18-2016030418-21_08_21</v>
      </c>
      <c r="B2837" s="11" t="s">
        <v>4750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1</v>
      </c>
      <c r="P2837" s="11">
        <v>0</v>
      </c>
      <c r="Q2837" s="11">
        <v>2016030418</v>
      </c>
      <c r="R2837" s="11">
        <v>18</v>
      </c>
    </row>
    <row r="2838" spans="1:18">
      <c r="A2838" t="str">
        <f t="shared" si="44"/>
        <v>18-2016030418-21_13_21</v>
      </c>
      <c r="B2838" s="11" t="s">
        <v>2136</v>
      </c>
      <c r="C2838" s="11">
        <v>0</v>
      </c>
      <c r="D2838" s="11">
        <v>0</v>
      </c>
      <c r="E2838" s="11">
        <v>0</v>
      </c>
      <c r="F2838" s="11">
        <v>1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1</v>
      </c>
      <c r="Q2838" s="11">
        <v>2016030418</v>
      </c>
      <c r="R2838" s="11">
        <v>18</v>
      </c>
    </row>
    <row r="2839" spans="1:18">
      <c r="A2839" t="str">
        <f t="shared" si="44"/>
        <v>18-2016030418-21_18_21</v>
      </c>
      <c r="B2839" s="11" t="s">
        <v>2137</v>
      </c>
      <c r="C2839" s="11">
        <v>0</v>
      </c>
      <c r="D2839" s="11">
        <v>0</v>
      </c>
      <c r="E2839" s="11">
        <v>0</v>
      </c>
      <c r="F2839" s="11">
        <v>1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1</v>
      </c>
      <c r="Q2839" s="11">
        <v>2016030418</v>
      </c>
      <c r="R2839" s="11">
        <v>18</v>
      </c>
    </row>
    <row r="2840" spans="1:18">
      <c r="A2840" t="str">
        <f t="shared" si="44"/>
        <v>18-2016030418-21_23_20</v>
      </c>
      <c r="B2840" s="11" t="s">
        <v>2138</v>
      </c>
      <c r="C2840" s="11">
        <v>0</v>
      </c>
      <c r="D2840" s="11">
        <v>0</v>
      </c>
      <c r="E2840" s="11">
        <v>0</v>
      </c>
      <c r="F2840" s="11">
        <v>1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1</v>
      </c>
      <c r="Q2840" s="11">
        <v>2016030418</v>
      </c>
      <c r="R2840" s="11">
        <v>18</v>
      </c>
    </row>
    <row r="2841" spans="1:18">
      <c r="A2841" t="str">
        <f t="shared" si="44"/>
        <v>18-2016030418-21_28_20</v>
      </c>
      <c r="B2841" s="11" t="s">
        <v>2139</v>
      </c>
      <c r="C2841" s="11">
        <v>0</v>
      </c>
      <c r="D2841" s="11">
        <v>0</v>
      </c>
      <c r="E2841" s="11">
        <v>0</v>
      </c>
      <c r="F2841" s="11">
        <v>1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1</v>
      </c>
      <c r="Q2841" s="11">
        <v>2016030418</v>
      </c>
      <c r="R2841" s="11">
        <v>18</v>
      </c>
    </row>
    <row r="2842" spans="1:18">
      <c r="A2842" t="str">
        <f t="shared" si="44"/>
        <v>18-2016030518-13_55_29</v>
      </c>
      <c r="B2842" s="11" t="s">
        <v>1839</v>
      </c>
      <c r="C2842" s="11">
        <v>0</v>
      </c>
      <c r="D2842" s="11">
        <v>0</v>
      </c>
      <c r="E2842" s="11">
        <v>0</v>
      </c>
      <c r="F2842" s="11">
        <v>1</v>
      </c>
      <c r="G2842" s="11">
        <v>0</v>
      </c>
      <c r="H2842" s="11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1</v>
      </c>
      <c r="Q2842" s="11">
        <v>2016030518</v>
      </c>
      <c r="R2842" s="11">
        <v>18</v>
      </c>
    </row>
    <row r="2843" spans="1:18">
      <c r="A2843" t="str">
        <f t="shared" si="44"/>
        <v>18-2016030518-14_05_28</v>
      </c>
      <c r="B2843" s="11" t="s">
        <v>1841</v>
      </c>
      <c r="C2843" s="11">
        <v>0</v>
      </c>
      <c r="D2843" s="11">
        <v>0</v>
      </c>
      <c r="E2843" s="11">
        <v>0</v>
      </c>
      <c r="F2843" s="11">
        <v>1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1</v>
      </c>
      <c r="Q2843" s="11">
        <v>2016030518</v>
      </c>
      <c r="R2843" s="11">
        <v>18</v>
      </c>
    </row>
    <row r="2844" spans="1:18">
      <c r="A2844" t="str">
        <f t="shared" si="44"/>
        <v>18-2016030518-14_15_27</v>
      </c>
      <c r="B2844" s="11" t="s">
        <v>1843</v>
      </c>
      <c r="C2844" s="11">
        <v>0</v>
      </c>
      <c r="D2844" s="11">
        <v>0</v>
      </c>
      <c r="E2844" s="11">
        <v>0</v>
      </c>
      <c r="F2844" s="11">
        <v>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0</v>
      </c>
      <c r="M2844" s="11">
        <v>1</v>
      </c>
      <c r="N2844" s="11">
        <v>0</v>
      </c>
      <c r="O2844" s="11">
        <v>0</v>
      </c>
      <c r="P2844" s="11">
        <v>1</v>
      </c>
      <c r="Q2844" s="11">
        <v>2016030518</v>
      </c>
      <c r="R2844" s="11">
        <v>18</v>
      </c>
    </row>
    <row r="2845" spans="1:18">
      <c r="A2845" t="str">
        <f t="shared" si="44"/>
        <v>18-2016030518-14_20_27</v>
      </c>
      <c r="B2845" s="11" t="s">
        <v>1844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1</v>
      </c>
      <c r="N2845" s="11">
        <v>0</v>
      </c>
      <c r="O2845" s="11">
        <v>0</v>
      </c>
      <c r="P2845" s="11">
        <v>1</v>
      </c>
      <c r="Q2845" s="11">
        <v>2016030518</v>
      </c>
      <c r="R2845" s="11">
        <v>18</v>
      </c>
    </row>
    <row r="2846" spans="1:18">
      <c r="A2846" t="str">
        <f t="shared" si="44"/>
        <v>18-2016030518-14_41_20</v>
      </c>
      <c r="B2846" s="11" t="s">
        <v>2140</v>
      </c>
      <c r="C2846" s="11">
        <v>0</v>
      </c>
      <c r="D2846" s="11">
        <v>0</v>
      </c>
      <c r="E2846" s="11">
        <v>0</v>
      </c>
      <c r="F2846" s="11">
        <v>1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1</v>
      </c>
      <c r="Q2846" s="11">
        <v>2016030518</v>
      </c>
      <c r="R2846" s="11">
        <v>18</v>
      </c>
    </row>
    <row r="2847" spans="1:18">
      <c r="A2847" t="str">
        <f t="shared" si="44"/>
        <v>18-2016030518-14_46_19</v>
      </c>
      <c r="B2847" s="11" t="s">
        <v>2141</v>
      </c>
      <c r="C2847" s="11">
        <v>0</v>
      </c>
      <c r="D2847" s="11">
        <v>0</v>
      </c>
      <c r="E2847" s="11">
        <v>0</v>
      </c>
      <c r="F2847" s="11">
        <v>1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1</v>
      </c>
      <c r="Q2847" s="11">
        <v>2016030518</v>
      </c>
      <c r="R2847" s="11">
        <v>18</v>
      </c>
    </row>
    <row r="2848" spans="1:18">
      <c r="A2848" t="str">
        <f t="shared" si="44"/>
        <v>18-2016030518-14_51_19</v>
      </c>
      <c r="B2848" s="11" t="s">
        <v>2142</v>
      </c>
      <c r="C2848" s="11">
        <v>0</v>
      </c>
      <c r="D2848" s="11">
        <v>0</v>
      </c>
      <c r="E2848" s="11">
        <v>0</v>
      </c>
      <c r="F2848" s="11">
        <v>0</v>
      </c>
      <c r="G2848" s="11">
        <v>0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1</v>
      </c>
      <c r="N2848" s="11">
        <v>0</v>
      </c>
      <c r="O2848" s="11">
        <v>0</v>
      </c>
      <c r="P2848" s="11">
        <v>1</v>
      </c>
      <c r="Q2848" s="11">
        <v>2016030518</v>
      </c>
      <c r="R2848" s="11">
        <v>18</v>
      </c>
    </row>
    <row r="2849" spans="1:18">
      <c r="A2849" t="str">
        <f t="shared" si="44"/>
        <v>18-2016030518-14_56_18</v>
      </c>
      <c r="B2849" s="11" t="s">
        <v>2143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1</v>
      </c>
      <c r="N2849" s="11">
        <v>0</v>
      </c>
      <c r="O2849" s="11">
        <v>0</v>
      </c>
      <c r="P2849" s="11">
        <v>1</v>
      </c>
      <c r="Q2849" s="11">
        <v>2016030518</v>
      </c>
      <c r="R2849" s="11">
        <v>18</v>
      </c>
    </row>
    <row r="2850" spans="1:18">
      <c r="A2850" t="str">
        <f t="shared" si="44"/>
        <v>18-2016030518-15_01_18</v>
      </c>
      <c r="B2850" s="11" t="s">
        <v>2146</v>
      </c>
      <c r="C2850" s="11">
        <v>0</v>
      </c>
      <c r="D2850" s="11">
        <v>0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0</v>
      </c>
      <c r="M2850" s="11">
        <v>1</v>
      </c>
      <c r="N2850" s="11">
        <v>0</v>
      </c>
      <c r="O2850" s="11">
        <v>0</v>
      </c>
      <c r="P2850" s="11">
        <v>1</v>
      </c>
      <c r="Q2850" s="11">
        <v>2016030518</v>
      </c>
      <c r="R2850" s="11">
        <v>18</v>
      </c>
    </row>
    <row r="2851" spans="1:18">
      <c r="A2851" t="str">
        <f t="shared" si="44"/>
        <v>18-2016030518-15_06_18</v>
      </c>
      <c r="B2851" s="11" t="s">
        <v>2147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1</v>
      </c>
      <c r="N2851" s="11">
        <v>0</v>
      </c>
      <c r="O2851" s="11">
        <v>0</v>
      </c>
      <c r="P2851" s="11">
        <v>1</v>
      </c>
      <c r="Q2851" s="11">
        <v>2016030518</v>
      </c>
      <c r="R2851" s="11">
        <v>18</v>
      </c>
    </row>
    <row r="2852" spans="1:18">
      <c r="A2852" t="str">
        <f t="shared" si="44"/>
        <v>18-2016030518-15_11_17</v>
      </c>
      <c r="B2852" s="11" t="s">
        <v>2148</v>
      </c>
      <c r="C2852" s="11">
        <v>0</v>
      </c>
      <c r="D2852" s="11">
        <v>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0</v>
      </c>
      <c r="M2852" s="11">
        <v>1</v>
      </c>
      <c r="N2852" s="11">
        <v>0</v>
      </c>
      <c r="O2852" s="11">
        <v>0</v>
      </c>
      <c r="P2852" s="11">
        <v>1</v>
      </c>
      <c r="Q2852" s="11">
        <v>2016030518</v>
      </c>
      <c r="R2852" s="11">
        <v>18</v>
      </c>
    </row>
    <row r="2853" spans="1:18">
      <c r="A2853" t="str">
        <f t="shared" si="44"/>
        <v>18-2016030518-15_16_17</v>
      </c>
      <c r="B2853" s="11" t="s">
        <v>2149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1</v>
      </c>
      <c r="N2853" s="11">
        <v>0</v>
      </c>
      <c r="O2853" s="11">
        <v>0</v>
      </c>
      <c r="P2853" s="11">
        <v>1</v>
      </c>
      <c r="Q2853" s="11">
        <v>2016030518</v>
      </c>
      <c r="R2853" s="11">
        <v>18</v>
      </c>
    </row>
    <row r="2854" spans="1:18">
      <c r="A2854" t="str">
        <f t="shared" si="44"/>
        <v>18-2016030518-15_21_16</v>
      </c>
      <c r="B2854" s="11" t="s">
        <v>2150</v>
      </c>
      <c r="C2854" s="11">
        <v>0</v>
      </c>
      <c r="D2854" s="11">
        <v>0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0</v>
      </c>
      <c r="M2854" s="11">
        <v>1</v>
      </c>
      <c r="N2854" s="11">
        <v>0</v>
      </c>
      <c r="O2854" s="11">
        <v>0</v>
      </c>
      <c r="P2854" s="11">
        <v>1</v>
      </c>
      <c r="Q2854" s="11">
        <v>2016030518</v>
      </c>
      <c r="R2854" s="11">
        <v>18</v>
      </c>
    </row>
    <row r="2855" spans="1:18">
      <c r="A2855" t="str">
        <f t="shared" si="44"/>
        <v>18-2016030518-15_26_16</v>
      </c>
      <c r="B2855" s="11" t="s">
        <v>2151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1</v>
      </c>
      <c r="N2855" s="11">
        <v>0</v>
      </c>
      <c r="O2855" s="11">
        <v>0</v>
      </c>
      <c r="P2855" s="11">
        <v>1</v>
      </c>
      <c r="Q2855" s="11">
        <v>2016030518</v>
      </c>
      <c r="R2855" s="11">
        <v>18</v>
      </c>
    </row>
    <row r="2856" spans="1:18">
      <c r="A2856" t="str">
        <f t="shared" si="44"/>
        <v>18-2016030518-15_31_16</v>
      </c>
      <c r="B2856" s="11" t="s">
        <v>2152</v>
      </c>
      <c r="C2856" s="11">
        <v>0</v>
      </c>
      <c r="D2856" s="11">
        <v>0</v>
      </c>
      <c r="E2856" s="11">
        <v>0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0</v>
      </c>
      <c r="L2856" s="11">
        <v>0</v>
      </c>
      <c r="M2856" s="11">
        <v>1</v>
      </c>
      <c r="N2856" s="11">
        <v>0</v>
      </c>
      <c r="O2856" s="11">
        <v>0</v>
      </c>
      <c r="P2856" s="11">
        <v>1</v>
      </c>
      <c r="Q2856" s="11">
        <v>2016030518</v>
      </c>
      <c r="R2856" s="11">
        <v>18</v>
      </c>
    </row>
    <row r="2857" spans="1:18">
      <c r="A2857" t="str">
        <f t="shared" si="44"/>
        <v>18-2016030518-15_36_15</v>
      </c>
      <c r="B2857" s="11" t="s">
        <v>2153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1</v>
      </c>
      <c r="N2857" s="11">
        <v>0</v>
      </c>
      <c r="O2857" s="11">
        <v>0</v>
      </c>
      <c r="P2857" s="11">
        <v>1</v>
      </c>
      <c r="Q2857" s="11">
        <v>2016030518</v>
      </c>
      <c r="R2857" s="11">
        <v>18</v>
      </c>
    </row>
    <row r="2858" spans="1:18">
      <c r="A2858" t="str">
        <f t="shared" si="44"/>
        <v>18-2016030518-15_41_15</v>
      </c>
      <c r="B2858" s="11" t="s">
        <v>2154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1</v>
      </c>
      <c r="N2858" s="11">
        <v>0</v>
      </c>
      <c r="O2858" s="11">
        <v>0</v>
      </c>
      <c r="P2858" s="11">
        <v>1</v>
      </c>
      <c r="Q2858" s="11">
        <v>2016030518</v>
      </c>
      <c r="R2858" s="11">
        <v>18</v>
      </c>
    </row>
    <row r="2859" spans="1:18">
      <c r="A2859" t="str">
        <f t="shared" si="44"/>
        <v>18-2016030518-15_46_14</v>
      </c>
      <c r="B2859" s="11" t="s">
        <v>5313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1</v>
      </c>
      <c r="P2859" s="11">
        <v>0</v>
      </c>
      <c r="Q2859" s="11">
        <v>2016030518</v>
      </c>
      <c r="R2859" s="11">
        <v>18</v>
      </c>
    </row>
    <row r="2860" spans="1:18">
      <c r="A2860" t="str">
        <f t="shared" si="44"/>
        <v>18-2016030518-15_51_14</v>
      </c>
      <c r="B2860" s="11" t="s">
        <v>2155</v>
      </c>
      <c r="C2860" s="11">
        <v>0</v>
      </c>
      <c r="D2860" s="11">
        <v>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0</v>
      </c>
      <c r="L2860" s="11">
        <v>0</v>
      </c>
      <c r="M2860" s="11">
        <v>1</v>
      </c>
      <c r="N2860" s="11">
        <v>0</v>
      </c>
      <c r="O2860" s="11">
        <v>0</v>
      </c>
      <c r="P2860" s="11">
        <v>1</v>
      </c>
      <c r="Q2860" s="11">
        <v>2016030518</v>
      </c>
      <c r="R2860" s="11">
        <v>18</v>
      </c>
    </row>
    <row r="2861" spans="1:18">
      <c r="A2861" t="str">
        <f t="shared" si="44"/>
        <v>18-2016030518-15_56_14</v>
      </c>
      <c r="B2861" s="11" t="s">
        <v>2156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1</v>
      </c>
      <c r="N2861" s="11">
        <v>0</v>
      </c>
      <c r="O2861" s="11">
        <v>0</v>
      </c>
      <c r="P2861" s="11">
        <v>1</v>
      </c>
      <c r="Q2861" s="11">
        <v>2016030518</v>
      </c>
      <c r="R2861" s="11">
        <v>18</v>
      </c>
    </row>
    <row r="2862" spans="1:18">
      <c r="A2862" t="str">
        <f t="shared" si="44"/>
        <v>18-2016030518-16_23_33</v>
      </c>
      <c r="B2862" s="11" t="s">
        <v>2157</v>
      </c>
      <c r="C2862" s="11">
        <v>0</v>
      </c>
      <c r="D2862" s="11">
        <v>0</v>
      </c>
      <c r="E2862" s="11">
        <v>0</v>
      </c>
      <c r="F2862" s="11">
        <v>0</v>
      </c>
      <c r="G2862" s="11">
        <v>0</v>
      </c>
      <c r="H2862" s="11">
        <v>0</v>
      </c>
      <c r="I2862" s="11">
        <v>0</v>
      </c>
      <c r="J2862" s="11">
        <v>0</v>
      </c>
      <c r="K2862" s="11">
        <v>0</v>
      </c>
      <c r="L2862" s="11">
        <v>0</v>
      </c>
      <c r="M2862" s="11">
        <v>1</v>
      </c>
      <c r="N2862" s="11">
        <v>0</v>
      </c>
      <c r="O2862" s="11">
        <v>0</v>
      </c>
      <c r="P2862" s="11">
        <v>1</v>
      </c>
      <c r="Q2862" s="11">
        <v>2016030518</v>
      </c>
      <c r="R2862" s="11">
        <v>18</v>
      </c>
    </row>
    <row r="2863" spans="1:18">
      <c r="A2863" t="str">
        <f t="shared" si="44"/>
        <v>18-2016030518-16_28_33</v>
      </c>
      <c r="B2863" s="11" t="s">
        <v>2158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1</v>
      </c>
      <c r="N2863" s="11">
        <v>0</v>
      </c>
      <c r="O2863" s="11">
        <v>0</v>
      </c>
      <c r="P2863" s="11">
        <v>1</v>
      </c>
      <c r="Q2863" s="11">
        <v>2016030518</v>
      </c>
      <c r="R2863" s="11">
        <v>18</v>
      </c>
    </row>
    <row r="2864" spans="1:18">
      <c r="A2864" t="str">
        <f t="shared" si="44"/>
        <v>18-2016030518-16_33_33</v>
      </c>
      <c r="B2864" s="11" t="s">
        <v>2159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1</v>
      </c>
      <c r="N2864" s="11">
        <v>0</v>
      </c>
      <c r="O2864" s="11">
        <v>0</v>
      </c>
      <c r="P2864" s="11">
        <v>1</v>
      </c>
      <c r="Q2864" s="11">
        <v>2016030518</v>
      </c>
      <c r="R2864" s="11">
        <v>18</v>
      </c>
    </row>
    <row r="2865" spans="1:18">
      <c r="A2865" t="str">
        <f t="shared" si="44"/>
        <v>18-2016030518-16_38_32</v>
      </c>
      <c r="B2865" s="11" t="s">
        <v>2160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1</v>
      </c>
      <c r="N2865" s="11">
        <v>0</v>
      </c>
      <c r="O2865" s="11">
        <v>0</v>
      </c>
      <c r="P2865" s="11">
        <v>1</v>
      </c>
      <c r="Q2865" s="11">
        <v>2016030518</v>
      </c>
      <c r="R2865" s="11">
        <v>18</v>
      </c>
    </row>
    <row r="2866" spans="1:18">
      <c r="A2866" t="str">
        <f t="shared" si="44"/>
        <v>18-2016030518-16_43_32</v>
      </c>
      <c r="B2866" s="11" t="s">
        <v>2161</v>
      </c>
      <c r="C2866" s="11">
        <v>0</v>
      </c>
      <c r="D2866" s="11">
        <v>0</v>
      </c>
      <c r="E2866" s="11">
        <v>0</v>
      </c>
      <c r="F2866" s="11">
        <v>0</v>
      </c>
      <c r="G2866" s="11">
        <v>0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1</v>
      </c>
      <c r="N2866" s="11">
        <v>0</v>
      </c>
      <c r="O2866" s="11">
        <v>0</v>
      </c>
      <c r="P2866" s="11">
        <v>1</v>
      </c>
      <c r="Q2866" s="11">
        <v>2016030518</v>
      </c>
      <c r="R2866" s="11">
        <v>18</v>
      </c>
    </row>
    <row r="2867" spans="1:18">
      <c r="A2867" t="str">
        <f t="shared" si="44"/>
        <v>18-2016030518-16_48_31</v>
      </c>
      <c r="B2867" s="11" t="s">
        <v>2162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1</v>
      </c>
      <c r="N2867" s="11">
        <v>0</v>
      </c>
      <c r="O2867" s="11">
        <v>0</v>
      </c>
      <c r="P2867" s="11">
        <v>1</v>
      </c>
      <c r="Q2867" s="11">
        <v>2016030518</v>
      </c>
      <c r="R2867" s="11">
        <v>18</v>
      </c>
    </row>
    <row r="2868" spans="1:18">
      <c r="A2868" t="str">
        <f t="shared" si="44"/>
        <v>18-2016030518-16_53_31</v>
      </c>
      <c r="B2868" s="11" t="s">
        <v>2163</v>
      </c>
      <c r="C2868" s="11">
        <v>0</v>
      </c>
      <c r="D2868" s="11">
        <v>0</v>
      </c>
      <c r="E2868" s="11">
        <v>0</v>
      </c>
      <c r="F2868" s="11">
        <v>0</v>
      </c>
      <c r="G2868" s="11">
        <v>0</v>
      </c>
      <c r="H2868" s="11">
        <v>0</v>
      </c>
      <c r="I2868" s="11">
        <v>0</v>
      </c>
      <c r="J2868" s="11">
        <v>0</v>
      </c>
      <c r="K2868" s="11">
        <v>0</v>
      </c>
      <c r="L2868" s="11">
        <v>0</v>
      </c>
      <c r="M2868" s="11">
        <v>1</v>
      </c>
      <c r="N2868" s="11">
        <v>0</v>
      </c>
      <c r="O2868" s="11">
        <v>0</v>
      </c>
      <c r="P2868" s="11">
        <v>1</v>
      </c>
      <c r="Q2868" s="11">
        <v>2016030518</v>
      </c>
      <c r="R2868" s="11">
        <v>18</v>
      </c>
    </row>
    <row r="2869" spans="1:18">
      <c r="A2869" t="str">
        <f t="shared" si="44"/>
        <v>18-2016030518-16_58_31</v>
      </c>
      <c r="B2869" s="11" t="s">
        <v>2164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1</v>
      </c>
      <c r="N2869" s="11">
        <v>0</v>
      </c>
      <c r="O2869" s="11">
        <v>0</v>
      </c>
      <c r="P2869" s="11">
        <v>1</v>
      </c>
      <c r="Q2869" s="11">
        <v>2016030518</v>
      </c>
      <c r="R2869" s="11">
        <v>18</v>
      </c>
    </row>
    <row r="2870" spans="1:18">
      <c r="A2870" t="str">
        <f t="shared" si="44"/>
        <v>18-2016030518-17_03_30</v>
      </c>
      <c r="B2870" s="11" t="s">
        <v>2165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0</v>
      </c>
      <c r="L2870" s="11">
        <v>0</v>
      </c>
      <c r="M2870" s="11">
        <v>0</v>
      </c>
      <c r="N2870" s="11">
        <v>1</v>
      </c>
      <c r="O2870" s="11">
        <v>0</v>
      </c>
      <c r="P2870" s="11">
        <v>0</v>
      </c>
      <c r="Q2870" s="11">
        <v>2016030518</v>
      </c>
      <c r="R2870" s="11">
        <v>18</v>
      </c>
    </row>
    <row r="2871" spans="1:18">
      <c r="A2871" t="str">
        <f t="shared" si="44"/>
        <v>18-2016030518-17_08_30</v>
      </c>
      <c r="B2871" s="11" t="s">
        <v>2166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1</v>
      </c>
      <c r="N2871" s="11">
        <v>0</v>
      </c>
      <c r="O2871" s="11">
        <v>0</v>
      </c>
      <c r="P2871" s="11">
        <v>1</v>
      </c>
      <c r="Q2871" s="11">
        <v>2016030518</v>
      </c>
      <c r="R2871" s="11">
        <v>18</v>
      </c>
    </row>
    <row r="2872" spans="1:18">
      <c r="A2872" t="str">
        <f t="shared" si="44"/>
        <v>18-2016030518-17_13_29</v>
      </c>
      <c r="B2872" s="11" t="s">
        <v>2167</v>
      </c>
      <c r="C2872" s="11">
        <v>0</v>
      </c>
      <c r="D2872" s="11">
        <v>0</v>
      </c>
      <c r="E2872" s="11">
        <v>0</v>
      </c>
      <c r="F2872" s="11">
        <v>0</v>
      </c>
      <c r="G2872" s="11">
        <v>0</v>
      </c>
      <c r="H2872" s="11">
        <v>0</v>
      </c>
      <c r="I2872" s="11">
        <v>0</v>
      </c>
      <c r="J2872" s="11">
        <v>0</v>
      </c>
      <c r="K2872" s="11">
        <v>0</v>
      </c>
      <c r="L2872" s="11">
        <v>0</v>
      </c>
      <c r="M2872" s="11">
        <v>1</v>
      </c>
      <c r="N2872" s="11">
        <v>0</v>
      </c>
      <c r="O2872" s="11">
        <v>0</v>
      </c>
      <c r="P2872" s="11">
        <v>1</v>
      </c>
      <c r="Q2872" s="11">
        <v>2016030518</v>
      </c>
      <c r="R2872" s="11">
        <v>18</v>
      </c>
    </row>
    <row r="2873" spans="1:18">
      <c r="A2873" t="str">
        <f t="shared" si="44"/>
        <v>18-2016030518-17_18_29</v>
      </c>
      <c r="B2873" s="11" t="s">
        <v>2170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1</v>
      </c>
      <c r="N2873" s="11">
        <v>0</v>
      </c>
      <c r="O2873" s="11">
        <v>0</v>
      </c>
      <c r="P2873" s="11">
        <v>1</v>
      </c>
      <c r="Q2873" s="11">
        <v>2016030518</v>
      </c>
      <c r="R2873" s="11">
        <v>18</v>
      </c>
    </row>
    <row r="2874" spans="1:18">
      <c r="A2874" t="str">
        <f t="shared" si="44"/>
        <v>18-2016030518-17_23_29</v>
      </c>
      <c r="B2874" s="11" t="s">
        <v>2172</v>
      </c>
      <c r="C2874" s="11">
        <v>0</v>
      </c>
      <c r="D2874" s="11">
        <v>0</v>
      </c>
      <c r="E2874" s="11">
        <v>0</v>
      </c>
      <c r="F2874" s="11">
        <v>0</v>
      </c>
      <c r="G2874" s="11">
        <v>0</v>
      </c>
      <c r="H2874" s="11">
        <v>0</v>
      </c>
      <c r="I2874" s="11">
        <v>0</v>
      </c>
      <c r="J2874" s="11">
        <v>0</v>
      </c>
      <c r="K2874" s="11">
        <v>0</v>
      </c>
      <c r="L2874" s="11">
        <v>0</v>
      </c>
      <c r="M2874" s="11">
        <v>1</v>
      </c>
      <c r="N2874" s="11">
        <v>0</v>
      </c>
      <c r="O2874" s="11">
        <v>0</v>
      </c>
      <c r="P2874" s="11">
        <v>1</v>
      </c>
      <c r="Q2874" s="11">
        <v>2016030518</v>
      </c>
      <c r="R2874" s="11">
        <v>18</v>
      </c>
    </row>
    <row r="2875" spans="1:18">
      <c r="A2875" t="str">
        <f t="shared" si="44"/>
        <v>18-2016030518-17_28_28</v>
      </c>
      <c r="B2875" s="11" t="s">
        <v>2173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1</v>
      </c>
      <c r="N2875" s="11">
        <v>0</v>
      </c>
      <c r="O2875" s="11">
        <v>0</v>
      </c>
      <c r="P2875" s="11">
        <v>1</v>
      </c>
      <c r="Q2875" s="11">
        <v>2016030518</v>
      </c>
      <c r="R2875" s="11">
        <v>18</v>
      </c>
    </row>
    <row r="2876" spans="1:18">
      <c r="A2876" t="str">
        <f t="shared" si="44"/>
        <v>18-2016030518-17_33_28</v>
      </c>
      <c r="B2876" s="11" t="s">
        <v>2174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0</v>
      </c>
      <c r="L2876" s="11">
        <v>0</v>
      </c>
      <c r="M2876" s="11">
        <v>1</v>
      </c>
      <c r="N2876" s="11">
        <v>0</v>
      </c>
      <c r="O2876" s="11">
        <v>0</v>
      </c>
      <c r="P2876" s="11">
        <v>1</v>
      </c>
      <c r="Q2876" s="11">
        <v>2016030518</v>
      </c>
      <c r="R2876" s="11">
        <v>18</v>
      </c>
    </row>
    <row r="2877" spans="1:18">
      <c r="A2877" t="str">
        <f t="shared" si="44"/>
        <v>18-2016030518-17_38_27</v>
      </c>
      <c r="B2877" s="11" t="s">
        <v>2175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1</v>
      </c>
      <c r="N2877" s="11">
        <v>0</v>
      </c>
      <c r="O2877" s="11">
        <v>0</v>
      </c>
      <c r="P2877" s="11">
        <v>1</v>
      </c>
      <c r="Q2877" s="11">
        <v>2016030518</v>
      </c>
      <c r="R2877" s="11">
        <v>18</v>
      </c>
    </row>
    <row r="2878" spans="1:18">
      <c r="A2878" t="str">
        <f t="shared" si="44"/>
        <v>18-2016030518-17_43_27</v>
      </c>
      <c r="B2878" s="11" t="s">
        <v>2176</v>
      </c>
      <c r="C2878" s="11">
        <v>0</v>
      </c>
      <c r="D2878" s="11">
        <v>0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0</v>
      </c>
      <c r="L2878" s="11">
        <v>0</v>
      </c>
      <c r="M2878" s="11">
        <v>1</v>
      </c>
      <c r="N2878" s="11">
        <v>0</v>
      </c>
      <c r="O2878" s="11">
        <v>0</v>
      </c>
      <c r="P2878" s="11">
        <v>1</v>
      </c>
      <c r="Q2878" s="11">
        <v>2016030518</v>
      </c>
      <c r="R2878" s="11">
        <v>18</v>
      </c>
    </row>
    <row r="2879" spans="1:18">
      <c r="A2879" t="str">
        <f t="shared" si="44"/>
        <v>18-2016030518-17_48_27</v>
      </c>
      <c r="B2879" s="11" t="s">
        <v>2179</v>
      </c>
      <c r="C2879" s="11">
        <v>0</v>
      </c>
      <c r="D2879" s="11">
        <v>0</v>
      </c>
      <c r="E2879" s="11">
        <v>0</v>
      </c>
      <c r="F2879" s="11">
        <v>1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1</v>
      </c>
      <c r="Q2879" s="11">
        <v>2016030518</v>
      </c>
      <c r="R2879" s="11">
        <v>18</v>
      </c>
    </row>
    <row r="2880" spans="1:18">
      <c r="A2880" t="str">
        <f t="shared" si="44"/>
        <v>18-2016030518-17_53_26</v>
      </c>
      <c r="B2880" s="11" t="s">
        <v>2180</v>
      </c>
      <c r="C2880" s="11">
        <v>0</v>
      </c>
      <c r="D2880" s="11">
        <v>0</v>
      </c>
      <c r="E2880" s="11">
        <v>0</v>
      </c>
      <c r="F2880" s="11">
        <v>0</v>
      </c>
      <c r="G2880" s="11">
        <v>0</v>
      </c>
      <c r="H2880" s="11">
        <v>0</v>
      </c>
      <c r="I2880" s="11">
        <v>0</v>
      </c>
      <c r="J2880" s="11">
        <v>0</v>
      </c>
      <c r="K2880" s="11">
        <v>0</v>
      </c>
      <c r="L2880" s="11">
        <v>0</v>
      </c>
      <c r="M2880" s="11">
        <v>0</v>
      </c>
      <c r="N2880" s="11">
        <v>1</v>
      </c>
      <c r="O2880" s="11">
        <v>0</v>
      </c>
      <c r="P2880" s="11">
        <v>0</v>
      </c>
      <c r="Q2880" s="11">
        <v>2016030518</v>
      </c>
      <c r="R2880" s="11">
        <v>18</v>
      </c>
    </row>
    <row r="2881" spans="1:18">
      <c r="A2881" t="str">
        <f t="shared" si="44"/>
        <v>18-2016030518-17_58_26</v>
      </c>
      <c r="B2881" s="11" t="s">
        <v>2181</v>
      </c>
      <c r="C2881" s="11">
        <v>0</v>
      </c>
      <c r="D2881" s="11">
        <v>0</v>
      </c>
      <c r="E2881" s="11">
        <v>0</v>
      </c>
      <c r="F2881" s="11">
        <v>1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1</v>
      </c>
      <c r="Q2881" s="11">
        <v>2016030518</v>
      </c>
      <c r="R2881" s="11">
        <v>18</v>
      </c>
    </row>
    <row r="2882" spans="1:18">
      <c r="A2882" t="str">
        <f t="shared" ref="A2882:A2945" si="45">R2882&amp;"-"&amp;Q2882&amp;"-"&amp;B2882</f>
        <v>18-2016030518-18_03_25</v>
      </c>
      <c r="B2882" s="11" t="s">
        <v>2182</v>
      </c>
      <c r="C2882" s="11">
        <v>0</v>
      </c>
      <c r="D2882" s="11">
        <v>0</v>
      </c>
      <c r="E2882" s="11">
        <v>0</v>
      </c>
      <c r="F2882" s="11">
        <v>1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1</v>
      </c>
      <c r="Q2882" s="11">
        <v>2016030518</v>
      </c>
      <c r="R2882" s="11">
        <v>18</v>
      </c>
    </row>
    <row r="2883" spans="1:18">
      <c r="A2883" t="str">
        <f t="shared" si="45"/>
        <v>18-2016030518-18_08_25</v>
      </c>
      <c r="B2883" s="11" t="s">
        <v>2183</v>
      </c>
      <c r="C2883" s="11">
        <v>0</v>
      </c>
      <c r="D2883" s="11">
        <v>0</v>
      </c>
      <c r="E2883" s="11">
        <v>0</v>
      </c>
      <c r="F2883" s="11">
        <v>1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1</v>
      </c>
      <c r="Q2883" s="11">
        <v>2016030518</v>
      </c>
      <c r="R2883" s="11">
        <v>18</v>
      </c>
    </row>
    <row r="2884" spans="1:18">
      <c r="A2884" t="str">
        <f t="shared" si="45"/>
        <v>18-2016030518-18_13_24</v>
      </c>
      <c r="B2884" s="11" t="s">
        <v>2185</v>
      </c>
      <c r="C2884" s="11">
        <v>0</v>
      </c>
      <c r="D2884" s="11">
        <v>0</v>
      </c>
      <c r="E2884" s="11">
        <v>0</v>
      </c>
      <c r="F2884" s="11">
        <v>0</v>
      </c>
      <c r="G2884" s="11">
        <v>0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0</v>
      </c>
      <c r="N2884" s="11">
        <v>1</v>
      </c>
      <c r="O2884" s="11">
        <v>0</v>
      </c>
      <c r="P2884" s="11">
        <v>0</v>
      </c>
      <c r="Q2884" s="11">
        <v>2016030518</v>
      </c>
      <c r="R2884" s="11">
        <v>18</v>
      </c>
    </row>
    <row r="2885" spans="1:18">
      <c r="A2885" t="str">
        <f t="shared" si="45"/>
        <v>18-2016030518-18_18_24</v>
      </c>
      <c r="B2885" s="11" t="s">
        <v>2186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1</v>
      </c>
      <c r="O2885" s="11">
        <v>0</v>
      </c>
      <c r="P2885" s="11">
        <v>0</v>
      </c>
      <c r="Q2885" s="11">
        <v>2016030518</v>
      </c>
      <c r="R2885" s="11">
        <v>18</v>
      </c>
    </row>
    <row r="2886" spans="1:18">
      <c r="A2886" t="str">
        <f t="shared" si="45"/>
        <v>18-2016030518-18_23_24</v>
      </c>
      <c r="B2886" s="11" t="s">
        <v>2187</v>
      </c>
      <c r="C2886" s="11">
        <v>0</v>
      </c>
      <c r="D2886" s="11">
        <v>0</v>
      </c>
      <c r="E2886" s="11">
        <v>0</v>
      </c>
      <c r="F2886" s="11">
        <v>0</v>
      </c>
      <c r="G2886" s="11">
        <v>0</v>
      </c>
      <c r="H2886" s="11">
        <v>0</v>
      </c>
      <c r="I2886" s="11">
        <v>0</v>
      </c>
      <c r="J2886" s="11">
        <v>0</v>
      </c>
      <c r="K2886" s="11">
        <v>0</v>
      </c>
      <c r="L2886" s="11">
        <v>0</v>
      </c>
      <c r="M2886" s="11">
        <v>0</v>
      </c>
      <c r="N2886" s="11">
        <v>1</v>
      </c>
      <c r="O2886" s="11">
        <v>0</v>
      </c>
      <c r="P2886" s="11">
        <v>0</v>
      </c>
      <c r="Q2886" s="11">
        <v>2016030518</v>
      </c>
      <c r="R2886" s="11">
        <v>18</v>
      </c>
    </row>
    <row r="2887" spans="1:18">
      <c r="A2887" t="str">
        <f t="shared" si="45"/>
        <v>18-2016030518-18_28_23</v>
      </c>
      <c r="B2887" s="11" t="s">
        <v>2188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1</v>
      </c>
      <c r="O2887" s="11">
        <v>0</v>
      </c>
      <c r="P2887" s="11">
        <v>0</v>
      </c>
      <c r="Q2887" s="11">
        <v>2016030518</v>
      </c>
      <c r="R2887" s="11">
        <v>18</v>
      </c>
    </row>
    <row r="2888" spans="1:18">
      <c r="A2888" t="str">
        <f t="shared" si="45"/>
        <v>18-2016030518-18_33_23</v>
      </c>
      <c r="B2888" s="11" t="s">
        <v>2189</v>
      </c>
      <c r="C2888" s="11">
        <v>0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1</v>
      </c>
      <c r="O2888" s="11">
        <v>0</v>
      </c>
      <c r="P2888" s="11">
        <v>0</v>
      </c>
      <c r="Q2888" s="11">
        <v>2016030518</v>
      </c>
      <c r="R2888" s="11">
        <v>18</v>
      </c>
    </row>
    <row r="2889" spans="1:18">
      <c r="A2889" t="str">
        <f t="shared" si="45"/>
        <v>18-2016030518-18_38_22</v>
      </c>
      <c r="B2889" s="11" t="s">
        <v>2190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1</v>
      </c>
      <c r="O2889" s="11">
        <v>0</v>
      </c>
      <c r="P2889" s="11">
        <v>0</v>
      </c>
      <c r="Q2889" s="11">
        <v>2016030518</v>
      </c>
      <c r="R2889" s="11">
        <v>18</v>
      </c>
    </row>
    <row r="2890" spans="1:18">
      <c r="A2890" t="str">
        <f t="shared" si="45"/>
        <v>18-2016030518-18_43_22</v>
      </c>
      <c r="B2890" s="11" t="s">
        <v>2191</v>
      </c>
      <c r="C2890" s="11">
        <v>0</v>
      </c>
      <c r="D2890" s="11">
        <v>0</v>
      </c>
      <c r="E2890" s="11">
        <v>0</v>
      </c>
      <c r="F2890" s="11">
        <v>1</v>
      </c>
      <c r="G2890" s="11">
        <v>0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0</v>
      </c>
      <c r="N2890" s="11">
        <v>0</v>
      </c>
      <c r="O2890" s="11">
        <v>0</v>
      </c>
      <c r="P2890" s="11">
        <v>1</v>
      </c>
      <c r="Q2890" s="11">
        <v>2016030518</v>
      </c>
      <c r="R2890" s="11">
        <v>18</v>
      </c>
    </row>
    <row r="2891" spans="1:18">
      <c r="A2891" t="str">
        <f t="shared" si="45"/>
        <v>18-2016030518-18_48_22</v>
      </c>
      <c r="B2891" s="11" t="s">
        <v>2192</v>
      </c>
      <c r="C2891" s="11">
        <v>0</v>
      </c>
      <c r="D2891" s="11">
        <v>0</v>
      </c>
      <c r="E2891" s="11">
        <v>0</v>
      </c>
      <c r="F2891" s="11">
        <v>1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1</v>
      </c>
      <c r="Q2891" s="11">
        <v>2016030518</v>
      </c>
      <c r="R2891" s="11">
        <v>18</v>
      </c>
    </row>
    <row r="2892" spans="1:18">
      <c r="A2892" t="str">
        <f t="shared" si="45"/>
        <v>18-2016030518-18_53_21</v>
      </c>
      <c r="B2892" s="11" t="s">
        <v>2193</v>
      </c>
      <c r="C2892" s="11">
        <v>0</v>
      </c>
      <c r="D2892" s="11">
        <v>0</v>
      </c>
      <c r="E2892" s="11">
        <v>0</v>
      </c>
      <c r="F2892" s="11">
        <v>1</v>
      </c>
      <c r="G2892" s="11"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0</v>
      </c>
      <c r="P2892" s="11">
        <v>1</v>
      </c>
      <c r="Q2892" s="11">
        <v>2016030518</v>
      </c>
      <c r="R2892" s="11">
        <v>18</v>
      </c>
    </row>
    <row r="2893" spans="1:18">
      <c r="A2893" t="str">
        <f t="shared" si="45"/>
        <v>18-2016030518-18_58_21</v>
      </c>
      <c r="B2893" s="11" t="s">
        <v>2194</v>
      </c>
      <c r="C2893" s="11">
        <v>0</v>
      </c>
      <c r="D2893" s="11">
        <v>0</v>
      </c>
      <c r="E2893" s="11">
        <v>0</v>
      </c>
      <c r="F2893" s="11">
        <v>1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1</v>
      </c>
      <c r="Q2893" s="11">
        <v>2016030518</v>
      </c>
      <c r="R2893" s="11">
        <v>18</v>
      </c>
    </row>
    <row r="2894" spans="1:18">
      <c r="A2894" t="str">
        <f t="shared" si="45"/>
        <v>18-2016030518-19_03_20</v>
      </c>
      <c r="B2894" s="11" t="s">
        <v>603</v>
      </c>
      <c r="C2894" s="11">
        <v>0</v>
      </c>
      <c r="D2894" s="11">
        <v>0</v>
      </c>
      <c r="E2894" s="11">
        <v>0</v>
      </c>
      <c r="F2894" s="11">
        <v>1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1</v>
      </c>
      <c r="Q2894" s="11">
        <v>2016030518</v>
      </c>
      <c r="R2894" s="11">
        <v>18</v>
      </c>
    </row>
    <row r="2895" spans="1:18">
      <c r="A2895" t="str">
        <f t="shared" si="45"/>
        <v>18-2016030518-19_08_20</v>
      </c>
      <c r="B2895" s="11" t="s">
        <v>607</v>
      </c>
      <c r="C2895" s="11">
        <v>0</v>
      </c>
      <c r="D2895" s="11">
        <v>0</v>
      </c>
      <c r="E2895" s="11">
        <v>0</v>
      </c>
      <c r="F2895" s="11">
        <v>1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1</v>
      </c>
      <c r="Q2895" s="11">
        <v>2016030518</v>
      </c>
      <c r="R2895" s="11">
        <v>18</v>
      </c>
    </row>
    <row r="2896" spans="1:18">
      <c r="A2896" t="str">
        <f t="shared" si="45"/>
        <v>18-2016030518-19_13_19</v>
      </c>
      <c r="B2896" s="11" t="s">
        <v>2196</v>
      </c>
      <c r="C2896" s="11">
        <v>0</v>
      </c>
      <c r="D2896" s="11">
        <v>0</v>
      </c>
      <c r="E2896" s="11">
        <v>0</v>
      </c>
      <c r="F2896" s="11">
        <v>1</v>
      </c>
      <c r="G2896" s="11">
        <v>0</v>
      </c>
      <c r="H2896" s="11">
        <v>0</v>
      </c>
      <c r="I2896" s="11">
        <v>0</v>
      </c>
      <c r="J2896" s="11">
        <v>0</v>
      </c>
      <c r="K2896" s="11">
        <v>0</v>
      </c>
      <c r="L2896" s="11">
        <v>0</v>
      </c>
      <c r="M2896" s="11">
        <v>0</v>
      </c>
      <c r="N2896" s="11">
        <v>0</v>
      </c>
      <c r="O2896" s="11">
        <v>0</v>
      </c>
      <c r="P2896" s="11">
        <v>1</v>
      </c>
      <c r="Q2896" s="11">
        <v>2016030518</v>
      </c>
      <c r="R2896" s="11">
        <v>18</v>
      </c>
    </row>
    <row r="2897" spans="1:18">
      <c r="A2897" t="str">
        <f t="shared" si="45"/>
        <v>18-2016030518-19_18_19</v>
      </c>
      <c r="B2897" s="11" t="s">
        <v>2199</v>
      </c>
      <c r="C2897" s="11">
        <v>0</v>
      </c>
      <c r="D2897" s="11">
        <v>0</v>
      </c>
      <c r="E2897" s="11">
        <v>0</v>
      </c>
      <c r="F2897" s="11">
        <v>1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1</v>
      </c>
      <c r="Q2897" s="11">
        <v>2016030518</v>
      </c>
      <c r="R2897" s="11">
        <v>18</v>
      </c>
    </row>
    <row r="2898" spans="1:18">
      <c r="A2898" t="str">
        <f t="shared" si="45"/>
        <v>18-2016030518-19_23_19</v>
      </c>
      <c r="B2898" s="11" t="s">
        <v>2200</v>
      </c>
      <c r="C2898" s="11">
        <v>0</v>
      </c>
      <c r="D2898" s="11">
        <v>0</v>
      </c>
      <c r="E2898" s="11">
        <v>0</v>
      </c>
      <c r="F2898" s="11">
        <v>1</v>
      </c>
      <c r="G2898" s="11">
        <v>0</v>
      </c>
      <c r="H2898" s="11">
        <v>0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11">
        <v>0</v>
      </c>
      <c r="P2898" s="11">
        <v>1</v>
      </c>
      <c r="Q2898" s="11">
        <v>2016030518</v>
      </c>
      <c r="R2898" s="11">
        <v>18</v>
      </c>
    </row>
    <row r="2899" spans="1:18">
      <c r="A2899" t="str">
        <f t="shared" si="45"/>
        <v>18-2016030518-19_28_18</v>
      </c>
      <c r="B2899" s="11" t="s">
        <v>2202</v>
      </c>
      <c r="C2899" s="11">
        <v>0</v>
      </c>
      <c r="D2899" s="11">
        <v>0</v>
      </c>
      <c r="E2899" s="11">
        <v>0</v>
      </c>
      <c r="F2899" s="11">
        <v>1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1</v>
      </c>
      <c r="Q2899" s="11">
        <v>2016030518</v>
      </c>
      <c r="R2899" s="11">
        <v>18</v>
      </c>
    </row>
    <row r="2900" spans="1:18">
      <c r="A2900" t="str">
        <f t="shared" si="45"/>
        <v>18-2016030518-19_33_18</v>
      </c>
      <c r="B2900" s="11" t="s">
        <v>2204</v>
      </c>
      <c r="C2900" s="11">
        <v>0</v>
      </c>
      <c r="D2900" s="11">
        <v>0</v>
      </c>
      <c r="E2900" s="11">
        <v>0</v>
      </c>
      <c r="F2900" s="11">
        <v>1</v>
      </c>
      <c r="G2900" s="11">
        <v>0</v>
      </c>
      <c r="H2900" s="11">
        <v>0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>
        <v>0</v>
      </c>
      <c r="O2900" s="11">
        <v>0</v>
      </c>
      <c r="P2900" s="11">
        <v>1</v>
      </c>
      <c r="Q2900" s="11">
        <v>2016030518</v>
      </c>
      <c r="R2900" s="11">
        <v>18</v>
      </c>
    </row>
    <row r="2901" spans="1:18">
      <c r="A2901" t="str">
        <f t="shared" si="45"/>
        <v>18-2016030518-19_38_17</v>
      </c>
      <c r="B2901" s="11" t="s">
        <v>2205</v>
      </c>
      <c r="C2901" s="11">
        <v>0</v>
      </c>
      <c r="D2901" s="11">
        <v>0</v>
      </c>
      <c r="E2901" s="11">
        <v>0</v>
      </c>
      <c r="F2901" s="11">
        <v>1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1</v>
      </c>
      <c r="Q2901" s="11">
        <v>2016030518</v>
      </c>
      <c r="R2901" s="11">
        <v>18</v>
      </c>
    </row>
    <row r="2902" spans="1:18">
      <c r="A2902" t="str">
        <f t="shared" si="45"/>
        <v>18-2016030518-19_43_17</v>
      </c>
      <c r="B2902" s="11" t="s">
        <v>2206</v>
      </c>
      <c r="C2902" s="11">
        <v>0</v>
      </c>
      <c r="D2902" s="11">
        <v>0</v>
      </c>
      <c r="E2902" s="11">
        <v>0</v>
      </c>
      <c r="F2902" s="11">
        <v>1</v>
      </c>
      <c r="G2902" s="11">
        <v>0</v>
      </c>
      <c r="H2902" s="11">
        <v>0</v>
      </c>
      <c r="I2902" s="11">
        <v>0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11">
        <v>1</v>
      </c>
      <c r="Q2902" s="11">
        <v>2016030518</v>
      </c>
      <c r="R2902" s="11">
        <v>18</v>
      </c>
    </row>
    <row r="2903" spans="1:18">
      <c r="A2903" t="str">
        <f t="shared" si="45"/>
        <v>18-2016030518-19_48_17</v>
      </c>
      <c r="B2903" s="11" t="s">
        <v>2207</v>
      </c>
      <c r="C2903" s="11">
        <v>0</v>
      </c>
      <c r="D2903" s="11">
        <v>0</v>
      </c>
      <c r="E2903" s="11">
        <v>0</v>
      </c>
      <c r="F2903" s="11">
        <v>1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1</v>
      </c>
      <c r="Q2903" s="11">
        <v>2016030518</v>
      </c>
      <c r="R2903" s="11">
        <v>18</v>
      </c>
    </row>
    <row r="2904" spans="1:18">
      <c r="A2904" t="str">
        <f t="shared" si="45"/>
        <v>18-2016030518-19_53_16</v>
      </c>
      <c r="B2904" s="11" t="s">
        <v>2208</v>
      </c>
      <c r="C2904" s="11">
        <v>0</v>
      </c>
      <c r="D2904" s="11">
        <v>0</v>
      </c>
      <c r="E2904" s="11">
        <v>0</v>
      </c>
      <c r="F2904" s="11">
        <v>1</v>
      </c>
      <c r="G2904" s="11">
        <v>0</v>
      </c>
      <c r="H2904" s="11">
        <v>0</v>
      </c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1">
        <v>0</v>
      </c>
      <c r="O2904" s="11">
        <v>0</v>
      </c>
      <c r="P2904" s="11">
        <v>1</v>
      </c>
      <c r="Q2904" s="11">
        <v>2016030518</v>
      </c>
      <c r="R2904" s="11">
        <v>18</v>
      </c>
    </row>
    <row r="2905" spans="1:18">
      <c r="A2905" t="str">
        <f t="shared" si="45"/>
        <v>18-2016030518-19_58_16</v>
      </c>
      <c r="B2905" s="11" t="s">
        <v>2209</v>
      </c>
      <c r="C2905" s="11">
        <v>0</v>
      </c>
      <c r="D2905" s="11">
        <v>0</v>
      </c>
      <c r="E2905" s="11">
        <v>0</v>
      </c>
      <c r="F2905" s="11">
        <v>1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1</v>
      </c>
      <c r="Q2905" s="11">
        <v>2016030518</v>
      </c>
      <c r="R2905" s="11">
        <v>18</v>
      </c>
    </row>
    <row r="2906" spans="1:18">
      <c r="A2906" t="str">
        <f t="shared" si="45"/>
        <v>18-2016030518-20_03_15</v>
      </c>
      <c r="B2906" s="11" t="s">
        <v>2210</v>
      </c>
      <c r="C2906" s="11">
        <v>0</v>
      </c>
      <c r="D2906" s="11">
        <v>0</v>
      </c>
      <c r="E2906" s="11">
        <v>0</v>
      </c>
      <c r="F2906" s="11">
        <v>1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11">
        <v>1</v>
      </c>
      <c r="Q2906" s="11">
        <v>2016030518</v>
      </c>
      <c r="R2906" s="11">
        <v>18</v>
      </c>
    </row>
    <row r="2907" spans="1:18">
      <c r="A2907" t="str">
        <f t="shared" si="45"/>
        <v>18-2016030518-20_08_15</v>
      </c>
      <c r="B2907" s="11" t="s">
        <v>2211</v>
      </c>
      <c r="C2907" s="11">
        <v>0</v>
      </c>
      <c r="D2907" s="11">
        <v>0</v>
      </c>
      <c r="E2907" s="11">
        <v>0</v>
      </c>
      <c r="F2907" s="11">
        <v>1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1</v>
      </c>
      <c r="Q2907" s="11">
        <v>2016030518</v>
      </c>
      <c r="R2907" s="11">
        <v>18</v>
      </c>
    </row>
    <row r="2908" spans="1:18">
      <c r="A2908" t="str">
        <f t="shared" si="45"/>
        <v>18-2016030518-20_13_15</v>
      </c>
      <c r="B2908" s="11" t="s">
        <v>2212</v>
      </c>
      <c r="C2908" s="11">
        <v>0</v>
      </c>
      <c r="D2908" s="11">
        <v>0</v>
      </c>
      <c r="E2908" s="11">
        <v>0</v>
      </c>
      <c r="F2908" s="11">
        <v>1</v>
      </c>
      <c r="G2908" s="11">
        <v>0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1</v>
      </c>
      <c r="Q2908" s="11">
        <v>2016030518</v>
      </c>
      <c r="R2908" s="11">
        <v>18</v>
      </c>
    </row>
    <row r="2909" spans="1:18">
      <c r="A2909" t="str">
        <f t="shared" si="45"/>
        <v>18-2016030518-20_18_14</v>
      </c>
      <c r="B2909" s="11" t="s">
        <v>2214</v>
      </c>
      <c r="C2909" s="11">
        <v>0</v>
      </c>
      <c r="D2909" s="11">
        <v>0</v>
      </c>
      <c r="E2909" s="11">
        <v>0</v>
      </c>
      <c r="F2909" s="11">
        <v>1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1</v>
      </c>
      <c r="Q2909" s="11">
        <v>2016030518</v>
      </c>
      <c r="R2909" s="11">
        <v>18</v>
      </c>
    </row>
    <row r="2910" spans="1:18">
      <c r="A2910" t="str">
        <f t="shared" si="45"/>
        <v>18-2016030518-20_23_14</v>
      </c>
      <c r="B2910" s="11" t="s">
        <v>2215</v>
      </c>
      <c r="C2910" s="11">
        <v>0</v>
      </c>
      <c r="D2910" s="11">
        <v>0</v>
      </c>
      <c r="E2910" s="11">
        <v>0</v>
      </c>
      <c r="F2910" s="11">
        <v>1</v>
      </c>
      <c r="G2910" s="11">
        <v>0</v>
      </c>
      <c r="H2910" s="11">
        <v>0</v>
      </c>
      <c r="I2910" s="11">
        <v>0</v>
      </c>
      <c r="J2910" s="11">
        <v>0</v>
      </c>
      <c r="K2910" s="11">
        <v>0</v>
      </c>
      <c r="L2910" s="11">
        <v>0</v>
      </c>
      <c r="M2910" s="11">
        <v>0</v>
      </c>
      <c r="N2910" s="11">
        <v>0</v>
      </c>
      <c r="O2910" s="11">
        <v>0</v>
      </c>
      <c r="P2910" s="11">
        <v>1</v>
      </c>
      <c r="Q2910" s="11">
        <v>2016030518</v>
      </c>
      <c r="R2910" s="11">
        <v>18</v>
      </c>
    </row>
    <row r="2911" spans="1:18">
      <c r="A2911" t="str">
        <f t="shared" si="45"/>
        <v>18-2016030518-20_28_13</v>
      </c>
      <c r="B2911" s="11" t="s">
        <v>2216</v>
      </c>
      <c r="C2911" s="11">
        <v>0</v>
      </c>
      <c r="D2911" s="11">
        <v>0</v>
      </c>
      <c r="E2911" s="11">
        <v>0</v>
      </c>
      <c r="F2911" s="11">
        <v>1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1</v>
      </c>
      <c r="Q2911" s="11">
        <v>2016030518</v>
      </c>
      <c r="R2911" s="11">
        <v>18</v>
      </c>
    </row>
    <row r="2912" spans="1:18">
      <c r="A2912" t="str">
        <f t="shared" si="45"/>
        <v>18-2016030518-20_33_13</v>
      </c>
      <c r="B2912" s="11" t="s">
        <v>2218</v>
      </c>
      <c r="C2912" s="11">
        <v>0</v>
      </c>
      <c r="D2912" s="11">
        <v>0</v>
      </c>
      <c r="E2912" s="11">
        <v>0</v>
      </c>
      <c r="F2912" s="11">
        <v>1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1</v>
      </c>
      <c r="Q2912" s="11">
        <v>2016030518</v>
      </c>
      <c r="R2912" s="11">
        <v>18</v>
      </c>
    </row>
    <row r="2913" spans="1:18">
      <c r="A2913" t="str">
        <f t="shared" si="45"/>
        <v>18-2016030518-20_38_13</v>
      </c>
      <c r="B2913" s="11" t="s">
        <v>2219</v>
      </c>
      <c r="C2913" s="11">
        <v>0</v>
      </c>
      <c r="D2913" s="11">
        <v>0</v>
      </c>
      <c r="E2913" s="11">
        <v>0</v>
      </c>
      <c r="F2913" s="11">
        <v>1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1</v>
      </c>
      <c r="Q2913" s="11">
        <v>2016030518</v>
      </c>
      <c r="R2913" s="11">
        <v>18</v>
      </c>
    </row>
    <row r="2914" spans="1:18">
      <c r="A2914" t="str">
        <f t="shared" si="45"/>
        <v>18-2016030518-20_43_12</v>
      </c>
      <c r="B2914" s="11" t="s">
        <v>2221</v>
      </c>
      <c r="C2914" s="11">
        <v>0</v>
      </c>
      <c r="D2914" s="11">
        <v>0</v>
      </c>
      <c r="E2914" s="11">
        <v>0</v>
      </c>
      <c r="F2914" s="11">
        <v>1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1</v>
      </c>
      <c r="Q2914" s="11">
        <v>2016030518</v>
      </c>
      <c r="R2914" s="11">
        <v>18</v>
      </c>
    </row>
    <row r="2915" spans="1:18">
      <c r="A2915" t="str">
        <f t="shared" si="45"/>
        <v>18-2016030518-20_48_12</v>
      </c>
      <c r="B2915" s="11" t="s">
        <v>2222</v>
      </c>
      <c r="C2915" s="11">
        <v>0</v>
      </c>
      <c r="D2915" s="11">
        <v>0</v>
      </c>
      <c r="E2915" s="11">
        <v>0</v>
      </c>
      <c r="F2915" s="11">
        <v>1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1</v>
      </c>
      <c r="Q2915" s="11">
        <v>2016030518</v>
      </c>
      <c r="R2915" s="11">
        <v>18</v>
      </c>
    </row>
    <row r="2916" spans="1:18">
      <c r="A2916" t="str">
        <f t="shared" si="45"/>
        <v>18-2016030518-20_53_11</v>
      </c>
      <c r="B2916" s="11" t="s">
        <v>2223</v>
      </c>
      <c r="C2916" s="11">
        <v>0</v>
      </c>
      <c r="D2916" s="11">
        <v>0</v>
      </c>
      <c r="E2916" s="11">
        <v>0</v>
      </c>
      <c r="F2916" s="11">
        <v>0</v>
      </c>
      <c r="G2916" s="11">
        <v>0</v>
      </c>
      <c r="H2916" s="11">
        <v>0</v>
      </c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1</v>
      </c>
      <c r="O2916" s="11">
        <v>0</v>
      </c>
      <c r="P2916" s="11">
        <v>0</v>
      </c>
      <c r="Q2916" s="11">
        <v>2016030518</v>
      </c>
      <c r="R2916" s="11">
        <v>18</v>
      </c>
    </row>
    <row r="2917" spans="1:18">
      <c r="A2917" t="str">
        <f t="shared" si="45"/>
        <v>18-2016030518-20_58_11</v>
      </c>
      <c r="B2917" s="11" t="s">
        <v>2224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1</v>
      </c>
      <c r="O2917" s="11">
        <v>0</v>
      </c>
      <c r="P2917" s="11">
        <v>0</v>
      </c>
      <c r="Q2917" s="11">
        <v>2016030518</v>
      </c>
      <c r="R2917" s="11">
        <v>18</v>
      </c>
    </row>
    <row r="2918" spans="1:18">
      <c r="A2918" t="str">
        <f t="shared" si="45"/>
        <v>18-2016030518-21_03_11</v>
      </c>
      <c r="B2918" s="11" t="s">
        <v>2225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1</v>
      </c>
      <c r="O2918" s="11">
        <v>0</v>
      </c>
      <c r="P2918" s="11">
        <v>0</v>
      </c>
      <c r="Q2918" s="11">
        <v>2016030518</v>
      </c>
      <c r="R2918" s="11">
        <v>18</v>
      </c>
    </row>
    <row r="2919" spans="1:18">
      <c r="A2919" t="str">
        <f t="shared" si="45"/>
        <v>18-2016030518-21_08_10</v>
      </c>
      <c r="B2919" s="11" t="s">
        <v>2226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1</v>
      </c>
      <c r="O2919" s="11">
        <v>0</v>
      </c>
      <c r="P2919" s="11">
        <v>0</v>
      </c>
      <c r="Q2919" s="11">
        <v>2016030518</v>
      </c>
      <c r="R2919" s="11">
        <v>18</v>
      </c>
    </row>
    <row r="2920" spans="1:18">
      <c r="A2920" t="str">
        <f t="shared" si="45"/>
        <v>18-2016030518-21_13_10</v>
      </c>
      <c r="B2920" s="11" t="s">
        <v>2227</v>
      </c>
      <c r="C2920" s="11">
        <v>0</v>
      </c>
      <c r="D2920" s="11">
        <v>0</v>
      </c>
      <c r="E2920" s="11">
        <v>0</v>
      </c>
      <c r="F2920" s="11">
        <v>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1</v>
      </c>
      <c r="O2920" s="11">
        <v>0</v>
      </c>
      <c r="P2920" s="11">
        <v>0</v>
      </c>
      <c r="Q2920" s="11">
        <v>2016030518</v>
      </c>
      <c r="R2920" s="11">
        <v>18</v>
      </c>
    </row>
    <row r="2921" spans="1:18">
      <c r="A2921" t="str">
        <f t="shared" si="45"/>
        <v>18-2016030518-21_18_09</v>
      </c>
      <c r="B2921" s="11" t="s">
        <v>2228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1</v>
      </c>
      <c r="O2921" s="11">
        <v>0</v>
      </c>
      <c r="P2921" s="11">
        <v>0</v>
      </c>
      <c r="Q2921" s="11">
        <v>2016030518</v>
      </c>
      <c r="R2921" s="11">
        <v>18</v>
      </c>
    </row>
    <row r="2922" spans="1:18">
      <c r="A2922" t="str">
        <f t="shared" si="45"/>
        <v>18-2016030518-21_23_09</v>
      </c>
      <c r="B2922" s="11" t="s">
        <v>2229</v>
      </c>
      <c r="C2922" s="11">
        <v>0</v>
      </c>
      <c r="D2922" s="11">
        <v>0</v>
      </c>
      <c r="E2922" s="11">
        <v>0</v>
      </c>
      <c r="F2922" s="11">
        <v>0</v>
      </c>
      <c r="G2922" s="11">
        <v>0</v>
      </c>
      <c r="H2922" s="11">
        <v>0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1</v>
      </c>
      <c r="O2922" s="11">
        <v>0</v>
      </c>
      <c r="P2922" s="11">
        <v>0</v>
      </c>
      <c r="Q2922" s="11">
        <v>2016030518</v>
      </c>
      <c r="R2922" s="11">
        <v>18</v>
      </c>
    </row>
    <row r="2923" spans="1:18">
      <c r="A2923" t="str">
        <f t="shared" si="45"/>
        <v>18-2016030518-21_28_08</v>
      </c>
      <c r="B2923" s="11" t="s">
        <v>2230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1</v>
      </c>
      <c r="O2923" s="11">
        <v>0</v>
      </c>
      <c r="P2923" s="11">
        <v>0</v>
      </c>
      <c r="Q2923" s="11">
        <v>2016030518</v>
      </c>
      <c r="R2923" s="11">
        <v>18</v>
      </c>
    </row>
    <row r="2924" spans="1:18">
      <c r="A2924" t="str">
        <f t="shared" si="45"/>
        <v>18-2016030518-21_33_08</v>
      </c>
      <c r="B2924" s="11" t="s">
        <v>2231</v>
      </c>
      <c r="C2924" s="11">
        <v>0</v>
      </c>
      <c r="D2924" s="11">
        <v>0</v>
      </c>
      <c r="E2924" s="11">
        <v>0</v>
      </c>
      <c r="F2924" s="11">
        <v>1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1</v>
      </c>
      <c r="Q2924" s="11">
        <v>2016030518</v>
      </c>
      <c r="R2924" s="11">
        <v>18</v>
      </c>
    </row>
    <row r="2925" spans="1:18">
      <c r="A2925" t="str">
        <f t="shared" si="45"/>
        <v>18-2016030518-21_38_08</v>
      </c>
      <c r="B2925" s="11" t="s">
        <v>2232</v>
      </c>
      <c r="C2925" s="11">
        <v>0</v>
      </c>
      <c r="D2925" s="11">
        <v>0</v>
      </c>
      <c r="E2925" s="11">
        <v>0</v>
      </c>
      <c r="F2925" s="11">
        <v>1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1</v>
      </c>
      <c r="Q2925" s="11">
        <v>2016030518</v>
      </c>
      <c r="R2925" s="11">
        <v>18</v>
      </c>
    </row>
    <row r="2926" spans="1:18">
      <c r="A2926" t="str">
        <f t="shared" si="45"/>
        <v>18-2016030518-21_43_07</v>
      </c>
      <c r="B2926" s="11" t="s">
        <v>2233</v>
      </c>
      <c r="C2926" s="11">
        <v>0</v>
      </c>
      <c r="D2926" s="11">
        <v>0</v>
      </c>
      <c r="E2926" s="11">
        <v>0</v>
      </c>
      <c r="F2926" s="11">
        <v>0</v>
      </c>
      <c r="G2926" s="11">
        <v>0</v>
      </c>
      <c r="H2926" s="11">
        <v>0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>
        <v>1</v>
      </c>
      <c r="O2926" s="11">
        <v>0</v>
      </c>
      <c r="P2926" s="11">
        <v>0</v>
      </c>
      <c r="Q2926" s="11">
        <v>2016030518</v>
      </c>
      <c r="R2926" s="11">
        <v>18</v>
      </c>
    </row>
    <row r="2927" spans="1:18">
      <c r="A2927" t="str">
        <f t="shared" si="45"/>
        <v>18-2016030518-21_48_07</v>
      </c>
      <c r="B2927" s="11" t="s">
        <v>2234</v>
      </c>
      <c r="C2927" s="11">
        <v>0</v>
      </c>
      <c r="D2927" s="11">
        <v>0</v>
      </c>
      <c r="E2927" s="11">
        <v>0</v>
      </c>
      <c r="F2927" s="11">
        <v>1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1</v>
      </c>
      <c r="Q2927" s="11">
        <v>2016030518</v>
      </c>
      <c r="R2927" s="11">
        <v>18</v>
      </c>
    </row>
    <row r="2928" spans="1:18">
      <c r="A2928" t="str">
        <f t="shared" si="45"/>
        <v>18-2016030518-21_53_06</v>
      </c>
      <c r="B2928" s="11" t="s">
        <v>2235</v>
      </c>
      <c r="C2928" s="11">
        <v>0</v>
      </c>
      <c r="D2928" s="11">
        <v>0</v>
      </c>
      <c r="E2928" s="11">
        <v>0</v>
      </c>
      <c r="F2928" s="11">
        <v>1</v>
      </c>
      <c r="G2928" s="11">
        <v>0</v>
      </c>
      <c r="H2928" s="11">
        <v>0</v>
      </c>
      <c r="I2928" s="11">
        <v>0</v>
      </c>
      <c r="J2928" s="11">
        <v>0</v>
      </c>
      <c r="K2928" s="11">
        <v>0</v>
      </c>
      <c r="L2928" s="11">
        <v>0</v>
      </c>
      <c r="M2928" s="11">
        <v>0</v>
      </c>
      <c r="N2928" s="11">
        <v>0</v>
      </c>
      <c r="O2928" s="11">
        <v>0</v>
      </c>
      <c r="P2928" s="11">
        <v>1</v>
      </c>
      <c r="Q2928" s="11">
        <v>2016030518</v>
      </c>
      <c r="R2928" s="11">
        <v>18</v>
      </c>
    </row>
    <row r="2929" spans="1:18">
      <c r="A2929" t="str">
        <f t="shared" si="45"/>
        <v>18-2016030518-21_58_06</v>
      </c>
      <c r="B2929" s="11" t="s">
        <v>2236</v>
      </c>
      <c r="C2929" s="11">
        <v>0</v>
      </c>
      <c r="D2929" s="11">
        <v>0</v>
      </c>
      <c r="E2929" s="11">
        <v>0</v>
      </c>
      <c r="F2929" s="11">
        <v>1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1</v>
      </c>
      <c r="Q2929" s="11">
        <v>2016030518</v>
      </c>
      <c r="R2929" s="11">
        <v>18</v>
      </c>
    </row>
    <row r="2930" spans="1:18">
      <c r="A2930" t="str">
        <f t="shared" si="45"/>
        <v>18-2016030518-22_03_06</v>
      </c>
      <c r="B2930" s="11" t="s">
        <v>2237</v>
      </c>
      <c r="C2930" s="11">
        <v>0</v>
      </c>
      <c r="D2930" s="11">
        <v>0</v>
      </c>
      <c r="E2930" s="11">
        <v>0</v>
      </c>
      <c r="F2930" s="11">
        <v>1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1</v>
      </c>
      <c r="Q2930" s="11">
        <v>2016030518</v>
      </c>
      <c r="R2930" s="11">
        <v>18</v>
      </c>
    </row>
    <row r="2931" spans="1:18">
      <c r="A2931" t="str">
        <f t="shared" si="45"/>
        <v>18-2016030518-22_08_05</v>
      </c>
      <c r="B2931" s="11" t="s">
        <v>2238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1</v>
      </c>
      <c r="O2931" s="11">
        <v>0</v>
      </c>
      <c r="P2931" s="11">
        <v>0</v>
      </c>
      <c r="Q2931" s="11">
        <v>2016030518</v>
      </c>
      <c r="R2931" s="11">
        <v>18</v>
      </c>
    </row>
    <row r="2932" spans="1:18">
      <c r="A2932" t="str">
        <f t="shared" si="45"/>
        <v>18-2016030518-22_13_05</v>
      </c>
      <c r="B2932" s="11" t="s">
        <v>2239</v>
      </c>
      <c r="C2932" s="11">
        <v>0</v>
      </c>
      <c r="D2932" s="11">
        <v>0</v>
      </c>
      <c r="E2932" s="11">
        <v>0</v>
      </c>
      <c r="F2932" s="11">
        <v>1</v>
      </c>
      <c r="G2932" s="11">
        <v>0</v>
      </c>
      <c r="H2932" s="11">
        <v>0</v>
      </c>
      <c r="I2932" s="11">
        <v>0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1</v>
      </c>
      <c r="Q2932" s="11">
        <v>2016030518</v>
      </c>
      <c r="R2932" s="11">
        <v>18</v>
      </c>
    </row>
    <row r="2933" spans="1:18">
      <c r="A2933" t="str">
        <f t="shared" si="45"/>
        <v>18-2016030518-22_18_04</v>
      </c>
      <c r="B2933" s="11" t="s">
        <v>2240</v>
      </c>
      <c r="C2933" s="11">
        <v>0</v>
      </c>
      <c r="D2933" s="11">
        <v>0</v>
      </c>
      <c r="E2933" s="11">
        <v>0</v>
      </c>
      <c r="F2933" s="11">
        <v>1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1</v>
      </c>
      <c r="Q2933" s="11">
        <v>2016030518</v>
      </c>
      <c r="R2933" s="11">
        <v>18</v>
      </c>
    </row>
    <row r="2934" spans="1:18">
      <c r="A2934" t="str">
        <f t="shared" si="45"/>
        <v>18-2016030518-22_23_04</v>
      </c>
      <c r="B2934" s="11" t="s">
        <v>2241</v>
      </c>
      <c r="C2934" s="11">
        <v>0</v>
      </c>
      <c r="D2934" s="11">
        <v>0</v>
      </c>
      <c r="E2934" s="11">
        <v>0</v>
      </c>
      <c r="F2934" s="11">
        <v>1</v>
      </c>
      <c r="G2934" s="11">
        <v>0</v>
      </c>
      <c r="H2934" s="11">
        <v>0</v>
      </c>
      <c r="I2934" s="11">
        <v>0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11">
        <v>0</v>
      </c>
      <c r="P2934" s="11">
        <v>1</v>
      </c>
      <c r="Q2934" s="11">
        <v>2016030518</v>
      </c>
      <c r="R2934" s="11">
        <v>18</v>
      </c>
    </row>
    <row r="2935" spans="1:18">
      <c r="A2935" t="str">
        <f t="shared" si="45"/>
        <v>18-2016030518-22_28_04</v>
      </c>
      <c r="B2935" s="11" t="s">
        <v>2242</v>
      </c>
      <c r="C2935" s="11">
        <v>0</v>
      </c>
      <c r="D2935" s="11">
        <v>0</v>
      </c>
      <c r="E2935" s="11">
        <v>0</v>
      </c>
      <c r="F2935" s="11">
        <v>1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1</v>
      </c>
      <c r="Q2935" s="11">
        <v>2016030518</v>
      </c>
      <c r="R2935" s="11">
        <v>18</v>
      </c>
    </row>
    <row r="2936" spans="1:18">
      <c r="A2936" t="str">
        <f t="shared" si="45"/>
        <v>18-2016030518-22_33_03</v>
      </c>
      <c r="B2936" s="11" t="s">
        <v>2243</v>
      </c>
      <c r="C2936" s="11">
        <v>0</v>
      </c>
      <c r="D2936" s="11">
        <v>0</v>
      </c>
      <c r="E2936" s="11">
        <v>0</v>
      </c>
      <c r="F2936" s="11">
        <v>1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0</v>
      </c>
      <c r="M2936" s="11">
        <v>0</v>
      </c>
      <c r="N2936" s="11">
        <v>0</v>
      </c>
      <c r="O2936" s="11">
        <v>0</v>
      </c>
      <c r="P2936" s="11">
        <v>1</v>
      </c>
      <c r="Q2936" s="11">
        <v>2016030518</v>
      </c>
      <c r="R2936" s="11">
        <v>18</v>
      </c>
    </row>
    <row r="2937" spans="1:18">
      <c r="A2937" t="str">
        <f t="shared" si="45"/>
        <v>18-2016030518-22_38_03</v>
      </c>
      <c r="B2937" s="11" t="s">
        <v>2244</v>
      </c>
      <c r="C2937" s="11">
        <v>0</v>
      </c>
      <c r="D2937" s="11">
        <v>0</v>
      </c>
      <c r="E2937" s="11">
        <v>0</v>
      </c>
      <c r="F2937" s="11">
        <v>1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1</v>
      </c>
      <c r="Q2937" s="11">
        <v>2016030518</v>
      </c>
      <c r="R2937" s="11">
        <v>18</v>
      </c>
    </row>
    <row r="2938" spans="1:18">
      <c r="A2938" t="str">
        <f t="shared" si="45"/>
        <v>18-2016030518-22_43_02</v>
      </c>
      <c r="B2938" s="11" t="s">
        <v>2245</v>
      </c>
      <c r="C2938" s="11">
        <v>0</v>
      </c>
      <c r="D2938" s="11">
        <v>0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1</v>
      </c>
      <c r="O2938" s="11">
        <v>0</v>
      </c>
      <c r="P2938" s="11">
        <v>0</v>
      </c>
      <c r="Q2938" s="11">
        <v>2016030518</v>
      </c>
      <c r="R2938" s="11">
        <v>18</v>
      </c>
    </row>
    <row r="2939" spans="1:18">
      <c r="A2939" t="str">
        <f t="shared" si="45"/>
        <v>18-2016030518-22_48_02</v>
      </c>
      <c r="B2939" s="11" t="s">
        <v>2246</v>
      </c>
      <c r="C2939" s="11">
        <v>0</v>
      </c>
      <c r="D2939" s="11">
        <v>0</v>
      </c>
      <c r="E2939" s="11">
        <v>0</v>
      </c>
      <c r="F2939" s="11">
        <v>1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1</v>
      </c>
      <c r="Q2939" s="11">
        <v>2016030518</v>
      </c>
      <c r="R2939" s="11">
        <v>18</v>
      </c>
    </row>
    <row r="2940" spans="1:18">
      <c r="A2940" t="str">
        <f t="shared" si="45"/>
        <v>18-2016030518-22_53_02</v>
      </c>
      <c r="B2940" s="11" t="s">
        <v>2247</v>
      </c>
      <c r="C2940" s="11">
        <v>0</v>
      </c>
      <c r="D2940" s="11">
        <v>0</v>
      </c>
      <c r="E2940" s="11">
        <v>0</v>
      </c>
      <c r="F2940" s="11">
        <v>1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11">
        <v>1</v>
      </c>
      <c r="Q2940" s="11">
        <v>2016030518</v>
      </c>
      <c r="R2940" s="11">
        <v>18</v>
      </c>
    </row>
    <row r="2941" spans="1:18">
      <c r="A2941" t="str">
        <f t="shared" si="45"/>
        <v>18-2016030518-22_58_01</v>
      </c>
      <c r="B2941" s="11" t="s">
        <v>2248</v>
      </c>
      <c r="C2941" s="11">
        <v>0</v>
      </c>
      <c r="D2941" s="11">
        <v>0</v>
      </c>
      <c r="E2941" s="11">
        <v>0</v>
      </c>
      <c r="F2941" s="11">
        <v>1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1</v>
      </c>
      <c r="Q2941" s="11">
        <v>2016030518</v>
      </c>
      <c r="R2941" s="11">
        <v>18</v>
      </c>
    </row>
    <row r="2942" spans="1:18">
      <c r="A2942" t="str">
        <f t="shared" si="45"/>
        <v>18-2016030518-23_03_01</v>
      </c>
      <c r="B2942" s="11" t="s">
        <v>2249</v>
      </c>
      <c r="C2942" s="11">
        <v>0</v>
      </c>
      <c r="D2942" s="11">
        <v>0</v>
      </c>
      <c r="E2942" s="11">
        <v>0</v>
      </c>
      <c r="F2942" s="11">
        <v>1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1</v>
      </c>
      <c r="Q2942" s="11">
        <v>2016030518</v>
      </c>
      <c r="R2942" s="11">
        <v>18</v>
      </c>
    </row>
    <row r="2943" spans="1:18">
      <c r="A2943" t="str">
        <f t="shared" si="45"/>
        <v>18-2016030518-23_08_00</v>
      </c>
      <c r="B2943" s="11" t="s">
        <v>2250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1</v>
      </c>
      <c r="O2943" s="11">
        <v>0</v>
      </c>
      <c r="P2943" s="11">
        <v>0</v>
      </c>
      <c r="Q2943" s="11">
        <v>2016030518</v>
      </c>
      <c r="R2943" s="11">
        <v>18</v>
      </c>
    </row>
    <row r="2944" spans="1:18">
      <c r="A2944" t="str">
        <f t="shared" si="45"/>
        <v>18-2016030618-11_11_21</v>
      </c>
      <c r="B2944" s="11" t="s">
        <v>2251</v>
      </c>
      <c r="C2944" s="11">
        <v>0</v>
      </c>
      <c r="D2944" s="11">
        <v>0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1</v>
      </c>
      <c r="O2944" s="11">
        <v>0</v>
      </c>
      <c r="P2944" s="11">
        <v>0</v>
      </c>
      <c r="Q2944" s="11">
        <v>2016030618</v>
      </c>
      <c r="R2944" s="11">
        <v>18</v>
      </c>
    </row>
    <row r="2945" spans="1:18">
      <c r="A2945" t="str">
        <f t="shared" si="45"/>
        <v>18-2016030618-11_16_20</v>
      </c>
      <c r="B2945" s="11" t="s">
        <v>2252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1</v>
      </c>
      <c r="O2945" s="11">
        <v>0</v>
      </c>
      <c r="P2945" s="11">
        <v>0</v>
      </c>
      <c r="Q2945" s="11">
        <v>2016030618</v>
      </c>
      <c r="R2945" s="11">
        <v>18</v>
      </c>
    </row>
    <row r="2946" spans="1:18">
      <c r="A2946" t="str">
        <f t="shared" ref="A2946:A3009" si="46">R2946&amp;"-"&amp;Q2946&amp;"-"&amp;B2946</f>
        <v>18-2016030618-11_21_19</v>
      </c>
      <c r="B2946" s="11" t="s">
        <v>2253</v>
      </c>
      <c r="C2946" s="11">
        <v>0</v>
      </c>
      <c r="D2946" s="11">
        <v>0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0</v>
      </c>
      <c r="L2946" s="11">
        <v>0</v>
      </c>
      <c r="M2946" s="11">
        <v>0</v>
      </c>
      <c r="N2946" s="11">
        <v>1</v>
      </c>
      <c r="O2946" s="11">
        <v>0</v>
      </c>
      <c r="P2946" s="11">
        <v>0</v>
      </c>
      <c r="Q2946" s="11">
        <v>2016030618</v>
      </c>
      <c r="R2946" s="11">
        <v>18</v>
      </c>
    </row>
    <row r="2947" spans="1:18">
      <c r="A2947" t="str">
        <f t="shared" si="46"/>
        <v>18-2016030618-11_26_19</v>
      </c>
      <c r="B2947" s="11" t="s">
        <v>2254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1</v>
      </c>
      <c r="O2947" s="11">
        <v>0</v>
      </c>
      <c r="P2947" s="11">
        <v>0</v>
      </c>
      <c r="Q2947" s="11">
        <v>2016030618</v>
      </c>
      <c r="R2947" s="11">
        <v>18</v>
      </c>
    </row>
    <row r="2948" spans="1:18">
      <c r="A2948" t="str">
        <f t="shared" si="46"/>
        <v>18-2016030618-11_31_19</v>
      </c>
      <c r="B2948" s="11" t="s">
        <v>2255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1</v>
      </c>
      <c r="O2948" s="11">
        <v>0</v>
      </c>
      <c r="P2948" s="11">
        <v>0</v>
      </c>
      <c r="Q2948" s="11">
        <v>2016030618</v>
      </c>
      <c r="R2948" s="11">
        <v>18</v>
      </c>
    </row>
    <row r="2949" spans="1:18">
      <c r="A2949" t="str">
        <f t="shared" si="46"/>
        <v>18-2016030618-11_36_18</v>
      </c>
      <c r="B2949" s="11" t="s">
        <v>2256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1</v>
      </c>
      <c r="O2949" s="11">
        <v>0</v>
      </c>
      <c r="P2949" s="11">
        <v>0</v>
      </c>
      <c r="Q2949" s="11">
        <v>2016030618</v>
      </c>
      <c r="R2949" s="11">
        <v>18</v>
      </c>
    </row>
    <row r="2950" spans="1:18">
      <c r="A2950" t="str">
        <f t="shared" si="46"/>
        <v>18-2016030618-11_41_18</v>
      </c>
      <c r="B2950" s="11" t="s">
        <v>2257</v>
      </c>
      <c r="C2950" s="11">
        <v>0</v>
      </c>
      <c r="D2950" s="11">
        <v>0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</v>
      </c>
      <c r="L2950" s="11">
        <v>0</v>
      </c>
      <c r="M2950" s="11">
        <v>0</v>
      </c>
      <c r="N2950" s="11">
        <v>1</v>
      </c>
      <c r="O2950" s="11">
        <v>0</v>
      </c>
      <c r="P2950" s="11">
        <v>0</v>
      </c>
      <c r="Q2950" s="11">
        <v>2016030618</v>
      </c>
      <c r="R2950" s="11">
        <v>18</v>
      </c>
    </row>
    <row r="2951" spans="1:18">
      <c r="A2951" t="str">
        <f t="shared" si="46"/>
        <v>18-2016030618-11_46_17</v>
      </c>
      <c r="B2951" s="11" t="s">
        <v>2258</v>
      </c>
      <c r="C2951" s="11">
        <v>0</v>
      </c>
      <c r="D2951" s="11">
        <v>0</v>
      </c>
      <c r="E2951" s="11">
        <v>0</v>
      </c>
      <c r="F2951" s="11">
        <v>1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1</v>
      </c>
      <c r="Q2951" s="11">
        <v>2016030618</v>
      </c>
      <c r="R2951" s="11">
        <v>18</v>
      </c>
    </row>
    <row r="2952" spans="1:18">
      <c r="A2952" t="str">
        <f t="shared" si="46"/>
        <v>18-2016030618-11_51_17</v>
      </c>
      <c r="B2952" s="11" t="s">
        <v>2259</v>
      </c>
      <c r="C2952" s="11">
        <v>0</v>
      </c>
      <c r="D2952" s="11">
        <v>0</v>
      </c>
      <c r="E2952" s="11">
        <v>0</v>
      </c>
      <c r="F2952" s="11">
        <v>1</v>
      </c>
      <c r="G2952" s="11">
        <v>0</v>
      </c>
      <c r="H2952" s="11">
        <v>0</v>
      </c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1</v>
      </c>
      <c r="Q2952" s="11">
        <v>2016030618</v>
      </c>
      <c r="R2952" s="11">
        <v>18</v>
      </c>
    </row>
    <row r="2953" spans="1:18">
      <c r="A2953" t="str">
        <f t="shared" si="46"/>
        <v>18-2016030618-11_56_17</v>
      </c>
      <c r="B2953" s="11" t="s">
        <v>2260</v>
      </c>
      <c r="C2953" s="11">
        <v>0</v>
      </c>
      <c r="D2953" s="11">
        <v>0</v>
      </c>
      <c r="E2953" s="11">
        <v>0</v>
      </c>
      <c r="F2953" s="11">
        <v>1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1</v>
      </c>
      <c r="Q2953" s="11">
        <v>2016030618</v>
      </c>
      <c r="R2953" s="11">
        <v>18</v>
      </c>
    </row>
    <row r="2954" spans="1:18">
      <c r="A2954" t="str">
        <f t="shared" si="46"/>
        <v>18-2016030618-12_01_16</v>
      </c>
      <c r="B2954" s="11" t="s">
        <v>2261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1</v>
      </c>
      <c r="N2954" s="11">
        <v>0</v>
      </c>
      <c r="O2954" s="11">
        <v>0</v>
      </c>
      <c r="P2954" s="11">
        <v>1</v>
      </c>
      <c r="Q2954" s="11">
        <v>2016030618</v>
      </c>
      <c r="R2954" s="11">
        <v>18</v>
      </c>
    </row>
    <row r="2955" spans="1:18">
      <c r="A2955" t="str">
        <f t="shared" si="46"/>
        <v>18-2016030618-12_06_16</v>
      </c>
      <c r="B2955" s="11" t="s">
        <v>2262</v>
      </c>
      <c r="C2955" s="11">
        <v>0</v>
      </c>
      <c r="D2955" s="11">
        <v>0</v>
      </c>
      <c r="E2955" s="11">
        <v>0</v>
      </c>
      <c r="F2955" s="11">
        <v>1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1</v>
      </c>
      <c r="Q2955" s="11">
        <v>2016030618</v>
      </c>
      <c r="R2955" s="11">
        <v>18</v>
      </c>
    </row>
    <row r="2956" spans="1:18">
      <c r="A2956" t="str">
        <f t="shared" si="46"/>
        <v>18-2016030618-12_11_15</v>
      </c>
      <c r="B2956" s="11" t="s">
        <v>2263</v>
      </c>
      <c r="C2956" s="11">
        <v>0</v>
      </c>
      <c r="D2956" s="11">
        <v>0</v>
      </c>
      <c r="E2956" s="11">
        <v>0</v>
      </c>
      <c r="F2956" s="11">
        <v>1</v>
      </c>
      <c r="G2956" s="11">
        <v>0</v>
      </c>
      <c r="H2956" s="11">
        <v>0</v>
      </c>
      <c r="I2956" s="11">
        <v>0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11">
        <v>0</v>
      </c>
      <c r="P2956" s="11">
        <v>1</v>
      </c>
      <c r="Q2956" s="11">
        <v>2016030618</v>
      </c>
      <c r="R2956" s="11">
        <v>18</v>
      </c>
    </row>
    <row r="2957" spans="1:18">
      <c r="A2957" t="str">
        <f t="shared" si="46"/>
        <v>18-2016030618-12_16_15</v>
      </c>
      <c r="B2957" s="11" t="s">
        <v>2264</v>
      </c>
      <c r="C2957" s="11">
        <v>0</v>
      </c>
      <c r="D2957" s="11">
        <v>0</v>
      </c>
      <c r="E2957" s="11">
        <v>0</v>
      </c>
      <c r="F2957" s="11">
        <v>1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1</v>
      </c>
      <c r="Q2957" s="11">
        <v>2016030618</v>
      </c>
      <c r="R2957" s="11">
        <v>18</v>
      </c>
    </row>
    <row r="2958" spans="1:18">
      <c r="A2958" t="str">
        <f t="shared" si="46"/>
        <v>18-2016030618-12_21_15</v>
      </c>
      <c r="B2958" s="11" t="s">
        <v>2265</v>
      </c>
      <c r="C2958" s="11">
        <v>0</v>
      </c>
      <c r="D2958" s="11">
        <v>0</v>
      </c>
      <c r="E2958" s="11">
        <v>0</v>
      </c>
      <c r="F2958" s="11">
        <v>1</v>
      </c>
      <c r="G2958" s="11">
        <v>0</v>
      </c>
      <c r="H2958" s="11">
        <v>0</v>
      </c>
      <c r="I2958" s="11">
        <v>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11">
        <v>0</v>
      </c>
      <c r="P2958" s="11">
        <v>1</v>
      </c>
      <c r="Q2958" s="11">
        <v>2016030618</v>
      </c>
      <c r="R2958" s="11">
        <v>18</v>
      </c>
    </row>
    <row r="2959" spans="1:18">
      <c r="A2959" t="str">
        <f t="shared" si="46"/>
        <v>18-2016030618-12_26_14</v>
      </c>
      <c r="B2959" s="11" t="s">
        <v>2266</v>
      </c>
      <c r="C2959" s="11">
        <v>0</v>
      </c>
      <c r="D2959" s="11">
        <v>0</v>
      </c>
      <c r="E2959" s="11">
        <v>0</v>
      </c>
      <c r="F2959" s="11">
        <v>1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1</v>
      </c>
      <c r="Q2959" s="11">
        <v>2016030618</v>
      </c>
      <c r="R2959" s="11">
        <v>18</v>
      </c>
    </row>
    <row r="2960" spans="1:18">
      <c r="A2960" t="str">
        <f t="shared" si="46"/>
        <v>18-2016030618-12_31_14</v>
      </c>
      <c r="B2960" s="11" t="s">
        <v>2267</v>
      </c>
      <c r="C2960" s="11">
        <v>0</v>
      </c>
      <c r="D2960" s="11">
        <v>0</v>
      </c>
      <c r="E2960" s="11">
        <v>0</v>
      </c>
      <c r="F2960" s="11">
        <v>1</v>
      </c>
      <c r="G2960" s="11">
        <v>0</v>
      </c>
      <c r="H2960" s="11">
        <v>0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1">
        <v>0</v>
      </c>
      <c r="O2960" s="11">
        <v>0</v>
      </c>
      <c r="P2960" s="11">
        <v>1</v>
      </c>
      <c r="Q2960" s="11">
        <v>2016030618</v>
      </c>
      <c r="R2960" s="11">
        <v>18</v>
      </c>
    </row>
    <row r="2961" spans="1:18">
      <c r="A2961" t="str">
        <f t="shared" si="46"/>
        <v>18-2016030618-12_36_13</v>
      </c>
      <c r="B2961" s="11" t="s">
        <v>2268</v>
      </c>
      <c r="C2961" s="11">
        <v>0</v>
      </c>
      <c r="D2961" s="11">
        <v>0</v>
      </c>
      <c r="E2961" s="11">
        <v>0</v>
      </c>
      <c r="F2961" s="11">
        <v>1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1</v>
      </c>
      <c r="Q2961" s="11">
        <v>2016030618</v>
      </c>
      <c r="R2961" s="11">
        <v>18</v>
      </c>
    </row>
    <row r="2962" spans="1:18">
      <c r="A2962" t="str">
        <f t="shared" si="46"/>
        <v>18-2016030618-12_41_13</v>
      </c>
      <c r="B2962" s="11" t="s">
        <v>2269</v>
      </c>
      <c r="C2962" s="11">
        <v>0</v>
      </c>
      <c r="D2962" s="11">
        <v>0</v>
      </c>
      <c r="E2962" s="11">
        <v>0</v>
      </c>
      <c r="F2962" s="11">
        <v>1</v>
      </c>
      <c r="G2962" s="11">
        <v>0</v>
      </c>
      <c r="H2962" s="11">
        <v>0</v>
      </c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11">
        <v>1</v>
      </c>
      <c r="Q2962" s="11">
        <v>2016030618</v>
      </c>
      <c r="R2962" s="11">
        <v>18</v>
      </c>
    </row>
    <row r="2963" spans="1:18">
      <c r="A2963" t="str">
        <f t="shared" si="46"/>
        <v>18-2016030618-12_46_13</v>
      </c>
      <c r="B2963" s="11" t="s">
        <v>2270</v>
      </c>
      <c r="C2963" s="11">
        <v>0</v>
      </c>
      <c r="D2963" s="11">
        <v>0</v>
      </c>
      <c r="E2963" s="11">
        <v>0</v>
      </c>
      <c r="F2963" s="11">
        <v>1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1</v>
      </c>
      <c r="Q2963" s="11">
        <v>2016030618</v>
      </c>
      <c r="R2963" s="11">
        <v>18</v>
      </c>
    </row>
    <row r="2964" spans="1:18">
      <c r="A2964" t="str">
        <f t="shared" si="46"/>
        <v>18-2016030618-12_51_12</v>
      </c>
      <c r="B2964" s="11" t="s">
        <v>2271</v>
      </c>
      <c r="C2964" s="11">
        <v>0</v>
      </c>
      <c r="D2964" s="11">
        <v>0</v>
      </c>
      <c r="E2964" s="11">
        <v>0</v>
      </c>
      <c r="F2964" s="11">
        <v>1</v>
      </c>
      <c r="G2964" s="11">
        <v>0</v>
      </c>
      <c r="H2964" s="11">
        <v>0</v>
      </c>
      <c r="I2964" s="11">
        <v>0</v>
      </c>
      <c r="J2964" s="11">
        <v>0</v>
      </c>
      <c r="K2964" s="11">
        <v>0</v>
      </c>
      <c r="L2964" s="11">
        <v>0</v>
      </c>
      <c r="M2964" s="11">
        <v>0</v>
      </c>
      <c r="N2964" s="11">
        <v>0</v>
      </c>
      <c r="O2964" s="11">
        <v>0</v>
      </c>
      <c r="P2964" s="11">
        <v>1</v>
      </c>
      <c r="Q2964" s="11">
        <v>2016030618</v>
      </c>
      <c r="R2964" s="11">
        <v>18</v>
      </c>
    </row>
    <row r="2965" spans="1:18">
      <c r="A2965" t="str">
        <f t="shared" si="46"/>
        <v>18-2016030618-12_56_12</v>
      </c>
      <c r="B2965" s="11" t="s">
        <v>2272</v>
      </c>
      <c r="C2965" s="11">
        <v>0</v>
      </c>
      <c r="D2965" s="11">
        <v>0</v>
      </c>
      <c r="E2965" s="11">
        <v>0</v>
      </c>
      <c r="F2965" s="11">
        <v>1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1</v>
      </c>
      <c r="Q2965" s="11">
        <v>2016030618</v>
      </c>
      <c r="R2965" s="11">
        <v>18</v>
      </c>
    </row>
    <row r="2966" spans="1:18">
      <c r="A2966" t="str">
        <f t="shared" si="46"/>
        <v>18-2016030618-13_01_11</v>
      </c>
      <c r="B2966" s="11" t="s">
        <v>2273</v>
      </c>
      <c r="C2966" s="11">
        <v>0</v>
      </c>
      <c r="D2966" s="11">
        <v>0</v>
      </c>
      <c r="E2966" s="11">
        <v>0</v>
      </c>
      <c r="F2966" s="11">
        <v>1</v>
      </c>
      <c r="G2966" s="11">
        <v>0</v>
      </c>
      <c r="H2966" s="11">
        <v>0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11">
        <v>1</v>
      </c>
      <c r="Q2966" s="11">
        <v>2016030618</v>
      </c>
      <c r="R2966" s="11">
        <v>18</v>
      </c>
    </row>
    <row r="2967" spans="1:18">
      <c r="A2967" t="str">
        <f t="shared" si="46"/>
        <v>18-2016030618-13_06_11</v>
      </c>
      <c r="B2967" s="11" t="s">
        <v>2274</v>
      </c>
      <c r="C2967" s="11">
        <v>0</v>
      </c>
      <c r="D2967" s="11">
        <v>0</v>
      </c>
      <c r="E2967" s="11">
        <v>0</v>
      </c>
      <c r="F2967" s="11">
        <v>1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1</v>
      </c>
      <c r="Q2967" s="11">
        <v>2016030618</v>
      </c>
      <c r="R2967" s="11">
        <v>18</v>
      </c>
    </row>
    <row r="2968" spans="1:18">
      <c r="A2968" t="str">
        <f t="shared" si="46"/>
        <v>18-2016030618-13_11_11</v>
      </c>
      <c r="B2968" s="11" t="s">
        <v>2275</v>
      </c>
      <c r="C2968" s="11">
        <v>0</v>
      </c>
      <c r="D2968" s="11">
        <v>0</v>
      </c>
      <c r="E2968" s="11">
        <v>0</v>
      </c>
      <c r="F2968" s="11">
        <v>1</v>
      </c>
      <c r="G2968" s="11">
        <v>0</v>
      </c>
      <c r="H2968" s="11">
        <v>0</v>
      </c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11">
        <v>1</v>
      </c>
      <c r="Q2968" s="11">
        <v>2016030618</v>
      </c>
      <c r="R2968" s="11">
        <v>18</v>
      </c>
    </row>
    <row r="2969" spans="1:18">
      <c r="A2969" t="str">
        <f t="shared" si="46"/>
        <v>18-2016030618-13_16_10</v>
      </c>
      <c r="B2969" s="11" t="s">
        <v>2276</v>
      </c>
      <c r="C2969" s="11">
        <v>0</v>
      </c>
      <c r="D2969" s="11">
        <v>0</v>
      </c>
      <c r="E2969" s="11">
        <v>0</v>
      </c>
      <c r="F2969" s="11">
        <v>1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1</v>
      </c>
      <c r="Q2969" s="11">
        <v>2016030618</v>
      </c>
      <c r="R2969" s="11">
        <v>18</v>
      </c>
    </row>
    <row r="2970" spans="1:18">
      <c r="A2970" t="str">
        <f t="shared" si="46"/>
        <v>18-2016030618-14_53_21</v>
      </c>
      <c r="B2970" s="11" t="s">
        <v>2277</v>
      </c>
      <c r="C2970" s="11">
        <v>0</v>
      </c>
      <c r="D2970" s="11">
        <v>0</v>
      </c>
      <c r="E2970" s="11">
        <v>0</v>
      </c>
      <c r="F2970" s="11">
        <v>1</v>
      </c>
      <c r="G2970" s="11"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11">
        <v>1</v>
      </c>
      <c r="Q2970" s="11">
        <v>2016030618</v>
      </c>
      <c r="R2970" s="11">
        <v>18</v>
      </c>
    </row>
    <row r="2971" spans="1:18">
      <c r="A2971" t="str">
        <f t="shared" si="46"/>
        <v>18-2016030618-14_58_20</v>
      </c>
      <c r="B2971" s="11" t="s">
        <v>2278</v>
      </c>
      <c r="C2971" s="11">
        <v>0</v>
      </c>
      <c r="D2971" s="11">
        <v>0</v>
      </c>
      <c r="E2971" s="11">
        <v>0</v>
      </c>
      <c r="F2971" s="11">
        <v>1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1</v>
      </c>
      <c r="Q2971" s="11">
        <v>2016030618</v>
      </c>
      <c r="R2971" s="11">
        <v>18</v>
      </c>
    </row>
    <row r="2972" spans="1:18">
      <c r="A2972" t="str">
        <f t="shared" si="46"/>
        <v>18-2016030618-15_03_20</v>
      </c>
      <c r="B2972" s="11" t="s">
        <v>2279</v>
      </c>
      <c r="C2972" s="11">
        <v>0</v>
      </c>
      <c r="D2972" s="11">
        <v>0</v>
      </c>
      <c r="E2972" s="11">
        <v>0</v>
      </c>
      <c r="F2972" s="11">
        <v>1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11">
        <v>0</v>
      </c>
      <c r="P2972" s="11">
        <v>1</v>
      </c>
      <c r="Q2972" s="11">
        <v>2016030618</v>
      </c>
      <c r="R2972" s="11">
        <v>18</v>
      </c>
    </row>
    <row r="2973" spans="1:18">
      <c r="A2973" t="str">
        <f t="shared" si="46"/>
        <v>18-2016030618-15_08_19</v>
      </c>
      <c r="B2973" s="11" t="s">
        <v>2280</v>
      </c>
      <c r="C2973" s="11">
        <v>0</v>
      </c>
      <c r="D2973" s="11">
        <v>0</v>
      </c>
      <c r="E2973" s="11">
        <v>0</v>
      </c>
      <c r="F2973" s="11">
        <v>1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1</v>
      </c>
      <c r="Q2973" s="11">
        <v>2016030618</v>
      </c>
      <c r="R2973" s="11">
        <v>18</v>
      </c>
    </row>
    <row r="2974" spans="1:18">
      <c r="A2974" t="str">
        <f t="shared" si="46"/>
        <v>18-2016030618-15_13_19</v>
      </c>
      <c r="B2974" s="11" t="s">
        <v>2281</v>
      </c>
      <c r="C2974" s="11">
        <v>0</v>
      </c>
      <c r="D2974" s="11">
        <v>0</v>
      </c>
      <c r="E2974" s="11">
        <v>0</v>
      </c>
      <c r="F2974" s="11">
        <v>1</v>
      </c>
      <c r="G2974" s="11">
        <v>0</v>
      </c>
      <c r="H2974" s="11">
        <v>0</v>
      </c>
      <c r="I2974" s="11">
        <v>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11">
        <v>0</v>
      </c>
      <c r="P2974" s="11">
        <v>1</v>
      </c>
      <c r="Q2974" s="11">
        <v>2016030618</v>
      </c>
      <c r="R2974" s="11">
        <v>18</v>
      </c>
    </row>
    <row r="2975" spans="1:18">
      <c r="A2975" t="str">
        <f t="shared" si="46"/>
        <v>18-2016030618-15_18_19</v>
      </c>
      <c r="B2975" s="11" t="s">
        <v>2282</v>
      </c>
      <c r="C2975" s="11">
        <v>0</v>
      </c>
      <c r="D2975" s="11">
        <v>0</v>
      </c>
      <c r="E2975" s="11">
        <v>0</v>
      </c>
      <c r="F2975" s="11">
        <v>1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1</v>
      </c>
      <c r="Q2975" s="11">
        <v>2016030618</v>
      </c>
      <c r="R2975" s="11">
        <v>18</v>
      </c>
    </row>
    <row r="2976" spans="1:18">
      <c r="A2976" t="str">
        <f t="shared" si="46"/>
        <v>18-2016030618-15_23_18</v>
      </c>
      <c r="B2976" s="11" t="s">
        <v>2283</v>
      </c>
      <c r="C2976" s="11">
        <v>0</v>
      </c>
      <c r="D2976" s="11">
        <v>0</v>
      </c>
      <c r="E2976" s="11">
        <v>0</v>
      </c>
      <c r="F2976" s="11">
        <v>1</v>
      </c>
      <c r="G2976" s="11">
        <v>0</v>
      </c>
      <c r="H2976" s="11">
        <v>0</v>
      </c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11">
        <v>1</v>
      </c>
      <c r="Q2976" s="11">
        <v>2016030618</v>
      </c>
      <c r="R2976" s="11">
        <v>18</v>
      </c>
    </row>
    <row r="2977" spans="1:18">
      <c r="A2977" t="str">
        <f t="shared" si="46"/>
        <v>18-2016030618-15_28_18</v>
      </c>
      <c r="B2977" s="11" t="s">
        <v>2284</v>
      </c>
      <c r="C2977" s="11">
        <v>0</v>
      </c>
      <c r="D2977" s="11">
        <v>0</v>
      </c>
      <c r="E2977" s="11">
        <v>0</v>
      </c>
      <c r="F2977" s="11">
        <v>1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1</v>
      </c>
      <c r="Q2977" s="11">
        <v>2016030618</v>
      </c>
      <c r="R2977" s="11">
        <v>18</v>
      </c>
    </row>
    <row r="2978" spans="1:18">
      <c r="A2978" t="str">
        <f t="shared" si="46"/>
        <v>18-2016030618-15_33_17</v>
      </c>
      <c r="B2978" s="11" t="s">
        <v>2285</v>
      </c>
      <c r="C2978" s="11">
        <v>0</v>
      </c>
      <c r="D2978" s="11">
        <v>0</v>
      </c>
      <c r="E2978" s="11">
        <v>0</v>
      </c>
      <c r="F2978" s="11">
        <v>1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11">
        <v>1</v>
      </c>
      <c r="Q2978" s="11">
        <v>2016030618</v>
      </c>
      <c r="R2978" s="11">
        <v>18</v>
      </c>
    </row>
    <row r="2979" spans="1:18">
      <c r="A2979" t="str">
        <f t="shared" si="46"/>
        <v>18-2016030618-15_38_17</v>
      </c>
      <c r="B2979" s="11" t="s">
        <v>2286</v>
      </c>
      <c r="C2979" s="11">
        <v>0</v>
      </c>
      <c r="D2979" s="11">
        <v>0</v>
      </c>
      <c r="E2979" s="11">
        <v>0</v>
      </c>
      <c r="F2979" s="11">
        <v>1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1</v>
      </c>
      <c r="Q2979" s="11">
        <v>2016030618</v>
      </c>
      <c r="R2979" s="11">
        <v>18</v>
      </c>
    </row>
    <row r="2980" spans="1:18">
      <c r="A2980" t="str">
        <f t="shared" si="46"/>
        <v>18-2016030618-15_43_17</v>
      </c>
      <c r="B2980" s="11" t="s">
        <v>2288</v>
      </c>
      <c r="C2980" s="11">
        <v>0</v>
      </c>
      <c r="D2980" s="11">
        <v>0</v>
      </c>
      <c r="E2980" s="11">
        <v>0</v>
      </c>
      <c r="F2980" s="11">
        <v>1</v>
      </c>
      <c r="G2980" s="11">
        <v>0</v>
      </c>
      <c r="H2980" s="11">
        <v>0</v>
      </c>
      <c r="I2980" s="11">
        <v>0</v>
      </c>
      <c r="J2980" s="11">
        <v>0</v>
      </c>
      <c r="K2980" s="11">
        <v>0</v>
      </c>
      <c r="L2980" s="11">
        <v>0</v>
      </c>
      <c r="M2980" s="11">
        <v>0</v>
      </c>
      <c r="N2980" s="11">
        <v>0</v>
      </c>
      <c r="O2980" s="11">
        <v>0</v>
      </c>
      <c r="P2980" s="11">
        <v>1</v>
      </c>
      <c r="Q2980" s="11">
        <v>2016030618</v>
      </c>
      <c r="R2980" s="11">
        <v>18</v>
      </c>
    </row>
    <row r="2981" spans="1:18">
      <c r="A2981" t="str">
        <f t="shared" si="46"/>
        <v>18-2016030618-15_48_16</v>
      </c>
      <c r="B2981" s="11" t="s">
        <v>2289</v>
      </c>
      <c r="C2981" s="11">
        <v>0</v>
      </c>
      <c r="D2981" s="11">
        <v>0</v>
      </c>
      <c r="E2981" s="11">
        <v>0</v>
      </c>
      <c r="F2981" s="11">
        <v>1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1</v>
      </c>
      <c r="Q2981" s="11">
        <v>2016030618</v>
      </c>
      <c r="R2981" s="11">
        <v>18</v>
      </c>
    </row>
    <row r="2982" spans="1:18">
      <c r="A2982" t="str">
        <f t="shared" si="46"/>
        <v>18-2016030618-15_53_16</v>
      </c>
      <c r="B2982" s="11" t="s">
        <v>2290</v>
      </c>
      <c r="C2982" s="11">
        <v>0</v>
      </c>
      <c r="D2982" s="11">
        <v>0</v>
      </c>
      <c r="E2982" s="11">
        <v>0</v>
      </c>
      <c r="F2982" s="11">
        <v>1</v>
      </c>
      <c r="G2982" s="11">
        <v>0</v>
      </c>
      <c r="H2982" s="11">
        <v>0</v>
      </c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11">
        <v>0</v>
      </c>
      <c r="P2982" s="11">
        <v>1</v>
      </c>
      <c r="Q2982" s="11">
        <v>2016030618</v>
      </c>
      <c r="R2982" s="11">
        <v>18</v>
      </c>
    </row>
    <row r="2983" spans="1:18">
      <c r="A2983" t="str">
        <f t="shared" si="46"/>
        <v>18-2016030618-15_58_15</v>
      </c>
      <c r="B2983" s="11" t="s">
        <v>2291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1</v>
      </c>
      <c r="O2983" s="11">
        <v>0</v>
      </c>
      <c r="P2983" s="11">
        <v>0</v>
      </c>
      <c r="Q2983" s="11">
        <v>2016030618</v>
      </c>
      <c r="R2983" s="11">
        <v>18</v>
      </c>
    </row>
    <row r="2984" spans="1:18">
      <c r="A2984" t="str">
        <f t="shared" si="46"/>
        <v>18-2016030618-16_03_15</v>
      </c>
      <c r="B2984" s="11" t="s">
        <v>2292</v>
      </c>
      <c r="C2984" s="11">
        <v>0</v>
      </c>
      <c r="D2984" s="11">
        <v>0</v>
      </c>
      <c r="E2984" s="11">
        <v>0</v>
      </c>
      <c r="F2984" s="11">
        <v>1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1</v>
      </c>
      <c r="Q2984" s="11">
        <v>2016030618</v>
      </c>
      <c r="R2984" s="11">
        <v>18</v>
      </c>
    </row>
    <row r="2985" spans="1:18">
      <c r="A2985" t="str">
        <f t="shared" si="46"/>
        <v>18-2016030618-16_08_14</v>
      </c>
      <c r="B2985" s="11" t="s">
        <v>2293</v>
      </c>
      <c r="C2985" s="11">
        <v>0</v>
      </c>
      <c r="D2985" s="11">
        <v>0</v>
      </c>
      <c r="E2985" s="11">
        <v>0</v>
      </c>
      <c r="F2985" s="11">
        <v>1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1</v>
      </c>
      <c r="Q2985" s="11">
        <v>2016030618</v>
      </c>
      <c r="R2985" s="11">
        <v>18</v>
      </c>
    </row>
    <row r="2986" spans="1:18">
      <c r="A2986" t="str">
        <f t="shared" si="46"/>
        <v>18-2016030618-16_13_14</v>
      </c>
      <c r="B2986" s="11" t="s">
        <v>2294</v>
      </c>
      <c r="C2986" s="11">
        <v>0</v>
      </c>
      <c r="D2986" s="11">
        <v>0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>
        <v>1</v>
      </c>
      <c r="O2986" s="11">
        <v>0</v>
      </c>
      <c r="P2986" s="11">
        <v>0</v>
      </c>
      <c r="Q2986" s="11">
        <v>2016030618</v>
      </c>
      <c r="R2986" s="11">
        <v>18</v>
      </c>
    </row>
    <row r="2987" spans="1:18">
      <c r="A2987" t="str">
        <f t="shared" si="46"/>
        <v>18-2016030618-16_18_14</v>
      </c>
      <c r="B2987" s="11" t="s">
        <v>2295</v>
      </c>
      <c r="C2987" s="11">
        <v>0</v>
      </c>
      <c r="D2987" s="11">
        <v>0</v>
      </c>
      <c r="E2987" s="11">
        <v>0</v>
      </c>
      <c r="F2987" s="11">
        <v>1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1</v>
      </c>
      <c r="Q2987" s="11">
        <v>2016030618</v>
      </c>
      <c r="R2987" s="11">
        <v>18</v>
      </c>
    </row>
    <row r="2988" spans="1:18">
      <c r="A2988" t="str">
        <f t="shared" si="46"/>
        <v>18-2016030618-16_23_13</v>
      </c>
      <c r="B2988" s="11" t="s">
        <v>2296</v>
      </c>
      <c r="C2988" s="11">
        <v>0</v>
      </c>
      <c r="D2988" s="11">
        <v>0</v>
      </c>
      <c r="E2988" s="11">
        <v>0</v>
      </c>
      <c r="F2988" s="11">
        <v>1</v>
      </c>
      <c r="G2988" s="11">
        <v>0</v>
      </c>
      <c r="H2988" s="11">
        <v>0</v>
      </c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  <c r="N2988" s="11">
        <v>0</v>
      </c>
      <c r="O2988" s="11">
        <v>0</v>
      </c>
      <c r="P2988" s="11">
        <v>1</v>
      </c>
      <c r="Q2988" s="11">
        <v>2016030618</v>
      </c>
      <c r="R2988" s="11">
        <v>18</v>
      </c>
    </row>
    <row r="2989" spans="1:18">
      <c r="A2989" t="str">
        <f t="shared" si="46"/>
        <v>18-2016030618-16_28_13</v>
      </c>
      <c r="B2989" s="11" t="s">
        <v>2297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1</v>
      </c>
      <c r="O2989" s="11">
        <v>0</v>
      </c>
      <c r="P2989" s="11">
        <v>0</v>
      </c>
      <c r="Q2989" s="11">
        <v>2016030618</v>
      </c>
      <c r="R2989" s="11">
        <v>18</v>
      </c>
    </row>
    <row r="2990" spans="1:18">
      <c r="A2990" t="str">
        <f t="shared" si="46"/>
        <v>18-2016030618-16_33_12</v>
      </c>
      <c r="B2990" s="11" t="s">
        <v>2298</v>
      </c>
      <c r="C2990" s="11">
        <v>0</v>
      </c>
      <c r="D2990" s="11">
        <v>0</v>
      </c>
      <c r="E2990" s="11">
        <v>0</v>
      </c>
      <c r="F2990" s="11">
        <v>1</v>
      </c>
      <c r="G2990" s="11">
        <v>0</v>
      </c>
      <c r="H2990" s="11">
        <v>0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11">
        <v>1</v>
      </c>
      <c r="Q2990" s="11">
        <v>2016030618</v>
      </c>
      <c r="R2990" s="11">
        <v>18</v>
      </c>
    </row>
    <row r="2991" spans="1:18">
      <c r="A2991" t="str">
        <f t="shared" si="46"/>
        <v>18-2016030618-16_38_12</v>
      </c>
      <c r="B2991" s="11" t="s">
        <v>2299</v>
      </c>
      <c r="C2991" s="11">
        <v>0</v>
      </c>
      <c r="D2991" s="11">
        <v>0</v>
      </c>
      <c r="E2991" s="11">
        <v>0</v>
      </c>
      <c r="F2991" s="11">
        <v>1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1</v>
      </c>
      <c r="Q2991" s="11">
        <v>2016030618</v>
      </c>
      <c r="R2991" s="11">
        <v>18</v>
      </c>
    </row>
    <row r="2992" spans="1:18">
      <c r="A2992" t="str">
        <f t="shared" si="46"/>
        <v>18-2016030618-19_37_12</v>
      </c>
      <c r="B2992" s="11" t="s">
        <v>2300</v>
      </c>
      <c r="C2992" s="11">
        <v>0</v>
      </c>
      <c r="D2992" s="11">
        <v>0</v>
      </c>
      <c r="E2992" s="11">
        <v>0</v>
      </c>
      <c r="F2992" s="11">
        <v>0</v>
      </c>
      <c r="G2992" s="11">
        <v>0</v>
      </c>
      <c r="H2992" s="11">
        <v>0</v>
      </c>
      <c r="I2992" s="11">
        <v>0</v>
      </c>
      <c r="J2992" s="11">
        <v>0</v>
      </c>
      <c r="K2992" s="11">
        <v>0</v>
      </c>
      <c r="L2992" s="11">
        <v>0</v>
      </c>
      <c r="M2992" s="11">
        <v>0</v>
      </c>
      <c r="N2992" s="11">
        <v>1</v>
      </c>
      <c r="O2992" s="11">
        <v>0</v>
      </c>
      <c r="P2992" s="11">
        <v>0</v>
      </c>
      <c r="Q2992" s="11">
        <v>2016030618</v>
      </c>
      <c r="R2992" s="11">
        <v>18</v>
      </c>
    </row>
    <row r="2993" spans="1:18">
      <c r="A2993" t="str">
        <f t="shared" si="46"/>
        <v>18-2016030618-19_42_12</v>
      </c>
      <c r="B2993" s="11" t="s">
        <v>2301</v>
      </c>
      <c r="C2993" s="11">
        <v>0</v>
      </c>
      <c r="D2993" s="11">
        <v>0</v>
      </c>
      <c r="E2993" s="11">
        <v>0</v>
      </c>
      <c r="F2993" s="11">
        <v>1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1</v>
      </c>
      <c r="Q2993" s="11">
        <v>2016030618</v>
      </c>
      <c r="R2993" s="11">
        <v>18</v>
      </c>
    </row>
    <row r="2994" spans="1:18">
      <c r="A2994" t="str">
        <f t="shared" si="46"/>
        <v>18-2016030618-19_47_11</v>
      </c>
      <c r="B2994" s="11" t="s">
        <v>2302</v>
      </c>
      <c r="C2994" s="11">
        <v>0</v>
      </c>
      <c r="D2994" s="11">
        <v>0</v>
      </c>
      <c r="E2994" s="11">
        <v>0</v>
      </c>
      <c r="F2994" s="11">
        <v>1</v>
      </c>
      <c r="G2994" s="11">
        <v>0</v>
      </c>
      <c r="H2994" s="11">
        <v>0</v>
      </c>
      <c r="I2994" s="11">
        <v>0</v>
      </c>
      <c r="J2994" s="11">
        <v>0</v>
      </c>
      <c r="K2994" s="11">
        <v>0</v>
      </c>
      <c r="L2994" s="11">
        <v>0</v>
      </c>
      <c r="M2994" s="11">
        <v>0</v>
      </c>
      <c r="N2994" s="11">
        <v>0</v>
      </c>
      <c r="O2994" s="11">
        <v>0</v>
      </c>
      <c r="P2994" s="11">
        <v>1</v>
      </c>
      <c r="Q2994" s="11">
        <v>2016030618</v>
      </c>
      <c r="R2994" s="11">
        <v>18</v>
      </c>
    </row>
    <row r="2995" spans="1:18">
      <c r="A2995" t="str">
        <f t="shared" si="46"/>
        <v>18-2016030618-19_52_11</v>
      </c>
      <c r="B2995" s="11" t="s">
        <v>2303</v>
      </c>
      <c r="C2995" s="11">
        <v>0</v>
      </c>
      <c r="D2995" s="11">
        <v>0</v>
      </c>
      <c r="E2995" s="11">
        <v>0</v>
      </c>
      <c r="F2995" s="11">
        <v>1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1</v>
      </c>
      <c r="Q2995" s="11">
        <v>2016030618</v>
      </c>
      <c r="R2995" s="11">
        <v>18</v>
      </c>
    </row>
    <row r="2996" spans="1:18">
      <c r="A2996" t="str">
        <f t="shared" si="46"/>
        <v>18-2016030618-19_57_10</v>
      </c>
      <c r="B2996" s="11" t="s">
        <v>2304</v>
      </c>
      <c r="C2996" s="11">
        <v>0</v>
      </c>
      <c r="D2996" s="11">
        <v>0</v>
      </c>
      <c r="E2996" s="11">
        <v>0</v>
      </c>
      <c r="F2996" s="11">
        <v>1</v>
      </c>
      <c r="G2996" s="11">
        <v>0</v>
      </c>
      <c r="H2996" s="11">
        <v>0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11">
        <v>0</v>
      </c>
      <c r="P2996" s="11">
        <v>1</v>
      </c>
      <c r="Q2996" s="11">
        <v>2016030618</v>
      </c>
      <c r="R2996" s="11">
        <v>18</v>
      </c>
    </row>
    <row r="2997" spans="1:18">
      <c r="A2997" t="str">
        <f t="shared" si="46"/>
        <v>18-2016030618-20_02_10</v>
      </c>
      <c r="B2997" s="11" t="s">
        <v>2305</v>
      </c>
      <c r="C2997" s="11">
        <v>0</v>
      </c>
      <c r="D2997" s="11">
        <v>0</v>
      </c>
      <c r="E2997" s="11">
        <v>0</v>
      </c>
      <c r="F2997" s="11">
        <v>1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1</v>
      </c>
      <c r="Q2997" s="11">
        <v>2016030618</v>
      </c>
      <c r="R2997" s="11">
        <v>18</v>
      </c>
    </row>
    <row r="2998" spans="1:18">
      <c r="A2998" t="str">
        <f t="shared" si="46"/>
        <v>18-2016030618-20_07_10</v>
      </c>
      <c r="B2998" s="11" t="s">
        <v>2307</v>
      </c>
      <c r="C2998" s="11">
        <v>0</v>
      </c>
      <c r="D2998" s="11">
        <v>0</v>
      </c>
      <c r="E2998" s="11">
        <v>0</v>
      </c>
      <c r="F2998" s="11">
        <v>1</v>
      </c>
      <c r="G2998" s="11"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1</v>
      </c>
      <c r="Q2998" s="11">
        <v>2016030618</v>
      </c>
      <c r="R2998" s="11">
        <v>18</v>
      </c>
    </row>
    <row r="2999" spans="1:18">
      <c r="A2999" t="str">
        <f t="shared" si="46"/>
        <v>18-2016030618-20_12_09</v>
      </c>
      <c r="B2999" s="11" t="s">
        <v>2308</v>
      </c>
      <c r="C2999" s="11">
        <v>0</v>
      </c>
      <c r="D2999" s="11">
        <v>0</v>
      </c>
      <c r="E2999" s="11">
        <v>0</v>
      </c>
      <c r="F2999" s="11">
        <v>1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1</v>
      </c>
      <c r="Q2999" s="11">
        <v>2016030618</v>
      </c>
      <c r="R2999" s="11">
        <v>18</v>
      </c>
    </row>
    <row r="3000" spans="1:18">
      <c r="A3000" t="str">
        <f t="shared" si="46"/>
        <v>18-2016030618-20_17_09</v>
      </c>
      <c r="B3000" s="11" t="s">
        <v>2309</v>
      </c>
      <c r="C3000" s="11">
        <v>0</v>
      </c>
      <c r="D3000" s="11">
        <v>0</v>
      </c>
      <c r="E3000" s="11">
        <v>0</v>
      </c>
      <c r="F3000" s="11">
        <v>1</v>
      </c>
      <c r="G3000" s="11"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11">
        <v>1</v>
      </c>
      <c r="Q3000" s="11">
        <v>2016030618</v>
      </c>
      <c r="R3000" s="11">
        <v>18</v>
      </c>
    </row>
    <row r="3001" spans="1:18">
      <c r="A3001" t="str">
        <f t="shared" si="46"/>
        <v>18-2016030618-20_22_08</v>
      </c>
      <c r="B3001" s="11" t="s">
        <v>2310</v>
      </c>
      <c r="C3001" s="11">
        <v>0</v>
      </c>
      <c r="D3001" s="11">
        <v>0</v>
      </c>
      <c r="E3001" s="11">
        <v>0</v>
      </c>
      <c r="F3001" s="11">
        <v>1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1</v>
      </c>
      <c r="Q3001" s="11">
        <v>2016030618</v>
      </c>
      <c r="R3001" s="11">
        <v>18</v>
      </c>
    </row>
    <row r="3002" spans="1:18">
      <c r="A3002" t="str">
        <f t="shared" si="46"/>
        <v>18-2016030618-20_27_08</v>
      </c>
      <c r="B3002" s="11" t="s">
        <v>2312</v>
      </c>
      <c r="C3002" s="11">
        <v>0</v>
      </c>
      <c r="D3002" s="11">
        <v>0</v>
      </c>
      <c r="E3002" s="11">
        <v>0</v>
      </c>
      <c r="F3002" s="11">
        <v>1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1</v>
      </c>
      <c r="Q3002" s="11">
        <v>2016030618</v>
      </c>
      <c r="R3002" s="11">
        <v>18</v>
      </c>
    </row>
    <row r="3003" spans="1:18">
      <c r="A3003" t="str">
        <f t="shared" si="46"/>
        <v>18-2016030618-20_32_08</v>
      </c>
      <c r="B3003" s="11" t="s">
        <v>2313</v>
      </c>
      <c r="C3003" s="11">
        <v>0</v>
      </c>
      <c r="D3003" s="11">
        <v>0</v>
      </c>
      <c r="E3003" s="11">
        <v>0</v>
      </c>
      <c r="F3003" s="11">
        <v>1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1</v>
      </c>
      <c r="Q3003" s="11">
        <v>2016030618</v>
      </c>
      <c r="R3003" s="11">
        <v>18</v>
      </c>
    </row>
    <row r="3004" spans="1:18">
      <c r="A3004" t="str">
        <f t="shared" si="46"/>
        <v>18-2016030618-20_37_07</v>
      </c>
      <c r="B3004" s="11" t="s">
        <v>2314</v>
      </c>
      <c r="C3004" s="11">
        <v>0</v>
      </c>
      <c r="D3004" s="11">
        <v>0</v>
      </c>
      <c r="E3004" s="11">
        <v>0</v>
      </c>
      <c r="F3004" s="11">
        <v>1</v>
      </c>
      <c r="G3004" s="11">
        <v>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11">
        <v>1</v>
      </c>
      <c r="Q3004" s="11">
        <v>2016030618</v>
      </c>
      <c r="R3004" s="11">
        <v>18</v>
      </c>
    </row>
    <row r="3005" spans="1:18">
      <c r="A3005" t="str">
        <f t="shared" si="46"/>
        <v>18-2016030618-20_42_07</v>
      </c>
      <c r="B3005" s="11" t="s">
        <v>2315</v>
      </c>
      <c r="C3005" s="11">
        <v>0</v>
      </c>
      <c r="D3005" s="11">
        <v>0</v>
      </c>
      <c r="E3005" s="11">
        <v>0</v>
      </c>
      <c r="F3005" s="11">
        <v>1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1</v>
      </c>
      <c r="Q3005" s="11">
        <v>2016030618</v>
      </c>
      <c r="R3005" s="11">
        <v>18</v>
      </c>
    </row>
    <row r="3006" spans="1:18">
      <c r="A3006" t="str">
        <f t="shared" si="46"/>
        <v>18-2016030618-20_47_06</v>
      </c>
      <c r="B3006" s="11" t="s">
        <v>2316</v>
      </c>
      <c r="C3006" s="11">
        <v>0</v>
      </c>
      <c r="D3006" s="11">
        <v>0</v>
      </c>
      <c r="E3006" s="11">
        <v>0</v>
      </c>
      <c r="F3006" s="11">
        <v>1</v>
      </c>
      <c r="G3006" s="11">
        <v>0</v>
      </c>
      <c r="H3006" s="11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11">
        <v>1</v>
      </c>
      <c r="Q3006" s="11">
        <v>2016030618</v>
      </c>
      <c r="R3006" s="11">
        <v>18</v>
      </c>
    </row>
    <row r="3007" spans="1:18">
      <c r="A3007" t="str">
        <f t="shared" si="46"/>
        <v>18-2016030718-01_04_08</v>
      </c>
      <c r="B3007" s="11" t="s">
        <v>5314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1</v>
      </c>
      <c r="P3007" s="11">
        <v>0</v>
      </c>
      <c r="Q3007" s="11">
        <v>2016030718</v>
      </c>
      <c r="R3007" s="11">
        <v>18</v>
      </c>
    </row>
    <row r="3008" spans="1:18">
      <c r="A3008" t="str">
        <f t="shared" si="46"/>
        <v>18-2016030718-01_04_23</v>
      </c>
      <c r="B3008" s="11" t="s">
        <v>5315</v>
      </c>
      <c r="C3008" s="11">
        <v>0</v>
      </c>
      <c r="D3008" s="11">
        <v>0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11">
        <v>1</v>
      </c>
      <c r="P3008" s="11">
        <v>0</v>
      </c>
      <c r="Q3008" s="11">
        <v>2016030718</v>
      </c>
      <c r="R3008" s="11">
        <v>18</v>
      </c>
    </row>
    <row r="3009" spans="1:18">
      <c r="A3009" t="str">
        <f t="shared" si="46"/>
        <v>18-2016030718-01_04_29</v>
      </c>
      <c r="B3009" s="11" t="s">
        <v>5316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1</v>
      </c>
      <c r="P3009" s="11">
        <v>0</v>
      </c>
      <c r="Q3009" s="11">
        <v>2016030718</v>
      </c>
      <c r="R3009" s="11">
        <v>18</v>
      </c>
    </row>
    <row r="3010" spans="1:18">
      <c r="A3010" t="str">
        <f t="shared" ref="A3010:A3073" si="47">R3010&amp;"-"&amp;Q3010&amp;"-"&amp;B3010</f>
        <v>18-2016030718-11_59_11</v>
      </c>
      <c r="B3010" s="11" t="s">
        <v>2317</v>
      </c>
      <c r="C3010" s="11">
        <v>0</v>
      </c>
      <c r="D3010" s="11">
        <v>0</v>
      </c>
      <c r="E3010" s="11">
        <v>0</v>
      </c>
      <c r="F3010" s="11">
        <v>1</v>
      </c>
      <c r="G3010" s="11">
        <v>0</v>
      </c>
      <c r="H3010" s="11">
        <v>0</v>
      </c>
      <c r="I3010" s="11">
        <v>0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11">
        <v>1</v>
      </c>
      <c r="Q3010" s="11">
        <v>2016030718</v>
      </c>
      <c r="R3010" s="11">
        <v>18</v>
      </c>
    </row>
    <row r="3011" spans="1:18">
      <c r="A3011" t="str">
        <f t="shared" si="47"/>
        <v>18-2016030718-12_04_11</v>
      </c>
      <c r="B3011" s="11" t="s">
        <v>2318</v>
      </c>
      <c r="C3011" s="11">
        <v>0</v>
      </c>
      <c r="D3011" s="11">
        <v>0</v>
      </c>
      <c r="E3011" s="11">
        <v>0</v>
      </c>
      <c r="F3011" s="11">
        <v>1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1</v>
      </c>
      <c r="Q3011" s="11">
        <v>2016030718</v>
      </c>
      <c r="R3011" s="11">
        <v>18</v>
      </c>
    </row>
    <row r="3012" spans="1:18">
      <c r="A3012" t="str">
        <f t="shared" si="47"/>
        <v>18-2016030718-12_09_10</v>
      </c>
      <c r="B3012" s="11" t="s">
        <v>2319</v>
      </c>
      <c r="C3012" s="11">
        <v>0</v>
      </c>
      <c r="D3012" s="11">
        <v>0</v>
      </c>
      <c r="E3012" s="11">
        <v>0</v>
      </c>
      <c r="F3012" s="11">
        <v>1</v>
      </c>
      <c r="G3012" s="11">
        <v>0</v>
      </c>
      <c r="H3012" s="11">
        <v>0</v>
      </c>
      <c r="I3012" s="11">
        <v>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11">
        <v>0</v>
      </c>
      <c r="P3012" s="11">
        <v>1</v>
      </c>
      <c r="Q3012" s="11">
        <v>2016030718</v>
      </c>
      <c r="R3012" s="11">
        <v>18</v>
      </c>
    </row>
    <row r="3013" spans="1:18">
      <c r="A3013" t="str">
        <f t="shared" si="47"/>
        <v>18-2016030718-12_14_10</v>
      </c>
      <c r="B3013" s="11" t="s">
        <v>2320</v>
      </c>
      <c r="C3013" s="11">
        <v>0</v>
      </c>
      <c r="D3013" s="11">
        <v>0</v>
      </c>
      <c r="E3013" s="11">
        <v>0</v>
      </c>
      <c r="F3013" s="11">
        <v>1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1</v>
      </c>
      <c r="Q3013" s="11">
        <v>2016030718</v>
      </c>
      <c r="R3013" s="11">
        <v>18</v>
      </c>
    </row>
    <row r="3014" spans="1:18">
      <c r="A3014" t="str">
        <f t="shared" si="47"/>
        <v>18-2016030718-12_19_09</v>
      </c>
      <c r="B3014" s="11" t="s">
        <v>2321</v>
      </c>
      <c r="C3014" s="11">
        <v>0</v>
      </c>
      <c r="D3014" s="11">
        <v>0</v>
      </c>
      <c r="E3014" s="11">
        <v>0</v>
      </c>
      <c r="F3014" s="11">
        <v>1</v>
      </c>
      <c r="G3014" s="11">
        <v>0</v>
      </c>
      <c r="H3014" s="11">
        <v>0</v>
      </c>
      <c r="I3014" s="11">
        <v>0</v>
      </c>
      <c r="J3014" s="11">
        <v>0</v>
      </c>
      <c r="K3014" s="11">
        <v>0</v>
      </c>
      <c r="L3014" s="11">
        <v>0</v>
      </c>
      <c r="M3014" s="11">
        <v>0</v>
      </c>
      <c r="N3014" s="11">
        <v>0</v>
      </c>
      <c r="O3014" s="11">
        <v>0</v>
      </c>
      <c r="P3014" s="11">
        <v>1</v>
      </c>
      <c r="Q3014" s="11">
        <v>2016030718</v>
      </c>
      <c r="R3014" s="11">
        <v>18</v>
      </c>
    </row>
    <row r="3015" spans="1:18">
      <c r="A3015" t="str">
        <f t="shared" si="47"/>
        <v>18-2016030718-12_24_09</v>
      </c>
      <c r="B3015" s="11" t="s">
        <v>2322</v>
      </c>
      <c r="C3015" s="11">
        <v>0</v>
      </c>
      <c r="D3015" s="11">
        <v>0</v>
      </c>
      <c r="E3015" s="11">
        <v>0</v>
      </c>
      <c r="F3015" s="11">
        <v>1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1</v>
      </c>
      <c r="Q3015" s="11">
        <v>2016030718</v>
      </c>
      <c r="R3015" s="11">
        <v>18</v>
      </c>
    </row>
    <row r="3016" spans="1:18">
      <c r="A3016" t="str">
        <f t="shared" si="47"/>
        <v>18-2016030718-12_29_09</v>
      </c>
      <c r="B3016" s="11" t="s">
        <v>2323</v>
      </c>
      <c r="C3016" s="11">
        <v>0</v>
      </c>
      <c r="D3016" s="11">
        <v>0</v>
      </c>
      <c r="E3016" s="11">
        <v>0</v>
      </c>
      <c r="F3016" s="11">
        <v>0</v>
      </c>
      <c r="G3016" s="11">
        <v>0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1</v>
      </c>
      <c r="O3016" s="11">
        <v>0</v>
      </c>
      <c r="P3016" s="11">
        <v>0</v>
      </c>
      <c r="Q3016" s="11">
        <v>2016030718</v>
      </c>
      <c r="R3016" s="11">
        <v>18</v>
      </c>
    </row>
    <row r="3017" spans="1:18">
      <c r="A3017" t="str">
        <f t="shared" si="47"/>
        <v>18-2016030718-12_34_08</v>
      </c>
      <c r="B3017" s="11" t="s">
        <v>2324</v>
      </c>
      <c r="C3017" s="11">
        <v>0</v>
      </c>
      <c r="D3017" s="11">
        <v>0</v>
      </c>
      <c r="E3017" s="11">
        <v>0</v>
      </c>
      <c r="F3017" s="11">
        <v>1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1</v>
      </c>
      <c r="Q3017" s="11">
        <v>2016030718</v>
      </c>
      <c r="R3017" s="11">
        <v>18</v>
      </c>
    </row>
    <row r="3018" spans="1:18">
      <c r="A3018" t="str">
        <f t="shared" si="47"/>
        <v>18-2016030718-12_39_08</v>
      </c>
      <c r="B3018" s="11" t="s">
        <v>2326</v>
      </c>
      <c r="C3018" s="11">
        <v>0</v>
      </c>
      <c r="D3018" s="11">
        <v>0</v>
      </c>
      <c r="E3018" s="11">
        <v>0</v>
      </c>
      <c r="F3018" s="11">
        <v>1</v>
      </c>
      <c r="G3018" s="11">
        <v>0</v>
      </c>
      <c r="H3018" s="11">
        <v>0</v>
      </c>
      <c r="I3018" s="11">
        <v>0</v>
      </c>
      <c r="J3018" s="11">
        <v>0</v>
      </c>
      <c r="K3018" s="11">
        <v>0</v>
      </c>
      <c r="L3018" s="11">
        <v>0</v>
      </c>
      <c r="M3018" s="11">
        <v>0</v>
      </c>
      <c r="N3018" s="11">
        <v>0</v>
      </c>
      <c r="O3018" s="11">
        <v>0</v>
      </c>
      <c r="P3018" s="11">
        <v>1</v>
      </c>
      <c r="Q3018" s="11">
        <v>2016030718</v>
      </c>
      <c r="R3018" s="11">
        <v>18</v>
      </c>
    </row>
    <row r="3019" spans="1:18">
      <c r="A3019" t="str">
        <f t="shared" si="47"/>
        <v>18-2016030718-12_44_07</v>
      </c>
      <c r="B3019" s="11" t="s">
        <v>2327</v>
      </c>
      <c r="C3019" s="11">
        <v>0</v>
      </c>
      <c r="D3019" s="11">
        <v>0</v>
      </c>
      <c r="E3019" s="11">
        <v>0</v>
      </c>
      <c r="F3019" s="11">
        <v>1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1</v>
      </c>
      <c r="Q3019" s="11">
        <v>2016030718</v>
      </c>
      <c r="R3019" s="11">
        <v>18</v>
      </c>
    </row>
    <row r="3020" spans="1:18">
      <c r="A3020" t="str">
        <f t="shared" si="47"/>
        <v>18-2016030718-12_49_07</v>
      </c>
      <c r="B3020" s="11" t="s">
        <v>2328</v>
      </c>
      <c r="C3020" s="11">
        <v>0</v>
      </c>
      <c r="D3020" s="11">
        <v>0</v>
      </c>
      <c r="E3020" s="11">
        <v>0</v>
      </c>
      <c r="F3020" s="11">
        <v>1</v>
      </c>
      <c r="G3020" s="11">
        <v>0</v>
      </c>
      <c r="H3020" s="11">
        <v>0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11">
        <v>1</v>
      </c>
      <c r="Q3020" s="11">
        <v>2016030718</v>
      </c>
      <c r="R3020" s="11">
        <v>18</v>
      </c>
    </row>
    <row r="3021" spans="1:18">
      <c r="A3021" t="str">
        <f t="shared" si="47"/>
        <v>18-2016030718-12_54_07</v>
      </c>
      <c r="B3021" s="11" t="s">
        <v>2329</v>
      </c>
      <c r="C3021" s="11">
        <v>0</v>
      </c>
      <c r="D3021" s="11">
        <v>0</v>
      </c>
      <c r="E3021" s="11">
        <v>0</v>
      </c>
      <c r="F3021" s="11">
        <v>1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1</v>
      </c>
      <c r="Q3021" s="11">
        <v>2016030718</v>
      </c>
      <c r="R3021" s="11">
        <v>18</v>
      </c>
    </row>
    <row r="3022" spans="1:18">
      <c r="A3022" t="str">
        <f t="shared" si="47"/>
        <v>18-2016030718-12_59_06</v>
      </c>
      <c r="B3022" s="11" t="s">
        <v>2330</v>
      </c>
      <c r="C3022" s="11">
        <v>0</v>
      </c>
      <c r="D3022" s="11">
        <v>0</v>
      </c>
      <c r="E3022" s="11">
        <v>0</v>
      </c>
      <c r="F3022" s="11">
        <v>1</v>
      </c>
      <c r="G3022" s="11">
        <v>0</v>
      </c>
      <c r="H3022" s="11">
        <v>0</v>
      </c>
      <c r="I3022" s="11">
        <v>0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  <c r="O3022" s="11">
        <v>0</v>
      </c>
      <c r="P3022" s="11">
        <v>1</v>
      </c>
      <c r="Q3022" s="11">
        <v>2016030718</v>
      </c>
      <c r="R3022" s="11">
        <v>18</v>
      </c>
    </row>
    <row r="3023" spans="1:18">
      <c r="A3023" t="str">
        <f t="shared" si="47"/>
        <v>18-2016030718-13_04_06</v>
      </c>
      <c r="B3023" s="11" t="s">
        <v>2331</v>
      </c>
      <c r="C3023" s="11">
        <v>0</v>
      </c>
      <c r="D3023" s="11">
        <v>0</v>
      </c>
      <c r="E3023" s="11">
        <v>0</v>
      </c>
      <c r="F3023" s="11">
        <v>1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1</v>
      </c>
      <c r="Q3023" s="11">
        <v>2016030718</v>
      </c>
      <c r="R3023" s="11">
        <v>18</v>
      </c>
    </row>
    <row r="3024" spans="1:18">
      <c r="A3024" t="str">
        <f t="shared" si="47"/>
        <v>18-2016030718-13_09_05</v>
      </c>
      <c r="B3024" s="11" t="s">
        <v>2332</v>
      </c>
      <c r="C3024" s="11">
        <v>0</v>
      </c>
      <c r="D3024" s="11">
        <v>0</v>
      </c>
      <c r="E3024" s="11">
        <v>0</v>
      </c>
      <c r="F3024" s="11">
        <v>1</v>
      </c>
      <c r="G3024" s="11"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11">
        <v>1</v>
      </c>
      <c r="Q3024" s="11">
        <v>2016030718</v>
      </c>
      <c r="R3024" s="11">
        <v>18</v>
      </c>
    </row>
    <row r="3025" spans="1:18">
      <c r="A3025" t="str">
        <f t="shared" si="47"/>
        <v>18-2016030718-13_14_05</v>
      </c>
      <c r="B3025" s="11" t="s">
        <v>2333</v>
      </c>
      <c r="C3025" s="11">
        <v>0</v>
      </c>
      <c r="D3025" s="11">
        <v>0</v>
      </c>
      <c r="E3025" s="11">
        <v>0</v>
      </c>
      <c r="F3025" s="11">
        <v>1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1</v>
      </c>
      <c r="Q3025" s="11">
        <v>2016030718</v>
      </c>
      <c r="R3025" s="11">
        <v>18</v>
      </c>
    </row>
    <row r="3026" spans="1:18">
      <c r="A3026" t="str">
        <f t="shared" si="47"/>
        <v>18-2016030718-13_19_05</v>
      </c>
      <c r="B3026" s="11" t="s">
        <v>2334</v>
      </c>
      <c r="C3026" s="11">
        <v>0</v>
      </c>
      <c r="D3026" s="11">
        <v>0</v>
      </c>
      <c r="E3026" s="11">
        <v>0</v>
      </c>
      <c r="F3026" s="11">
        <v>1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</v>
      </c>
      <c r="O3026" s="11">
        <v>0</v>
      </c>
      <c r="P3026" s="11">
        <v>1</v>
      </c>
      <c r="Q3026" s="11">
        <v>2016030718</v>
      </c>
      <c r="R3026" s="11">
        <v>18</v>
      </c>
    </row>
    <row r="3027" spans="1:18">
      <c r="A3027" t="str">
        <f t="shared" si="47"/>
        <v>18-2016030718-13_24_04</v>
      </c>
      <c r="B3027" s="11" t="s">
        <v>2335</v>
      </c>
      <c r="C3027" s="11">
        <v>0</v>
      </c>
      <c r="D3027" s="11">
        <v>0</v>
      </c>
      <c r="E3027" s="11">
        <v>0</v>
      </c>
      <c r="F3027" s="11">
        <v>1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1</v>
      </c>
      <c r="Q3027" s="11">
        <v>2016030718</v>
      </c>
      <c r="R3027" s="11">
        <v>18</v>
      </c>
    </row>
    <row r="3028" spans="1:18">
      <c r="A3028" t="str">
        <f t="shared" si="47"/>
        <v>18-2016030718-13_29_04</v>
      </c>
      <c r="B3028" s="11" t="s">
        <v>2336</v>
      </c>
      <c r="C3028" s="11">
        <v>0</v>
      </c>
      <c r="D3028" s="11">
        <v>0</v>
      </c>
      <c r="E3028" s="11">
        <v>0</v>
      </c>
      <c r="F3028" s="11">
        <v>1</v>
      </c>
      <c r="G3028" s="11">
        <v>0</v>
      </c>
      <c r="H3028" s="11">
        <v>0</v>
      </c>
      <c r="I3028" s="11">
        <v>0</v>
      </c>
      <c r="J3028" s="11">
        <v>0</v>
      </c>
      <c r="K3028" s="11">
        <v>0</v>
      </c>
      <c r="L3028" s="11">
        <v>0</v>
      </c>
      <c r="M3028" s="11">
        <v>0</v>
      </c>
      <c r="N3028" s="11">
        <v>0</v>
      </c>
      <c r="O3028" s="11">
        <v>0</v>
      </c>
      <c r="P3028" s="11">
        <v>1</v>
      </c>
      <c r="Q3028" s="11">
        <v>2016030718</v>
      </c>
      <c r="R3028" s="11">
        <v>18</v>
      </c>
    </row>
    <row r="3029" spans="1:18">
      <c r="A3029" t="str">
        <f t="shared" si="47"/>
        <v>18-2016030718-13_34_04</v>
      </c>
      <c r="B3029" s="11" t="s">
        <v>2337</v>
      </c>
      <c r="C3029" s="11">
        <v>0</v>
      </c>
      <c r="D3029" s="11">
        <v>0</v>
      </c>
      <c r="E3029" s="11">
        <v>0</v>
      </c>
      <c r="F3029" s="11">
        <v>1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1</v>
      </c>
      <c r="Q3029" s="11">
        <v>2016030718</v>
      </c>
      <c r="R3029" s="11">
        <v>18</v>
      </c>
    </row>
    <row r="3030" spans="1:18">
      <c r="A3030" t="str">
        <f t="shared" si="47"/>
        <v>18-2016030718-13_39_03</v>
      </c>
      <c r="B3030" s="11" t="s">
        <v>2338</v>
      </c>
      <c r="C3030" s="11">
        <v>0</v>
      </c>
      <c r="D3030" s="11">
        <v>0</v>
      </c>
      <c r="E3030" s="11">
        <v>0</v>
      </c>
      <c r="F3030" s="11">
        <v>1</v>
      </c>
      <c r="G3030" s="11">
        <v>0</v>
      </c>
      <c r="H3030" s="11">
        <v>0</v>
      </c>
      <c r="I3030" s="11">
        <v>0</v>
      </c>
      <c r="J3030" s="11">
        <v>0</v>
      </c>
      <c r="K3030" s="11">
        <v>0</v>
      </c>
      <c r="L3030" s="11">
        <v>0</v>
      </c>
      <c r="M3030" s="11">
        <v>0</v>
      </c>
      <c r="N3030" s="11">
        <v>0</v>
      </c>
      <c r="O3030" s="11">
        <v>0</v>
      </c>
      <c r="P3030" s="11">
        <v>1</v>
      </c>
      <c r="Q3030" s="11">
        <v>2016030718</v>
      </c>
      <c r="R3030" s="11">
        <v>18</v>
      </c>
    </row>
    <row r="3031" spans="1:18">
      <c r="A3031" t="str">
        <f t="shared" si="47"/>
        <v>18-2016030718-13_44_03</v>
      </c>
      <c r="B3031" s="11" t="s">
        <v>2339</v>
      </c>
      <c r="C3031" s="11">
        <v>0</v>
      </c>
      <c r="D3031" s="11">
        <v>0</v>
      </c>
      <c r="E3031" s="11">
        <v>0</v>
      </c>
      <c r="F3031" s="11">
        <v>1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1</v>
      </c>
      <c r="Q3031" s="11">
        <v>2016030718</v>
      </c>
      <c r="R3031" s="11">
        <v>18</v>
      </c>
    </row>
    <row r="3032" spans="1:18">
      <c r="A3032" t="str">
        <f t="shared" si="47"/>
        <v>18-2016030718-13_49_02</v>
      </c>
      <c r="B3032" s="11" t="s">
        <v>2340</v>
      </c>
      <c r="C3032" s="11">
        <v>0</v>
      </c>
      <c r="D3032" s="11">
        <v>0</v>
      </c>
      <c r="E3032" s="11">
        <v>0</v>
      </c>
      <c r="F3032" s="11">
        <v>1</v>
      </c>
      <c r="G3032" s="11">
        <v>0</v>
      </c>
      <c r="H3032" s="11">
        <v>0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11">
        <v>1</v>
      </c>
      <c r="Q3032" s="11">
        <v>2016030718</v>
      </c>
      <c r="R3032" s="11">
        <v>18</v>
      </c>
    </row>
    <row r="3033" spans="1:18">
      <c r="A3033" t="str">
        <f t="shared" si="47"/>
        <v>18-2016030718-13_54_02</v>
      </c>
      <c r="B3033" s="11" t="s">
        <v>2341</v>
      </c>
      <c r="C3033" s="11">
        <v>0</v>
      </c>
      <c r="D3033" s="11">
        <v>0</v>
      </c>
      <c r="E3033" s="11">
        <v>0</v>
      </c>
      <c r="F3033" s="11">
        <v>1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1</v>
      </c>
      <c r="Q3033" s="11">
        <v>2016030718</v>
      </c>
      <c r="R3033" s="11">
        <v>18</v>
      </c>
    </row>
    <row r="3034" spans="1:18">
      <c r="A3034" t="str">
        <f t="shared" si="47"/>
        <v>18-2016030718-13_59_02</v>
      </c>
      <c r="B3034" s="11" t="s">
        <v>2342</v>
      </c>
      <c r="C3034" s="11">
        <v>0</v>
      </c>
      <c r="D3034" s="11">
        <v>0</v>
      </c>
      <c r="E3034" s="11">
        <v>0</v>
      </c>
      <c r="F3034" s="11">
        <v>1</v>
      </c>
      <c r="G3034" s="11">
        <v>0</v>
      </c>
      <c r="H3034" s="11">
        <v>0</v>
      </c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1">
        <v>0</v>
      </c>
      <c r="O3034" s="11">
        <v>0</v>
      </c>
      <c r="P3034" s="11">
        <v>1</v>
      </c>
      <c r="Q3034" s="11">
        <v>2016030718</v>
      </c>
      <c r="R3034" s="11">
        <v>18</v>
      </c>
    </row>
    <row r="3035" spans="1:18">
      <c r="A3035" t="str">
        <f t="shared" si="47"/>
        <v>18-2016030718-14_04_01</v>
      </c>
      <c r="B3035" s="11" t="s">
        <v>2343</v>
      </c>
      <c r="C3035" s="11">
        <v>0</v>
      </c>
      <c r="D3035" s="11">
        <v>0</v>
      </c>
      <c r="E3035" s="11">
        <v>0</v>
      </c>
      <c r="F3035" s="11">
        <v>1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1</v>
      </c>
      <c r="Q3035" s="11">
        <v>2016030718</v>
      </c>
      <c r="R3035" s="11">
        <v>18</v>
      </c>
    </row>
    <row r="3036" spans="1:18">
      <c r="A3036" t="str">
        <f t="shared" si="47"/>
        <v>18-2016030718-14_09_01</v>
      </c>
      <c r="B3036" s="11" t="s">
        <v>2344</v>
      </c>
      <c r="C3036" s="11">
        <v>0</v>
      </c>
      <c r="D3036" s="11">
        <v>0</v>
      </c>
      <c r="E3036" s="11">
        <v>0</v>
      </c>
      <c r="F3036" s="11">
        <v>1</v>
      </c>
      <c r="G3036" s="11">
        <v>0</v>
      </c>
      <c r="H3036" s="11">
        <v>0</v>
      </c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1">
        <v>0</v>
      </c>
      <c r="O3036" s="11">
        <v>0</v>
      </c>
      <c r="P3036" s="11">
        <v>1</v>
      </c>
      <c r="Q3036" s="11">
        <v>2016030718</v>
      </c>
      <c r="R3036" s="11">
        <v>18</v>
      </c>
    </row>
    <row r="3037" spans="1:18">
      <c r="A3037" t="str">
        <f t="shared" si="47"/>
        <v>18-2016030718-14_14_00</v>
      </c>
      <c r="B3037" s="11" t="s">
        <v>2345</v>
      </c>
      <c r="C3037" s="11">
        <v>0</v>
      </c>
      <c r="D3037" s="11">
        <v>0</v>
      </c>
      <c r="E3037" s="11">
        <v>0</v>
      </c>
      <c r="F3037" s="11">
        <v>1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1</v>
      </c>
      <c r="Q3037" s="11">
        <v>2016030718</v>
      </c>
      <c r="R3037" s="11">
        <v>18</v>
      </c>
    </row>
    <row r="3038" spans="1:18">
      <c r="A3038" t="str">
        <f t="shared" si="47"/>
        <v>18-2016030718-14_19_00</v>
      </c>
      <c r="B3038" s="11" t="s">
        <v>2346</v>
      </c>
      <c r="C3038" s="11">
        <v>0</v>
      </c>
      <c r="D3038" s="11">
        <v>0</v>
      </c>
      <c r="E3038" s="11">
        <v>0</v>
      </c>
      <c r="F3038" s="11">
        <v>1</v>
      </c>
      <c r="G3038" s="11">
        <v>0</v>
      </c>
      <c r="H3038" s="11">
        <v>0</v>
      </c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11">
        <v>1</v>
      </c>
      <c r="Q3038" s="11">
        <v>2016030718</v>
      </c>
      <c r="R3038" s="11">
        <v>18</v>
      </c>
    </row>
    <row r="3039" spans="1:18">
      <c r="A3039" t="str">
        <f t="shared" si="47"/>
        <v>18-2016030718-14_24_00</v>
      </c>
      <c r="B3039" s="11" t="s">
        <v>2347</v>
      </c>
      <c r="C3039" s="11">
        <v>0</v>
      </c>
      <c r="D3039" s="11">
        <v>0</v>
      </c>
      <c r="E3039" s="11">
        <v>0</v>
      </c>
      <c r="F3039" s="11">
        <v>1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1</v>
      </c>
      <c r="Q3039" s="11">
        <v>2016030718</v>
      </c>
      <c r="R3039" s="11">
        <v>18</v>
      </c>
    </row>
    <row r="3040" spans="1:18">
      <c r="A3040" t="str">
        <f t="shared" si="47"/>
        <v>18-2016030718-14_28_59</v>
      </c>
      <c r="B3040" s="11" t="s">
        <v>2348</v>
      </c>
      <c r="C3040" s="11">
        <v>0</v>
      </c>
      <c r="D3040" s="11">
        <v>0</v>
      </c>
      <c r="E3040" s="11">
        <v>0</v>
      </c>
      <c r="F3040" s="11">
        <v>1</v>
      </c>
      <c r="G3040" s="11">
        <v>0</v>
      </c>
      <c r="H3040" s="11">
        <v>0</v>
      </c>
      <c r="I3040" s="11">
        <v>0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11">
        <v>0</v>
      </c>
      <c r="P3040" s="11">
        <v>1</v>
      </c>
      <c r="Q3040" s="11">
        <v>2016030718</v>
      </c>
      <c r="R3040" s="11">
        <v>18</v>
      </c>
    </row>
    <row r="3041" spans="1:18">
      <c r="A3041" t="str">
        <f t="shared" si="47"/>
        <v>18-2016030718-14_33_59</v>
      </c>
      <c r="B3041" s="11" t="s">
        <v>2349</v>
      </c>
      <c r="C3041" s="11">
        <v>0</v>
      </c>
      <c r="D3041" s="11">
        <v>0</v>
      </c>
      <c r="E3041" s="11">
        <v>0</v>
      </c>
      <c r="F3041" s="11">
        <v>1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1</v>
      </c>
      <c r="Q3041" s="11">
        <v>2016030718</v>
      </c>
      <c r="R3041" s="11">
        <v>18</v>
      </c>
    </row>
    <row r="3042" spans="1:18">
      <c r="A3042" t="str">
        <f t="shared" si="47"/>
        <v>18-2016030718-14_38_58</v>
      </c>
      <c r="B3042" s="11" t="s">
        <v>2350</v>
      </c>
      <c r="C3042" s="11">
        <v>0</v>
      </c>
      <c r="D3042" s="11">
        <v>0</v>
      </c>
      <c r="E3042" s="11">
        <v>0</v>
      </c>
      <c r="F3042" s="11">
        <v>1</v>
      </c>
      <c r="G3042" s="11">
        <v>0</v>
      </c>
      <c r="H3042" s="11">
        <v>0</v>
      </c>
      <c r="I3042" s="11">
        <v>0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11">
        <v>0</v>
      </c>
      <c r="P3042" s="11">
        <v>1</v>
      </c>
      <c r="Q3042" s="11">
        <v>2016030718</v>
      </c>
      <c r="R3042" s="11">
        <v>18</v>
      </c>
    </row>
    <row r="3043" spans="1:18">
      <c r="A3043" t="str">
        <f t="shared" si="47"/>
        <v>18-2016030718-14_43_58</v>
      </c>
      <c r="B3043" s="11" t="s">
        <v>2351</v>
      </c>
      <c r="C3043" s="11">
        <v>0</v>
      </c>
      <c r="D3043" s="11">
        <v>0</v>
      </c>
      <c r="E3043" s="11">
        <v>0</v>
      </c>
      <c r="F3043" s="11">
        <v>1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1</v>
      </c>
      <c r="Q3043" s="11">
        <v>2016030718</v>
      </c>
      <c r="R3043" s="11">
        <v>18</v>
      </c>
    </row>
    <row r="3044" spans="1:18">
      <c r="A3044" t="str">
        <f t="shared" si="47"/>
        <v>18-2016030718-14_48_58</v>
      </c>
      <c r="B3044" s="11" t="s">
        <v>2352</v>
      </c>
      <c r="C3044" s="11">
        <v>0</v>
      </c>
      <c r="D3044" s="11">
        <v>0</v>
      </c>
      <c r="E3044" s="11">
        <v>0</v>
      </c>
      <c r="F3044" s="11">
        <v>1</v>
      </c>
      <c r="G3044" s="11">
        <v>0</v>
      </c>
      <c r="H3044" s="11">
        <v>0</v>
      </c>
      <c r="I3044" s="11">
        <v>0</v>
      </c>
      <c r="J3044" s="11">
        <v>0</v>
      </c>
      <c r="K3044" s="11">
        <v>0</v>
      </c>
      <c r="L3044" s="11">
        <v>0</v>
      </c>
      <c r="M3044" s="11">
        <v>0</v>
      </c>
      <c r="N3044" s="11">
        <v>0</v>
      </c>
      <c r="O3044" s="11">
        <v>0</v>
      </c>
      <c r="P3044" s="11">
        <v>1</v>
      </c>
      <c r="Q3044" s="11">
        <v>2016030718</v>
      </c>
      <c r="R3044" s="11">
        <v>18</v>
      </c>
    </row>
    <row r="3045" spans="1:18">
      <c r="A3045" t="str">
        <f t="shared" si="47"/>
        <v>18-2016030718-14_53_57</v>
      </c>
      <c r="B3045" s="11" t="s">
        <v>2354</v>
      </c>
      <c r="C3045" s="11">
        <v>0</v>
      </c>
      <c r="D3045" s="11">
        <v>0</v>
      </c>
      <c r="E3045" s="11">
        <v>0</v>
      </c>
      <c r="F3045" s="11">
        <v>1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1</v>
      </c>
      <c r="Q3045" s="11">
        <v>2016030718</v>
      </c>
      <c r="R3045" s="11">
        <v>18</v>
      </c>
    </row>
    <row r="3046" spans="1:18">
      <c r="A3046" t="str">
        <f t="shared" si="47"/>
        <v>18-2016030718-14_58_57</v>
      </c>
      <c r="B3046" s="11" t="s">
        <v>2355</v>
      </c>
      <c r="C3046" s="11">
        <v>0</v>
      </c>
      <c r="D3046" s="11">
        <v>0</v>
      </c>
      <c r="E3046" s="11">
        <v>0</v>
      </c>
      <c r="F3046" s="11">
        <v>1</v>
      </c>
      <c r="G3046" s="11">
        <v>0</v>
      </c>
      <c r="H3046" s="11">
        <v>0</v>
      </c>
      <c r="I3046" s="11">
        <v>0</v>
      </c>
      <c r="J3046" s="11">
        <v>0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1</v>
      </c>
      <c r="Q3046" s="11">
        <v>2016030718</v>
      </c>
      <c r="R3046" s="11">
        <v>18</v>
      </c>
    </row>
    <row r="3047" spans="1:18">
      <c r="A3047" t="str">
        <f t="shared" si="47"/>
        <v>18-2016030718-15_03_56</v>
      </c>
      <c r="B3047" s="11" t="s">
        <v>2357</v>
      </c>
      <c r="C3047" s="11">
        <v>0</v>
      </c>
      <c r="D3047" s="11">
        <v>0</v>
      </c>
      <c r="E3047" s="11">
        <v>0</v>
      </c>
      <c r="F3047" s="11">
        <v>1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1</v>
      </c>
      <c r="Q3047" s="11">
        <v>2016030718</v>
      </c>
      <c r="R3047" s="11">
        <v>18</v>
      </c>
    </row>
    <row r="3048" spans="1:18">
      <c r="A3048" t="str">
        <f t="shared" si="47"/>
        <v>18-2016030718-15_08_56</v>
      </c>
      <c r="B3048" s="11" t="s">
        <v>2358</v>
      </c>
      <c r="C3048" s="11">
        <v>0</v>
      </c>
      <c r="D3048" s="11">
        <v>0</v>
      </c>
      <c r="E3048" s="11">
        <v>0</v>
      </c>
      <c r="F3048" s="11">
        <v>1</v>
      </c>
      <c r="G3048" s="11">
        <v>0</v>
      </c>
      <c r="H3048" s="11">
        <v>0</v>
      </c>
      <c r="I3048" s="11">
        <v>0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11">
        <v>0</v>
      </c>
      <c r="P3048" s="11">
        <v>1</v>
      </c>
      <c r="Q3048" s="11">
        <v>2016030718</v>
      </c>
      <c r="R3048" s="11">
        <v>18</v>
      </c>
    </row>
    <row r="3049" spans="1:18">
      <c r="A3049" t="str">
        <f t="shared" si="47"/>
        <v>18-2016030718-15_13_56</v>
      </c>
      <c r="B3049" s="11" t="s">
        <v>2359</v>
      </c>
      <c r="C3049" s="11">
        <v>0</v>
      </c>
      <c r="D3049" s="11">
        <v>0</v>
      </c>
      <c r="E3049" s="11">
        <v>0</v>
      </c>
      <c r="F3049" s="11">
        <v>1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1</v>
      </c>
      <c r="Q3049" s="11">
        <v>2016030718</v>
      </c>
      <c r="R3049" s="11">
        <v>18</v>
      </c>
    </row>
    <row r="3050" spans="1:18">
      <c r="A3050" t="str">
        <f t="shared" si="47"/>
        <v>18-2016030718-15_18_55</v>
      </c>
      <c r="B3050" s="11" t="s">
        <v>2360</v>
      </c>
      <c r="C3050" s="11">
        <v>0</v>
      </c>
      <c r="D3050" s="11">
        <v>0</v>
      </c>
      <c r="E3050" s="11">
        <v>0</v>
      </c>
      <c r="F3050" s="11">
        <v>1</v>
      </c>
      <c r="G3050" s="11">
        <v>0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11">
        <v>1</v>
      </c>
      <c r="Q3050" s="11">
        <v>2016030718</v>
      </c>
      <c r="R3050" s="11">
        <v>18</v>
      </c>
    </row>
    <row r="3051" spans="1:18">
      <c r="A3051" t="str">
        <f t="shared" si="47"/>
        <v>18-2016030718-15_23_55</v>
      </c>
      <c r="B3051" s="11" t="s">
        <v>2361</v>
      </c>
      <c r="C3051" s="11">
        <v>0</v>
      </c>
      <c r="D3051" s="11">
        <v>0</v>
      </c>
      <c r="E3051" s="11">
        <v>0</v>
      </c>
      <c r="F3051" s="11">
        <v>1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1</v>
      </c>
      <c r="Q3051" s="11">
        <v>2016030718</v>
      </c>
      <c r="R3051" s="11">
        <v>18</v>
      </c>
    </row>
    <row r="3052" spans="1:18">
      <c r="A3052" t="str">
        <f t="shared" si="47"/>
        <v>18-2016030718-15_28_55</v>
      </c>
      <c r="B3052" s="11" t="s">
        <v>2362</v>
      </c>
      <c r="C3052" s="11">
        <v>0</v>
      </c>
      <c r="D3052" s="11">
        <v>0</v>
      </c>
      <c r="E3052" s="11">
        <v>0</v>
      </c>
      <c r="F3052" s="11">
        <v>1</v>
      </c>
      <c r="G3052" s="11">
        <v>0</v>
      </c>
      <c r="H3052" s="11">
        <v>0</v>
      </c>
      <c r="I3052" s="11">
        <v>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11">
        <v>0</v>
      </c>
      <c r="P3052" s="11">
        <v>1</v>
      </c>
      <c r="Q3052" s="11">
        <v>2016030718</v>
      </c>
      <c r="R3052" s="11">
        <v>18</v>
      </c>
    </row>
    <row r="3053" spans="1:18">
      <c r="A3053" t="str">
        <f t="shared" si="47"/>
        <v>18-2016030718-15_33_54</v>
      </c>
      <c r="B3053" s="11" t="s">
        <v>2363</v>
      </c>
      <c r="C3053" s="11">
        <v>0</v>
      </c>
      <c r="D3053" s="11">
        <v>0</v>
      </c>
      <c r="E3053" s="11">
        <v>0</v>
      </c>
      <c r="F3053" s="11">
        <v>1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1</v>
      </c>
      <c r="Q3053" s="11">
        <v>2016030718</v>
      </c>
      <c r="R3053" s="11">
        <v>18</v>
      </c>
    </row>
    <row r="3054" spans="1:18">
      <c r="A3054" t="str">
        <f t="shared" si="47"/>
        <v>18-2016030718-15_38_54</v>
      </c>
      <c r="B3054" s="11" t="s">
        <v>2364</v>
      </c>
      <c r="C3054" s="11">
        <v>0</v>
      </c>
      <c r="D3054" s="11">
        <v>0</v>
      </c>
      <c r="E3054" s="11">
        <v>0</v>
      </c>
      <c r="F3054" s="11">
        <v>1</v>
      </c>
      <c r="G3054" s="11">
        <v>0</v>
      </c>
      <c r="H3054" s="11">
        <v>0</v>
      </c>
      <c r="I3054" s="11">
        <v>0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11">
        <v>0</v>
      </c>
      <c r="P3054" s="11">
        <v>1</v>
      </c>
      <c r="Q3054" s="11">
        <v>2016030718</v>
      </c>
      <c r="R3054" s="11">
        <v>18</v>
      </c>
    </row>
    <row r="3055" spans="1:18">
      <c r="A3055" t="str">
        <f t="shared" si="47"/>
        <v>18-2016030718-15_43_53</v>
      </c>
      <c r="B3055" s="11" t="s">
        <v>2365</v>
      </c>
      <c r="C3055" s="11">
        <v>0</v>
      </c>
      <c r="D3055" s="11">
        <v>0</v>
      </c>
      <c r="E3055" s="11">
        <v>0</v>
      </c>
      <c r="F3055" s="11">
        <v>1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1</v>
      </c>
      <c r="Q3055" s="11">
        <v>2016030718</v>
      </c>
      <c r="R3055" s="11">
        <v>18</v>
      </c>
    </row>
    <row r="3056" spans="1:18">
      <c r="A3056" t="str">
        <f t="shared" si="47"/>
        <v>18-2016030718-15_48_53</v>
      </c>
      <c r="B3056" s="11" t="s">
        <v>2366</v>
      </c>
      <c r="C3056" s="11">
        <v>0</v>
      </c>
      <c r="D3056" s="11">
        <v>0</v>
      </c>
      <c r="E3056" s="11">
        <v>0</v>
      </c>
      <c r="F3056" s="11">
        <v>1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  <c r="O3056" s="11">
        <v>0</v>
      </c>
      <c r="P3056" s="11">
        <v>1</v>
      </c>
      <c r="Q3056" s="11">
        <v>2016030718</v>
      </c>
      <c r="R3056" s="11">
        <v>18</v>
      </c>
    </row>
    <row r="3057" spans="1:18">
      <c r="A3057" t="str">
        <f t="shared" si="47"/>
        <v>18-2016030718-15_53_53</v>
      </c>
      <c r="B3057" s="11" t="s">
        <v>2367</v>
      </c>
      <c r="C3057" s="11">
        <v>0</v>
      </c>
      <c r="D3057" s="11">
        <v>0</v>
      </c>
      <c r="E3057" s="11">
        <v>0</v>
      </c>
      <c r="F3057" s="11">
        <v>1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1</v>
      </c>
      <c r="Q3057" s="11">
        <v>2016030718</v>
      </c>
      <c r="R3057" s="11">
        <v>18</v>
      </c>
    </row>
    <row r="3058" spans="1:18">
      <c r="A3058" t="str">
        <f t="shared" si="47"/>
        <v>18-2016030718-15_58_52</v>
      </c>
      <c r="B3058" s="11" t="s">
        <v>2368</v>
      </c>
      <c r="C3058" s="11">
        <v>0</v>
      </c>
      <c r="D3058" s="11">
        <v>0</v>
      </c>
      <c r="E3058" s="11">
        <v>0</v>
      </c>
      <c r="F3058" s="11">
        <v>1</v>
      </c>
      <c r="G3058" s="11">
        <v>0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11">
        <v>1</v>
      </c>
      <c r="Q3058" s="11">
        <v>2016030718</v>
      </c>
      <c r="R3058" s="11">
        <v>18</v>
      </c>
    </row>
    <row r="3059" spans="1:18">
      <c r="A3059" t="str">
        <f t="shared" si="47"/>
        <v>18-2016030718-16_03_52</v>
      </c>
      <c r="B3059" s="11" t="s">
        <v>2369</v>
      </c>
      <c r="C3059" s="11">
        <v>0</v>
      </c>
      <c r="D3059" s="11">
        <v>0</v>
      </c>
      <c r="E3059" s="11">
        <v>0</v>
      </c>
      <c r="F3059" s="11">
        <v>1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1</v>
      </c>
      <c r="Q3059" s="11">
        <v>2016030718</v>
      </c>
      <c r="R3059" s="11">
        <v>18</v>
      </c>
    </row>
    <row r="3060" spans="1:18">
      <c r="A3060" t="str">
        <f t="shared" si="47"/>
        <v>18-2016030718-16_08_51</v>
      </c>
      <c r="B3060" s="11" t="s">
        <v>2370</v>
      </c>
      <c r="C3060" s="11">
        <v>0</v>
      </c>
      <c r="D3060" s="11">
        <v>0</v>
      </c>
      <c r="E3060" s="11">
        <v>0</v>
      </c>
      <c r="F3060" s="11">
        <v>1</v>
      </c>
      <c r="G3060" s="11">
        <v>0</v>
      </c>
      <c r="H3060" s="11">
        <v>0</v>
      </c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11">
        <v>1</v>
      </c>
      <c r="Q3060" s="11">
        <v>2016030718</v>
      </c>
      <c r="R3060" s="11">
        <v>18</v>
      </c>
    </row>
    <row r="3061" spans="1:18">
      <c r="A3061" t="str">
        <f t="shared" si="47"/>
        <v>18-2016030718-16_13_51</v>
      </c>
      <c r="B3061" s="11" t="s">
        <v>2371</v>
      </c>
      <c r="C3061" s="11">
        <v>0</v>
      </c>
      <c r="D3061" s="11">
        <v>0</v>
      </c>
      <c r="E3061" s="11">
        <v>0</v>
      </c>
      <c r="F3061" s="11">
        <v>1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1</v>
      </c>
      <c r="Q3061" s="11">
        <v>2016030718</v>
      </c>
      <c r="R3061" s="11">
        <v>18</v>
      </c>
    </row>
    <row r="3062" spans="1:18">
      <c r="A3062" t="str">
        <f t="shared" si="47"/>
        <v>18-2016030718-16_18_51</v>
      </c>
      <c r="B3062" s="11" t="s">
        <v>2372</v>
      </c>
      <c r="C3062" s="11">
        <v>0</v>
      </c>
      <c r="D3062" s="11">
        <v>0</v>
      </c>
      <c r="E3062" s="11">
        <v>0</v>
      </c>
      <c r="F3062" s="11">
        <v>1</v>
      </c>
      <c r="G3062" s="11">
        <v>0</v>
      </c>
      <c r="H3062" s="11">
        <v>0</v>
      </c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1</v>
      </c>
      <c r="Q3062" s="11">
        <v>2016030718</v>
      </c>
      <c r="R3062" s="11">
        <v>18</v>
      </c>
    </row>
    <row r="3063" spans="1:18">
      <c r="A3063" t="str">
        <f t="shared" si="47"/>
        <v>18-2016030718-16_23_50</v>
      </c>
      <c r="B3063" s="11" t="s">
        <v>2373</v>
      </c>
      <c r="C3063" s="11">
        <v>0</v>
      </c>
      <c r="D3063" s="11">
        <v>0</v>
      </c>
      <c r="E3063" s="11">
        <v>0</v>
      </c>
      <c r="F3063" s="11">
        <v>1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1</v>
      </c>
      <c r="Q3063" s="11">
        <v>2016030718</v>
      </c>
      <c r="R3063" s="11">
        <v>18</v>
      </c>
    </row>
    <row r="3064" spans="1:18">
      <c r="A3064" t="str">
        <f t="shared" si="47"/>
        <v>18-2016030718-16_28_50</v>
      </c>
      <c r="B3064" s="11" t="s">
        <v>2374</v>
      </c>
      <c r="C3064" s="11">
        <v>0</v>
      </c>
      <c r="D3064" s="11">
        <v>0</v>
      </c>
      <c r="E3064" s="11">
        <v>0</v>
      </c>
      <c r="F3064" s="11">
        <v>1</v>
      </c>
      <c r="G3064" s="11">
        <v>0</v>
      </c>
      <c r="H3064" s="11">
        <v>0</v>
      </c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11">
        <v>1</v>
      </c>
      <c r="Q3064" s="11">
        <v>2016030718</v>
      </c>
      <c r="R3064" s="11">
        <v>18</v>
      </c>
    </row>
    <row r="3065" spans="1:18">
      <c r="A3065" t="str">
        <f t="shared" si="47"/>
        <v>18-2016030718-16_33_49</v>
      </c>
      <c r="B3065" s="11" t="s">
        <v>2375</v>
      </c>
      <c r="C3065" s="11">
        <v>0</v>
      </c>
      <c r="D3065" s="11">
        <v>0</v>
      </c>
      <c r="E3065" s="11">
        <v>0</v>
      </c>
      <c r="F3065" s="11">
        <v>1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1</v>
      </c>
      <c r="Q3065" s="11">
        <v>2016030718</v>
      </c>
      <c r="R3065" s="11">
        <v>18</v>
      </c>
    </row>
    <row r="3066" spans="1:18">
      <c r="A3066" t="str">
        <f t="shared" si="47"/>
        <v>18-2016030718-16_38_49</v>
      </c>
      <c r="B3066" s="11" t="s">
        <v>2376</v>
      </c>
      <c r="C3066" s="11">
        <v>0</v>
      </c>
      <c r="D3066" s="11">
        <v>0</v>
      </c>
      <c r="E3066" s="11">
        <v>0</v>
      </c>
      <c r="F3066" s="11">
        <v>1</v>
      </c>
      <c r="G3066" s="11">
        <v>0</v>
      </c>
      <c r="H3066" s="11">
        <v>0</v>
      </c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11">
        <v>0</v>
      </c>
      <c r="P3066" s="11">
        <v>1</v>
      </c>
      <c r="Q3066" s="11">
        <v>2016030718</v>
      </c>
      <c r="R3066" s="11">
        <v>18</v>
      </c>
    </row>
    <row r="3067" spans="1:18">
      <c r="A3067" t="str">
        <f t="shared" si="47"/>
        <v>18-2016030718-16_43_49</v>
      </c>
      <c r="B3067" s="11" t="s">
        <v>2377</v>
      </c>
      <c r="C3067" s="11">
        <v>0</v>
      </c>
      <c r="D3067" s="11">
        <v>0</v>
      </c>
      <c r="E3067" s="11">
        <v>0</v>
      </c>
      <c r="F3067" s="11">
        <v>1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1</v>
      </c>
      <c r="Q3067" s="11">
        <v>2016030718</v>
      </c>
      <c r="R3067" s="11">
        <v>18</v>
      </c>
    </row>
    <row r="3068" spans="1:18">
      <c r="A3068" t="str">
        <f t="shared" si="47"/>
        <v>18-2016030718-16_48_48</v>
      </c>
      <c r="B3068" s="11" t="s">
        <v>2378</v>
      </c>
      <c r="C3068" s="11">
        <v>0</v>
      </c>
      <c r="D3068" s="11">
        <v>0</v>
      </c>
      <c r="E3068" s="11">
        <v>0</v>
      </c>
      <c r="F3068" s="11">
        <v>1</v>
      </c>
      <c r="G3068" s="11">
        <v>0</v>
      </c>
      <c r="H3068" s="11">
        <v>0</v>
      </c>
      <c r="I3068" s="11">
        <v>0</v>
      </c>
      <c r="J3068" s="11">
        <v>0</v>
      </c>
      <c r="K3068" s="11">
        <v>0</v>
      </c>
      <c r="L3068" s="11">
        <v>0</v>
      </c>
      <c r="M3068" s="11">
        <v>0</v>
      </c>
      <c r="N3068" s="11">
        <v>0</v>
      </c>
      <c r="O3068" s="11">
        <v>0</v>
      </c>
      <c r="P3068" s="11">
        <v>1</v>
      </c>
      <c r="Q3068" s="11">
        <v>2016030718</v>
      </c>
      <c r="R3068" s="11">
        <v>18</v>
      </c>
    </row>
    <row r="3069" spans="1:18">
      <c r="A3069" t="str">
        <f t="shared" si="47"/>
        <v>18-2016030718-16_53_48</v>
      </c>
      <c r="B3069" s="11" t="s">
        <v>2379</v>
      </c>
      <c r="C3069" s="11">
        <v>0</v>
      </c>
      <c r="D3069" s="11">
        <v>0</v>
      </c>
      <c r="E3069" s="11">
        <v>0</v>
      </c>
      <c r="F3069" s="11">
        <v>1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1</v>
      </c>
      <c r="Q3069" s="11">
        <v>2016030718</v>
      </c>
      <c r="R3069" s="11">
        <v>18</v>
      </c>
    </row>
    <row r="3070" spans="1:18">
      <c r="A3070" t="str">
        <f t="shared" si="47"/>
        <v>18-2016030718-16_58_48</v>
      </c>
      <c r="B3070" s="11" t="s">
        <v>2380</v>
      </c>
      <c r="C3070" s="11">
        <v>0</v>
      </c>
      <c r="D3070" s="11">
        <v>0</v>
      </c>
      <c r="E3070" s="11">
        <v>0</v>
      </c>
      <c r="F3070" s="11">
        <v>1</v>
      </c>
      <c r="G3070" s="11">
        <v>0</v>
      </c>
      <c r="H3070" s="11">
        <v>0</v>
      </c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1">
        <v>0</v>
      </c>
      <c r="O3070" s="11">
        <v>0</v>
      </c>
      <c r="P3070" s="11">
        <v>1</v>
      </c>
      <c r="Q3070" s="11">
        <v>2016030718</v>
      </c>
      <c r="R3070" s="11">
        <v>18</v>
      </c>
    </row>
    <row r="3071" spans="1:18">
      <c r="A3071" t="str">
        <f t="shared" si="47"/>
        <v>18-2016030718-17_03_47</v>
      </c>
      <c r="B3071" s="11" t="s">
        <v>2381</v>
      </c>
      <c r="C3071" s="11">
        <v>0</v>
      </c>
      <c r="D3071" s="11">
        <v>0</v>
      </c>
      <c r="E3071" s="11">
        <v>0</v>
      </c>
      <c r="F3071" s="11">
        <v>1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1</v>
      </c>
      <c r="Q3071" s="11">
        <v>2016030718</v>
      </c>
      <c r="R3071" s="11">
        <v>18</v>
      </c>
    </row>
    <row r="3072" spans="1:18">
      <c r="A3072" t="str">
        <f t="shared" si="47"/>
        <v>18-2016030718-17_08_47</v>
      </c>
      <c r="B3072" s="11" t="s">
        <v>2382</v>
      </c>
      <c r="C3072" s="11">
        <v>0</v>
      </c>
      <c r="D3072" s="11">
        <v>0</v>
      </c>
      <c r="E3072" s="11">
        <v>0</v>
      </c>
      <c r="F3072" s="11">
        <v>1</v>
      </c>
      <c r="G3072" s="11">
        <v>0</v>
      </c>
      <c r="H3072" s="11">
        <v>0</v>
      </c>
      <c r="I3072" s="11">
        <v>0</v>
      </c>
      <c r="J3072" s="11">
        <v>0</v>
      </c>
      <c r="K3072" s="11">
        <v>0</v>
      </c>
      <c r="L3072" s="11">
        <v>0</v>
      </c>
      <c r="M3072" s="11">
        <v>0</v>
      </c>
      <c r="N3072" s="11">
        <v>0</v>
      </c>
      <c r="O3072" s="11">
        <v>0</v>
      </c>
      <c r="P3072" s="11">
        <v>1</v>
      </c>
      <c r="Q3072" s="11">
        <v>2016030718</v>
      </c>
      <c r="R3072" s="11">
        <v>18</v>
      </c>
    </row>
    <row r="3073" spans="1:18">
      <c r="A3073" t="str">
        <f t="shared" si="47"/>
        <v>18-2016030718-17_13_46</v>
      </c>
      <c r="B3073" s="11" t="s">
        <v>2383</v>
      </c>
      <c r="C3073" s="11">
        <v>0</v>
      </c>
      <c r="D3073" s="11">
        <v>0</v>
      </c>
      <c r="E3073" s="11">
        <v>0</v>
      </c>
      <c r="F3073" s="11">
        <v>1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1</v>
      </c>
      <c r="Q3073" s="11">
        <v>2016030718</v>
      </c>
      <c r="R3073" s="11">
        <v>18</v>
      </c>
    </row>
    <row r="3074" spans="1:18">
      <c r="A3074" t="str">
        <f t="shared" ref="A3074:A3137" si="48">R3074&amp;"-"&amp;Q3074&amp;"-"&amp;B3074</f>
        <v>18-2016030718-17_18_46</v>
      </c>
      <c r="B3074" s="11" t="s">
        <v>2384</v>
      </c>
      <c r="C3074" s="11">
        <v>0</v>
      </c>
      <c r="D3074" s="11">
        <v>0</v>
      </c>
      <c r="E3074" s="11">
        <v>0</v>
      </c>
      <c r="F3074" s="11">
        <v>1</v>
      </c>
      <c r="G3074" s="11">
        <v>0</v>
      </c>
      <c r="H3074" s="11">
        <v>0</v>
      </c>
      <c r="I3074" s="11">
        <v>0</v>
      </c>
      <c r="J3074" s="11">
        <v>0</v>
      </c>
      <c r="K3074" s="11">
        <v>0</v>
      </c>
      <c r="L3074" s="11">
        <v>0</v>
      </c>
      <c r="M3074" s="11">
        <v>0</v>
      </c>
      <c r="N3074" s="11">
        <v>0</v>
      </c>
      <c r="O3074" s="11">
        <v>0</v>
      </c>
      <c r="P3074" s="11">
        <v>1</v>
      </c>
      <c r="Q3074" s="11">
        <v>2016030718</v>
      </c>
      <c r="R3074" s="11">
        <v>18</v>
      </c>
    </row>
    <row r="3075" spans="1:18">
      <c r="A3075" t="str">
        <f t="shared" si="48"/>
        <v>18-2016030718-17_23_46</v>
      </c>
      <c r="B3075" s="11" t="s">
        <v>2385</v>
      </c>
      <c r="C3075" s="11">
        <v>0</v>
      </c>
      <c r="D3075" s="11">
        <v>0</v>
      </c>
      <c r="E3075" s="11">
        <v>0</v>
      </c>
      <c r="F3075" s="11">
        <v>1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1</v>
      </c>
      <c r="Q3075" s="11">
        <v>2016030718</v>
      </c>
      <c r="R3075" s="11">
        <v>18</v>
      </c>
    </row>
    <row r="3076" spans="1:18">
      <c r="A3076" t="str">
        <f t="shared" si="48"/>
        <v>18-2016030718-17_28_45</v>
      </c>
      <c r="B3076" s="11" t="s">
        <v>2386</v>
      </c>
      <c r="C3076" s="11">
        <v>0</v>
      </c>
      <c r="D3076" s="11">
        <v>0</v>
      </c>
      <c r="E3076" s="11">
        <v>0</v>
      </c>
      <c r="F3076" s="11">
        <v>1</v>
      </c>
      <c r="G3076" s="11">
        <v>0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0</v>
      </c>
      <c r="N3076" s="11">
        <v>0</v>
      </c>
      <c r="O3076" s="11">
        <v>0</v>
      </c>
      <c r="P3076" s="11">
        <v>1</v>
      </c>
      <c r="Q3076" s="11">
        <v>2016030718</v>
      </c>
      <c r="R3076" s="11">
        <v>18</v>
      </c>
    </row>
    <row r="3077" spans="1:18">
      <c r="A3077" t="str">
        <f t="shared" si="48"/>
        <v>18-2016030718-17_33_45</v>
      </c>
      <c r="B3077" s="11" t="s">
        <v>2387</v>
      </c>
      <c r="C3077" s="11">
        <v>0</v>
      </c>
      <c r="D3077" s="11">
        <v>0</v>
      </c>
      <c r="E3077" s="11">
        <v>0</v>
      </c>
      <c r="F3077" s="11">
        <v>1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1</v>
      </c>
      <c r="Q3077" s="11">
        <v>2016030718</v>
      </c>
      <c r="R3077" s="11">
        <v>18</v>
      </c>
    </row>
    <row r="3078" spans="1:18">
      <c r="A3078" t="str">
        <f t="shared" si="48"/>
        <v>18-2016030718-17_38_44</v>
      </c>
      <c r="B3078" s="11" t="s">
        <v>2388</v>
      </c>
      <c r="C3078" s="11">
        <v>0</v>
      </c>
      <c r="D3078" s="11">
        <v>0</v>
      </c>
      <c r="E3078" s="11">
        <v>0</v>
      </c>
      <c r="F3078" s="11">
        <v>1</v>
      </c>
      <c r="G3078" s="11">
        <v>0</v>
      </c>
      <c r="H3078" s="11">
        <v>0</v>
      </c>
      <c r="I3078" s="11">
        <v>0</v>
      </c>
      <c r="J3078" s="11">
        <v>0</v>
      </c>
      <c r="K3078" s="11">
        <v>0</v>
      </c>
      <c r="L3078" s="11">
        <v>0</v>
      </c>
      <c r="M3078" s="11">
        <v>0</v>
      </c>
      <c r="N3078" s="11">
        <v>0</v>
      </c>
      <c r="O3078" s="11">
        <v>0</v>
      </c>
      <c r="P3078" s="11">
        <v>1</v>
      </c>
      <c r="Q3078" s="11">
        <v>2016030718</v>
      </c>
      <c r="R3078" s="11">
        <v>18</v>
      </c>
    </row>
    <row r="3079" spans="1:18">
      <c r="A3079" t="str">
        <f t="shared" si="48"/>
        <v>18-2016030718-17_43_44</v>
      </c>
      <c r="B3079" s="11" t="s">
        <v>2389</v>
      </c>
      <c r="C3079" s="11">
        <v>0</v>
      </c>
      <c r="D3079" s="11">
        <v>0</v>
      </c>
      <c r="E3079" s="11">
        <v>0</v>
      </c>
      <c r="F3079" s="11">
        <v>1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1</v>
      </c>
      <c r="Q3079" s="11">
        <v>2016030718</v>
      </c>
      <c r="R3079" s="11">
        <v>18</v>
      </c>
    </row>
    <row r="3080" spans="1:18">
      <c r="A3080" t="str">
        <f t="shared" si="48"/>
        <v>18-2016030718-17_48_44</v>
      </c>
      <c r="B3080" s="11" t="s">
        <v>2390</v>
      </c>
      <c r="C3080" s="11">
        <v>0</v>
      </c>
      <c r="D3080" s="11">
        <v>0</v>
      </c>
      <c r="E3080" s="11">
        <v>0</v>
      </c>
      <c r="F3080" s="11">
        <v>1</v>
      </c>
      <c r="G3080" s="11">
        <v>0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1">
        <v>0</v>
      </c>
      <c r="O3080" s="11">
        <v>0</v>
      </c>
      <c r="P3080" s="11">
        <v>1</v>
      </c>
      <c r="Q3080" s="11">
        <v>2016030718</v>
      </c>
      <c r="R3080" s="11">
        <v>18</v>
      </c>
    </row>
    <row r="3081" spans="1:18">
      <c r="A3081" t="str">
        <f t="shared" si="48"/>
        <v>18-2016030718-17_53_43</v>
      </c>
      <c r="B3081" s="11" t="s">
        <v>2391</v>
      </c>
      <c r="C3081" s="11">
        <v>0</v>
      </c>
      <c r="D3081" s="11">
        <v>0</v>
      </c>
      <c r="E3081" s="11">
        <v>0</v>
      </c>
      <c r="F3081" s="11">
        <v>1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1</v>
      </c>
      <c r="Q3081" s="11">
        <v>2016030718</v>
      </c>
      <c r="R3081" s="11">
        <v>18</v>
      </c>
    </row>
    <row r="3082" spans="1:18">
      <c r="A3082" t="str">
        <f t="shared" si="48"/>
        <v>18-2016030718-17_58_43</v>
      </c>
      <c r="B3082" s="11" t="s">
        <v>2392</v>
      </c>
      <c r="C3082" s="11">
        <v>0</v>
      </c>
      <c r="D3082" s="11">
        <v>0</v>
      </c>
      <c r="E3082" s="11">
        <v>0</v>
      </c>
      <c r="F3082" s="11">
        <v>1</v>
      </c>
      <c r="G3082" s="11">
        <v>0</v>
      </c>
      <c r="H3082" s="11">
        <v>0</v>
      </c>
      <c r="I3082" s="11">
        <v>0</v>
      </c>
      <c r="J3082" s="11">
        <v>0</v>
      </c>
      <c r="K3082" s="11">
        <v>0</v>
      </c>
      <c r="L3082" s="11">
        <v>0</v>
      </c>
      <c r="M3082" s="11">
        <v>0</v>
      </c>
      <c r="N3082" s="11">
        <v>0</v>
      </c>
      <c r="O3082" s="11">
        <v>0</v>
      </c>
      <c r="P3082" s="11">
        <v>1</v>
      </c>
      <c r="Q3082" s="11">
        <v>2016030718</v>
      </c>
      <c r="R3082" s="11">
        <v>18</v>
      </c>
    </row>
    <row r="3083" spans="1:18">
      <c r="A3083" t="str">
        <f t="shared" si="48"/>
        <v>18-2016030718-18_03_42</v>
      </c>
      <c r="B3083" s="11" t="s">
        <v>2393</v>
      </c>
      <c r="C3083" s="11">
        <v>0</v>
      </c>
      <c r="D3083" s="11">
        <v>0</v>
      </c>
      <c r="E3083" s="11">
        <v>0</v>
      </c>
      <c r="F3083" s="11">
        <v>1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1</v>
      </c>
      <c r="Q3083" s="11">
        <v>2016030718</v>
      </c>
      <c r="R3083" s="11">
        <v>18</v>
      </c>
    </row>
    <row r="3084" spans="1:18">
      <c r="A3084" t="str">
        <f t="shared" si="48"/>
        <v>18-2016030718-18_08_42</v>
      </c>
      <c r="B3084" s="11" t="s">
        <v>1758</v>
      </c>
      <c r="C3084" s="11">
        <v>0</v>
      </c>
      <c r="D3084" s="11">
        <v>0</v>
      </c>
      <c r="E3084" s="11">
        <v>0</v>
      </c>
      <c r="F3084" s="11">
        <v>1</v>
      </c>
      <c r="G3084" s="11">
        <v>0</v>
      </c>
      <c r="H3084" s="11">
        <v>0</v>
      </c>
      <c r="I3084" s="11">
        <v>0</v>
      </c>
      <c r="J3084" s="11">
        <v>0</v>
      </c>
      <c r="K3084" s="11">
        <v>0</v>
      </c>
      <c r="L3084" s="11">
        <v>0</v>
      </c>
      <c r="M3084" s="11">
        <v>0</v>
      </c>
      <c r="N3084" s="11">
        <v>0</v>
      </c>
      <c r="O3084" s="11">
        <v>0</v>
      </c>
      <c r="P3084" s="11">
        <v>1</v>
      </c>
      <c r="Q3084" s="11">
        <v>2016030718</v>
      </c>
      <c r="R3084" s="11">
        <v>18</v>
      </c>
    </row>
    <row r="3085" spans="1:18">
      <c r="A3085" t="str">
        <f t="shared" si="48"/>
        <v>18-2016030718-18_13_42</v>
      </c>
      <c r="B3085" s="11" t="s">
        <v>1761</v>
      </c>
      <c r="C3085" s="11">
        <v>0</v>
      </c>
      <c r="D3085" s="11">
        <v>0</v>
      </c>
      <c r="E3085" s="11">
        <v>0</v>
      </c>
      <c r="F3085" s="11">
        <v>1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1</v>
      </c>
      <c r="Q3085" s="11">
        <v>2016030718</v>
      </c>
      <c r="R3085" s="11">
        <v>18</v>
      </c>
    </row>
    <row r="3086" spans="1:18">
      <c r="A3086" t="str">
        <f t="shared" si="48"/>
        <v>18-2016030718-18_18_41</v>
      </c>
      <c r="B3086" s="11" t="s">
        <v>2394</v>
      </c>
      <c r="C3086" s="11">
        <v>0</v>
      </c>
      <c r="D3086" s="11">
        <v>0</v>
      </c>
      <c r="E3086" s="11">
        <v>0</v>
      </c>
      <c r="F3086" s="11">
        <v>1</v>
      </c>
      <c r="G3086" s="11">
        <v>0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1">
        <v>0</v>
      </c>
      <c r="O3086" s="11">
        <v>0</v>
      </c>
      <c r="P3086" s="11">
        <v>1</v>
      </c>
      <c r="Q3086" s="11">
        <v>2016030718</v>
      </c>
      <c r="R3086" s="11">
        <v>18</v>
      </c>
    </row>
    <row r="3087" spans="1:18">
      <c r="A3087" t="str">
        <f t="shared" si="48"/>
        <v>18-2016030718-18_23_41</v>
      </c>
      <c r="B3087" s="11" t="s">
        <v>1763</v>
      </c>
      <c r="C3087" s="11">
        <v>0</v>
      </c>
      <c r="D3087" s="11">
        <v>0</v>
      </c>
      <c r="E3087" s="11">
        <v>0</v>
      </c>
      <c r="F3087" s="11">
        <v>1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1</v>
      </c>
      <c r="Q3087" s="11">
        <v>2016030718</v>
      </c>
      <c r="R3087" s="11">
        <v>18</v>
      </c>
    </row>
    <row r="3088" spans="1:18">
      <c r="A3088" t="str">
        <f t="shared" si="48"/>
        <v>18-2016030718-18_28_40</v>
      </c>
      <c r="B3088" s="11" t="s">
        <v>2395</v>
      </c>
      <c r="C3088" s="11">
        <v>0</v>
      </c>
      <c r="D3088" s="11">
        <v>0</v>
      </c>
      <c r="E3088" s="11">
        <v>0</v>
      </c>
      <c r="F3088" s="11">
        <v>1</v>
      </c>
      <c r="G3088" s="11">
        <v>0</v>
      </c>
      <c r="H3088" s="11">
        <v>0</v>
      </c>
      <c r="I3088" s="11">
        <v>0</v>
      </c>
      <c r="J3088" s="11">
        <v>0</v>
      </c>
      <c r="K3088" s="11">
        <v>0</v>
      </c>
      <c r="L3088" s="11">
        <v>0</v>
      </c>
      <c r="M3088" s="11">
        <v>0</v>
      </c>
      <c r="N3088" s="11">
        <v>0</v>
      </c>
      <c r="O3088" s="11">
        <v>0</v>
      </c>
      <c r="P3088" s="11">
        <v>1</v>
      </c>
      <c r="Q3088" s="11">
        <v>2016030718</v>
      </c>
      <c r="R3088" s="11">
        <v>18</v>
      </c>
    </row>
    <row r="3089" spans="1:18">
      <c r="A3089" t="str">
        <f t="shared" si="48"/>
        <v>18-2016030718-18_33_40</v>
      </c>
      <c r="B3089" s="11" t="s">
        <v>1765</v>
      </c>
      <c r="C3089" s="11">
        <v>0</v>
      </c>
      <c r="D3089" s="11">
        <v>0</v>
      </c>
      <c r="E3089" s="11">
        <v>0</v>
      </c>
      <c r="F3089" s="11">
        <v>1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1</v>
      </c>
      <c r="Q3089" s="11">
        <v>2016030718</v>
      </c>
      <c r="R3089" s="11">
        <v>18</v>
      </c>
    </row>
    <row r="3090" spans="1:18">
      <c r="A3090" t="str">
        <f t="shared" si="48"/>
        <v>18-2016030718-18_38_40</v>
      </c>
      <c r="B3090" s="11" t="s">
        <v>2396</v>
      </c>
      <c r="C3090" s="11">
        <v>0</v>
      </c>
      <c r="D3090" s="11">
        <v>0</v>
      </c>
      <c r="E3090" s="11">
        <v>0</v>
      </c>
      <c r="F3090" s="11">
        <v>1</v>
      </c>
      <c r="G3090" s="11">
        <v>0</v>
      </c>
      <c r="H3090" s="11">
        <v>0</v>
      </c>
      <c r="I3090" s="11">
        <v>0</v>
      </c>
      <c r="J3090" s="11">
        <v>0</v>
      </c>
      <c r="K3090" s="11">
        <v>0</v>
      </c>
      <c r="L3090" s="11">
        <v>0</v>
      </c>
      <c r="M3090" s="11">
        <v>0</v>
      </c>
      <c r="N3090" s="11">
        <v>0</v>
      </c>
      <c r="O3090" s="11">
        <v>0</v>
      </c>
      <c r="P3090" s="11">
        <v>1</v>
      </c>
      <c r="Q3090" s="11">
        <v>2016030718</v>
      </c>
      <c r="R3090" s="11">
        <v>18</v>
      </c>
    </row>
    <row r="3091" spans="1:18">
      <c r="A3091" t="str">
        <f t="shared" si="48"/>
        <v>18-2016030718-18_43_39</v>
      </c>
      <c r="B3091" s="11" t="s">
        <v>2397</v>
      </c>
      <c r="C3091" s="11">
        <v>0</v>
      </c>
      <c r="D3091" s="11">
        <v>0</v>
      </c>
      <c r="E3091" s="11">
        <v>0</v>
      </c>
      <c r="F3091" s="11">
        <v>1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1</v>
      </c>
      <c r="Q3091" s="11">
        <v>2016030718</v>
      </c>
      <c r="R3091" s="11">
        <v>18</v>
      </c>
    </row>
    <row r="3092" spans="1:18">
      <c r="A3092" t="str">
        <f t="shared" si="48"/>
        <v>18-2016030718-18_48_39</v>
      </c>
      <c r="B3092" s="11" t="s">
        <v>2398</v>
      </c>
      <c r="C3092" s="11">
        <v>0</v>
      </c>
      <c r="D3092" s="11">
        <v>0</v>
      </c>
      <c r="E3092" s="11">
        <v>0</v>
      </c>
      <c r="F3092" s="11">
        <v>1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0</v>
      </c>
      <c r="P3092" s="11">
        <v>1</v>
      </c>
      <c r="Q3092" s="11">
        <v>2016030718</v>
      </c>
      <c r="R3092" s="11">
        <v>18</v>
      </c>
    </row>
    <row r="3093" spans="1:18">
      <c r="A3093" t="str">
        <f t="shared" si="48"/>
        <v>18-2016030718-18_53_39</v>
      </c>
      <c r="B3093" s="11" t="s">
        <v>2399</v>
      </c>
      <c r="C3093" s="11">
        <v>0</v>
      </c>
      <c r="D3093" s="11">
        <v>0</v>
      </c>
      <c r="E3093" s="11">
        <v>0</v>
      </c>
      <c r="F3093" s="11">
        <v>1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1</v>
      </c>
      <c r="Q3093" s="11">
        <v>2016030718</v>
      </c>
      <c r="R3093" s="11">
        <v>18</v>
      </c>
    </row>
    <row r="3094" spans="1:18">
      <c r="A3094" t="str">
        <f t="shared" si="48"/>
        <v>18-2016030718-18_58_38</v>
      </c>
      <c r="B3094" s="11" t="s">
        <v>2400</v>
      </c>
      <c r="C3094" s="11">
        <v>0</v>
      </c>
      <c r="D3094" s="11">
        <v>0</v>
      </c>
      <c r="E3094" s="11">
        <v>0</v>
      </c>
      <c r="F3094" s="11">
        <v>1</v>
      </c>
      <c r="G3094" s="11">
        <v>0</v>
      </c>
      <c r="H3094" s="11">
        <v>0</v>
      </c>
      <c r="I3094" s="11">
        <v>0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  <c r="O3094" s="11">
        <v>0</v>
      </c>
      <c r="P3094" s="11">
        <v>1</v>
      </c>
      <c r="Q3094" s="11">
        <v>2016030718</v>
      </c>
      <c r="R3094" s="11">
        <v>18</v>
      </c>
    </row>
    <row r="3095" spans="1:18">
      <c r="A3095" t="str">
        <f t="shared" si="48"/>
        <v>18-2016030718-19_03_38</v>
      </c>
      <c r="B3095" s="11" t="s">
        <v>2401</v>
      </c>
      <c r="C3095" s="11">
        <v>0</v>
      </c>
      <c r="D3095" s="11">
        <v>0</v>
      </c>
      <c r="E3095" s="11">
        <v>0</v>
      </c>
      <c r="F3095" s="11">
        <v>1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1</v>
      </c>
      <c r="Q3095" s="11">
        <v>2016030718</v>
      </c>
      <c r="R3095" s="11">
        <v>18</v>
      </c>
    </row>
    <row r="3096" spans="1:18">
      <c r="A3096" t="str">
        <f t="shared" si="48"/>
        <v>18-2016030718-19_08_37</v>
      </c>
      <c r="B3096" s="11" t="s">
        <v>5317</v>
      </c>
      <c r="C3096" s="11">
        <v>0</v>
      </c>
      <c r="D3096" s="11">
        <v>0</v>
      </c>
      <c r="E3096" s="11">
        <v>0</v>
      </c>
      <c r="F3096" s="11">
        <v>0</v>
      </c>
      <c r="G3096" s="11">
        <v>0</v>
      </c>
      <c r="H3096" s="11">
        <v>0</v>
      </c>
      <c r="I3096" s="11">
        <v>0</v>
      </c>
      <c r="J3096" s="11">
        <v>0</v>
      </c>
      <c r="K3096" s="11">
        <v>0</v>
      </c>
      <c r="L3096" s="11">
        <v>0</v>
      </c>
      <c r="M3096" s="11">
        <v>0</v>
      </c>
      <c r="N3096" s="11">
        <v>0</v>
      </c>
      <c r="O3096" s="11">
        <v>1</v>
      </c>
      <c r="P3096" s="11">
        <v>0</v>
      </c>
      <c r="Q3096" s="11">
        <v>2016030718</v>
      </c>
      <c r="R3096" s="11">
        <v>18</v>
      </c>
    </row>
    <row r="3097" spans="1:18">
      <c r="A3097" t="str">
        <f t="shared" si="48"/>
        <v>18-2016030718-19_13_37</v>
      </c>
      <c r="B3097" s="11" t="s">
        <v>2402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1</v>
      </c>
      <c r="N3097" s="11">
        <v>0</v>
      </c>
      <c r="O3097" s="11">
        <v>0</v>
      </c>
      <c r="P3097" s="11">
        <v>1</v>
      </c>
      <c r="Q3097" s="11">
        <v>2016030718</v>
      </c>
      <c r="R3097" s="11">
        <v>18</v>
      </c>
    </row>
    <row r="3098" spans="1:18">
      <c r="A3098" t="str">
        <f t="shared" si="48"/>
        <v>18-2016030718-19_18_36</v>
      </c>
      <c r="B3098" s="11" t="s">
        <v>2403</v>
      </c>
      <c r="C3098" s="11">
        <v>0</v>
      </c>
      <c r="D3098" s="11">
        <v>0</v>
      </c>
      <c r="E3098" s="11">
        <v>0</v>
      </c>
      <c r="F3098" s="11">
        <v>1</v>
      </c>
      <c r="G3098" s="11">
        <v>0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11">
        <v>1</v>
      </c>
      <c r="Q3098" s="11">
        <v>2016030718</v>
      </c>
      <c r="R3098" s="11">
        <v>18</v>
      </c>
    </row>
    <row r="3099" spans="1:18">
      <c r="A3099" t="str">
        <f t="shared" si="48"/>
        <v>18-2016030718-19_23_36</v>
      </c>
      <c r="B3099" s="11" t="s">
        <v>2404</v>
      </c>
      <c r="C3099" s="11">
        <v>0</v>
      </c>
      <c r="D3099" s="11">
        <v>0</v>
      </c>
      <c r="E3099" s="11">
        <v>0</v>
      </c>
      <c r="F3099" s="11">
        <v>1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1</v>
      </c>
      <c r="Q3099" s="11">
        <v>2016030718</v>
      </c>
      <c r="R3099" s="11">
        <v>18</v>
      </c>
    </row>
    <row r="3100" spans="1:18">
      <c r="A3100" t="str">
        <f t="shared" si="48"/>
        <v>18-2016030718-19_28_36</v>
      </c>
      <c r="B3100" s="11" t="s">
        <v>2405</v>
      </c>
      <c r="C3100" s="11">
        <v>0</v>
      </c>
      <c r="D3100" s="11">
        <v>0</v>
      </c>
      <c r="E3100" s="11">
        <v>0</v>
      </c>
      <c r="F3100" s="11">
        <v>1</v>
      </c>
      <c r="G3100" s="11">
        <v>0</v>
      </c>
      <c r="H3100" s="11">
        <v>0</v>
      </c>
      <c r="I3100" s="11">
        <v>0</v>
      </c>
      <c r="J3100" s="11">
        <v>0</v>
      </c>
      <c r="K3100" s="11">
        <v>0</v>
      </c>
      <c r="L3100" s="11">
        <v>0</v>
      </c>
      <c r="M3100" s="11">
        <v>0</v>
      </c>
      <c r="N3100" s="11">
        <v>0</v>
      </c>
      <c r="O3100" s="11">
        <v>0</v>
      </c>
      <c r="P3100" s="11">
        <v>1</v>
      </c>
      <c r="Q3100" s="11">
        <v>2016030718</v>
      </c>
      <c r="R3100" s="11">
        <v>18</v>
      </c>
    </row>
    <row r="3101" spans="1:18">
      <c r="A3101" t="str">
        <f t="shared" si="48"/>
        <v>18-2016030718-19_33_35</v>
      </c>
      <c r="B3101" s="11" t="s">
        <v>2406</v>
      </c>
      <c r="C3101" s="11">
        <v>0</v>
      </c>
      <c r="D3101" s="11">
        <v>0</v>
      </c>
      <c r="E3101" s="11">
        <v>0</v>
      </c>
      <c r="F3101" s="11">
        <v>1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1</v>
      </c>
      <c r="Q3101" s="11">
        <v>2016030718</v>
      </c>
      <c r="R3101" s="11">
        <v>18</v>
      </c>
    </row>
    <row r="3102" spans="1:18">
      <c r="A3102" t="str">
        <f t="shared" si="48"/>
        <v>18-2016030718-19_38_35</v>
      </c>
      <c r="B3102" s="11" t="s">
        <v>2408</v>
      </c>
      <c r="C3102" s="11">
        <v>0</v>
      </c>
      <c r="D3102" s="11">
        <v>0</v>
      </c>
      <c r="E3102" s="11">
        <v>0</v>
      </c>
      <c r="F3102" s="11">
        <v>1</v>
      </c>
      <c r="G3102" s="11">
        <v>0</v>
      </c>
      <c r="H3102" s="11">
        <v>0</v>
      </c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1">
        <v>0</v>
      </c>
      <c r="O3102" s="11">
        <v>0</v>
      </c>
      <c r="P3102" s="11">
        <v>1</v>
      </c>
      <c r="Q3102" s="11">
        <v>2016030718</v>
      </c>
      <c r="R3102" s="11">
        <v>18</v>
      </c>
    </row>
    <row r="3103" spans="1:18">
      <c r="A3103" t="str">
        <f t="shared" si="48"/>
        <v>18-2016030718-19_43_34</v>
      </c>
      <c r="B3103" s="11" t="s">
        <v>2409</v>
      </c>
      <c r="C3103" s="11">
        <v>0</v>
      </c>
      <c r="D3103" s="11">
        <v>0</v>
      </c>
      <c r="E3103" s="11">
        <v>0</v>
      </c>
      <c r="F3103" s="11">
        <v>1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1</v>
      </c>
      <c r="Q3103" s="11">
        <v>2016030718</v>
      </c>
      <c r="R3103" s="11">
        <v>18</v>
      </c>
    </row>
    <row r="3104" spans="1:18">
      <c r="A3104" t="str">
        <f t="shared" si="48"/>
        <v>18-2016030718-19_48_34</v>
      </c>
      <c r="B3104" s="11" t="s">
        <v>2410</v>
      </c>
      <c r="C3104" s="11">
        <v>0</v>
      </c>
      <c r="D3104" s="11">
        <v>0</v>
      </c>
      <c r="E3104" s="11">
        <v>0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1">
        <v>1</v>
      </c>
      <c r="O3104" s="11">
        <v>0</v>
      </c>
      <c r="P3104" s="11">
        <v>0</v>
      </c>
      <c r="Q3104" s="11">
        <v>2016030718</v>
      </c>
      <c r="R3104" s="11">
        <v>18</v>
      </c>
    </row>
    <row r="3105" spans="1:18">
      <c r="A3105" t="str">
        <f t="shared" si="48"/>
        <v>18-2016030718-19_53_34</v>
      </c>
      <c r="B3105" s="11" t="s">
        <v>2411</v>
      </c>
      <c r="C3105" s="11">
        <v>0</v>
      </c>
      <c r="D3105" s="11">
        <v>0</v>
      </c>
      <c r="E3105" s="11">
        <v>0</v>
      </c>
      <c r="F3105" s="11">
        <v>1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1</v>
      </c>
      <c r="Q3105" s="11">
        <v>2016030718</v>
      </c>
      <c r="R3105" s="11">
        <v>18</v>
      </c>
    </row>
    <row r="3106" spans="1:18">
      <c r="A3106" t="str">
        <f t="shared" si="48"/>
        <v>18-2016030718-20_02_00</v>
      </c>
      <c r="B3106" s="11" t="s">
        <v>2412</v>
      </c>
      <c r="C3106" s="11">
        <v>0</v>
      </c>
      <c r="D3106" s="11">
        <v>0</v>
      </c>
      <c r="E3106" s="11">
        <v>0</v>
      </c>
      <c r="F3106" s="11">
        <v>1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11">
        <v>1</v>
      </c>
      <c r="Q3106" s="11">
        <v>2016030718</v>
      </c>
      <c r="R3106" s="11">
        <v>18</v>
      </c>
    </row>
    <row r="3107" spans="1:18">
      <c r="A3107" t="str">
        <f t="shared" si="48"/>
        <v>18-2016030718-20_07_00</v>
      </c>
      <c r="B3107" s="11" t="s">
        <v>2413</v>
      </c>
      <c r="C3107" s="11">
        <v>0</v>
      </c>
      <c r="D3107" s="11">
        <v>0</v>
      </c>
      <c r="E3107" s="11">
        <v>0</v>
      </c>
      <c r="F3107" s="11">
        <v>1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1</v>
      </c>
      <c r="Q3107" s="11">
        <v>2016030718</v>
      </c>
      <c r="R3107" s="11">
        <v>18</v>
      </c>
    </row>
    <row r="3108" spans="1:18">
      <c r="A3108" t="str">
        <f t="shared" si="48"/>
        <v>18-2016030718-20_11_59</v>
      </c>
      <c r="B3108" s="11" t="s">
        <v>2414</v>
      </c>
      <c r="C3108" s="11">
        <v>0</v>
      </c>
      <c r="D3108" s="11">
        <v>0</v>
      </c>
      <c r="E3108" s="11">
        <v>0</v>
      </c>
      <c r="F3108" s="11">
        <v>1</v>
      </c>
      <c r="G3108" s="11">
        <v>0</v>
      </c>
      <c r="H3108" s="11">
        <v>0</v>
      </c>
      <c r="I3108" s="11">
        <v>0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  <c r="O3108" s="11">
        <v>0</v>
      </c>
      <c r="P3108" s="11">
        <v>1</v>
      </c>
      <c r="Q3108" s="11">
        <v>2016030718</v>
      </c>
      <c r="R3108" s="11">
        <v>18</v>
      </c>
    </row>
    <row r="3109" spans="1:18">
      <c r="A3109" t="str">
        <f t="shared" si="48"/>
        <v>18-2016030718-22_04_08</v>
      </c>
      <c r="B3109" s="11" t="s">
        <v>2415</v>
      </c>
      <c r="C3109" s="11">
        <v>0</v>
      </c>
      <c r="D3109" s="11">
        <v>0</v>
      </c>
      <c r="E3109" s="11">
        <v>0</v>
      </c>
      <c r="F3109" s="11">
        <v>1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1</v>
      </c>
      <c r="Q3109" s="11">
        <v>2016030718</v>
      </c>
      <c r="R3109" s="11">
        <v>18</v>
      </c>
    </row>
    <row r="3110" spans="1:18">
      <c r="A3110" t="str">
        <f t="shared" si="48"/>
        <v>18-2016030718-22_09_07</v>
      </c>
      <c r="B3110" s="11" t="s">
        <v>2416</v>
      </c>
      <c r="C3110" s="11">
        <v>0</v>
      </c>
      <c r="D3110" s="11">
        <v>0</v>
      </c>
      <c r="E3110" s="11">
        <v>0</v>
      </c>
      <c r="F3110" s="11">
        <v>1</v>
      </c>
      <c r="G3110" s="11">
        <v>0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11">
        <v>0</v>
      </c>
      <c r="P3110" s="11">
        <v>1</v>
      </c>
      <c r="Q3110" s="11">
        <v>2016030718</v>
      </c>
      <c r="R3110" s="11">
        <v>18</v>
      </c>
    </row>
    <row r="3111" spans="1:18">
      <c r="A3111" t="str">
        <f t="shared" si="48"/>
        <v>18-2016030718-22_14_07</v>
      </c>
      <c r="B3111" s="11" t="s">
        <v>2417</v>
      </c>
      <c r="C3111" s="11">
        <v>0</v>
      </c>
      <c r="D3111" s="11">
        <v>0</v>
      </c>
      <c r="E3111" s="11">
        <v>0</v>
      </c>
      <c r="F3111" s="11">
        <v>1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1</v>
      </c>
      <c r="Q3111" s="11">
        <v>2016030718</v>
      </c>
      <c r="R3111" s="11">
        <v>18</v>
      </c>
    </row>
    <row r="3112" spans="1:18">
      <c r="A3112" t="str">
        <f t="shared" si="48"/>
        <v>18-2016030718-22_19_07</v>
      </c>
      <c r="B3112" s="11" t="s">
        <v>2418</v>
      </c>
      <c r="C3112" s="11">
        <v>0</v>
      </c>
      <c r="D3112" s="11">
        <v>0</v>
      </c>
      <c r="E3112" s="11">
        <v>0</v>
      </c>
      <c r="F3112" s="11">
        <v>1</v>
      </c>
      <c r="G3112" s="11">
        <v>0</v>
      </c>
      <c r="H3112" s="11">
        <v>0</v>
      </c>
      <c r="I3112" s="11">
        <v>0</v>
      </c>
      <c r="J3112" s="11">
        <v>0</v>
      </c>
      <c r="K3112" s="11">
        <v>0</v>
      </c>
      <c r="L3112" s="11">
        <v>0</v>
      </c>
      <c r="M3112" s="11">
        <v>0</v>
      </c>
      <c r="N3112" s="11">
        <v>0</v>
      </c>
      <c r="O3112" s="11">
        <v>0</v>
      </c>
      <c r="P3112" s="11">
        <v>1</v>
      </c>
      <c r="Q3112" s="11">
        <v>2016030718</v>
      </c>
      <c r="R3112" s="11">
        <v>18</v>
      </c>
    </row>
    <row r="3113" spans="1:18">
      <c r="A3113" t="str">
        <f t="shared" si="48"/>
        <v>18-2016030718-22_24_06</v>
      </c>
      <c r="B3113" s="11" t="s">
        <v>2419</v>
      </c>
      <c r="C3113" s="11">
        <v>0</v>
      </c>
      <c r="D3113" s="11">
        <v>0</v>
      </c>
      <c r="E3113" s="11">
        <v>0</v>
      </c>
      <c r="F3113" s="11">
        <v>1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1</v>
      </c>
      <c r="Q3113" s="11">
        <v>2016030718</v>
      </c>
      <c r="R3113" s="11">
        <v>18</v>
      </c>
    </row>
    <row r="3114" spans="1:18">
      <c r="A3114" t="str">
        <f t="shared" si="48"/>
        <v>18-2016030718-22_29_06</v>
      </c>
      <c r="B3114" s="11" t="s">
        <v>2420</v>
      </c>
      <c r="C3114" s="11">
        <v>0</v>
      </c>
      <c r="D3114" s="11">
        <v>0</v>
      </c>
      <c r="E3114" s="11">
        <v>0</v>
      </c>
      <c r="F3114" s="11">
        <v>1</v>
      </c>
      <c r="G3114" s="11">
        <v>0</v>
      </c>
      <c r="H3114" s="11">
        <v>0</v>
      </c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11">
        <v>1</v>
      </c>
      <c r="Q3114" s="11">
        <v>2016030718</v>
      </c>
      <c r="R3114" s="11">
        <v>18</v>
      </c>
    </row>
    <row r="3115" spans="1:18">
      <c r="A3115" t="str">
        <f t="shared" si="48"/>
        <v>18-2016030718-22_34_05</v>
      </c>
      <c r="B3115" s="11" t="s">
        <v>2421</v>
      </c>
      <c r="C3115" s="11">
        <v>0</v>
      </c>
      <c r="D3115" s="11">
        <v>0</v>
      </c>
      <c r="E3115" s="11">
        <v>0</v>
      </c>
      <c r="F3115" s="11">
        <v>1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1</v>
      </c>
      <c r="Q3115" s="11">
        <v>2016030718</v>
      </c>
      <c r="R3115" s="11">
        <v>18</v>
      </c>
    </row>
    <row r="3116" spans="1:18">
      <c r="A3116" t="str">
        <f t="shared" si="48"/>
        <v>18-2016030718-22_39_05</v>
      </c>
      <c r="B3116" s="11" t="s">
        <v>2422</v>
      </c>
      <c r="C3116" s="11">
        <v>0</v>
      </c>
      <c r="D3116" s="11">
        <v>0</v>
      </c>
      <c r="E3116" s="11">
        <v>0</v>
      </c>
      <c r="F3116" s="11">
        <v>1</v>
      </c>
      <c r="G3116" s="11">
        <v>0</v>
      </c>
      <c r="H3116" s="11">
        <v>0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1">
        <v>0</v>
      </c>
      <c r="O3116" s="11">
        <v>0</v>
      </c>
      <c r="P3116" s="11">
        <v>1</v>
      </c>
      <c r="Q3116" s="11">
        <v>2016030718</v>
      </c>
      <c r="R3116" s="11">
        <v>18</v>
      </c>
    </row>
    <row r="3117" spans="1:18">
      <c r="A3117" t="str">
        <f t="shared" si="48"/>
        <v>18-2016030718-22_44_05</v>
      </c>
      <c r="B3117" s="11" t="s">
        <v>2423</v>
      </c>
      <c r="C3117" s="11">
        <v>0</v>
      </c>
      <c r="D3117" s="11">
        <v>0</v>
      </c>
      <c r="E3117" s="11">
        <v>0</v>
      </c>
      <c r="F3117" s="11">
        <v>1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1</v>
      </c>
      <c r="Q3117" s="11">
        <v>2016030718</v>
      </c>
      <c r="R3117" s="11">
        <v>18</v>
      </c>
    </row>
    <row r="3118" spans="1:18">
      <c r="A3118" t="str">
        <f t="shared" si="48"/>
        <v>18-2016030718-22_49_04</v>
      </c>
      <c r="B3118" s="11" t="s">
        <v>2424</v>
      </c>
      <c r="C3118" s="11">
        <v>0</v>
      </c>
      <c r="D3118" s="11">
        <v>0</v>
      </c>
      <c r="E3118" s="11">
        <v>0</v>
      </c>
      <c r="F3118" s="11">
        <v>1</v>
      </c>
      <c r="G3118" s="11">
        <v>0</v>
      </c>
      <c r="H3118" s="11">
        <v>0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11">
        <v>0</v>
      </c>
      <c r="P3118" s="11">
        <v>1</v>
      </c>
      <c r="Q3118" s="11">
        <v>2016030718</v>
      </c>
      <c r="R3118" s="11">
        <v>18</v>
      </c>
    </row>
    <row r="3119" spans="1:18">
      <c r="A3119" t="str">
        <f t="shared" si="48"/>
        <v>18-2016030718-22_54_04</v>
      </c>
      <c r="B3119" s="11" t="s">
        <v>2425</v>
      </c>
      <c r="C3119" s="11">
        <v>0</v>
      </c>
      <c r="D3119" s="11">
        <v>0</v>
      </c>
      <c r="E3119" s="11">
        <v>0</v>
      </c>
      <c r="F3119" s="11">
        <v>1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1</v>
      </c>
      <c r="Q3119" s="11">
        <v>2016030718</v>
      </c>
      <c r="R3119" s="11">
        <v>18</v>
      </c>
    </row>
    <row r="3120" spans="1:18">
      <c r="A3120" t="str">
        <f t="shared" si="48"/>
        <v>18-2016030718-22_59_03</v>
      </c>
      <c r="B3120" s="11" t="s">
        <v>2426</v>
      </c>
      <c r="C3120" s="11">
        <v>0</v>
      </c>
      <c r="D3120" s="11">
        <v>0</v>
      </c>
      <c r="E3120" s="11">
        <v>0</v>
      </c>
      <c r="F3120" s="11">
        <v>1</v>
      </c>
      <c r="G3120" s="11">
        <v>0</v>
      </c>
      <c r="H3120" s="11">
        <v>0</v>
      </c>
      <c r="I3120" s="11">
        <v>0</v>
      </c>
      <c r="J3120" s="11">
        <v>0</v>
      </c>
      <c r="K3120" s="11">
        <v>0</v>
      </c>
      <c r="L3120" s="11">
        <v>0</v>
      </c>
      <c r="M3120" s="11">
        <v>0</v>
      </c>
      <c r="N3120" s="11">
        <v>0</v>
      </c>
      <c r="O3120" s="11">
        <v>0</v>
      </c>
      <c r="P3120" s="11">
        <v>1</v>
      </c>
      <c r="Q3120" s="11">
        <v>2016030718</v>
      </c>
      <c r="R3120" s="11">
        <v>18</v>
      </c>
    </row>
    <row r="3121" spans="1:18">
      <c r="A3121" t="str">
        <f t="shared" si="48"/>
        <v>18-2016030718-23_09_03</v>
      </c>
      <c r="B3121" s="11" t="s">
        <v>2427</v>
      </c>
      <c r="C3121" s="11">
        <v>0</v>
      </c>
      <c r="D3121" s="11">
        <v>0</v>
      </c>
      <c r="E3121" s="11">
        <v>0</v>
      </c>
      <c r="F3121" s="11">
        <v>1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1</v>
      </c>
      <c r="Q3121" s="11">
        <v>2016030718</v>
      </c>
      <c r="R3121" s="11">
        <v>18</v>
      </c>
    </row>
    <row r="3122" spans="1:18">
      <c r="A3122" t="str">
        <f t="shared" si="48"/>
        <v>18-2016030718-23_14_02</v>
      </c>
      <c r="B3122" s="11" t="s">
        <v>2428</v>
      </c>
      <c r="C3122" s="11">
        <v>0</v>
      </c>
      <c r="D3122" s="11">
        <v>0</v>
      </c>
      <c r="E3122" s="11">
        <v>0</v>
      </c>
      <c r="F3122" s="11">
        <v>1</v>
      </c>
      <c r="G3122" s="11">
        <v>0</v>
      </c>
      <c r="H3122" s="11">
        <v>0</v>
      </c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11">
        <v>1</v>
      </c>
      <c r="Q3122" s="11">
        <v>2016030718</v>
      </c>
      <c r="R3122" s="11">
        <v>18</v>
      </c>
    </row>
    <row r="3123" spans="1:18">
      <c r="A3123" t="str">
        <f t="shared" si="48"/>
        <v>18-2016030718-23_19_02</v>
      </c>
      <c r="B3123" s="11" t="s">
        <v>2429</v>
      </c>
      <c r="C3123" s="11">
        <v>0</v>
      </c>
      <c r="D3123" s="11">
        <v>0</v>
      </c>
      <c r="E3123" s="11">
        <v>0</v>
      </c>
      <c r="F3123" s="11">
        <v>1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1</v>
      </c>
      <c r="Q3123" s="11">
        <v>2016030718</v>
      </c>
      <c r="R3123" s="11">
        <v>18</v>
      </c>
    </row>
    <row r="3124" spans="1:18">
      <c r="A3124" t="str">
        <f t="shared" si="48"/>
        <v>18-2016030718-23_24_01</v>
      </c>
      <c r="B3124" s="11" t="s">
        <v>2430</v>
      </c>
      <c r="C3124" s="11">
        <v>0</v>
      </c>
      <c r="D3124" s="11">
        <v>0</v>
      </c>
      <c r="E3124" s="11">
        <v>0</v>
      </c>
      <c r="F3124" s="11">
        <v>1</v>
      </c>
      <c r="G3124" s="11">
        <v>0</v>
      </c>
      <c r="H3124" s="11">
        <v>0</v>
      </c>
      <c r="I3124" s="11">
        <v>0</v>
      </c>
      <c r="J3124" s="11">
        <v>0</v>
      </c>
      <c r="K3124" s="11">
        <v>0</v>
      </c>
      <c r="L3124" s="11">
        <v>0</v>
      </c>
      <c r="M3124" s="11">
        <v>0</v>
      </c>
      <c r="N3124" s="11">
        <v>0</v>
      </c>
      <c r="O3124" s="11">
        <v>0</v>
      </c>
      <c r="P3124" s="11">
        <v>1</v>
      </c>
      <c r="Q3124" s="11">
        <v>2016030718</v>
      </c>
      <c r="R3124" s="11">
        <v>18</v>
      </c>
    </row>
    <row r="3125" spans="1:18">
      <c r="A3125" t="str">
        <f t="shared" si="48"/>
        <v>18-2016030718-23_29_01</v>
      </c>
      <c r="B3125" s="11" t="s">
        <v>2431</v>
      </c>
      <c r="C3125" s="11">
        <v>0</v>
      </c>
      <c r="D3125" s="11">
        <v>0</v>
      </c>
      <c r="E3125" s="11">
        <v>0</v>
      </c>
      <c r="F3125" s="11">
        <v>1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1</v>
      </c>
      <c r="Q3125" s="11">
        <v>2016030718</v>
      </c>
      <c r="R3125" s="11">
        <v>18</v>
      </c>
    </row>
    <row r="3126" spans="1:18">
      <c r="A3126" t="str">
        <f t="shared" si="48"/>
        <v>18-2016030718-23_34_00</v>
      </c>
      <c r="B3126" s="11" t="s">
        <v>2432</v>
      </c>
      <c r="C3126" s="11">
        <v>0</v>
      </c>
      <c r="D3126" s="11">
        <v>0</v>
      </c>
      <c r="E3126" s="11">
        <v>0</v>
      </c>
      <c r="F3126" s="11">
        <v>1</v>
      </c>
      <c r="G3126" s="11">
        <v>0</v>
      </c>
      <c r="H3126" s="11">
        <v>0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11">
        <v>0</v>
      </c>
      <c r="P3126" s="11">
        <v>1</v>
      </c>
      <c r="Q3126" s="11">
        <v>2016030718</v>
      </c>
      <c r="R3126" s="11">
        <v>18</v>
      </c>
    </row>
    <row r="3127" spans="1:18">
      <c r="A3127" t="str">
        <f t="shared" si="48"/>
        <v>18-2016030718-23_39_00</v>
      </c>
      <c r="B3127" s="11" t="s">
        <v>2433</v>
      </c>
      <c r="C3127" s="11">
        <v>0</v>
      </c>
      <c r="D3127" s="11">
        <v>0</v>
      </c>
      <c r="E3127" s="11">
        <v>0</v>
      </c>
      <c r="F3127" s="11">
        <v>1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1</v>
      </c>
      <c r="Q3127" s="11">
        <v>2016030718</v>
      </c>
      <c r="R3127" s="11">
        <v>18</v>
      </c>
    </row>
    <row r="3128" spans="1:18">
      <c r="A3128" t="str">
        <f t="shared" si="48"/>
        <v>18-2016030718-23_44_00</v>
      </c>
      <c r="B3128" s="11" t="s">
        <v>2434</v>
      </c>
      <c r="C3128" s="11">
        <v>0</v>
      </c>
      <c r="D3128" s="11">
        <v>0</v>
      </c>
      <c r="E3128" s="11">
        <v>0</v>
      </c>
      <c r="F3128" s="11">
        <v>1</v>
      </c>
      <c r="G3128" s="11">
        <v>0</v>
      </c>
      <c r="H3128" s="11">
        <v>0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1">
        <v>0</v>
      </c>
      <c r="O3128" s="11">
        <v>0</v>
      </c>
      <c r="P3128" s="11">
        <v>1</v>
      </c>
      <c r="Q3128" s="11">
        <v>2016030718</v>
      </c>
      <c r="R3128" s="11">
        <v>18</v>
      </c>
    </row>
    <row r="3129" spans="1:18">
      <c r="A3129" t="str">
        <f t="shared" si="48"/>
        <v>18-2016030718-23_48_59</v>
      </c>
      <c r="B3129" s="11" t="s">
        <v>2435</v>
      </c>
      <c r="C3129" s="11">
        <v>0</v>
      </c>
      <c r="D3129" s="11">
        <v>0</v>
      </c>
      <c r="E3129" s="11">
        <v>0</v>
      </c>
      <c r="F3129" s="11">
        <v>1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1</v>
      </c>
      <c r="Q3129" s="11">
        <v>2016030718</v>
      </c>
      <c r="R3129" s="11">
        <v>18</v>
      </c>
    </row>
    <row r="3130" spans="1:18">
      <c r="A3130" t="str">
        <f t="shared" si="48"/>
        <v>18-2016030718-23_53_59</v>
      </c>
      <c r="B3130" s="11" t="s">
        <v>2436</v>
      </c>
      <c r="C3130" s="11">
        <v>0</v>
      </c>
      <c r="D3130" s="11">
        <v>0</v>
      </c>
      <c r="E3130" s="11">
        <v>0</v>
      </c>
      <c r="F3130" s="11">
        <v>1</v>
      </c>
      <c r="G3130" s="11">
        <v>0</v>
      </c>
      <c r="H3130" s="11">
        <v>0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11">
        <v>1</v>
      </c>
      <c r="Q3130" s="11">
        <v>2016030718</v>
      </c>
      <c r="R3130" s="11">
        <v>18</v>
      </c>
    </row>
    <row r="3131" spans="1:18">
      <c r="A3131" t="str">
        <f t="shared" si="48"/>
        <v>18-2016030718-23_58_58</v>
      </c>
      <c r="B3131" s="11" t="s">
        <v>2437</v>
      </c>
      <c r="C3131" s="11">
        <v>0</v>
      </c>
      <c r="D3131" s="11">
        <v>0</v>
      </c>
      <c r="E3131" s="11">
        <v>0</v>
      </c>
      <c r="F3131" s="11">
        <v>1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1</v>
      </c>
      <c r="Q3131" s="11">
        <v>2016030718</v>
      </c>
      <c r="R3131" s="11">
        <v>18</v>
      </c>
    </row>
    <row r="3132" spans="1:18">
      <c r="A3132" t="str">
        <f t="shared" si="48"/>
        <v>18-2016030818-08_42_27</v>
      </c>
      <c r="B3132" s="11" t="s">
        <v>2438</v>
      </c>
      <c r="C3132" s="11">
        <v>0</v>
      </c>
      <c r="D3132" s="11">
        <v>0</v>
      </c>
      <c r="E3132" s="11">
        <v>0</v>
      </c>
      <c r="F3132" s="11">
        <v>0</v>
      </c>
      <c r="G3132" s="11">
        <v>0</v>
      </c>
      <c r="H3132" s="11">
        <v>0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1">
        <v>1</v>
      </c>
      <c r="O3132" s="11">
        <v>0</v>
      </c>
      <c r="P3132" s="11">
        <v>0</v>
      </c>
      <c r="Q3132" s="11">
        <v>2016030818</v>
      </c>
      <c r="R3132" s="11">
        <v>18</v>
      </c>
    </row>
    <row r="3133" spans="1:18">
      <c r="A3133" t="str">
        <f t="shared" si="48"/>
        <v>18-2016030818-08_47_26</v>
      </c>
      <c r="B3133" s="11" t="s">
        <v>2439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1</v>
      </c>
      <c r="O3133" s="11">
        <v>0</v>
      </c>
      <c r="P3133" s="11">
        <v>0</v>
      </c>
      <c r="Q3133" s="11">
        <v>2016030818</v>
      </c>
      <c r="R3133" s="11">
        <v>18</v>
      </c>
    </row>
    <row r="3134" spans="1:18">
      <c r="A3134" t="str">
        <f t="shared" si="48"/>
        <v>18-2016030818-08_52_25</v>
      </c>
      <c r="B3134" s="11" t="s">
        <v>2440</v>
      </c>
      <c r="C3134" s="11">
        <v>0</v>
      </c>
      <c r="D3134" s="11">
        <v>0</v>
      </c>
      <c r="E3134" s="11">
        <v>0</v>
      </c>
      <c r="F3134" s="11">
        <v>1</v>
      </c>
      <c r="G3134" s="11">
        <v>0</v>
      </c>
      <c r="H3134" s="11">
        <v>0</v>
      </c>
      <c r="I3134" s="11">
        <v>0</v>
      </c>
      <c r="J3134" s="11">
        <v>0</v>
      </c>
      <c r="K3134" s="11">
        <v>0</v>
      </c>
      <c r="L3134" s="11">
        <v>0</v>
      </c>
      <c r="M3134" s="11">
        <v>0</v>
      </c>
      <c r="N3134" s="11">
        <v>0</v>
      </c>
      <c r="O3134" s="11">
        <v>0</v>
      </c>
      <c r="P3134" s="11">
        <v>1</v>
      </c>
      <c r="Q3134" s="11">
        <v>2016030818</v>
      </c>
      <c r="R3134" s="11">
        <v>18</v>
      </c>
    </row>
    <row r="3135" spans="1:18">
      <c r="A3135" t="str">
        <f t="shared" si="48"/>
        <v>18-2016030818-08_57_25</v>
      </c>
      <c r="B3135" s="11" t="s">
        <v>2441</v>
      </c>
      <c r="C3135" s="11">
        <v>0</v>
      </c>
      <c r="D3135" s="11">
        <v>0</v>
      </c>
      <c r="E3135" s="11">
        <v>0</v>
      </c>
      <c r="F3135" s="11">
        <v>1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1</v>
      </c>
      <c r="Q3135" s="11">
        <v>2016030818</v>
      </c>
      <c r="R3135" s="11">
        <v>18</v>
      </c>
    </row>
    <row r="3136" spans="1:18">
      <c r="A3136" t="str">
        <f t="shared" si="48"/>
        <v>18-2016030818-09_02_24</v>
      </c>
      <c r="B3136" s="11" t="s">
        <v>2442</v>
      </c>
      <c r="C3136" s="11">
        <v>0</v>
      </c>
      <c r="D3136" s="11">
        <v>0</v>
      </c>
      <c r="E3136" s="11">
        <v>0</v>
      </c>
      <c r="F3136" s="11">
        <v>1</v>
      </c>
      <c r="G3136" s="11">
        <v>0</v>
      </c>
      <c r="H3136" s="11">
        <v>0</v>
      </c>
      <c r="I3136" s="11">
        <v>0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  <c r="O3136" s="11">
        <v>0</v>
      </c>
      <c r="P3136" s="11">
        <v>1</v>
      </c>
      <c r="Q3136" s="11">
        <v>2016030818</v>
      </c>
      <c r="R3136" s="11">
        <v>18</v>
      </c>
    </row>
    <row r="3137" spans="1:18">
      <c r="A3137" t="str">
        <f t="shared" si="48"/>
        <v>18-2016030818-09_07_24</v>
      </c>
      <c r="B3137" s="11" t="s">
        <v>2443</v>
      </c>
      <c r="C3137" s="11">
        <v>0</v>
      </c>
      <c r="D3137" s="11">
        <v>0</v>
      </c>
      <c r="E3137" s="11">
        <v>0</v>
      </c>
      <c r="F3137" s="11">
        <v>1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1</v>
      </c>
      <c r="Q3137" s="11">
        <v>2016030818</v>
      </c>
      <c r="R3137" s="11">
        <v>18</v>
      </c>
    </row>
    <row r="3138" spans="1:18">
      <c r="A3138" t="str">
        <f t="shared" ref="A3138:A3201" si="49">R3138&amp;"-"&amp;Q3138&amp;"-"&amp;B3138</f>
        <v>18-2016030818-09_12_23</v>
      </c>
      <c r="B3138" s="11" t="s">
        <v>2444</v>
      </c>
      <c r="C3138" s="11">
        <v>0</v>
      </c>
      <c r="D3138" s="11">
        <v>0</v>
      </c>
      <c r="E3138" s="11">
        <v>0</v>
      </c>
      <c r="F3138" s="11">
        <v>1</v>
      </c>
      <c r="G3138" s="11"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0</v>
      </c>
      <c r="P3138" s="11">
        <v>1</v>
      </c>
      <c r="Q3138" s="11">
        <v>2016030818</v>
      </c>
      <c r="R3138" s="11">
        <v>18</v>
      </c>
    </row>
    <row r="3139" spans="1:18">
      <c r="A3139" t="str">
        <f t="shared" si="49"/>
        <v>18-2016030818-09_17_23</v>
      </c>
      <c r="B3139" s="11" t="s">
        <v>2445</v>
      </c>
      <c r="C3139" s="11">
        <v>0</v>
      </c>
      <c r="D3139" s="11">
        <v>0</v>
      </c>
      <c r="E3139" s="11">
        <v>0</v>
      </c>
      <c r="F3139" s="11">
        <v>1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1</v>
      </c>
      <c r="Q3139" s="11">
        <v>2016030818</v>
      </c>
      <c r="R3139" s="11">
        <v>18</v>
      </c>
    </row>
    <row r="3140" spans="1:18">
      <c r="A3140" t="str">
        <f t="shared" si="49"/>
        <v>18-2016030818-09_22_22</v>
      </c>
      <c r="B3140" s="11" t="s">
        <v>2446</v>
      </c>
      <c r="C3140" s="11">
        <v>0</v>
      </c>
      <c r="D3140" s="11">
        <v>0</v>
      </c>
      <c r="E3140" s="11">
        <v>0</v>
      </c>
      <c r="F3140" s="11">
        <v>1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  <c r="P3140" s="11">
        <v>1</v>
      </c>
      <c r="Q3140" s="11">
        <v>2016030818</v>
      </c>
      <c r="R3140" s="11">
        <v>18</v>
      </c>
    </row>
    <row r="3141" spans="1:18">
      <c r="A3141" t="str">
        <f t="shared" si="49"/>
        <v>18-2016030818-09_27_22</v>
      </c>
      <c r="B3141" s="11" t="s">
        <v>2447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1</v>
      </c>
      <c r="O3141" s="11">
        <v>0</v>
      </c>
      <c r="P3141" s="11">
        <v>0</v>
      </c>
      <c r="Q3141" s="11">
        <v>2016030818</v>
      </c>
      <c r="R3141" s="11">
        <v>18</v>
      </c>
    </row>
    <row r="3142" spans="1:18">
      <c r="A3142" t="str">
        <f t="shared" si="49"/>
        <v>18-2016030818-09_32_22</v>
      </c>
      <c r="B3142" s="11" t="s">
        <v>2448</v>
      </c>
      <c r="C3142" s="11">
        <v>0</v>
      </c>
      <c r="D3142" s="11">
        <v>0</v>
      </c>
      <c r="E3142" s="11">
        <v>0</v>
      </c>
      <c r="F3142" s="11">
        <v>1</v>
      </c>
      <c r="G3142" s="11">
        <v>0</v>
      </c>
      <c r="H3142" s="11">
        <v>0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1">
        <v>0</v>
      </c>
      <c r="O3142" s="11">
        <v>0</v>
      </c>
      <c r="P3142" s="11">
        <v>1</v>
      </c>
      <c r="Q3142" s="11">
        <v>2016030818</v>
      </c>
      <c r="R3142" s="11">
        <v>18</v>
      </c>
    </row>
    <row r="3143" spans="1:18">
      <c r="A3143" t="str">
        <f t="shared" si="49"/>
        <v>18-2016030818-09_37_21</v>
      </c>
      <c r="B3143" s="11" t="s">
        <v>2449</v>
      </c>
      <c r="C3143" s="11">
        <v>0</v>
      </c>
      <c r="D3143" s="11">
        <v>0</v>
      </c>
      <c r="E3143" s="11">
        <v>0</v>
      </c>
      <c r="F3143" s="11">
        <v>1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1</v>
      </c>
      <c r="Q3143" s="11">
        <v>2016030818</v>
      </c>
      <c r="R3143" s="11">
        <v>18</v>
      </c>
    </row>
    <row r="3144" spans="1:18">
      <c r="A3144" t="str">
        <f t="shared" si="49"/>
        <v>18-2016030818-09_42_21</v>
      </c>
      <c r="B3144" s="11" t="s">
        <v>2450</v>
      </c>
      <c r="C3144" s="11">
        <v>0</v>
      </c>
      <c r="D3144" s="11">
        <v>0</v>
      </c>
      <c r="E3144" s="11">
        <v>0</v>
      </c>
      <c r="F3144" s="11">
        <v>1</v>
      </c>
      <c r="G3144" s="11"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0</v>
      </c>
      <c r="O3144" s="11">
        <v>0</v>
      </c>
      <c r="P3144" s="11">
        <v>1</v>
      </c>
      <c r="Q3144" s="11">
        <v>2016030818</v>
      </c>
      <c r="R3144" s="11">
        <v>18</v>
      </c>
    </row>
    <row r="3145" spans="1:18">
      <c r="A3145" t="str">
        <f t="shared" si="49"/>
        <v>18-2016030818-09_47_20</v>
      </c>
      <c r="B3145" s="11" t="s">
        <v>2451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1</v>
      </c>
      <c r="O3145" s="11">
        <v>0</v>
      </c>
      <c r="P3145" s="11">
        <v>0</v>
      </c>
      <c r="Q3145" s="11">
        <v>2016030818</v>
      </c>
      <c r="R3145" s="11">
        <v>18</v>
      </c>
    </row>
    <row r="3146" spans="1:18">
      <c r="A3146" t="str">
        <f t="shared" si="49"/>
        <v>18-2016030818-09_52_20</v>
      </c>
      <c r="B3146" s="11" t="s">
        <v>2452</v>
      </c>
      <c r="C3146" s="11">
        <v>0</v>
      </c>
      <c r="D3146" s="11">
        <v>0</v>
      </c>
      <c r="E3146" s="11">
        <v>0</v>
      </c>
      <c r="F3146" s="11">
        <v>0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1</v>
      </c>
      <c r="O3146" s="11">
        <v>0</v>
      </c>
      <c r="P3146" s="11">
        <v>0</v>
      </c>
      <c r="Q3146" s="11">
        <v>2016030818</v>
      </c>
      <c r="R3146" s="11">
        <v>18</v>
      </c>
    </row>
    <row r="3147" spans="1:18">
      <c r="A3147" t="str">
        <f t="shared" si="49"/>
        <v>18-2016030818-09_57_19</v>
      </c>
      <c r="B3147" s="11" t="s">
        <v>2453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1</v>
      </c>
      <c r="O3147" s="11">
        <v>0</v>
      </c>
      <c r="P3147" s="11">
        <v>0</v>
      </c>
      <c r="Q3147" s="11">
        <v>2016030818</v>
      </c>
      <c r="R3147" s="11">
        <v>18</v>
      </c>
    </row>
    <row r="3148" spans="1:18">
      <c r="A3148" t="str">
        <f t="shared" si="49"/>
        <v>18-2016030818-10_02_19</v>
      </c>
      <c r="B3148" s="11" t="s">
        <v>2454</v>
      </c>
      <c r="C3148" s="11">
        <v>0</v>
      </c>
      <c r="D3148" s="11">
        <v>0</v>
      </c>
      <c r="E3148" s="11">
        <v>0</v>
      </c>
      <c r="F3148" s="11">
        <v>0</v>
      </c>
      <c r="G3148" s="11"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1">
        <v>1</v>
      </c>
      <c r="O3148" s="11">
        <v>0</v>
      </c>
      <c r="P3148" s="11">
        <v>0</v>
      </c>
      <c r="Q3148" s="11">
        <v>2016030818</v>
      </c>
      <c r="R3148" s="11">
        <v>18</v>
      </c>
    </row>
    <row r="3149" spans="1:18">
      <c r="A3149" t="str">
        <f t="shared" si="49"/>
        <v>18-2016030818-10_07_19</v>
      </c>
      <c r="B3149" s="11" t="s">
        <v>2455</v>
      </c>
      <c r="C3149" s="11">
        <v>0</v>
      </c>
      <c r="D3149" s="11">
        <v>0</v>
      </c>
      <c r="E3149" s="11">
        <v>0</v>
      </c>
      <c r="F3149" s="11">
        <v>1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1</v>
      </c>
      <c r="Q3149" s="11">
        <v>2016030818</v>
      </c>
      <c r="R3149" s="11">
        <v>18</v>
      </c>
    </row>
    <row r="3150" spans="1:18">
      <c r="A3150" t="str">
        <f t="shared" si="49"/>
        <v>18-2016030818-10_12_18</v>
      </c>
      <c r="B3150" s="11" t="s">
        <v>2456</v>
      </c>
      <c r="C3150" s="11">
        <v>0</v>
      </c>
      <c r="D3150" s="11">
        <v>0</v>
      </c>
      <c r="E3150" s="11">
        <v>0</v>
      </c>
      <c r="F3150" s="11">
        <v>1</v>
      </c>
      <c r="G3150" s="11">
        <v>0</v>
      </c>
      <c r="H3150" s="11">
        <v>0</v>
      </c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11">
        <v>1</v>
      </c>
      <c r="Q3150" s="11">
        <v>2016030818</v>
      </c>
      <c r="R3150" s="11">
        <v>18</v>
      </c>
    </row>
    <row r="3151" spans="1:18">
      <c r="A3151" t="str">
        <f t="shared" si="49"/>
        <v>18-2016030818-10_17_00</v>
      </c>
      <c r="B3151" s="11" t="s">
        <v>2457</v>
      </c>
      <c r="C3151" s="11">
        <v>0</v>
      </c>
      <c r="D3151" s="11">
        <v>0</v>
      </c>
      <c r="E3151" s="11">
        <v>0</v>
      </c>
      <c r="F3151" s="11">
        <v>1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1</v>
      </c>
      <c r="Q3151" s="11">
        <v>2016030818</v>
      </c>
      <c r="R3151" s="11">
        <v>18</v>
      </c>
    </row>
    <row r="3152" spans="1:18">
      <c r="A3152" t="str">
        <f t="shared" si="49"/>
        <v>19-2016030419-15_22_47</v>
      </c>
      <c r="B3152" s="11" t="s">
        <v>2458</v>
      </c>
      <c r="C3152" s="11">
        <v>0</v>
      </c>
      <c r="D3152" s="11">
        <v>0</v>
      </c>
      <c r="E3152" s="11">
        <v>0</v>
      </c>
      <c r="F3152" s="11">
        <v>1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  <c r="O3152" s="11">
        <v>0</v>
      </c>
      <c r="P3152" s="11">
        <v>1</v>
      </c>
      <c r="Q3152" s="11">
        <v>2016030419</v>
      </c>
      <c r="R3152" s="11">
        <v>19</v>
      </c>
    </row>
    <row r="3153" spans="1:18">
      <c r="A3153" t="str">
        <f t="shared" si="49"/>
        <v>19-2016030419-15_27_46</v>
      </c>
      <c r="B3153" s="11" t="s">
        <v>2459</v>
      </c>
      <c r="C3153" s="11">
        <v>1</v>
      </c>
      <c r="D3153" s="11">
        <v>0</v>
      </c>
      <c r="E3153" s="11">
        <v>0</v>
      </c>
      <c r="F3153" s="11">
        <v>0</v>
      </c>
      <c r="G3153" s="11">
        <v>1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2016030419</v>
      </c>
      <c r="R3153" s="11">
        <v>19</v>
      </c>
    </row>
    <row r="3154" spans="1:18">
      <c r="A3154" t="str">
        <f t="shared" si="49"/>
        <v>19-2016030419-15_32_47</v>
      </c>
      <c r="B3154" s="11" t="s">
        <v>2461</v>
      </c>
      <c r="C3154" s="11">
        <v>1</v>
      </c>
      <c r="D3154" s="11">
        <v>0</v>
      </c>
      <c r="E3154" s="11">
        <v>0</v>
      </c>
      <c r="F3154" s="11">
        <v>0</v>
      </c>
      <c r="G3154" s="11">
        <v>1</v>
      </c>
      <c r="H3154" s="11">
        <v>0</v>
      </c>
      <c r="I3154" s="11">
        <v>0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11">
        <v>0</v>
      </c>
      <c r="Q3154" s="11">
        <v>2016030419</v>
      </c>
      <c r="R3154" s="11">
        <v>19</v>
      </c>
    </row>
    <row r="3155" spans="1:18">
      <c r="A3155" t="str">
        <f t="shared" si="49"/>
        <v>19-2016030419-15_37_47</v>
      </c>
      <c r="B3155" s="11" t="s">
        <v>2462</v>
      </c>
      <c r="C3155" s="11">
        <v>1</v>
      </c>
      <c r="D3155" s="11">
        <v>0</v>
      </c>
      <c r="E3155" s="11">
        <v>0</v>
      </c>
      <c r="F3155" s="11">
        <v>0</v>
      </c>
      <c r="G3155" s="11">
        <v>1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2016030419</v>
      </c>
      <c r="R3155" s="11">
        <v>19</v>
      </c>
    </row>
    <row r="3156" spans="1:18">
      <c r="A3156" t="str">
        <f t="shared" si="49"/>
        <v>19-2016030419-15_42_47</v>
      </c>
      <c r="B3156" s="11" t="s">
        <v>5318</v>
      </c>
      <c r="C3156" s="11">
        <v>0</v>
      </c>
      <c r="D3156" s="11">
        <v>0</v>
      </c>
      <c r="E3156" s="11">
        <v>0</v>
      </c>
      <c r="F3156" s="11">
        <v>0</v>
      </c>
      <c r="G3156" s="11">
        <v>0</v>
      </c>
      <c r="H3156" s="11">
        <v>0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>
        <v>0</v>
      </c>
      <c r="O3156" s="11">
        <v>1</v>
      </c>
      <c r="P3156" s="11">
        <v>0</v>
      </c>
      <c r="Q3156" s="11">
        <v>2016030419</v>
      </c>
      <c r="R3156" s="11">
        <v>19</v>
      </c>
    </row>
    <row r="3157" spans="1:18">
      <c r="A3157" t="str">
        <f t="shared" si="49"/>
        <v>19-2016030419-15_47_47</v>
      </c>
      <c r="B3157" s="11" t="s">
        <v>5319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1</v>
      </c>
      <c r="P3157" s="11">
        <v>0</v>
      </c>
      <c r="Q3157" s="11">
        <v>2016030419</v>
      </c>
      <c r="R3157" s="11">
        <v>19</v>
      </c>
    </row>
    <row r="3158" spans="1:18">
      <c r="A3158" t="str">
        <f t="shared" si="49"/>
        <v>19-2016030419-15_52_47</v>
      </c>
      <c r="B3158" s="11" t="s">
        <v>5320</v>
      </c>
      <c r="C3158" s="11">
        <v>0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  <c r="O3158" s="11">
        <v>1</v>
      </c>
      <c r="P3158" s="11">
        <v>0</v>
      </c>
      <c r="Q3158" s="11">
        <v>2016030419</v>
      </c>
      <c r="R3158" s="11">
        <v>19</v>
      </c>
    </row>
    <row r="3159" spans="1:18">
      <c r="A3159" t="str">
        <f t="shared" si="49"/>
        <v>19-2016030419-15_57_47</v>
      </c>
      <c r="B3159" s="11" t="s">
        <v>5321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1</v>
      </c>
      <c r="P3159" s="11">
        <v>0</v>
      </c>
      <c r="Q3159" s="11">
        <v>2016030419</v>
      </c>
      <c r="R3159" s="11">
        <v>19</v>
      </c>
    </row>
    <row r="3160" spans="1:18">
      <c r="A3160" t="str">
        <f t="shared" si="49"/>
        <v>19-2016030419-16_02_47</v>
      </c>
      <c r="B3160" s="11" t="s">
        <v>5322</v>
      </c>
      <c r="C3160" s="11">
        <v>0</v>
      </c>
      <c r="D3160" s="11">
        <v>0</v>
      </c>
      <c r="E3160" s="11">
        <v>0</v>
      </c>
      <c r="F3160" s="11">
        <v>0</v>
      </c>
      <c r="G3160" s="11">
        <v>0</v>
      </c>
      <c r="H3160" s="11">
        <v>0</v>
      </c>
      <c r="I3160" s="11">
        <v>0</v>
      </c>
      <c r="J3160" s="11">
        <v>0</v>
      </c>
      <c r="K3160" s="11">
        <v>0</v>
      </c>
      <c r="L3160" s="11">
        <v>0</v>
      </c>
      <c r="M3160" s="11">
        <v>0</v>
      </c>
      <c r="N3160" s="11">
        <v>0</v>
      </c>
      <c r="O3160" s="11">
        <v>1</v>
      </c>
      <c r="P3160" s="11">
        <v>0</v>
      </c>
      <c r="Q3160" s="11">
        <v>2016030419</v>
      </c>
      <c r="R3160" s="11">
        <v>19</v>
      </c>
    </row>
    <row r="3161" spans="1:18">
      <c r="A3161" t="str">
        <f t="shared" si="49"/>
        <v>19-2016030419-16_07_47</v>
      </c>
      <c r="B3161" s="11" t="s">
        <v>5323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1</v>
      </c>
      <c r="P3161" s="11">
        <v>0</v>
      </c>
      <c r="Q3161" s="11">
        <v>2016030419</v>
      </c>
      <c r="R3161" s="11">
        <v>19</v>
      </c>
    </row>
    <row r="3162" spans="1:18">
      <c r="A3162" t="str">
        <f t="shared" si="49"/>
        <v>19-2016030419-16_12_47</v>
      </c>
      <c r="B3162" s="11" t="s">
        <v>5324</v>
      </c>
      <c r="C3162" s="11">
        <v>0</v>
      </c>
      <c r="D3162" s="11">
        <v>0</v>
      </c>
      <c r="E3162" s="11">
        <v>0</v>
      </c>
      <c r="F3162" s="11">
        <v>0</v>
      </c>
      <c r="G3162" s="11">
        <v>0</v>
      </c>
      <c r="H3162" s="11">
        <v>0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1</v>
      </c>
      <c r="P3162" s="11">
        <v>0</v>
      </c>
      <c r="Q3162" s="11">
        <v>2016030419</v>
      </c>
      <c r="R3162" s="11">
        <v>19</v>
      </c>
    </row>
    <row r="3163" spans="1:18">
      <c r="A3163" t="str">
        <f t="shared" si="49"/>
        <v>19-2016030419-16_17_47</v>
      </c>
      <c r="B3163" s="11" t="s">
        <v>5325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1</v>
      </c>
      <c r="P3163" s="11">
        <v>0</v>
      </c>
      <c r="Q3163" s="11">
        <v>2016030419</v>
      </c>
      <c r="R3163" s="11">
        <v>19</v>
      </c>
    </row>
    <row r="3164" spans="1:18">
      <c r="A3164" t="str">
        <f t="shared" si="49"/>
        <v>19-2016030419-16_22_47</v>
      </c>
      <c r="B3164" s="11" t="s">
        <v>5326</v>
      </c>
      <c r="C3164" s="11">
        <v>0</v>
      </c>
      <c r="D3164" s="11">
        <v>0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11">
        <v>1</v>
      </c>
      <c r="P3164" s="11">
        <v>0</v>
      </c>
      <c r="Q3164" s="11">
        <v>2016030419</v>
      </c>
      <c r="R3164" s="11">
        <v>19</v>
      </c>
    </row>
    <row r="3165" spans="1:18">
      <c r="A3165" t="str">
        <f t="shared" si="49"/>
        <v>19-2016030419-16_27_47</v>
      </c>
      <c r="B3165" s="11" t="s">
        <v>5327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1</v>
      </c>
      <c r="P3165" s="11">
        <v>0</v>
      </c>
      <c r="Q3165" s="11">
        <v>2016030419</v>
      </c>
      <c r="R3165" s="11">
        <v>19</v>
      </c>
    </row>
    <row r="3166" spans="1:18">
      <c r="A3166" t="str">
        <f t="shared" si="49"/>
        <v>19-2016030419-16_32_47</v>
      </c>
      <c r="B3166" s="11" t="s">
        <v>5328</v>
      </c>
      <c r="C3166" s="11">
        <v>0</v>
      </c>
      <c r="D3166" s="11">
        <v>0</v>
      </c>
      <c r="E3166" s="11">
        <v>0</v>
      </c>
      <c r="F3166" s="11">
        <v>0</v>
      </c>
      <c r="G3166" s="11"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11">
        <v>1</v>
      </c>
      <c r="P3166" s="11">
        <v>0</v>
      </c>
      <c r="Q3166" s="11">
        <v>2016030419</v>
      </c>
      <c r="R3166" s="11">
        <v>19</v>
      </c>
    </row>
    <row r="3167" spans="1:18">
      <c r="A3167" t="str">
        <f t="shared" si="49"/>
        <v>19-2016030419-16_37_47</v>
      </c>
      <c r="B3167" s="11" t="s">
        <v>5329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1</v>
      </c>
      <c r="P3167" s="11">
        <v>0</v>
      </c>
      <c r="Q3167" s="11">
        <v>2016030419</v>
      </c>
      <c r="R3167" s="11">
        <v>19</v>
      </c>
    </row>
    <row r="3168" spans="1:18">
      <c r="A3168" t="str">
        <f t="shared" si="49"/>
        <v>19-2016030419-16_42_47</v>
      </c>
      <c r="B3168" s="11" t="s">
        <v>5330</v>
      </c>
      <c r="C3168" s="11">
        <v>0</v>
      </c>
      <c r="D3168" s="11">
        <v>0</v>
      </c>
      <c r="E3168" s="11">
        <v>0</v>
      </c>
      <c r="F3168" s="11">
        <v>0</v>
      </c>
      <c r="G3168" s="11">
        <v>0</v>
      </c>
      <c r="H3168" s="11">
        <v>0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11">
        <v>1</v>
      </c>
      <c r="P3168" s="11">
        <v>0</v>
      </c>
      <c r="Q3168" s="11">
        <v>2016030419</v>
      </c>
      <c r="R3168" s="11">
        <v>19</v>
      </c>
    </row>
    <row r="3169" spans="1:18">
      <c r="A3169" t="str">
        <f t="shared" si="49"/>
        <v>19-2016030419-16_47_47</v>
      </c>
      <c r="B3169" s="11" t="s">
        <v>5331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1</v>
      </c>
      <c r="P3169" s="11">
        <v>0</v>
      </c>
      <c r="Q3169" s="11">
        <v>2016030419</v>
      </c>
      <c r="R3169" s="11">
        <v>19</v>
      </c>
    </row>
    <row r="3170" spans="1:18">
      <c r="A3170" t="str">
        <f t="shared" si="49"/>
        <v>19-2016030419-16_52_47</v>
      </c>
      <c r="B3170" s="11" t="s">
        <v>5332</v>
      </c>
      <c r="C3170" s="11">
        <v>0</v>
      </c>
      <c r="D3170" s="11">
        <v>0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1</v>
      </c>
      <c r="P3170" s="11">
        <v>0</v>
      </c>
      <c r="Q3170" s="11">
        <v>2016030419</v>
      </c>
      <c r="R3170" s="11">
        <v>19</v>
      </c>
    </row>
    <row r="3171" spans="1:18">
      <c r="A3171" t="str">
        <f t="shared" si="49"/>
        <v>19-2016030419-16_57_47</v>
      </c>
      <c r="B3171" s="11" t="s">
        <v>5333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1</v>
      </c>
      <c r="P3171" s="11">
        <v>0</v>
      </c>
      <c r="Q3171" s="11">
        <v>2016030419</v>
      </c>
      <c r="R3171" s="11">
        <v>19</v>
      </c>
    </row>
    <row r="3172" spans="1:18">
      <c r="A3172" t="str">
        <f t="shared" si="49"/>
        <v>19-2016030419-17_02_47</v>
      </c>
      <c r="B3172" s="11" t="s">
        <v>5334</v>
      </c>
      <c r="C3172" s="11">
        <v>0</v>
      </c>
      <c r="D3172" s="11">
        <v>0</v>
      </c>
      <c r="E3172" s="11">
        <v>0</v>
      </c>
      <c r="F3172" s="11">
        <v>0</v>
      </c>
      <c r="G3172" s="11">
        <v>0</v>
      </c>
      <c r="H3172" s="11">
        <v>0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1</v>
      </c>
      <c r="P3172" s="11">
        <v>0</v>
      </c>
      <c r="Q3172" s="11">
        <v>2016030419</v>
      </c>
      <c r="R3172" s="11">
        <v>19</v>
      </c>
    </row>
    <row r="3173" spans="1:18">
      <c r="A3173" t="str">
        <f t="shared" si="49"/>
        <v>19-2016030419-17_07_47</v>
      </c>
      <c r="B3173" s="11" t="s">
        <v>5335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1</v>
      </c>
      <c r="P3173" s="11">
        <v>0</v>
      </c>
      <c r="Q3173" s="11">
        <v>2016030419</v>
      </c>
      <c r="R3173" s="11">
        <v>19</v>
      </c>
    </row>
    <row r="3174" spans="1:18">
      <c r="A3174" t="str">
        <f t="shared" si="49"/>
        <v>19-2016030419-17_12_47</v>
      </c>
      <c r="B3174" s="11" t="s">
        <v>5336</v>
      </c>
      <c r="C3174" s="11">
        <v>0</v>
      </c>
      <c r="D3174" s="11">
        <v>0</v>
      </c>
      <c r="E3174" s="11">
        <v>0</v>
      </c>
      <c r="F3174" s="11">
        <v>0</v>
      </c>
      <c r="G3174" s="11"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1">
        <v>1</v>
      </c>
      <c r="P3174" s="11">
        <v>0</v>
      </c>
      <c r="Q3174" s="11">
        <v>2016030419</v>
      </c>
      <c r="R3174" s="11">
        <v>19</v>
      </c>
    </row>
    <row r="3175" spans="1:18">
      <c r="A3175" t="str">
        <f t="shared" si="49"/>
        <v>19-2016030419-17_17_47</v>
      </c>
      <c r="B3175" s="11" t="s">
        <v>5337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1</v>
      </c>
      <c r="P3175" s="11">
        <v>0</v>
      </c>
      <c r="Q3175" s="11">
        <v>2016030419</v>
      </c>
      <c r="R3175" s="11">
        <v>19</v>
      </c>
    </row>
    <row r="3176" spans="1:18">
      <c r="A3176" t="str">
        <f t="shared" si="49"/>
        <v>19-2016030419-17_22_47</v>
      </c>
      <c r="B3176" s="11" t="s">
        <v>5338</v>
      </c>
      <c r="C3176" s="11">
        <v>0</v>
      </c>
      <c r="D3176" s="11">
        <v>0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1">
        <v>0</v>
      </c>
      <c r="L3176" s="11">
        <v>0</v>
      </c>
      <c r="M3176" s="11">
        <v>0</v>
      </c>
      <c r="N3176" s="11">
        <v>0</v>
      </c>
      <c r="O3176" s="11">
        <v>1</v>
      </c>
      <c r="P3176" s="11">
        <v>0</v>
      </c>
      <c r="Q3176" s="11">
        <v>2016030419</v>
      </c>
      <c r="R3176" s="11">
        <v>19</v>
      </c>
    </row>
    <row r="3177" spans="1:18">
      <c r="A3177" t="str">
        <f t="shared" si="49"/>
        <v>19-2016030419-17_27_47</v>
      </c>
      <c r="B3177" s="11" t="s">
        <v>5339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1</v>
      </c>
      <c r="P3177" s="11">
        <v>0</v>
      </c>
      <c r="Q3177" s="11">
        <v>2016030419</v>
      </c>
      <c r="R3177" s="11">
        <v>19</v>
      </c>
    </row>
    <row r="3178" spans="1:18">
      <c r="A3178" t="str">
        <f t="shared" si="49"/>
        <v>19-2016030419-17_32_47</v>
      </c>
      <c r="B3178" s="11" t="s">
        <v>5340</v>
      </c>
      <c r="C3178" s="11">
        <v>0</v>
      </c>
      <c r="D3178" s="11">
        <v>0</v>
      </c>
      <c r="E3178" s="11">
        <v>0</v>
      </c>
      <c r="F3178" s="11">
        <v>0</v>
      </c>
      <c r="G3178" s="11">
        <v>0</v>
      </c>
      <c r="H3178" s="11">
        <v>0</v>
      </c>
      <c r="I3178" s="11">
        <v>0</v>
      </c>
      <c r="J3178" s="11">
        <v>0</v>
      </c>
      <c r="K3178" s="11">
        <v>0</v>
      </c>
      <c r="L3178" s="11">
        <v>0</v>
      </c>
      <c r="M3178" s="11">
        <v>0</v>
      </c>
      <c r="N3178" s="11">
        <v>0</v>
      </c>
      <c r="O3178" s="11">
        <v>1</v>
      </c>
      <c r="P3178" s="11">
        <v>0</v>
      </c>
      <c r="Q3178" s="11">
        <v>2016030419</v>
      </c>
      <c r="R3178" s="11">
        <v>19</v>
      </c>
    </row>
    <row r="3179" spans="1:18">
      <c r="A3179" t="str">
        <f t="shared" si="49"/>
        <v>19-2016030419-17_37_47</v>
      </c>
      <c r="B3179" s="11" t="s">
        <v>5341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1</v>
      </c>
      <c r="P3179" s="11">
        <v>0</v>
      </c>
      <c r="Q3179" s="11">
        <v>2016030419</v>
      </c>
      <c r="R3179" s="11">
        <v>19</v>
      </c>
    </row>
    <row r="3180" spans="1:18">
      <c r="A3180" t="str">
        <f t="shared" si="49"/>
        <v>19-2016030419-17_42_47</v>
      </c>
      <c r="B3180" s="11" t="s">
        <v>5342</v>
      </c>
      <c r="C3180" s="11">
        <v>0</v>
      </c>
      <c r="D3180" s="11">
        <v>0</v>
      </c>
      <c r="E3180" s="11">
        <v>0</v>
      </c>
      <c r="F3180" s="11">
        <v>0</v>
      </c>
      <c r="G3180" s="11">
        <v>0</v>
      </c>
      <c r="H3180" s="11">
        <v>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11">
        <v>1</v>
      </c>
      <c r="P3180" s="11">
        <v>0</v>
      </c>
      <c r="Q3180" s="11">
        <v>2016030419</v>
      </c>
      <c r="R3180" s="11">
        <v>19</v>
      </c>
    </row>
    <row r="3181" spans="1:18">
      <c r="A3181" t="str">
        <f t="shared" si="49"/>
        <v>19-2016030419-17_47_47</v>
      </c>
      <c r="B3181" s="11" t="s">
        <v>5343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1</v>
      </c>
      <c r="P3181" s="11">
        <v>0</v>
      </c>
      <c r="Q3181" s="11">
        <v>2016030419</v>
      </c>
      <c r="R3181" s="11">
        <v>19</v>
      </c>
    </row>
    <row r="3182" spans="1:18">
      <c r="A3182" t="str">
        <f t="shared" si="49"/>
        <v>19-2016030419-17_52_47</v>
      </c>
      <c r="B3182" s="11" t="s">
        <v>5344</v>
      </c>
      <c r="C3182" s="11">
        <v>0</v>
      </c>
      <c r="D3182" s="11">
        <v>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1</v>
      </c>
      <c r="P3182" s="11">
        <v>0</v>
      </c>
      <c r="Q3182" s="11">
        <v>2016030419</v>
      </c>
      <c r="R3182" s="11">
        <v>19</v>
      </c>
    </row>
    <row r="3183" spans="1:18">
      <c r="A3183" t="str">
        <f t="shared" si="49"/>
        <v>19-2016030419-17_57_47</v>
      </c>
      <c r="B3183" s="11" t="s">
        <v>5345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1</v>
      </c>
      <c r="P3183" s="11">
        <v>0</v>
      </c>
      <c r="Q3183" s="11">
        <v>2016030419</v>
      </c>
      <c r="R3183" s="11">
        <v>19</v>
      </c>
    </row>
    <row r="3184" spans="1:18">
      <c r="A3184" t="str">
        <f t="shared" si="49"/>
        <v>19-2016030419-18_02_47</v>
      </c>
      <c r="B3184" s="11" t="s">
        <v>5346</v>
      </c>
      <c r="C3184" s="11">
        <v>0</v>
      </c>
      <c r="D3184" s="11">
        <v>0</v>
      </c>
      <c r="E3184" s="11">
        <v>0</v>
      </c>
      <c r="F3184" s="11">
        <v>0</v>
      </c>
      <c r="G3184" s="11">
        <v>0</v>
      </c>
      <c r="H3184" s="11">
        <v>0</v>
      </c>
      <c r="I3184" s="11">
        <v>0</v>
      </c>
      <c r="J3184" s="11">
        <v>0</v>
      </c>
      <c r="K3184" s="11">
        <v>0</v>
      </c>
      <c r="L3184" s="11">
        <v>0</v>
      </c>
      <c r="M3184" s="11">
        <v>0</v>
      </c>
      <c r="N3184" s="11">
        <v>0</v>
      </c>
      <c r="O3184" s="11">
        <v>1</v>
      </c>
      <c r="P3184" s="11">
        <v>0</v>
      </c>
      <c r="Q3184" s="11">
        <v>2016030419</v>
      </c>
      <c r="R3184" s="11">
        <v>19</v>
      </c>
    </row>
    <row r="3185" spans="1:18">
      <c r="A3185" t="str">
        <f t="shared" si="49"/>
        <v>19-2016030419-18_11_23</v>
      </c>
      <c r="B3185" s="11" t="s">
        <v>2463</v>
      </c>
      <c r="C3185" s="11">
        <v>0</v>
      </c>
      <c r="D3185" s="11">
        <v>0</v>
      </c>
      <c r="E3185" s="11">
        <v>0</v>
      </c>
      <c r="F3185" s="11">
        <v>1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1</v>
      </c>
      <c r="Q3185" s="11">
        <v>2016030419</v>
      </c>
      <c r="R3185" s="11">
        <v>19</v>
      </c>
    </row>
    <row r="3186" spans="1:18">
      <c r="A3186" t="str">
        <f t="shared" si="49"/>
        <v>19-2016030419-18_48_25</v>
      </c>
      <c r="B3186" s="11" t="s">
        <v>2464</v>
      </c>
      <c r="C3186" s="11">
        <v>0</v>
      </c>
      <c r="D3186" s="11">
        <v>0</v>
      </c>
      <c r="E3186" s="11">
        <v>0</v>
      </c>
      <c r="F3186" s="11">
        <v>1</v>
      </c>
      <c r="G3186" s="11"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1</v>
      </c>
      <c r="Q3186" s="11">
        <v>2016030419</v>
      </c>
      <c r="R3186" s="11">
        <v>19</v>
      </c>
    </row>
    <row r="3187" spans="1:18">
      <c r="A3187" t="str">
        <f t="shared" si="49"/>
        <v>19-2016030419-19_08_25</v>
      </c>
      <c r="B3187" s="11" t="s">
        <v>2465</v>
      </c>
      <c r="C3187" s="11">
        <v>0</v>
      </c>
      <c r="D3187" s="11">
        <v>0</v>
      </c>
      <c r="E3187" s="11">
        <v>0</v>
      </c>
      <c r="F3187" s="11">
        <v>1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1</v>
      </c>
      <c r="Q3187" s="11">
        <v>2016030419</v>
      </c>
      <c r="R3187" s="11">
        <v>19</v>
      </c>
    </row>
    <row r="3188" spans="1:18">
      <c r="A3188" t="str">
        <f t="shared" si="49"/>
        <v>19-2016030419-19_23_25</v>
      </c>
      <c r="B3188" s="11" t="s">
        <v>5347</v>
      </c>
      <c r="C3188" s="11">
        <v>0</v>
      </c>
      <c r="D3188" s="11">
        <v>0</v>
      </c>
      <c r="E3188" s="11">
        <v>0</v>
      </c>
      <c r="F3188" s="11">
        <v>0</v>
      </c>
      <c r="G3188" s="11"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1">
        <v>1</v>
      </c>
      <c r="P3188" s="11">
        <v>0</v>
      </c>
      <c r="Q3188" s="11">
        <v>2016030419</v>
      </c>
      <c r="R3188" s="11">
        <v>19</v>
      </c>
    </row>
    <row r="3189" spans="1:18">
      <c r="A3189" t="str">
        <f t="shared" si="49"/>
        <v>19-2016030419-19_28_25</v>
      </c>
      <c r="B3189" s="11" t="s">
        <v>5348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1</v>
      </c>
      <c r="P3189" s="11">
        <v>0</v>
      </c>
      <c r="Q3189" s="11">
        <v>2016030419</v>
      </c>
      <c r="R3189" s="11">
        <v>19</v>
      </c>
    </row>
    <row r="3190" spans="1:18">
      <c r="A3190" t="str">
        <f t="shared" si="49"/>
        <v>19-2016030419-20_19_16</v>
      </c>
      <c r="B3190" s="11" t="s">
        <v>2466</v>
      </c>
      <c r="C3190" s="11">
        <v>0</v>
      </c>
      <c r="D3190" s="11">
        <v>0</v>
      </c>
      <c r="E3190" s="11">
        <v>0</v>
      </c>
      <c r="F3190" s="11">
        <v>1</v>
      </c>
      <c r="G3190" s="11">
        <v>0</v>
      </c>
      <c r="H3190" s="11">
        <v>0</v>
      </c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1</v>
      </c>
      <c r="Q3190" s="11">
        <v>2016030419</v>
      </c>
      <c r="R3190" s="11">
        <v>19</v>
      </c>
    </row>
    <row r="3191" spans="1:18">
      <c r="A3191" t="str">
        <f t="shared" si="49"/>
        <v>19-2016030519-13_51_29</v>
      </c>
      <c r="B3191" s="11" t="s">
        <v>5349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1</v>
      </c>
      <c r="P3191" s="11">
        <v>0</v>
      </c>
      <c r="Q3191" s="11">
        <v>2016030519</v>
      </c>
      <c r="R3191" s="11">
        <v>19</v>
      </c>
    </row>
    <row r="3192" spans="1:18">
      <c r="A3192" t="str">
        <f t="shared" si="49"/>
        <v>19-2016030519-13_56_29</v>
      </c>
      <c r="B3192" s="11" t="s">
        <v>2467</v>
      </c>
      <c r="C3192" s="11">
        <v>0</v>
      </c>
      <c r="D3192" s="11">
        <v>0</v>
      </c>
      <c r="E3192" s="11">
        <v>0</v>
      </c>
      <c r="F3192" s="11">
        <v>1</v>
      </c>
      <c r="G3192" s="11">
        <v>0</v>
      </c>
      <c r="H3192" s="11">
        <v>0</v>
      </c>
      <c r="I3192" s="11">
        <v>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  <c r="P3192" s="11">
        <v>1</v>
      </c>
      <c r="Q3192" s="11">
        <v>2016030519</v>
      </c>
      <c r="R3192" s="11">
        <v>19</v>
      </c>
    </row>
    <row r="3193" spans="1:18">
      <c r="A3193" t="str">
        <f t="shared" si="49"/>
        <v>19-2016030519-14_01_29</v>
      </c>
      <c r="B3193" s="11" t="s">
        <v>5350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1</v>
      </c>
      <c r="P3193" s="11">
        <v>0</v>
      </c>
      <c r="Q3193" s="11">
        <v>2016030519</v>
      </c>
      <c r="R3193" s="11">
        <v>19</v>
      </c>
    </row>
    <row r="3194" spans="1:18">
      <c r="A3194" t="str">
        <f t="shared" si="49"/>
        <v>19-2016030519-14_06_29</v>
      </c>
      <c r="B3194" s="11" t="s">
        <v>5351</v>
      </c>
      <c r="C3194" s="11">
        <v>0</v>
      </c>
      <c r="D3194" s="11">
        <v>0</v>
      </c>
      <c r="E3194" s="11">
        <v>0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11">
        <v>1</v>
      </c>
      <c r="P3194" s="11">
        <v>0</v>
      </c>
      <c r="Q3194" s="11">
        <v>2016030519</v>
      </c>
      <c r="R3194" s="11">
        <v>19</v>
      </c>
    </row>
    <row r="3195" spans="1:18">
      <c r="A3195" t="str">
        <f t="shared" si="49"/>
        <v>19-2016030519-14_11_29</v>
      </c>
      <c r="B3195" s="11" t="s">
        <v>5352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1</v>
      </c>
      <c r="P3195" s="11">
        <v>0</v>
      </c>
      <c r="Q3195" s="11">
        <v>2016030519</v>
      </c>
      <c r="R3195" s="11">
        <v>19</v>
      </c>
    </row>
    <row r="3196" spans="1:18">
      <c r="A3196" t="str">
        <f t="shared" si="49"/>
        <v>19-2016030519-14_16_29</v>
      </c>
      <c r="B3196" s="11" t="s">
        <v>2468</v>
      </c>
      <c r="C3196" s="11">
        <v>1</v>
      </c>
      <c r="D3196" s="11">
        <v>0</v>
      </c>
      <c r="E3196" s="11">
        <v>0</v>
      </c>
      <c r="F3196" s="11">
        <v>0</v>
      </c>
      <c r="G3196" s="11">
        <v>1</v>
      </c>
      <c r="H3196" s="11">
        <v>0</v>
      </c>
      <c r="I3196" s="11">
        <v>0</v>
      </c>
      <c r="J3196" s="11">
        <v>0</v>
      </c>
      <c r="K3196" s="11">
        <v>0</v>
      </c>
      <c r="L3196" s="11">
        <v>0</v>
      </c>
      <c r="M3196" s="11">
        <v>0</v>
      </c>
      <c r="N3196" s="11">
        <v>0</v>
      </c>
      <c r="O3196" s="11">
        <v>0</v>
      </c>
      <c r="P3196" s="11">
        <v>0</v>
      </c>
      <c r="Q3196" s="11">
        <v>2016030519</v>
      </c>
      <c r="R3196" s="11">
        <v>19</v>
      </c>
    </row>
    <row r="3197" spans="1:18">
      <c r="A3197" t="str">
        <f t="shared" si="49"/>
        <v>19-2016030519-14_21_29</v>
      </c>
      <c r="B3197" s="11" t="s">
        <v>5353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1</v>
      </c>
      <c r="P3197" s="11">
        <v>0</v>
      </c>
      <c r="Q3197" s="11">
        <v>2016030519</v>
      </c>
      <c r="R3197" s="11">
        <v>19</v>
      </c>
    </row>
    <row r="3198" spans="1:18">
      <c r="A3198" t="str">
        <f t="shared" si="49"/>
        <v>19-2016030519-14_26_29</v>
      </c>
      <c r="B3198" s="11" t="s">
        <v>5354</v>
      </c>
      <c r="C3198" s="11">
        <v>0</v>
      </c>
      <c r="D3198" s="11">
        <v>0</v>
      </c>
      <c r="E3198" s="11">
        <v>0</v>
      </c>
      <c r="F3198" s="11">
        <v>0</v>
      </c>
      <c r="G3198" s="11">
        <v>0</v>
      </c>
      <c r="H3198" s="11">
        <v>0</v>
      </c>
      <c r="I3198" s="11">
        <v>0</v>
      </c>
      <c r="J3198" s="11">
        <v>0</v>
      </c>
      <c r="K3198" s="11">
        <v>0</v>
      </c>
      <c r="L3198" s="11">
        <v>0</v>
      </c>
      <c r="M3198" s="11">
        <v>0</v>
      </c>
      <c r="N3198" s="11">
        <v>0</v>
      </c>
      <c r="O3198" s="11">
        <v>1</v>
      </c>
      <c r="P3198" s="11">
        <v>0</v>
      </c>
      <c r="Q3198" s="11">
        <v>2016030519</v>
      </c>
      <c r="R3198" s="11">
        <v>19</v>
      </c>
    </row>
    <row r="3199" spans="1:18">
      <c r="A3199" t="str">
        <f t="shared" si="49"/>
        <v>19-2016030519-14_31_29</v>
      </c>
      <c r="B3199" s="11" t="s">
        <v>2469</v>
      </c>
      <c r="C3199" s="11">
        <v>0</v>
      </c>
      <c r="D3199" s="11">
        <v>0</v>
      </c>
      <c r="E3199" s="11">
        <v>1</v>
      </c>
      <c r="F3199" s="11">
        <v>0</v>
      </c>
      <c r="G3199" s="11">
        <v>0</v>
      </c>
      <c r="H3199" s="11">
        <v>0</v>
      </c>
      <c r="I3199" s="11">
        <v>1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2016030519</v>
      </c>
      <c r="R3199" s="11">
        <v>19</v>
      </c>
    </row>
    <row r="3200" spans="1:18">
      <c r="A3200" t="str">
        <f t="shared" si="49"/>
        <v>19-2016030519-14_36_29</v>
      </c>
      <c r="B3200" s="11" t="s">
        <v>2470</v>
      </c>
      <c r="C3200" s="11">
        <v>0</v>
      </c>
      <c r="D3200" s="11">
        <v>0</v>
      </c>
      <c r="E3200" s="11">
        <v>0</v>
      </c>
      <c r="F3200" s="11">
        <v>1</v>
      </c>
      <c r="G3200" s="11">
        <v>0</v>
      </c>
      <c r="H3200" s="11">
        <v>0</v>
      </c>
      <c r="I3200" s="11">
        <v>0</v>
      </c>
      <c r="J3200" s="11">
        <v>0</v>
      </c>
      <c r="K3200" s="11">
        <v>0</v>
      </c>
      <c r="L3200" s="11">
        <v>0</v>
      </c>
      <c r="M3200" s="11">
        <v>0</v>
      </c>
      <c r="N3200" s="11">
        <v>0</v>
      </c>
      <c r="O3200" s="11">
        <v>0</v>
      </c>
      <c r="P3200" s="11">
        <v>1</v>
      </c>
      <c r="Q3200" s="11">
        <v>2016030519</v>
      </c>
      <c r="R3200" s="11">
        <v>19</v>
      </c>
    </row>
    <row r="3201" spans="1:18">
      <c r="A3201" t="str">
        <f t="shared" si="49"/>
        <v>19-2016030519-14_41_29</v>
      </c>
      <c r="B3201" s="11" t="s">
        <v>2471</v>
      </c>
      <c r="C3201" s="11">
        <v>0</v>
      </c>
      <c r="D3201" s="11">
        <v>1</v>
      </c>
      <c r="E3201" s="11">
        <v>0</v>
      </c>
      <c r="F3201" s="11">
        <v>0</v>
      </c>
      <c r="G3201" s="11">
        <v>0</v>
      </c>
      <c r="H3201" s="11">
        <v>1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2016030519</v>
      </c>
      <c r="R3201" s="11">
        <v>19</v>
      </c>
    </row>
    <row r="3202" spans="1:18">
      <c r="A3202" t="str">
        <f t="shared" ref="A3202:A3265" si="50">R3202&amp;"-"&amp;Q3202&amp;"-"&amp;B3202</f>
        <v>19-2016030519-14_46_29</v>
      </c>
      <c r="B3202" s="11" t="s">
        <v>5355</v>
      </c>
      <c r="C3202" s="11">
        <v>0</v>
      </c>
      <c r="D3202" s="11">
        <v>0</v>
      </c>
      <c r="E3202" s="11">
        <v>0</v>
      </c>
      <c r="F3202" s="11">
        <v>0</v>
      </c>
      <c r="G3202" s="11"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11">
        <v>1</v>
      </c>
      <c r="P3202" s="11">
        <v>0</v>
      </c>
      <c r="Q3202" s="11">
        <v>2016030519</v>
      </c>
      <c r="R3202" s="11">
        <v>19</v>
      </c>
    </row>
    <row r="3203" spans="1:18">
      <c r="A3203" t="str">
        <f t="shared" si="50"/>
        <v>19-2016030519-14_51_29</v>
      </c>
      <c r="B3203" s="11" t="s">
        <v>2472</v>
      </c>
      <c r="C3203" s="11">
        <v>0</v>
      </c>
      <c r="D3203" s="11">
        <v>0</v>
      </c>
      <c r="E3203" s="11">
        <v>0</v>
      </c>
      <c r="F3203" s="11">
        <v>1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1</v>
      </c>
      <c r="Q3203" s="11">
        <v>2016030519</v>
      </c>
      <c r="R3203" s="11">
        <v>19</v>
      </c>
    </row>
    <row r="3204" spans="1:18">
      <c r="A3204" t="str">
        <f t="shared" si="50"/>
        <v>19-2016030519-14_56_29</v>
      </c>
      <c r="B3204" s="11" t="s">
        <v>2776</v>
      </c>
      <c r="C3204" s="11">
        <v>0</v>
      </c>
      <c r="D3204" s="11">
        <v>0</v>
      </c>
      <c r="E3204" s="11">
        <v>0</v>
      </c>
      <c r="F3204" s="11">
        <v>0</v>
      </c>
      <c r="G3204" s="11">
        <v>0</v>
      </c>
      <c r="H3204" s="11">
        <v>0</v>
      </c>
      <c r="I3204" s="11">
        <v>0</v>
      </c>
      <c r="J3204" s="11">
        <v>0</v>
      </c>
      <c r="K3204" s="11">
        <v>0</v>
      </c>
      <c r="L3204" s="11">
        <v>0</v>
      </c>
      <c r="M3204" s="11">
        <v>0</v>
      </c>
      <c r="N3204" s="11">
        <v>0</v>
      </c>
      <c r="O3204" s="11">
        <v>1</v>
      </c>
      <c r="P3204" s="11">
        <v>0</v>
      </c>
      <c r="Q3204" s="11">
        <v>2016030519</v>
      </c>
      <c r="R3204" s="11">
        <v>19</v>
      </c>
    </row>
    <row r="3205" spans="1:18">
      <c r="A3205" t="str">
        <f t="shared" si="50"/>
        <v>19-2016030519-15_01_29</v>
      </c>
      <c r="B3205" s="11" t="s">
        <v>5356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1</v>
      </c>
      <c r="P3205" s="11">
        <v>0</v>
      </c>
      <c r="Q3205" s="11">
        <v>2016030519</v>
      </c>
      <c r="R3205" s="11">
        <v>19</v>
      </c>
    </row>
    <row r="3206" spans="1:18">
      <c r="A3206" t="str">
        <f t="shared" si="50"/>
        <v>19-2016030519-15_06_29</v>
      </c>
      <c r="B3206" s="11" t="s">
        <v>5357</v>
      </c>
      <c r="C3206" s="11">
        <v>0</v>
      </c>
      <c r="D3206" s="11">
        <v>0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1</v>
      </c>
      <c r="P3206" s="11">
        <v>0</v>
      </c>
      <c r="Q3206" s="11">
        <v>2016030519</v>
      </c>
      <c r="R3206" s="11">
        <v>19</v>
      </c>
    </row>
    <row r="3207" spans="1:18">
      <c r="A3207" t="str">
        <f t="shared" si="50"/>
        <v>19-2016030519-15_11_29</v>
      </c>
      <c r="B3207" s="11" t="s">
        <v>5358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1</v>
      </c>
      <c r="P3207" s="11">
        <v>0</v>
      </c>
      <c r="Q3207" s="11">
        <v>2016030519</v>
      </c>
      <c r="R3207" s="11">
        <v>19</v>
      </c>
    </row>
    <row r="3208" spans="1:18">
      <c r="A3208" t="str">
        <f t="shared" si="50"/>
        <v>19-2016030519-15_16_29</v>
      </c>
      <c r="B3208" s="11" t="s">
        <v>4685</v>
      </c>
      <c r="C3208" s="11">
        <v>0</v>
      </c>
      <c r="D3208" s="11">
        <v>0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1">
        <v>1</v>
      </c>
      <c r="P3208" s="11">
        <v>0</v>
      </c>
      <c r="Q3208" s="11">
        <v>2016030519</v>
      </c>
      <c r="R3208" s="11">
        <v>19</v>
      </c>
    </row>
    <row r="3209" spans="1:18">
      <c r="A3209" t="str">
        <f t="shared" si="50"/>
        <v>19-2016030519-15_21_29</v>
      </c>
      <c r="B3209" s="11" t="s">
        <v>5359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1</v>
      </c>
      <c r="P3209" s="11">
        <v>0</v>
      </c>
      <c r="Q3209" s="11">
        <v>2016030519</v>
      </c>
      <c r="R3209" s="11">
        <v>19</v>
      </c>
    </row>
    <row r="3210" spans="1:18">
      <c r="A3210" t="str">
        <f t="shared" si="50"/>
        <v>19-2016030519-15_26_29</v>
      </c>
      <c r="B3210" s="11" t="s">
        <v>5360</v>
      </c>
      <c r="C3210" s="11">
        <v>0</v>
      </c>
      <c r="D3210" s="11">
        <v>0</v>
      </c>
      <c r="E3210" s="11">
        <v>0</v>
      </c>
      <c r="F3210" s="11">
        <v>0</v>
      </c>
      <c r="G3210" s="11">
        <v>0</v>
      </c>
      <c r="H3210" s="11">
        <v>0</v>
      </c>
      <c r="I3210" s="11">
        <v>0</v>
      </c>
      <c r="J3210" s="11">
        <v>0</v>
      </c>
      <c r="K3210" s="11">
        <v>0</v>
      </c>
      <c r="L3210" s="11">
        <v>0</v>
      </c>
      <c r="M3210" s="11">
        <v>0</v>
      </c>
      <c r="N3210" s="11">
        <v>0</v>
      </c>
      <c r="O3210" s="11">
        <v>1</v>
      </c>
      <c r="P3210" s="11">
        <v>0</v>
      </c>
      <c r="Q3210" s="11">
        <v>2016030519</v>
      </c>
      <c r="R3210" s="11">
        <v>19</v>
      </c>
    </row>
    <row r="3211" spans="1:18">
      <c r="A3211" t="str">
        <f t="shared" si="50"/>
        <v>19-2016030519-15_31_29</v>
      </c>
      <c r="B3211" s="11" t="s">
        <v>5361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1</v>
      </c>
      <c r="P3211" s="11">
        <v>0</v>
      </c>
      <c r="Q3211" s="11">
        <v>2016030519</v>
      </c>
      <c r="R3211" s="11">
        <v>19</v>
      </c>
    </row>
    <row r="3212" spans="1:18">
      <c r="A3212" t="str">
        <f t="shared" si="50"/>
        <v>19-2016030519-15_36_29</v>
      </c>
      <c r="B3212" s="11" t="s">
        <v>5362</v>
      </c>
      <c r="C3212" s="11">
        <v>0</v>
      </c>
      <c r="D3212" s="11">
        <v>0</v>
      </c>
      <c r="E3212" s="11">
        <v>0</v>
      </c>
      <c r="F3212" s="11">
        <v>0</v>
      </c>
      <c r="G3212" s="11"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1</v>
      </c>
      <c r="P3212" s="11">
        <v>0</v>
      </c>
      <c r="Q3212" s="11">
        <v>2016030519</v>
      </c>
      <c r="R3212" s="11">
        <v>19</v>
      </c>
    </row>
    <row r="3213" spans="1:18">
      <c r="A3213" t="str">
        <f t="shared" si="50"/>
        <v>19-2016030519-15_41_29</v>
      </c>
      <c r="B3213" s="11" t="s">
        <v>5363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1</v>
      </c>
      <c r="P3213" s="11">
        <v>0</v>
      </c>
      <c r="Q3213" s="11">
        <v>2016030519</v>
      </c>
      <c r="R3213" s="11">
        <v>19</v>
      </c>
    </row>
    <row r="3214" spans="1:18">
      <c r="A3214" t="str">
        <f t="shared" si="50"/>
        <v>19-2016030519-15_46_29</v>
      </c>
      <c r="B3214" s="11" t="s">
        <v>5364</v>
      </c>
      <c r="C3214" s="11">
        <v>0</v>
      </c>
      <c r="D3214" s="11">
        <v>0</v>
      </c>
      <c r="E3214" s="11">
        <v>0</v>
      </c>
      <c r="F3214" s="11">
        <v>0</v>
      </c>
      <c r="G3214" s="11"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1</v>
      </c>
      <c r="P3214" s="11">
        <v>0</v>
      </c>
      <c r="Q3214" s="11">
        <v>2016030519</v>
      </c>
      <c r="R3214" s="11">
        <v>19</v>
      </c>
    </row>
    <row r="3215" spans="1:18">
      <c r="A3215" t="str">
        <f t="shared" si="50"/>
        <v>19-2016030519-15_51_29</v>
      </c>
      <c r="B3215" s="11" t="s">
        <v>5365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1</v>
      </c>
      <c r="P3215" s="11">
        <v>0</v>
      </c>
      <c r="Q3215" s="11">
        <v>2016030519</v>
      </c>
      <c r="R3215" s="11">
        <v>19</v>
      </c>
    </row>
    <row r="3216" spans="1:18">
      <c r="A3216" t="str">
        <f t="shared" si="50"/>
        <v>19-2016030519-15_56_29</v>
      </c>
      <c r="B3216" s="11" t="s">
        <v>5366</v>
      </c>
      <c r="C3216" s="11">
        <v>0</v>
      </c>
      <c r="D3216" s="11">
        <v>0</v>
      </c>
      <c r="E3216" s="11">
        <v>0</v>
      </c>
      <c r="F3216" s="11">
        <v>0</v>
      </c>
      <c r="G3216" s="11">
        <v>0</v>
      </c>
      <c r="H3216" s="11">
        <v>0</v>
      </c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1</v>
      </c>
      <c r="P3216" s="11">
        <v>0</v>
      </c>
      <c r="Q3216" s="11">
        <v>2016030519</v>
      </c>
      <c r="R3216" s="11">
        <v>19</v>
      </c>
    </row>
    <row r="3217" spans="1:18">
      <c r="A3217" t="str">
        <f t="shared" si="50"/>
        <v>19-2016030519-16_01_29</v>
      </c>
      <c r="B3217" s="11" t="s">
        <v>5367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1</v>
      </c>
      <c r="P3217" s="11">
        <v>0</v>
      </c>
      <c r="Q3217" s="11">
        <v>2016030519</v>
      </c>
      <c r="R3217" s="11">
        <v>19</v>
      </c>
    </row>
    <row r="3218" spans="1:18">
      <c r="A3218" t="str">
        <f t="shared" si="50"/>
        <v>19-2016030519-16_06_29</v>
      </c>
      <c r="B3218" s="11" t="s">
        <v>5368</v>
      </c>
      <c r="C3218" s="11">
        <v>0</v>
      </c>
      <c r="D3218" s="11">
        <v>0</v>
      </c>
      <c r="E3218" s="11">
        <v>0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1</v>
      </c>
      <c r="P3218" s="11">
        <v>0</v>
      </c>
      <c r="Q3218" s="11">
        <v>2016030519</v>
      </c>
      <c r="R3218" s="11">
        <v>19</v>
      </c>
    </row>
    <row r="3219" spans="1:18">
      <c r="A3219" t="str">
        <f t="shared" si="50"/>
        <v>19-2016030519-16_11_29</v>
      </c>
      <c r="B3219" s="11" t="s">
        <v>5369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1</v>
      </c>
      <c r="P3219" s="11">
        <v>0</v>
      </c>
      <c r="Q3219" s="11">
        <v>2016030519</v>
      </c>
      <c r="R3219" s="11">
        <v>19</v>
      </c>
    </row>
    <row r="3220" spans="1:18">
      <c r="A3220" t="str">
        <f t="shared" si="50"/>
        <v>19-2016030519-16_16_29</v>
      </c>
      <c r="B3220" s="11" t="s">
        <v>5370</v>
      </c>
      <c r="C3220" s="11">
        <v>0</v>
      </c>
      <c r="D3220" s="11">
        <v>0</v>
      </c>
      <c r="E3220" s="11">
        <v>0</v>
      </c>
      <c r="F3220" s="11">
        <v>0</v>
      </c>
      <c r="G3220" s="11">
        <v>0</v>
      </c>
      <c r="H3220" s="11">
        <v>0</v>
      </c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11">
        <v>1</v>
      </c>
      <c r="P3220" s="11">
        <v>0</v>
      </c>
      <c r="Q3220" s="11">
        <v>2016030519</v>
      </c>
      <c r="R3220" s="11">
        <v>19</v>
      </c>
    </row>
    <row r="3221" spans="1:18">
      <c r="A3221" t="str">
        <f t="shared" si="50"/>
        <v>19-2016030519-16_49_09</v>
      </c>
      <c r="B3221" s="11" t="s">
        <v>5371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1</v>
      </c>
      <c r="P3221" s="11">
        <v>0</v>
      </c>
      <c r="Q3221" s="11">
        <v>2016030519</v>
      </c>
      <c r="R3221" s="11">
        <v>19</v>
      </c>
    </row>
    <row r="3222" spans="1:18">
      <c r="A3222" t="str">
        <f t="shared" si="50"/>
        <v>19-2016030519-16_54_09</v>
      </c>
      <c r="B3222" s="11" t="s">
        <v>2473</v>
      </c>
      <c r="C3222" s="11">
        <v>0</v>
      </c>
      <c r="D3222" s="11">
        <v>0</v>
      </c>
      <c r="E3222" s="11">
        <v>0</v>
      </c>
      <c r="F3222" s="11">
        <v>1</v>
      </c>
      <c r="G3222" s="11">
        <v>0</v>
      </c>
      <c r="H3222" s="11">
        <v>0</v>
      </c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11">
        <v>1</v>
      </c>
      <c r="Q3222" s="11">
        <v>2016030519</v>
      </c>
      <c r="R3222" s="11">
        <v>19</v>
      </c>
    </row>
    <row r="3223" spans="1:18">
      <c r="A3223" t="str">
        <f t="shared" si="50"/>
        <v>19-2016030519-16_59_09</v>
      </c>
      <c r="B3223" s="11" t="s">
        <v>2474</v>
      </c>
      <c r="C3223" s="11">
        <v>0</v>
      </c>
      <c r="D3223" s="11">
        <v>0</v>
      </c>
      <c r="E3223" s="11">
        <v>0</v>
      </c>
      <c r="F3223" s="11">
        <v>1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1</v>
      </c>
      <c r="Q3223" s="11">
        <v>2016030519</v>
      </c>
      <c r="R3223" s="11">
        <v>19</v>
      </c>
    </row>
    <row r="3224" spans="1:18">
      <c r="A3224" t="str">
        <f t="shared" si="50"/>
        <v>19-2016030519-17_04_09</v>
      </c>
      <c r="B3224" s="11" t="s">
        <v>2475</v>
      </c>
      <c r="C3224" s="11">
        <v>0</v>
      </c>
      <c r="D3224" s="11">
        <v>0</v>
      </c>
      <c r="E3224" s="11">
        <v>0</v>
      </c>
      <c r="F3224" s="11">
        <v>1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11">
        <v>1</v>
      </c>
      <c r="Q3224" s="11">
        <v>2016030519</v>
      </c>
      <c r="R3224" s="11">
        <v>19</v>
      </c>
    </row>
    <row r="3225" spans="1:18">
      <c r="A3225" t="str">
        <f t="shared" si="50"/>
        <v>19-2016030519-17_09_09</v>
      </c>
      <c r="B3225" s="11" t="s">
        <v>1103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1</v>
      </c>
      <c r="P3225" s="11">
        <v>0</v>
      </c>
      <c r="Q3225" s="11">
        <v>2016030519</v>
      </c>
      <c r="R3225" s="11">
        <v>19</v>
      </c>
    </row>
    <row r="3226" spans="1:18">
      <c r="A3226" t="str">
        <f t="shared" si="50"/>
        <v>19-2016030519-17_14_09</v>
      </c>
      <c r="B3226" s="11" t="s">
        <v>5037</v>
      </c>
      <c r="C3226" s="11">
        <v>0</v>
      </c>
      <c r="D3226" s="11">
        <v>0</v>
      </c>
      <c r="E3226" s="11">
        <v>0</v>
      </c>
      <c r="F3226" s="11">
        <v>0</v>
      </c>
      <c r="G3226" s="11">
        <v>0</v>
      </c>
      <c r="H3226" s="11">
        <v>0</v>
      </c>
      <c r="I3226" s="11">
        <v>0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11">
        <v>1</v>
      </c>
      <c r="P3226" s="11">
        <v>0</v>
      </c>
      <c r="Q3226" s="11">
        <v>2016030519</v>
      </c>
      <c r="R3226" s="11">
        <v>19</v>
      </c>
    </row>
    <row r="3227" spans="1:18">
      <c r="A3227" t="str">
        <f t="shared" si="50"/>
        <v>19-2016030519-17_19_09</v>
      </c>
      <c r="B3227" s="11" t="s">
        <v>5372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1</v>
      </c>
      <c r="P3227" s="11">
        <v>0</v>
      </c>
      <c r="Q3227" s="11">
        <v>2016030519</v>
      </c>
      <c r="R3227" s="11">
        <v>19</v>
      </c>
    </row>
    <row r="3228" spans="1:18">
      <c r="A3228" t="str">
        <f t="shared" si="50"/>
        <v>19-2016030519-17_24_09</v>
      </c>
      <c r="B3228" s="11" t="s">
        <v>5373</v>
      </c>
      <c r="C3228" s="11">
        <v>0</v>
      </c>
      <c r="D3228" s="11">
        <v>0</v>
      </c>
      <c r="E3228" s="11">
        <v>0</v>
      </c>
      <c r="F3228" s="11">
        <v>0</v>
      </c>
      <c r="G3228" s="11">
        <v>0</v>
      </c>
      <c r="H3228" s="11">
        <v>0</v>
      </c>
      <c r="I3228" s="11">
        <v>0</v>
      </c>
      <c r="J3228" s="11">
        <v>0</v>
      </c>
      <c r="K3228" s="11">
        <v>0</v>
      </c>
      <c r="L3228" s="11">
        <v>0</v>
      </c>
      <c r="M3228" s="11">
        <v>0</v>
      </c>
      <c r="N3228" s="11">
        <v>0</v>
      </c>
      <c r="O3228" s="11">
        <v>1</v>
      </c>
      <c r="P3228" s="11">
        <v>0</v>
      </c>
      <c r="Q3228" s="11">
        <v>2016030519</v>
      </c>
      <c r="R3228" s="11">
        <v>19</v>
      </c>
    </row>
    <row r="3229" spans="1:18">
      <c r="A3229" t="str">
        <f t="shared" si="50"/>
        <v>19-2016030519-17_29_09</v>
      </c>
      <c r="B3229" s="11" t="s">
        <v>5374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1</v>
      </c>
      <c r="P3229" s="11">
        <v>0</v>
      </c>
      <c r="Q3229" s="11">
        <v>2016030519</v>
      </c>
      <c r="R3229" s="11">
        <v>19</v>
      </c>
    </row>
    <row r="3230" spans="1:18">
      <c r="A3230" t="str">
        <f t="shared" si="50"/>
        <v>19-2016030519-17_34_09</v>
      </c>
      <c r="B3230" s="11" t="s">
        <v>5375</v>
      </c>
      <c r="C3230" s="11">
        <v>0</v>
      </c>
      <c r="D3230" s="11">
        <v>0</v>
      </c>
      <c r="E3230" s="11">
        <v>0</v>
      </c>
      <c r="F3230" s="11">
        <v>0</v>
      </c>
      <c r="G3230" s="11">
        <v>0</v>
      </c>
      <c r="H3230" s="11">
        <v>0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1">
        <v>0</v>
      </c>
      <c r="O3230" s="11">
        <v>1</v>
      </c>
      <c r="P3230" s="11">
        <v>0</v>
      </c>
      <c r="Q3230" s="11">
        <v>2016030519</v>
      </c>
      <c r="R3230" s="11">
        <v>19</v>
      </c>
    </row>
    <row r="3231" spans="1:18">
      <c r="A3231" t="str">
        <f t="shared" si="50"/>
        <v>19-2016030519-17_39_09</v>
      </c>
      <c r="B3231" s="11" t="s">
        <v>2880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1</v>
      </c>
      <c r="P3231" s="11">
        <v>0</v>
      </c>
      <c r="Q3231" s="11">
        <v>2016030519</v>
      </c>
      <c r="R3231" s="11">
        <v>19</v>
      </c>
    </row>
    <row r="3232" spans="1:18">
      <c r="A3232" t="str">
        <f t="shared" si="50"/>
        <v>19-2016030519-17_44_09</v>
      </c>
      <c r="B3232" s="11" t="s">
        <v>2881</v>
      </c>
      <c r="C3232" s="11">
        <v>0</v>
      </c>
      <c r="D3232" s="11">
        <v>0</v>
      </c>
      <c r="E3232" s="11">
        <v>0</v>
      </c>
      <c r="F3232" s="11">
        <v>0</v>
      </c>
      <c r="G3232" s="11">
        <v>0</v>
      </c>
      <c r="H3232" s="11">
        <v>0</v>
      </c>
      <c r="I3232" s="11">
        <v>0</v>
      </c>
      <c r="J3232" s="11">
        <v>0</v>
      </c>
      <c r="K3232" s="11">
        <v>0</v>
      </c>
      <c r="L3232" s="11">
        <v>0</v>
      </c>
      <c r="M3232" s="11">
        <v>0</v>
      </c>
      <c r="N3232" s="11">
        <v>0</v>
      </c>
      <c r="O3232" s="11">
        <v>1</v>
      </c>
      <c r="P3232" s="11">
        <v>0</v>
      </c>
      <c r="Q3232" s="11">
        <v>2016030519</v>
      </c>
      <c r="R3232" s="11">
        <v>19</v>
      </c>
    </row>
    <row r="3233" spans="1:18">
      <c r="A3233" t="str">
        <f t="shared" si="50"/>
        <v>19-2016030519-17_49_09</v>
      </c>
      <c r="B3233" s="11" t="s">
        <v>277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1</v>
      </c>
      <c r="P3233" s="11">
        <v>0</v>
      </c>
      <c r="Q3233" s="11">
        <v>2016030519</v>
      </c>
      <c r="R3233" s="11">
        <v>19</v>
      </c>
    </row>
    <row r="3234" spans="1:18">
      <c r="A3234" t="str">
        <f t="shared" si="50"/>
        <v>19-2016030519-17_54_09</v>
      </c>
      <c r="B3234" s="11" t="s">
        <v>278</v>
      </c>
      <c r="C3234" s="11">
        <v>0</v>
      </c>
      <c r="D3234" s="11">
        <v>0</v>
      </c>
      <c r="E3234" s="11">
        <v>0</v>
      </c>
      <c r="F3234" s="11">
        <v>0</v>
      </c>
      <c r="G3234" s="11">
        <v>0</v>
      </c>
      <c r="H3234" s="11">
        <v>0</v>
      </c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11">
        <v>1</v>
      </c>
      <c r="P3234" s="11">
        <v>0</v>
      </c>
      <c r="Q3234" s="11">
        <v>2016030519</v>
      </c>
      <c r="R3234" s="11">
        <v>19</v>
      </c>
    </row>
    <row r="3235" spans="1:18">
      <c r="A3235" t="str">
        <f t="shared" si="50"/>
        <v>19-2016030519-18_14_09</v>
      </c>
      <c r="B3235" s="11" t="s">
        <v>5376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1</v>
      </c>
      <c r="P3235" s="11">
        <v>0</v>
      </c>
      <c r="Q3235" s="11">
        <v>2016030519</v>
      </c>
      <c r="R3235" s="11">
        <v>19</v>
      </c>
    </row>
    <row r="3236" spans="1:18">
      <c r="A3236" t="str">
        <f t="shared" si="50"/>
        <v>19-2016030519-18_19_09</v>
      </c>
      <c r="B3236" s="11" t="s">
        <v>5377</v>
      </c>
      <c r="C3236" s="11">
        <v>0</v>
      </c>
      <c r="D3236" s="11">
        <v>0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1">
        <v>0</v>
      </c>
      <c r="O3236" s="11">
        <v>1</v>
      </c>
      <c r="P3236" s="11">
        <v>0</v>
      </c>
      <c r="Q3236" s="11">
        <v>2016030519</v>
      </c>
      <c r="R3236" s="11">
        <v>19</v>
      </c>
    </row>
    <row r="3237" spans="1:18">
      <c r="A3237" t="str">
        <f t="shared" si="50"/>
        <v>19-2016030519-18_24_09</v>
      </c>
      <c r="B3237" s="11" t="s">
        <v>5378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1</v>
      </c>
      <c r="P3237" s="11">
        <v>0</v>
      </c>
      <c r="Q3237" s="11">
        <v>2016030519</v>
      </c>
      <c r="R3237" s="11">
        <v>19</v>
      </c>
    </row>
    <row r="3238" spans="1:18">
      <c r="A3238" t="str">
        <f t="shared" si="50"/>
        <v>19-2016030619-10_52_52</v>
      </c>
      <c r="B3238" s="11" t="s">
        <v>5379</v>
      </c>
      <c r="C3238" s="11">
        <v>0</v>
      </c>
      <c r="D3238" s="11">
        <v>0</v>
      </c>
      <c r="E3238" s="11">
        <v>0</v>
      </c>
      <c r="F3238" s="11">
        <v>0</v>
      </c>
      <c r="G3238" s="11">
        <v>0</v>
      </c>
      <c r="H3238" s="11">
        <v>0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1">
        <v>0</v>
      </c>
      <c r="O3238" s="11">
        <v>1</v>
      </c>
      <c r="P3238" s="11">
        <v>0</v>
      </c>
      <c r="Q3238" s="11">
        <v>2016030619</v>
      </c>
      <c r="R3238" s="11">
        <v>19</v>
      </c>
    </row>
    <row r="3239" spans="1:18">
      <c r="A3239" t="str">
        <f t="shared" si="50"/>
        <v>19-2016030619-11_06_33</v>
      </c>
      <c r="B3239" s="11" t="s">
        <v>5380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1</v>
      </c>
      <c r="P3239" s="11">
        <v>0</v>
      </c>
      <c r="Q3239" s="11">
        <v>2016030619</v>
      </c>
      <c r="R3239" s="11">
        <v>19</v>
      </c>
    </row>
    <row r="3240" spans="1:18">
      <c r="A3240" t="str">
        <f t="shared" si="50"/>
        <v>19-2016030619-11_11_33</v>
      </c>
      <c r="B3240" s="11" t="s">
        <v>2476</v>
      </c>
      <c r="C3240" s="11">
        <v>1</v>
      </c>
      <c r="D3240" s="11">
        <v>0</v>
      </c>
      <c r="E3240" s="11">
        <v>0</v>
      </c>
      <c r="F3240" s="11">
        <v>0</v>
      </c>
      <c r="G3240" s="11">
        <v>1</v>
      </c>
      <c r="H3240" s="11">
        <v>0</v>
      </c>
      <c r="I3240" s="11">
        <v>0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11">
        <v>0</v>
      </c>
      <c r="Q3240" s="11">
        <v>2016030619</v>
      </c>
      <c r="R3240" s="11">
        <v>19</v>
      </c>
    </row>
    <row r="3241" spans="1:18">
      <c r="A3241" t="str">
        <f t="shared" si="50"/>
        <v>19-2016030619-11_12_18</v>
      </c>
      <c r="B3241" s="11" t="s">
        <v>5381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1</v>
      </c>
      <c r="P3241" s="11">
        <v>0</v>
      </c>
      <c r="Q3241" s="11">
        <v>2016030619</v>
      </c>
      <c r="R3241" s="11">
        <v>19</v>
      </c>
    </row>
    <row r="3242" spans="1:18">
      <c r="A3242" t="str">
        <f t="shared" si="50"/>
        <v>19-2016030619-11_17_18</v>
      </c>
      <c r="B3242" s="11" t="s">
        <v>2478</v>
      </c>
      <c r="C3242" s="11">
        <v>1</v>
      </c>
      <c r="D3242" s="11">
        <v>0</v>
      </c>
      <c r="E3242" s="11">
        <v>0</v>
      </c>
      <c r="F3242" s="11">
        <v>0</v>
      </c>
      <c r="G3242" s="11">
        <v>1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  <c r="Q3242" s="11">
        <v>2016030619</v>
      </c>
      <c r="R3242" s="11">
        <v>19</v>
      </c>
    </row>
    <row r="3243" spans="1:18">
      <c r="A3243" t="str">
        <f t="shared" si="50"/>
        <v>19-2016030619-11_22_18</v>
      </c>
      <c r="B3243" s="11" t="s">
        <v>2479</v>
      </c>
      <c r="C3243" s="11">
        <v>1</v>
      </c>
      <c r="D3243" s="11">
        <v>0</v>
      </c>
      <c r="E3243" s="11">
        <v>0</v>
      </c>
      <c r="F3243" s="11">
        <v>0</v>
      </c>
      <c r="G3243" s="11">
        <v>1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2016030619</v>
      </c>
      <c r="R3243" s="11">
        <v>19</v>
      </c>
    </row>
    <row r="3244" spans="1:18">
      <c r="A3244" t="str">
        <f t="shared" si="50"/>
        <v>19-2016030619-11_27_18</v>
      </c>
      <c r="B3244" s="11" t="s">
        <v>5382</v>
      </c>
      <c r="C3244" s="11">
        <v>0</v>
      </c>
      <c r="D3244" s="11">
        <v>0</v>
      </c>
      <c r="E3244" s="11">
        <v>0</v>
      </c>
      <c r="F3244" s="11">
        <v>0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11">
        <v>1</v>
      </c>
      <c r="P3244" s="11">
        <v>0</v>
      </c>
      <c r="Q3244" s="11">
        <v>2016030619</v>
      </c>
      <c r="R3244" s="11">
        <v>19</v>
      </c>
    </row>
    <row r="3245" spans="1:18">
      <c r="A3245" t="str">
        <f t="shared" si="50"/>
        <v>19-2016030619-11_32_18</v>
      </c>
      <c r="B3245" s="11" t="s">
        <v>5383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1</v>
      </c>
      <c r="P3245" s="11">
        <v>0</v>
      </c>
      <c r="Q3245" s="11">
        <v>2016030619</v>
      </c>
      <c r="R3245" s="11">
        <v>19</v>
      </c>
    </row>
    <row r="3246" spans="1:18">
      <c r="A3246" t="str">
        <f t="shared" si="50"/>
        <v>19-2016030619-11_37_18</v>
      </c>
      <c r="B3246" s="11" t="s">
        <v>5384</v>
      </c>
      <c r="C3246" s="11">
        <v>0</v>
      </c>
      <c r="D3246" s="11">
        <v>0</v>
      </c>
      <c r="E3246" s="11">
        <v>0</v>
      </c>
      <c r="F3246" s="11">
        <v>0</v>
      </c>
      <c r="G3246" s="11">
        <v>0</v>
      </c>
      <c r="H3246" s="11">
        <v>0</v>
      </c>
      <c r="I3246" s="11">
        <v>0</v>
      </c>
      <c r="J3246" s="11">
        <v>0</v>
      </c>
      <c r="K3246" s="11">
        <v>0</v>
      </c>
      <c r="L3246" s="11">
        <v>0</v>
      </c>
      <c r="M3246" s="11">
        <v>0</v>
      </c>
      <c r="N3246" s="11">
        <v>0</v>
      </c>
      <c r="O3246" s="11">
        <v>1</v>
      </c>
      <c r="P3246" s="11">
        <v>0</v>
      </c>
      <c r="Q3246" s="11">
        <v>2016030619</v>
      </c>
      <c r="R3246" s="11">
        <v>19</v>
      </c>
    </row>
    <row r="3247" spans="1:18">
      <c r="A3247" t="str">
        <f t="shared" si="50"/>
        <v>19-2016030619-11_42_18</v>
      </c>
      <c r="B3247" s="11" t="s">
        <v>5385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1</v>
      </c>
      <c r="P3247" s="11">
        <v>0</v>
      </c>
      <c r="Q3247" s="11">
        <v>2016030619</v>
      </c>
      <c r="R3247" s="11">
        <v>19</v>
      </c>
    </row>
    <row r="3248" spans="1:18">
      <c r="A3248" t="str">
        <f t="shared" si="50"/>
        <v>19-2016030619-11_48_52</v>
      </c>
      <c r="B3248" s="11" t="s">
        <v>5386</v>
      </c>
      <c r="C3248" s="11">
        <v>0</v>
      </c>
      <c r="D3248" s="11">
        <v>0</v>
      </c>
      <c r="E3248" s="11">
        <v>0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  <c r="O3248" s="11">
        <v>1</v>
      </c>
      <c r="P3248" s="11">
        <v>0</v>
      </c>
      <c r="Q3248" s="11">
        <v>2016030619</v>
      </c>
      <c r="R3248" s="11">
        <v>19</v>
      </c>
    </row>
    <row r="3249" spans="1:18">
      <c r="A3249" t="str">
        <f t="shared" si="50"/>
        <v>19-2016030619-11_53_52</v>
      </c>
      <c r="B3249" s="11" t="s">
        <v>2480</v>
      </c>
      <c r="C3249" s="11">
        <v>1</v>
      </c>
      <c r="D3249" s="11">
        <v>0</v>
      </c>
      <c r="E3249" s="11">
        <v>0</v>
      </c>
      <c r="F3249" s="11">
        <v>0</v>
      </c>
      <c r="G3249" s="11">
        <v>1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2016030619</v>
      </c>
      <c r="R3249" s="11">
        <v>19</v>
      </c>
    </row>
    <row r="3250" spans="1:18">
      <c r="A3250" t="str">
        <f t="shared" si="50"/>
        <v>19-2016030619-11_58_52</v>
      </c>
      <c r="B3250" s="11" t="s">
        <v>2481</v>
      </c>
      <c r="C3250" s="11">
        <v>1</v>
      </c>
      <c r="D3250" s="11">
        <v>0</v>
      </c>
      <c r="E3250" s="11">
        <v>0</v>
      </c>
      <c r="F3250" s="11">
        <v>0</v>
      </c>
      <c r="G3250" s="11">
        <v>1</v>
      </c>
      <c r="H3250" s="11">
        <v>0</v>
      </c>
      <c r="I3250" s="11">
        <v>0</v>
      </c>
      <c r="J3250" s="11">
        <v>0</v>
      </c>
      <c r="K3250" s="11">
        <v>0</v>
      </c>
      <c r="L3250" s="11">
        <v>0</v>
      </c>
      <c r="M3250" s="11">
        <v>0</v>
      </c>
      <c r="N3250" s="11">
        <v>0</v>
      </c>
      <c r="O3250" s="11">
        <v>0</v>
      </c>
      <c r="P3250" s="11">
        <v>0</v>
      </c>
      <c r="Q3250" s="11">
        <v>2016030619</v>
      </c>
      <c r="R3250" s="11">
        <v>19</v>
      </c>
    </row>
    <row r="3251" spans="1:18">
      <c r="A3251" t="str">
        <f t="shared" si="50"/>
        <v>19-2016030619-12_03_52</v>
      </c>
      <c r="B3251" s="11" t="s">
        <v>5387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1</v>
      </c>
      <c r="P3251" s="11">
        <v>0</v>
      </c>
      <c r="Q3251" s="11">
        <v>2016030619</v>
      </c>
      <c r="R3251" s="11">
        <v>19</v>
      </c>
    </row>
    <row r="3252" spans="1:18">
      <c r="A3252" t="str">
        <f t="shared" si="50"/>
        <v>19-2016030619-12_08_52</v>
      </c>
      <c r="B3252" s="11" t="s">
        <v>5388</v>
      </c>
      <c r="C3252" s="11">
        <v>0</v>
      </c>
      <c r="D3252" s="11">
        <v>0</v>
      </c>
      <c r="E3252" s="11">
        <v>0</v>
      </c>
      <c r="F3252" s="11">
        <v>0</v>
      </c>
      <c r="G3252" s="11">
        <v>0</v>
      </c>
      <c r="H3252" s="11">
        <v>0</v>
      </c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1">
        <v>0</v>
      </c>
      <c r="O3252" s="11">
        <v>1</v>
      </c>
      <c r="P3252" s="11">
        <v>0</v>
      </c>
      <c r="Q3252" s="11">
        <v>2016030619</v>
      </c>
      <c r="R3252" s="11">
        <v>19</v>
      </c>
    </row>
    <row r="3253" spans="1:18">
      <c r="A3253" t="str">
        <f t="shared" si="50"/>
        <v>19-2016030619-13_44_56</v>
      </c>
      <c r="B3253" s="11" t="s">
        <v>2482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1</v>
      </c>
      <c r="N3253" s="11">
        <v>0</v>
      </c>
      <c r="O3253" s="11">
        <v>0</v>
      </c>
      <c r="P3253" s="11">
        <v>1</v>
      </c>
      <c r="Q3253" s="11">
        <v>2016030619</v>
      </c>
      <c r="R3253" s="11">
        <v>19</v>
      </c>
    </row>
    <row r="3254" spans="1:18">
      <c r="A3254" t="str">
        <f t="shared" si="50"/>
        <v>19-2016030619-14_28_28</v>
      </c>
      <c r="B3254" s="11" t="s">
        <v>5389</v>
      </c>
      <c r="C3254" s="11">
        <v>0</v>
      </c>
      <c r="D3254" s="11">
        <v>0</v>
      </c>
      <c r="E3254" s="11">
        <v>0</v>
      </c>
      <c r="F3254" s="11">
        <v>0</v>
      </c>
      <c r="G3254" s="11">
        <v>0</v>
      </c>
      <c r="H3254" s="11">
        <v>0</v>
      </c>
      <c r="I3254" s="11">
        <v>0</v>
      </c>
      <c r="J3254" s="11">
        <v>0</v>
      </c>
      <c r="K3254" s="11">
        <v>0</v>
      </c>
      <c r="L3254" s="11">
        <v>0</v>
      </c>
      <c r="M3254" s="11">
        <v>0</v>
      </c>
      <c r="N3254" s="11">
        <v>0</v>
      </c>
      <c r="O3254" s="11">
        <v>1</v>
      </c>
      <c r="P3254" s="11">
        <v>0</v>
      </c>
      <c r="Q3254" s="11">
        <v>2016030619</v>
      </c>
      <c r="R3254" s="11">
        <v>19</v>
      </c>
    </row>
    <row r="3255" spans="1:18">
      <c r="A3255" t="str">
        <f t="shared" si="50"/>
        <v>19-2016030619-14_45_00</v>
      </c>
      <c r="B3255" s="11" t="s">
        <v>5390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1</v>
      </c>
      <c r="P3255" s="11">
        <v>0</v>
      </c>
      <c r="Q3255" s="11">
        <v>2016030619</v>
      </c>
      <c r="R3255" s="11">
        <v>19</v>
      </c>
    </row>
    <row r="3256" spans="1:18">
      <c r="A3256" t="str">
        <f t="shared" si="50"/>
        <v>19-2016030719-14_01_43</v>
      </c>
      <c r="B3256" s="11" t="s">
        <v>5391</v>
      </c>
      <c r="C3256" s="11">
        <v>0</v>
      </c>
      <c r="D3256" s="11">
        <v>0</v>
      </c>
      <c r="E3256" s="11">
        <v>0</v>
      </c>
      <c r="F3256" s="11">
        <v>0</v>
      </c>
      <c r="G3256" s="11">
        <v>0</v>
      </c>
      <c r="H3256" s="11">
        <v>0</v>
      </c>
      <c r="I3256" s="11">
        <v>0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  <c r="O3256" s="11">
        <v>1</v>
      </c>
      <c r="P3256" s="11">
        <v>0</v>
      </c>
      <c r="Q3256" s="11">
        <v>2016030719</v>
      </c>
      <c r="R3256" s="11">
        <v>19</v>
      </c>
    </row>
    <row r="3257" spans="1:18">
      <c r="A3257" t="str">
        <f t="shared" si="50"/>
        <v>19-2016030719-14_23_11</v>
      </c>
      <c r="B3257" s="11" t="s">
        <v>2483</v>
      </c>
      <c r="C3257" s="11">
        <v>0</v>
      </c>
      <c r="D3257" s="11">
        <v>0</v>
      </c>
      <c r="E3257" s="11">
        <v>0</v>
      </c>
      <c r="F3257" s="11">
        <v>1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1</v>
      </c>
      <c r="Q3257" s="11">
        <v>2016030719</v>
      </c>
      <c r="R3257" s="11">
        <v>19</v>
      </c>
    </row>
    <row r="3258" spans="1:18">
      <c r="A3258" t="str">
        <f t="shared" si="50"/>
        <v>19-2016030719-14_28_11</v>
      </c>
      <c r="B3258" s="11" t="s">
        <v>5392</v>
      </c>
      <c r="C3258" s="11">
        <v>0</v>
      </c>
      <c r="D3258" s="11">
        <v>0</v>
      </c>
      <c r="E3258" s="11">
        <v>0</v>
      </c>
      <c r="F3258" s="11">
        <v>0</v>
      </c>
      <c r="G3258" s="11">
        <v>0</v>
      </c>
      <c r="H3258" s="11">
        <v>0</v>
      </c>
      <c r="I3258" s="11">
        <v>0</v>
      </c>
      <c r="J3258" s="11">
        <v>0</v>
      </c>
      <c r="K3258" s="11">
        <v>0</v>
      </c>
      <c r="L3258" s="11">
        <v>0</v>
      </c>
      <c r="M3258" s="11">
        <v>0</v>
      </c>
      <c r="N3258" s="11">
        <v>0</v>
      </c>
      <c r="O3258" s="11">
        <v>1</v>
      </c>
      <c r="P3258" s="11">
        <v>0</v>
      </c>
      <c r="Q3258" s="11">
        <v>2016030719</v>
      </c>
      <c r="R3258" s="11">
        <v>19</v>
      </c>
    </row>
    <row r="3259" spans="1:18">
      <c r="A3259" t="str">
        <f t="shared" si="50"/>
        <v>19-2016030719-14_33_11</v>
      </c>
      <c r="B3259" s="11" t="s">
        <v>2484</v>
      </c>
      <c r="C3259" s="11">
        <v>0</v>
      </c>
      <c r="D3259" s="11">
        <v>0</v>
      </c>
      <c r="E3259" s="11">
        <v>0</v>
      </c>
      <c r="F3259" s="11">
        <v>1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1</v>
      </c>
      <c r="Q3259" s="11">
        <v>2016030719</v>
      </c>
      <c r="R3259" s="11">
        <v>19</v>
      </c>
    </row>
    <row r="3260" spans="1:18">
      <c r="A3260" t="str">
        <f t="shared" si="50"/>
        <v>19-2016030719-16_22_33</v>
      </c>
      <c r="B3260" s="11" t="s">
        <v>5393</v>
      </c>
      <c r="C3260" s="11">
        <v>0</v>
      </c>
      <c r="D3260" s="11">
        <v>0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  <c r="O3260" s="11">
        <v>1</v>
      </c>
      <c r="P3260" s="11">
        <v>0</v>
      </c>
      <c r="Q3260" s="11">
        <v>2016030719</v>
      </c>
      <c r="R3260" s="11">
        <v>19</v>
      </c>
    </row>
    <row r="3261" spans="1:18">
      <c r="A3261" t="str">
        <f t="shared" si="50"/>
        <v>19-2016030719-16_27_33</v>
      </c>
      <c r="B3261" s="11" t="s">
        <v>5394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1</v>
      </c>
      <c r="P3261" s="11">
        <v>0</v>
      </c>
      <c r="Q3261" s="11">
        <v>2016030719</v>
      </c>
      <c r="R3261" s="11">
        <v>19</v>
      </c>
    </row>
    <row r="3262" spans="1:18">
      <c r="A3262" t="str">
        <f t="shared" si="50"/>
        <v>19-2016030719-16_32_33</v>
      </c>
      <c r="B3262" s="11" t="s">
        <v>5395</v>
      </c>
      <c r="C3262" s="11">
        <v>0</v>
      </c>
      <c r="D3262" s="11">
        <v>0</v>
      </c>
      <c r="E3262" s="11">
        <v>0</v>
      </c>
      <c r="F3262" s="11">
        <v>0</v>
      </c>
      <c r="G3262" s="11">
        <v>0</v>
      </c>
      <c r="H3262" s="11">
        <v>0</v>
      </c>
      <c r="I3262" s="11">
        <v>0</v>
      </c>
      <c r="J3262" s="11">
        <v>0</v>
      </c>
      <c r="K3262" s="11">
        <v>0</v>
      </c>
      <c r="L3262" s="11">
        <v>0</v>
      </c>
      <c r="M3262" s="11">
        <v>0</v>
      </c>
      <c r="N3262" s="11">
        <v>0</v>
      </c>
      <c r="O3262" s="11">
        <v>1</v>
      </c>
      <c r="P3262" s="11">
        <v>0</v>
      </c>
      <c r="Q3262" s="11">
        <v>2016030719</v>
      </c>
      <c r="R3262" s="11">
        <v>19</v>
      </c>
    </row>
    <row r="3263" spans="1:18">
      <c r="A3263" t="str">
        <f t="shared" si="50"/>
        <v>19-2016030719-16_37_33</v>
      </c>
      <c r="B3263" s="11" t="s">
        <v>5396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1</v>
      </c>
      <c r="P3263" s="11">
        <v>0</v>
      </c>
      <c r="Q3263" s="11">
        <v>2016030719</v>
      </c>
      <c r="R3263" s="11">
        <v>19</v>
      </c>
    </row>
    <row r="3264" spans="1:18">
      <c r="A3264" t="str">
        <f t="shared" si="50"/>
        <v>19-2016030719-16_42_33</v>
      </c>
      <c r="B3264" s="11" t="s">
        <v>5397</v>
      </c>
      <c r="C3264" s="11">
        <v>0</v>
      </c>
      <c r="D3264" s="11">
        <v>0</v>
      </c>
      <c r="E3264" s="11">
        <v>0</v>
      </c>
      <c r="F3264" s="11">
        <v>0</v>
      </c>
      <c r="G3264" s="11">
        <v>0</v>
      </c>
      <c r="H3264" s="11">
        <v>0</v>
      </c>
      <c r="I3264" s="11">
        <v>0</v>
      </c>
      <c r="J3264" s="11">
        <v>0</v>
      </c>
      <c r="K3264" s="11">
        <v>0</v>
      </c>
      <c r="L3264" s="11">
        <v>0</v>
      </c>
      <c r="M3264" s="11">
        <v>0</v>
      </c>
      <c r="N3264" s="11">
        <v>0</v>
      </c>
      <c r="O3264" s="11">
        <v>1</v>
      </c>
      <c r="P3264" s="11">
        <v>0</v>
      </c>
      <c r="Q3264" s="11">
        <v>2016030719</v>
      </c>
      <c r="R3264" s="11">
        <v>19</v>
      </c>
    </row>
    <row r="3265" spans="1:18">
      <c r="A3265" t="str">
        <f t="shared" si="50"/>
        <v>19-2016030719-16_47_33</v>
      </c>
      <c r="B3265" s="11" t="s">
        <v>5398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1</v>
      </c>
      <c r="P3265" s="11">
        <v>0</v>
      </c>
      <c r="Q3265" s="11">
        <v>2016030719</v>
      </c>
      <c r="R3265" s="11">
        <v>19</v>
      </c>
    </row>
    <row r="3266" spans="1:18">
      <c r="A3266" t="str">
        <f t="shared" ref="A3266:A3329" si="51">R3266&amp;"-"&amp;Q3266&amp;"-"&amp;B3266</f>
        <v>19-2016030719-16_52_33</v>
      </c>
      <c r="B3266" s="11" t="s">
        <v>5399</v>
      </c>
      <c r="C3266" s="11">
        <v>0</v>
      </c>
      <c r="D3266" s="11">
        <v>0</v>
      </c>
      <c r="E3266" s="11">
        <v>0</v>
      </c>
      <c r="F3266" s="11">
        <v>0</v>
      </c>
      <c r="G3266" s="11">
        <v>0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11">
        <v>1</v>
      </c>
      <c r="P3266" s="11">
        <v>0</v>
      </c>
      <c r="Q3266" s="11">
        <v>2016030719</v>
      </c>
      <c r="R3266" s="11">
        <v>19</v>
      </c>
    </row>
    <row r="3267" spans="1:18">
      <c r="A3267" t="str">
        <f t="shared" si="51"/>
        <v>19-2016030719-16_57_33</v>
      </c>
      <c r="B3267" s="11" t="s">
        <v>5400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1</v>
      </c>
      <c r="P3267" s="11">
        <v>0</v>
      </c>
      <c r="Q3267" s="11">
        <v>2016030719</v>
      </c>
      <c r="R3267" s="11">
        <v>19</v>
      </c>
    </row>
    <row r="3268" spans="1:18">
      <c r="A3268" t="str">
        <f t="shared" si="51"/>
        <v>19-2016030719-17_02_33</v>
      </c>
      <c r="B3268" s="11" t="s">
        <v>5401</v>
      </c>
      <c r="C3268" s="11">
        <v>0</v>
      </c>
      <c r="D3268" s="11">
        <v>0</v>
      </c>
      <c r="E3268" s="11">
        <v>0</v>
      </c>
      <c r="F3268" s="11">
        <v>0</v>
      </c>
      <c r="G3268" s="11">
        <v>0</v>
      </c>
      <c r="H3268" s="11">
        <v>0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11">
        <v>1</v>
      </c>
      <c r="P3268" s="11">
        <v>0</v>
      </c>
      <c r="Q3268" s="11">
        <v>2016030719</v>
      </c>
      <c r="R3268" s="11">
        <v>19</v>
      </c>
    </row>
    <row r="3269" spans="1:18">
      <c r="A3269" t="str">
        <f t="shared" si="51"/>
        <v>19-2016030719-17_07_33</v>
      </c>
      <c r="B3269" s="11" t="s">
        <v>5402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1</v>
      </c>
      <c r="P3269" s="11">
        <v>0</v>
      </c>
      <c r="Q3269" s="11">
        <v>2016030719</v>
      </c>
      <c r="R3269" s="11">
        <v>19</v>
      </c>
    </row>
    <row r="3270" spans="1:18">
      <c r="A3270" t="str">
        <f t="shared" si="51"/>
        <v>19-2016030719-17_12_33</v>
      </c>
      <c r="B3270" s="11" t="s">
        <v>5403</v>
      </c>
      <c r="C3270" s="11">
        <v>0</v>
      </c>
      <c r="D3270" s="11">
        <v>0</v>
      </c>
      <c r="E3270" s="11">
        <v>0</v>
      </c>
      <c r="F3270" s="11">
        <v>0</v>
      </c>
      <c r="G3270" s="11">
        <v>0</v>
      </c>
      <c r="H3270" s="11">
        <v>0</v>
      </c>
      <c r="I3270" s="11">
        <v>0</v>
      </c>
      <c r="J3270" s="11">
        <v>0</v>
      </c>
      <c r="K3270" s="11">
        <v>0</v>
      </c>
      <c r="L3270" s="11">
        <v>0</v>
      </c>
      <c r="M3270" s="11">
        <v>0</v>
      </c>
      <c r="N3270" s="11">
        <v>0</v>
      </c>
      <c r="O3270" s="11">
        <v>1</v>
      </c>
      <c r="P3270" s="11">
        <v>0</v>
      </c>
      <c r="Q3270" s="11">
        <v>2016030719</v>
      </c>
      <c r="R3270" s="11">
        <v>19</v>
      </c>
    </row>
    <row r="3271" spans="1:18">
      <c r="A3271" t="str">
        <f t="shared" si="51"/>
        <v>19-2016030719-17_17_33</v>
      </c>
      <c r="B3271" s="11" t="s">
        <v>2485</v>
      </c>
      <c r="C3271" s="11">
        <v>0</v>
      </c>
      <c r="D3271" s="11">
        <v>0</v>
      </c>
      <c r="E3271" s="11">
        <v>0</v>
      </c>
      <c r="F3271" s="11">
        <v>1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1</v>
      </c>
      <c r="Q3271" s="11">
        <v>2016030719</v>
      </c>
      <c r="R3271" s="11">
        <v>19</v>
      </c>
    </row>
    <row r="3272" spans="1:18">
      <c r="A3272" t="str">
        <f t="shared" si="51"/>
        <v>19-2016030719-17_22_33</v>
      </c>
      <c r="B3272" s="11" t="s">
        <v>2486</v>
      </c>
      <c r="C3272" s="11">
        <v>0</v>
      </c>
      <c r="D3272" s="11">
        <v>0</v>
      </c>
      <c r="E3272" s="11">
        <v>0</v>
      </c>
      <c r="F3272" s="11">
        <v>1</v>
      </c>
      <c r="G3272" s="11">
        <v>0</v>
      </c>
      <c r="H3272" s="11">
        <v>0</v>
      </c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11">
        <v>1</v>
      </c>
      <c r="Q3272" s="11">
        <v>2016030719</v>
      </c>
      <c r="R3272" s="11">
        <v>19</v>
      </c>
    </row>
    <row r="3273" spans="1:18">
      <c r="A3273" t="str">
        <f t="shared" si="51"/>
        <v>19-2016030719-17_27_33</v>
      </c>
      <c r="B3273" s="11" t="s">
        <v>5404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1</v>
      </c>
      <c r="P3273" s="11">
        <v>0</v>
      </c>
      <c r="Q3273" s="11">
        <v>2016030719</v>
      </c>
      <c r="R3273" s="11">
        <v>19</v>
      </c>
    </row>
    <row r="3274" spans="1:18">
      <c r="A3274" t="str">
        <f t="shared" si="51"/>
        <v>19-2016030719-17_32_33</v>
      </c>
      <c r="B3274" s="11" t="s">
        <v>5405</v>
      </c>
      <c r="C3274" s="11">
        <v>0</v>
      </c>
      <c r="D3274" s="11">
        <v>0</v>
      </c>
      <c r="E3274" s="11">
        <v>0</v>
      </c>
      <c r="F3274" s="11">
        <v>0</v>
      </c>
      <c r="G3274" s="11">
        <v>0</v>
      </c>
      <c r="H3274" s="11">
        <v>0</v>
      </c>
      <c r="I3274" s="11">
        <v>0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  <c r="O3274" s="11">
        <v>1</v>
      </c>
      <c r="P3274" s="11">
        <v>0</v>
      </c>
      <c r="Q3274" s="11">
        <v>2016030719</v>
      </c>
      <c r="R3274" s="11">
        <v>19</v>
      </c>
    </row>
    <row r="3275" spans="1:18">
      <c r="A3275" t="str">
        <f t="shared" si="51"/>
        <v>19-2016030719-17_37_33</v>
      </c>
      <c r="B3275" s="11" t="s">
        <v>5406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1</v>
      </c>
      <c r="P3275" s="11">
        <v>0</v>
      </c>
      <c r="Q3275" s="11">
        <v>2016030719</v>
      </c>
      <c r="R3275" s="11">
        <v>19</v>
      </c>
    </row>
    <row r="3276" spans="1:18">
      <c r="A3276" t="str">
        <f t="shared" si="51"/>
        <v>19-2016030719-17_42_33</v>
      </c>
      <c r="B3276" s="11" t="s">
        <v>5407</v>
      </c>
      <c r="C3276" s="11">
        <v>0</v>
      </c>
      <c r="D3276" s="11">
        <v>0</v>
      </c>
      <c r="E3276" s="11">
        <v>0</v>
      </c>
      <c r="F3276" s="11">
        <v>0</v>
      </c>
      <c r="G3276" s="11">
        <v>0</v>
      </c>
      <c r="H3276" s="11">
        <v>0</v>
      </c>
      <c r="I3276" s="11">
        <v>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11">
        <v>1</v>
      </c>
      <c r="P3276" s="11">
        <v>0</v>
      </c>
      <c r="Q3276" s="11">
        <v>2016030719</v>
      </c>
      <c r="R3276" s="11">
        <v>19</v>
      </c>
    </row>
    <row r="3277" spans="1:18">
      <c r="A3277" t="str">
        <f t="shared" si="51"/>
        <v>19-2016030719-17_47_33</v>
      </c>
      <c r="B3277" s="11" t="s">
        <v>5408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1</v>
      </c>
      <c r="P3277" s="11">
        <v>0</v>
      </c>
      <c r="Q3277" s="11">
        <v>2016030719</v>
      </c>
      <c r="R3277" s="11">
        <v>19</v>
      </c>
    </row>
    <row r="3278" spans="1:18">
      <c r="A3278" t="str">
        <f t="shared" si="51"/>
        <v>19-2016030719-17_52_33</v>
      </c>
      <c r="B3278" s="11" t="s">
        <v>5409</v>
      </c>
      <c r="C3278" s="11">
        <v>0</v>
      </c>
      <c r="D3278" s="11">
        <v>0</v>
      </c>
      <c r="E3278" s="11">
        <v>0</v>
      </c>
      <c r="F3278" s="11">
        <v>0</v>
      </c>
      <c r="G3278" s="11">
        <v>0</v>
      </c>
      <c r="H3278" s="11">
        <v>0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1">
        <v>0</v>
      </c>
      <c r="O3278" s="11">
        <v>1</v>
      </c>
      <c r="P3278" s="11">
        <v>0</v>
      </c>
      <c r="Q3278" s="11">
        <v>2016030719</v>
      </c>
      <c r="R3278" s="11">
        <v>19</v>
      </c>
    </row>
    <row r="3279" spans="1:18">
      <c r="A3279" t="str">
        <f t="shared" si="51"/>
        <v>19-2016030719-17_57_33</v>
      </c>
      <c r="B3279" s="11" t="s">
        <v>5410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1</v>
      </c>
      <c r="P3279" s="11">
        <v>0</v>
      </c>
      <c r="Q3279" s="11">
        <v>2016030719</v>
      </c>
      <c r="R3279" s="11">
        <v>19</v>
      </c>
    </row>
    <row r="3280" spans="1:18">
      <c r="A3280" t="str">
        <f t="shared" si="51"/>
        <v>19-2016030719-18_02_33</v>
      </c>
      <c r="B3280" s="11" t="s">
        <v>5411</v>
      </c>
      <c r="C3280" s="11">
        <v>0</v>
      </c>
      <c r="D3280" s="11">
        <v>0</v>
      </c>
      <c r="E3280" s="11">
        <v>0</v>
      </c>
      <c r="F3280" s="11">
        <v>0</v>
      </c>
      <c r="G3280" s="11">
        <v>0</v>
      </c>
      <c r="H3280" s="11">
        <v>0</v>
      </c>
      <c r="I3280" s="11">
        <v>0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11">
        <v>1</v>
      </c>
      <c r="P3280" s="11">
        <v>0</v>
      </c>
      <c r="Q3280" s="11">
        <v>2016030719</v>
      </c>
      <c r="R3280" s="11">
        <v>19</v>
      </c>
    </row>
    <row r="3281" spans="1:18">
      <c r="A3281" t="str">
        <f t="shared" si="51"/>
        <v>19-2016030719-18_07_33</v>
      </c>
      <c r="B3281" s="11" t="s">
        <v>5412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1</v>
      </c>
      <c r="P3281" s="11">
        <v>0</v>
      </c>
      <c r="Q3281" s="11">
        <v>2016030719</v>
      </c>
      <c r="R3281" s="11">
        <v>19</v>
      </c>
    </row>
    <row r="3282" spans="1:18">
      <c r="A3282" t="str">
        <f t="shared" si="51"/>
        <v>19-2016030719-18_12_33</v>
      </c>
      <c r="B3282" s="11" t="s">
        <v>5413</v>
      </c>
      <c r="C3282" s="11">
        <v>0</v>
      </c>
      <c r="D3282" s="11">
        <v>0</v>
      </c>
      <c r="E3282" s="11">
        <v>0</v>
      </c>
      <c r="F3282" s="11">
        <v>0</v>
      </c>
      <c r="G3282" s="11">
        <v>0</v>
      </c>
      <c r="H3282" s="11">
        <v>0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11">
        <v>1</v>
      </c>
      <c r="P3282" s="11">
        <v>0</v>
      </c>
      <c r="Q3282" s="11">
        <v>2016030719</v>
      </c>
      <c r="R3282" s="11">
        <v>19</v>
      </c>
    </row>
    <row r="3283" spans="1:18">
      <c r="A3283" t="str">
        <f t="shared" si="51"/>
        <v>19-2016030719-18_17_33</v>
      </c>
      <c r="B3283" s="11" t="s">
        <v>5414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1</v>
      </c>
      <c r="P3283" s="11">
        <v>0</v>
      </c>
      <c r="Q3283" s="11">
        <v>2016030719</v>
      </c>
      <c r="R3283" s="11">
        <v>19</v>
      </c>
    </row>
    <row r="3284" spans="1:18">
      <c r="A3284" t="str">
        <f t="shared" si="51"/>
        <v>19-2016030719-18_22_33</v>
      </c>
      <c r="B3284" s="11" t="s">
        <v>5415</v>
      </c>
      <c r="C3284" s="11">
        <v>0</v>
      </c>
      <c r="D3284" s="11">
        <v>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  <c r="J3284" s="11">
        <v>0</v>
      </c>
      <c r="K3284" s="11">
        <v>0</v>
      </c>
      <c r="L3284" s="11">
        <v>0</v>
      </c>
      <c r="M3284" s="11">
        <v>0</v>
      </c>
      <c r="N3284" s="11">
        <v>0</v>
      </c>
      <c r="O3284" s="11">
        <v>1</v>
      </c>
      <c r="P3284" s="11">
        <v>0</v>
      </c>
      <c r="Q3284" s="11">
        <v>2016030719</v>
      </c>
      <c r="R3284" s="11">
        <v>19</v>
      </c>
    </row>
    <row r="3285" spans="1:18">
      <c r="A3285" t="str">
        <f t="shared" si="51"/>
        <v>19-2016030719-18_27_33</v>
      </c>
      <c r="B3285" s="11" t="s">
        <v>5416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1</v>
      </c>
      <c r="P3285" s="11">
        <v>0</v>
      </c>
      <c r="Q3285" s="11">
        <v>2016030719</v>
      </c>
      <c r="R3285" s="11">
        <v>19</v>
      </c>
    </row>
    <row r="3286" spans="1:18">
      <c r="A3286" t="str">
        <f t="shared" si="51"/>
        <v>19-2016030719-18_32_33</v>
      </c>
      <c r="B3286" s="11" t="s">
        <v>5417</v>
      </c>
      <c r="C3286" s="11">
        <v>0</v>
      </c>
      <c r="D3286" s="11">
        <v>0</v>
      </c>
      <c r="E3286" s="11">
        <v>0</v>
      </c>
      <c r="F3286" s="11">
        <v>0</v>
      </c>
      <c r="G3286" s="11">
        <v>0</v>
      </c>
      <c r="H3286" s="11">
        <v>0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1</v>
      </c>
      <c r="P3286" s="11">
        <v>0</v>
      </c>
      <c r="Q3286" s="11">
        <v>2016030719</v>
      </c>
      <c r="R3286" s="11">
        <v>19</v>
      </c>
    </row>
    <row r="3287" spans="1:18">
      <c r="A3287" t="str">
        <f t="shared" si="51"/>
        <v>19-2016030719-18_37_33</v>
      </c>
      <c r="B3287" s="11" t="s">
        <v>5418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1</v>
      </c>
      <c r="P3287" s="11">
        <v>0</v>
      </c>
      <c r="Q3287" s="11">
        <v>2016030719</v>
      </c>
      <c r="R3287" s="11">
        <v>19</v>
      </c>
    </row>
    <row r="3288" spans="1:18">
      <c r="A3288" t="str">
        <f t="shared" si="51"/>
        <v>19-2016030719-18_42_33</v>
      </c>
      <c r="B3288" s="11" t="s">
        <v>5419</v>
      </c>
      <c r="C3288" s="11">
        <v>0</v>
      </c>
      <c r="D3288" s="11">
        <v>0</v>
      </c>
      <c r="E3288" s="11">
        <v>0</v>
      </c>
      <c r="F3288" s="11">
        <v>0</v>
      </c>
      <c r="G3288" s="11">
        <v>0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1</v>
      </c>
      <c r="P3288" s="11">
        <v>0</v>
      </c>
      <c r="Q3288" s="11">
        <v>2016030719</v>
      </c>
      <c r="R3288" s="11">
        <v>19</v>
      </c>
    </row>
    <row r="3289" spans="1:18">
      <c r="A3289" t="str">
        <f t="shared" si="51"/>
        <v>19-2016030719-18_47_33</v>
      </c>
      <c r="B3289" s="11" t="s">
        <v>5420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1</v>
      </c>
      <c r="P3289" s="11">
        <v>0</v>
      </c>
      <c r="Q3289" s="11">
        <v>2016030719</v>
      </c>
      <c r="R3289" s="11">
        <v>19</v>
      </c>
    </row>
    <row r="3290" spans="1:18">
      <c r="A3290" t="str">
        <f t="shared" si="51"/>
        <v>19-2016030719-18_52_33</v>
      </c>
      <c r="B3290" s="11" t="s">
        <v>5421</v>
      </c>
      <c r="C3290" s="11">
        <v>0</v>
      </c>
      <c r="D3290" s="11">
        <v>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11">
        <v>1</v>
      </c>
      <c r="P3290" s="11">
        <v>0</v>
      </c>
      <c r="Q3290" s="11">
        <v>2016030719</v>
      </c>
      <c r="R3290" s="11">
        <v>19</v>
      </c>
    </row>
    <row r="3291" spans="1:18">
      <c r="A3291" t="str">
        <f t="shared" si="51"/>
        <v>19-2016030719-18_57_33</v>
      </c>
      <c r="B3291" s="11" t="s">
        <v>5422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1</v>
      </c>
      <c r="P3291" s="11">
        <v>0</v>
      </c>
      <c r="Q3291" s="11">
        <v>2016030719</v>
      </c>
      <c r="R3291" s="11">
        <v>19</v>
      </c>
    </row>
    <row r="3292" spans="1:18">
      <c r="A3292" t="str">
        <f t="shared" si="51"/>
        <v>19-2016030719-19_02_33</v>
      </c>
      <c r="B3292" s="11" t="s">
        <v>5423</v>
      </c>
      <c r="C3292" s="11">
        <v>0</v>
      </c>
      <c r="D3292" s="11">
        <v>0</v>
      </c>
      <c r="E3292" s="11">
        <v>0</v>
      </c>
      <c r="F3292" s="11">
        <v>0</v>
      </c>
      <c r="G3292" s="11">
        <v>0</v>
      </c>
      <c r="H3292" s="11">
        <v>0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1</v>
      </c>
      <c r="P3292" s="11">
        <v>0</v>
      </c>
      <c r="Q3292" s="11">
        <v>2016030719</v>
      </c>
      <c r="R3292" s="11">
        <v>19</v>
      </c>
    </row>
    <row r="3293" spans="1:18">
      <c r="A3293" t="str">
        <f t="shared" si="51"/>
        <v>19-2016030719-19_07_33</v>
      </c>
      <c r="B3293" s="11" t="s">
        <v>5424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1</v>
      </c>
      <c r="P3293" s="11">
        <v>0</v>
      </c>
      <c r="Q3293" s="11">
        <v>2016030719</v>
      </c>
      <c r="R3293" s="11">
        <v>19</v>
      </c>
    </row>
    <row r="3294" spans="1:18">
      <c r="A3294" t="str">
        <f t="shared" si="51"/>
        <v>19-2016030719-19_12_33</v>
      </c>
      <c r="B3294" s="11" t="s">
        <v>5425</v>
      </c>
      <c r="C3294" s="11">
        <v>0</v>
      </c>
      <c r="D3294" s="11">
        <v>0</v>
      </c>
      <c r="E3294" s="11">
        <v>0</v>
      </c>
      <c r="F3294" s="11">
        <v>0</v>
      </c>
      <c r="G3294" s="11">
        <v>0</v>
      </c>
      <c r="H3294" s="11">
        <v>0</v>
      </c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11">
        <v>1</v>
      </c>
      <c r="P3294" s="11">
        <v>0</v>
      </c>
      <c r="Q3294" s="11">
        <v>2016030719</v>
      </c>
      <c r="R3294" s="11">
        <v>19</v>
      </c>
    </row>
    <row r="3295" spans="1:18">
      <c r="A3295" t="str">
        <f t="shared" si="51"/>
        <v>19-2016030719-19_17_33</v>
      </c>
      <c r="B3295" s="11" t="s">
        <v>5426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1</v>
      </c>
      <c r="P3295" s="11">
        <v>0</v>
      </c>
      <c r="Q3295" s="11">
        <v>2016030719</v>
      </c>
      <c r="R3295" s="11">
        <v>19</v>
      </c>
    </row>
    <row r="3296" spans="1:18">
      <c r="A3296" t="str">
        <f t="shared" si="51"/>
        <v>19-2016030719-19_22_33</v>
      </c>
      <c r="B3296" s="11" t="s">
        <v>5427</v>
      </c>
      <c r="C3296" s="11">
        <v>0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1</v>
      </c>
      <c r="P3296" s="11">
        <v>0</v>
      </c>
      <c r="Q3296" s="11">
        <v>2016030719</v>
      </c>
      <c r="R3296" s="11">
        <v>19</v>
      </c>
    </row>
    <row r="3297" spans="1:18">
      <c r="A3297" t="str">
        <f t="shared" si="51"/>
        <v>19-2016030719-19_27_33</v>
      </c>
      <c r="B3297" s="11" t="s">
        <v>5428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1</v>
      </c>
      <c r="P3297" s="11">
        <v>0</v>
      </c>
      <c r="Q3297" s="11">
        <v>2016030719</v>
      </c>
      <c r="R3297" s="11">
        <v>19</v>
      </c>
    </row>
    <row r="3298" spans="1:18">
      <c r="A3298" t="str">
        <f t="shared" si="51"/>
        <v>19-2016030719-19_32_34</v>
      </c>
      <c r="B3298" s="11" t="s">
        <v>5429</v>
      </c>
      <c r="C3298" s="11">
        <v>0</v>
      </c>
      <c r="D3298" s="11">
        <v>0</v>
      </c>
      <c r="E3298" s="11">
        <v>0</v>
      </c>
      <c r="F3298" s="11">
        <v>0</v>
      </c>
      <c r="G3298" s="11">
        <v>0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11">
        <v>1</v>
      </c>
      <c r="P3298" s="11">
        <v>0</v>
      </c>
      <c r="Q3298" s="11">
        <v>2016030719</v>
      </c>
      <c r="R3298" s="11">
        <v>19</v>
      </c>
    </row>
    <row r="3299" spans="1:18">
      <c r="A3299" t="str">
        <f t="shared" si="51"/>
        <v>19-2016030719-19_37_34</v>
      </c>
      <c r="B3299" s="11" t="s">
        <v>5430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1</v>
      </c>
      <c r="P3299" s="11">
        <v>0</v>
      </c>
      <c r="Q3299" s="11">
        <v>2016030719</v>
      </c>
      <c r="R3299" s="11">
        <v>19</v>
      </c>
    </row>
    <row r="3300" spans="1:18">
      <c r="A3300" t="str">
        <f t="shared" si="51"/>
        <v>19-2016030719-19_42_34</v>
      </c>
      <c r="B3300" s="11" t="s">
        <v>5431</v>
      </c>
      <c r="C3300" s="11">
        <v>0</v>
      </c>
      <c r="D3300" s="11">
        <v>0</v>
      </c>
      <c r="E3300" s="11">
        <v>0</v>
      </c>
      <c r="F3300" s="11">
        <v>0</v>
      </c>
      <c r="G3300" s="11">
        <v>0</v>
      </c>
      <c r="H3300" s="11">
        <v>0</v>
      </c>
      <c r="I3300" s="11">
        <v>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11">
        <v>1</v>
      </c>
      <c r="P3300" s="11">
        <v>0</v>
      </c>
      <c r="Q3300" s="11">
        <v>2016030719</v>
      </c>
      <c r="R3300" s="11">
        <v>19</v>
      </c>
    </row>
    <row r="3301" spans="1:18">
      <c r="A3301" t="str">
        <f t="shared" si="51"/>
        <v>19-2016030719-19_47_34</v>
      </c>
      <c r="B3301" s="11" t="s">
        <v>5432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1</v>
      </c>
      <c r="P3301" s="11">
        <v>0</v>
      </c>
      <c r="Q3301" s="11">
        <v>2016030719</v>
      </c>
      <c r="R3301" s="11">
        <v>19</v>
      </c>
    </row>
    <row r="3302" spans="1:18">
      <c r="A3302" t="str">
        <f t="shared" si="51"/>
        <v>19-2016030719-19_52_34</v>
      </c>
      <c r="B3302" s="11" t="s">
        <v>5433</v>
      </c>
      <c r="C3302" s="11">
        <v>0</v>
      </c>
      <c r="D3302" s="11">
        <v>0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11">
        <v>1</v>
      </c>
      <c r="P3302" s="11">
        <v>0</v>
      </c>
      <c r="Q3302" s="11">
        <v>2016030719</v>
      </c>
      <c r="R3302" s="11">
        <v>19</v>
      </c>
    </row>
    <row r="3303" spans="1:18">
      <c r="A3303" t="str">
        <f t="shared" si="51"/>
        <v>19-2016030719-19_57_34</v>
      </c>
      <c r="B3303" s="11" t="s">
        <v>5434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1</v>
      </c>
      <c r="P3303" s="11">
        <v>0</v>
      </c>
      <c r="Q3303" s="11">
        <v>2016030719</v>
      </c>
      <c r="R3303" s="11">
        <v>19</v>
      </c>
    </row>
    <row r="3304" spans="1:18">
      <c r="A3304" t="str">
        <f t="shared" si="51"/>
        <v>19-2016030719-20_02_34</v>
      </c>
      <c r="B3304" s="11" t="s">
        <v>5435</v>
      </c>
      <c r="C3304" s="11">
        <v>0</v>
      </c>
      <c r="D3304" s="11">
        <v>0</v>
      </c>
      <c r="E3304" s="11">
        <v>0</v>
      </c>
      <c r="F3304" s="11">
        <v>0</v>
      </c>
      <c r="G3304" s="11">
        <v>0</v>
      </c>
      <c r="H3304" s="11">
        <v>0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11">
        <v>1</v>
      </c>
      <c r="P3304" s="11">
        <v>0</v>
      </c>
      <c r="Q3304" s="11">
        <v>2016030719</v>
      </c>
      <c r="R3304" s="11">
        <v>19</v>
      </c>
    </row>
    <row r="3305" spans="1:18">
      <c r="A3305" t="str">
        <f t="shared" si="51"/>
        <v>19-2016030719-20_07_34</v>
      </c>
      <c r="B3305" s="11" t="s">
        <v>5436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1</v>
      </c>
      <c r="P3305" s="11">
        <v>0</v>
      </c>
      <c r="Q3305" s="11">
        <v>2016030719</v>
      </c>
      <c r="R3305" s="11">
        <v>19</v>
      </c>
    </row>
    <row r="3306" spans="1:18">
      <c r="A3306" t="str">
        <f t="shared" si="51"/>
        <v>19-2016030719-20_12_34</v>
      </c>
      <c r="B3306" s="11" t="s">
        <v>5437</v>
      </c>
      <c r="C3306" s="11">
        <v>0</v>
      </c>
      <c r="D3306" s="11">
        <v>0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11">
        <v>1</v>
      </c>
      <c r="P3306" s="11">
        <v>0</v>
      </c>
      <c r="Q3306" s="11">
        <v>2016030719</v>
      </c>
      <c r="R3306" s="11">
        <v>19</v>
      </c>
    </row>
    <row r="3307" spans="1:18">
      <c r="A3307" t="str">
        <f t="shared" si="51"/>
        <v>19-2016030719-20_17_34</v>
      </c>
      <c r="B3307" s="11" t="s">
        <v>5438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1</v>
      </c>
      <c r="P3307" s="11">
        <v>0</v>
      </c>
      <c r="Q3307" s="11">
        <v>2016030719</v>
      </c>
      <c r="R3307" s="11">
        <v>19</v>
      </c>
    </row>
    <row r="3308" spans="1:18">
      <c r="A3308" t="str">
        <f t="shared" si="51"/>
        <v>19-2016030719-20_22_34</v>
      </c>
      <c r="B3308" s="11" t="s">
        <v>5439</v>
      </c>
      <c r="C3308" s="11">
        <v>0</v>
      </c>
      <c r="D3308" s="11">
        <v>0</v>
      </c>
      <c r="E3308" s="11">
        <v>0</v>
      </c>
      <c r="F3308" s="11">
        <v>0</v>
      </c>
      <c r="G3308" s="11">
        <v>0</v>
      </c>
      <c r="H3308" s="11">
        <v>0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11">
        <v>1</v>
      </c>
      <c r="P3308" s="11">
        <v>0</v>
      </c>
      <c r="Q3308" s="11">
        <v>2016030719</v>
      </c>
      <c r="R3308" s="11">
        <v>19</v>
      </c>
    </row>
    <row r="3309" spans="1:18">
      <c r="A3309" t="str">
        <f t="shared" si="51"/>
        <v>19-2016030719-20_27_34</v>
      </c>
      <c r="B3309" s="11" t="s">
        <v>5440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1</v>
      </c>
      <c r="P3309" s="11">
        <v>0</v>
      </c>
      <c r="Q3309" s="11">
        <v>2016030719</v>
      </c>
      <c r="R3309" s="11">
        <v>19</v>
      </c>
    </row>
    <row r="3310" spans="1:18">
      <c r="A3310" t="str">
        <f t="shared" si="51"/>
        <v>19-2016030719-20_32_34</v>
      </c>
      <c r="B3310" s="11" t="s">
        <v>5441</v>
      </c>
      <c r="C3310" s="11">
        <v>0</v>
      </c>
      <c r="D3310" s="11">
        <v>0</v>
      </c>
      <c r="E3310" s="11">
        <v>0</v>
      </c>
      <c r="F3310" s="11">
        <v>0</v>
      </c>
      <c r="G3310" s="11">
        <v>0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  <c r="O3310" s="11">
        <v>1</v>
      </c>
      <c r="P3310" s="11">
        <v>0</v>
      </c>
      <c r="Q3310" s="11">
        <v>2016030719</v>
      </c>
      <c r="R3310" s="11">
        <v>19</v>
      </c>
    </row>
    <row r="3311" spans="1:18">
      <c r="A3311" t="str">
        <f t="shared" si="51"/>
        <v>19-2016030719-20_37_34</v>
      </c>
      <c r="B3311" s="11" t="s">
        <v>5442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1</v>
      </c>
      <c r="P3311" s="11">
        <v>0</v>
      </c>
      <c r="Q3311" s="11">
        <v>2016030719</v>
      </c>
      <c r="R3311" s="11">
        <v>19</v>
      </c>
    </row>
    <row r="3312" spans="1:18">
      <c r="A3312" t="str">
        <f t="shared" si="51"/>
        <v>19-2016030719-20_42_34</v>
      </c>
      <c r="B3312" s="11" t="s">
        <v>5443</v>
      </c>
      <c r="C3312" s="11">
        <v>0</v>
      </c>
      <c r="D3312" s="11">
        <v>0</v>
      </c>
      <c r="E3312" s="11">
        <v>0</v>
      </c>
      <c r="F3312" s="11">
        <v>0</v>
      </c>
      <c r="G3312" s="11">
        <v>0</v>
      </c>
      <c r="H3312" s="11">
        <v>0</v>
      </c>
      <c r="I3312" s="11">
        <v>0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11">
        <v>1</v>
      </c>
      <c r="P3312" s="11">
        <v>0</v>
      </c>
      <c r="Q3312" s="11">
        <v>2016030719</v>
      </c>
      <c r="R3312" s="11">
        <v>19</v>
      </c>
    </row>
    <row r="3313" spans="1:18">
      <c r="A3313" t="str">
        <f t="shared" si="51"/>
        <v>19-2016030719-20_47_34</v>
      </c>
      <c r="B3313" s="11" t="s">
        <v>5444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1</v>
      </c>
      <c r="P3313" s="11">
        <v>0</v>
      </c>
      <c r="Q3313" s="11">
        <v>2016030719</v>
      </c>
      <c r="R3313" s="11">
        <v>19</v>
      </c>
    </row>
    <row r="3314" spans="1:18">
      <c r="A3314" t="str">
        <f t="shared" si="51"/>
        <v>19-2016030719-20_52_34</v>
      </c>
      <c r="B3314" s="11" t="s">
        <v>5445</v>
      </c>
      <c r="C3314" s="11">
        <v>0</v>
      </c>
      <c r="D3314" s="11">
        <v>0</v>
      </c>
      <c r="E3314" s="11">
        <v>0</v>
      </c>
      <c r="F3314" s="11">
        <v>0</v>
      </c>
      <c r="G3314" s="11"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11">
        <v>1</v>
      </c>
      <c r="P3314" s="11">
        <v>0</v>
      </c>
      <c r="Q3314" s="11">
        <v>2016030719</v>
      </c>
      <c r="R3314" s="11">
        <v>19</v>
      </c>
    </row>
    <row r="3315" spans="1:18">
      <c r="A3315" t="str">
        <f t="shared" si="51"/>
        <v>19-2016030719-20_57_34</v>
      </c>
      <c r="B3315" s="11" t="s">
        <v>5446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1</v>
      </c>
      <c r="P3315" s="11">
        <v>0</v>
      </c>
      <c r="Q3315" s="11">
        <v>2016030719</v>
      </c>
      <c r="R3315" s="11">
        <v>19</v>
      </c>
    </row>
    <row r="3316" spans="1:18">
      <c r="A3316" t="str">
        <f t="shared" si="51"/>
        <v>19-2016030719-21_02_34</v>
      </c>
      <c r="B3316" s="11" t="s">
        <v>5447</v>
      </c>
      <c r="C3316" s="11">
        <v>0</v>
      </c>
      <c r="D3316" s="11">
        <v>0</v>
      </c>
      <c r="E3316" s="11">
        <v>0</v>
      </c>
      <c r="F3316" s="11">
        <v>0</v>
      </c>
      <c r="G3316" s="11">
        <v>0</v>
      </c>
      <c r="H3316" s="11">
        <v>0</v>
      </c>
      <c r="I3316" s="11">
        <v>0</v>
      </c>
      <c r="J3316" s="11">
        <v>0</v>
      </c>
      <c r="K3316" s="11">
        <v>0</v>
      </c>
      <c r="L3316" s="11">
        <v>0</v>
      </c>
      <c r="M3316" s="11">
        <v>0</v>
      </c>
      <c r="N3316" s="11">
        <v>0</v>
      </c>
      <c r="O3316" s="11">
        <v>1</v>
      </c>
      <c r="P3316" s="11">
        <v>0</v>
      </c>
      <c r="Q3316" s="11">
        <v>2016030719</v>
      </c>
      <c r="R3316" s="11">
        <v>19</v>
      </c>
    </row>
    <row r="3317" spans="1:18">
      <c r="A3317" t="str">
        <f t="shared" si="51"/>
        <v>19-2016030719-21_07_34</v>
      </c>
      <c r="B3317" s="11" t="s">
        <v>5448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1</v>
      </c>
      <c r="P3317" s="11">
        <v>0</v>
      </c>
      <c r="Q3317" s="11">
        <v>2016030719</v>
      </c>
      <c r="R3317" s="11">
        <v>19</v>
      </c>
    </row>
    <row r="3318" spans="1:18">
      <c r="A3318" t="str">
        <f t="shared" si="51"/>
        <v>19-2016030719-21_12_34</v>
      </c>
      <c r="B3318" s="11" t="s">
        <v>5449</v>
      </c>
      <c r="C3318" s="11">
        <v>0</v>
      </c>
      <c r="D3318" s="11">
        <v>0</v>
      </c>
      <c r="E3318" s="11">
        <v>0</v>
      </c>
      <c r="F3318" s="11">
        <v>0</v>
      </c>
      <c r="G3318" s="11">
        <v>0</v>
      </c>
      <c r="H3318" s="11">
        <v>0</v>
      </c>
      <c r="I3318" s="11">
        <v>0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11">
        <v>1</v>
      </c>
      <c r="P3318" s="11">
        <v>0</v>
      </c>
      <c r="Q3318" s="11">
        <v>2016030719</v>
      </c>
      <c r="R3318" s="11">
        <v>19</v>
      </c>
    </row>
    <row r="3319" spans="1:18">
      <c r="A3319" t="str">
        <f t="shared" si="51"/>
        <v>19-2016030719-21_17_34</v>
      </c>
      <c r="B3319" s="11" t="s">
        <v>5450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1</v>
      </c>
      <c r="P3319" s="11">
        <v>0</v>
      </c>
      <c r="Q3319" s="11">
        <v>2016030719</v>
      </c>
      <c r="R3319" s="11">
        <v>19</v>
      </c>
    </row>
    <row r="3320" spans="1:18">
      <c r="A3320" t="str">
        <f t="shared" si="51"/>
        <v>19-2016030719-21_22_34</v>
      </c>
      <c r="B3320" s="11" t="s">
        <v>5451</v>
      </c>
      <c r="C3320" s="11">
        <v>0</v>
      </c>
      <c r="D3320" s="11">
        <v>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1</v>
      </c>
      <c r="P3320" s="11">
        <v>0</v>
      </c>
      <c r="Q3320" s="11">
        <v>2016030719</v>
      </c>
      <c r="R3320" s="11">
        <v>19</v>
      </c>
    </row>
    <row r="3321" spans="1:18">
      <c r="A3321" t="str">
        <f t="shared" si="51"/>
        <v>19-2016030719-21_27_34</v>
      </c>
      <c r="B3321" s="11" t="s">
        <v>5452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1</v>
      </c>
      <c r="P3321" s="11">
        <v>0</v>
      </c>
      <c r="Q3321" s="11">
        <v>2016030719</v>
      </c>
      <c r="R3321" s="11">
        <v>19</v>
      </c>
    </row>
    <row r="3322" spans="1:18">
      <c r="A3322" t="str">
        <f t="shared" si="51"/>
        <v>19-2016030719-21_32_34</v>
      </c>
      <c r="B3322" s="11" t="s">
        <v>5453</v>
      </c>
      <c r="C3322" s="11">
        <v>0</v>
      </c>
      <c r="D3322" s="11">
        <v>0</v>
      </c>
      <c r="E3322" s="11">
        <v>0</v>
      </c>
      <c r="F3322" s="11">
        <v>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11">
        <v>1</v>
      </c>
      <c r="P3322" s="11">
        <v>0</v>
      </c>
      <c r="Q3322" s="11">
        <v>2016030719</v>
      </c>
      <c r="R3322" s="11">
        <v>19</v>
      </c>
    </row>
    <row r="3323" spans="1:18">
      <c r="A3323" t="str">
        <f t="shared" si="51"/>
        <v>19-2016030719-21_37_34</v>
      </c>
      <c r="B3323" s="11" t="s">
        <v>5454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1</v>
      </c>
      <c r="P3323" s="11">
        <v>0</v>
      </c>
      <c r="Q3323" s="11">
        <v>2016030719</v>
      </c>
      <c r="R3323" s="11">
        <v>19</v>
      </c>
    </row>
    <row r="3324" spans="1:18">
      <c r="A3324" t="str">
        <f t="shared" si="51"/>
        <v>19-2016030719-21_42_34</v>
      </c>
      <c r="B3324" s="11" t="s">
        <v>5455</v>
      </c>
      <c r="C3324" s="11">
        <v>0</v>
      </c>
      <c r="D3324" s="11">
        <v>0</v>
      </c>
      <c r="E3324" s="11">
        <v>0</v>
      </c>
      <c r="F3324" s="11">
        <v>0</v>
      </c>
      <c r="G3324" s="11">
        <v>0</v>
      </c>
      <c r="H3324" s="11">
        <v>0</v>
      </c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11">
        <v>1</v>
      </c>
      <c r="P3324" s="11">
        <v>0</v>
      </c>
      <c r="Q3324" s="11">
        <v>2016030719</v>
      </c>
      <c r="R3324" s="11">
        <v>19</v>
      </c>
    </row>
    <row r="3325" spans="1:18">
      <c r="A3325" t="str">
        <f t="shared" si="51"/>
        <v>19-2016030719-21_47_34</v>
      </c>
      <c r="B3325" s="11" t="s">
        <v>5456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1</v>
      </c>
      <c r="P3325" s="11">
        <v>0</v>
      </c>
      <c r="Q3325" s="11">
        <v>2016030719</v>
      </c>
      <c r="R3325" s="11">
        <v>19</v>
      </c>
    </row>
    <row r="3326" spans="1:18">
      <c r="A3326" t="str">
        <f t="shared" si="51"/>
        <v>19-2016030719-21_52_34</v>
      </c>
      <c r="B3326" s="11" t="s">
        <v>5457</v>
      </c>
      <c r="C3326" s="11">
        <v>0</v>
      </c>
      <c r="D3326" s="11">
        <v>0</v>
      </c>
      <c r="E3326" s="11">
        <v>0</v>
      </c>
      <c r="F3326" s="11">
        <v>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1</v>
      </c>
      <c r="P3326" s="11">
        <v>0</v>
      </c>
      <c r="Q3326" s="11">
        <v>2016030719</v>
      </c>
      <c r="R3326" s="11">
        <v>19</v>
      </c>
    </row>
    <row r="3327" spans="1:18">
      <c r="A3327" t="str">
        <f t="shared" si="51"/>
        <v>19-2016030719-21_57_34</v>
      </c>
      <c r="B3327" s="11" t="s">
        <v>5458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1</v>
      </c>
      <c r="P3327" s="11">
        <v>0</v>
      </c>
      <c r="Q3327" s="11">
        <v>2016030719</v>
      </c>
      <c r="R3327" s="11">
        <v>19</v>
      </c>
    </row>
    <row r="3328" spans="1:18">
      <c r="A3328" t="str">
        <f t="shared" si="51"/>
        <v>19-2016030719-22_02_34</v>
      </c>
      <c r="B3328" s="11" t="s">
        <v>5459</v>
      </c>
      <c r="C3328" s="11">
        <v>0</v>
      </c>
      <c r="D3328" s="11">
        <v>0</v>
      </c>
      <c r="E3328" s="11">
        <v>0</v>
      </c>
      <c r="F3328" s="11">
        <v>0</v>
      </c>
      <c r="G3328" s="11">
        <v>0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11">
        <v>1</v>
      </c>
      <c r="P3328" s="11">
        <v>0</v>
      </c>
      <c r="Q3328" s="11">
        <v>2016030719</v>
      </c>
      <c r="R3328" s="11">
        <v>19</v>
      </c>
    </row>
    <row r="3329" spans="1:18">
      <c r="A3329" t="str">
        <f t="shared" si="51"/>
        <v>19-2016030719-22_07_34</v>
      </c>
      <c r="B3329" s="11" t="s">
        <v>5460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1</v>
      </c>
      <c r="P3329" s="11">
        <v>0</v>
      </c>
      <c r="Q3329" s="11">
        <v>2016030719</v>
      </c>
      <c r="R3329" s="11">
        <v>19</v>
      </c>
    </row>
    <row r="3330" spans="1:18">
      <c r="A3330" t="str">
        <f t="shared" ref="A3330:A3393" si="52">R3330&amp;"-"&amp;Q3330&amp;"-"&amp;B3330</f>
        <v>19-2016030719-22_12_34</v>
      </c>
      <c r="B3330" s="11" t="s">
        <v>5461</v>
      </c>
      <c r="C3330" s="11">
        <v>0</v>
      </c>
      <c r="D3330" s="11">
        <v>0</v>
      </c>
      <c r="E3330" s="11">
        <v>0</v>
      </c>
      <c r="F3330" s="11">
        <v>0</v>
      </c>
      <c r="G3330" s="11"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</v>
      </c>
      <c r="O3330" s="11">
        <v>1</v>
      </c>
      <c r="P3330" s="11">
        <v>0</v>
      </c>
      <c r="Q3330" s="11">
        <v>2016030719</v>
      </c>
      <c r="R3330" s="11">
        <v>19</v>
      </c>
    </row>
    <row r="3331" spans="1:18">
      <c r="A3331" t="str">
        <f t="shared" si="52"/>
        <v>19-2016030719-22_17_34</v>
      </c>
      <c r="B3331" s="11" t="s">
        <v>5462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1</v>
      </c>
      <c r="P3331" s="11">
        <v>0</v>
      </c>
      <c r="Q3331" s="11">
        <v>2016030719</v>
      </c>
      <c r="R3331" s="11">
        <v>19</v>
      </c>
    </row>
    <row r="3332" spans="1:18">
      <c r="A3332" t="str">
        <f t="shared" si="52"/>
        <v>19-2016030719-22_22_34</v>
      </c>
      <c r="B3332" s="11" t="s">
        <v>5463</v>
      </c>
      <c r="C3332" s="11">
        <v>0</v>
      </c>
      <c r="D3332" s="11">
        <v>0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</v>
      </c>
      <c r="O3332" s="11">
        <v>1</v>
      </c>
      <c r="P3332" s="11">
        <v>0</v>
      </c>
      <c r="Q3332" s="11">
        <v>2016030719</v>
      </c>
      <c r="R3332" s="11">
        <v>19</v>
      </c>
    </row>
    <row r="3333" spans="1:18">
      <c r="A3333" t="str">
        <f t="shared" si="52"/>
        <v>19-2016030719-22_27_34</v>
      </c>
      <c r="B3333" s="11" t="s">
        <v>5464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1</v>
      </c>
      <c r="P3333" s="11">
        <v>0</v>
      </c>
      <c r="Q3333" s="11">
        <v>2016030719</v>
      </c>
      <c r="R3333" s="11">
        <v>19</v>
      </c>
    </row>
    <row r="3334" spans="1:18">
      <c r="A3334" t="str">
        <f t="shared" si="52"/>
        <v>19-2016030719-22_32_34</v>
      </c>
      <c r="B3334" s="11" t="s">
        <v>5465</v>
      </c>
      <c r="C3334" s="11">
        <v>0</v>
      </c>
      <c r="D3334" s="11">
        <v>0</v>
      </c>
      <c r="E3334" s="11">
        <v>0</v>
      </c>
      <c r="F3334" s="11">
        <v>0</v>
      </c>
      <c r="G3334" s="11">
        <v>0</v>
      </c>
      <c r="H3334" s="11">
        <v>0</v>
      </c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11">
        <v>1</v>
      </c>
      <c r="P3334" s="11">
        <v>0</v>
      </c>
      <c r="Q3334" s="11">
        <v>2016030719</v>
      </c>
      <c r="R3334" s="11">
        <v>19</v>
      </c>
    </row>
    <row r="3335" spans="1:18">
      <c r="A3335" t="str">
        <f t="shared" si="52"/>
        <v>19-2016030719-22_37_34</v>
      </c>
      <c r="B3335" s="11" t="s">
        <v>5466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1</v>
      </c>
      <c r="P3335" s="11">
        <v>0</v>
      </c>
      <c r="Q3335" s="11">
        <v>2016030719</v>
      </c>
      <c r="R3335" s="11">
        <v>19</v>
      </c>
    </row>
    <row r="3336" spans="1:18">
      <c r="A3336" t="str">
        <f t="shared" si="52"/>
        <v>19-2016030719-22_42_34</v>
      </c>
      <c r="B3336" s="11" t="s">
        <v>5467</v>
      </c>
      <c r="C3336" s="11">
        <v>0</v>
      </c>
      <c r="D3336" s="11">
        <v>0</v>
      </c>
      <c r="E3336" s="11">
        <v>0</v>
      </c>
      <c r="F3336" s="11">
        <v>0</v>
      </c>
      <c r="G3336" s="11">
        <v>0</v>
      </c>
      <c r="H3336" s="11">
        <v>0</v>
      </c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11">
        <v>1</v>
      </c>
      <c r="P3336" s="11">
        <v>0</v>
      </c>
      <c r="Q3336" s="11">
        <v>2016030719</v>
      </c>
      <c r="R3336" s="11">
        <v>19</v>
      </c>
    </row>
    <row r="3337" spans="1:18">
      <c r="A3337" t="str">
        <f t="shared" si="52"/>
        <v>19-2016030719-22_47_34</v>
      </c>
      <c r="B3337" s="11" t="s">
        <v>5468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1</v>
      </c>
      <c r="P3337" s="11">
        <v>0</v>
      </c>
      <c r="Q3337" s="11">
        <v>2016030719</v>
      </c>
      <c r="R3337" s="11">
        <v>19</v>
      </c>
    </row>
    <row r="3338" spans="1:18">
      <c r="A3338" t="str">
        <f t="shared" si="52"/>
        <v>19-2016030719-22_52_34</v>
      </c>
      <c r="B3338" s="11" t="s">
        <v>5469</v>
      </c>
      <c r="C3338" s="11">
        <v>0</v>
      </c>
      <c r="D3338" s="11">
        <v>0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>
        <v>0</v>
      </c>
      <c r="O3338" s="11">
        <v>1</v>
      </c>
      <c r="P3338" s="11">
        <v>0</v>
      </c>
      <c r="Q3338" s="11">
        <v>2016030719</v>
      </c>
      <c r="R3338" s="11">
        <v>19</v>
      </c>
    </row>
    <row r="3339" spans="1:18">
      <c r="A3339" t="str">
        <f t="shared" si="52"/>
        <v>19-2016030719-22_57_34</v>
      </c>
      <c r="B3339" s="11" t="s">
        <v>5470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1</v>
      </c>
      <c r="P3339" s="11">
        <v>0</v>
      </c>
      <c r="Q3339" s="11">
        <v>2016030719</v>
      </c>
      <c r="R3339" s="11">
        <v>19</v>
      </c>
    </row>
    <row r="3340" spans="1:18">
      <c r="A3340" t="str">
        <f t="shared" si="52"/>
        <v>19-2016030719-23_02_34</v>
      </c>
      <c r="B3340" s="11" t="s">
        <v>5471</v>
      </c>
      <c r="C3340" s="11">
        <v>0</v>
      </c>
      <c r="D3340" s="11">
        <v>0</v>
      </c>
      <c r="E3340" s="11">
        <v>0</v>
      </c>
      <c r="F3340" s="11">
        <v>0</v>
      </c>
      <c r="G3340" s="11">
        <v>0</v>
      </c>
      <c r="H3340" s="11">
        <v>0</v>
      </c>
      <c r="I3340" s="11">
        <v>0</v>
      </c>
      <c r="J3340" s="11">
        <v>0</v>
      </c>
      <c r="K3340" s="11">
        <v>0</v>
      </c>
      <c r="L3340" s="11">
        <v>0</v>
      </c>
      <c r="M3340" s="11">
        <v>0</v>
      </c>
      <c r="N3340" s="11">
        <v>0</v>
      </c>
      <c r="O3340" s="11">
        <v>1</v>
      </c>
      <c r="P3340" s="11">
        <v>0</v>
      </c>
      <c r="Q3340" s="11">
        <v>2016030719</v>
      </c>
      <c r="R3340" s="11">
        <v>19</v>
      </c>
    </row>
    <row r="3341" spans="1:18">
      <c r="A3341" t="str">
        <f t="shared" si="52"/>
        <v>19-2016030719-23_07_34</v>
      </c>
      <c r="B3341" s="11" t="s">
        <v>5472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1</v>
      </c>
      <c r="P3341" s="11">
        <v>0</v>
      </c>
      <c r="Q3341" s="11">
        <v>2016030719</v>
      </c>
      <c r="R3341" s="11">
        <v>19</v>
      </c>
    </row>
    <row r="3342" spans="1:18">
      <c r="A3342" t="str">
        <f t="shared" si="52"/>
        <v>19-2016030719-23_12_34</v>
      </c>
      <c r="B3342" s="11" t="s">
        <v>5473</v>
      </c>
      <c r="C3342" s="11">
        <v>0</v>
      </c>
      <c r="D3342" s="11">
        <v>0</v>
      </c>
      <c r="E3342" s="11">
        <v>0</v>
      </c>
      <c r="F3342" s="11">
        <v>0</v>
      </c>
      <c r="G3342" s="11">
        <v>0</v>
      </c>
      <c r="H3342" s="11">
        <v>0</v>
      </c>
      <c r="I3342" s="11">
        <v>0</v>
      </c>
      <c r="J3342" s="11">
        <v>0</v>
      </c>
      <c r="K3342" s="11">
        <v>0</v>
      </c>
      <c r="L3342" s="11">
        <v>0</v>
      </c>
      <c r="M3342" s="11">
        <v>0</v>
      </c>
      <c r="N3342" s="11">
        <v>0</v>
      </c>
      <c r="O3342" s="11">
        <v>1</v>
      </c>
      <c r="P3342" s="11">
        <v>0</v>
      </c>
      <c r="Q3342" s="11">
        <v>2016030719</v>
      </c>
      <c r="R3342" s="11">
        <v>19</v>
      </c>
    </row>
    <row r="3343" spans="1:18">
      <c r="A3343" t="str">
        <f t="shared" si="52"/>
        <v>19-2016030719-23_17_34</v>
      </c>
      <c r="B3343" s="11" t="s">
        <v>5474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1</v>
      </c>
      <c r="P3343" s="11">
        <v>0</v>
      </c>
      <c r="Q3343" s="11">
        <v>2016030719</v>
      </c>
      <c r="R3343" s="11">
        <v>19</v>
      </c>
    </row>
    <row r="3344" spans="1:18">
      <c r="A3344" t="str">
        <f t="shared" si="52"/>
        <v>19-2016030719-23_22_34</v>
      </c>
      <c r="B3344" s="11" t="s">
        <v>5475</v>
      </c>
      <c r="C3344" s="11">
        <v>0</v>
      </c>
      <c r="D3344" s="11">
        <v>0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11">
        <v>1</v>
      </c>
      <c r="P3344" s="11">
        <v>0</v>
      </c>
      <c r="Q3344" s="11">
        <v>2016030719</v>
      </c>
      <c r="R3344" s="11">
        <v>19</v>
      </c>
    </row>
    <row r="3345" spans="1:18">
      <c r="A3345" t="str">
        <f t="shared" si="52"/>
        <v>19-2016030719-23_27_34</v>
      </c>
      <c r="B3345" s="11" t="s">
        <v>5476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1</v>
      </c>
      <c r="P3345" s="11">
        <v>0</v>
      </c>
      <c r="Q3345" s="11">
        <v>2016030719</v>
      </c>
      <c r="R3345" s="11">
        <v>19</v>
      </c>
    </row>
    <row r="3346" spans="1:18">
      <c r="A3346" t="str">
        <f t="shared" si="52"/>
        <v>19-2016030719-23_32_34</v>
      </c>
      <c r="B3346" s="11" t="s">
        <v>5477</v>
      </c>
      <c r="C3346" s="11">
        <v>0</v>
      </c>
      <c r="D3346" s="11">
        <v>0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11">
        <v>1</v>
      </c>
      <c r="P3346" s="11">
        <v>0</v>
      </c>
      <c r="Q3346" s="11">
        <v>2016030719</v>
      </c>
      <c r="R3346" s="11">
        <v>19</v>
      </c>
    </row>
    <row r="3347" spans="1:18">
      <c r="A3347" t="str">
        <f t="shared" si="52"/>
        <v>19-2016030719-23_37_34</v>
      </c>
      <c r="B3347" s="11" t="s">
        <v>5478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1</v>
      </c>
      <c r="P3347" s="11">
        <v>0</v>
      </c>
      <c r="Q3347" s="11">
        <v>2016030719</v>
      </c>
      <c r="R3347" s="11">
        <v>19</v>
      </c>
    </row>
    <row r="3348" spans="1:18">
      <c r="A3348" t="str">
        <f t="shared" si="52"/>
        <v>19-2016030719-23_42_34</v>
      </c>
      <c r="B3348" s="11" t="s">
        <v>5479</v>
      </c>
      <c r="C3348" s="11">
        <v>0</v>
      </c>
      <c r="D3348" s="11">
        <v>0</v>
      </c>
      <c r="E3348" s="11">
        <v>0</v>
      </c>
      <c r="F3348" s="11">
        <v>0</v>
      </c>
      <c r="G3348" s="11">
        <v>0</v>
      </c>
      <c r="H3348" s="11">
        <v>0</v>
      </c>
      <c r="I3348" s="11">
        <v>0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11">
        <v>1</v>
      </c>
      <c r="P3348" s="11">
        <v>0</v>
      </c>
      <c r="Q3348" s="11">
        <v>2016030719</v>
      </c>
      <c r="R3348" s="11">
        <v>19</v>
      </c>
    </row>
    <row r="3349" spans="1:18">
      <c r="A3349" t="str">
        <f t="shared" si="52"/>
        <v>19-2016030719-23_47_34</v>
      </c>
      <c r="B3349" s="11" t="s">
        <v>5480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1</v>
      </c>
      <c r="P3349" s="11">
        <v>0</v>
      </c>
      <c r="Q3349" s="11">
        <v>2016030719</v>
      </c>
      <c r="R3349" s="11">
        <v>19</v>
      </c>
    </row>
    <row r="3350" spans="1:18">
      <c r="A3350" t="str">
        <f t="shared" si="52"/>
        <v>19-2016030719-23_52_34</v>
      </c>
      <c r="B3350" s="11" t="s">
        <v>5481</v>
      </c>
      <c r="C3350" s="11">
        <v>0</v>
      </c>
      <c r="D3350" s="11">
        <v>0</v>
      </c>
      <c r="E3350" s="11">
        <v>0</v>
      </c>
      <c r="F3350" s="11">
        <v>0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1</v>
      </c>
      <c r="P3350" s="11">
        <v>0</v>
      </c>
      <c r="Q3350" s="11">
        <v>2016030719</v>
      </c>
      <c r="R3350" s="11">
        <v>19</v>
      </c>
    </row>
    <row r="3351" spans="1:18">
      <c r="A3351" t="str">
        <f t="shared" si="52"/>
        <v>19-2016030719-23_57_34</v>
      </c>
      <c r="B3351" s="11" t="s">
        <v>5482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1</v>
      </c>
      <c r="P3351" s="11">
        <v>0</v>
      </c>
      <c r="Q3351" s="11">
        <v>2016030719</v>
      </c>
      <c r="R3351" s="11">
        <v>19</v>
      </c>
    </row>
    <row r="3352" spans="1:18">
      <c r="A3352" t="str">
        <f t="shared" si="52"/>
        <v>19-2016030819-00_02_35</v>
      </c>
      <c r="B3352" s="11" t="s">
        <v>5483</v>
      </c>
      <c r="C3352" s="11">
        <v>0</v>
      </c>
      <c r="D3352" s="11">
        <v>0</v>
      </c>
      <c r="E3352" s="11">
        <v>0</v>
      </c>
      <c r="F3352" s="11">
        <v>0</v>
      </c>
      <c r="G3352" s="11">
        <v>0</v>
      </c>
      <c r="H3352" s="11">
        <v>0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1</v>
      </c>
      <c r="P3352" s="11">
        <v>0</v>
      </c>
      <c r="Q3352" s="11">
        <v>2016030819</v>
      </c>
      <c r="R3352" s="11">
        <v>19</v>
      </c>
    </row>
    <row r="3353" spans="1:18">
      <c r="A3353" t="str">
        <f t="shared" si="52"/>
        <v>19-2016030819-00_07_34</v>
      </c>
      <c r="B3353" s="11" t="s">
        <v>5484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1</v>
      </c>
      <c r="P3353" s="11">
        <v>0</v>
      </c>
      <c r="Q3353" s="11">
        <v>2016030819</v>
      </c>
      <c r="R3353" s="11">
        <v>19</v>
      </c>
    </row>
    <row r="3354" spans="1:18">
      <c r="A3354" t="str">
        <f t="shared" si="52"/>
        <v>19-2016030819-00_12_34</v>
      </c>
      <c r="B3354" s="11" t="s">
        <v>5485</v>
      </c>
      <c r="C3354" s="11">
        <v>0</v>
      </c>
      <c r="D3354" s="11">
        <v>0</v>
      </c>
      <c r="E3354" s="11">
        <v>0</v>
      </c>
      <c r="F3354" s="11">
        <v>0</v>
      </c>
      <c r="G3354" s="11">
        <v>0</v>
      </c>
      <c r="H3354" s="11">
        <v>0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11">
        <v>1</v>
      </c>
      <c r="P3354" s="11">
        <v>0</v>
      </c>
      <c r="Q3354" s="11">
        <v>2016030819</v>
      </c>
      <c r="R3354" s="11">
        <v>19</v>
      </c>
    </row>
    <row r="3355" spans="1:18">
      <c r="A3355" t="str">
        <f t="shared" si="52"/>
        <v>19-2016030819-00_17_34</v>
      </c>
      <c r="B3355" s="11" t="s">
        <v>5486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1</v>
      </c>
      <c r="P3355" s="11">
        <v>0</v>
      </c>
      <c r="Q3355" s="11">
        <v>2016030819</v>
      </c>
      <c r="R3355" s="11">
        <v>19</v>
      </c>
    </row>
    <row r="3356" spans="1:18">
      <c r="A3356" t="str">
        <f t="shared" si="52"/>
        <v>19-2016030819-00_22_34</v>
      </c>
      <c r="B3356" s="11" t="s">
        <v>5487</v>
      </c>
      <c r="C3356" s="11">
        <v>0</v>
      </c>
      <c r="D3356" s="11">
        <v>0</v>
      </c>
      <c r="E3356" s="11">
        <v>0</v>
      </c>
      <c r="F3356" s="11">
        <v>0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1</v>
      </c>
      <c r="P3356" s="11">
        <v>0</v>
      </c>
      <c r="Q3356" s="11">
        <v>2016030819</v>
      </c>
      <c r="R3356" s="11">
        <v>19</v>
      </c>
    </row>
    <row r="3357" spans="1:18">
      <c r="A3357" t="str">
        <f t="shared" si="52"/>
        <v>19-2016030819-00_27_34</v>
      </c>
      <c r="B3357" s="11" t="s">
        <v>5488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1</v>
      </c>
      <c r="P3357" s="11">
        <v>0</v>
      </c>
      <c r="Q3357" s="11">
        <v>2016030819</v>
      </c>
      <c r="R3357" s="11">
        <v>19</v>
      </c>
    </row>
    <row r="3358" spans="1:18">
      <c r="A3358" t="str">
        <f t="shared" si="52"/>
        <v>19-2016030819-00_32_34</v>
      </c>
      <c r="B3358" s="11" t="s">
        <v>5489</v>
      </c>
      <c r="C3358" s="11">
        <v>0</v>
      </c>
      <c r="D3358" s="11">
        <v>0</v>
      </c>
      <c r="E3358" s="11">
        <v>0</v>
      </c>
      <c r="F3358" s="11">
        <v>0</v>
      </c>
      <c r="G3358" s="11">
        <v>0</v>
      </c>
      <c r="H3358" s="11">
        <v>0</v>
      </c>
      <c r="I3358" s="11">
        <v>0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11">
        <v>1</v>
      </c>
      <c r="P3358" s="11">
        <v>0</v>
      </c>
      <c r="Q3358" s="11">
        <v>2016030819</v>
      </c>
      <c r="R3358" s="11">
        <v>19</v>
      </c>
    </row>
    <row r="3359" spans="1:18">
      <c r="A3359" t="str">
        <f t="shared" si="52"/>
        <v>19-2016030819-00_37_34</v>
      </c>
      <c r="B3359" s="11" t="s">
        <v>5490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1</v>
      </c>
      <c r="P3359" s="11">
        <v>0</v>
      </c>
      <c r="Q3359" s="11">
        <v>2016030819</v>
      </c>
      <c r="R3359" s="11">
        <v>19</v>
      </c>
    </row>
    <row r="3360" spans="1:18">
      <c r="A3360" t="str">
        <f t="shared" si="52"/>
        <v>19-2016030819-00_42_34</v>
      </c>
      <c r="B3360" s="11" t="s">
        <v>5491</v>
      </c>
      <c r="C3360" s="11">
        <v>0</v>
      </c>
      <c r="D3360" s="11">
        <v>0</v>
      </c>
      <c r="E3360" s="11">
        <v>0</v>
      </c>
      <c r="F3360" s="11">
        <v>0</v>
      </c>
      <c r="G3360" s="11">
        <v>0</v>
      </c>
      <c r="H3360" s="11">
        <v>0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11">
        <v>1</v>
      </c>
      <c r="P3360" s="11">
        <v>0</v>
      </c>
      <c r="Q3360" s="11">
        <v>2016030819</v>
      </c>
      <c r="R3360" s="11">
        <v>19</v>
      </c>
    </row>
    <row r="3361" spans="1:18">
      <c r="A3361" t="str">
        <f t="shared" si="52"/>
        <v>19-2016030819-00_47_34</v>
      </c>
      <c r="B3361" s="11" t="s">
        <v>5492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1</v>
      </c>
      <c r="P3361" s="11">
        <v>0</v>
      </c>
      <c r="Q3361" s="11">
        <v>2016030819</v>
      </c>
      <c r="R3361" s="11">
        <v>19</v>
      </c>
    </row>
    <row r="3362" spans="1:18">
      <c r="A3362" t="str">
        <f t="shared" si="52"/>
        <v>19-2016030819-00_52_34</v>
      </c>
      <c r="B3362" s="11" t="s">
        <v>5493</v>
      </c>
      <c r="C3362" s="11">
        <v>0</v>
      </c>
      <c r="D3362" s="11">
        <v>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  <c r="O3362" s="11">
        <v>1</v>
      </c>
      <c r="P3362" s="11">
        <v>0</v>
      </c>
      <c r="Q3362" s="11">
        <v>2016030819</v>
      </c>
      <c r="R3362" s="11">
        <v>19</v>
      </c>
    </row>
    <row r="3363" spans="1:18">
      <c r="A3363" t="str">
        <f t="shared" si="52"/>
        <v>19-2016030819-00_57_34</v>
      </c>
      <c r="B3363" s="11" t="s">
        <v>5494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1</v>
      </c>
      <c r="P3363" s="11">
        <v>0</v>
      </c>
      <c r="Q3363" s="11">
        <v>2016030819</v>
      </c>
      <c r="R3363" s="11">
        <v>19</v>
      </c>
    </row>
    <row r="3364" spans="1:18">
      <c r="A3364" t="str">
        <f t="shared" si="52"/>
        <v>19-2016030819-01_02_35</v>
      </c>
      <c r="B3364" s="11" t="s">
        <v>5495</v>
      </c>
      <c r="C3364" s="11">
        <v>0</v>
      </c>
      <c r="D3364" s="11">
        <v>0</v>
      </c>
      <c r="E3364" s="11">
        <v>0</v>
      </c>
      <c r="F3364" s="11">
        <v>0</v>
      </c>
      <c r="G3364" s="11">
        <v>0</v>
      </c>
      <c r="H3364" s="11">
        <v>0</v>
      </c>
      <c r="I3364" s="11">
        <v>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11">
        <v>1</v>
      </c>
      <c r="P3364" s="11">
        <v>0</v>
      </c>
      <c r="Q3364" s="11">
        <v>2016030819</v>
      </c>
      <c r="R3364" s="11">
        <v>19</v>
      </c>
    </row>
    <row r="3365" spans="1:18">
      <c r="A3365" t="str">
        <f t="shared" si="52"/>
        <v>19-2016030819-01_07_35</v>
      </c>
      <c r="B3365" s="11" t="s">
        <v>5496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1</v>
      </c>
      <c r="P3365" s="11">
        <v>0</v>
      </c>
      <c r="Q3365" s="11">
        <v>2016030819</v>
      </c>
      <c r="R3365" s="11">
        <v>19</v>
      </c>
    </row>
    <row r="3366" spans="1:18">
      <c r="A3366" t="str">
        <f t="shared" si="52"/>
        <v>19-2016030819-01_12_35</v>
      </c>
      <c r="B3366" s="11" t="s">
        <v>5497</v>
      </c>
      <c r="C3366" s="11">
        <v>0</v>
      </c>
      <c r="D3366" s="11">
        <v>0</v>
      </c>
      <c r="E3366" s="11">
        <v>0</v>
      </c>
      <c r="F3366" s="11">
        <v>0</v>
      </c>
      <c r="G3366" s="11">
        <v>0</v>
      </c>
      <c r="H3366" s="11">
        <v>0</v>
      </c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11">
        <v>1</v>
      </c>
      <c r="P3366" s="11">
        <v>0</v>
      </c>
      <c r="Q3366" s="11">
        <v>2016030819</v>
      </c>
      <c r="R3366" s="11">
        <v>19</v>
      </c>
    </row>
    <row r="3367" spans="1:18">
      <c r="A3367" t="str">
        <f t="shared" si="52"/>
        <v>19-2016030819-01_17_35</v>
      </c>
      <c r="B3367" s="11" t="s">
        <v>5498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1</v>
      </c>
      <c r="P3367" s="11">
        <v>0</v>
      </c>
      <c r="Q3367" s="11">
        <v>2016030819</v>
      </c>
      <c r="R3367" s="11">
        <v>19</v>
      </c>
    </row>
    <row r="3368" spans="1:18">
      <c r="A3368" t="str">
        <f t="shared" si="52"/>
        <v>19-2016030819-01_22_35</v>
      </c>
      <c r="B3368" s="11" t="s">
        <v>5499</v>
      </c>
      <c r="C3368" s="11">
        <v>0</v>
      </c>
      <c r="D3368" s="11">
        <v>0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11">
        <v>1</v>
      </c>
      <c r="P3368" s="11">
        <v>0</v>
      </c>
      <c r="Q3368" s="11">
        <v>2016030819</v>
      </c>
      <c r="R3368" s="11">
        <v>19</v>
      </c>
    </row>
    <row r="3369" spans="1:18">
      <c r="A3369" t="str">
        <f t="shared" si="52"/>
        <v>19-2016030819-01_27_35</v>
      </c>
      <c r="B3369" s="11" t="s">
        <v>5500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1</v>
      </c>
      <c r="P3369" s="11">
        <v>0</v>
      </c>
      <c r="Q3369" s="11">
        <v>2016030819</v>
      </c>
      <c r="R3369" s="11">
        <v>19</v>
      </c>
    </row>
    <row r="3370" spans="1:18">
      <c r="A3370" t="str">
        <f t="shared" si="52"/>
        <v>19-2016030819-01_32_35</v>
      </c>
      <c r="B3370" s="11" t="s">
        <v>5501</v>
      </c>
      <c r="C3370" s="11">
        <v>0</v>
      </c>
      <c r="D3370" s="11">
        <v>0</v>
      </c>
      <c r="E3370" s="11">
        <v>0</v>
      </c>
      <c r="F3370" s="11">
        <v>0</v>
      </c>
      <c r="G3370" s="11">
        <v>0</v>
      </c>
      <c r="H3370" s="11">
        <v>0</v>
      </c>
      <c r="I3370" s="11">
        <v>0</v>
      </c>
      <c r="J3370" s="11">
        <v>0</v>
      </c>
      <c r="K3370" s="11">
        <v>0</v>
      </c>
      <c r="L3370" s="11">
        <v>0</v>
      </c>
      <c r="M3370" s="11">
        <v>0</v>
      </c>
      <c r="N3370" s="11">
        <v>0</v>
      </c>
      <c r="O3370" s="11">
        <v>1</v>
      </c>
      <c r="P3370" s="11">
        <v>0</v>
      </c>
      <c r="Q3370" s="11">
        <v>2016030819</v>
      </c>
      <c r="R3370" s="11">
        <v>19</v>
      </c>
    </row>
    <row r="3371" spans="1:18">
      <c r="A3371" t="str">
        <f t="shared" si="52"/>
        <v>19-2016030819-01_37_35</v>
      </c>
      <c r="B3371" s="11" t="s">
        <v>5502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1</v>
      </c>
      <c r="P3371" s="11">
        <v>0</v>
      </c>
      <c r="Q3371" s="11">
        <v>2016030819</v>
      </c>
      <c r="R3371" s="11">
        <v>19</v>
      </c>
    </row>
    <row r="3372" spans="1:18">
      <c r="A3372" t="str">
        <f t="shared" si="52"/>
        <v>19-2016030819-01_42_35</v>
      </c>
      <c r="B3372" s="11" t="s">
        <v>5503</v>
      </c>
      <c r="C3372" s="11">
        <v>0</v>
      </c>
      <c r="D3372" s="11">
        <v>0</v>
      </c>
      <c r="E3372" s="11">
        <v>0</v>
      </c>
      <c r="F3372" s="11">
        <v>0</v>
      </c>
      <c r="G3372" s="11">
        <v>0</v>
      </c>
      <c r="H3372" s="11">
        <v>0</v>
      </c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1">
        <v>0</v>
      </c>
      <c r="O3372" s="11">
        <v>1</v>
      </c>
      <c r="P3372" s="11">
        <v>0</v>
      </c>
      <c r="Q3372" s="11">
        <v>2016030819</v>
      </c>
      <c r="R3372" s="11">
        <v>19</v>
      </c>
    </row>
    <row r="3373" spans="1:18">
      <c r="A3373" t="str">
        <f t="shared" si="52"/>
        <v>19-2016030819-01_47_35</v>
      </c>
      <c r="B3373" s="11" t="s">
        <v>5504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1</v>
      </c>
      <c r="P3373" s="11">
        <v>0</v>
      </c>
      <c r="Q3373" s="11">
        <v>2016030819</v>
      </c>
      <c r="R3373" s="11">
        <v>19</v>
      </c>
    </row>
    <row r="3374" spans="1:18">
      <c r="A3374" t="str">
        <f t="shared" si="52"/>
        <v>19-2016030819-01_52_35</v>
      </c>
      <c r="B3374" s="11" t="s">
        <v>5505</v>
      </c>
      <c r="C3374" s="11">
        <v>0</v>
      </c>
      <c r="D3374" s="11">
        <v>0</v>
      </c>
      <c r="E3374" s="11">
        <v>0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1</v>
      </c>
      <c r="P3374" s="11">
        <v>0</v>
      </c>
      <c r="Q3374" s="11">
        <v>2016030819</v>
      </c>
      <c r="R3374" s="11">
        <v>19</v>
      </c>
    </row>
    <row r="3375" spans="1:18">
      <c r="A3375" t="str">
        <f t="shared" si="52"/>
        <v>19-2016030819-01_57_35</v>
      </c>
      <c r="B3375" s="11" t="s">
        <v>5506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1</v>
      </c>
      <c r="P3375" s="11">
        <v>0</v>
      </c>
      <c r="Q3375" s="11">
        <v>2016030819</v>
      </c>
      <c r="R3375" s="11">
        <v>19</v>
      </c>
    </row>
    <row r="3376" spans="1:18">
      <c r="A3376" t="str">
        <f t="shared" si="52"/>
        <v>19-2016030819-02_02_35</v>
      </c>
      <c r="B3376" s="11" t="s">
        <v>5507</v>
      </c>
      <c r="C3376" s="11">
        <v>0</v>
      </c>
      <c r="D3376" s="11">
        <v>0</v>
      </c>
      <c r="E3376" s="11">
        <v>0</v>
      </c>
      <c r="F3376" s="11">
        <v>0</v>
      </c>
      <c r="G3376" s="11">
        <v>0</v>
      </c>
      <c r="H3376" s="11">
        <v>0</v>
      </c>
      <c r="I3376" s="11">
        <v>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11">
        <v>1</v>
      </c>
      <c r="P3376" s="11">
        <v>0</v>
      </c>
      <c r="Q3376" s="11">
        <v>2016030819</v>
      </c>
      <c r="R3376" s="11">
        <v>19</v>
      </c>
    </row>
    <row r="3377" spans="1:18">
      <c r="A3377" t="str">
        <f t="shared" si="52"/>
        <v>19-2016030819-02_07_35</v>
      </c>
      <c r="B3377" s="11" t="s">
        <v>5508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1</v>
      </c>
      <c r="P3377" s="11">
        <v>0</v>
      </c>
      <c r="Q3377" s="11">
        <v>2016030819</v>
      </c>
      <c r="R3377" s="11">
        <v>19</v>
      </c>
    </row>
    <row r="3378" spans="1:18">
      <c r="A3378" t="str">
        <f t="shared" si="52"/>
        <v>20-2016030420-14_58_15</v>
      </c>
      <c r="B3378" s="11" t="s">
        <v>5509</v>
      </c>
      <c r="C3378" s="11">
        <v>0</v>
      </c>
      <c r="D3378" s="11">
        <v>0</v>
      </c>
      <c r="E3378" s="11">
        <v>0</v>
      </c>
      <c r="F3378" s="11">
        <v>0</v>
      </c>
      <c r="G3378" s="11">
        <v>0</v>
      </c>
      <c r="H3378" s="11">
        <v>0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1">
        <v>0</v>
      </c>
      <c r="O3378" s="11">
        <v>1</v>
      </c>
      <c r="P3378" s="11">
        <v>0</v>
      </c>
      <c r="Q3378" s="11">
        <v>2016030420</v>
      </c>
      <c r="R3378" s="11">
        <v>20</v>
      </c>
    </row>
    <row r="3379" spans="1:18">
      <c r="A3379" t="str">
        <f t="shared" si="52"/>
        <v>20-2016030420-15_03_14</v>
      </c>
      <c r="B3379" s="11" t="s">
        <v>2487</v>
      </c>
      <c r="C3379" s="11">
        <v>0</v>
      </c>
      <c r="D3379" s="11">
        <v>0</v>
      </c>
      <c r="E3379" s="11">
        <v>0</v>
      </c>
      <c r="F3379" s="11">
        <v>1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1</v>
      </c>
      <c r="Q3379" s="11">
        <v>2016030420</v>
      </c>
      <c r="R3379" s="11">
        <v>20</v>
      </c>
    </row>
    <row r="3380" spans="1:18">
      <c r="A3380" t="str">
        <f t="shared" si="52"/>
        <v>20-2016030420-15_08_14</v>
      </c>
      <c r="B3380" s="11" t="s">
        <v>2488</v>
      </c>
      <c r="C3380" s="11">
        <v>0</v>
      </c>
      <c r="D3380" s="11">
        <v>0</v>
      </c>
      <c r="E3380" s="11">
        <v>0</v>
      </c>
      <c r="F3380" s="11">
        <v>1</v>
      </c>
      <c r="G3380" s="11">
        <v>0</v>
      </c>
      <c r="H3380" s="11">
        <v>0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1">
        <v>0</v>
      </c>
      <c r="O3380" s="11">
        <v>0</v>
      </c>
      <c r="P3380" s="11">
        <v>1</v>
      </c>
      <c r="Q3380" s="11">
        <v>2016030420</v>
      </c>
      <c r="R3380" s="11">
        <v>20</v>
      </c>
    </row>
    <row r="3381" spans="1:18">
      <c r="A3381" t="str">
        <f t="shared" si="52"/>
        <v>20-2016030420-15_13_14</v>
      </c>
      <c r="B3381" s="11" t="s">
        <v>5510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1</v>
      </c>
      <c r="P3381" s="11">
        <v>0</v>
      </c>
      <c r="Q3381" s="11">
        <v>2016030420</v>
      </c>
      <c r="R3381" s="11">
        <v>20</v>
      </c>
    </row>
    <row r="3382" spans="1:18">
      <c r="A3382" t="str">
        <f t="shared" si="52"/>
        <v>20-2016030420-15_18_14</v>
      </c>
      <c r="B3382" s="11" t="s">
        <v>5511</v>
      </c>
      <c r="C3382" s="11">
        <v>0</v>
      </c>
      <c r="D3382" s="11">
        <v>0</v>
      </c>
      <c r="E3382" s="11">
        <v>0</v>
      </c>
      <c r="F3382" s="11">
        <v>0</v>
      </c>
      <c r="G3382" s="11">
        <v>0</v>
      </c>
      <c r="H3382" s="11">
        <v>0</v>
      </c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11">
        <v>1</v>
      </c>
      <c r="P3382" s="11">
        <v>0</v>
      </c>
      <c r="Q3382" s="11">
        <v>2016030420</v>
      </c>
      <c r="R3382" s="11">
        <v>20</v>
      </c>
    </row>
    <row r="3383" spans="1:18">
      <c r="A3383" t="str">
        <f t="shared" si="52"/>
        <v>20-2016030420-15_23_13</v>
      </c>
      <c r="B3383" s="11" t="s">
        <v>5512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1</v>
      </c>
      <c r="P3383" s="11">
        <v>0</v>
      </c>
      <c r="Q3383" s="11">
        <v>2016030420</v>
      </c>
      <c r="R3383" s="11">
        <v>20</v>
      </c>
    </row>
    <row r="3384" spans="1:18">
      <c r="A3384" t="str">
        <f t="shared" si="52"/>
        <v>20-2016030420-15_28_13</v>
      </c>
      <c r="B3384" s="11" t="s">
        <v>2489</v>
      </c>
      <c r="C3384" s="11">
        <v>0</v>
      </c>
      <c r="D3384" s="11">
        <v>0</v>
      </c>
      <c r="E3384" s="11">
        <v>0</v>
      </c>
      <c r="F3384" s="11">
        <v>1</v>
      </c>
      <c r="G3384" s="11">
        <v>0</v>
      </c>
      <c r="H3384" s="11">
        <v>0</v>
      </c>
      <c r="I3384" s="11">
        <v>0</v>
      </c>
      <c r="J3384" s="11">
        <v>0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11">
        <v>1</v>
      </c>
      <c r="Q3384" s="11">
        <v>2016030420</v>
      </c>
      <c r="R3384" s="11">
        <v>20</v>
      </c>
    </row>
    <row r="3385" spans="1:18">
      <c r="A3385" t="str">
        <f t="shared" si="52"/>
        <v>20-2016030420-15_33_13</v>
      </c>
      <c r="B3385" s="11" t="s">
        <v>5513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1</v>
      </c>
      <c r="P3385" s="11">
        <v>0</v>
      </c>
      <c r="Q3385" s="11">
        <v>2016030420</v>
      </c>
      <c r="R3385" s="11">
        <v>20</v>
      </c>
    </row>
    <row r="3386" spans="1:18">
      <c r="A3386" t="str">
        <f t="shared" si="52"/>
        <v>20-2016030420-15_38_13</v>
      </c>
      <c r="B3386" s="11" t="s">
        <v>5514</v>
      </c>
      <c r="C3386" s="11">
        <v>0</v>
      </c>
      <c r="D3386" s="11">
        <v>0</v>
      </c>
      <c r="E3386" s="11">
        <v>0</v>
      </c>
      <c r="F3386" s="11">
        <v>0</v>
      </c>
      <c r="G3386" s="11">
        <v>0</v>
      </c>
      <c r="H3386" s="11">
        <v>0</v>
      </c>
      <c r="I3386" s="11">
        <v>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11">
        <v>1</v>
      </c>
      <c r="P3386" s="11">
        <v>0</v>
      </c>
      <c r="Q3386" s="11">
        <v>2016030420</v>
      </c>
      <c r="R3386" s="11">
        <v>20</v>
      </c>
    </row>
    <row r="3387" spans="1:18">
      <c r="A3387" t="str">
        <f t="shared" si="52"/>
        <v>20-2016030420-15_58_12</v>
      </c>
      <c r="B3387" s="11" t="s">
        <v>5515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1</v>
      </c>
      <c r="P3387" s="11">
        <v>0</v>
      </c>
      <c r="Q3387" s="11">
        <v>2016030420</v>
      </c>
      <c r="R3387" s="11">
        <v>20</v>
      </c>
    </row>
    <row r="3388" spans="1:18">
      <c r="A3388" t="str">
        <f t="shared" si="52"/>
        <v>20-2016030420-16_03_12</v>
      </c>
      <c r="B3388" s="11" t="s">
        <v>5516</v>
      </c>
      <c r="C3388" s="11">
        <v>0</v>
      </c>
      <c r="D3388" s="11">
        <v>0</v>
      </c>
      <c r="E3388" s="11">
        <v>0</v>
      </c>
      <c r="F3388" s="11">
        <v>0</v>
      </c>
      <c r="G3388" s="11">
        <v>0</v>
      </c>
      <c r="H3388" s="11">
        <v>0</v>
      </c>
      <c r="I3388" s="11">
        <v>0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11">
        <v>1</v>
      </c>
      <c r="P3388" s="11">
        <v>0</v>
      </c>
      <c r="Q3388" s="11">
        <v>2016030420</v>
      </c>
      <c r="R3388" s="11">
        <v>20</v>
      </c>
    </row>
    <row r="3389" spans="1:18">
      <c r="A3389" t="str">
        <f t="shared" si="52"/>
        <v>20-2016030420-16_08_11</v>
      </c>
      <c r="B3389" s="11" t="s">
        <v>5517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1</v>
      </c>
      <c r="P3389" s="11">
        <v>0</v>
      </c>
      <c r="Q3389" s="11">
        <v>2016030420</v>
      </c>
      <c r="R3389" s="11">
        <v>20</v>
      </c>
    </row>
    <row r="3390" spans="1:18">
      <c r="A3390" t="str">
        <f t="shared" si="52"/>
        <v>20-2016030420-16_13_11</v>
      </c>
      <c r="B3390" s="11" t="s">
        <v>5518</v>
      </c>
      <c r="C3390" s="11">
        <v>0</v>
      </c>
      <c r="D3390" s="11">
        <v>0</v>
      </c>
      <c r="E3390" s="11">
        <v>0</v>
      </c>
      <c r="F3390" s="11">
        <v>0</v>
      </c>
      <c r="G3390" s="11">
        <v>0</v>
      </c>
      <c r="H3390" s="11">
        <v>0</v>
      </c>
      <c r="I3390" s="11">
        <v>0</v>
      </c>
      <c r="J3390" s="11">
        <v>0</v>
      </c>
      <c r="K3390" s="11">
        <v>0</v>
      </c>
      <c r="L3390" s="11">
        <v>0</v>
      </c>
      <c r="M3390" s="11">
        <v>0</v>
      </c>
      <c r="N3390" s="11">
        <v>0</v>
      </c>
      <c r="O3390" s="11">
        <v>1</v>
      </c>
      <c r="P3390" s="11">
        <v>0</v>
      </c>
      <c r="Q3390" s="11">
        <v>2016030420</v>
      </c>
      <c r="R3390" s="11">
        <v>20</v>
      </c>
    </row>
    <row r="3391" spans="1:18">
      <c r="A3391" t="str">
        <f t="shared" si="52"/>
        <v>20-2016030420-16_18_11</v>
      </c>
      <c r="B3391" s="11" t="s">
        <v>5519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1</v>
      </c>
      <c r="P3391" s="11">
        <v>0</v>
      </c>
      <c r="Q3391" s="11">
        <v>2016030420</v>
      </c>
      <c r="R3391" s="11">
        <v>20</v>
      </c>
    </row>
    <row r="3392" spans="1:18">
      <c r="A3392" t="str">
        <f t="shared" si="52"/>
        <v>20-2016030520-10_22_38</v>
      </c>
      <c r="B3392" s="11" t="s">
        <v>5520</v>
      </c>
      <c r="C3392" s="11">
        <v>0</v>
      </c>
      <c r="D3392" s="11">
        <v>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11">
        <v>1</v>
      </c>
      <c r="P3392" s="11">
        <v>0</v>
      </c>
      <c r="Q3392" s="11">
        <v>2016030520</v>
      </c>
      <c r="R3392" s="11">
        <v>20</v>
      </c>
    </row>
    <row r="3393" spans="1:18">
      <c r="A3393" t="str">
        <f t="shared" si="52"/>
        <v>20-2016030520-10_27_38</v>
      </c>
      <c r="B3393" s="11" t="s">
        <v>5521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1</v>
      </c>
      <c r="P3393" s="11">
        <v>0</v>
      </c>
      <c r="Q3393" s="11">
        <v>2016030520</v>
      </c>
      <c r="R3393" s="11">
        <v>20</v>
      </c>
    </row>
    <row r="3394" spans="1:18">
      <c r="A3394" t="str">
        <f t="shared" ref="A3394:A3457" si="53">R3394&amp;"-"&amp;Q3394&amp;"-"&amp;B3394</f>
        <v>20-2016030520-10_32_38</v>
      </c>
      <c r="B3394" s="11" t="s">
        <v>5522</v>
      </c>
      <c r="C3394" s="11">
        <v>0</v>
      </c>
      <c r="D3394" s="11">
        <v>0</v>
      </c>
      <c r="E3394" s="11">
        <v>0</v>
      </c>
      <c r="F3394" s="11">
        <v>0</v>
      </c>
      <c r="G3394" s="11">
        <v>0</v>
      </c>
      <c r="H3394" s="11">
        <v>0</v>
      </c>
      <c r="I3394" s="11">
        <v>0</v>
      </c>
      <c r="J3394" s="11">
        <v>0</v>
      </c>
      <c r="K3394" s="11">
        <v>0</v>
      </c>
      <c r="L3394" s="11">
        <v>0</v>
      </c>
      <c r="M3394" s="11">
        <v>0</v>
      </c>
      <c r="N3394" s="11">
        <v>0</v>
      </c>
      <c r="O3394" s="11">
        <v>1</v>
      </c>
      <c r="P3394" s="11">
        <v>0</v>
      </c>
      <c r="Q3394" s="11">
        <v>2016030520</v>
      </c>
      <c r="R3394" s="11">
        <v>20</v>
      </c>
    </row>
    <row r="3395" spans="1:18">
      <c r="A3395" t="str">
        <f t="shared" si="53"/>
        <v>20-2016030520-10_47_37</v>
      </c>
      <c r="B3395" s="11" t="s">
        <v>5523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1</v>
      </c>
      <c r="P3395" s="11">
        <v>0</v>
      </c>
      <c r="Q3395" s="11">
        <v>2016030520</v>
      </c>
      <c r="R3395" s="11">
        <v>20</v>
      </c>
    </row>
    <row r="3396" spans="1:18">
      <c r="A3396" t="str">
        <f t="shared" si="53"/>
        <v>20-2016030520-11_02_36</v>
      </c>
      <c r="B3396" s="11" t="s">
        <v>5524</v>
      </c>
      <c r="C3396" s="11">
        <v>0</v>
      </c>
      <c r="D3396" s="11">
        <v>0</v>
      </c>
      <c r="E3396" s="11">
        <v>0</v>
      </c>
      <c r="F3396" s="11">
        <v>0</v>
      </c>
      <c r="G3396" s="11">
        <v>0</v>
      </c>
      <c r="H3396" s="11">
        <v>0</v>
      </c>
      <c r="I3396" s="11">
        <v>0</v>
      </c>
      <c r="J3396" s="11">
        <v>0</v>
      </c>
      <c r="K3396" s="11">
        <v>0</v>
      </c>
      <c r="L3396" s="11">
        <v>0</v>
      </c>
      <c r="M3396" s="11">
        <v>0</v>
      </c>
      <c r="N3396" s="11">
        <v>0</v>
      </c>
      <c r="O3396" s="11">
        <v>1</v>
      </c>
      <c r="P3396" s="11">
        <v>0</v>
      </c>
      <c r="Q3396" s="11">
        <v>2016030520</v>
      </c>
      <c r="R3396" s="11">
        <v>20</v>
      </c>
    </row>
    <row r="3397" spans="1:18">
      <c r="A3397" t="str">
        <f t="shared" si="53"/>
        <v>20-2016030520-11_12_36</v>
      </c>
      <c r="B3397" s="11" t="s">
        <v>5525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1</v>
      </c>
      <c r="P3397" s="11">
        <v>0</v>
      </c>
      <c r="Q3397" s="11">
        <v>2016030520</v>
      </c>
      <c r="R3397" s="11">
        <v>20</v>
      </c>
    </row>
    <row r="3398" spans="1:18">
      <c r="A3398" t="str">
        <f t="shared" si="53"/>
        <v>20-2016030520-11_17_36</v>
      </c>
      <c r="B3398" s="11" t="s">
        <v>5526</v>
      </c>
      <c r="C3398" s="11">
        <v>0</v>
      </c>
      <c r="D3398" s="11">
        <v>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  <c r="J3398" s="11">
        <v>0</v>
      </c>
      <c r="K3398" s="11">
        <v>0</v>
      </c>
      <c r="L3398" s="11">
        <v>0</v>
      </c>
      <c r="M3398" s="11">
        <v>0</v>
      </c>
      <c r="N3398" s="11">
        <v>0</v>
      </c>
      <c r="O3398" s="11">
        <v>1</v>
      </c>
      <c r="P3398" s="11">
        <v>0</v>
      </c>
      <c r="Q3398" s="11">
        <v>2016030520</v>
      </c>
      <c r="R3398" s="11">
        <v>20</v>
      </c>
    </row>
    <row r="3399" spans="1:18">
      <c r="A3399" t="str">
        <f t="shared" si="53"/>
        <v>20-2016030520-11_32_35</v>
      </c>
      <c r="B3399" s="11" t="s">
        <v>5527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1</v>
      </c>
      <c r="P3399" s="11">
        <v>0</v>
      </c>
      <c r="Q3399" s="11">
        <v>2016030520</v>
      </c>
      <c r="R3399" s="11">
        <v>20</v>
      </c>
    </row>
    <row r="3400" spans="1:18">
      <c r="A3400" t="str">
        <f t="shared" si="53"/>
        <v>20-2016030520-11_47_34</v>
      </c>
      <c r="B3400" s="11" t="s">
        <v>5528</v>
      </c>
      <c r="C3400" s="11">
        <v>0</v>
      </c>
      <c r="D3400" s="11">
        <v>0</v>
      </c>
      <c r="E3400" s="11">
        <v>0</v>
      </c>
      <c r="F3400" s="11">
        <v>0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11">
        <v>1</v>
      </c>
      <c r="P3400" s="11">
        <v>0</v>
      </c>
      <c r="Q3400" s="11">
        <v>2016030520</v>
      </c>
      <c r="R3400" s="11">
        <v>20</v>
      </c>
    </row>
    <row r="3401" spans="1:18">
      <c r="A3401" t="str">
        <f t="shared" si="53"/>
        <v>20-2016030520-11_52_34</v>
      </c>
      <c r="B3401" s="11" t="s">
        <v>5529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1</v>
      </c>
      <c r="P3401" s="11">
        <v>0</v>
      </c>
      <c r="Q3401" s="11">
        <v>2016030520</v>
      </c>
      <c r="R3401" s="11">
        <v>20</v>
      </c>
    </row>
    <row r="3402" spans="1:18">
      <c r="A3402" t="str">
        <f t="shared" si="53"/>
        <v>20-2016030520-11_57_34</v>
      </c>
      <c r="B3402" s="11" t="s">
        <v>5530</v>
      </c>
      <c r="C3402" s="11">
        <v>0</v>
      </c>
      <c r="D3402" s="11">
        <v>0</v>
      </c>
      <c r="E3402" s="11">
        <v>0</v>
      </c>
      <c r="F3402" s="11">
        <v>0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  <c r="O3402" s="11">
        <v>1</v>
      </c>
      <c r="P3402" s="11">
        <v>0</v>
      </c>
      <c r="Q3402" s="11">
        <v>2016030520</v>
      </c>
      <c r="R3402" s="11">
        <v>20</v>
      </c>
    </row>
    <row r="3403" spans="1:18">
      <c r="A3403" t="str">
        <f t="shared" si="53"/>
        <v>20-2016030520-12_02_34</v>
      </c>
      <c r="B3403" s="11" t="s">
        <v>5531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1</v>
      </c>
      <c r="P3403" s="11">
        <v>0</v>
      </c>
      <c r="Q3403" s="11">
        <v>2016030520</v>
      </c>
      <c r="R3403" s="11">
        <v>20</v>
      </c>
    </row>
    <row r="3404" spans="1:18">
      <c r="A3404" t="str">
        <f t="shared" si="53"/>
        <v>20-2016030520-12_07_33</v>
      </c>
      <c r="B3404" s="11" t="s">
        <v>5532</v>
      </c>
      <c r="C3404" s="11">
        <v>0</v>
      </c>
      <c r="D3404" s="11">
        <v>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11">
        <v>1</v>
      </c>
      <c r="P3404" s="11">
        <v>0</v>
      </c>
      <c r="Q3404" s="11">
        <v>2016030520</v>
      </c>
      <c r="R3404" s="11">
        <v>20</v>
      </c>
    </row>
    <row r="3405" spans="1:18">
      <c r="A3405" t="str">
        <f t="shared" si="53"/>
        <v>20-2016030520-12_12_33</v>
      </c>
      <c r="B3405" s="11" t="s">
        <v>5533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1</v>
      </c>
      <c r="P3405" s="11">
        <v>0</v>
      </c>
      <c r="Q3405" s="11">
        <v>2016030520</v>
      </c>
      <c r="R3405" s="11">
        <v>20</v>
      </c>
    </row>
    <row r="3406" spans="1:18">
      <c r="A3406" t="str">
        <f t="shared" si="53"/>
        <v>20-2016030520-12_27_32</v>
      </c>
      <c r="B3406" s="11" t="s">
        <v>5534</v>
      </c>
      <c r="C3406" s="11">
        <v>0</v>
      </c>
      <c r="D3406" s="11">
        <v>0</v>
      </c>
      <c r="E3406" s="11">
        <v>0</v>
      </c>
      <c r="F3406" s="11">
        <v>0</v>
      </c>
      <c r="G3406" s="11">
        <v>0</v>
      </c>
      <c r="H3406" s="11">
        <v>0</v>
      </c>
      <c r="I3406" s="11">
        <v>0</v>
      </c>
      <c r="J3406" s="11">
        <v>0</v>
      </c>
      <c r="K3406" s="11">
        <v>0</v>
      </c>
      <c r="L3406" s="11">
        <v>0</v>
      </c>
      <c r="M3406" s="11">
        <v>0</v>
      </c>
      <c r="N3406" s="11">
        <v>0</v>
      </c>
      <c r="O3406" s="11">
        <v>1</v>
      </c>
      <c r="P3406" s="11">
        <v>0</v>
      </c>
      <c r="Q3406" s="11">
        <v>2016030520</v>
      </c>
      <c r="R3406" s="11">
        <v>20</v>
      </c>
    </row>
    <row r="3407" spans="1:18">
      <c r="A3407" t="str">
        <f t="shared" si="53"/>
        <v>20-2016030520-12_32_32</v>
      </c>
      <c r="B3407" s="11" t="s">
        <v>5535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1</v>
      </c>
      <c r="P3407" s="11">
        <v>0</v>
      </c>
      <c r="Q3407" s="11">
        <v>2016030520</v>
      </c>
      <c r="R3407" s="11">
        <v>20</v>
      </c>
    </row>
    <row r="3408" spans="1:18">
      <c r="A3408" t="str">
        <f t="shared" si="53"/>
        <v>20-2016030520-12_42_32</v>
      </c>
      <c r="B3408" s="11" t="s">
        <v>5536</v>
      </c>
      <c r="C3408" s="11">
        <v>0</v>
      </c>
      <c r="D3408" s="11">
        <v>0</v>
      </c>
      <c r="E3408" s="11">
        <v>0</v>
      </c>
      <c r="F3408" s="11">
        <v>0</v>
      </c>
      <c r="G3408" s="11">
        <v>0</v>
      </c>
      <c r="H3408" s="11">
        <v>0</v>
      </c>
      <c r="I3408" s="11">
        <v>0</v>
      </c>
      <c r="J3408" s="11">
        <v>0</v>
      </c>
      <c r="K3408" s="11">
        <v>0</v>
      </c>
      <c r="L3408" s="11">
        <v>0</v>
      </c>
      <c r="M3408" s="11">
        <v>0</v>
      </c>
      <c r="N3408" s="11">
        <v>0</v>
      </c>
      <c r="O3408" s="11">
        <v>1</v>
      </c>
      <c r="P3408" s="11">
        <v>0</v>
      </c>
      <c r="Q3408" s="11">
        <v>2016030520</v>
      </c>
      <c r="R3408" s="11">
        <v>20</v>
      </c>
    </row>
    <row r="3409" spans="1:18">
      <c r="A3409" t="str">
        <f t="shared" si="53"/>
        <v>20-2016030520-12_47_32</v>
      </c>
      <c r="B3409" s="11" t="s">
        <v>5537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1</v>
      </c>
      <c r="P3409" s="11">
        <v>0</v>
      </c>
      <c r="Q3409" s="11">
        <v>2016030520</v>
      </c>
      <c r="R3409" s="11">
        <v>20</v>
      </c>
    </row>
    <row r="3410" spans="1:18">
      <c r="A3410" t="str">
        <f t="shared" si="53"/>
        <v>20-2016030520-13_02_31</v>
      </c>
      <c r="B3410" s="11" t="s">
        <v>5538</v>
      </c>
      <c r="C3410" s="11">
        <v>0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11">
        <v>1</v>
      </c>
      <c r="P3410" s="11">
        <v>0</v>
      </c>
      <c r="Q3410" s="11">
        <v>2016030520</v>
      </c>
      <c r="R3410" s="11">
        <v>20</v>
      </c>
    </row>
    <row r="3411" spans="1:18">
      <c r="A3411" t="str">
        <f t="shared" si="53"/>
        <v>20-2016030520-13_12_30</v>
      </c>
      <c r="B3411" s="11" t="s">
        <v>5539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1</v>
      </c>
      <c r="P3411" s="11">
        <v>0</v>
      </c>
      <c r="Q3411" s="11">
        <v>2016030520</v>
      </c>
      <c r="R3411" s="11">
        <v>20</v>
      </c>
    </row>
    <row r="3412" spans="1:18">
      <c r="A3412" t="str">
        <f t="shared" si="53"/>
        <v>20-2016030520-13_27_30</v>
      </c>
      <c r="B3412" s="11" t="s">
        <v>5540</v>
      </c>
      <c r="C3412" s="11">
        <v>0</v>
      </c>
      <c r="D3412" s="11">
        <v>0</v>
      </c>
      <c r="E3412" s="11">
        <v>0</v>
      </c>
      <c r="F3412" s="11">
        <v>0</v>
      </c>
      <c r="G3412" s="11">
        <v>0</v>
      </c>
      <c r="H3412" s="11">
        <v>0</v>
      </c>
      <c r="I3412" s="11">
        <v>0</v>
      </c>
      <c r="J3412" s="11">
        <v>0</v>
      </c>
      <c r="K3412" s="11">
        <v>0</v>
      </c>
      <c r="L3412" s="11">
        <v>0</v>
      </c>
      <c r="M3412" s="11">
        <v>0</v>
      </c>
      <c r="N3412" s="11">
        <v>0</v>
      </c>
      <c r="O3412" s="11">
        <v>1</v>
      </c>
      <c r="P3412" s="11">
        <v>0</v>
      </c>
      <c r="Q3412" s="11">
        <v>2016030520</v>
      </c>
      <c r="R3412" s="11">
        <v>20</v>
      </c>
    </row>
    <row r="3413" spans="1:18">
      <c r="A3413" t="str">
        <f t="shared" si="53"/>
        <v>20-2016030520-13_32_29</v>
      </c>
      <c r="B3413" s="11" t="s">
        <v>2491</v>
      </c>
      <c r="C3413" s="11">
        <v>1</v>
      </c>
      <c r="D3413" s="11">
        <v>0</v>
      </c>
      <c r="E3413" s="11">
        <v>0</v>
      </c>
      <c r="F3413" s="11">
        <v>0</v>
      </c>
      <c r="G3413" s="11">
        <v>1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2016030520</v>
      </c>
      <c r="R3413" s="11">
        <v>20</v>
      </c>
    </row>
    <row r="3414" spans="1:18">
      <c r="A3414" t="str">
        <f t="shared" si="53"/>
        <v>20-2016030520-13_37_29</v>
      </c>
      <c r="B3414" s="11" t="s">
        <v>5541</v>
      </c>
      <c r="C3414" s="11">
        <v>0</v>
      </c>
      <c r="D3414" s="11">
        <v>0</v>
      </c>
      <c r="E3414" s="11">
        <v>0</v>
      </c>
      <c r="F3414" s="11">
        <v>0</v>
      </c>
      <c r="G3414" s="11">
        <v>0</v>
      </c>
      <c r="H3414" s="11">
        <v>0</v>
      </c>
      <c r="I3414" s="11">
        <v>0</v>
      </c>
      <c r="J3414" s="11">
        <v>0</v>
      </c>
      <c r="K3414" s="11">
        <v>0</v>
      </c>
      <c r="L3414" s="11">
        <v>0</v>
      </c>
      <c r="M3414" s="11">
        <v>0</v>
      </c>
      <c r="N3414" s="11">
        <v>0</v>
      </c>
      <c r="O3414" s="11">
        <v>1</v>
      </c>
      <c r="P3414" s="11">
        <v>0</v>
      </c>
      <c r="Q3414" s="11">
        <v>2016030520</v>
      </c>
      <c r="R3414" s="11">
        <v>20</v>
      </c>
    </row>
    <row r="3415" spans="1:18">
      <c r="A3415" t="str">
        <f t="shared" si="53"/>
        <v>20-2016030520-13_42_29</v>
      </c>
      <c r="B3415" s="11" t="s">
        <v>5542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1</v>
      </c>
      <c r="P3415" s="11">
        <v>0</v>
      </c>
      <c r="Q3415" s="11">
        <v>2016030520</v>
      </c>
      <c r="R3415" s="11">
        <v>20</v>
      </c>
    </row>
    <row r="3416" spans="1:18">
      <c r="A3416" t="str">
        <f t="shared" si="53"/>
        <v>20-2016030520-13_47_29</v>
      </c>
      <c r="B3416" s="11" t="s">
        <v>5543</v>
      </c>
      <c r="C3416" s="11">
        <v>0</v>
      </c>
      <c r="D3416" s="11">
        <v>0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  <c r="O3416" s="11">
        <v>1</v>
      </c>
      <c r="P3416" s="11">
        <v>0</v>
      </c>
      <c r="Q3416" s="11">
        <v>2016030520</v>
      </c>
      <c r="R3416" s="11">
        <v>20</v>
      </c>
    </row>
    <row r="3417" spans="1:18">
      <c r="A3417" t="str">
        <f t="shared" si="53"/>
        <v>20-2016030520-16_49_34</v>
      </c>
      <c r="B3417" s="11" t="s">
        <v>4258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1</v>
      </c>
      <c r="P3417" s="11">
        <v>0</v>
      </c>
      <c r="Q3417" s="11">
        <v>2016030520</v>
      </c>
      <c r="R3417" s="11">
        <v>20</v>
      </c>
    </row>
    <row r="3418" spans="1:18">
      <c r="A3418" t="str">
        <f t="shared" si="53"/>
        <v>20-2016030520-16_54_34</v>
      </c>
      <c r="B3418" s="11" t="s">
        <v>2493</v>
      </c>
      <c r="C3418" s="11">
        <v>0</v>
      </c>
      <c r="D3418" s="11">
        <v>0</v>
      </c>
      <c r="E3418" s="11">
        <v>0</v>
      </c>
      <c r="F3418" s="11">
        <v>1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11">
        <v>1</v>
      </c>
      <c r="Q3418" s="11">
        <v>2016030520</v>
      </c>
      <c r="R3418" s="11">
        <v>20</v>
      </c>
    </row>
    <row r="3419" spans="1:18">
      <c r="A3419" t="str">
        <f t="shared" si="53"/>
        <v>20-2016030520-16_59_34</v>
      </c>
      <c r="B3419" s="11" t="s">
        <v>4259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1</v>
      </c>
      <c r="P3419" s="11">
        <v>0</v>
      </c>
      <c r="Q3419" s="11">
        <v>2016030520</v>
      </c>
      <c r="R3419" s="11">
        <v>20</v>
      </c>
    </row>
    <row r="3420" spans="1:18">
      <c r="A3420" t="str">
        <f t="shared" si="53"/>
        <v>20-2016030520-17_04_33</v>
      </c>
      <c r="B3420" s="11" t="s">
        <v>2494</v>
      </c>
      <c r="C3420" s="11">
        <v>0</v>
      </c>
      <c r="D3420" s="11">
        <v>0</v>
      </c>
      <c r="E3420" s="11">
        <v>0</v>
      </c>
      <c r="F3420" s="11">
        <v>1</v>
      </c>
      <c r="G3420" s="11">
        <v>0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1">
        <v>0</v>
      </c>
      <c r="O3420" s="11">
        <v>0</v>
      </c>
      <c r="P3420" s="11">
        <v>1</v>
      </c>
      <c r="Q3420" s="11">
        <v>2016030520</v>
      </c>
      <c r="R3420" s="11">
        <v>20</v>
      </c>
    </row>
    <row r="3421" spans="1:18">
      <c r="A3421" t="str">
        <f t="shared" si="53"/>
        <v>20-2016030620-10_37_32</v>
      </c>
      <c r="B3421" s="11" t="s">
        <v>5544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1</v>
      </c>
      <c r="P3421" s="11">
        <v>0</v>
      </c>
      <c r="Q3421" s="11">
        <v>2016030620</v>
      </c>
      <c r="R3421" s="11">
        <v>20</v>
      </c>
    </row>
    <row r="3422" spans="1:18">
      <c r="A3422" t="str">
        <f t="shared" si="53"/>
        <v>20-2016030620-10_42_31</v>
      </c>
      <c r="B3422" s="11" t="s">
        <v>2495</v>
      </c>
      <c r="C3422" s="11">
        <v>0</v>
      </c>
      <c r="D3422" s="11">
        <v>0</v>
      </c>
      <c r="E3422" s="11">
        <v>0</v>
      </c>
      <c r="F3422" s="11">
        <v>1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11">
        <v>1</v>
      </c>
      <c r="Q3422" s="11">
        <v>2016030620</v>
      </c>
      <c r="R3422" s="11">
        <v>20</v>
      </c>
    </row>
    <row r="3423" spans="1:18">
      <c r="A3423" t="str">
        <f t="shared" si="53"/>
        <v>20-2016030620-10_47_31</v>
      </c>
      <c r="B3423" s="11" t="s">
        <v>5545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1</v>
      </c>
      <c r="P3423" s="11">
        <v>0</v>
      </c>
      <c r="Q3423" s="11">
        <v>2016030620</v>
      </c>
      <c r="R3423" s="11">
        <v>20</v>
      </c>
    </row>
    <row r="3424" spans="1:18">
      <c r="A3424" t="str">
        <f t="shared" si="53"/>
        <v>20-2016030620-10_52_30</v>
      </c>
      <c r="B3424" s="11" t="s">
        <v>2496</v>
      </c>
      <c r="C3424" s="11">
        <v>0</v>
      </c>
      <c r="D3424" s="11">
        <v>0</v>
      </c>
      <c r="E3424" s="11">
        <v>0</v>
      </c>
      <c r="F3424" s="11">
        <v>1</v>
      </c>
      <c r="G3424" s="11">
        <v>0</v>
      </c>
      <c r="H3424" s="11">
        <v>0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1">
        <v>0</v>
      </c>
      <c r="O3424" s="11">
        <v>0</v>
      </c>
      <c r="P3424" s="11">
        <v>1</v>
      </c>
      <c r="Q3424" s="11">
        <v>2016030620</v>
      </c>
      <c r="R3424" s="11">
        <v>20</v>
      </c>
    </row>
    <row r="3425" spans="1:18">
      <c r="A3425" t="str">
        <f t="shared" si="53"/>
        <v>20-2016030620-10_57_30</v>
      </c>
      <c r="B3425" s="11" t="s">
        <v>5546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1</v>
      </c>
      <c r="P3425" s="11">
        <v>0</v>
      </c>
      <c r="Q3425" s="11">
        <v>2016030620</v>
      </c>
      <c r="R3425" s="11">
        <v>20</v>
      </c>
    </row>
    <row r="3426" spans="1:18">
      <c r="A3426" t="str">
        <f t="shared" si="53"/>
        <v>20-2016030620-11_02_30</v>
      </c>
      <c r="B3426" s="11" t="s">
        <v>5547</v>
      </c>
      <c r="C3426" s="11">
        <v>0</v>
      </c>
      <c r="D3426" s="11">
        <v>0</v>
      </c>
      <c r="E3426" s="11">
        <v>0</v>
      </c>
      <c r="F3426" s="11">
        <v>0</v>
      </c>
      <c r="G3426" s="11">
        <v>0</v>
      </c>
      <c r="H3426" s="11">
        <v>0</v>
      </c>
      <c r="I3426" s="11">
        <v>0</v>
      </c>
      <c r="J3426" s="11">
        <v>0</v>
      </c>
      <c r="K3426" s="11">
        <v>0</v>
      </c>
      <c r="L3426" s="11">
        <v>0</v>
      </c>
      <c r="M3426" s="11">
        <v>0</v>
      </c>
      <c r="N3426" s="11">
        <v>0</v>
      </c>
      <c r="O3426" s="11">
        <v>1</v>
      </c>
      <c r="P3426" s="11">
        <v>0</v>
      </c>
      <c r="Q3426" s="11">
        <v>2016030620</v>
      </c>
      <c r="R3426" s="11">
        <v>20</v>
      </c>
    </row>
    <row r="3427" spans="1:18">
      <c r="A3427" t="str">
        <f t="shared" si="53"/>
        <v>20-2016030620-11_07_30</v>
      </c>
      <c r="B3427" s="11" t="s">
        <v>2497</v>
      </c>
      <c r="C3427" s="11">
        <v>0</v>
      </c>
      <c r="D3427" s="11">
        <v>0</v>
      </c>
      <c r="E3427" s="11">
        <v>0</v>
      </c>
      <c r="F3427" s="11">
        <v>1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1</v>
      </c>
      <c r="Q3427" s="11">
        <v>2016030620</v>
      </c>
      <c r="R3427" s="11">
        <v>20</v>
      </c>
    </row>
    <row r="3428" spans="1:18">
      <c r="A3428" t="str">
        <f t="shared" si="53"/>
        <v>20-2016030620-11_12_29</v>
      </c>
      <c r="B3428" s="11" t="s">
        <v>2498</v>
      </c>
      <c r="C3428" s="11">
        <v>0</v>
      </c>
      <c r="D3428" s="11">
        <v>0</v>
      </c>
      <c r="E3428" s="11">
        <v>0</v>
      </c>
      <c r="F3428" s="11">
        <v>1</v>
      </c>
      <c r="G3428" s="11">
        <v>0</v>
      </c>
      <c r="H3428" s="11">
        <v>0</v>
      </c>
      <c r="I3428" s="11">
        <v>0</v>
      </c>
      <c r="J3428" s="11">
        <v>0</v>
      </c>
      <c r="K3428" s="11">
        <v>0</v>
      </c>
      <c r="L3428" s="11">
        <v>0</v>
      </c>
      <c r="M3428" s="11">
        <v>0</v>
      </c>
      <c r="N3428" s="11">
        <v>0</v>
      </c>
      <c r="O3428" s="11">
        <v>0</v>
      </c>
      <c r="P3428" s="11">
        <v>1</v>
      </c>
      <c r="Q3428" s="11">
        <v>2016030620</v>
      </c>
      <c r="R3428" s="11">
        <v>20</v>
      </c>
    </row>
    <row r="3429" spans="1:18">
      <c r="A3429" t="str">
        <f t="shared" si="53"/>
        <v>20-2016030620-11_17_29</v>
      </c>
      <c r="B3429" s="11" t="s">
        <v>5548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1</v>
      </c>
      <c r="P3429" s="11">
        <v>0</v>
      </c>
      <c r="Q3429" s="11">
        <v>2016030620</v>
      </c>
      <c r="R3429" s="11">
        <v>20</v>
      </c>
    </row>
    <row r="3430" spans="1:18">
      <c r="A3430" t="str">
        <f t="shared" si="53"/>
        <v>20-2016030620-14_41_05</v>
      </c>
      <c r="B3430" s="11" t="s">
        <v>5549</v>
      </c>
      <c r="C3430" s="11">
        <v>0</v>
      </c>
      <c r="D3430" s="11">
        <v>0</v>
      </c>
      <c r="E3430" s="11">
        <v>0</v>
      </c>
      <c r="F3430" s="11">
        <v>0</v>
      </c>
      <c r="G3430" s="11">
        <v>0</v>
      </c>
      <c r="H3430" s="11">
        <v>0</v>
      </c>
      <c r="I3430" s="11">
        <v>0</v>
      </c>
      <c r="J3430" s="11">
        <v>0</v>
      </c>
      <c r="K3430" s="11">
        <v>0</v>
      </c>
      <c r="L3430" s="11">
        <v>0</v>
      </c>
      <c r="M3430" s="11">
        <v>0</v>
      </c>
      <c r="N3430" s="11">
        <v>0</v>
      </c>
      <c r="O3430" s="11">
        <v>1</v>
      </c>
      <c r="P3430" s="11">
        <v>0</v>
      </c>
      <c r="Q3430" s="11">
        <v>2016030620</v>
      </c>
      <c r="R3430" s="11">
        <v>20</v>
      </c>
    </row>
    <row r="3431" spans="1:18">
      <c r="A3431" t="str">
        <f t="shared" si="53"/>
        <v>20-2016030620-14_46_05</v>
      </c>
      <c r="B3431" s="11" t="s">
        <v>5550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1</v>
      </c>
      <c r="P3431" s="11">
        <v>0</v>
      </c>
      <c r="Q3431" s="11">
        <v>2016030620</v>
      </c>
      <c r="R3431" s="11">
        <v>20</v>
      </c>
    </row>
    <row r="3432" spans="1:18">
      <c r="A3432" t="str">
        <f t="shared" si="53"/>
        <v>20-2016030620-14_51_04</v>
      </c>
      <c r="B3432" s="11" t="s">
        <v>5551</v>
      </c>
      <c r="C3432" s="11">
        <v>0</v>
      </c>
      <c r="D3432" s="11">
        <v>0</v>
      </c>
      <c r="E3432" s="11">
        <v>0</v>
      </c>
      <c r="F3432" s="11">
        <v>0</v>
      </c>
      <c r="G3432" s="11">
        <v>0</v>
      </c>
      <c r="H3432" s="11">
        <v>0</v>
      </c>
      <c r="I3432" s="11">
        <v>0</v>
      </c>
      <c r="J3432" s="11">
        <v>0</v>
      </c>
      <c r="K3432" s="11">
        <v>0</v>
      </c>
      <c r="L3432" s="11">
        <v>0</v>
      </c>
      <c r="M3432" s="11">
        <v>0</v>
      </c>
      <c r="N3432" s="11">
        <v>0</v>
      </c>
      <c r="O3432" s="11">
        <v>1</v>
      </c>
      <c r="P3432" s="11">
        <v>0</v>
      </c>
      <c r="Q3432" s="11">
        <v>2016030620</v>
      </c>
      <c r="R3432" s="11">
        <v>20</v>
      </c>
    </row>
    <row r="3433" spans="1:18">
      <c r="A3433" t="str">
        <f t="shared" si="53"/>
        <v>20-2016030620-14_56_04</v>
      </c>
      <c r="B3433" s="11" t="s">
        <v>5552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1</v>
      </c>
      <c r="P3433" s="11">
        <v>0</v>
      </c>
      <c r="Q3433" s="11">
        <v>2016030620</v>
      </c>
      <c r="R3433" s="11">
        <v>20</v>
      </c>
    </row>
    <row r="3434" spans="1:18">
      <c r="A3434" t="str">
        <f t="shared" si="53"/>
        <v>20-2016030620-15_01_04</v>
      </c>
      <c r="B3434" s="11" t="s">
        <v>2499</v>
      </c>
      <c r="C3434" s="11">
        <v>0</v>
      </c>
      <c r="D3434" s="11">
        <v>0</v>
      </c>
      <c r="E3434" s="11">
        <v>0</v>
      </c>
      <c r="F3434" s="11">
        <v>1</v>
      </c>
      <c r="G3434" s="11">
        <v>0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11">
        <v>1</v>
      </c>
      <c r="Q3434" s="11">
        <v>2016030620</v>
      </c>
      <c r="R3434" s="11">
        <v>20</v>
      </c>
    </row>
    <row r="3435" spans="1:18">
      <c r="A3435" t="str">
        <f t="shared" si="53"/>
        <v>20-2016030620-22_20_31</v>
      </c>
      <c r="B3435" s="11" t="s">
        <v>5553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1</v>
      </c>
      <c r="P3435" s="11">
        <v>0</v>
      </c>
      <c r="Q3435" s="11">
        <v>2016030620</v>
      </c>
      <c r="R3435" s="11">
        <v>20</v>
      </c>
    </row>
    <row r="3436" spans="1:18">
      <c r="A3436" t="str">
        <f t="shared" si="53"/>
        <v>20-2016030620-22_25_30</v>
      </c>
      <c r="B3436" s="11" t="s">
        <v>5554</v>
      </c>
      <c r="C3436" s="11">
        <v>0</v>
      </c>
      <c r="D3436" s="11">
        <v>0</v>
      </c>
      <c r="E3436" s="11">
        <v>0</v>
      </c>
      <c r="F3436" s="11">
        <v>0</v>
      </c>
      <c r="G3436" s="11">
        <v>0</v>
      </c>
      <c r="H3436" s="11">
        <v>0</v>
      </c>
      <c r="I3436" s="11">
        <v>0</v>
      </c>
      <c r="J3436" s="11">
        <v>0</v>
      </c>
      <c r="K3436" s="11">
        <v>0</v>
      </c>
      <c r="L3436" s="11">
        <v>0</v>
      </c>
      <c r="M3436" s="11">
        <v>0</v>
      </c>
      <c r="N3436" s="11">
        <v>0</v>
      </c>
      <c r="O3436" s="11">
        <v>1</v>
      </c>
      <c r="P3436" s="11">
        <v>0</v>
      </c>
      <c r="Q3436" s="11">
        <v>2016030620</v>
      </c>
      <c r="R3436" s="11">
        <v>20</v>
      </c>
    </row>
    <row r="3437" spans="1:18">
      <c r="A3437" t="str">
        <f t="shared" si="53"/>
        <v>20-2016030620-22_30_30</v>
      </c>
      <c r="B3437" s="11" t="s">
        <v>5555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1</v>
      </c>
      <c r="P3437" s="11">
        <v>0</v>
      </c>
      <c r="Q3437" s="11">
        <v>2016030620</v>
      </c>
      <c r="R3437" s="11">
        <v>20</v>
      </c>
    </row>
    <row r="3438" spans="1:18">
      <c r="A3438" t="str">
        <f t="shared" si="53"/>
        <v>20-2016030620-22_35_30</v>
      </c>
      <c r="B3438" s="11" t="s">
        <v>5556</v>
      </c>
      <c r="C3438" s="11">
        <v>0</v>
      </c>
      <c r="D3438" s="11">
        <v>0</v>
      </c>
      <c r="E3438" s="11">
        <v>0</v>
      </c>
      <c r="F3438" s="11">
        <v>0</v>
      </c>
      <c r="G3438" s="11">
        <v>0</v>
      </c>
      <c r="H3438" s="11">
        <v>0</v>
      </c>
      <c r="I3438" s="11">
        <v>0</v>
      </c>
      <c r="J3438" s="11">
        <v>0</v>
      </c>
      <c r="K3438" s="11">
        <v>0</v>
      </c>
      <c r="L3438" s="11">
        <v>0</v>
      </c>
      <c r="M3438" s="11">
        <v>0</v>
      </c>
      <c r="N3438" s="11">
        <v>0</v>
      </c>
      <c r="O3438" s="11">
        <v>1</v>
      </c>
      <c r="P3438" s="11">
        <v>0</v>
      </c>
      <c r="Q3438" s="11">
        <v>2016030620</v>
      </c>
      <c r="R3438" s="11">
        <v>20</v>
      </c>
    </row>
    <row r="3439" spans="1:18">
      <c r="A3439" t="str">
        <f t="shared" si="53"/>
        <v>20-2016030620-22_40_30</v>
      </c>
      <c r="B3439" s="11" t="s">
        <v>5557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1</v>
      </c>
      <c r="P3439" s="11">
        <v>0</v>
      </c>
      <c r="Q3439" s="11">
        <v>2016030620</v>
      </c>
      <c r="R3439" s="11">
        <v>20</v>
      </c>
    </row>
    <row r="3440" spans="1:18">
      <c r="A3440" t="str">
        <f t="shared" si="53"/>
        <v>20-2016030620-22_45_29</v>
      </c>
      <c r="B3440" s="11" t="s">
        <v>5558</v>
      </c>
      <c r="C3440" s="11">
        <v>0</v>
      </c>
      <c r="D3440" s="11">
        <v>0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11">
        <v>1</v>
      </c>
      <c r="P3440" s="11">
        <v>0</v>
      </c>
      <c r="Q3440" s="11">
        <v>2016030620</v>
      </c>
      <c r="R3440" s="11">
        <v>20</v>
      </c>
    </row>
    <row r="3441" spans="1:18">
      <c r="A3441" t="str">
        <f t="shared" si="53"/>
        <v>20-2016030620-22_50_29</v>
      </c>
      <c r="B3441" s="11" t="s">
        <v>5559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1</v>
      </c>
      <c r="P3441" s="11">
        <v>0</v>
      </c>
      <c r="Q3441" s="11">
        <v>2016030620</v>
      </c>
      <c r="R3441" s="11">
        <v>20</v>
      </c>
    </row>
    <row r="3442" spans="1:18">
      <c r="A3442" t="str">
        <f t="shared" si="53"/>
        <v>20-2016030620-22_55_29</v>
      </c>
      <c r="B3442" s="11" t="s">
        <v>5560</v>
      </c>
      <c r="C3442" s="11">
        <v>0</v>
      </c>
      <c r="D3442" s="11">
        <v>0</v>
      </c>
      <c r="E3442" s="11">
        <v>0</v>
      </c>
      <c r="F3442" s="11">
        <v>0</v>
      </c>
      <c r="G3442" s="11">
        <v>0</v>
      </c>
      <c r="H3442" s="11">
        <v>0</v>
      </c>
      <c r="I3442" s="11">
        <v>0</v>
      </c>
      <c r="J3442" s="11">
        <v>0</v>
      </c>
      <c r="K3442" s="11">
        <v>0</v>
      </c>
      <c r="L3442" s="11">
        <v>0</v>
      </c>
      <c r="M3442" s="11">
        <v>0</v>
      </c>
      <c r="N3442" s="11">
        <v>0</v>
      </c>
      <c r="O3442" s="11">
        <v>1</v>
      </c>
      <c r="P3442" s="11">
        <v>0</v>
      </c>
      <c r="Q3442" s="11">
        <v>2016030620</v>
      </c>
      <c r="R3442" s="11">
        <v>20</v>
      </c>
    </row>
    <row r="3443" spans="1:18">
      <c r="A3443" t="str">
        <f t="shared" si="53"/>
        <v>20-2016030620-23_00_29</v>
      </c>
      <c r="B3443" s="11" t="s">
        <v>5561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1</v>
      </c>
      <c r="P3443" s="11">
        <v>0</v>
      </c>
      <c r="Q3443" s="11">
        <v>2016030620</v>
      </c>
      <c r="R3443" s="11">
        <v>20</v>
      </c>
    </row>
    <row r="3444" spans="1:18">
      <c r="A3444" t="str">
        <f t="shared" si="53"/>
        <v>20-2016030620-23_05_28</v>
      </c>
      <c r="B3444" s="11" t="s">
        <v>5562</v>
      </c>
      <c r="C3444" s="11">
        <v>0</v>
      </c>
      <c r="D3444" s="11">
        <v>0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1</v>
      </c>
      <c r="P3444" s="11">
        <v>0</v>
      </c>
      <c r="Q3444" s="11">
        <v>2016030620</v>
      </c>
      <c r="R3444" s="11">
        <v>20</v>
      </c>
    </row>
    <row r="3445" spans="1:18">
      <c r="A3445" t="str">
        <f t="shared" si="53"/>
        <v>20-2016030620-23_10_28</v>
      </c>
      <c r="B3445" s="11" t="s">
        <v>5563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1</v>
      </c>
      <c r="P3445" s="11">
        <v>0</v>
      </c>
      <c r="Q3445" s="11">
        <v>2016030620</v>
      </c>
      <c r="R3445" s="11">
        <v>20</v>
      </c>
    </row>
    <row r="3446" spans="1:18">
      <c r="A3446" t="str">
        <f t="shared" si="53"/>
        <v>20-2016030720-08_26_38</v>
      </c>
      <c r="B3446" s="11" t="s">
        <v>5564</v>
      </c>
      <c r="C3446" s="11">
        <v>0</v>
      </c>
      <c r="D3446" s="11">
        <v>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1</v>
      </c>
      <c r="P3446" s="11">
        <v>0</v>
      </c>
      <c r="Q3446" s="11">
        <v>2016030720</v>
      </c>
      <c r="R3446" s="11">
        <v>20</v>
      </c>
    </row>
    <row r="3447" spans="1:18">
      <c r="A3447" t="str">
        <f t="shared" si="53"/>
        <v>20-2016030720-08_31_37</v>
      </c>
      <c r="B3447" s="11" t="s">
        <v>2501</v>
      </c>
      <c r="C3447" s="11">
        <v>0</v>
      </c>
      <c r="D3447" s="11">
        <v>0</v>
      </c>
      <c r="E3447" s="11">
        <v>0</v>
      </c>
      <c r="F3447" s="11">
        <v>1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1</v>
      </c>
      <c r="Q3447" s="11">
        <v>2016030720</v>
      </c>
      <c r="R3447" s="11">
        <v>20</v>
      </c>
    </row>
    <row r="3448" spans="1:18">
      <c r="A3448" t="str">
        <f t="shared" si="53"/>
        <v>20-2016030720-08_36_37</v>
      </c>
      <c r="B3448" s="11" t="s">
        <v>2503</v>
      </c>
      <c r="C3448" s="11">
        <v>0</v>
      </c>
      <c r="D3448" s="11">
        <v>0</v>
      </c>
      <c r="E3448" s="11">
        <v>0</v>
      </c>
      <c r="F3448" s="11">
        <v>1</v>
      </c>
      <c r="G3448" s="11">
        <v>0</v>
      </c>
      <c r="H3448" s="11">
        <v>0</v>
      </c>
      <c r="I3448" s="11">
        <v>0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11">
        <v>1</v>
      </c>
      <c r="Q3448" s="11">
        <v>2016030720</v>
      </c>
      <c r="R3448" s="11">
        <v>20</v>
      </c>
    </row>
    <row r="3449" spans="1:18">
      <c r="A3449" t="str">
        <f t="shared" si="53"/>
        <v>20-2016030720-15_02_07</v>
      </c>
      <c r="B3449" s="11" t="s">
        <v>5565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1</v>
      </c>
      <c r="P3449" s="11">
        <v>0</v>
      </c>
      <c r="Q3449" s="11">
        <v>2016030720</v>
      </c>
      <c r="R3449" s="11">
        <v>20</v>
      </c>
    </row>
    <row r="3450" spans="1:18">
      <c r="A3450" t="str">
        <f t="shared" si="53"/>
        <v>20-2016030720-15_07_06</v>
      </c>
      <c r="B3450" s="11" t="s">
        <v>2505</v>
      </c>
      <c r="C3450" s="11">
        <v>0</v>
      </c>
      <c r="D3450" s="11">
        <v>0</v>
      </c>
      <c r="E3450" s="11">
        <v>0</v>
      </c>
      <c r="F3450" s="11">
        <v>1</v>
      </c>
      <c r="G3450" s="11">
        <v>0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11">
        <v>1</v>
      </c>
      <c r="Q3450" s="11">
        <v>2016030720</v>
      </c>
      <c r="R3450" s="11">
        <v>20</v>
      </c>
    </row>
    <row r="3451" spans="1:18">
      <c r="A3451" t="str">
        <f t="shared" si="53"/>
        <v>20-2016030720-15_12_06</v>
      </c>
      <c r="B3451" s="11" t="s">
        <v>2506</v>
      </c>
      <c r="C3451" s="11">
        <v>0</v>
      </c>
      <c r="D3451" s="11">
        <v>0</v>
      </c>
      <c r="E3451" s="11">
        <v>0</v>
      </c>
      <c r="F3451" s="11">
        <v>1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1</v>
      </c>
      <c r="Q3451" s="11">
        <v>2016030720</v>
      </c>
      <c r="R3451" s="11">
        <v>20</v>
      </c>
    </row>
    <row r="3452" spans="1:18">
      <c r="A3452" t="str">
        <f t="shared" si="53"/>
        <v>20-2016030720-15_17_06</v>
      </c>
      <c r="B3452" s="11" t="s">
        <v>2508</v>
      </c>
      <c r="C3452" s="11">
        <v>0</v>
      </c>
      <c r="D3452" s="11">
        <v>0</v>
      </c>
      <c r="E3452" s="11">
        <v>0</v>
      </c>
      <c r="F3452" s="11">
        <v>1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11">
        <v>0</v>
      </c>
      <c r="P3452" s="11">
        <v>1</v>
      </c>
      <c r="Q3452" s="11">
        <v>2016030720</v>
      </c>
      <c r="R3452" s="11">
        <v>20</v>
      </c>
    </row>
    <row r="3453" spans="1:18">
      <c r="A3453" t="str">
        <f t="shared" si="53"/>
        <v>20-2016030720-15_22_06</v>
      </c>
      <c r="B3453" s="11" t="s">
        <v>2510</v>
      </c>
      <c r="C3453" s="11">
        <v>0</v>
      </c>
      <c r="D3453" s="11">
        <v>0</v>
      </c>
      <c r="E3453" s="11">
        <v>0</v>
      </c>
      <c r="F3453" s="11">
        <v>1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1</v>
      </c>
      <c r="Q3453" s="11">
        <v>2016030720</v>
      </c>
      <c r="R3453" s="11">
        <v>20</v>
      </c>
    </row>
    <row r="3454" spans="1:18">
      <c r="A3454" t="str">
        <f t="shared" si="53"/>
        <v>20-2016030720-15_27_05</v>
      </c>
      <c r="B3454" s="11" t="s">
        <v>2511</v>
      </c>
      <c r="C3454" s="11">
        <v>0</v>
      </c>
      <c r="D3454" s="11">
        <v>0</v>
      </c>
      <c r="E3454" s="11">
        <v>0</v>
      </c>
      <c r="F3454" s="11">
        <v>1</v>
      </c>
      <c r="G3454" s="11">
        <v>0</v>
      </c>
      <c r="H3454" s="11">
        <v>0</v>
      </c>
      <c r="I3454" s="11">
        <v>0</v>
      </c>
      <c r="J3454" s="11">
        <v>0</v>
      </c>
      <c r="K3454" s="11">
        <v>0</v>
      </c>
      <c r="L3454" s="11">
        <v>0</v>
      </c>
      <c r="M3454" s="11">
        <v>0</v>
      </c>
      <c r="N3454" s="11">
        <v>0</v>
      </c>
      <c r="O3454" s="11">
        <v>0</v>
      </c>
      <c r="P3454" s="11">
        <v>1</v>
      </c>
      <c r="Q3454" s="11">
        <v>2016030720</v>
      </c>
      <c r="R3454" s="11">
        <v>20</v>
      </c>
    </row>
    <row r="3455" spans="1:18">
      <c r="A3455" t="str">
        <f t="shared" si="53"/>
        <v>20-2016030720-15_32_05</v>
      </c>
      <c r="B3455" s="11" t="s">
        <v>5566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1</v>
      </c>
      <c r="P3455" s="11">
        <v>0</v>
      </c>
      <c r="Q3455" s="11">
        <v>2016030720</v>
      </c>
      <c r="R3455" s="11">
        <v>20</v>
      </c>
    </row>
    <row r="3456" spans="1:18">
      <c r="A3456" t="str">
        <f t="shared" si="53"/>
        <v>20-2016030720-15_37_05</v>
      </c>
      <c r="B3456" s="11" t="s">
        <v>2513</v>
      </c>
      <c r="C3456" s="11">
        <v>0</v>
      </c>
      <c r="D3456" s="11">
        <v>0</v>
      </c>
      <c r="E3456" s="11">
        <v>0</v>
      </c>
      <c r="F3456" s="11">
        <v>1</v>
      </c>
      <c r="G3456" s="11">
        <v>0</v>
      </c>
      <c r="H3456" s="11">
        <v>0</v>
      </c>
      <c r="I3456" s="11">
        <v>0</v>
      </c>
      <c r="J3456" s="11">
        <v>0</v>
      </c>
      <c r="K3456" s="11">
        <v>0</v>
      </c>
      <c r="L3456" s="11">
        <v>0</v>
      </c>
      <c r="M3456" s="11">
        <v>0</v>
      </c>
      <c r="N3456" s="11">
        <v>0</v>
      </c>
      <c r="O3456" s="11">
        <v>0</v>
      </c>
      <c r="P3456" s="11">
        <v>1</v>
      </c>
      <c r="Q3456" s="11">
        <v>2016030720</v>
      </c>
      <c r="R3456" s="11">
        <v>20</v>
      </c>
    </row>
    <row r="3457" spans="1:18">
      <c r="A3457" t="str">
        <f t="shared" si="53"/>
        <v>20-2016030720-15_42_05</v>
      </c>
      <c r="B3457" s="11" t="s">
        <v>2514</v>
      </c>
      <c r="C3457" s="11">
        <v>0</v>
      </c>
      <c r="D3457" s="11">
        <v>0</v>
      </c>
      <c r="E3457" s="11">
        <v>0</v>
      </c>
      <c r="F3457" s="11">
        <v>1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1</v>
      </c>
      <c r="Q3457" s="11">
        <v>2016030720</v>
      </c>
      <c r="R3457" s="11">
        <v>20</v>
      </c>
    </row>
    <row r="3458" spans="1:18">
      <c r="A3458" t="str">
        <f t="shared" ref="A3458:A3521" si="54">R3458&amp;"-"&amp;Q3458&amp;"-"&amp;B3458</f>
        <v>20-2016030720-15_47_05</v>
      </c>
      <c r="B3458" s="11" t="s">
        <v>2515</v>
      </c>
      <c r="C3458" s="11">
        <v>0</v>
      </c>
      <c r="D3458" s="11">
        <v>0</v>
      </c>
      <c r="E3458" s="11">
        <v>0</v>
      </c>
      <c r="F3458" s="11">
        <v>1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11">
        <v>0</v>
      </c>
      <c r="P3458" s="11">
        <v>1</v>
      </c>
      <c r="Q3458" s="11">
        <v>2016030720</v>
      </c>
      <c r="R3458" s="11">
        <v>20</v>
      </c>
    </row>
    <row r="3459" spans="1:18">
      <c r="A3459" t="str">
        <f t="shared" si="54"/>
        <v>20-2016030720-15_52_04</v>
      </c>
      <c r="B3459" s="11" t="s">
        <v>2517</v>
      </c>
      <c r="C3459" s="11">
        <v>0</v>
      </c>
      <c r="D3459" s="11">
        <v>0</v>
      </c>
      <c r="E3459" s="11">
        <v>0</v>
      </c>
      <c r="F3459" s="11">
        <v>1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1</v>
      </c>
      <c r="Q3459" s="11">
        <v>2016030720</v>
      </c>
      <c r="R3459" s="11">
        <v>20</v>
      </c>
    </row>
    <row r="3460" spans="1:18">
      <c r="A3460" t="str">
        <f t="shared" si="54"/>
        <v>20-2016030720-15_57_04</v>
      </c>
      <c r="B3460" s="11" t="s">
        <v>2519</v>
      </c>
      <c r="C3460" s="11">
        <v>0</v>
      </c>
      <c r="D3460" s="11">
        <v>0</v>
      </c>
      <c r="E3460" s="11">
        <v>0</v>
      </c>
      <c r="F3460" s="11">
        <v>1</v>
      </c>
      <c r="G3460" s="11">
        <v>0</v>
      </c>
      <c r="H3460" s="11">
        <v>0</v>
      </c>
      <c r="I3460" s="11">
        <v>0</v>
      </c>
      <c r="J3460" s="11">
        <v>0</v>
      </c>
      <c r="K3460" s="11">
        <v>0</v>
      </c>
      <c r="L3460" s="11">
        <v>0</v>
      </c>
      <c r="M3460" s="11">
        <v>0</v>
      </c>
      <c r="N3460" s="11">
        <v>0</v>
      </c>
      <c r="O3460" s="11">
        <v>0</v>
      </c>
      <c r="P3460" s="11">
        <v>1</v>
      </c>
      <c r="Q3460" s="11">
        <v>2016030720</v>
      </c>
      <c r="R3460" s="11">
        <v>20</v>
      </c>
    </row>
    <row r="3461" spans="1:18">
      <c r="A3461" t="str">
        <f t="shared" si="54"/>
        <v>20-2016030720-16_02_04</v>
      </c>
      <c r="B3461" s="11" t="s">
        <v>5567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1</v>
      </c>
      <c r="P3461" s="11">
        <v>0</v>
      </c>
      <c r="Q3461" s="11">
        <v>2016030720</v>
      </c>
      <c r="R3461" s="11">
        <v>20</v>
      </c>
    </row>
    <row r="3462" spans="1:18">
      <c r="A3462" t="str">
        <f t="shared" si="54"/>
        <v>20-2016030720-16_07_04</v>
      </c>
      <c r="B3462" s="11" t="s">
        <v>5568</v>
      </c>
      <c r="C3462" s="11">
        <v>0</v>
      </c>
      <c r="D3462" s="11">
        <v>0</v>
      </c>
      <c r="E3462" s="11">
        <v>0</v>
      </c>
      <c r="F3462" s="11">
        <v>0</v>
      </c>
      <c r="G3462" s="11">
        <v>0</v>
      </c>
      <c r="H3462" s="11">
        <v>0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11">
        <v>1</v>
      </c>
      <c r="P3462" s="11">
        <v>0</v>
      </c>
      <c r="Q3462" s="11">
        <v>2016030720</v>
      </c>
      <c r="R3462" s="11">
        <v>20</v>
      </c>
    </row>
    <row r="3463" spans="1:18">
      <c r="A3463" t="str">
        <f t="shared" si="54"/>
        <v>20-2016030720-16_12_03</v>
      </c>
      <c r="B3463" s="11" t="s">
        <v>5569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1</v>
      </c>
      <c r="P3463" s="11">
        <v>0</v>
      </c>
      <c r="Q3463" s="11">
        <v>2016030720</v>
      </c>
      <c r="R3463" s="11">
        <v>20</v>
      </c>
    </row>
    <row r="3464" spans="1:18">
      <c r="A3464" t="str">
        <f t="shared" si="54"/>
        <v>20-2016030720-16_17_03</v>
      </c>
      <c r="B3464" s="11" t="s">
        <v>5570</v>
      </c>
      <c r="C3464" s="11">
        <v>0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11">
        <v>1</v>
      </c>
      <c r="P3464" s="11">
        <v>0</v>
      </c>
      <c r="Q3464" s="11">
        <v>2016030720</v>
      </c>
      <c r="R3464" s="11">
        <v>20</v>
      </c>
    </row>
    <row r="3465" spans="1:18">
      <c r="A3465" t="str">
        <f t="shared" si="54"/>
        <v>20-2016030720-16_22_03</v>
      </c>
      <c r="B3465" s="11" t="s">
        <v>5571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1</v>
      </c>
      <c r="P3465" s="11">
        <v>0</v>
      </c>
      <c r="Q3465" s="11">
        <v>2016030720</v>
      </c>
      <c r="R3465" s="11">
        <v>20</v>
      </c>
    </row>
    <row r="3466" spans="1:18">
      <c r="A3466" t="str">
        <f t="shared" si="54"/>
        <v>20-2016030720-16_27_03</v>
      </c>
      <c r="B3466" s="11" t="s">
        <v>5572</v>
      </c>
      <c r="C3466" s="11">
        <v>0</v>
      </c>
      <c r="D3466" s="11">
        <v>0</v>
      </c>
      <c r="E3466" s="11">
        <v>0</v>
      </c>
      <c r="F3466" s="11">
        <v>0</v>
      </c>
      <c r="G3466" s="11"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1">
        <v>0</v>
      </c>
      <c r="O3466" s="11">
        <v>1</v>
      </c>
      <c r="P3466" s="11">
        <v>0</v>
      </c>
      <c r="Q3466" s="11">
        <v>2016030720</v>
      </c>
      <c r="R3466" s="11">
        <v>20</v>
      </c>
    </row>
    <row r="3467" spans="1:18">
      <c r="A3467" t="str">
        <f t="shared" si="54"/>
        <v>20-2016030720-16_32_02</v>
      </c>
      <c r="B3467" s="11" t="s">
        <v>5573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1</v>
      </c>
      <c r="P3467" s="11">
        <v>0</v>
      </c>
      <c r="Q3467" s="11">
        <v>2016030720</v>
      </c>
      <c r="R3467" s="11">
        <v>20</v>
      </c>
    </row>
    <row r="3468" spans="1:18">
      <c r="A3468" t="str">
        <f t="shared" si="54"/>
        <v>20-2016030720-16_37_02</v>
      </c>
      <c r="B3468" s="11" t="s">
        <v>5574</v>
      </c>
      <c r="C3468" s="11">
        <v>0</v>
      </c>
      <c r="D3468" s="11">
        <v>0</v>
      </c>
      <c r="E3468" s="11">
        <v>0</v>
      </c>
      <c r="F3468" s="11">
        <v>0</v>
      </c>
      <c r="G3468" s="11">
        <v>0</v>
      </c>
      <c r="H3468" s="11">
        <v>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1">
        <v>0</v>
      </c>
      <c r="O3468" s="11">
        <v>1</v>
      </c>
      <c r="P3468" s="11">
        <v>0</v>
      </c>
      <c r="Q3468" s="11">
        <v>2016030720</v>
      </c>
      <c r="R3468" s="11">
        <v>20</v>
      </c>
    </row>
    <row r="3469" spans="1:18">
      <c r="A3469" t="str">
        <f t="shared" si="54"/>
        <v>20-2016030720-16_42_02</v>
      </c>
      <c r="B3469" s="11" t="s">
        <v>5575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1</v>
      </c>
      <c r="P3469" s="11">
        <v>0</v>
      </c>
      <c r="Q3469" s="11">
        <v>2016030720</v>
      </c>
      <c r="R3469" s="11">
        <v>20</v>
      </c>
    </row>
    <row r="3470" spans="1:18">
      <c r="A3470" t="str">
        <f t="shared" si="54"/>
        <v>20-2016030720-16_47_02</v>
      </c>
      <c r="B3470" s="11" t="s">
        <v>5576</v>
      </c>
      <c r="C3470" s="11">
        <v>0</v>
      </c>
      <c r="D3470" s="11">
        <v>0</v>
      </c>
      <c r="E3470" s="11">
        <v>0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11">
        <v>1</v>
      </c>
      <c r="P3470" s="11">
        <v>0</v>
      </c>
      <c r="Q3470" s="11">
        <v>2016030720</v>
      </c>
      <c r="R3470" s="11">
        <v>20</v>
      </c>
    </row>
    <row r="3471" spans="1:18">
      <c r="A3471" t="str">
        <f t="shared" si="54"/>
        <v>20-2016030720-16_52_02</v>
      </c>
      <c r="B3471" s="11" t="s">
        <v>5577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1</v>
      </c>
      <c r="P3471" s="11">
        <v>0</v>
      </c>
      <c r="Q3471" s="11">
        <v>2016030720</v>
      </c>
      <c r="R3471" s="11">
        <v>20</v>
      </c>
    </row>
    <row r="3472" spans="1:18">
      <c r="A3472" t="str">
        <f t="shared" si="54"/>
        <v>20-2016030720-16_57_01</v>
      </c>
      <c r="B3472" s="11" t="s">
        <v>5578</v>
      </c>
      <c r="C3472" s="11">
        <v>0</v>
      </c>
      <c r="D3472" s="11">
        <v>0</v>
      </c>
      <c r="E3472" s="11">
        <v>0</v>
      </c>
      <c r="F3472" s="11">
        <v>0</v>
      </c>
      <c r="G3472" s="11">
        <v>0</v>
      </c>
      <c r="H3472" s="11">
        <v>0</v>
      </c>
      <c r="I3472" s="11">
        <v>0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11">
        <v>1</v>
      </c>
      <c r="P3472" s="11">
        <v>0</v>
      </c>
      <c r="Q3472" s="11">
        <v>2016030720</v>
      </c>
      <c r="R3472" s="11">
        <v>20</v>
      </c>
    </row>
    <row r="3473" spans="1:18">
      <c r="A3473" t="str">
        <f t="shared" si="54"/>
        <v>20-2016030720-17_02_01</v>
      </c>
      <c r="B3473" s="11" t="s">
        <v>5579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1</v>
      </c>
      <c r="P3473" s="11">
        <v>0</v>
      </c>
      <c r="Q3473" s="11">
        <v>2016030720</v>
      </c>
      <c r="R3473" s="11">
        <v>20</v>
      </c>
    </row>
    <row r="3474" spans="1:18">
      <c r="A3474" t="str">
        <f t="shared" si="54"/>
        <v>20-2016030720-17_07_01</v>
      </c>
      <c r="B3474" s="11" t="s">
        <v>5580</v>
      </c>
      <c r="C3474" s="11">
        <v>0</v>
      </c>
      <c r="D3474" s="11">
        <v>0</v>
      </c>
      <c r="E3474" s="11">
        <v>0</v>
      </c>
      <c r="F3474" s="11">
        <v>0</v>
      </c>
      <c r="G3474" s="11">
        <v>0</v>
      </c>
      <c r="H3474" s="11">
        <v>0</v>
      </c>
      <c r="I3474" s="11">
        <v>0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11">
        <v>1</v>
      </c>
      <c r="P3474" s="11">
        <v>0</v>
      </c>
      <c r="Q3474" s="11">
        <v>2016030720</v>
      </c>
      <c r="R3474" s="11">
        <v>20</v>
      </c>
    </row>
    <row r="3475" spans="1:18">
      <c r="A3475" t="str">
        <f t="shared" si="54"/>
        <v>20-2016030720-17_12_01</v>
      </c>
      <c r="B3475" s="11" t="s">
        <v>5581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1</v>
      </c>
      <c r="P3475" s="11">
        <v>0</v>
      </c>
      <c r="Q3475" s="11">
        <v>2016030720</v>
      </c>
      <c r="R3475" s="11">
        <v>20</v>
      </c>
    </row>
    <row r="3476" spans="1:18">
      <c r="A3476" t="str">
        <f t="shared" si="54"/>
        <v>20-2016030720-17_17_00</v>
      </c>
      <c r="B3476" s="11" t="s">
        <v>5582</v>
      </c>
      <c r="C3476" s="11">
        <v>0</v>
      </c>
      <c r="D3476" s="11">
        <v>0</v>
      </c>
      <c r="E3476" s="11">
        <v>0</v>
      </c>
      <c r="F3476" s="11">
        <v>0</v>
      </c>
      <c r="G3476" s="11">
        <v>0</v>
      </c>
      <c r="H3476" s="11">
        <v>0</v>
      </c>
      <c r="I3476" s="11">
        <v>0</v>
      </c>
      <c r="J3476" s="11">
        <v>0</v>
      </c>
      <c r="K3476" s="11">
        <v>0</v>
      </c>
      <c r="L3476" s="11">
        <v>0</v>
      </c>
      <c r="M3476" s="11">
        <v>0</v>
      </c>
      <c r="N3476" s="11">
        <v>0</v>
      </c>
      <c r="O3476" s="11">
        <v>1</v>
      </c>
      <c r="P3476" s="11">
        <v>0</v>
      </c>
      <c r="Q3476" s="11">
        <v>2016030720</v>
      </c>
      <c r="R3476" s="11">
        <v>20</v>
      </c>
    </row>
    <row r="3477" spans="1:18">
      <c r="A3477" t="str">
        <f t="shared" si="54"/>
        <v>20-2016030720-17_22_00</v>
      </c>
      <c r="B3477" s="11" t="s">
        <v>5583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1</v>
      </c>
      <c r="P3477" s="11">
        <v>0</v>
      </c>
      <c r="Q3477" s="11">
        <v>2016030720</v>
      </c>
      <c r="R3477" s="11">
        <v>20</v>
      </c>
    </row>
    <row r="3478" spans="1:18">
      <c r="A3478" t="str">
        <f t="shared" si="54"/>
        <v>20-2016030720-17_27_00</v>
      </c>
      <c r="B3478" s="11" t="s">
        <v>5584</v>
      </c>
      <c r="C3478" s="11">
        <v>0</v>
      </c>
      <c r="D3478" s="11">
        <v>0</v>
      </c>
      <c r="E3478" s="11">
        <v>0</v>
      </c>
      <c r="F3478" s="11">
        <v>0</v>
      </c>
      <c r="G3478" s="11">
        <v>0</v>
      </c>
      <c r="H3478" s="11">
        <v>0</v>
      </c>
      <c r="I3478" s="11">
        <v>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11">
        <v>1</v>
      </c>
      <c r="P3478" s="11">
        <v>0</v>
      </c>
      <c r="Q3478" s="11">
        <v>2016030720</v>
      </c>
      <c r="R3478" s="11">
        <v>20</v>
      </c>
    </row>
    <row r="3479" spans="1:18">
      <c r="A3479" t="str">
        <f t="shared" si="54"/>
        <v>20-2016030720-17_32_00</v>
      </c>
      <c r="B3479" s="11" t="s">
        <v>5585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1</v>
      </c>
      <c r="P3479" s="11">
        <v>0</v>
      </c>
      <c r="Q3479" s="11">
        <v>2016030720</v>
      </c>
      <c r="R3479" s="11">
        <v>20</v>
      </c>
    </row>
    <row r="3480" spans="1:18">
      <c r="A3480" t="str">
        <f t="shared" si="54"/>
        <v>20-2016030720-17_37_00</v>
      </c>
      <c r="B3480" s="11" t="s">
        <v>5586</v>
      </c>
      <c r="C3480" s="11">
        <v>0</v>
      </c>
      <c r="D3480" s="11">
        <v>0</v>
      </c>
      <c r="E3480" s="11">
        <v>0</v>
      </c>
      <c r="F3480" s="11">
        <v>0</v>
      </c>
      <c r="G3480" s="11">
        <v>0</v>
      </c>
      <c r="H3480" s="11">
        <v>0</v>
      </c>
      <c r="I3480" s="11">
        <v>0</v>
      </c>
      <c r="J3480" s="11">
        <v>0</v>
      </c>
      <c r="K3480" s="11">
        <v>0</v>
      </c>
      <c r="L3480" s="11">
        <v>0</v>
      </c>
      <c r="M3480" s="11">
        <v>0</v>
      </c>
      <c r="N3480" s="11">
        <v>0</v>
      </c>
      <c r="O3480" s="11">
        <v>1</v>
      </c>
      <c r="P3480" s="11">
        <v>0</v>
      </c>
      <c r="Q3480" s="11">
        <v>2016030720</v>
      </c>
      <c r="R3480" s="11">
        <v>20</v>
      </c>
    </row>
    <row r="3481" spans="1:18">
      <c r="A3481" t="str">
        <f t="shared" si="54"/>
        <v>20-2016030720-17_41_59</v>
      </c>
      <c r="B3481" s="11" t="s">
        <v>5587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1</v>
      </c>
      <c r="P3481" s="11">
        <v>0</v>
      </c>
      <c r="Q3481" s="11">
        <v>2016030720</v>
      </c>
      <c r="R3481" s="11">
        <v>20</v>
      </c>
    </row>
    <row r="3482" spans="1:18">
      <c r="A3482" t="str">
        <f t="shared" si="54"/>
        <v>20-2016030720-17_46_59</v>
      </c>
      <c r="B3482" s="11" t="s">
        <v>5588</v>
      </c>
      <c r="C3482" s="11">
        <v>0</v>
      </c>
      <c r="D3482" s="11">
        <v>0</v>
      </c>
      <c r="E3482" s="11">
        <v>0</v>
      </c>
      <c r="F3482" s="11">
        <v>0</v>
      </c>
      <c r="G3482" s="11">
        <v>0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0</v>
      </c>
      <c r="N3482" s="11">
        <v>0</v>
      </c>
      <c r="O3482" s="11">
        <v>1</v>
      </c>
      <c r="P3482" s="11">
        <v>0</v>
      </c>
      <c r="Q3482" s="11">
        <v>2016030720</v>
      </c>
      <c r="R3482" s="11">
        <v>20</v>
      </c>
    </row>
    <row r="3483" spans="1:18">
      <c r="A3483" t="str">
        <f t="shared" si="54"/>
        <v>20-2016030720-17_51_59</v>
      </c>
      <c r="B3483" s="11" t="s">
        <v>5589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1</v>
      </c>
      <c r="P3483" s="11">
        <v>0</v>
      </c>
      <c r="Q3483" s="11">
        <v>2016030720</v>
      </c>
      <c r="R3483" s="11">
        <v>20</v>
      </c>
    </row>
    <row r="3484" spans="1:18">
      <c r="A3484" t="str">
        <f t="shared" si="54"/>
        <v>20-2016030720-17_56_59</v>
      </c>
      <c r="B3484" s="11" t="s">
        <v>5590</v>
      </c>
      <c r="C3484" s="11">
        <v>0</v>
      </c>
      <c r="D3484" s="11">
        <v>0</v>
      </c>
      <c r="E3484" s="11">
        <v>0</v>
      </c>
      <c r="F3484" s="11">
        <v>0</v>
      </c>
      <c r="G3484" s="11">
        <v>0</v>
      </c>
      <c r="H3484" s="11">
        <v>0</v>
      </c>
      <c r="I3484" s="11">
        <v>0</v>
      </c>
      <c r="J3484" s="11">
        <v>0</v>
      </c>
      <c r="K3484" s="11">
        <v>0</v>
      </c>
      <c r="L3484" s="11">
        <v>0</v>
      </c>
      <c r="M3484" s="11">
        <v>0</v>
      </c>
      <c r="N3484" s="11">
        <v>0</v>
      </c>
      <c r="O3484" s="11">
        <v>1</v>
      </c>
      <c r="P3484" s="11">
        <v>0</v>
      </c>
      <c r="Q3484" s="11">
        <v>2016030720</v>
      </c>
      <c r="R3484" s="11">
        <v>20</v>
      </c>
    </row>
    <row r="3485" spans="1:18">
      <c r="A3485" t="str">
        <f t="shared" si="54"/>
        <v>20-2016030720-18_01_58</v>
      </c>
      <c r="B3485" s="11" t="s">
        <v>5591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1</v>
      </c>
      <c r="P3485" s="11">
        <v>0</v>
      </c>
      <c r="Q3485" s="11">
        <v>2016030720</v>
      </c>
      <c r="R3485" s="11">
        <v>20</v>
      </c>
    </row>
    <row r="3486" spans="1:18">
      <c r="A3486" t="str">
        <f t="shared" si="54"/>
        <v>20-2016030720-18_06_58</v>
      </c>
      <c r="B3486" s="11" t="s">
        <v>5592</v>
      </c>
      <c r="C3486" s="11">
        <v>0</v>
      </c>
      <c r="D3486" s="11">
        <v>0</v>
      </c>
      <c r="E3486" s="11">
        <v>0</v>
      </c>
      <c r="F3486" s="11">
        <v>0</v>
      </c>
      <c r="G3486" s="11">
        <v>0</v>
      </c>
      <c r="H3486" s="11">
        <v>0</v>
      </c>
      <c r="I3486" s="11">
        <v>0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11">
        <v>1</v>
      </c>
      <c r="P3486" s="11">
        <v>0</v>
      </c>
      <c r="Q3486" s="11">
        <v>2016030720</v>
      </c>
      <c r="R3486" s="11">
        <v>20</v>
      </c>
    </row>
    <row r="3487" spans="1:18">
      <c r="A3487" t="str">
        <f t="shared" si="54"/>
        <v>20-2016030720-18_11_58</v>
      </c>
      <c r="B3487" s="11" t="s">
        <v>5593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1</v>
      </c>
      <c r="P3487" s="11">
        <v>0</v>
      </c>
      <c r="Q3487" s="11">
        <v>2016030720</v>
      </c>
      <c r="R3487" s="11">
        <v>20</v>
      </c>
    </row>
    <row r="3488" spans="1:18">
      <c r="A3488" t="str">
        <f t="shared" si="54"/>
        <v>20-2016030720-18_16_58</v>
      </c>
      <c r="B3488" s="11" t="s">
        <v>5594</v>
      </c>
      <c r="C3488" s="11">
        <v>0</v>
      </c>
      <c r="D3488" s="11">
        <v>0</v>
      </c>
      <c r="E3488" s="11">
        <v>0</v>
      </c>
      <c r="F3488" s="11">
        <v>0</v>
      </c>
      <c r="G3488" s="11">
        <v>0</v>
      </c>
      <c r="H3488" s="11">
        <v>0</v>
      </c>
      <c r="I3488" s="11">
        <v>0</v>
      </c>
      <c r="J3488" s="11">
        <v>0</v>
      </c>
      <c r="K3488" s="11">
        <v>0</v>
      </c>
      <c r="L3488" s="11">
        <v>0</v>
      </c>
      <c r="M3488" s="11">
        <v>0</v>
      </c>
      <c r="N3488" s="11">
        <v>0</v>
      </c>
      <c r="O3488" s="11">
        <v>1</v>
      </c>
      <c r="P3488" s="11">
        <v>0</v>
      </c>
      <c r="Q3488" s="11">
        <v>2016030720</v>
      </c>
      <c r="R3488" s="11">
        <v>20</v>
      </c>
    </row>
    <row r="3489" spans="1:18">
      <c r="A3489" t="str">
        <f t="shared" si="54"/>
        <v>20-2016030720-18_21_58</v>
      </c>
      <c r="B3489" s="11" t="s">
        <v>5595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1</v>
      </c>
      <c r="P3489" s="11">
        <v>0</v>
      </c>
      <c r="Q3489" s="11">
        <v>2016030720</v>
      </c>
      <c r="R3489" s="11">
        <v>20</v>
      </c>
    </row>
    <row r="3490" spans="1:18">
      <c r="A3490" t="str">
        <f t="shared" si="54"/>
        <v>20-2016030720-18_26_57</v>
      </c>
      <c r="B3490" s="11" t="s">
        <v>5596</v>
      </c>
      <c r="C3490" s="11">
        <v>0</v>
      </c>
      <c r="D3490" s="11">
        <v>0</v>
      </c>
      <c r="E3490" s="11">
        <v>0</v>
      </c>
      <c r="F3490" s="11">
        <v>0</v>
      </c>
      <c r="G3490" s="11">
        <v>0</v>
      </c>
      <c r="H3490" s="11">
        <v>0</v>
      </c>
      <c r="I3490" s="11">
        <v>0</v>
      </c>
      <c r="J3490" s="11">
        <v>0</v>
      </c>
      <c r="K3490" s="11">
        <v>0</v>
      </c>
      <c r="L3490" s="11">
        <v>0</v>
      </c>
      <c r="M3490" s="11">
        <v>0</v>
      </c>
      <c r="N3490" s="11">
        <v>0</v>
      </c>
      <c r="O3490" s="11">
        <v>1</v>
      </c>
      <c r="P3490" s="11">
        <v>0</v>
      </c>
      <c r="Q3490" s="11">
        <v>2016030720</v>
      </c>
      <c r="R3490" s="11">
        <v>20</v>
      </c>
    </row>
    <row r="3491" spans="1:18">
      <c r="A3491" t="str">
        <f t="shared" si="54"/>
        <v>20-2016030720-18_31_57</v>
      </c>
      <c r="B3491" s="11" t="s">
        <v>5597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1</v>
      </c>
      <c r="P3491" s="11">
        <v>0</v>
      </c>
      <c r="Q3491" s="11">
        <v>2016030720</v>
      </c>
      <c r="R3491" s="11">
        <v>20</v>
      </c>
    </row>
    <row r="3492" spans="1:18">
      <c r="A3492" t="str">
        <f t="shared" si="54"/>
        <v>20-2016030720-18_36_57</v>
      </c>
      <c r="B3492" s="11" t="s">
        <v>5598</v>
      </c>
      <c r="C3492" s="11">
        <v>0</v>
      </c>
      <c r="D3492" s="11">
        <v>0</v>
      </c>
      <c r="E3492" s="11">
        <v>0</v>
      </c>
      <c r="F3492" s="11">
        <v>0</v>
      </c>
      <c r="G3492" s="11">
        <v>0</v>
      </c>
      <c r="H3492" s="11">
        <v>0</v>
      </c>
      <c r="I3492" s="11">
        <v>0</v>
      </c>
      <c r="J3492" s="11">
        <v>0</v>
      </c>
      <c r="K3492" s="11">
        <v>0</v>
      </c>
      <c r="L3492" s="11">
        <v>0</v>
      </c>
      <c r="M3492" s="11">
        <v>0</v>
      </c>
      <c r="N3492" s="11">
        <v>0</v>
      </c>
      <c r="O3492" s="11">
        <v>1</v>
      </c>
      <c r="P3492" s="11">
        <v>0</v>
      </c>
      <c r="Q3492" s="11">
        <v>2016030720</v>
      </c>
      <c r="R3492" s="11">
        <v>20</v>
      </c>
    </row>
    <row r="3493" spans="1:18">
      <c r="A3493" t="str">
        <f t="shared" si="54"/>
        <v>20-2016030720-18_41_57</v>
      </c>
      <c r="B3493" s="11" t="s">
        <v>5599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1</v>
      </c>
      <c r="P3493" s="11">
        <v>0</v>
      </c>
      <c r="Q3493" s="11">
        <v>2016030720</v>
      </c>
      <c r="R3493" s="11">
        <v>20</v>
      </c>
    </row>
    <row r="3494" spans="1:18">
      <c r="A3494" t="str">
        <f t="shared" si="54"/>
        <v>20-2016030720-18_46_56</v>
      </c>
      <c r="B3494" s="11" t="s">
        <v>5600</v>
      </c>
      <c r="C3494" s="11">
        <v>0</v>
      </c>
      <c r="D3494" s="11">
        <v>0</v>
      </c>
      <c r="E3494" s="11">
        <v>0</v>
      </c>
      <c r="F3494" s="11">
        <v>0</v>
      </c>
      <c r="G3494" s="11">
        <v>0</v>
      </c>
      <c r="H3494" s="11">
        <v>0</v>
      </c>
      <c r="I3494" s="11">
        <v>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11">
        <v>1</v>
      </c>
      <c r="P3494" s="11">
        <v>0</v>
      </c>
      <c r="Q3494" s="11">
        <v>2016030720</v>
      </c>
      <c r="R3494" s="11">
        <v>20</v>
      </c>
    </row>
    <row r="3495" spans="1:18">
      <c r="A3495" t="str">
        <f t="shared" si="54"/>
        <v>20-2016030720-18_51_56</v>
      </c>
      <c r="B3495" s="11" t="s">
        <v>5601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1</v>
      </c>
      <c r="P3495" s="11">
        <v>0</v>
      </c>
      <c r="Q3495" s="11">
        <v>2016030720</v>
      </c>
      <c r="R3495" s="11">
        <v>20</v>
      </c>
    </row>
    <row r="3496" spans="1:18">
      <c r="A3496" t="str">
        <f t="shared" si="54"/>
        <v>20-2016030720-18_56_56</v>
      </c>
      <c r="B3496" s="11" t="s">
        <v>5602</v>
      </c>
      <c r="C3496" s="11">
        <v>0</v>
      </c>
      <c r="D3496" s="11">
        <v>0</v>
      </c>
      <c r="E3496" s="11">
        <v>0</v>
      </c>
      <c r="F3496" s="11">
        <v>0</v>
      </c>
      <c r="G3496" s="11">
        <v>0</v>
      </c>
      <c r="H3496" s="11">
        <v>0</v>
      </c>
      <c r="I3496" s="11">
        <v>0</v>
      </c>
      <c r="J3496" s="11">
        <v>0</v>
      </c>
      <c r="K3496" s="11">
        <v>0</v>
      </c>
      <c r="L3496" s="11">
        <v>0</v>
      </c>
      <c r="M3496" s="11">
        <v>0</v>
      </c>
      <c r="N3496" s="11">
        <v>0</v>
      </c>
      <c r="O3496" s="11">
        <v>1</v>
      </c>
      <c r="P3496" s="11">
        <v>0</v>
      </c>
      <c r="Q3496" s="11">
        <v>2016030720</v>
      </c>
      <c r="R3496" s="11">
        <v>20</v>
      </c>
    </row>
    <row r="3497" spans="1:18">
      <c r="A3497" t="str">
        <f t="shared" si="54"/>
        <v>20-2016030720-19_01_56</v>
      </c>
      <c r="B3497" s="11" t="s">
        <v>5603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1</v>
      </c>
      <c r="P3497" s="11">
        <v>0</v>
      </c>
      <c r="Q3497" s="11">
        <v>2016030720</v>
      </c>
      <c r="R3497" s="11">
        <v>20</v>
      </c>
    </row>
    <row r="3498" spans="1:18">
      <c r="A3498" t="str">
        <f t="shared" si="54"/>
        <v>20-2016030720-19_06_55</v>
      </c>
      <c r="B3498" s="11" t="s">
        <v>5604</v>
      </c>
      <c r="C3498" s="11">
        <v>0</v>
      </c>
      <c r="D3498" s="11">
        <v>0</v>
      </c>
      <c r="E3498" s="11">
        <v>0</v>
      </c>
      <c r="F3498" s="11">
        <v>0</v>
      </c>
      <c r="G3498" s="11">
        <v>0</v>
      </c>
      <c r="H3498" s="11">
        <v>0</v>
      </c>
      <c r="I3498" s="11">
        <v>0</v>
      </c>
      <c r="J3498" s="11">
        <v>0</v>
      </c>
      <c r="K3498" s="11">
        <v>0</v>
      </c>
      <c r="L3498" s="11">
        <v>0</v>
      </c>
      <c r="M3498" s="11">
        <v>0</v>
      </c>
      <c r="N3498" s="11">
        <v>0</v>
      </c>
      <c r="O3498" s="11">
        <v>1</v>
      </c>
      <c r="P3498" s="11">
        <v>0</v>
      </c>
      <c r="Q3498" s="11">
        <v>2016030720</v>
      </c>
      <c r="R3498" s="11">
        <v>20</v>
      </c>
    </row>
    <row r="3499" spans="1:18">
      <c r="A3499" t="str">
        <f t="shared" si="54"/>
        <v>20-2016030720-19_11_55</v>
      </c>
      <c r="B3499" s="11" t="s">
        <v>5605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1</v>
      </c>
      <c r="P3499" s="11">
        <v>0</v>
      </c>
      <c r="Q3499" s="11">
        <v>2016030720</v>
      </c>
      <c r="R3499" s="11">
        <v>20</v>
      </c>
    </row>
    <row r="3500" spans="1:18">
      <c r="A3500" t="str">
        <f t="shared" si="54"/>
        <v>20-2016030720-19_16_55</v>
      </c>
      <c r="B3500" s="11" t="s">
        <v>5606</v>
      </c>
      <c r="C3500" s="11">
        <v>0</v>
      </c>
      <c r="D3500" s="11">
        <v>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11">
        <v>1</v>
      </c>
      <c r="P3500" s="11">
        <v>0</v>
      </c>
      <c r="Q3500" s="11">
        <v>2016030720</v>
      </c>
      <c r="R3500" s="11">
        <v>20</v>
      </c>
    </row>
    <row r="3501" spans="1:18">
      <c r="A3501" t="str">
        <f t="shared" si="54"/>
        <v>20-2016030720-19_21_55</v>
      </c>
      <c r="B3501" s="11" t="s">
        <v>5607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1</v>
      </c>
      <c r="P3501" s="11">
        <v>0</v>
      </c>
      <c r="Q3501" s="11">
        <v>2016030720</v>
      </c>
      <c r="R3501" s="11">
        <v>20</v>
      </c>
    </row>
    <row r="3502" spans="1:18">
      <c r="A3502" t="str">
        <f t="shared" si="54"/>
        <v>20-2016030720-19_26_55</v>
      </c>
      <c r="B3502" s="11" t="s">
        <v>5608</v>
      </c>
      <c r="C3502" s="11">
        <v>0</v>
      </c>
      <c r="D3502" s="11">
        <v>0</v>
      </c>
      <c r="E3502" s="11">
        <v>0</v>
      </c>
      <c r="F3502" s="11">
        <v>0</v>
      </c>
      <c r="G3502" s="11">
        <v>0</v>
      </c>
      <c r="H3502" s="11">
        <v>0</v>
      </c>
      <c r="I3502" s="11">
        <v>0</v>
      </c>
      <c r="J3502" s="11">
        <v>0</v>
      </c>
      <c r="K3502" s="11">
        <v>0</v>
      </c>
      <c r="L3502" s="11">
        <v>0</v>
      </c>
      <c r="M3502" s="11">
        <v>0</v>
      </c>
      <c r="N3502" s="11">
        <v>0</v>
      </c>
      <c r="O3502" s="11">
        <v>1</v>
      </c>
      <c r="P3502" s="11">
        <v>0</v>
      </c>
      <c r="Q3502" s="11">
        <v>2016030720</v>
      </c>
      <c r="R3502" s="11">
        <v>20</v>
      </c>
    </row>
    <row r="3503" spans="1:18">
      <c r="A3503" t="str">
        <f t="shared" si="54"/>
        <v>20-2016030720-19_31_54</v>
      </c>
      <c r="B3503" s="11" t="s">
        <v>5609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1</v>
      </c>
      <c r="P3503" s="11">
        <v>0</v>
      </c>
      <c r="Q3503" s="11">
        <v>2016030720</v>
      </c>
      <c r="R3503" s="11">
        <v>20</v>
      </c>
    </row>
    <row r="3504" spans="1:18">
      <c r="A3504" t="str">
        <f t="shared" si="54"/>
        <v>21-2016031021-12_59_51</v>
      </c>
      <c r="B3504" s="11" t="s">
        <v>2520</v>
      </c>
      <c r="C3504" s="11">
        <v>0</v>
      </c>
      <c r="D3504" s="11">
        <v>0</v>
      </c>
      <c r="E3504" s="11">
        <v>0</v>
      </c>
      <c r="F3504" s="11">
        <v>1</v>
      </c>
      <c r="G3504" s="11">
        <v>0</v>
      </c>
      <c r="H3504" s="11">
        <v>0</v>
      </c>
      <c r="I3504" s="11">
        <v>0</v>
      </c>
      <c r="J3504" s="11">
        <v>0</v>
      </c>
      <c r="K3504" s="11">
        <v>0</v>
      </c>
      <c r="L3504" s="11">
        <v>0</v>
      </c>
      <c r="M3504" s="11">
        <v>0</v>
      </c>
      <c r="N3504" s="11">
        <v>0</v>
      </c>
      <c r="O3504" s="11">
        <v>0</v>
      </c>
      <c r="P3504" s="11">
        <v>1</v>
      </c>
      <c r="Q3504" s="11">
        <v>2016031021</v>
      </c>
      <c r="R3504" s="11">
        <v>21</v>
      </c>
    </row>
    <row r="3505" spans="1:18">
      <c r="A3505" t="str">
        <f t="shared" si="54"/>
        <v>21-2016031021-13_04_51</v>
      </c>
      <c r="B3505" s="11" t="s">
        <v>2521</v>
      </c>
      <c r="C3505" s="11">
        <v>0</v>
      </c>
      <c r="D3505" s="11">
        <v>0</v>
      </c>
      <c r="E3505" s="11">
        <v>0</v>
      </c>
      <c r="F3505" s="11">
        <v>1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1</v>
      </c>
      <c r="Q3505" s="11">
        <v>2016031021</v>
      </c>
      <c r="R3505" s="11">
        <v>21</v>
      </c>
    </row>
    <row r="3506" spans="1:18">
      <c r="A3506" t="str">
        <f t="shared" si="54"/>
        <v>21-2016031021-13_09_50</v>
      </c>
      <c r="B3506" s="11" t="s">
        <v>2522</v>
      </c>
      <c r="C3506" s="11">
        <v>0</v>
      </c>
      <c r="D3506" s="11">
        <v>0</v>
      </c>
      <c r="E3506" s="11">
        <v>0</v>
      </c>
      <c r="F3506" s="11">
        <v>1</v>
      </c>
      <c r="G3506" s="11">
        <v>0</v>
      </c>
      <c r="H3506" s="11">
        <v>0</v>
      </c>
      <c r="I3506" s="11">
        <v>0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11">
        <v>0</v>
      </c>
      <c r="P3506" s="11">
        <v>1</v>
      </c>
      <c r="Q3506" s="11">
        <v>2016031021</v>
      </c>
      <c r="R3506" s="11">
        <v>21</v>
      </c>
    </row>
    <row r="3507" spans="1:18">
      <c r="A3507" t="str">
        <f t="shared" si="54"/>
        <v>21-2016031021-13_14_50</v>
      </c>
      <c r="B3507" s="11" t="s">
        <v>2523</v>
      </c>
      <c r="C3507" s="11">
        <v>0</v>
      </c>
      <c r="D3507" s="11">
        <v>0</v>
      </c>
      <c r="E3507" s="11">
        <v>0</v>
      </c>
      <c r="F3507" s="11">
        <v>1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1</v>
      </c>
      <c r="Q3507" s="11">
        <v>2016031021</v>
      </c>
      <c r="R3507" s="11">
        <v>21</v>
      </c>
    </row>
    <row r="3508" spans="1:18">
      <c r="A3508" t="str">
        <f t="shared" si="54"/>
        <v>21-2016031021-13_19_50</v>
      </c>
      <c r="B3508" s="11" t="s">
        <v>2524</v>
      </c>
      <c r="C3508" s="11">
        <v>0</v>
      </c>
      <c r="D3508" s="11">
        <v>0</v>
      </c>
      <c r="E3508" s="11">
        <v>0</v>
      </c>
      <c r="F3508" s="11">
        <v>1</v>
      </c>
      <c r="G3508" s="11">
        <v>0</v>
      </c>
      <c r="H3508" s="11">
        <v>0</v>
      </c>
      <c r="I3508" s="11">
        <v>0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11">
        <v>0</v>
      </c>
      <c r="P3508" s="11">
        <v>1</v>
      </c>
      <c r="Q3508" s="11">
        <v>2016031021</v>
      </c>
      <c r="R3508" s="11">
        <v>21</v>
      </c>
    </row>
    <row r="3509" spans="1:18">
      <c r="A3509" t="str">
        <f t="shared" si="54"/>
        <v>21-2016031021-13_24_50</v>
      </c>
      <c r="B3509" s="11" t="s">
        <v>2526</v>
      </c>
      <c r="C3509" s="11">
        <v>0</v>
      </c>
      <c r="D3509" s="11">
        <v>0</v>
      </c>
      <c r="E3509" s="11">
        <v>0</v>
      </c>
      <c r="F3509" s="11">
        <v>1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1</v>
      </c>
      <c r="Q3509" s="11">
        <v>2016031021</v>
      </c>
      <c r="R3509" s="11">
        <v>21</v>
      </c>
    </row>
    <row r="3510" spans="1:18">
      <c r="A3510" t="str">
        <f t="shared" si="54"/>
        <v>21-2016031021-13_29_50</v>
      </c>
      <c r="B3510" s="11" t="s">
        <v>2528</v>
      </c>
      <c r="C3510" s="11">
        <v>0</v>
      </c>
      <c r="D3510" s="11">
        <v>0</v>
      </c>
      <c r="E3510" s="11">
        <v>0</v>
      </c>
      <c r="F3510" s="11">
        <v>1</v>
      </c>
      <c r="G3510" s="11">
        <v>0</v>
      </c>
      <c r="H3510" s="11">
        <v>0</v>
      </c>
      <c r="I3510" s="11">
        <v>0</v>
      </c>
      <c r="J3510" s="11">
        <v>0</v>
      </c>
      <c r="K3510" s="11">
        <v>0</v>
      </c>
      <c r="L3510" s="11">
        <v>0</v>
      </c>
      <c r="M3510" s="11">
        <v>0</v>
      </c>
      <c r="N3510" s="11">
        <v>0</v>
      </c>
      <c r="O3510" s="11">
        <v>0</v>
      </c>
      <c r="P3510" s="11">
        <v>1</v>
      </c>
      <c r="Q3510" s="11">
        <v>2016031021</v>
      </c>
      <c r="R3510" s="11">
        <v>21</v>
      </c>
    </row>
    <row r="3511" spans="1:18">
      <c r="A3511" t="str">
        <f t="shared" si="54"/>
        <v>21-2016031021-13_34_49</v>
      </c>
      <c r="B3511" s="11" t="s">
        <v>2530</v>
      </c>
      <c r="C3511" s="11">
        <v>0</v>
      </c>
      <c r="D3511" s="11">
        <v>0</v>
      </c>
      <c r="E3511" s="11">
        <v>0</v>
      </c>
      <c r="F3511" s="11">
        <v>1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1</v>
      </c>
      <c r="Q3511" s="11">
        <v>2016031021</v>
      </c>
      <c r="R3511" s="11">
        <v>21</v>
      </c>
    </row>
    <row r="3512" spans="1:18">
      <c r="A3512" t="str">
        <f t="shared" si="54"/>
        <v>21-2016031021-13_39_49</v>
      </c>
      <c r="B3512" s="11" t="s">
        <v>2531</v>
      </c>
      <c r="C3512" s="11">
        <v>0</v>
      </c>
      <c r="D3512" s="11">
        <v>0</v>
      </c>
      <c r="E3512" s="11">
        <v>0</v>
      </c>
      <c r="F3512" s="11">
        <v>1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11">
        <v>1</v>
      </c>
      <c r="Q3512" s="11">
        <v>2016031021</v>
      </c>
      <c r="R3512" s="11">
        <v>21</v>
      </c>
    </row>
    <row r="3513" spans="1:18">
      <c r="A3513" t="str">
        <f t="shared" si="54"/>
        <v>21-2016031021-13_44_49</v>
      </c>
      <c r="B3513" s="11" t="s">
        <v>2533</v>
      </c>
      <c r="C3513" s="11">
        <v>0</v>
      </c>
      <c r="D3513" s="11">
        <v>0</v>
      </c>
      <c r="E3513" s="11">
        <v>0</v>
      </c>
      <c r="F3513" s="11">
        <v>1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1</v>
      </c>
      <c r="Q3513" s="11">
        <v>2016031021</v>
      </c>
      <c r="R3513" s="11">
        <v>21</v>
      </c>
    </row>
    <row r="3514" spans="1:18">
      <c r="A3514" t="str">
        <f t="shared" si="54"/>
        <v>21-2016031021-13_49_49</v>
      </c>
      <c r="B3514" s="11" t="s">
        <v>2536</v>
      </c>
      <c r="C3514" s="11">
        <v>0</v>
      </c>
      <c r="D3514" s="11">
        <v>0</v>
      </c>
      <c r="E3514" s="11">
        <v>0</v>
      </c>
      <c r="F3514" s="11">
        <v>1</v>
      </c>
      <c r="G3514" s="11">
        <v>0</v>
      </c>
      <c r="H3514" s="11">
        <v>0</v>
      </c>
      <c r="I3514" s="11">
        <v>0</v>
      </c>
      <c r="J3514" s="11">
        <v>0</v>
      </c>
      <c r="K3514" s="11">
        <v>0</v>
      </c>
      <c r="L3514" s="11">
        <v>0</v>
      </c>
      <c r="M3514" s="11">
        <v>0</v>
      </c>
      <c r="N3514" s="11">
        <v>0</v>
      </c>
      <c r="O3514" s="11">
        <v>0</v>
      </c>
      <c r="P3514" s="11">
        <v>1</v>
      </c>
      <c r="Q3514" s="11">
        <v>2016031021</v>
      </c>
      <c r="R3514" s="11">
        <v>21</v>
      </c>
    </row>
    <row r="3515" spans="1:18">
      <c r="A3515" t="str">
        <f t="shared" si="54"/>
        <v>21-2016031021-13_54_48</v>
      </c>
      <c r="B3515" s="11" t="s">
        <v>2538</v>
      </c>
      <c r="C3515" s="11">
        <v>0</v>
      </c>
      <c r="D3515" s="11">
        <v>0</v>
      </c>
      <c r="E3515" s="11">
        <v>0</v>
      </c>
      <c r="F3515" s="11">
        <v>1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1</v>
      </c>
      <c r="Q3515" s="11">
        <v>2016031021</v>
      </c>
      <c r="R3515" s="11">
        <v>21</v>
      </c>
    </row>
    <row r="3516" spans="1:18">
      <c r="A3516" t="str">
        <f t="shared" si="54"/>
        <v>21-2016031021-13_59_48</v>
      </c>
      <c r="B3516" s="11" t="s">
        <v>2539</v>
      </c>
      <c r="C3516" s="11">
        <v>0</v>
      </c>
      <c r="D3516" s="11">
        <v>0</v>
      </c>
      <c r="E3516" s="11">
        <v>0</v>
      </c>
      <c r="F3516" s="11">
        <v>0</v>
      </c>
      <c r="G3516" s="11">
        <v>0</v>
      </c>
      <c r="H3516" s="11">
        <v>0</v>
      </c>
      <c r="I3516" s="11">
        <v>0</v>
      </c>
      <c r="J3516" s="11">
        <v>0</v>
      </c>
      <c r="K3516" s="11">
        <v>0</v>
      </c>
      <c r="L3516" s="11">
        <v>0</v>
      </c>
      <c r="M3516" s="11">
        <v>0</v>
      </c>
      <c r="N3516" s="11">
        <v>1</v>
      </c>
      <c r="O3516" s="11">
        <v>0</v>
      </c>
      <c r="P3516" s="11">
        <v>0</v>
      </c>
      <c r="Q3516" s="11">
        <v>2016031021</v>
      </c>
      <c r="R3516" s="11">
        <v>21</v>
      </c>
    </row>
    <row r="3517" spans="1:18">
      <c r="A3517" t="str">
        <f t="shared" si="54"/>
        <v>21-2016031021-14_04_48</v>
      </c>
      <c r="B3517" s="11" t="s">
        <v>2540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1</v>
      </c>
      <c r="N3517" s="11">
        <v>0</v>
      </c>
      <c r="O3517" s="11">
        <v>0</v>
      </c>
      <c r="P3517" s="11">
        <v>1</v>
      </c>
      <c r="Q3517" s="11">
        <v>2016031021</v>
      </c>
      <c r="R3517" s="11">
        <v>21</v>
      </c>
    </row>
    <row r="3518" spans="1:18">
      <c r="A3518" t="str">
        <f t="shared" si="54"/>
        <v>21-2016031021-14_09_48</v>
      </c>
      <c r="B3518" s="11" t="s">
        <v>2541</v>
      </c>
      <c r="C3518" s="11">
        <v>0</v>
      </c>
      <c r="D3518" s="11">
        <v>1</v>
      </c>
      <c r="E3518" s="11">
        <v>0</v>
      </c>
      <c r="F3518" s="11">
        <v>1</v>
      </c>
      <c r="G3518" s="11">
        <v>0</v>
      </c>
      <c r="H3518" s="11">
        <v>0</v>
      </c>
      <c r="I3518" s="11">
        <v>0</v>
      </c>
      <c r="J3518" s="11">
        <v>0</v>
      </c>
      <c r="K3518" s="11">
        <v>0</v>
      </c>
      <c r="L3518" s="11">
        <v>1</v>
      </c>
      <c r="M3518" s="11">
        <v>1</v>
      </c>
      <c r="N3518" s="11">
        <v>0</v>
      </c>
      <c r="O3518" s="11">
        <v>0</v>
      </c>
      <c r="P3518" s="11">
        <v>0</v>
      </c>
      <c r="Q3518" s="11">
        <v>2016031021</v>
      </c>
      <c r="R3518" s="11">
        <v>21</v>
      </c>
    </row>
    <row r="3519" spans="1:18">
      <c r="A3519" t="str">
        <f t="shared" si="54"/>
        <v>21-2016031021-14_14_48</v>
      </c>
      <c r="B3519" s="11" t="s">
        <v>2542</v>
      </c>
      <c r="C3519" s="11">
        <v>0</v>
      </c>
      <c r="D3519" s="11">
        <v>0</v>
      </c>
      <c r="E3519" s="11">
        <v>0</v>
      </c>
      <c r="F3519" s="11">
        <v>1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1</v>
      </c>
      <c r="Q3519" s="11">
        <v>2016031021</v>
      </c>
      <c r="R3519" s="11">
        <v>21</v>
      </c>
    </row>
    <row r="3520" spans="1:18">
      <c r="A3520" t="str">
        <f t="shared" si="54"/>
        <v>21-2016031021-14_19_47</v>
      </c>
      <c r="B3520" s="11" t="s">
        <v>2543</v>
      </c>
      <c r="C3520" s="11">
        <v>0</v>
      </c>
      <c r="D3520" s="11">
        <v>0</v>
      </c>
      <c r="E3520" s="11">
        <v>0</v>
      </c>
      <c r="F3520" s="11">
        <v>1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1">
        <v>0</v>
      </c>
      <c r="O3520" s="11">
        <v>0</v>
      </c>
      <c r="P3520" s="11">
        <v>1</v>
      </c>
      <c r="Q3520" s="11">
        <v>2016031021</v>
      </c>
      <c r="R3520" s="11">
        <v>21</v>
      </c>
    </row>
    <row r="3521" spans="1:18">
      <c r="A3521" t="str">
        <f t="shared" si="54"/>
        <v>21-2016031021-14_24_47</v>
      </c>
      <c r="B3521" s="11" t="s">
        <v>2544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1</v>
      </c>
      <c r="N3521" s="11">
        <v>0</v>
      </c>
      <c r="O3521" s="11">
        <v>0</v>
      </c>
      <c r="P3521" s="11">
        <v>1</v>
      </c>
      <c r="Q3521" s="11">
        <v>2016031021</v>
      </c>
      <c r="R3521" s="11">
        <v>21</v>
      </c>
    </row>
    <row r="3522" spans="1:18">
      <c r="A3522" t="str">
        <f t="shared" ref="A3522:A3585" si="55">R3522&amp;"-"&amp;Q3522&amp;"-"&amp;B3522</f>
        <v>21-2016031021-14_29_47</v>
      </c>
      <c r="B3522" s="11" t="s">
        <v>2545</v>
      </c>
      <c r="C3522" s="11">
        <v>0</v>
      </c>
      <c r="D3522" s="11">
        <v>0</v>
      </c>
      <c r="E3522" s="11">
        <v>0</v>
      </c>
      <c r="F3522" s="11">
        <v>1</v>
      </c>
      <c r="G3522" s="11">
        <v>0</v>
      </c>
      <c r="H3522" s="11">
        <v>0</v>
      </c>
      <c r="I3522" s="11">
        <v>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  <c r="P3522" s="11">
        <v>1</v>
      </c>
      <c r="Q3522" s="11">
        <v>2016031021</v>
      </c>
      <c r="R3522" s="11">
        <v>21</v>
      </c>
    </row>
    <row r="3523" spans="1:18">
      <c r="A3523" t="str">
        <f t="shared" si="55"/>
        <v>21-2016031021-14_34_47</v>
      </c>
      <c r="B3523" s="11" t="s">
        <v>2546</v>
      </c>
      <c r="C3523" s="11">
        <v>0</v>
      </c>
      <c r="D3523" s="11">
        <v>0</v>
      </c>
      <c r="E3523" s="11">
        <v>0</v>
      </c>
      <c r="F3523" s="11">
        <v>1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1</v>
      </c>
      <c r="Q3523" s="11">
        <v>2016031021</v>
      </c>
      <c r="R3523" s="11">
        <v>21</v>
      </c>
    </row>
    <row r="3524" spans="1:18">
      <c r="A3524" t="str">
        <f t="shared" si="55"/>
        <v>21-2016031021-14_39_46</v>
      </c>
      <c r="B3524" s="11" t="s">
        <v>2547</v>
      </c>
      <c r="C3524" s="11">
        <v>0</v>
      </c>
      <c r="D3524" s="11">
        <v>0</v>
      </c>
      <c r="E3524" s="11">
        <v>0</v>
      </c>
      <c r="F3524" s="11">
        <v>1</v>
      </c>
      <c r="G3524" s="11">
        <v>0</v>
      </c>
      <c r="H3524" s="11">
        <v>0</v>
      </c>
      <c r="I3524" s="11">
        <v>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11">
        <v>0</v>
      </c>
      <c r="P3524" s="11">
        <v>1</v>
      </c>
      <c r="Q3524" s="11">
        <v>2016031021</v>
      </c>
      <c r="R3524" s="11">
        <v>21</v>
      </c>
    </row>
    <row r="3525" spans="1:18">
      <c r="A3525" t="str">
        <f t="shared" si="55"/>
        <v>21-2016031021-14_44_46</v>
      </c>
      <c r="B3525" s="11" t="s">
        <v>2549</v>
      </c>
      <c r="C3525" s="11">
        <v>0</v>
      </c>
      <c r="D3525" s="11">
        <v>0</v>
      </c>
      <c r="E3525" s="11">
        <v>0</v>
      </c>
      <c r="F3525" s="11">
        <v>1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1</v>
      </c>
      <c r="Q3525" s="11">
        <v>2016031021</v>
      </c>
      <c r="R3525" s="11">
        <v>21</v>
      </c>
    </row>
    <row r="3526" spans="1:18">
      <c r="A3526" t="str">
        <f t="shared" si="55"/>
        <v>21-2016031021-14_49_46</v>
      </c>
      <c r="B3526" s="11" t="s">
        <v>2550</v>
      </c>
      <c r="C3526" s="11">
        <v>0</v>
      </c>
      <c r="D3526" s="11">
        <v>0</v>
      </c>
      <c r="E3526" s="11">
        <v>0</v>
      </c>
      <c r="F3526" s="11">
        <v>0</v>
      </c>
      <c r="G3526" s="11">
        <v>0</v>
      </c>
      <c r="H3526" s="11">
        <v>0</v>
      </c>
      <c r="I3526" s="11">
        <v>0</v>
      </c>
      <c r="J3526" s="11">
        <v>0</v>
      </c>
      <c r="K3526" s="11">
        <v>0</v>
      </c>
      <c r="L3526" s="11">
        <v>0</v>
      </c>
      <c r="M3526" s="11">
        <v>0</v>
      </c>
      <c r="N3526" s="11">
        <v>1</v>
      </c>
      <c r="O3526" s="11">
        <v>0</v>
      </c>
      <c r="P3526" s="11">
        <v>0</v>
      </c>
      <c r="Q3526" s="11">
        <v>2016031021</v>
      </c>
      <c r="R3526" s="11">
        <v>21</v>
      </c>
    </row>
    <row r="3527" spans="1:18">
      <c r="A3527" t="str">
        <f t="shared" si="55"/>
        <v>21-2016031021-14_54_46</v>
      </c>
      <c r="B3527" s="11" t="s">
        <v>2551</v>
      </c>
      <c r="C3527" s="11">
        <v>0</v>
      </c>
      <c r="D3527" s="11">
        <v>0</v>
      </c>
      <c r="E3527" s="11">
        <v>0</v>
      </c>
      <c r="F3527" s="11">
        <v>1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1</v>
      </c>
      <c r="Q3527" s="11">
        <v>2016031021</v>
      </c>
      <c r="R3527" s="11">
        <v>21</v>
      </c>
    </row>
    <row r="3528" spans="1:18">
      <c r="A3528" t="str">
        <f t="shared" si="55"/>
        <v>21-2016031021-14_59_45</v>
      </c>
      <c r="B3528" s="11" t="s">
        <v>2553</v>
      </c>
      <c r="C3528" s="11">
        <v>0</v>
      </c>
      <c r="D3528" s="11">
        <v>0</v>
      </c>
      <c r="E3528" s="11">
        <v>0</v>
      </c>
      <c r="F3528" s="11">
        <v>1</v>
      </c>
      <c r="G3528" s="11">
        <v>0</v>
      </c>
      <c r="H3528" s="11">
        <v>0</v>
      </c>
      <c r="I3528" s="11">
        <v>0</v>
      </c>
      <c r="J3528" s="11">
        <v>0</v>
      </c>
      <c r="K3528" s="11">
        <v>0</v>
      </c>
      <c r="L3528" s="11">
        <v>0</v>
      </c>
      <c r="M3528" s="11">
        <v>0</v>
      </c>
      <c r="N3528" s="11">
        <v>0</v>
      </c>
      <c r="O3528" s="11">
        <v>0</v>
      </c>
      <c r="P3528" s="11">
        <v>1</v>
      </c>
      <c r="Q3528" s="11">
        <v>2016031021</v>
      </c>
      <c r="R3528" s="11">
        <v>21</v>
      </c>
    </row>
    <row r="3529" spans="1:18">
      <c r="A3529" t="str">
        <f t="shared" si="55"/>
        <v>21-2016031021-15_04_45</v>
      </c>
      <c r="B3529" s="11" t="s">
        <v>2554</v>
      </c>
      <c r="C3529" s="11">
        <v>0</v>
      </c>
      <c r="D3529" s="11">
        <v>0</v>
      </c>
      <c r="E3529" s="11">
        <v>0</v>
      </c>
      <c r="F3529" s="11">
        <v>1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1</v>
      </c>
      <c r="Q3529" s="11">
        <v>2016031021</v>
      </c>
      <c r="R3529" s="11">
        <v>21</v>
      </c>
    </row>
    <row r="3530" spans="1:18">
      <c r="A3530" t="str">
        <f t="shared" si="55"/>
        <v>21-2016031021-15_09_45</v>
      </c>
      <c r="B3530" s="11" t="s">
        <v>2555</v>
      </c>
      <c r="C3530" s="11">
        <v>0</v>
      </c>
      <c r="D3530" s="11">
        <v>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1">
        <v>1</v>
      </c>
      <c r="O3530" s="11">
        <v>0</v>
      </c>
      <c r="P3530" s="11">
        <v>0</v>
      </c>
      <c r="Q3530" s="11">
        <v>2016031021</v>
      </c>
      <c r="R3530" s="11">
        <v>21</v>
      </c>
    </row>
    <row r="3531" spans="1:18">
      <c r="A3531" t="str">
        <f t="shared" si="55"/>
        <v>21-2016031021-15_14_45</v>
      </c>
      <c r="B3531" s="11" t="s">
        <v>2556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1</v>
      </c>
      <c r="O3531" s="11">
        <v>0</v>
      </c>
      <c r="P3531" s="11">
        <v>0</v>
      </c>
      <c r="Q3531" s="11">
        <v>2016031021</v>
      </c>
      <c r="R3531" s="11">
        <v>21</v>
      </c>
    </row>
    <row r="3532" spans="1:18">
      <c r="A3532" t="str">
        <f t="shared" si="55"/>
        <v>21-2016031021-15_19_45</v>
      </c>
      <c r="B3532" s="11" t="s">
        <v>2557</v>
      </c>
      <c r="C3532" s="11">
        <v>0</v>
      </c>
      <c r="D3532" s="11">
        <v>0</v>
      </c>
      <c r="E3532" s="11">
        <v>0</v>
      </c>
      <c r="F3532" s="11">
        <v>1</v>
      </c>
      <c r="G3532" s="11">
        <v>0</v>
      </c>
      <c r="H3532" s="11">
        <v>0</v>
      </c>
      <c r="I3532" s="11">
        <v>0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11">
        <v>0</v>
      </c>
      <c r="P3532" s="11">
        <v>1</v>
      </c>
      <c r="Q3532" s="11">
        <v>2016031021</v>
      </c>
      <c r="R3532" s="11">
        <v>21</v>
      </c>
    </row>
    <row r="3533" spans="1:18">
      <c r="A3533" t="str">
        <f t="shared" si="55"/>
        <v>21-2016031021-15_24_44</v>
      </c>
      <c r="B3533" s="11" t="s">
        <v>2558</v>
      </c>
      <c r="C3533" s="11">
        <v>0</v>
      </c>
      <c r="D3533" s="11">
        <v>0</v>
      </c>
      <c r="E3533" s="11">
        <v>0</v>
      </c>
      <c r="F3533" s="11">
        <v>1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1</v>
      </c>
      <c r="Q3533" s="11">
        <v>2016031021</v>
      </c>
      <c r="R3533" s="11">
        <v>21</v>
      </c>
    </row>
    <row r="3534" spans="1:18">
      <c r="A3534" t="str">
        <f t="shared" si="55"/>
        <v>21-2016031021-15_29_44</v>
      </c>
      <c r="B3534" s="11" t="s">
        <v>2560</v>
      </c>
      <c r="C3534" s="11">
        <v>0</v>
      </c>
      <c r="D3534" s="11">
        <v>0</v>
      </c>
      <c r="E3534" s="11">
        <v>0</v>
      </c>
      <c r="F3534" s="11">
        <v>1</v>
      </c>
      <c r="G3534" s="11">
        <v>0</v>
      </c>
      <c r="H3534" s="11">
        <v>0</v>
      </c>
      <c r="I3534" s="11">
        <v>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11">
        <v>0</v>
      </c>
      <c r="P3534" s="11">
        <v>1</v>
      </c>
      <c r="Q3534" s="11">
        <v>2016031021</v>
      </c>
      <c r="R3534" s="11">
        <v>21</v>
      </c>
    </row>
    <row r="3535" spans="1:18">
      <c r="A3535" t="str">
        <f t="shared" si="55"/>
        <v>21-2016031021-15_34_44</v>
      </c>
      <c r="B3535" s="11" t="s">
        <v>2562</v>
      </c>
      <c r="C3535" s="11">
        <v>0</v>
      </c>
      <c r="D3535" s="11">
        <v>0</v>
      </c>
      <c r="E3535" s="11">
        <v>0</v>
      </c>
      <c r="F3535" s="11">
        <v>1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1</v>
      </c>
      <c r="Q3535" s="11">
        <v>2016031021</v>
      </c>
      <c r="R3535" s="11">
        <v>21</v>
      </c>
    </row>
    <row r="3536" spans="1:18">
      <c r="A3536" t="str">
        <f t="shared" si="55"/>
        <v>21-2016031021-15_39_44</v>
      </c>
      <c r="B3536" s="11" t="s">
        <v>2564</v>
      </c>
      <c r="C3536" s="11">
        <v>0</v>
      </c>
      <c r="D3536" s="11">
        <v>0</v>
      </c>
      <c r="E3536" s="11">
        <v>0</v>
      </c>
      <c r="F3536" s="11">
        <v>1</v>
      </c>
      <c r="G3536" s="11">
        <v>0</v>
      </c>
      <c r="H3536" s="11">
        <v>0</v>
      </c>
      <c r="I3536" s="11">
        <v>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11">
        <v>0</v>
      </c>
      <c r="P3536" s="11">
        <v>1</v>
      </c>
      <c r="Q3536" s="11">
        <v>2016031021</v>
      </c>
      <c r="R3536" s="11">
        <v>21</v>
      </c>
    </row>
    <row r="3537" spans="1:18">
      <c r="A3537" t="str">
        <f t="shared" si="55"/>
        <v>21-2016031021-15_44_43</v>
      </c>
      <c r="B3537" s="11" t="s">
        <v>2566</v>
      </c>
      <c r="C3537" s="11">
        <v>0</v>
      </c>
      <c r="D3537" s="11">
        <v>0</v>
      </c>
      <c r="E3537" s="11">
        <v>0</v>
      </c>
      <c r="F3537" s="11">
        <v>1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1</v>
      </c>
      <c r="Q3537" s="11">
        <v>2016031021</v>
      </c>
      <c r="R3537" s="11">
        <v>21</v>
      </c>
    </row>
    <row r="3538" spans="1:18">
      <c r="A3538" t="str">
        <f t="shared" si="55"/>
        <v>21-2016031021-15_49_43</v>
      </c>
      <c r="B3538" s="11" t="s">
        <v>2567</v>
      </c>
      <c r="C3538" s="11">
        <v>0</v>
      </c>
      <c r="D3538" s="11">
        <v>0</v>
      </c>
      <c r="E3538" s="11">
        <v>0</v>
      </c>
      <c r="F3538" s="11">
        <v>1</v>
      </c>
      <c r="G3538" s="11">
        <v>0</v>
      </c>
      <c r="H3538" s="11">
        <v>0</v>
      </c>
      <c r="I3538" s="11">
        <v>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11">
        <v>0</v>
      </c>
      <c r="P3538" s="11">
        <v>1</v>
      </c>
      <c r="Q3538" s="11">
        <v>2016031021</v>
      </c>
      <c r="R3538" s="11">
        <v>21</v>
      </c>
    </row>
    <row r="3539" spans="1:18">
      <c r="A3539" t="str">
        <f t="shared" si="55"/>
        <v>21-2016031021-15_54_43</v>
      </c>
      <c r="B3539" s="11" t="s">
        <v>2568</v>
      </c>
      <c r="C3539" s="11">
        <v>0</v>
      </c>
      <c r="D3539" s="11">
        <v>0</v>
      </c>
      <c r="E3539" s="11">
        <v>0</v>
      </c>
      <c r="F3539" s="11">
        <v>1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1</v>
      </c>
      <c r="Q3539" s="11">
        <v>2016031021</v>
      </c>
      <c r="R3539" s="11">
        <v>21</v>
      </c>
    </row>
    <row r="3540" spans="1:18">
      <c r="A3540" t="str">
        <f t="shared" si="55"/>
        <v>21-2016031021-15_59_43</v>
      </c>
      <c r="B3540" s="11" t="s">
        <v>2569</v>
      </c>
      <c r="C3540" s="11">
        <v>0</v>
      </c>
      <c r="D3540" s="11">
        <v>0</v>
      </c>
      <c r="E3540" s="11">
        <v>0</v>
      </c>
      <c r="F3540" s="11">
        <v>1</v>
      </c>
      <c r="G3540" s="11">
        <v>0</v>
      </c>
      <c r="H3540" s="11">
        <v>0</v>
      </c>
      <c r="I3540" s="11">
        <v>0</v>
      </c>
      <c r="J3540" s="11">
        <v>0</v>
      </c>
      <c r="K3540" s="11">
        <v>0</v>
      </c>
      <c r="L3540" s="11">
        <v>0</v>
      </c>
      <c r="M3540" s="11">
        <v>0</v>
      </c>
      <c r="N3540" s="11">
        <v>0</v>
      </c>
      <c r="O3540" s="11">
        <v>0</v>
      </c>
      <c r="P3540" s="11">
        <v>1</v>
      </c>
      <c r="Q3540" s="11">
        <v>2016031021</v>
      </c>
      <c r="R3540" s="11">
        <v>21</v>
      </c>
    </row>
    <row r="3541" spans="1:18">
      <c r="A3541" t="str">
        <f t="shared" si="55"/>
        <v>21-2016031021-16_04_43</v>
      </c>
      <c r="B3541" s="11" t="s">
        <v>2570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1</v>
      </c>
      <c r="O3541" s="11">
        <v>0</v>
      </c>
      <c r="P3541" s="11">
        <v>0</v>
      </c>
      <c r="Q3541" s="11">
        <v>2016031021</v>
      </c>
      <c r="R3541" s="11">
        <v>21</v>
      </c>
    </row>
    <row r="3542" spans="1:18">
      <c r="A3542" t="str">
        <f t="shared" si="55"/>
        <v>21-2016031021-16_09_42</v>
      </c>
      <c r="B3542" s="11" t="s">
        <v>2571</v>
      </c>
      <c r="C3542" s="11">
        <v>0</v>
      </c>
      <c r="D3542" s="11">
        <v>0</v>
      </c>
      <c r="E3542" s="11">
        <v>0</v>
      </c>
      <c r="F3542" s="11">
        <v>1</v>
      </c>
      <c r="G3542" s="11">
        <v>0</v>
      </c>
      <c r="H3542" s="11">
        <v>0</v>
      </c>
      <c r="I3542" s="11">
        <v>0</v>
      </c>
      <c r="J3542" s="11">
        <v>0</v>
      </c>
      <c r="K3542" s="11">
        <v>0</v>
      </c>
      <c r="L3542" s="11">
        <v>0</v>
      </c>
      <c r="M3542" s="11">
        <v>0</v>
      </c>
      <c r="N3542" s="11">
        <v>0</v>
      </c>
      <c r="O3542" s="11">
        <v>0</v>
      </c>
      <c r="P3542" s="11">
        <v>1</v>
      </c>
      <c r="Q3542" s="11">
        <v>2016031021</v>
      </c>
      <c r="R3542" s="11">
        <v>21</v>
      </c>
    </row>
    <row r="3543" spans="1:18">
      <c r="A3543" t="str">
        <f t="shared" si="55"/>
        <v>21-2016031021-16_14_42</v>
      </c>
      <c r="B3543" s="11" t="s">
        <v>2572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1</v>
      </c>
      <c r="O3543" s="11">
        <v>0</v>
      </c>
      <c r="P3543" s="11">
        <v>0</v>
      </c>
      <c r="Q3543" s="11">
        <v>2016031021</v>
      </c>
      <c r="R3543" s="11">
        <v>21</v>
      </c>
    </row>
    <row r="3544" spans="1:18">
      <c r="A3544" t="str">
        <f t="shared" si="55"/>
        <v>21-2016031021-16_19_42</v>
      </c>
      <c r="B3544" s="11" t="s">
        <v>2573</v>
      </c>
      <c r="C3544" s="11">
        <v>0</v>
      </c>
      <c r="D3544" s="11">
        <v>0</v>
      </c>
      <c r="E3544" s="11">
        <v>0</v>
      </c>
      <c r="F3544" s="11">
        <v>0</v>
      </c>
      <c r="G3544" s="11">
        <v>0</v>
      </c>
      <c r="H3544" s="11">
        <v>0</v>
      </c>
      <c r="I3544" s="11">
        <v>0</v>
      </c>
      <c r="J3544" s="11">
        <v>0</v>
      </c>
      <c r="K3544" s="11">
        <v>0</v>
      </c>
      <c r="L3544" s="11">
        <v>0</v>
      </c>
      <c r="M3544" s="11">
        <v>0</v>
      </c>
      <c r="N3544" s="11">
        <v>1</v>
      </c>
      <c r="O3544" s="11">
        <v>0</v>
      </c>
      <c r="P3544" s="11">
        <v>0</v>
      </c>
      <c r="Q3544" s="11">
        <v>2016031021</v>
      </c>
      <c r="R3544" s="11">
        <v>21</v>
      </c>
    </row>
    <row r="3545" spans="1:18">
      <c r="A3545" t="str">
        <f t="shared" si="55"/>
        <v>21-2016031021-16_24_42</v>
      </c>
      <c r="B3545" s="11" t="s">
        <v>2574</v>
      </c>
      <c r="C3545" s="11">
        <v>0</v>
      </c>
      <c r="D3545" s="11">
        <v>0</v>
      </c>
      <c r="E3545" s="11">
        <v>0</v>
      </c>
      <c r="F3545" s="11">
        <v>1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1</v>
      </c>
      <c r="Q3545" s="11">
        <v>2016031021</v>
      </c>
      <c r="R3545" s="11">
        <v>21</v>
      </c>
    </row>
    <row r="3546" spans="1:18">
      <c r="A3546" t="str">
        <f t="shared" si="55"/>
        <v>21-2016031021-16_29_41</v>
      </c>
      <c r="B3546" s="11" t="s">
        <v>2575</v>
      </c>
      <c r="C3546" s="11">
        <v>0</v>
      </c>
      <c r="D3546" s="11">
        <v>0</v>
      </c>
      <c r="E3546" s="11">
        <v>0</v>
      </c>
      <c r="F3546" s="11">
        <v>0</v>
      </c>
      <c r="G3546" s="11">
        <v>0</v>
      </c>
      <c r="H3546" s="11">
        <v>0</v>
      </c>
      <c r="I3546" s="11">
        <v>0</v>
      </c>
      <c r="J3546" s="11">
        <v>0</v>
      </c>
      <c r="K3546" s="11">
        <v>0</v>
      </c>
      <c r="L3546" s="11">
        <v>0</v>
      </c>
      <c r="M3546" s="11">
        <v>0</v>
      </c>
      <c r="N3546" s="11">
        <v>1</v>
      </c>
      <c r="O3546" s="11">
        <v>0</v>
      </c>
      <c r="P3546" s="11">
        <v>0</v>
      </c>
      <c r="Q3546" s="11">
        <v>2016031021</v>
      </c>
      <c r="R3546" s="11">
        <v>21</v>
      </c>
    </row>
    <row r="3547" spans="1:18">
      <c r="A3547" t="str">
        <f t="shared" si="55"/>
        <v>21-2016031021-16_34_41</v>
      </c>
      <c r="B3547" s="11" t="s">
        <v>2576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1</v>
      </c>
      <c r="O3547" s="11">
        <v>0</v>
      </c>
      <c r="P3547" s="11">
        <v>0</v>
      </c>
      <c r="Q3547" s="11">
        <v>2016031021</v>
      </c>
      <c r="R3547" s="11">
        <v>21</v>
      </c>
    </row>
    <row r="3548" spans="1:18">
      <c r="A3548" t="str">
        <f t="shared" si="55"/>
        <v>21-2016031021-16_39_41</v>
      </c>
      <c r="B3548" s="11" t="s">
        <v>2577</v>
      </c>
      <c r="C3548" s="11">
        <v>0</v>
      </c>
      <c r="D3548" s="11">
        <v>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1">
        <v>1</v>
      </c>
      <c r="O3548" s="11">
        <v>0</v>
      </c>
      <c r="P3548" s="11">
        <v>0</v>
      </c>
      <c r="Q3548" s="11">
        <v>2016031021</v>
      </c>
      <c r="R3548" s="11">
        <v>21</v>
      </c>
    </row>
    <row r="3549" spans="1:18">
      <c r="A3549" t="str">
        <f t="shared" si="55"/>
        <v>21-2016031021-16_44_41</v>
      </c>
      <c r="B3549" s="11" t="s">
        <v>2578</v>
      </c>
      <c r="C3549" s="11">
        <v>0</v>
      </c>
      <c r="D3549" s="11">
        <v>0</v>
      </c>
      <c r="E3549" s="11">
        <v>0</v>
      </c>
      <c r="F3549" s="11">
        <v>1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1</v>
      </c>
      <c r="Q3549" s="11">
        <v>2016031021</v>
      </c>
      <c r="R3549" s="11">
        <v>21</v>
      </c>
    </row>
    <row r="3550" spans="1:18">
      <c r="A3550" t="str">
        <f t="shared" si="55"/>
        <v>21-2016031021-16_49_41</v>
      </c>
      <c r="B3550" s="11" t="s">
        <v>1633</v>
      </c>
      <c r="C3550" s="11">
        <v>0</v>
      </c>
      <c r="D3550" s="11">
        <v>0</v>
      </c>
      <c r="E3550" s="11">
        <v>0</v>
      </c>
      <c r="F3550" s="11">
        <v>0</v>
      </c>
      <c r="G3550" s="11">
        <v>0</v>
      </c>
      <c r="H3550" s="11">
        <v>0</v>
      </c>
      <c r="I3550" s="11">
        <v>0</v>
      </c>
      <c r="J3550" s="11">
        <v>0</v>
      </c>
      <c r="K3550" s="11">
        <v>0</v>
      </c>
      <c r="L3550" s="11">
        <v>0</v>
      </c>
      <c r="M3550" s="11">
        <v>0</v>
      </c>
      <c r="N3550" s="11">
        <v>1</v>
      </c>
      <c r="O3550" s="11">
        <v>0</v>
      </c>
      <c r="P3550" s="11">
        <v>0</v>
      </c>
      <c r="Q3550" s="11">
        <v>2016031021</v>
      </c>
      <c r="R3550" s="11">
        <v>21</v>
      </c>
    </row>
    <row r="3551" spans="1:18">
      <c r="A3551" t="str">
        <f t="shared" si="55"/>
        <v>21-2016031021-16_54_40</v>
      </c>
      <c r="B3551" s="11" t="s">
        <v>2580</v>
      </c>
      <c r="C3551" s="11">
        <v>0</v>
      </c>
      <c r="D3551" s="11">
        <v>0</v>
      </c>
      <c r="E3551" s="11">
        <v>0</v>
      </c>
      <c r="F3551" s="11">
        <v>1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1</v>
      </c>
      <c r="Q3551" s="11">
        <v>2016031021</v>
      </c>
      <c r="R3551" s="11">
        <v>21</v>
      </c>
    </row>
    <row r="3552" spans="1:18">
      <c r="A3552" t="str">
        <f t="shared" si="55"/>
        <v>21-2016031021-16_59_40</v>
      </c>
      <c r="B3552" s="11" t="s">
        <v>2581</v>
      </c>
      <c r="C3552" s="11">
        <v>0</v>
      </c>
      <c r="D3552" s="11">
        <v>0</v>
      </c>
      <c r="E3552" s="11">
        <v>0</v>
      </c>
      <c r="F3552" s="11">
        <v>1</v>
      </c>
      <c r="G3552" s="11">
        <v>0</v>
      </c>
      <c r="H3552" s="11">
        <v>0</v>
      </c>
      <c r="I3552" s="11">
        <v>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  <c r="P3552" s="11">
        <v>1</v>
      </c>
      <c r="Q3552" s="11">
        <v>2016031021</v>
      </c>
      <c r="R3552" s="11">
        <v>21</v>
      </c>
    </row>
    <row r="3553" spans="1:18">
      <c r="A3553" t="str">
        <f t="shared" si="55"/>
        <v>21-2016031021-17_04_40</v>
      </c>
      <c r="B3553" s="11" t="s">
        <v>2582</v>
      </c>
      <c r="C3553" s="11">
        <v>0</v>
      </c>
      <c r="D3553" s="11">
        <v>0</v>
      </c>
      <c r="E3553" s="11">
        <v>0</v>
      </c>
      <c r="F3553" s="11">
        <v>1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1</v>
      </c>
      <c r="Q3553" s="11">
        <v>2016031021</v>
      </c>
      <c r="R3553" s="11">
        <v>21</v>
      </c>
    </row>
    <row r="3554" spans="1:18">
      <c r="A3554" t="str">
        <f t="shared" si="55"/>
        <v>21-2016031021-17_09_40</v>
      </c>
      <c r="B3554" s="11" t="s">
        <v>1638</v>
      </c>
      <c r="C3554" s="11">
        <v>0</v>
      </c>
      <c r="D3554" s="11">
        <v>0</v>
      </c>
      <c r="E3554" s="11">
        <v>0</v>
      </c>
      <c r="F3554" s="11">
        <v>1</v>
      </c>
      <c r="G3554" s="11">
        <v>0</v>
      </c>
      <c r="H3554" s="11">
        <v>0</v>
      </c>
      <c r="I3554" s="11">
        <v>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11">
        <v>0</v>
      </c>
      <c r="P3554" s="11">
        <v>1</v>
      </c>
      <c r="Q3554" s="11">
        <v>2016031021</v>
      </c>
      <c r="R3554" s="11">
        <v>21</v>
      </c>
    </row>
    <row r="3555" spans="1:18">
      <c r="A3555" t="str">
        <f t="shared" si="55"/>
        <v>21-2016031021-17_14_39</v>
      </c>
      <c r="B3555" s="11" t="s">
        <v>2583</v>
      </c>
      <c r="C3555" s="11">
        <v>0</v>
      </c>
      <c r="D3555" s="11">
        <v>0</v>
      </c>
      <c r="E3555" s="11">
        <v>0</v>
      </c>
      <c r="F3555" s="11">
        <v>1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1</v>
      </c>
      <c r="Q3555" s="11">
        <v>2016031021</v>
      </c>
      <c r="R3555" s="11">
        <v>21</v>
      </c>
    </row>
    <row r="3556" spans="1:18">
      <c r="A3556" t="str">
        <f t="shared" si="55"/>
        <v>21-2016031021-18_07_53</v>
      </c>
      <c r="B3556" s="11" t="s">
        <v>2584</v>
      </c>
      <c r="C3556" s="11">
        <v>0</v>
      </c>
      <c r="D3556" s="11">
        <v>0</v>
      </c>
      <c r="E3556" s="11">
        <v>0</v>
      </c>
      <c r="F3556" s="11">
        <v>1</v>
      </c>
      <c r="G3556" s="11">
        <v>0</v>
      </c>
      <c r="H3556" s="11">
        <v>0</v>
      </c>
      <c r="I3556" s="11">
        <v>0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  <c r="P3556" s="11">
        <v>1</v>
      </c>
      <c r="Q3556" s="11">
        <v>2016031021</v>
      </c>
      <c r="R3556" s="11">
        <v>21</v>
      </c>
    </row>
    <row r="3557" spans="1:18">
      <c r="A3557" t="str">
        <f t="shared" si="55"/>
        <v>21-2016031021-18_12_53</v>
      </c>
      <c r="B3557" s="11" t="s">
        <v>2585</v>
      </c>
      <c r="C3557" s="11">
        <v>0</v>
      </c>
      <c r="D3557" s="11">
        <v>0</v>
      </c>
      <c r="E3557" s="11">
        <v>0</v>
      </c>
      <c r="F3557" s="11">
        <v>1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1</v>
      </c>
      <c r="Q3557" s="11">
        <v>2016031021</v>
      </c>
      <c r="R3557" s="11">
        <v>21</v>
      </c>
    </row>
    <row r="3558" spans="1:18">
      <c r="A3558" t="str">
        <f t="shared" si="55"/>
        <v>21-2016031021-18_17_52</v>
      </c>
      <c r="B3558" s="11" t="s">
        <v>2588</v>
      </c>
      <c r="C3558" s="11">
        <v>0</v>
      </c>
      <c r="D3558" s="11">
        <v>0</v>
      </c>
      <c r="E3558" s="11">
        <v>0</v>
      </c>
      <c r="F3558" s="11">
        <v>1</v>
      </c>
      <c r="G3558" s="11">
        <v>0</v>
      </c>
      <c r="H3558" s="11">
        <v>0</v>
      </c>
      <c r="I3558" s="11">
        <v>0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11">
        <v>0</v>
      </c>
      <c r="P3558" s="11">
        <v>1</v>
      </c>
      <c r="Q3558" s="11">
        <v>2016031021</v>
      </c>
      <c r="R3558" s="11">
        <v>21</v>
      </c>
    </row>
    <row r="3559" spans="1:18">
      <c r="A3559" t="str">
        <f t="shared" si="55"/>
        <v>21-2016031021-18_22_52</v>
      </c>
      <c r="B3559" s="11" t="s">
        <v>2589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1</v>
      </c>
      <c r="O3559" s="11">
        <v>0</v>
      </c>
      <c r="P3559" s="11">
        <v>0</v>
      </c>
      <c r="Q3559" s="11">
        <v>2016031021</v>
      </c>
      <c r="R3559" s="11">
        <v>21</v>
      </c>
    </row>
    <row r="3560" spans="1:18">
      <c r="A3560" t="str">
        <f t="shared" si="55"/>
        <v>21-2016031021-18_27_52</v>
      </c>
      <c r="B3560" s="11" t="s">
        <v>2590</v>
      </c>
      <c r="C3560" s="11">
        <v>0</v>
      </c>
      <c r="D3560" s="11">
        <v>0</v>
      </c>
      <c r="E3560" s="11">
        <v>0</v>
      </c>
      <c r="F3560" s="11">
        <v>1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  <c r="P3560" s="11">
        <v>1</v>
      </c>
      <c r="Q3560" s="11">
        <v>2016031021</v>
      </c>
      <c r="R3560" s="11">
        <v>21</v>
      </c>
    </row>
    <row r="3561" spans="1:18">
      <c r="A3561" t="str">
        <f t="shared" si="55"/>
        <v>21-2016031021-18_32_52</v>
      </c>
      <c r="B3561" s="11" t="s">
        <v>2591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1</v>
      </c>
      <c r="O3561" s="11">
        <v>0</v>
      </c>
      <c r="P3561" s="11">
        <v>0</v>
      </c>
      <c r="Q3561" s="11">
        <v>2016031021</v>
      </c>
      <c r="R3561" s="11">
        <v>21</v>
      </c>
    </row>
    <row r="3562" spans="1:18">
      <c r="A3562" t="str">
        <f t="shared" si="55"/>
        <v>21-2016031021-18_37_51</v>
      </c>
      <c r="B3562" s="11" t="s">
        <v>2592</v>
      </c>
      <c r="C3562" s="11">
        <v>0</v>
      </c>
      <c r="D3562" s="11">
        <v>0</v>
      </c>
      <c r="E3562" s="11">
        <v>0</v>
      </c>
      <c r="F3562" s="11">
        <v>1</v>
      </c>
      <c r="G3562" s="11">
        <v>0</v>
      </c>
      <c r="H3562" s="11">
        <v>0</v>
      </c>
      <c r="I3562" s="11">
        <v>0</v>
      </c>
      <c r="J3562" s="11">
        <v>0</v>
      </c>
      <c r="K3562" s="11">
        <v>0</v>
      </c>
      <c r="L3562" s="11">
        <v>0</v>
      </c>
      <c r="M3562" s="11">
        <v>0</v>
      </c>
      <c r="N3562" s="11">
        <v>0</v>
      </c>
      <c r="O3562" s="11">
        <v>0</v>
      </c>
      <c r="P3562" s="11">
        <v>1</v>
      </c>
      <c r="Q3562" s="11">
        <v>2016031021</v>
      </c>
      <c r="R3562" s="11">
        <v>21</v>
      </c>
    </row>
    <row r="3563" spans="1:18">
      <c r="A3563" t="str">
        <f t="shared" si="55"/>
        <v>21-2016031021-18_42_51</v>
      </c>
      <c r="B3563" s="11" t="s">
        <v>2594</v>
      </c>
      <c r="C3563" s="11">
        <v>0</v>
      </c>
      <c r="D3563" s="11">
        <v>0</v>
      </c>
      <c r="E3563" s="11">
        <v>0</v>
      </c>
      <c r="F3563" s="11">
        <v>1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1</v>
      </c>
      <c r="Q3563" s="11">
        <v>2016031021</v>
      </c>
      <c r="R3563" s="11">
        <v>21</v>
      </c>
    </row>
    <row r="3564" spans="1:18">
      <c r="A3564" t="str">
        <f t="shared" si="55"/>
        <v>21-2016031021-18_47_51</v>
      </c>
      <c r="B3564" s="11" t="s">
        <v>2595</v>
      </c>
      <c r="C3564" s="11">
        <v>0</v>
      </c>
      <c r="D3564" s="11">
        <v>0</v>
      </c>
      <c r="E3564" s="11">
        <v>0</v>
      </c>
      <c r="F3564" s="11">
        <v>1</v>
      </c>
      <c r="G3564" s="11">
        <v>0</v>
      </c>
      <c r="H3564" s="11">
        <v>0</v>
      </c>
      <c r="I3564" s="11">
        <v>0</v>
      </c>
      <c r="J3564" s="11">
        <v>0</v>
      </c>
      <c r="K3564" s="11">
        <v>0</v>
      </c>
      <c r="L3564" s="11">
        <v>0</v>
      </c>
      <c r="M3564" s="11">
        <v>0</v>
      </c>
      <c r="N3564" s="11">
        <v>0</v>
      </c>
      <c r="O3564" s="11">
        <v>0</v>
      </c>
      <c r="P3564" s="11">
        <v>1</v>
      </c>
      <c r="Q3564" s="11">
        <v>2016031021</v>
      </c>
      <c r="R3564" s="11">
        <v>21</v>
      </c>
    </row>
    <row r="3565" spans="1:18">
      <c r="A3565" t="str">
        <f t="shared" si="55"/>
        <v>21-2016031021-18_52_51</v>
      </c>
      <c r="B3565" s="11" t="s">
        <v>1946</v>
      </c>
      <c r="C3565" s="11">
        <v>0</v>
      </c>
      <c r="D3565" s="11">
        <v>0</v>
      </c>
      <c r="E3565" s="11">
        <v>0</v>
      </c>
      <c r="F3565" s="11">
        <v>1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1</v>
      </c>
      <c r="Q3565" s="11">
        <v>2016031021</v>
      </c>
      <c r="R3565" s="11">
        <v>21</v>
      </c>
    </row>
    <row r="3566" spans="1:18">
      <c r="A3566" t="str">
        <f t="shared" si="55"/>
        <v>21-2016031021-18_57_51</v>
      </c>
      <c r="B3566" s="11" t="s">
        <v>1947</v>
      </c>
      <c r="C3566" s="11">
        <v>0</v>
      </c>
      <c r="D3566" s="11">
        <v>0</v>
      </c>
      <c r="E3566" s="11">
        <v>0</v>
      </c>
      <c r="F3566" s="11">
        <v>1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  <c r="O3566" s="11">
        <v>0</v>
      </c>
      <c r="P3566" s="11">
        <v>1</v>
      </c>
      <c r="Q3566" s="11">
        <v>2016031021</v>
      </c>
      <c r="R3566" s="11">
        <v>21</v>
      </c>
    </row>
    <row r="3567" spans="1:18">
      <c r="A3567" t="str">
        <f t="shared" si="55"/>
        <v>21-2016031021-19_02_50</v>
      </c>
      <c r="B3567" s="11" t="s">
        <v>1948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1</v>
      </c>
      <c r="O3567" s="11">
        <v>0</v>
      </c>
      <c r="P3567" s="11">
        <v>0</v>
      </c>
      <c r="Q3567" s="11">
        <v>2016031021</v>
      </c>
      <c r="R3567" s="11">
        <v>21</v>
      </c>
    </row>
    <row r="3568" spans="1:18">
      <c r="A3568" t="str">
        <f t="shared" si="55"/>
        <v>21-2016031021-19_07_50</v>
      </c>
      <c r="B3568" s="11" t="s">
        <v>1949</v>
      </c>
      <c r="C3568" s="11">
        <v>0</v>
      </c>
      <c r="D3568" s="11">
        <v>0</v>
      </c>
      <c r="E3568" s="11">
        <v>0</v>
      </c>
      <c r="F3568" s="11">
        <v>0</v>
      </c>
      <c r="G3568" s="11">
        <v>0</v>
      </c>
      <c r="H3568" s="11">
        <v>0</v>
      </c>
      <c r="I3568" s="11">
        <v>0</v>
      </c>
      <c r="J3568" s="11">
        <v>0</v>
      </c>
      <c r="K3568" s="11">
        <v>0</v>
      </c>
      <c r="L3568" s="11">
        <v>0</v>
      </c>
      <c r="M3568" s="11">
        <v>0</v>
      </c>
      <c r="N3568" s="11">
        <v>1</v>
      </c>
      <c r="O3568" s="11">
        <v>0</v>
      </c>
      <c r="P3568" s="11">
        <v>0</v>
      </c>
      <c r="Q3568" s="11">
        <v>2016031021</v>
      </c>
      <c r="R3568" s="11">
        <v>21</v>
      </c>
    </row>
    <row r="3569" spans="1:18">
      <c r="A3569" t="str">
        <f t="shared" si="55"/>
        <v>21-2016031021-19_12_50</v>
      </c>
      <c r="B3569" s="11" t="s">
        <v>1950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1</v>
      </c>
      <c r="O3569" s="11">
        <v>0</v>
      </c>
      <c r="P3569" s="11">
        <v>0</v>
      </c>
      <c r="Q3569" s="11">
        <v>2016031021</v>
      </c>
      <c r="R3569" s="11">
        <v>21</v>
      </c>
    </row>
    <row r="3570" spans="1:18">
      <c r="A3570" t="str">
        <f t="shared" si="55"/>
        <v>21-2016031021-19_17_50</v>
      </c>
      <c r="B3570" s="11" t="s">
        <v>1951</v>
      </c>
      <c r="C3570" s="11">
        <v>0</v>
      </c>
      <c r="D3570" s="11">
        <v>0</v>
      </c>
      <c r="E3570" s="11">
        <v>0</v>
      </c>
      <c r="F3570" s="11">
        <v>0</v>
      </c>
      <c r="G3570" s="11">
        <v>0</v>
      </c>
      <c r="H3570" s="11">
        <v>0</v>
      </c>
      <c r="I3570" s="11">
        <v>0</v>
      </c>
      <c r="J3570" s="11">
        <v>0</v>
      </c>
      <c r="K3570" s="11">
        <v>0</v>
      </c>
      <c r="L3570" s="11">
        <v>0</v>
      </c>
      <c r="M3570" s="11">
        <v>0</v>
      </c>
      <c r="N3570" s="11">
        <v>1</v>
      </c>
      <c r="O3570" s="11">
        <v>0</v>
      </c>
      <c r="P3570" s="11">
        <v>0</v>
      </c>
      <c r="Q3570" s="11">
        <v>2016031021</v>
      </c>
      <c r="R3570" s="11">
        <v>21</v>
      </c>
    </row>
    <row r="3571" spans="1:18">
      <c r="A3571" t="str">
        <f t="shared" si="55"/>
        <v>21-2016031021-19_22_49</v>
      </c>
      <c r="B3571" s="11" t="s">
        <v>1952</v>
      </c>
      <c r="C3571" s="11">
        <v>0</v>
      </c>
      <c r="D3571" s="11">
        <v>0</v>
      </c>
      <c r="E3571" s="11">
        <v>0</v>
      </c>
      <c r="F3571" s="11">
        <v>1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1</v>
      </c>
      <c r="Q3571" s="11">
        <v>2016031021</v>
      </c>
      <c r="R3571" s="11">
        <v>21</v>
      </c>
    </row>
    <row r="3572" spans="1:18">
      <c r="A3572" t="str">
        <f t="shared" si="55"/>
        <v>21-2016031021-19_27_49</v>
      </c>
      <c r="B3572" s="11" t="s">
        <v>2597</v>
      </c>
      <c r="C3572" s="11">
        <v>0</v>
      </c>
      <c r="D3572" s="11">
        <v>0</v>
      </c>
      <c r="E3572" s="11">
        <v>0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>
        <v>1</v>
      </c>
      <c r="O3572" s="11">
        <v>0</v>
      </c>
      <c r="P3572" s="11">
        <v>0</v>
      </c>
      <c r="Q3572" s="11">
        <v>2016031021</v>
      </c>
      <c r="R3572" s="11">
        <v>21</v>
      </c>
    </row>
    <row r="3573" spans="1:18">
      <c r="A3573" t="str">
        <f t="shared" si="55"/>
        <v>21-2016031021-19_32_49</v>
      </c>
      <c r="B3573" s="11" t="s">
        <v>1953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1</v>
      </c>
      <c r="O3573" s="11">
        <v>0</v>
      </c>
      <c r="P3573" s="11">
        <v>0</v>
      </c>
      <c r="Q3573" s="11">
        <v>2016031021</v>
      </c>
      <c r="R3573" s="11">
        <v>21</v>
      </c>
    </row>
    <row r="3574" spans="1:18">
      <c r="A3574" t="str">
        <f t="shared" si="55"/>
        <v>21-2016031021-19_37_49</v>
      </c>
      <c r="B3574" s="11" t="s">
        <v>2598</v>
      </c>
      <c r="C3574" s="11">
        <v>0</v>
      </c>
      <c r="D3574" s="11">
        <v>0</v>
      </c>
      <c r="E3574" s="11">
        <v>0</v>
      </c>
      <c r="F3574" s="11">
        <v>0</v>
      </c>
      <c r="G3574" s="11">
        <v>0</v>
      </c>
      <c r="H3574" s="11">
        <v>0</v>
      </c>
      <c r="I3574" s="11">
        <v>0</v>
      </c>
      <c r="J3574" s="11">
        <v>0</v>
      </c>
      <c r="K3574" s="11">
        <v>0</v>
      </c>
      <c r="L3574" s="11">
        <v>0</v>
      </c>
      <c r="M3574" s="11">
        <v>0</v>
      </c>
      <c r="N3574" s="11">
        <v>1</v>
      </c>
      <c r="O3574" s="11">
        <v>0</v>
      </c>
      <c r="P3574" s="11">
        <v>0</v>
      </c>
      <c r="Q3574" s="11">
        <v>2016031021</v>
      </c>
      <c r="R3574" s="11">
        <v>21</v>
      </c>
    </row>
    <row r="3575" spans="1:18">
      <c r="A3575" t="str">
        <f t="shared" si="55"/>
        <v>21-2016031021-19_42_49</v>
      </c>
      <c r="B3575" s="11" t="s">
        <v>2599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1</v>
      </c>
      <c r="O3575" s="11">
        <v>0</v>
      </c>
      <c r="P3575" s="11">
        <v>0</v>
      </c>
      <c r="Q3575" s="11">
        <v>2016031021</v>
      </c>
      <c r="R3575" s="11">
        <v>21</v>
      </c>
    </row>
    <row r="3576" spans="1:18">
      <c r="A3576" t="str">
        <f t="shared" si="55"/>
        <v>21-2016031021-19_47_48</v>
      </c>
      <c r="B3576" s="11" t="s">
        <v>1956</v>
      </c>
      <c r="C3576" s="11">
        <v>0</v>
      </c>
      <c r="D3576" s="11">
        <v>0</v>
      </c>
      <c r="E3576" s="11">
        <v>0</v>
      </c>
      <c r="F3576" s="11">
        <v>0</v>
      </c>
      <c r="G3576" s="11">
        <v>0</v>
      </c>
      <c r="H3576" s="11">
        <v>0</v>
      </c>
      <c r="I3576" s="11">
        <v>0</v>
      </c>
      <c r="J3576" s="11">
        <v>0</v>
      </c>
      <c r="K3576" s="11">
        <v>0</v>
      </c>
      <c r="L3576" s="11">
        <v>0</v>
      </c>
      <c r="M3576" s="11">
        <v>0</v>
      </c>
      <c r="N3576" s="11">
        <v>1</v>
      </c>
      <c r="O3576" s="11">
        <v>0</v>
      </c>
      <c r="P3576" s="11">
        <v>0</v>
      </c>
      <c r="Q3576" s="11">
        <v>2016031021</v>
      </c>
      <c r="R3576" s="11">
        <v>21</v>
      </c>
    </row>
    <row r="3577" spans="1:18">
      <c r="A3577" t="str">
        <f t="shared" si="55"/>
        <v>21-2016031021-19_52_48</v>
      </c>
      <c r="B3577" s="11" t="s">
        <v>1957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1</v>
      </c>
      <c r="O3577" s="11">
        <v>0</v>
      </c>
      <c r="P3577" s="11">
        <v>0</v>
      </c>
      <c r="Q3577" s="11">
        <v>2016031021</v>
      </c>
      <c r="R3577" s="11">
        <v>21</v>
      </c>
    </row>
    <row r="3578" spans="1:18">
      <c r="A3578" t="str">
        <f t="shared" si="55"/>
        <v>21-2016031021-19_57_48</v>
      </c>
      <c r="B3578" s="11" t="s">
        <v>2600</v>
      </c>
      <c r="C3578" s="11">
        <v>0</v>
      </c>
      <c r="D3578" s="11">
        <v>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1</v>
      </c>
      <c r="O3578" s="11">
        <v>0</v>
      </c>
      <c r="P3578" s="11">
        <v>0</v>
      </c>
      <c r="Q3578" s="11">
        <v>2016031021</v>
      </c>
      <c r="R3578" s="11">
        <v>21</v>
      </c>
    </row>
    <row r="3579" spans="1:18">
      <c r="A3579" t="str">
        <f t="shared" si="55"/>
        <v>21-2016031021-20_05_23</v>
      </c>
      <c r="B3579" s="11" t="s">
        <v>2601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1</v>
      </c>
      <c r="O3579" s="11">
        <v>0</v>
      </c>
      <c r="P3579" s="11">
        <v>0</v>
      </c>
      <c r="Q3579" s="11">
        <v>2016031021</v>
      </c>
      <c r="R3579" s="11">
        <v>21</v>
      </c>
    </row>
    <row r="3580" spans="1:18">
      <c r="A3580" t="str">
        <f t="shared" si="55"/>
        <v>21-2016031021-20_10_22</v>
      </c>
      <c r="B3580" s="11" t="s">
        <v>2602</v>
      </c>
      <c r="C3580" s="11">
        <v>0</v>
      </c>
      <c r="D3580" s="11">
        <v>0</v>
      </c>
      <c r="E3580" s="11">
        <v>0</v>
      </c>
      <c r="F3580" s="11">
        <v>1</v>
      </c>
      <c r="G3580" s="11">
        <v>0</v>
      </c>
      <c r="H3580" s="11">
        <v>0</v>
      </c>
      <c r="I3580" s="11">
        <v>0</v>
      </c>
      <c r="J3580" s="11">
        <v>0</v>
      </c>
      <c r="K3580" s="11">
        <v>0</v>
      </c>
      <c r="L3580" s="11">
        <v>0</v>
      </c>
      <c r="M3580" s="11">
        <v>0</v>
      </c>
      <c r="N3580" s="11">
        <v>0</v>
      </c>
      <c r="O3580" s="11">
        <v>0</v>
      </c>
      <c r="P3580" s="11">
        <v>1</v>
      </c>
      <c r="Q3580" s="11">
        <v>2016031021</v>
      </c>
      <c r="R3580" s="11">
        <v>21</v>
      </c>
    </row>
    <row r="3581" spans="1:18">
      <c r="A3581" t="str">
        <f t="shared" si="55"/>
        <v>21-2016031021-20_15_22</v>
      </c>
      <c r="B3581" s="11" t="s">
        <v>2603</v>
      </c>
      <c r="C3581" s="11">
        <v>0</v>
      </c>
      <c r="D3581" s="11">
        <v>0</v>
      </c>
      <c r="E3581" s="11">
        <v>0</v>
      </c>
      <c r="F3581" s="11">
        <v>1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1</v>
      </c>
      <c r="Q3581" s="11">
        <v>2016031021</v>
      </c>
      <c r="R3581" s="11">
        <v>21</v>
      </c>
    </row>
    <row r="3582" spans="1:18">
      <c r="A3582" t="str">
        <f t="shared" si="55"/>
        <v>21-2016031021-20_20_22</v>
      </c>
      <c r="B3582" s="11" t="s">
        <v>2604</v>
      </c>
      <c r="C3582" s="11">
        <v>0</v>
      </c>
      <c r="D3582" s="11">
        <v>0</v>
      </c>
      <c r="E3582" s="11">
        <v>0</v>
      </c>
      <c r="F3582" s="11">
        <v>0</v>
      </c>
      <c r="G3582" s="11">
        <v>0</v>
      </c>
      <c r="H3582" s="11">
        <v>0</v>
      </c>
      <c r="I3582" s="11">
        <v>0</v>
      </c>
      <c r="J3582" s="11">
        <v>0</v>
      </c>
      <c r="K3582" s="11">
        <v>0</v>
      </c>
      <c r="L3582" s="11">
        <v>0</v>
      </c>
      <c r="M3582" s="11">
        <v>0</v>
      </c>
      <c r="N3582" s="11">
        <v>1</v>
      </c>
      <c r="O3582" s="11">
        <v>0</v>
      </c>
      <c r="P3582" s="11">
        <v>0</v>
      </c>
      <c r="Q3582" s="11">
        <v>2016031021</v>
      </c>
      <c r="R3582" s="11">
        <v>21</v>
      </c>
    </row>
    <row r="3583" spans="1:18">
      <c r="A3583" t="str">
        <f t="shared" si="55"/>
        <v>21-2016031021-20_25_22</v>
      </c>
      <c r="B3583" s="11" t="s">
        <v>2605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1</v>
      </c>
      <c r="O3583" s="11">
        <v>0</v>
      </c>
      <c r="P3583" s="11">
        <v>0</v>
      </c>
      <c r="Q3583" s="11">
        <v>2016031021</v>
      </c>
      <c r="R3583" s="11">
        <v>21</v>
      </c>
    </row>
    <row r="3584" spans="1:18">
      <c r="A3584" t="str">
        <f t="shared" si="55"/>
        <v>21-2016031021-20_30_21</v>
      </c>
      <c r="B3584" s="11" t="s">
        <v>2606</v>
      </c>
      <c r="C3584" s="11">
        <v>0</v>
      </c>
      <c r="D3584" s="11">
        <v>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1">
        <v>1</v>
      </c>
      <c r="O3584" s="11">
        <v>0</v>
      </c>
      <c r="P3584" s="11">
        <v>0</v>
      </c>
      <c r="Q3584" s="11">
        <v>2016031021</v>
      </c>
      <c r="R3584" s="11">
        <v>21</v>
      </c>
    </row>
    <row r="3585" spans="1:18">
      <c r="A3585" t="str">
        <f t="shared" si="55"/>
        <v>21-2016031021-20_35_21</v>
      </c>
      <c r="B3585" s="11" t="s">
        <v>2607</v>
      </c>
      <c r="C3585" s="11">
        <v>0</v>
      </c>
      <c r="D3585" s="11">
        <v>0</v>
      </c>
      <c r="E3585" s="11">
        <v>0</v>
      </c>
      <c r="F3585" s="11">
        <v>1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1</v>
      </c>
      <c r="Q3585" s="11">
        <v>2016031021</v>
      </c>
      <c r="R3585" s="11">
        <v>21</v>
      </c>
    </row>
    <row r="3586" spans="1:18">
      <c r="A3586" t="str">
        <f t="shared" ref="A3586:A3649" si="56">R3586&amp;"-"&amp;Q3586&amp;"-"&amp;B3586</f>
        <v>21-2016031021-20_40_21</v>
      </c>
      <c r="B3586" s="11" t="s">
        <v>2608</v>
      </c>
      <c r="C3586" s="11">
        <v>0</v>
      </c>
      <c r="D3586" s="11">
        <v>0</v>
      </c>
      <c r="E3586" s="11">
        <v>0</v>
      </c>
      <c r="F3586" s="11">
        <v>1</v>
      </c>
      <c r="G3586" s="11">
        <v>0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11">
        <v>0</v>
      </c>
      <c r="P3586" s="11">
        <v>1</v>
      </c>
      <c r="Q3586" s="11">
        <v>2016031021</v>
      </c>
      <c r="R3586" s="11">
        <v>21</v>
      </c>
    </row>
    <row r="3587" spans="1:18">
      <c r="A3587" t="str">
        <f t="shared" si="56"/>
        <v>21-2016031121-10_36_56</v>
      </c>
      <c r="B3587" s="11" t="s">
        <v>2609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1</v>
      </c>
      <c r="O3587" s="11">
        <v>0</v>
      </c>
      <c r="P3587" s="11">
        <v>0</v>
      </c>
      <c r="Q3587" s="11">
        <v>2016031121</v>
      </c>
      <c r="R3587" s="11">
        <v>21</v>
      </c>
    </row>
    <row r="3588" spans="1:18">
      <c r="A3588" t="str">
        <f t="shared" si="56"/>
        <v>21-2016031121-10_41_55</v>
      </c>
      <c r="B3588" s="11" t="s">
        <v>2610</v>
      </c>
      <c r="C3588" s="11">
        <v>0</v>
      </c>
      <c r="D3588" s="11">
        <v>0</v>
      </c>
      <c r="E3588" s="11">
        <v>0</v>
      </c>
      <c r="F3588" s="11">
        <v>1</v>
      </c>
      <c r="G3588" s="11">
        <v>0</v>
      </c>
      <c r="H3588" s="11">
        <v>0</v>
      </c>
      <c r="I3588" s="11">
        <v>0</v>
      </c>
      <c r="J3588" s="11">
        <v>0</v>
      </c>
      <c r="K3588" s="11">
        <v>0</v>
      </c>
      <c r="L3588" s="11">
        <v>0</v>
      </c>
      <c r="M3588" s="11">
        <v>0</v>
      </c>
      <c r="N3588" s="11">
        <v>0</v>
      </c>
      <c r="O3588" s="11">
        <v>0</v>
      </c>
      <c r="P3588" s="11">
        <v>1</v>
      </c>
      <c r="Q3588" s="11">
        <v>2016031121</v>
      </c>
      <c r="R3588" s="11">
        <v>21</v>
      </c>
    </row>
    <row r="3589" spans="1:18">
      <c r="A3589" t="str">
        <f t="shared" si="56"/>
        <v>21-2016031121-10_46_55</v>
      </c>
      <c r="B3589" s="11" t="s">
        <v>2611</v>
      </c>
      <c r="C3589" s="11">
        <v>0</v>
      </c>
      <c r="D3589" s="11">
        <v>0</v>
      </c>
      <c r="E3589" s="11">
        <v>0</v>
      </c>
      <c r="F3589" s="11">
        <v>1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1</v>
      </c>
      <c r="Q3589" s="11">
        <v>2016031121</v>
      </c>
      <c r="R3589" s="11">
        <v>21</v>
      </c>
    </row>
    <row r="3590" spans="1:18">
      <c r="A3590" t="str">
        <f t="shared" si="56"/>
        <v>21-2016031121-10_51_54</v>
      </c>
      <c r="B3590" s="11" t="s">
        <v>2612</v>
      </c>
      <c r="C3590" s="11">
        <v>0</v>
      </c>
      <c r="D3590" s="11">
        <v>0</v>
      </c>
      <c r="E3590" s="11">
        <v>0</v>
      </c>
      <c r="F3590" s="11">
        <v>1</v>
      </c>
      <c r="G3590" s="11">
        <v>0</v>
      </c>
      <c r="H3590" s="11">
        <v>0</v>
      </c>
      <c r="I3590" s="11">
        <v>0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11">
        <v>0</v>
      </c>
      <c r="P3590" s="11">
        <v>1</v>
      </c>
      <c r="Q3590" s="11">
        <v>2016031121</v>
      </c>
      <c r="R3590" s="11">
        <v>21</v>
      </c>
    </row>
    <row r="3591" spans="1:18">
      <c r="A3591" t="str">
        <f t="shared" si="56"/>
        <v>21-2016031121-10_56_54</v>
      </c>
      <c r="B3591" s="11" t="s">
        <v>2613</v>
      </c>
      <c r="C3591" s="11">
        <v>0</v>
      </c>
      <c r="D3591" s="11">
        <v>0</v>
      </c>
      <c r="E3591" s="11">
        <v>0</v>
      </c>
      <c r="F3591" s="11">
        <v>1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1</v>
      </c>
      <c r="Q3591" s="11">
        <v>2016031121</v>
      </c>
      <c r="R3591" s="11">
        <v>21</v>
      </c>
    </row>
    <row r="3592" spans="1:18">
      <c r="A3592" t="str">
        <f t="shared" si="56"/>
        <v>21-2016031121-11_01_54</v>
      </c>
      <c r="B3592" s="11" t="s">
        <v>2614</v>
      </c>
      <c r="C3592" s="11">
        <v>0</v>
      </c>
      <c r="D3592" s="11">
        <v>0</v>
      </c>
      <c r="E3592" s="11">
        <v>0</v>
      </c>
      <c r="F3592" s="11">
        <v>1</v>
      </c>
      <c r="G3592" s="11">
        <v>0</v>
      </c>
      <c r="H3592" s="11">
        <v>0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11">
        <v>1</v>
      </c>
      <c r="Q3592" s="11">
        <v>2016031121</v>
      </c>
      <c r="R3592" s="11">
        <v>21</v>
      </c>
    </row>
    <row r="3593" spans="1:18">
      <c r="A3593" t="str">
        <f t="shared" si="56"/>
        <v>21-2016031121-11_06_54</v>
      </c>
      <c r="B3593" s="11" t="s">
        <v>2615</v>
      </c>
      <c r="C3593" s="11">
        <v>0</v>
      </c>
      <c r="D3593" s="11">
        <v>0</v>
      </c>
      <c r="E3593" s="11">
        <v>0</v>
      </c>
      <c r="F3593" s="11">
        <v>1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1</v>
      </c>
      <c r="Q3593" s="11">
        <v>2016031121</v>
      </c>
      <c r="R3593" s="11">
        <v>21</v>
      </c>
    </row>
    <row r="3594" spans="1:18">
      <c r="A3594" t="str">
        <f t="shared" si="56"/>
        <v>21-2016031121-11_11_54</v>
      </c>
      <c r="B3594" s="11" t="s">
        <v>2616</v>
      </c>
      <c r="C3594" s="11">
        <v>0</v>
      </c>
      <c r="D3594" s="11">
        <v>0</v>
      </c>
      <c r="E3594" s="11">
        <v>0</v>
      </c>
      <c r="F3594" s="11">
        <v>1</v>
      </c>
      <c r="G3594" s="11">
        <v>0</v>
      </c>
      <c r="H3594" s="11">
        <v>0</v>
      </c>
      <c r="I3594" s="11">
        <v>0</v>
      </c>
      <c r="J3594" s="11">
        <v>0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  <c r="P3594" s="11">
        <v>1</v>
      </c>
      <c r="Q3594" s="11">
        <v>2016031121</v>
      </c>
      <c r="R3594" s="11">
        <v>21</v>
      </c>
    </row>
    <row r="3595" spans="1:18">
      <c r="A3595" t="str">
        <f t="shared" si="56"/>
        <v>21-2016031121-11_16_53</v>
      </c>
      <c r="B3595" s="11" t="s">
        <v>2617</v>
      </c>
      <c r="C3595" s="11">
        <v>0</v>
      </c>
      <c r="D3595" s="11">
        <v>0</v>
      </c>
      <c r="E3595" s="11">
        <v>0</v>
      </c>
      <c r="F3595" s="11">
        <v>1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1</v>
      </c>
      <c r="Q3595" s="11">
        <v>2016031121</v>
      </c>
      <c r="R3595" s="11">
        <v>21</v>
      </c>
    </row>
    <row r="3596" spans="1:18">
      <c r="A3596" t="str">
        <f t="shared" si="56"/>
        <v>21-2016031121-11_21_53</v>
      </c>
      <c r="B3596" s="11" t="s">
        <v>2618</v>
      </c>
      <c r="C3596" s="11">
        <v>0</v>
      </c>
      <c r="D3596" s="11">
        <v>0</v>
      </c>
      <c r="E3596" s="11">
        <v>0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1">
        <v>1</v>
      </c>
      <c r="O3596" s="11">
        <v>0</v>
      </c>
      <c r="P3596" s="11">
        <v>0</v>
      </c>
      <c r="Q3596" s="11">
        <v>2016031121</v>
      </c>
      <c r="R3596" s="11">
        <v>21</v>
      </c>
    </row>
    <row r="3597" spans="1:18">
      <c r="A3597" t="str">
        <f t="shared" si="56"/>
        <v>21-2016031121-12_07_32</v>
      </c>
      <c r="B3597" s="11" t="s">
        <v>2619</v>
      </c>
      <c r="C3597" s="11">
        <v>0</v>
      </c>
      <c r="D3597" s="11">
        <v>0</v>
      </c>
      <c r="E3597" s="11">
        <v>0</v>
      </c>
      <c r="F3597" s="11">
        <v>1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1</v>
      </c>
      <c r="Q3597" s="11">
        <v>2016031121</v>
      </c>
      <c r="R3597" s="11">
        <v>21</v>
      </c>
    </row>
    <row r="3598" spans="1:18">
      <c r="A3598" t="str">
        <f t="shared" si="56"/>
        <v>21-2016031121-12_12_32</v>
      </c>
      <c r="B3598" s="11" t="s">
        <v>2620</v>
      </c>
      <c r="C3598" s="11">
        <v>0</v>
      </c>
      <c r="D3598" s="11">
        <v>0</v>
      </c>
      <c r="E3598" s="11">
        <v>0</v>
      </c>
      <c r="F3598" s="11">
        <v>0</v>
      </c>
      <c r="G3598" s="11">
        <v>0</v>
      </c>
      <c r="H3598" s="11">
        <v>0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1</v>
      </c>
      <c r="O3598" s="11">
        <v>0</v>
      </c>
      <c r="P3598" s="11">
        <v>0</v>
      </c>
      <c r="Q3598" s="11">
        <v>2016031121</v>
      </c>
      <c r="R3598" s="11">
        <v>21</v>
      </c>
    </row>
    <row r="3599" spans="1:18">
      <c r="A3599" t="str">
        <f t="shared" si="56"/>
        <v>21-2016031121-12_17_32</v>
      </c>
      <c r="B3599" s="11" t="s">
        <v>2621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1</v>
      </c>
      <c r="O3599" s="11">
        <v>0</v>
      </c>
      <c r="P3599" s="11">
        <v>0</v>
      </c>
      <c r="Q3599" s="11">
        <v>2016031121</v>
      </c>
      <c r="R3599" s="11">
        <v>21</v>
      </c>
    </row>
    <row r="3600" spans="1:18">
      <c r="A3600" t="str">
        <f t="shared" si="56"/>
        <v>21-2016031121-12_22_32</v>
      </c>
      <c r="B3600" s="11" t="s">
        <v>2622</v>
      </c>
      <c r="C3600" s="11">
        <v>0</v>
      </c>
      <c r="D3600" s="11">
        <v>0</v>
      </c>
      <c r="E3600" s="11">
        <v>0</v>
      </c>
      <c r="F3600" s="11">
        <v>0</v>
      </c>
      <c r="G3600" s="11">
        <v>0</v>
      </c>
      <c r="H3600" s="11">
        <v>0</v>
      </c>
      <c r="I3600" s="11">
        <v>0</v>
      </c>
      <c r="J3600" s="11">
        <v>0</v>
      </c>
      <c r="K3600" s="11">
        <v>0</v>
      </c>
      <c r="L3600" s="11">
        <v>0</v>
      </c>
      <c r="M3600" s="11">
        <v>0</v>
      </c>
      <c r="N3600" s="11">
        <v>1</v>
      </c>
      <c r="O3600" s="11">
        <v>0</v>
      </c>
      <c r="P3600" s="11">
        <v>0</v>
      </c>
      <c r="Q3600" s="11">
        <v>2016031121</v>
      </c>
      <c r="R3600" s="11">
        <v>21</v>
      </c>
    </row>
    <row r="3601" spans="1:18">
      <c r="A3601" t="str">
        <f t="shared" si="56"/>
        <v>21-2016031121-12_27_31</v>
      </c>
      <c r="B3601" s="11" t="s">
        <v>2623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1</v>
      </c>
      <c r="O3601" s="11">
        <v>0</v>
      </c>
      <c r="P3601" s="11">
        <v>0</v>
      </c>
      <c r="Q3601" s="11">
        <v>2016031121</v>
      </c>
      <c r="R3601" s="11">
        <v>21</v>
      </c>
    </row>
    <row r="3602" spans="1:18">
      <c r="A3602" t="str">
        <f t="shared" si="56"/>
        <v>21-2016031121-12_32_31</v>
      </c>
      <c r="B3602" s="11" t="s">
        <v>2624</v>
      </c>
      <c r="C3602" s="11">
        <v>0</v>
      </c>
      <c r="D3602" s="11">
        <v>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1</v>
      </c>
      <c r="O3602" s="11">
        <v>0</v>
      </c>
      <c r="P3602" s="11">
        <v>0</v>
      </c>
      <c r="Q3602" s="11">
        <v>2016031121</v>
      </c>
      <c r="R3602" s="11">
        <v>21</v>
      </c>
    </row>
    <row r="3603" spans="1:18">
      <c r="A3603" t="str">
        <f t="shared" si="56"/>
        <v>21-2016031121-12_37_31</v>
      </c>
      <c r="B3603" s="11" t="s">
        <v>2625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1</v>
      </c>
      <c r="O3603" s="11">
        <v>0</v>
      </c>
      <c r="P3603" s="11">
        <v>0</v>
      </c>
      <c r="Q3603" s="11">
        <v>2016031121</v>
      </c>
      <c r="R3603" s="11">
        <v>21</v>
      </c>
    </row>
    <row r="3604" spans="1:18">
      <c r="A3604" t="str">
        <f t="shared" si="56"/>
        <v>21-2016031121-12_42_31</v>
      </c>
      <c r="B3604" s="11" t="s">
        <v>2626</v>
      </c>
      <c r="C3604" s="11">
        <v>0</v>
      </c>
      <c r="D3604" s="11">
        <v>0</v>
      </c>
      <c r="E3604" s="11">
        <v>0</v>
      </c>
      <c r="F3604" s="11">
        <v>1</v>
      </c>
      <c r="G3604" s="11">
        <v>0</v>
      </c>
      <c r="H3604" s="11">
        <v>0</v>
      </c>
      <c r="I3604" s="11">
        <v>0</v>
      </c>
      <c r="J3604" s="11">
        <v>0</v>
      </c>
      <c r="K3604" s="11">
        <v>0</v>
      </c>
      <c r="L3604" s="11">
        <v>0</v>
      </c>
      <c r="M3604" s="11">
        <v>0</v>
      </c>
      <c r="N3604" s="11">
        <v>0</v>
      </c>
      <c r="O3604" s="11">
        <v>0</v>
      </c>
      <c r="P3604" s="11">
        <v>1</v>
      </c>
      <c r="Q3604" s="11">
        <v>2016031121</v>
      </c>
      <c r="R3604" s="11">
        <v>21</v>
      </c>
    </row>
    <row r="3605" spans="1:18">
      <c r="A3605" t="str">
        <f t="shared" si="56"/>
        <v>21-2016031121-12_47_31</v>
      </c>
      <c r="B3605" s="11" t="s">
        <v>2627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1</v>
      </c>
      <c r="O3605" s="11">
        <v>0</v>
      </c>
      <c r="P3605" s="11">
        <v>0</v>
      </c>
      <c r="Q3605" s="11">
        <v>2016031121</v>
      </c>
      <c r="R3605" s="11">
        <v>21</v>
      </c>
    </row>
    <row r="3606" spans="1:18">
      <c r="A3606" t="str">
        <f t="shared" si="56"/>
        <v>21-2016031121-12_52_30</v>
      </c>
      <c r="B3606" s="11" t="s">
        <v>2628</v>
      </c>
      <c r="C3606" s="11">
        <v>0</v>
      </c>
      <c r="D3606" s="11">
        <v>0</v>
      </c>
      <c r="E3606" s="11">
        <v>0</v>
      </c>
      <c r="F3606" s="11">
        <v>0</v>
      </c>
      <c r="G3606" s="11">
        <v>0</v>
      </c>
      <c r="H3606" s="11">
        <v>0</v>
      </c>
      <c r="I3606" s="11">
        <v>0</v>
      </c>
      <c r="J3606" s="11">
        <v>0</v>
      </c>
      <c r="K3606" s="11">
        <v>0</v>
      </c>
      <c r="L3606" s="11">
        <v>0</v>
      </c>
      <c r="M3606" s="11">
        <v>0</v>
      </c>
      <c r="N3606" s="11">
        <v>1</v>
      </c>
      <c r="O3606" s="11">
        <v>0</v>
      </c>
      <c r="P3606" s="11">
        <v>0</v>
      </c>
      <c r="Q3606" s="11">
        <v>2016031121</v>
      </c>
      <c r="R3606" s="11">
        <v>21</v>
      </c>
    </row>
    <row r="3607" spans="1:18">
      <c r="A3607" t="str">
        <f t="shared" si="56"/>
        <v>21-2016031121-12_57_30</v>
      </c>
      <c r="B3607" s="11" t="s">
        <v>2629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1</v>
      </c>
      <c r="O3607" s="11">
        <v>0</v>
      </c>
      <c r="P3607" s="11">
        <v>0</v>
      </c>
      <c r="Q3607" s="11">
        <v>2016031121</v>
      </c>
      <c r="R3607" s="11">
        <v>21</v>
      </c>
    </row>
    <row r="3608" spans="1:18">
      <c r="A3608" t="str">
        <f t="shared" si="56"/>
        <v>21-2016031121-13_02_30</v>
      </c>
      <c r="B3608" s="11" t="s">
        <v>2630</v>
      </c>
      <c r="C3608" s="11">
        <v>0</v>
      </c>
      <c r="D3608" s="11">
        <v>0</v>
      </c>
      <c r="E3608" s="11">
        <v>0</v>
      </c>
      <c r="F3608" s="11">
        <v>0</v>
      </c>
      <c r="G3608" s="11">
        <v>0</v>
      </c>
      <c r="H3608" s="11">
        <v>0</v>
      </c>
      <c r="I3608" s="11">
        <v>0</v>
      </c>
      <c r="J3608" s="11">
        <v>0</v>
      </c>
      <c r="K3608" s="11">
        <v>0</v>
      </c>
      <c r="L3608" s="11">
        <v>0</v>
      </c>
      <c r="M3608" s="11">
        <v>0</v>
      </c>
      <c r="N3608" s="11">
        <v>1</v>
      </c>
      <c r="O3608" s="11">
        <v>0</v>
      </c>
      <c r="P3608" s="11">
        <v>0</v>
      </c>
      <c r="Q3608" s="11">
        <v>2016031121</v>
      </c>
      <c r="R3608" s="11">
        <v>21</v>
      </c>
    </row>
    <row r="3609" spans="1:18">
      <c r="A3609" t="str">
        <f t="shared" si="56"/>
        <v>21-2016031121-13_07_30</v>
      </c>
      <c r="B3609" s="11" t="s">
        <v>2631</v>
      </c>
      <c r="C3609" s="11">
        <v>0</v>
      </c>
      <c r="D3609" s="11">
        <v>0</v>
      </c>
      <c r="E3609" s="11">
        <v>0</v>
      </c>
      <c r="F3609" s="11">
        <v>1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1</v>
      </c>
      <c r="Q3609" s="11">
        <v>2016031121</v>
      </c>
      <c r="R3609" s="11">
        <v>21</v>
      </c>
    </row>
    <row r="3610" spans="1:18">
      <c r="A3610" t="str">
        <f t="shared" si="56"/>
        <v>21-2016031121-13_12_29</v>
      </c>
      <c r="B3610" s="11" t="s">
        <v>2633</v>
      </c>
      <c r="C3610" s="11">
        <v>0</v>
      </c>
      <c r="D3610" s="11">
        <v>0</v>
      </c>
      <c r="E3610" s="11">
        <v>0</v>
      </c>
      <c r="F3610" s="11">
        <v>0</v>
      </c>
      <c r="G3610" s="11">
        <v>0</v>
      </c>
      <c r="H3610" s="11">
        <v>0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1">
        <v>1</v>
      </c>
      <c r="O3610" s="11">
        <v>0</v>
      </c>
      <c r="P3610" s="11">
        <v>0</v>
      </c>
      <c r="Q3610" s="11">
        <v>2016031121</v>
      </c>
      <c r="R3610" s="11">
        <v>21</v>
      </c>
    </row>
    <row r="3611" spans="1:18">
      <c r="A3611" t="str">
        <f t="shared" si="56"/>
        <v>21-2016031121-13_17_29</v>
      </c>
      <c r="B3611" s="11" t="s">
        <v>2634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1</v>
      </c>
      <c r="O3611" s="11">
        <v>0</v>
      </c>
      <c r="P3611" s="11">
        <v>0</v>
      </c>
      <c r="Q3611" s="11">
        <v>2016031121</v>
      </c>
      <c r="R3611" s="11">
        <v>21</v>
      </c>
    </row>
    <row r="3612" spans="1:18">
      <c r="A3612" t="str">
        <f t="shared" si="56"/>
        <v>21-2016031121-13_22_29</v>
      </c>
      <c r="B3612" s="11" t="s">
        <v>2635</v>
      </c>
      <c r="C3612" s="11">
        <v>0</v>
      </c>
      <c r="D3612" s="11">
        <v>0</v>
      </c>
      <c r="E3612" s="11">
        <v>0</v>
      </c>
      <c r="F3612" s="11">
        <v>1</v>
      </c>
      <c r="G3612" s="11">
        <v>0</v>
      </c>
      <c r="H3612" s="11">
        <v>0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>
        <v>1</v>
      </c>
      <c r="Q3612" s="11">
        <v>2016031121</v>
      </c>
      <c r="R3612" s="11">
        <v>21</v>
      </c>
    </row>
    <row r="3613" spans="1:18">
      <c r="A3613" t="str">
        <f t="shared" si="56"/>
        <v>21-2016031121-13_27_29</v>
      </c>
      <c r="B3613" s="11" t="s">
        <v>2638</v>
      </c>
      <c r="C3613" s="11">
        <v>0</v>
      </c>
      <c r="D3613" s="11">
        <v>0</v>
      </c>
      <c r="E3613" s="11">
        <v>0</v>
      </c>
      <c r="F3613" s="11">
        <v>1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1</v>
      </c>
      <c r="Q3613" s="11">
        <v>2016031121</v>
      </c>
      <c r="R3613" s="11">
        <v>21</v>
      </c>
    </row>
    <row r="3614" spans="1:18">
      <c r="A3614" t="str">
        <f t="shared" si="56"/>
        <v>21-2016031121-13_32_29</v>
      </c>
      <c r="B3614" s="11" t="s">
        <v>2491</v>
      </c>
      <c r="C3614" s="11">
        <v>0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1</v>
      </c>
      <c r="O3614" s="11">
        <v>0</v>
      </c>
      <c r="P3614" s="11">
        <v>0</v>
      </c>
      <c r="Q3614" s="11">
        <v>2016031121</v>
      </c>
      <c r="R3614" s="11">
        <v>21</v>
      </c>
    </row>
    <row r="3615" spans="1:18">
      <c r="A3615" t="str">
        <f t="shared" si="56"/>
        <v>21-2016031121-13_37_28</v>
      </c>
      <c r="B3615" s="11" t="s">
        <v>2639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1</v>
      </c>
      <c r="O3615" s="11">
        <v>0</v>
      </c>
      <c r="P3615" s="11">
        <v>0</v>
      </c>
      <c r="Q3615" s="11">
        <v>2016031121</v>
      </c>
      <c r="R3615" s="11">
        <v>21</v>
      </c>
    </row>
    <row r="3616" spans="1:18">
      <c r="A3616" t="str">
        <f t="shared" si="56"/>
        <v>21-2016031121-13_42_28</v>
      </c>
      <c r="B3616" s="11" t="s">
        <v>2640</v>
      </c>
      <c r="C3616" s="11">
        <v>0</v>
      </c>
      <c r="D3616" s="11">
        <v>0</v>
      </c>
      <c r="E3616" s="11">
        <v>0</v>
      </c>
      <c r="F3616" s="11">
        <v>0</v>
      </c>
      <c r="G3616" s="11">
        <v>0</v>
      </c>
      <c r="H3616" s="11">
        <v>0</v>
      </c>
      <c r="I3616" s="11">
        <v>0</v>
      </c>
      <c r="J3616" s="11">
        <v>0</v>
      </c>
      <c r="K3616" s="11">
        <v>0</v>
      </c>
      <c r="L3616" s="11">
        <v>0</v>
      </c>
      <c r="M3616" s="11">
        <v>0</v>
      </c>
      <c r="N3616" s="11">
        <v>1</v>
      </c>
      <c r="O3616" s="11">
        <v>0</v>
      </c>
      <c r="P3616" s="11">
        <v>0</v>
      </c>
      <c r="Q3616" s="11">
        <v>2016031121</v>
      </c>
      <c r="R3616" s="11">
        <v>21</v>
      </c>
    </row>
    <row r="3617" spans="1:18">
      <c r="A3617" t="str">
        <f t="shared" si="56"/>
        <v>21-2016031121-13_47_28</v>
      </c>
      <c r="B3617" s="11" t="s">
        <v>2641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1</v>
      </c>
      <c r="O3617" s="11">
        <v>0</v>
      </c>
      <c r="P3617" s="11">
        <v>0</v>
      </c>
      <c r="Q3617" s="11">
        <v>2016031121</v>
      </c>
      <c r="R3617" s="11">
        <v>21</v>
      </c>
    </row>
    <row r="3618" spans="1:18">
      <c r="A3618" t="str">
        <f t="shared" si="56"/>
        <v>21-2016031121-13_52_28</v>
      </c>
      <c r="B3618" s="11" t="s">
        <v>2642</v>
      </c>
      <c r="C3618" s="11">
        <v>0</v>
      </c>
      <c r="D3618" s="11">
        <v>0</v>
      </c>
      <c r="E3618" s="11">
        <v>0</v>
      </c>
      <c r="F3618" s="11">
        <v>1</v>
      </c>
      <c r="G3618" s="11">
        <v>0</v>
      </c>
      <c r="H3618" s="11">
        <v>0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11">
        <v>0</v>
      </c>
      <c r="P3618" s="11">
        <v>1</v>
      </c>
      <c r="Q3618" s="11">
        <v>2016031121</v>
      </c>
      <c r="R3618" s="11">
        <v>21</v>
      </c>
    </row>
    <row r="3619" spans="1:18">
      <c r="A3619" t="str">
        <f t="shared" si="56"/>
        <v>21-2016031121-13_57_27</v>
      </c>
      <c r="B3619" s="11" t="s">
        <v>2643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1</v>
      </c>
      <c r="O3619" s="11">
        <v>0</v>
      </c>
      <c r="P3619" s="11">
        <v>0</v>
      </c>
      <c r="Q3619" s="11">
        <v>2016031121</v>
      </c>
      <c r="R3619" s="11">
        <v>21</v>
      </c>
    </row>
    <row r="3620" spans="1:18">
      <c r="A3620" t="str">
        <f t="shared" si="56"/>
        <v>21-2016031121-14_02_27</v>
      </c>
      <c r="B3620" s="11" t="s">
        <v>2644</v>
      </c>
      <c r="C3620" s="11">
        <v>0</v>
      </c>
      <c r="D3620" s="11">
        <v>0</v>
      </c>
      <c r="E3620" s="11">
        <v>0</v>
      </c>
      <c r="F3620" s="11">
        <v>1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1</v>
      </c>
      <c r="Q3620" s="11">
        <v>2016031121</v>
      </c>
      <c r="R3620" s="11">
        <v>21</v>
      </c>
    </row>
    <row r="3621" spans="1:18">
      <c r="A3621" t="str">
        <f t="shared" si="56"/>
        <v>21-2016031121-14_07_27</v>
      </c>
      <c r="B3621" s="11" t="s">
        <v>2646</v>
      </c>
      <c r="C3621" s="11">
        <v>0</v>
      </c>
      <c r="D3621" s="11">
        <v>0</v>
      </c>
      <c r="E3621" s="11">
        <v>0</v>
      </c>
      <c r="F3621" s="11">
        <v>1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1</v>
      </c>
      <c r="Q3621" s="11">
        <v>2016031121</v>
      </c>
      <c r="R3621" s="11">
        <v>21</v>
      </c>
    </row>
    <row r="3622" spans="1:18">
      <c r="A3622" t="str">
        <f t="shared" si="56"/>
        <v>21-2016031121-14_12_27</v>
      </c>
      <c r="B3622" s="11" t="s">
        <v>2649</v>
      </c>
      <c r="C3622" s="11">
        <v>0</v>
      </c>
      <c r="D3622" s="11">
        <v>0</v>
      </c>
      <c r="E3622" s="11">
        <v>0</v>
      </c>
      <c r="F3622" s="11">
        <v>1</v>
      </c>
      <c r="G3622" s="11">
        <v>0</v>
      </c>
      <c r="H3622" s="11">
        <v>0</v>
      </c>
      <c r="I3622" s="11">
        <v>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0</v>
      </c>
      <c r="P3622" s="11">
        <v>1</v>
      </c>
      <c r="Q3622" s="11">
        <v>2016031121</v>
      </c>
      <c r="R3622" s="11">
        <v>21</v>
      </c>
    </row>
    <row r="3623" spans="1:18">
      <c r="A3623" t="str">
        <f t="shared" si="56"/>
        <v>21-2016031121-14_17_27</v>
      </c>
      <c r="B3623" s="11" t="s">
        <v>2650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1</v>
      </c>
      <c r="O3623" s="11">
        <v>0</v>
      </c>
      <c r="P3623" s="11">
        <v>0</v>
      </c>
      <c r="Q3623" s="11">
        <v>2016031121</v>
      </c>
      <c r="R3623" s="11">
        <v>21</v>
      </c>
    </row>
    <row r="3624" spans="1:18">
      <c r="A3624" t="str">
        <f t="shared" si="56"/>
        <v>21-2016031121-14_22_26</v>
      </c>
      <c r="B3624" s="11" t="s">
        <v>2651</v>
      </c>
      <c r="C3624" s="11">
        <v>0</v>
      </c>
      <c r="D3624" s="11">
        <v>0</v>
      </c>
      <c r="E3624" s="11">
        <v>0</v>
      </c>
      <c r="F3624" s="11">
        <v>1</v>
      </c>
      <c r="G3624" s="11">
        <v>0</v>
      </c>
      <c r="H3624" s="11">
        <v>0</v>
      </c>
      <c r="I3624" s="11">
        <v>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11">
        <v>0</v>
      </c>
      <c r="P3624" s="11">
        <v>1</v>
      </c>
      <c r="Q3624" s="11">
        <v>2016031121</v>
      </c>
      <c r="R3624" s="11">
        <v>21</v>
      </c>
    </row>
    <row r="3625" spans="1:18">
      <c r="A3625" t="str">
        <f t="shared" si="56"/>
        <v>21-2016031121-14_27_26</v>
      </c>
      <c r="B3625" s="11" t="s">
        <v>2652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1</v>
      </c>
      <c r="O3625" s="11">
        <v>0</v>
      </c>
      <c r="P3625" s="11">
        <v>0</v>
      </c>
      <c r="Q3625" s="11">
        <v>2016031121</v>
      </c>
      <c r="R3625" s="11">
        <v>21</v>
      </c>
    </row>
    <row r="3626" spans="1:18">
      <c r="A3626" t="str">
        <f t="shared" si="56"/>
        <v>21-2016031121-14_42_29</v>
      </c>
      <c r="B3626" s="11" t="s">
        <v>2653</v>
      </c>
      <c r="C3626" s="11">
        <v>0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1">
        <v>1</v>
      </c>
      <c r="O3626" s="11">
        <v>0</v>
      </c>
      <c r="P3626" s="11">
        <v>0</v>
      </c>
      <c r="Q3626" s="11">
        <v>2016031121</v>
      </c>
      <c r="R3626" s="11">
        <v>21</v>
      </c>
    </row>
    <row r="3627" spans="1:18">
      <c r="A3627" t="str">
        <f t="shared" si="56"/>
        <v>21-2016031121-16_16_20</v>
      </c>
      <c r="B3627" s="11" t="s">
        <v>2654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1</v>
      </c>
      <c r="O3627" s="11">
        <v>0</v>
      </c>
      <c r="P3627" s="11">
        <v>0</v>
      </c>
      <c r="Q3627" s="11">
        <v>2016031121</v>
      </c>
      <c r="R3627" s="11">
        <v>21</v>
      </c>
    </row>
    <row r="3628" spans="1:18">
      <c r="A3628" t="str">
        <f t="shared" si="56"/>
        <v>21-2016031121-16_21_20</v>
      </c>
      <c r="B3628" s="11" t="s">
        <v>2655</v>
      </c>
      <c r="C3628" s="11">
        <v>1</v>
      </c>
      <c r="D3628" s="11">
        <v>1</v>
      </c>
      <c r="E3628" s="11">
        <v>1</v>
      </c>
      <c r="F3628" s="11">
        <v>0</v>
      </c>
      <c r="G3628" s="11">
        <v>0</v>
      </c>
      <c r="H3628" s="11">
        <v>0</v>
      </c>
      <c r="I3628" s="11">
        <v>0</v>
      </c>
      <c r="J3628" s="11">
        <v>1</v>
      </c>
      <c r="K3628" s="11">
        <v>1</v>
      </c>
      <c r="L3628" s="11">
        <v>1</v>
      </c>
      <c r="M3628" s="11">
        <v>0</v>
      </c>
      <c r="N3628" s="11">
        <v>0</v>
      </c>
      <c r="O3628" s="11">
        <v>0</v>
      </c>
      <c r="P3628" s="11">
        <v>0</v>
      </c>
      <c r="Q3628" s="11">
        <v>2016031121</v>
      </c>
      <c r="R3628" s="11">
        <v>21</v>
      </c>
    </row>
    <row r="3629" spans="1:18">
      <c r="A3629" t="str">
        <f t="shared" si="56"/>
        <v>21-2016031121-16_26_20</v>
      </c>
      <c r="B3629" s="11" t="s">
        <v>2656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1</v>
      </c>
      <c r="O3629" s="11">
        <v>0</v>
      </c>
      <c r="P3629" s="11">
        <v>0</v>
      </c>
      <c r="Q3629" s="11">
        <v>2016031121</v>
      </c>
      <c r="R3629" s="11">
        <v>21</v>
      </c>
    </row>
    <row r="3630" spans="1:18">
      <c r="A3630" t="str">
        <f t="shared" si="56"/>
        <v>21-2016031121-16_31_20</v>
      </c>
      <c r="B3630" s="11" t="s">
        <v>2657</v>
      </c>
      <c r="C3630" s="11">
        <v>0</v>
      </c>
      <c r="D3630" s="11">
        <v>0</v>
      </c>
      <c r="E3630" s="11">
        <v>0</v>
      </c>
      <c r="F3630" s="11">
        <v>0</v>
      </c>
      <c r="G3630" s="11">
        <v>0</v>
      </c>
      <c r="H3630" s="11">
        <v>0</v>
      </c>
      <c r="I3630" s="11">
        <v>0</v>
      </c>
      <c r="J3630" s="11">
        <v>0</v>
      </c>
      <c r="K3630" s="11">
        <v>0</v>
      </c>
      <c r="L3630" s="11">
        <v>0</v>
      </c>
      <c r="M3630" s="11">
        <v>0</v>
      </c>
      <c r="N3630" s="11">
        <v>1</v>
      </c>
      <c r="O3630" s="11">
        <v>0</v>
      </c>
      <c r="P3630" s="11">
        <v>0</v>
      </c>
      <c r="Q3630" s="11">
        <v>2016031121</v>
      </c>
      <c r="R3630" s="11">
        <v>21</v>
      </c>
    </row>
    <row r="3631" spans="1:18">
      <c r="A3631" t="str">
        <f t="shared" si="56"/>
        <v>21-2016031121-16_36_19</v>
      </c>
      <c r="B3631" s="11" t="s">
        <v>2658</v>
      </c>
      <c r="C3631" s="11">
        <v>0</v>
      </c>
      <c r="D3631" s="11">
        <v>0</v>
      </c>
      <c r="E3631" s="11">
        <v>0</v>
      </c>
      <c r="F3631" s="11">
        <v>1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1</v>
      </c>
      <c r="Q3631" s="11">
        <v>2016031121</v>
      </c>
      <c r="R3631" s="11">
        <v>21</v>
      </c>
    </row>
    <row r="3632" spans="1:18">
      <c r="A3632" t="str">
        <f t="shared" si="56"/>
        <v>21-2016031121-16_41_19</v>
      </c>
      <c r="B3632" s="11" t="s">
        <v>2659</v>
      </c>
      <c r="C3632" s="11">
        <v>0</v>
      </c>
      <c r="D3632" s="11">
        <v>0</v>
      </c>
      <c r="E3632" s="11">
        <v>0</v>
      </c>
      <c r="F3632" s="11">
        <v>1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>
        <v>1</v>
      </c>
      <c r="Q3632" s="11">
        <v>2016031121</v>
      </c>
      <c r="R3632" s="11">
        <v>21</v>
      </c>
    </row>
    <row r="3633" spans="1:18">
      <c r="A3633" t="str">
        <f t="shared" si="56"/>
        <v>21-2016031121-16_46_19</v>
      </c>
      <c r="B3633" s="11" t="s">
        <v>2661</v>
      </c>
      <c r="C3633" s="11">
        <v>0</v>
      </c>
      <c r="D3633" s="11">
        <v>1</v>
      </c>
      <c r="E3633" s="11">
        <v>0</v>
      </c>
      <c r="F3633" s="11">
        <v>0</v>
      </c>
      <c r="G3633" s="11">
        <v>0</v>
      </c>
      <c r="H3633" s="11">
        <v>1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2016031121</v>
      </c>
      <c r="R3633" s="11">
        <v>21</v>
      </c>
    </row>
    <row r="3634" spans="1:18">
      <c r="A3634" t="str">
        <f t="shared" si="56"/>
        <v>21-2016031121-16_51_19</v>
      </c>
      <c r="B3634" s="11" t="s">
        <v>2662</v>
      </c>
      <c r="C3634" s="11">
        <v>0</v>
      </c>
      <c r="D3634" s="11">
        <v>1</v>
      </c>
      <c r="E3634" s="11">
        <v>0</v>
      </c>
      <c r="F3634" s="11">
        <v>0</v>
      </c>
      <c r="G3634" s="11">
        <v>0</v>
      </c>
      <c r="H3634" s="11">
        <v>1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  <c r="P3634" s="11">
        <v>0</v>
      </c>
      <c r="Q3634" s="11">
        <v>2016031121</v>
      </c>
      <c r="R3634" s="11">
        <v>21</v>
      </c>
    </row>
    <row r="3635" spans="1:18">
      <c r="A3635" t="str">
        <f t="shared" si="56"/>
        <v>21-2016031121-16_56_18</v>
      </c>
      <c r="B3635" s="11" t="s">
        <v>2664</v>
      </c>
      <c r="C3635" s="11">
        <v>0</v>
      </c>
      <c r="D3635" s="11">
        <v>0</v>
      </c>
      <c r="E3635" s="11">
        <v>0</v>
      </c>
      <c r="F3635" s="11">
        <v>1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1</v>
      </c>
      <c r="Q3635" s="11">
        <v>2016031121</v>
      </c>
      <c r="R3635" s="11">
        <v>21</v>
      </c>
    </row>
    <row r="3636" spans="1:18">
      <c r="A3636" t="str">
        <f t="shared" si="56"/>
        <v>21-2016031121-17_01_18</v>
      </c>
      <c r="B3636" s="11" t="s">
        <v>2666</v>
      </c>
      <c r="C3636" s="11">
        <v>0</v>
      </c>
      <c r="D3636" s="11">
        <v>0</v>
      </c>
      <c r="E3636" s="11">
        <v>0</v>
      </c>
      <c r="F3636" s="11">
        <v>1</v>
      </c>
      <c r="G3636" s="11">
        <v>0</v>
      </c>
      <c r="H3636" s="11">
        <v>0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  <c r="P3636" s="11">
        <v>1</v>
      </c>
      <c r="Q3636" s="11">
        <v>2016031121</v>
      </c>
      <c r="R3636" s="11">
        <v>21</v>
      </c>
    </row>
    <row r="3637" spans="1:18">
      <c r="A3637" t="str">
        <f t="shared" si="56"/>
        <v>21-2016031121-17_06_18</v>
      </c>
      <c r="B3637" s="11" t="s">
        <v>2667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1</v>
      </c>
      <c r="O3637" s="11">
        <v>0</v>
      </c>
      <c r="P3637" s="11">
        <v>0</v>
      </c>
      <c r="Q3637" s="11">
        <v>2016031121</v>
      </c>
      <c r="R3637" s="11">
        <v>21</v>
      </c>
    </row>
    <row r="3638" spans="1:18">
      <c r="A3638" t="str">
        <f t="shared" si="56"/>
        <v>21-2016031121-17_11_18</v>
      </c>
      <c r="B3638" s="11" t="s">
        <v>2668</v>
      </c>
      <c r="C3638" s="11">
        <v>0</v>
      </c>
      <c r="D3638" s="11">
        <v>0</v>
      </c>
      <c r="E3638" s="11">
        <v>0</v>
      </c>
      <c r="F3638" s="11">
        <v>1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  <c r="P3638" s="11">
        <v>1</v>
      </c>
      <c r="Q3638" s="11">
        <v>2016031121</v>
      </c>
      <c r="R3638" s="11">
        <v>21</v>
      </c>
    </row>
    <row r="3639" spans="1:18">
      <c r="A3639" t="str">
        <f t="shared" si="56"/>
        <v>21-2016031121-17_16_18</v>
      </c>
      <c r="B3639" s="11" t="s">
        <v>2669</v>
      </c>
      <c r="C3639" s="11">
        <v>0</v>
      </c>
      <c r="D3639" s="11">
        <v>0</v>
      </c>
      <c r="E3639" s="11">
        <v>0</v>
      </c>
      <c r="F3639" s="11">
        <v>1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1</v>
      </c>
      <c r="Q3639" s="11">
        <v>2016031121</v>
      </c>
      <c r="R3639" s="11">
        <v>21</v>
      </c>
    </row>
    <row r="3640" spans="1:18">
      <c r="A3640" t="str">
        <f t="shared" si="56"/>
        <v>21-2016031121-17_21_17</v>
      </c>
      <c r="B3640" s="11" t="s">
        <v>2670</v>
      </c>
      <c r="C3640" s="11">
        <v>0</v>
      </c>
      <c r="D3640" s="11">
        <v>0</v>
      </c>
      <c r="E3640" s="11">
        <v>0</v>
      </c>
      <c r="F3640" s="11">
        <v>0</v>
      </c>
      <c r="G3640" s="11">
        <v>0</v>
      </c>
      <c r="H3640" s="11">
        <v>0</v>
      </c>
      <c r="I3640" s="11">
        <v>0</v>
      </c>
      <c r="J3640" s="11">
        <v>0</v>
      </c>
      <c r="K3640" s="11">
        <v>0</v>
      </c>
      <c r="L3640" s="11">
        <v>0</v>
      </c>
      <c r="M3640" s="11">
        <v>1</v>
      </c>
      <c r="N3640" s="11">
        <v>0</v>
      </c>
      <c r="O3640" s="11">
        <v>0</v>
      </c>
      <c r="P3640" s="11">
        <v>1</v>
      </c>
      <c r="Q3640" s="11">
        <v>2016031121</v>
      </c>
      <c r="R3640" s="11">
        <v>21</v>
      </c>
    </row>
    <row r="3641" spans="1:18">
      <c r="A3641" t="str">
        <f t="shared" si="56"/>
        <v>21-2016031121-19_34_36</v>
      </c>
      <c r="B3641" s="11" t="s">
        <v>2671</v>
      </c>
      <c r="C3641" s="11">
        <v>0</v>
      </c>
      <c r="D3641" s="11">
        <v>0</v>
      </c>
      <c r="E3641" s="11">
        <v>0</v>
      </c>
      <c r="F3641" s="11">
        <v>1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1</v>
      </c>
      <c r="Q3641" s="11">
        <v>2016031121</v>
      </c>
      <c r="R3641" s="11">
        <v>21</v>
      </c>
    </row>
    <row r="3642" spans="1:18">
      <c r="A3642" t="str">
        <f t="shared" si="56"/>
        <v>21-2016031221-13_20_35</v>
      </c>
      <c r="B3642" s="11" t="s">
        <v>2672</v>
      </c>
      <c r="C3642" s="11">
        <v>0</v>
      </c>
      <c r="D3642" s="11">
        <v>0</v>
      </c>
      <c r="E3642" s="11">
        <v>0</v>
      </c>
      <c r="F3642" s="11">
        <v>1</v>
      </c>
      <c r="G3642" s="11">
        <v>0</v>
      </c>
      <c r="H3642" s="11">
        <v>0</v>
      </c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1">
        <v>0</v>
      </c>
      <c r="O3642" s="11">
        <v>0</v>
      </c>
      <c r="P3642" s="11">
        <v>1</v>
      </c>
      <c r="Q3642" s="11">
        <v>2016031221</v>
      </c>
      <c r="R3642" s="11">
        <v>21</v>
      </c>
    </row>
    <row r="3643" spans="1:18">
      <c r="A3643" t="str">
        <f t="shared" si="56"/>
        <v>21-2016031221-13_25_34</v>
      </c>
      <c r="B3643" s="11" t="s">
        <v>2673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1</v>
      </c>
      <c r="O3643" s="11">
        <v>0</v>
      </c>
      <c r="P3643" s="11">
        <v>0</v>
      </c>
      <c r="Q3643" s="11">
        <v>2016031221</v>
      </c>
      <c r="R3643" s="11">
        <v>21</v>
      </c>
    </row>
    <row r="3644" spans="1:18">
      <c r="A3644" t="str">
        <f t="shared" si="56"/>
        <v>21-2016031221-13_30_34</v>
      </c>
      <c r="B3644" s="11" t="s">
        <v>2674</v>
      </c>
      <c r="C3644" s="11">
        <v>0</v>
      </c>
      <c r="D3644" s="11">
        <v>0</v>
      </c>
      <c r="E3644" s="11">
        <v>0</v>
      </c>
      <c r="F3644" s="11">
        <v>0</v>
      </c>
      <c r="G3644" s="11">
        <v>0</v>
      </c>
      <c r="H3644" s="11">
        <v>0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1">
        <v>1</v>
      </c>
      <c r="O3644" s="11">
        <v>0</v>
      </c>
      <c r="P3644" s="11">
        <v>0</v>
      </c>
      <c r="Q3644" s="11">
        <v>2016031221</v>
      </c>
      <c r="R3644" s="11">
        <v>21</v>
      </c>
    </row>
    <row r="3645" spans="1:18">
      <c r="A3645" t="str">
        <f t="shared" si="56"/>
        <v>21-2016031221-13_35_34</v>
      </c>
      <c r="B3645" s="11" t="s">
        <v>2675</v>
      </c>
      <c r="C3645" s="11">
        <v>0</v>
      </c>
      <c r="D3645" s="11">
        <v>0</v>
      </c>
      <c r="E3645" s="11">
        <v>0</v>
      </c>
      <c r="F3645" s="11">
        <v>1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1</v>
      </c>
      <c r="Q3645" s="11">
        <v>2016031221</v>
      </c>
      <c r="R3645" s="11">
        <v>21</v>
      </c>
    </row>
    <row r="3646" spans="1:18">
      <c r="A3646" t="str">
        <f t="shared" si="56"/>
        <v>21-2016031221-13_40_33</v>
      </c>
      <c r="B3646" s="11" t="s">
        <v>2676</v>
      </c>
      <c r="C3646" s="11">
        <v>0</v>
      </c>
      <c r="D3646" s="11">
        <v>0</v>
      </c>
      <c r="E3646" s="11">
        <v>0</v>
      </c>
      <c r="F3646" s="11">
        <v>1</v>
      </c>
      <c r="G3646" s="11">
        <v>0</v>
      </c>
      <c r="H3646" s="11">
        <v>0</v>
      </c>
      <c r="I3646" s="11">
        <v>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11">
        <v>0</v>
      </c>
      <c r="P3646" s="11">
        <v>1</v>
      </c>
      <c r="Q3646" s="11">
        <v>2016031221</v>
      </c>
      <c r="R3646" s="11">
        <v>21</v>
      </c>
    </row>
    <row r="3647" spans="1:18">
      <c r="A3647" t="str">
        <f t="shared" si="56"/>
        <v>21-2016031221-13_45_33</v>
      </c>
      <c r="B3647" s="11" t="s">
        <v>2677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1</v>
      </c>
      <c r="O3647" s="11">
        <v>0</v>
      </c>
      <c r="P3647" s="11">
        <v>0</v>
      </c>
      <c r="Q3647" s="11">
        <v>2016031221</v>
      </c>
      <c r="R3647" s="11">
        <v>21</v>
      </c>
    </row>
    <row r="3648" spans="1:18">
      <c r="A3648" t="str">
        <f t="shared" si="56"/>
        <v>21-2016031221-13_50_33</v>
      </c>
      <c r="B3648" s="11" t="s">
        <v>2678</v>
      </c>
      <c r="C3648" s="11">
        <v>0</v>
      </c>
      <c r="D3648" s="11">
        <v>0</v>
      </c>
      <c r="E3648" s="11">
        <v>0</v>
      </c>
      <c r="F3648" s="11">
        <v>1</v>
      </c>
      <c r="G3648" s="11">
        <v>0</v>
      </c>
      <c r="H3648" s="11">
        <v>0</v>
      </c>
      <c r="I3648" s="11">
        <v>0</v>
      </c>
      <c r="J3648" s="11">
        <v>0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11">
        <v>1</v>
      </c>
      <c r="Q3648" s="11">
        <v>2016031221</v>
      </c>
      <c r="R3648" s="11">
        <v>21</v>
      </c>
    </row>
    <row r="3649" spans="1:18">
      <c r="A3649" t="str">
        <f t="shared" si="56"/>
        <v>21-2016031221-13_55_33</v>
      </c>
      <c r="B3649" s="11" t="s">
        <v>2679</v>
      </c>
      <c r="C3649" s="11">
        <v>0</v>
      </c>
      <c r="D3649" s="11">
        <v>0</v>
      </c>
      <c r="E3649" s="11">
        <v>0</v>
      </c>
      <c r="F3649" s="11">
        <v>1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1</v>
      </c>
      <c r="Q3649" s="11">
        <v>2016031221</v>
      </c>
      <c r="R3649" s="11">
        <v>21</v>
      </c>
    </row>
    <row r="3650" spans="1:18">
      <c r="A3650" t="str">
        <f t="shared" ref="A3650:A3713" si="57">R3650&amp;"-"&amp;Q3650&amp;"-"&amp;B3650</f>
        <v>21-2016031221-14_00_32</v>
      </c>
      <c r="B3650" s="11" t="s">
        <v>2680</v>
      </c>
      <c r="C3650" s="11">
        <v>0</v>
      </c>
      <c r="D3650" s="11">
        <v>1</v>
      </c>
      <c r="E3650" s="11">
        <v>0</v>
      </c>
      <c r="F3650" s="11">
        <v>0</v>
      </c>
      <c r="G3650" s="11">
        <v>0</v>
      </c>
      <c r="H3650" s="11">
        <v>1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11">
        <v>0</v>
      </c>
      <c r="Q3650" s="11">
        <v>2016031221</v>
      </c>
      <c r="R3650" s="11">
        <v>21</v>
      </c>
    </row>
    <row r="3651" spans="1:18">
      <c r="A3651" t="str">
        <f t="shared" si="57"/>
        <v>21-2016031221-14_05_32</v>
      </c>
      <c r="B3651" s="11" t="s">
        <v>2681</v>
      </c>
      <c r="C3651" s="11">
        <v>0</v>
      </c>
      <c r="D3651" s="11">
        <v>0</v>
      </c>
      <c r="E3651" s="11">
        <v>0</v>
      </c>
      <c r="F3651" s="11">
        <v>1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1</v>
      </c>
      <c r="Q3651" s="11">
        <v>2016031221</v>
      </c>
      <c r="R3651" s="11">
        <v>21</v>
      </c>
    </row>
    <row r="3652" spans="1:18">
      <c r="A3652" t="str">
        <f t="shared" si="57"/>
        <v>21-2016031221-16_00_19</v>
      </c>
      <c r="B3652" s="11" t="s">
        <v>2682</v>
      </c>
      <c r="C3652" s="11">
        <v>0</v>
      </c>
      <c r="D3652" s="11">
        <v>0</v>
      </c>
      <c r="E3652" s="11">
        <v>0</v>
      </c>
      <c r="F3652" s="11">
        <v>0</v>
      </c>
      <c r="G3652" s="11">
        <v>0</v>
      </c>
      <c r="H3652" s="11">
        <v>0</v>
      </c>
      <c r="I3652" s="11">
        <v>0</v>
      </c>
      <c r="J3652" s="11">
        <v>0</v>
      </c>
      <c r="K3652" s="11">
        <v>0</v>
      </c>
      <c r="L3652" s="11">
        <v>0</v>
      </c>
      <c r="M3652" s="11">
        <v>0</v>
      </c>
      <c r="N3652" s="11">
        <v>1</v>
      </c>
      <c r="O3652" s="11">
        <v>0</v>
      </c>
      <c r="P3652" s="11">
        <v>0</v>
      </c>
      <c r="Q3652" s="11">
        <v>2016031221</v>
      </c>
      <c r="R3652" s="11">
        <v>21</v>
      </c>
    </row>
    <row r="3653" spans="1:18">
      <c r="A3653" t="str">
        <f t="shared" si="57"/>
        <v>21-2016031221-16_05_19</v>
      </c>
      <c r="B3653" s="11" t="s">
        <v>2683</v>
      </c>
      <c r="C3653" s="11">
        <v>0</v>
      </c>
      <c r="D3653" s="11">
        <v>1</v>
      </c>
      <c r="E3653" s="11">
        <v>1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1</v>
      </c>
      <c r="L3653" s="11">
        <v>1</v>
      </c>
      <c r="M3653" s="11">
        <v>0</v>
      </c>
      <c r="N3653" s="11">
        <v>0</v>
      </c>
      <c r="O3653" s="11">
        <v>0</v>
      </c>
      <c r="P3653" s="11">
        <v>0</v>
      </c>
      <c r="Q3653" s="11">
        <v>2016031221</v>
      </c>
      <c r="R3653" s="11">
        <v>21</v>
      </c>
    </row>
    <row r="3654" spans="1:18">
      <c r="A3654" t="str">
        <f t="shared" si="57"/>
        <v>21-2016031221-16_10_19</v>
      </c>
      <c r="B3654" s="11" t="s">
        <v>2685</v>
      </c>
      <c r="C3654" s="11">
        <v>0</v>
      </c>
      <c r="D3654" s="11">
        <v>0</v>
      </c>
      <c r="E3654" s="11">
        <v>0</v>
      </c>
      <c r="F3654" s="11">
        <v>1</v>
      </c>
      <c r="G3654" s="11">
        <v>0</v>
      </c>
      <c r="H3654" s="11">
        <v>0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11">
        <v>0</v>
      </c>
      <c r="P3654" s="11">
        <v>1</v>
      </c>
      <c r="Q3654" s="11">
        <v>2016031221</v>
      </c>
      <c r="R3654" s="11">
        <v>21</v>
      </c>
    </row>
    <row r="3655" spans="1:18">
      <c r="A3655" t="str">
        <f t="shared" si="57"/>
        <v>21-2016031221-16_15_18</v>
      </c>
      <c r="B3655" s="11" t="s">
        <v>2686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1</v>
      </c>
      <c r="N3655" s="11">
        <v>0</v>
      </c>
      <c r="O3655" s="11">
        <v>0</v>
      </c>
      <c r="P3655" s="11">
        <v>1</v>
      </c>
      <c r="Q3655" s="11">
        <v>2016031221</v>
      </c>
      <c r="R3655" s="11">
        <v>21</v>
      </c>
    </row>
    <row r="3656" spans="1:18">
      <c r="A3656" t="str">
        <f t="shared" si="57"/>
        <v>21-2016031221-16_20_18</v>
      </c>
      <c r="B3656" s="11" t="s">
        <v>2688</v>
      </c>
      <c r="C3656" s="11">
        <v>0</v>
      </c>
      <c r="D3656" s="11">
        <v>0</v>
      </c>
      <c r="E3656" s="11">
        <v>0</v>
      </c>
      <c r="F3656" s="11">
        <v>1</v>
      </c>
      <c r="G3656" s="11">
        <v>0</v>
      </c>
      <c r="H3656" s="11">
        <v>0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11">
        <v>0</v>
      </c>
      <c r="P3656" s="11">
        <v>1</v>
      </c>
      <c r="Q3656" s="11">
        <v>2016031221</v>
      </c>
      <c r="R3656" s="11">
        <v>21</v>
      </c>
    </row>
    <row r="3657" spans="1:18">
      <c r="A3657" t="str">
        <f t="shared" si="57"/>
        <v>21-2016031221-16_25_18</v>
      </c>
      <c r="B3657" s="11" t="s">
        <v>2690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1</v>
      </c>
      <c r="O3657" s="11">
        <v>0</v>
      </c>
      <c r="P3657" s="11">
        <v>0</v>
      </c>
      <c r="Q3657" s="11">
        <v>2016031221</v>
      </c>
      <c r="R3657" s="11">
        <v>21</v>
      </c>
    </row>
    <row r="3658" spans="1:18">
      <c r="A3658" t="str">
        <f t="shared" si="57"/>
        <v>21-2016031221-16_30_18</v>
      </c>
      <c r="B3658" s="11" t="s">
        <v>2691</v>
      </c>
      <c r="C3658" s="11">
        <v>0</v>
      </c>
      <c r="D3658" s="11">
        <v>0</v>
      </c>
      <c r="E3658" s="11">
        <v>0</v>
      </c>
      <c r="F3658" s="11">
        <v>0</v>
      </c>
      <c r="G3658" s="11">
        <v>0</v>
      </c>
      <c r="H3658" s="11">
        <v>0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1">
        <v>1</v>
      </c>
      <c r="O3658" s="11">
        <v>0</v>
      </c>
      <c r="P3658" s="11">
        <v>0</v>
      </c>
      <c r="Q3658" s="11">
        <v>2016031221</v>
      </c>
      <c r="R3658" s="11">
        <v>21</v>
      </c>
    </row>
    <row r="3659" spans="1:18">
      <c r="A3659" t="str">
        <f t="shared" si="57"/>
        <v>21-2016031221-16_35_18</v>
      </c>
      <c r="B3659" s="11" t="s">
        <v>2692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1</v>
      </c>
      <c r="O3659" s="11">
        <v>0</v>
      </c>
      <c r="P3659" s="11">
        <v>0</v>
      </c>
      <c r="Q3659" s="11">
        <v>2016031221</v>
      </c>
      <c r="R3659" s="11">
        <v>21</v>
      </c>
    </row>
    <row r="3660" spans="1:18">
      <c r="A3660" t="str">
        <f t="shared" si="57"/>
        <v>21-2016031221-16_40_17</v>
      </c>
      <c r="B3660" s="11" t="s">
        <v>2693</v>
      </c>
      <c r="C3660" s="11">
        <v>0</v>
      </c>
      <c r="D3660" s="11">
        <v>0</v>
      </c>
      <c r="E3660" s="11">
        <v>0</v>
      </c>
      <c r="F3660" s="11">
        <v>1</v>
      </c>
      <c r="G3660" s="11">
        <v>0</v>
      </c>
      <c r="H3660" s="11">
        <v>0</v>
      </c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  <c r="O3660" s="11">
        <v>0</v>
      </c>
      <c r="P3660" s="11">
        <v>1</v>
      </c>
      <c r="Q3660" s="11">
        <v>2016031221</v>
      </c>
      <c r="R3660" s="11">
        <v>21</v>
      </c>
    </row>
    <row r="3661" spans="1:18">
      <c r="A3661" t="str">
        <f t="shared" si="57"/>
        <v>21-2016031321-22_34_51</v>
      </c>
      <c r="B3661" s="11" t="s">
        <v>2694</v>
      </c>
      <c r="C3661" s="11">
        <v>0</v>
      </c>
      <c r="D3661" s="11">
        <v>0</v>
      </c>
      <c r="E3661" s="11">
        <v>0</v>
      </c>
      <c r="F3661" s="11">
        <v>1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1</v>
      </c>
      <c r="Q3661" s="11">
        <v>2016031321</v>
      </c>
      <c r="R3661" s="11">
        <v>21</v>
      </c>
    </row>
    <row r="3662" spans="1:18">
      <c r="A3662" t="str">
        <f t="shared" si="57"/>
        <v>21-2016031321-22_39_50</v>
      </c>
      <c r="B3662" s="11" t="s">
        <v>2695</v>
      </c>
      <c r="C3662" s="11">
        <v>0</v>
      </c>
      <c r="D3662" s="11">
        <v>0</v>
      </c>
      <c r="E3662" s="11">
        <v>0</v>
      </c>
      <c r="F3662" s="11">
        <v>1</v>
      </c>
      <c r="G3662" s="11">
        <v>0</v>
      </c>
      <c r="H3662" s="11">
        <v>0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11">
        <v>1</v>
      </c>
      <c r="Q3662" s="11">
        <v>2016031321</v>
      </c>
      <c r="R3662" s="11">
        <v>21</v>
      </c>
    </row>
    <row r="3663" spans="1:18">
      <c r="A3663" t="str">
        <f t="shared" si="57"/>
        <v>21-2016031321-22_44_50</v>
      </c>
      <c r="B3663" s="11" t="s">
        <v>2696</v>
      </c>
      <c r="C3663" s="11">
        <v>0</v>
      </c>
      <c r="D3663" s="11">
        <v>0</v>
      </c>
      <c r="E3663" s="11">
        <v>0</v>
      </c>
      <c r="F3663" s="11">
        <v>1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1</v>
      </c>
      <c r="Q3663" s="11">
        <v>2016031321</v>
      </c>
      <c r="R3663" s="11">
        <v>21</v>
      </c>
    </row>
    <row r="3664" spans="1:18">
      <c r="A3664" t="str">
        <f t="shared" si="57"/>
        <v>21-2016031321-22_49_50</v>
      </c>
      <c r="B3664" s="11" t="s">
        <v>2697</v>
      </c>
      <c r="C3664" s="11">
        <v>0</v>
      </c>
      <c r="D3664" s="11">
        <v>0</v>
      </c>
      <c r="E3664" s="11">
        <v>0</v>
      </c>
      <c r="F3664" s="11">
        <v>1</v>
      </c>
      <c r="G3664" s="11">
        <v>0</v>
      </c>
      <c r="H3664" s="11">
        <v>0</v>
      </c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11">
        <v>0</v>
      </c>
      <c r="P3664" s="11">
        <v>1</v>
      </c>
      <c r="Q3664" s="11">
        <v>2016031321</v>
      </c>
      <c r="R3664" s="11">
        <v>21</v>
      </c>
    </row>
    <row r="3665" spans="1:18">
      <c r="A3665" t="str">
        <f t="shared" si="57"/>
        <v>21-2016031321-22_54_49</v>
      </c>
      <c r="B3665" s="11" t="s">
        <v>2698</v>
      </c>
      <c r="C3665" s="11">
        <v>0</v>
      </c>
      <c r="D3665" s="11">
        <v>0</v>
      </c>
      <c r="E3665" s="11">
        <v>0</v>
      </c>
      <c r="F3665" s="11">
        <v>1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1</v>
      </c>
      <c r="Q3665" s="11">
        <v>2016031321</v>
      </c>
      <c r="R3665" s="11">
        <v>21</v>
      </c>
    </row>
    <row r="3666" spans="1:18">
      <c r="A3666" t="str">
        <f t="shared" si="57"/>
        <v>21-2016031321-22_59_49</v>
      </c>
      <c r="B3666" s="11" t="s">
        <v>2699</v>
      </c>
      <c r="C3666" s="11">
        <v>0</v>
      </c>
      <c r="D3666" s="11">
        <v>0</v>
      </c>
      <c r="E3666" s="11">
        <v>0</v>
      </c>
      <c r="F3666" s="11">
        <v>1</v>
      </c>
      <c r="G3666" s="11">
        <v>0</v>
      </c>
      <c r="H3666" s="11">
        <v>0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11">
        <v>1</v>
      </c>
      <c r="Q3666" s="11">
        <v>2016031321</v>
      </c>
      <c r="R3666" s="11">
        <v>21</v>
      </c>
    </row>
    <row r="3667" spans="1:18">
      <c r="A3667" t="str">
        <f t="shared" si="57"/>
        <v>21-2016031321-23_04_49</v>
      </c>
      <c r="B3667" s="11" t="s">
        <v>2700</v>
      </c>
      <c r="C3667" s="11">
        <v>0</v>
      </c>
      <c r="D3667" s="11">
        <v>0</v>
      </c>
      <c r="E3667" s="11">
        <v>0</v>
      </c>
      <c r="F3667" s="11">
        <v>1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1</v>
      </c>
      <c r="Q3667" s="11">
        <v>2016031321</v>
      </c>
      <c r="R3667" s="11">
        <v>21</v>
      </c>
    </row>
    <row r="3668" spans="1:18">
      <c r="A3668" t="str">
        <f t="shared" si="57"/>
        <v>21-2016031321-23_09_49</v>
      </c>
      <c r="B3668" s="11" t="s">
        <v>2702</v>
      </c>
      <c r="C3668" s="11">
        <v>0</v>
      </c>
      <c r="D3668" s="11">
        <v>0</v>
      </c>
      <c r="E3668" s="11">
        <v>0</v>
      </c>
      <c r="F3668" s="11">
        <v>1</v>
      </c>
      <c r="G3668" s="11">
        <v>0</v>
      </c>
      <c r="H3668" s="11">
        <v>0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>
        <v>0</v>
      </c>
      <c r="O3668" s="11">
        <v>0</v>
      </c>
      <c r="P3668" s="11">
        <v>1</v>
      </c>
      <c r="Q3668" s="11">
        <v>2016031321</v>
      </c>
      <c r="R3668" s="11">
        <v>21</v>
      </c>
    </row>
    <row r="3669" spans="1:18">
      <c r="A3669" t="str">
        <f t="shared" si="57"/>
        <v>21-2016031321-23_14_49</v>
      </c>
      <c r="B3669" s="11" t="s">
        <v>2703</v>
      </c>
      <c r="C3669" s="11">
        <v>0</v>
      </c>
      <c r="D3669" s="11">
        <v>0</v>
      </c>
      <c r="E3669" s="11">
        <v>0</v>
      </c>
      <c r="F3669" s="11">
        <v>1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1</v>
      </c>
      <c r="Q3669" s="11">
        <v>2016031321</v>
      </c>
      <c r="R3669" s="11">
        <v>21</v>
      </c>
    </row>
    <row r="3670" spans="1:18">
      <c r="A3670" t="str">
        <f t="shared" si="57"/>
        <v>21-2016031321-23_19_48</v>
      </c>
      <c r="B3670" s="11" t="s">
        <v>2704</v>
      </c>
      <c r="C3670" s="11">
        <v>0</v>
      </c>
      <c r="D3670" s="11">
        <v>0</v>
      </c>
      <c r="E3670" s="11">
        <v>0</v>
      </c>
      <c r="F3670" s="11">
        <v>0</v>
      </c>
      <c r="G3670" s="11">
        <v>0</v>
      </c>
      <c r="H3670" s="11">
        <v>0</v>
      </c>
      <c r="I3670" s="11">
        <v>0</v>
      </c>
      <c r="J3670" s="11">
        <v>0</v>
      </c>
      <c r="K3670" s="11">
        <v>0</v>
      </c>
      <c r="L3670" s="11">
        <v>0</v>
      </c>
      <c r="M3670" s="11">
        <v>0</v>
      </c>
      <c r="N3670" s="11">
        <v>1</v>
      </c>
      <c r="O3670" s="11">
        <v>0</v>
      </c>
      <c r="P3670" s="11">
        <v>0</v>
      </c>
      <c r="Q3670" s="11">
        <v>2016031321</v>
      </c>
      <c r="R3670" s="11">
        <v>21</v>
      </c>
    </row>
    <row r="3671" spans="1:18">
      <c r="A3671" t="str">
        <f t="shared" si="57"/>
        <v>21-2016031421-11_12_09</v>
      </c>
      <c r="B3671" s="11" t="s">
        <v>2705</v>
      </c>
      <c r="C3671" s="11">
        <v>0</v>
      </c>
      <c r="D3671" s="11">
        <v>0</v>
      </c>
      <c r="E3671" s="11">
        <v>0</v>
      </c>
      <c r="F3671" s="11">
        <v>1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1</v>
      </c>
      <c r="Q3671" s="11">
        <v>2016031421</v>
      </c>
      <c r="R3671" s="11">
        <v>21</v>
      </c>
    </row>
    <row r="3672" spans="1:18">
      <c r="A3672" t="str">
        <f t="shared" si="57"/>
        <v>21-2016031421-11_17_09</v>
      </c>
      <c r="B3672" s="11" t="s">
        <v>2706</v>
      </c>
      <c r="C3672" s="11">
        <v>0</v>
      </c>
      <c r="D3672" s="11">
        <v>0</v>
      </c>
      <c r="E3672" s="11">
        <v>0</v>
      </c>
      <c r="F3672" s="11">
        <v>1</v>
      </c>
      <c r="G3672" s="11">
        <v>0</v>
      </c>
      <c r="H3672" s="11">
        <v>0</v>
      </c>
      <c r="I3672" s="11">
        <v>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11">
        <v>0</v>
      </c>
      <c r="P3672" s="11">
        <v>1</v>
      </c>
      <c r="Q3672" s="11">
        <v>2016031421</v>
      </c>
      <c r="R3672" s="11">
        <v>21</v>
      </c>
    </row>
    <row r="3673" spans="1:18">
      <c r="A3673" t="str">
        <f t="shared" si="57"/>
        <v>21-2016031421-11_22_08</v>
      </c>
      <c r="B3673" s="11" t="s">
        <v>2707</v>
      </c>
      <c r="C3673" s="11">
        <v>0</v>
      </c>
      <c r="D3673" s="11">
        <v>0</v>
      </c>
      <c r="E3673" s="11">
        <v>0</v>
      </c>
      <c r="F3673" s="11">
        <v>1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1</v>
      </c>
      <c r="Q3673" s="11">
        <v>2016031421</v>
      </c>
      <c r="R3673" s="11">
        <v>21</v>
      </c>
    </row>
    <row r="3674" spans="1:18">
      <c r="A3674" t="str">
        <f t="shared" si="57"/>
        <v>21-2016031421-11_27_08</v>
      </c>
      <c r="B3674" s="11" t="s">
        <v>2708</v>
      </c>
      <c r="C3674" s="11">
        <v>0</v>
      </c>
      <c r="D3674" s="11">
        <v>0</v>
      </c>
      <c r="E3674" s="11">
        <v>0</v>
      </c>
      <c r="F3674" s="11">
        <v>1</v>
      </c>
      <c r="G3674" s="11">
        <v>0</v>
      </c>
      <c r="H3674" s="11">
        <v>0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11">
        <v>1</v>
      </c>
      <c r="Q3674" s="11">
        <v>2016031421</v>
      </c>
      <c r="R3674" s="11">
        <v>21</v>
      </c>
    </row>
    <row r="3675" spans="1:18">
      <c r="A3675" t="str">
        <f t="shared" si="57"/>
        <v>21-2016031421-11_32_08</v>
      </c>
      <c r="B3675" s="11" t="s">
        <v>2709</v>
      </c>
      <c r="C3675" s="11">
        <v>0</v>
      </c>
      <c r="D3675" s="11">
        <v>0</v>
      </c>
      <c r="E3675" s="11">
        <v>0</v>
      </c>
      <c r="F3675" s="11">
        <v>1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1</v>
      </c>
      <c r="Q3675" s="11">
        <v>2016031421</v>
      </c>
      <c r="R3675" s="11">
        <v>21</v>
      </c>
    </row>
    <row r="3676" spans="1:18">
      <c r="A3676" t="str">
        <f t="shared" si="57"/>
        <v>21-2016031421-11_37_08</v>
      </c>
      <c r="B3676" s="11" t="s">
        <v>1928</v>
      </c>
      <c r="C3676" s="11">
        <v>0</v>
      </c>
      <c r="D3676" s="11">
        <v>0</v>
      </c>
      <c r="E3676" s="11">
        <v>0</v>
      </c>
      <c r="F3676" s="11">
        <v>1</v>
      </c>
      <c r="G3676" s="11">
        <v>0</v>
      </c>
      <c r="H3676" s="11">
        <v>0</v>
      </c>
      <c r="I3676" s="11">
        <v>0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11">
        <v>0</v>
      </c>
      <c r="P3676" s="11">
        <v>1</v>
      </c>
      <c r="Q3676" s="11">
        <v>2016031421</v>
      </c>
      <c r="R3676" s="11">
        <v>21</v>
      </c>
    </row>
    <row r="3677" spans="1:18">
      <c r="A3677" t="str">
        <f t="shared" si="57"/>
        <v>21-2016031421-11_42_07</v>
      </c>
      <c r="B3677" s="11" t="s">
        <v>2710</v>
      </c>
      <c r="C3677" s="11">
        <v>0</v>
      </c>
      <c r="D3677" s="11">
        <v>0</v>
      </c>
      <c r="E3677" s="11">
        <v>0</v>
      </c>
      <c r="F3677" s="11">
        <v>1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1</v>
      </c>
      <c r="Q3677" s="11">
        <v>2016031421</v>
      </c>
      <c r="R3677" s="11">
        <v>21</v>
      </c>
    </row>
    <row r="3678" spans="1:18">
      <c r="A3678" t="str">
        <f t="shared" si="57"/>
        <v>21-2016031421-11_47_07</v>
      </c>
      <c r="B3678" s="11" t="s">
        <v>2711</v>
      </c>
      <c r="C3678" s="11">
        <v>0</v>
      </c>
      <c r="D3678" s="11">
        <v>0</v>
      </c>
      <c r="E3678" s="11">
        <v>0</v>
      </c>
      <c r="F3678" s="11">
        <v>1</v>
      </c>
      <c r="G3678" s="11">
        <v>0</v>
      </c>
      <c r="H3678" s="11">
        <v>0</v>
      </c>
      <c r="I3678" s="11">
        <v>0</v>
      </c>
      <c r="J3678" s="11">
        <v>0</v>
      </c>
      <c r="K3678" s="11">
        <v>0</v>
      </c>
      <c r="L3678" s="11">
        <v>0</v>
      </c>
      <c r="M3678" s="11">
        <v>0</v>
      </c>
      <c r="N3678" s="11">
        <v>0</v>
      </c>
      <c r="O3678" s="11">
        <v>0</v>
      </c>
      <c r="P3678" s="11">
        <v>1</v>
      </c>
      <c r="Q3678" s="11">
        <v>2016031421</v>
      </c>
      <c r="R3678" s="11">
        <v>21</v>
      </c>
    </row>
    <row r="3679" spans="1:18">
      <c r="A3679" t="str">
        <f t="shared" si="57"/>
        <v>21-2016031421-11_52_07</v>
      </c>
      <c r="B3679" s="11" t="s">
        <v>2712</v>
      </c>
      <c r="C3679" s="11">
        <v>0</v>
      </c>
      <c r="D3679" s="11">
        <v>0</v>
      </c>
      <c r="E3679" s="11">
        <v>0</v>
      </c>
      <c r="F3679" s="11">
        <v>1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1</v>
      </c>
      <c r="Q3679" s="11">
        <v>2016031421</v>
      </c>
      <c r="R3679" s="11">
        <v>21</v>
      </c>
    </row>
    <row r="3680" spans="1:18">
      <c r="A3680" t="str">
        <f t="shared" si="57"/>
        <v>21-2016031421-11_57_07</v>
      </c>
      <c r="B3680" s="11" t="s">
        <v>2713</v>
      </c>
      <c r="C3680" s="11">
        <v>0</v>
      </c>
      <c r="D3680" s="11">
        <v>0</v>
      </c>
      <c r="E3680" s="11">
        <v>0</v>
      </c>
      <c r="F3680" s="11">
        <v>1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  <c r="P3680" s="11">
        <v>1</v>
      </c>
      <c r="Q3680" s="11">
        <v>2016031421</v>
      </c>
      <c r="R3680" s="11">
        <v>21</v>
      </c>
    </row>
    <row r="3681" spans="1:18">
      <c r="A3681" t="str">
        <f t="shared" si="57"/>
        <v>21-2016031421-12_02_07</v>
      </c>
      <c r="B3681" s="11" t="s">
        <v>2714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1</v>
      </c>
      <c r="O3681" s="11">
        <v>0</v>
      </c>
      <c r="P3681" s="11">
        <v>0</v>
      </c>
      <c r="Q3681" s="11">
        <v>2016031421</v>
      </c>
      <c r="R3681" s="11">
        <v>21</v>
      </c>
    </row>
    <row r="3682" spans="1:18">
      <c r="A3682" t="str">
        <f t="shared" si="57"/>
        <v>21-2016031421-12_07_06</v>
      </c>
      <c r="B3682" s="11" t="s">
        <v>2715</v>
      </c>
      <c r="C3682" s="11">
        <v>0</v>
      </c>
      <c r="D3682" s="11">
        <v>0</v>
      </c>
      <c r="E3682" s="11">
        <v>0</v>
      </c>
      <c r="F3682" s="11">
        <v>1</v>
      </c>
      <c r="G3682" s="11">
        <v>0</v>
      </c>
      <c r="H3682" s="11">
        <v>0</v>
      </c>
      <c r="I3682" s="11">
        <v>0</v>
      </c>
      <c r="J3682" s="11">
        <v>0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11">
        <v>1</v>
      </c>
      <c r="Q3682" s="11">
        <v>2016031421</v>
      </c>
      <c r="R3682" s="11">
        <v>21</v>
      </c>
    </row>
    <row r="3683" spans="1:18">
      <c r="A3683" t="str">
        <f t="shared" si="57"/>
        <v>21-2016031421-12_12_06</v>
      </c>
      <c r="B3683" s="11" t="s">
        <v>2716</v>
      </c>
      <c r="C3683" s="11">
        <v>0</v>
      </c>
      <c r="D3683" s="11">
        <v>0</v>
      </c>
      <c r="E3683" s="11">
        <v>0</v>
      </c>
      <c r="F3683" s="11">
        <v>1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1</v>
      </c>
      <c r="Q3683" s="11">
        <v>2016031421</v>
      </c>
      <c r="R3683" s="11">
        <v>21</v>
      </c>
    </row>
    <row r="3684" spans="1:18">
      <c r="A3684" t="str">
        <f t="shared" si="57"/>
        <v>21-2016031421-12_17_06</v>
      </c>
      <c r="B3684" s="11" t="s">
        <v>2717</v>
      </c>
      <c r="C3684" s="11">
        <v>0</v>
      </c>
      <c r="D3684" s="11">
        <v>0</v>
      </c>
      <c r="E3684" s="11">
        <v>0</v>
      </c>
      <c r="F3684" s="11">
        <v>1</v>
      </c>
      <c r="G3684" s="11">
        <v>0</v>
      </c>
      <c r="H3684" s="11">
        <v>0</v>
      </c>
      <c r="I3684" s="11">
        <v>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11">
        <v>0</v>
      </c>
      <c r="P3684" s="11">
        <v>1</v>
      </c>
      <c r="Q3684" s="11">
        <v>2016031421</v>
      </c>
      <c r="R3684" s="11">
        <v>21</v>
      </c>
    </row>
    <row r="3685" spans="1:18">
      <c r="A3685" t="str">
        <f t="shared" si="57"/>
        <v>21-2016031421-12_22_06</v>
      </c>
      <c r="B3685" s="11" t="s">
        <v>2718</v>
      </c>
      <c r="C3685" s="11">
        <v>0</v>
      </c>
      <c r="D3685" s="11">
        <v>0</v>
      </c>
      <c r="E3685" s="11">
        <v>0</v>
      </c>
      <c r="F3685" s="11">
        <v>1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1</v>
      </c>
      <c r="Q3685" s="11">
        <v>2016031421</v>
      </c>
      <c r="R3685" s="11">
        <v>21</v>
      </c>
    </row>
    <row r="3686" spans="1:18">
      <c r="A3686" t="str">
        <f t="shared" si="57"/>
        <v>21-2016031421-12_27_05</v>
      </c>
      <c r="B3686" s="11" t="s">
        <v>2719</v>
      </c>
      <c r="C3686" s="11">
        <v>0</v>
      </c>
      <c r="D3686" s="11">
        <v>0</v>
      </c>
      <c r="E3686" s="11">
        <v>0</v>
      </c>
      <c r="F3686" s="11">
        <v>1</v>
      </c>
      <c r="G3686" s="11">
        <v>0</v>
      </c>
      <c r="H3686" s="11">
        <v>0</v>
      </c>
      <c r="I3686" s="11">
        <v>0</v>
      </c>
      <c r="J3686" s="11">
        <v>0</v>
      </c>
      <c r="K3686" s="11">
        <v>0</v>
      </c>
      <c r="L3686" s="11">
        <v>0</v>
      </c>
      <c r="M3686" s="11">
        <v>0</v>
      </c>
      <c r="N3686" s="11">
        <v>0</v>
      </c>
      <c r="O3686" s="11">
        <v>0</v>
      </c>
      <c r="P3686" s="11">
        <v>1</v>
      </c>
      <c r="Q3686" s="11">
        <v>2016031421</v>
      </c>
      <c r="R3686" s="11">
        <v>21</v>
      </c>
    </row>
    <row r="3687" spans="1:18">
      <c r="A3687" t="str">
        <f t="shared" si="57"/>
        <v>21-2016031421-12_32_05</v>
      </c>
      <c r="B3687" s="11" t="s">
        <v>2720</v>
      </c>
      <c r="C3687" s="11">
        <v>0</v>
      </c>
      <c r="D3687" s="11">
        <v>0</v>
      </c>
      <c r="E3687" s="11">
        <v>0</v>
      </c>
      <c r="F3687" s="11">
        <v>1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1</v>
      </c>
      <c r="Q3687" s="11">
        <v>2016031421</v>
      </c>
      <c r="R3687" s="11">
        <v>21</v>
      </c>
    </row>
    <row r="3688" spans="1:18">
      <c r="A3688" t="str">
        <f t="shared" si="57"/>
        <v>21-2016031421-12_37_05</v>
      </c>
      <c r="B3688" s="11" t="s">
        <v>2721</v>
      </c>
      <c r="C3688" s="11">
        <v>0</v>
      </c>
      <c r="D3688" s="11">
        <v>0</v>
      </c>
      <c r="E3688" s="11">
        <v>0</v>
      </c>
      <c r="F3688" s="11">
        <v>1</v>
      </c>
      <c r="G3688" s="11">
        <v>0</v>
      </c>
      <c r="H3688" s="11">
        <v>0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11">
        <v>1</v>
      </c>
      <c r="Q3688" s="11">
        <v>2016031421</v>
      </c>
      <c r="R3688" s="11">
        <v>21</v>
      </c>
    </row>
    <row r="3689" spans="1:18">
      <c r="A3689" t="str">
        <f t="shared" si="57"/>
        <v>21-2016031421-12_42_05</v>
      </c>
      <c r="B3689" s="11" t="s">
        <v>2722</v>
      </c>
      <c r="C3689" s="11">
        <v>0</v>
      </c>
      <c r="D3689" s="11">
        <v>0</v>
      </c>
      <c r="E3689" s="11">
        <v>0</v>
      </c>
      <c r="F3689" s="11">
        <v>1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1</v>
      </c>
      <c r="Q3689" s="11">
        <v>2016031421</v>
      </c>
      <c r="R3689" s="11">
        <v>21</v>
      </c>
    </row>
    <row r="3690" spans="1:18">
      <c r="A3690" t="str">
        <f t="shared" si="57"/>
        <v>21-2016031421-12_47_05</v>
      </c>
      <c r="B3690" s="11" t="s">
        <v>2723</v>
      </c>
      <c r="C3690" s="11">
        <v>0</v>
      </c>
      <c r="D3690" s="11">
        <v>0</v>
      </c>
      <c r="E3690" s="11">
        <v>0</v>
      </c>
      <c r="F3690" s="11">
        <v>0</v>
      </c>
      <c r="G3690" s="11">
        <v>0</v>
      </c>
      <c r="H3690" s="11">
        <v>0</v>
      </c>
      <c r="I3690" s="11">
        <v>0</v>
      </c>
      <c r="J3690" s="11">
        <v>0</v>
      </c>
      <c r="K3690" s="11">
        <v>0</v>
      </c>
      <c r="L3690" s="11">
        <v>0</v>
      </c>
      <c r="M3690" s="11">
        <v>0</v>
      </c>
      <c r="N3690" s="11">
        <v>1</v>
      </c>
      <c r="O3690" s="11">
        <v>0</v>
      </c>
      <c r="P3690" s="11">
        <v>0</v>
      </c>
      <c r="Q3690" s="11">
        <v>2016031421</v>
      </c>
      <c r="R3690" s="11">
        <v>21</v>
      </c>
    </row>
    <row r="3691" spans="1:18">
      <c r="A3691" t="str">
        <f t="shared" si="57"/>
        <v>21-2016031421-12_52_04</v>
      </c>
      <c r="B3691" s="11" t="s">
        <v>2724</v>
      </c>
      <c r="C3691" s="11">
        <v>0</v>
      </c>
      <c r="D3691" s="11">
        <v>0</v>
      </c>
      <c r="E3691" s="11">
        <v>0</v>
      </c>
      <c r="F3691" s="11">
        <v>1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1</v>
      </c>
      <c r="Q3691" s="11">
        <v>2016031421</v>
      </c>
      <c r="R3691" s="11">
        <v>21</v>
      </c>
    </row>
    <row r="3692" spans="1:18">
      <c r="A3692" t="str">
        <f t="shared" si="57"/>
        <v>21-2016031421-12_57_04</v>
      </c>
      <c r="B3692" s="11" t="s">
        <v>2725</v>
      </c>
      <c r="C3692" s="11">
        <v>0</v>
      </c>
      <c r="D3692" s="11">
        <v>0</v>
      </c>
      <c r="E3692" s="11">
        <v>0</v>
      </c>
      <c r="F3692" s="11">
        <v>1</v>
      </c>
      <c r="G3692" s="11">
        <v>0</v>
      </c>
      <c r="H3692" s="11">
        <v>0</v>
      </c>
      <c r="I3692" s="11">
        <v>0</v>
      </c>
      <c r="J3692" s="11">
        <v>0</v>
      </c>
      <c r="K3692" s="11">
        <v>0</v>
      </c>
      <c r="L3692" s="11">
        <v>0</v>
      </c>
      <c r="M3692" s="11">
        <v>0</v>
      </c>
      <c r="N3692" s="11">
        <v>0</v>
      </c>
      <c r="O3692" s="11">
        <v>0</v>
      </c>
      <c r="P3692" s="11">
        <v>1</v>
      </c>
      <c r="Q3692" s="11">
        <v>2016031421</v>
      </c>
      <c r="R3692" s="11">
        <v>21</v>
      </c>
    </row>
    <row r="3693" spans="1:18">
      <c r="A3693" t="str">
        <f t="shared" si="57"/>
        <v>21-2016031421-13_02_04</v>
      </c>
      <c r="B3693" s="11" t="s">
        <v>2726</v>
      </c>
      <c r="C3693" s="11">
        <v>0</v>
      </c>
      <c r="D3693" s="11">
        <v>0</v>
      </c>
      <c r="E3693" s="11">
        <v>0</v>
      </c>
      <c r="F3693" s="11">
        <v>1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1</v>
      </c>
      <c r="Q3693" s="11">
        <v>2016031421</v>
      </c>
      <c r="R3693" s="11">
        <v>21</v>
      </c>
    </row>
    <row r="3694" spans="1:18">
      <c r="A3694" t="str">
        <f t="shared" si="57"/>
        <v>21-2016031421-13_07_04</v>
      </c>
      <c r="B3694" s="11" t="s">
        <v>2727</v>
      </c>
      <c r="C3694" s="11">
        <v>0</v>
      </c>
      <c r="D3694" s="11">
        <v>0</v>
      </c>
      <c r="E3694" s="11">
        <v>0</v>
      </c>
      <c r="F3694" s="11">
        <v>1</v>
      </c>
      <c r="G3694" s="11">
        <v>0</v>
      </c>
      <c r="H3694" s="11">
        <v>0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11">
        <v>0</v>
      </c>
      <c r="P3694" s="11">
        <v>1</v>
      </c>
      <c r="Q3694" s="11">
        <v>2016031421</v>
      </c>
      <c r="R3694" s="11">
        <v>21</v>
      </c>
    </row>
    <row r="3695" spans="1:18">
      <c r="A3695" t="str">
        <f t="shared" si="57"/>
        <v>21-2016031421-13_12_04</v>
      </c>
      <c r="B3695" s="11" t="s">
        <v>2728</v>
      </c>
      <c r="C3695" s="11">
        <v>0</v>
      </c>
      <c r="D3695" s="11">
        <v>0</v>
      </c>
      <c r="E3695" s="11">
        <v>0</v>
      </c>
      <c r="F3695" s="11">
        <v>1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1</v>
      </c>
      <c r="Q3695" s="11">
        <v>2016031421</v>
      </c>
      <c r="R3695" s="11">
        <v>21</v>
      </c>
    </row>
    <row r="3696" spans="1:18">
      <c r="A3696" t="str">
        <f t="shared" si="57"/>
        <v>21-2016031421-13_17_03</v>
      </c>
      <c r="B3696" s="11" t="s">
        <v>2729</v>
      </c>
      <c r="C3696" s="11">
        <v>0</v>
      </c>
      <c r="D3696" s="11">
        <v>0</v>
      </c>
      <c r="E3696" s="11">
        <v>0</v>
      </c>
      <c r="F3696" s="11">
        <v>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0</v>
      </c>
      <c r="M3696" s="11">
        <v>0</v>
      </c>
      <c r="N3696" s="11">
        <v>1</v>
      </c>
      <c r="O3696" s="11">
        <v>0</v>
      </c>
      <c r="P3696" s="11">
        <v>0</v>
      </c>
      <c r="Q3696" s="11">
        <v>2016031421</v>
      </c>
      <c r="R3696" s="11">
        <v>21</v>
      </c>
    </row>
    <row r="3697" spans="1:18">
      <c r="A3697" t="str">
        <f t="shared" si="57"/>
        <v>21-2016031421-13_32_03</v>
      </c>
      <c r="B3697" s="11" t="s">
        <v>2730</v>
      </c>
      <c r="C3697" s="11">
        <v>0</v>
      </c>
      <c r="D3697" s="11">
        <v>0</v>
      </c>
      <c r="E3697" s="11">
        <v>0</v>
      </c>
      <c r="F3697" s="11">
        <v>1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1</v>
      </c>
      <c r="Q3697" s="11">
        <v>2016031421</v>
      </c>
      <c r="R3697" s="11">
        <v>21</v>
      </c>
    </row>
    <row r="3698" spans="1:18">
      <c r="A3698" t="str">
        <f t="shared" si="57"/>
        <v>21-2016031421-13_37_02</v>
      </c>
      <c r="B3698" s="11" t="s">
        <v>2731</v>
      </c>
      <c r="C3698" s="11">
        <v>0</v>
      </c>
      <c r="D3698" s="11">
        <v>0</v>
      </c>
      <c r="E3698" s="11">
        <v>0</v>
      </c>
      <c r="F3698" s="11">
        <v>1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11">
        <v>1</v>
      </c>
      <c r="Q3698" s="11">
        <v>2016031421</v>
      </c>
      <c r="R3698" s="11">
        <v>21</v>
      </c>
    </row>
    <row r="3699" spans="1:18">
      <c r="A3699" t="str">
        <f t="shared" si="57"/>
        <v>21-2016031421-13_44_14</v>
      </c>
      <c r="B3699" s="11" t="s">
        <v>2732</v>
      </c>
      <c r="C3699" s="11">
        <v>0</v>
      </c>
      <c r="D3699" s="11">
        <v>0</v>
      </c>
      <c r="E3699" s="11">
        <v>0</v>
      </c>
      <c r="F3699" s="11">
        <v>1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1</v>
      </c>
      <c r="Q3699" s="11">
        <v>2016031421</v>
      </c>
      <c r="R3699" s="11">
        <v>21</v>
      </c>
    </row>
    <row r="3700" spans="1:18">
      <c r="A3700" t="str">
        <f t="shared" si="57"/>
        <v>21-2016031421-13_49_14</v>
      </c>
      <c r="B3700" s="11" t="s">
        <v>2733</v>
      </c>
      <c r="C3700" s="11">
        <v>0</v>
      </c>
      <c r="D3700" s="11">
        <v>0</v>
      </c>
      <c r="E3700" s="11">
        <v>0</v>
      </c>
      <c r="F3700" s="11">
        <v>1</v>
      </c>
      <c r="G3700" s="11">
        <v>0</v>
      </c>
      <c r="H3700" s="11">
        <v>0</v>
      </c>
      <c r="I3700" s="11">
        <v>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11">
        <v>0</v>
      </c>
      <c r="P3700" s="11">
        <v>1</v>
      </c>
      <c r="Q3700" s="11">
        <v>2016031421</v>
      </c>
      <c r="R3700" s="11">
        <v>21</v>
      </c>
    </row>
    <row r="3701" spans="1:18">
      <c r="A3701" t="str">
        <f t="shared" si="57"/>
        <v>21-2016031421-13_54_14</v>
      </c>
      <c r="B3701" s="11" t="s">
        <v>2734</v>
      </c>
      <c r="C3701" s="11">
        <v>0</v>
      </c>
      <c r="D3701" s="11">
        <v>0</v>
      </c>
      <c r="E3701" s="11">
        <v>0</v>
      </c>
      <c r="F3701" s="11">
        <v>1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1</v>
      </c>
      <c r="Q3701" s="11">
        <v>2016031421</v>
      </c>
      <c r="R3701" s="11">
        <v>21</v>
      </c>
    </row>
    <row r="3702" spans="1:18">
      <c r="A3702" t="str">
        <f t="shared" si="57"/>
        <v>21-2016031421-13_59_13</v>
      </c>
      <c r="B3702" s="11" t="s">
        <v>2735</v>
      </c>
      <c r="C3702" s="11">
        <v>0</v>
      </c>
      <c r="D3702" s="11">
        <v>0</v>
      </c>
      <c r="E3702" s="11">
        <v>0</v>
      </c>
      <c r="F3702" s="11">
        <v>1</v>
      </c>
      <c r="G3702" s="11">
        <v>0</v>
      </c>
      <c r="H3702" s="11">
        <v>0</v>
      </c>
      <c r="I3702" s="11">
        <v>0</v>
      </c>
      <c r="J3702" s="11">
        <v>0</v>
      </c>
      <c r="K3702" s="11">
        <v>0</v>
      </c>
      <c r="L3702" s="11">
        <v>0</v>
      </c>
      <c r="M3702" s="11">
        <v>0</v>
      </c>
      <c r="N3702" s="11">
        <v>0</v>
      </c>
      <c r="O3702" s="11">
        <v>0</v>
      </c>
      <c r="P3702" s="11">
        <v>1</v>
      </c>
      <c r="Q3702" s="11">
        <v>2016031421</v>
      </c>
      <c r="R3702" s="11">
        <v>21</v>
      </c>
    </row>
    <row r="3703" spans="1:18">
      <c r="A3703" t="str">
        <f t="shared" si="57"/>
        <v>21-2016031421-14_04_13</v>
      </c>
      <c r="B3703" s="11" t="s">
        <v>2736</v>
      </c>
      <c r="C3703" s="11">
        <v>0</v>
      </c>
      <c r="D3703" s="11">
        <v>0</v>
      </c>
      <c r="E3703" s="11">
        <v>0</v>
      </c>
      <c r="F3703" s="11">
        <v>1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1</v>
      </c>
      <c r="Q3703" s="11">
        <v>2016031421</v>
      </c>
      <c r="R3703" s="11">
        <v>21</v>
      </c>
    </row>
    <row r="3704" spans="1:18">
      <c r="A3704" t="str">
        <f t="shared" si="57"/>
        <v>21-2016031421-14_09_13</v>
      </c>
      <c r="B3704" s="11" t="s">
        <v>2737</v>
      </c>
      <c r="C3704" s="11">
        <v>0</v>
      </c>
      <c r="D3704" s="11">
        <v>0</v>
      </c>
      <c r="E3704" s="11">
        <v>0</v>
      </c>
      <c r="F3704" s="11">
        <v>1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1">
        <v>0</v>
      </c>
      <c r="O3704" s="11">
        <v>0</v>
      </c>
      <c r="P3704" s="11">
        <v>1</v>
      </c>
      <c r="Q3704" s="11">
        <v>2016031421</v>
      </c>
      <c r="R3704" s="11">
        <v>21</v>
      </c>
    </row>
    <row r="3705" spans="1:18">
      <c r="A3705" t="str">
        <f t="shared" si="57"/>
        <v>21-2016031421-14_14_13</v>
      </c>
      <c r="B3705" s="11" t="s">
        <v>2738</v>
      </c>
      <c r="C3705" s="11">
        <v>0</v>
      </c>
      <c r="D3705" s="11">
        <v>0</v>
      </c>
      <c r="E3705" s="11">
        <v>0</v>
      </c>
      <c r="F3705" s="11">
        <v>1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1</v>
      </c>
      <c r="Q3705" s="11">
        <v>2016031421</v>
      </c>
      <c r="R3705" s="11">
        <v>21</v>
      </c>
    </row>
    <row r="3706" spans="1:18">
      <c r="A3706" t="str">
        <f t="shared" si="57"/>
        <v>21-2016031421-14_19_13</v>
      </c>
      <c r="B3706" s="11" t="s">
        <v>2739</v>
      </c>
      <c r="C3706" s="11">
        <v>0</v>
      </c>
      <c r="D3706" s="11">
        <v>0</v>
      </c>
      <c r="E3706" s="11">
        <v>0</v>
      </c>
      <c r="F3706" s="11">
        <v>1</v>
      </c>
      <c r="G3706" s="11">
        <v>0</v>
      </c>
      <c r="H3706" s="11">
        <v>0</v>
      </c>
      <c r="I3706" s="11">
        <v>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11">
        <v>0</v>
      </c>
      <c r="P3706" s="11">
        <v>1</v>
      </c>
      <c r="Q3706" s="11">
        <v>2016031421</v>
      </c>
      <c r="R3706" s="11">
        <v>21</v>
      </c>
    </row>
    <row r="3707" spans="1:18">
      <c r="A3707" t="str">
        <f t="shared" si="57"/>
        <v>21-2016031421-14_24_12</v>
      </c>
      <c r="B3707" s="11" t="s">
        <v>2740</v>
      </c>
      <c r="C3707" s="11">
        <v>0</v>
      </c>
      <c r="D3707" s="11">
        <v>0</v>
      </c>
      <c r="E3707" s="11">
        <v>0</v>
      </c>
      <c r="F3707" s="11">
        <v>1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1</v>
      </c>
      <c r="Q3707" s="11">
        <v>2016031421</v>
      </c>
      <c r="R3707" s="11">
        <v>21</v>
      </c>
    </row>
    <row r="3708" spans="1:18">
      <c r="A3708" t="str">
        <f t="shared" si="57"/>
        <v>21-2016031421-14_29_12</v>
      </c>
      <c r="B3708" s="11" t="s">
        <v>2741</v>
      </c>
      <c r="C3708" s="11">
        <v>0</v>
      </c>
      <c r="D3708" s="11">
        <v>0</v>
      </c>
      <c r="E3708" s="11">
        <v>0</v>
      </c>
      <c r="F3708" s="11">
        <v>1</v>
      </c>
      <c r="G3708" s="11">
        <v>0</v>
      </c>
      <c r="H3708" s="11">
        <v>0</v>
      </c>
      <c r="I3708" s="11">
        <v>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11">
        <v>0</v>
      </c>
      <c r="P3708" s="11">
        <v>1</v>
      </c>
      <c r="Q3708" s="11">
        <v>2016031421</v>
      </c>
      <c r="R3708" s="11">
        <v>21</v>
      </c>
    </row>
    <row r="3709" spans="1:18">
      <c r="A3709" t="str">
        <f t="shared" si="57"/>
        <v>21-2016031421-14_34_12</v>
      </c>
      <c r="B3709" s="11" t="s">
        <v>2742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1</v>
      </c>
      <c r="O3709" s="11">
        <v>0</v>
      </c>
      <c r="P3709" s="11">
        <v>0</v>
      </c>
      <c r="Q3709" s="11">
        <v>2016031421</v>
      </c>
      <c r="R3709" s="11">
        <v>21</v>
      </c>
    </row>
    <row r="3710" spans="1:18">
      <c r="A3710" t="str">
        <f t="shared" si="57"/>
        <v>21-2016031421-14_39_12</v>
      </c>
      <c r="B3710" s="11" t="s">
        <v>2743</v>
      </c>
      <c r="C3710" s="11">
        <v>0</v>
      </c>
      <c r="D3710" s="11">
        <v>0</v>
      </c>
      <c r="E3710" s="11">
        <v>0</v>
      </c>
      <c r="F3710" s="11">
        <v>1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  <c r="P3710" s="11">
        <v>1</v>
      </c>
      <c r="Q3710" s="11">
        <v>2016031421</v>
      </c>
      <c r="R3710" s="11">
        <v>21</v>
      </c>
    </row>
    <row r="3711" spans="1:18">
      <c r="A3711" t="str">
        <f t="shared" si="57"/>
        <v>21-2016031421-14_44_12</v>
      </c>
      <c r="B3711" s="11" t="s">
        <v>2744</v>
      </c>
      <c r="C3711" s="11">
        <v>0</v>
      </c>
      <c r="D3711" s="11">
        <v>0</v>
      </c>
      <c r="E3711" s="11">
        <v>0</v>
      </c>
      <c r="F3711" s="11">
        <v>1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1</v>
      </c>
      <c r="Q3711" s="11">
        <v>2016031421</v>
      </c>
      <c r="R3711" s="11">
        <v>21</v>
      </c>
    </row>
    <row r="3712" spans="1:18">
      <c r="A3712" t="str">
        <f t="shared" si="57"/>
        <v>21-2016031421-14_49_11</v>
      </c>
      <c r="B3712" s="11" t="s">
        <v>2745</v>
      </c>
      <c r="C3712" s="11">
        <v>0</v>
      </c>
      <c r="D3712" s="11">
        <v>0</v>
      </c>
      <c r="E3712" s="11">
        <v>0</v>
      </c>
      <c r="F3712" s="11">
        <v>1</v>
      </c>
      <c r="G3712" s="11">
        <v>0</v>
      </c>
      <c r="H3712" s="11">
        <v>0</v>
      </c>
      <c r="I3712" s="11">
        <v>0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11">
        <v>1</v>
      </c>
      <c r="Q3712" s="11">
        <v>2016031421</v>
      </c>
      <c r="R3712" s="11">
        <v>21</v>
      </c>
    </row>
    <row r="3713" spans="1:18">
      <c r="A3713" t="str">
        <f t="shared" si="57"/>
        <v>21-2016031421-14_54_11</v>
      </c>
      <c r="B3713" s="11" t="s">
        <v>2747</v>
      </c>
      <c r="C3713" s="11">
        <v>0</v>
      </c>
      <c r="D3713" s="11">
        <v>0</v>
      </c>
      <c r="E3713" s="11">
        <v>0</v>
      </c>
      <c r="F3713" s="11">
        <v>1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1</v>
      </c>
      <c r="Q3713" s="11">
        <v>2016031421</v>
      </c>
      <c r="R3713" s="11">
        <v>21</v>
      </c>
    </row>
    <row r="3714" spans="1:18">
      <c r="A3714" t="str">
        <f t="shared" ref="A3714:A3777" si="58">R3714&amp;"-"&amp;Q3714&amp;"-"&amp;B3714</f>
        <v>21-2016031421-14_59_11</v>
      </c>
      <c r="B3714" s="11" t="s">
        <v>2748</v>
      </c>
      <c r="C3714" s="11">
        <v>0</v>
      </c>
      <c r="D3714" s="11">
        <v>0</v>
      </c>
      <c r="E3714" s="11">
        <v>0</v>
      </c>
      <c r="F3714" s="11">
        <v>1</v>
      </c>
      <c r="G3714" s="11">
        <v>0</v>
      </c>
      <c r="H3714" s="11">
        <v>0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1">
        <v>0</v>
      </c>
      <c r="O3714" s="11">
        <v>0</v>
      </c>
      <c r="P3714" s="11">
        <v>1</v>
      </c>
      <c r="Q3714" s="11">
        <v>2016031421</v>
      </c>
      <c r="R3714" s="11">
        <v>21</v>
      </c>
    </row>
    <row r="3715" spans="1:18">
      <c r="A3715" t="str">
        <f t="shared" si="58"/>
        <v>21-2016031421-15_04_11</v>
      </c>
      <c r="B3715" s="11" t="s">
        <v>2749</v>
      </c>
      <c r="C3715" s="11">
        <v>0</v>
      </c>
      <c r="D3715" s="11">
        <v>0</v>
      </c>
      <c r="E3715" s="11">
        <v>0</v>
      </c>
      <c r="F3715" s="11">
        <v>1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1</v>
      </c>
      <c r="Q3715" s="11">
        <v>2016031421</v>
      </c>
      <c r="R3715" s="11">
        <v>21</v>
      </c>
    </row>
    <row r="3716" spans="1:18">
      <c r="A3716" t="str">
        <f t="shared" si="58"/>
        <v>21-2016031421-15_09_10</v>
      </c>
      <c r="B3716" s="11" t="s">
        <v>2750</v>
      </c>
      <c r="C3716" s="11">
        <v>0</v>
      </c>
      <c r="D3716" s="11">
        <v>0</v>
      </c>
      <c r="E3716" s="11">
        <v>0</v>
      </c>
      <c r="F3716" s="11">
        <v>1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  <c r="P3716" s="11">
        <v>1</v>
      </c>
      <c r="Q3716" s="11">
        <v>2016031421</v>
      </c>
      <c r="R3716" s="11">
        <v>21</v>
      </c>
    </row>
    <row r="3717" spans="1:18">
      <c r="A3717" t="str">
        <f t="shared" si="58"/>
        <v>21-2016031421-15_14_10</v>
      </c>
      <c r="B3717" s="11" t="s">
        <v>2752</v>
      </c>
      <c r="C3717" s="11">
        <v>0</v>
      </c>
      <c r="D3717" s="11">
        <v>0</v>
      </c>
      <c r="E3717" s="11">
        <v>0</v>
      </c>
      <c r="F3717" s="11">
        <v>1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1</v>
      </c>
      <c r="Q3717" s="11">
        <v>2016031421</v>
      </c>
      <c r="R3717" s="11">
        <v>21</v>
      </c>
    </row>
    <row r="3718" spans="1:18">
      <c r="A3718" t="str">
        <f t="shared" si="58"/>
        <v>21-2016031421-15_19_10</v>
      </c>
      <c r="B3718" s="11" t="s">
        <v>2753</v>
      </c>
      <c r="C3718" s="11">
        <v>0</v>
      </c>
      <c r="D3718" s="11">
        <v>0</v>
      </c>
      <c r="E3718" s="11">
        <v>0</v>
      </c>
      <c r="F3718" s="11">
        <v>0</v>
      </c>
      <c r="G3718" s="11">
        <v>0</v>
      </c>
      <c r="H3718" s="11">
        <v>0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1">
        <v>1</v>
      </c>
      <c r="O3718" s="11">
        <v>0</v>
      </c>
      <c r="P3718" s="11">
        <v>0</v>
      </c>
      <c r="Q3718" s="11">
        <v>2016031421</v>
      </c>
      <c r="R3718" s="11">
        <v>21</v>
      </c>
    </row>
    <row r="3719" spans="1:18">
      <c r="A3719" t="str">
        <f t="shared" si="58"/>
        <v>21-2016031421-15_24_10</v>
      </c>
      <c r="B3719" s="11" t="s">
        <v>2754</v>
      </c>
      <c r="C3719" s="11">
        <v>0</v>
      </c>
      <c r="D3719" s="11">
        <v>0</v>
      </c>
      <c r="E3719" s="11">
        <v>0</v>
      </c>
      <c r="F3719" s="11">
        <v>1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1</v>
      </c>
      <c r="Q3719" s="11">
        <v>2016031421</v>
      </c>
      <c r="R3719" s="11">
        <v>21</v>
      </c>
    </row>
    <row r="3720" spans="1:18">
      <c r="A3720" t="str">
        <f t="shared" si="58"/>
        <v>21-2016031421-15_29_10</v>
      </c>
      <c r="B3720" s="11" t="s">
        <v>2755</v>
      </c>
      <c r="C3720" s="11">
        <v>0</v>
      </c>
      <c r="D3720" s="11">
        <v>0</v>
      </c>
      <c r="E3720" s="11">
        <v>0</v>
      </c>
      <c r="F3720" s="11">
        <v>1</v>
      </c>
      <c r="G3720" s="11">
        <v>0</v>
      </c>
      <c r="H3720" s="11">
        <v>0</v>
      </c>
      <c r="I3720" s="11">
        <v>0</v>
      </c>
      <c r="J3720" s="11">
        <v>0</v>
      </c>
      <c r="K3720" s="11">
        <v>0</v>
      </c>
      <c r="L3720" s="11">
        <v>0</v>
      </c>
      <c r="M3720" s="11">
        <v>0</v>
      </c>
      <c r="N3720" s="11">
        <v>0</v>
      </c>
      <c r="O3720" s="11">
        <v>0</v>
      </c>
      <c r="P3720" s="11">
        <v>1</v>
      </c>
      <c r="Q3720" s="11">
        <v>2016031421</v>
      </c>
      <c r="R3720" s="11">
        <v>21</v>
      </c>
    </row>
    <row r="3721" spans="1:18">
      <c r="A3721" t="str">
        <f t="shared" si="58"/>
        <v>21-2016031421-15_34_09</v>
      </c>
      <c r="B3721" s="11" t="s">
        <v>2756</v>
      </c>
      <c r="C3721" s="11">
        <v>0</v>
      </c>
      <c r="D3721" s="11">
        <v>0</v>
      </c>
      <c r="E3721" s="11">
        <v>0</v>
      </c>
      <c r="F3721" s="11">
        <v>1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1</v>
      </c>
      <c r="Q3721" s="11">
        <v>2016031421</v>
      </c>
      <c r="R3721" s="11">
        <v>21</v>
      </c>
    </row>
    <row r="3722" spans="1:18">
      <c r="A3722" t="str">
        <f t="shared" si="58"/>
        <v>21-2016031421-15_39_09</v>
      </c>
      <c r="B3722" s="11" t="s">
        <v>2757</v>
      </c>
      <c r="C3722" s="11">
        <v>0</v>
      </c>
      <c r="D3722" s="11">
        <v>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1">
        <v>1</v>
      </c>
      <c r="O3722" s="11">
        <v>0</v>
      </c>
      <c r="P3722" s="11">
        <v>0</v>
      </c>
      <c r="Q3722" s="11">
        <v>2016031421</v>
      </c>
      <c r="R3722" s="11">
        <v>21</v>
      </c>
    </row>
    <row r="3723" spans="1:18">
      <c r="A3723" t="str">
        <f t="shared" si="58"/>
        <v>21-2016031421-15_44_09</v>
      </c>
      <c r="B3723" s="11" t="s">
        <v>2758</v>
      </c>
      <c r="C3723" s="11">
        <v>0</v>
      </c>
      <c r="D3723" s="11">
        <v>0</v>
      </c>
      <c r="E3723" s="11">
        <v>0</v>
      </c>
      <c r="F3723" s="11">
        <v>1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1</v>
      </c>
      <c r="Q3723" s="11">
        <v>2016031421</v>
      </c>
      <c r="R3723" s="11">
        <v>21</v>
      </c>
    </row>
    <row r="3724" spans="1:18">
      <c r="A3724" t="str">
        <f t="shared" si="58"/>
        <v>21-2016031421-15_49_09</v>
      </c>
      <c r="B3724" s="11" t="s">
        <v>2759</v>
      </c>
      <c r="C3724" s="11">
        <v>0</v>
      </c>
      <c r="D3724" s="11">
        <v>0</v>
      </c>
      <c r="E3724" s="11">
        <v>0</v>
      </c>
      <c r="F3724" s="11">
        <v>1</v>
      </c>
      <c r="G3724" s="11">
        <v>0</v>
      </c>
      <c r="H3724" s="11">
        <v>0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11">
        <v>1</v>
      </c>
      <c r="Q3724" s="11">
        <v>2016031421</v>
      </c>
      <c r="R3724" s="11">
        <v>21</v>
      </c>
    </row>
    <row r="3725" spans="1:18">
      <c r="A3725" t="str">
        <f t="shared" si="58"/>
        <v>22-2016031022-12_51_19</v>
      </c>
      <c r="B3725" s="11" t="s">
        <v>5610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1</v>
      </c>
      <c r="P3725" s="11">
        <v>0</v>
      </c>
      <c r="Q3725" s="11">
        <v>2016031022</v>
      </c>
      <c r="R3725" s="11">
        <v>22</v>
      </c>
    </row>
    <row r="3726" spans="1:18">
      <c r="A3726" t="str">
        <f t="shared" si="58"/>
        <v>22-2016031022-12_56_18</v>
      </c>
      <c r="B3726" s="11" t="s">
        <v>5611</v>
      </c>
      <c r="C3726" s="11">
        <v>0</v>
      </c>
      <c r="D3726" s="11">
        <v>0</v>
      </c>
      <c r="E3726" s="11">
        <v>0</v>
      </c>
      <c r="F3726" s="11">
        <v>0</v>
      </c>
      <c r="G3726" s="11">
        <v>0</v>
      </c>
      <c r="H3726" s="11">
        <v>0</v>
      </c>
      <c r="I3726" s="11">
        <v>0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  <c r="O3726" s="11">
        <v>1</v>
      </c>
      <c r="P3726" s="11">
        <v>0</v>
      </c>
      <c r="Q3726" s="11">
        <v>2016031022</v>
      </c>
      <c r="R3726" s="11">
        <v>22</v>
      </c>
    </row>
    <row r="3727" spans="1:18">
      <c r="A3727" t="str">
        <f t="shared" si="58"/>
        <v>22-2016031022-13_01_18</v>
      </c>
      <c r="B3727" s="11" t="s">
        <v>2760</v>
      </c>
      <c r="C3727" s="11">
        <v>0</v>
      </c>
      <c r="D3727" s="11">
        <v>0</v>
      </c>
      <c r="E3727" s="11">
        <v>0</v>
      </c>
      <c r="F3727" s="11">
        <v>1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1</v>
      </c>
      <c r="Q3727" s="11">
        <v>2016031022</v>
      </c>
      <c r="R3727" s="11">
        <v>22</v>
      </c>
    </row>
    <row r="3728" spans="1:18">
      <c r="A3728" t="str">
        <f t="shared" si="58"/>
        <v>22-2016031022-13_06_18</v>
      </c>
      <c r="B3728" s="11" t="s">
        <v>2761</v>
      </c>
      <c r="C3728" s="11">
        <v>0</v>
      </c>
      <c r="D3728" s="11">
        <v>0</v>
      </c>
      <c r="E3728" s="11">
        <v>0</v>
      </c>
      <c r="F3728" s="11">
        <v>1</v>
      </c>
      <c r="G3728" s="11">
        <v>0</v>
      </c>
      <c r="H3728" s="11">
        <v>0</v>
      </c>
      <c r="I3728" s="11">
        <v>0</v>
      </c>
      <c r="J3728" s="11">
        <v>0</v>
      </c>
      <c r="K3728" s="11">
        <v>0</v>
      </c>
      <c r="L3728" s="11">
        <v>0</v>
      </c>
      <c r="M3728" s="11">
        <v>0</v>
      </c>
      <c r="N3728" s="11">
        <v>0</v>
      </c>
      <c r="O3728" s="11">
        <v>0</v>
      </c>
      <c r="P3728" s="11">
        <v>1</v>
      </c>
      <c r="Q3728" s="11">
        <v>2016031022</v>
      </c>
      <c r="R3728" s="11">
        <v>22</v>
      </c>
    </row>
    <row r="3729" spans="1:18">
      <c r="A3729" t="str">
        <f t="shared" si="58"/>
        <v>22-2016031022-13_11_17</v>
      </c>
      <c r="B3729" s="11" t="s">
        <v>2763</v>
      </c>
      <c r="C3729" s="11">
        <v>0</v>
      </c>
      <c r="D3729" s="11">
        <v>0</v>
      </c>
      <c r="E3729" s="11">
        <v>0</v>
      </c>
      <c r="F3729" s="11">
        <v>1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1</v>
      </c>
      <c r="Q3729" s="11">
        <v>2016031022</v>
      </c>
      <c r="R3729" s="11">
        <v>22</v>
      </c>
    </row>
    <row r="3730" spans="1:18">
      <c r="A3730" t="str">
        <f t="shared" si="58"/>
        <v>22-2016031022-13_16_17</v>
      </c>
      <c r="B3730" s="11" t="s">
        <v>2764</v>
      </c>
      <c r="C3730" s="11">
        <v>0</v>
      </c>
      <c r="D3730" s="11">
        <v>0</v>
      </c>
      <c r="E3730" s="11">
        <v>0</v>
      </c>
      <c r="F3730" s="11">
        <v>1</v>
      </c>
      <c r="G3730" s="11">
        <v>0</v>
      </c>
      <c r="H3730" s="11">
        <v>0</v>
      </c>
      <c r="I3730" s="11">
        <v>0</v>
      </c>
      <c r="J3730" s="11">
        <v>0</v>
      </c>
      <c r="K3730" s="11">
        <v>0</v>
      </c>
      <c r="L3730" s="11">
        <v>0</v>
      </c>
      <c r="M3730" s="11">
        <v>0</v>
      </c>
      <c r="N3730" s="11">
        <v>0</v>
      </c>
      <c r="O3730" s="11">
        <v>0</v>
      </c>
      <c r="P3730" s="11">
        <v>1</v>
      </c>
      <c r="Q3730" s="11">
        <v>2016031022</v>
      </c>
      <c r="R3730" s="11">
        <v>22</v>
      </c>
    </row>
    <row r="3731" spans="1:18">
      <c r="A3731" t="str">
        <f t="shared" si="58"/>
        <v>22-2016031022-13_21_17</v>
      </c>
      <c r="B3731" s="11" t="s">
        <v>2765</v>
      </c>
      <c r="C3731" s="11">
        <v>0</v>
      </c>
      <c r="D3731" s="11">
        <v>0</v>
      </c>
      <c r="E3731" s="11">
        <v>0</v>
      </c>
      <c r="F3731" s="11">
        <v>1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1</v>
      </c>
      <c r="Q3731" s="11">
        <v>2016031022</v>
      </c>
      <c r="R3731" s="11">
        <v>22</v>
      </c>
    </row>
    <row r="3732" spans="1:18">
      <c r="A3732" t="str">
        <f t="shared" si="58"/>
        <v>22-2016031022-13_26_16</v>
      </c>
      <c r="B3732" s="11" t="s">
        <v>5612</v>
      </c>
      <c r="C3732" s="11">
        <v>0</v>
      </c>
      <c r="D3732" s="11">
        <v>0</v>
      </c>
      <c r="E3732" s="11">
        <v>0</v>
      </c>
      <c r="F3732" s="11">
        <v>0</v>
      </c>
      <c r="G3732" s="11">
        <v>0</v>
      </c>
      <c r="H3732" s="11">
        <v>0</v>
      </c>
      <c r="I3732" s="11">
        <v>0</v>
      </c>
      <c r="J3732" s="11">
        <v>0</v>
      </c>
      <c r="K3732" s="11">
        <v>0</v>
      </c>
      <c r="L3732" s="11">
        <v>0</v>
      </c>
      <c r="M3732" s="11">
        <v>0</v>
      </c>
      <c r="N3732" s="11">
        <v>0</v>
      </c>
      <c r="O3732" s="11">
        <v>1</v>
      </c>
      <c r="P3732" s="11">
        <v>0</v>
      </c>
      <c r="Q3732" s="11">
        <v>2016031022</v>
      </c>
      <c r="R3732" s="11">
        <v>22</v>
      </c>
    </row>
    <row r="3733" spans="1:18">
      <c r="A3733" t="str">
        <f t="shared" si="58"/>
        <v>22-2016031022-13_31_16</v>
      </c>
      <c r="B3733" s="11" t="s">
        <v>5613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1</v>
      </c>
      <c r="P3733" s="11">
        <v>0</v>
      </c>
      <c r="Q3733" s="11">
        <v>2016031022</v>
      </c>
      <c r="R3733" s="11">
        <v>22</v>
      </c>
    </row>
    <row r="3734" spans="1:18">
      <c r="A3734" t="str">
        <f t="shared" si="58"/>
        <v>22-2016031022-13_36_15</v>
      </c>
      <c r="B3734" s="11" t="s">
        <v>2766</v>
      </c>
      <c r="C3734" s="11">
        <v>0</v>
      </c>
      <c r="D3734" s="11">
        <v>0</v>
      </c>
      <c r="E3734" s="11">
        <v>0</v>
      </c>
      <c r="F3734" s="11">
        <v>1</v>
      </c>
      <c r="G3734" s="11">
        <v>0</v>
      </c>
      <c r="H3734" s="11">
        <v>0</v>
      </c>
      <c r="I3734" s="11">
        <v>0</v>
      </c>
      <c r="J3734" s="11">
        <v>0</v>
      </c>
      <c r="K3734" s="11">
        <v>0</v>
      </c>
      <c r="L3734" s="11">
        <v>0</v>
      </c>
      <c r="M3734" s="11">
        <v>0</v>
      </c>
      <c r="N3734" s="11">
        <v>0</v>
      </c>
      <c r="O3734" s="11">
        <v>0</v>
      </c>
      <c r="P3734" s="11">
        <v>1</v>
      </c>
      <c r="Q3734" s="11">
        <v>2016031022</v>
      </c>
      <c r="R3734" s="11">
        <v>22</v>
      </c>
    </row>
    <row r="3735" spans="1:18">
      <c r="A3735" t="str">
        <f t="shared" si="58"/>
        <v>22-2016031022-13_41_15</v>
      </c>
      <c r="B3735" s="11" t="s">
        <v>2767</v>
      </c>
      <c r="C3735" s="11">
        <v>0</v>
      </c>
      <c r="D3735" s="11">
        <v>0</v>
      </c>
      <c r="E3735" s="11">
        <v>0</v>
      </c>
      <c r="F3735" s="11">
        <v>1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1</v>
      </c>
      <c r="Q3735" s="11">
        <v>2016031022</v>
      </c>
      <c r="R3735" s="11">
        <v>22</v>
      </c>
    </row>
    <row r="3736" spans="1:18">
      <c r="A3736" t="str">
        <f t="shared" si="58"/>
        <v>22-2016031022-13_46_15</v>
      </c>
      <c r="B3736" s="11" t="s">
        <v>2768</v>
      </c>
      <c r="C3736" s="11">
        <v>0</v>
      </c>
      <c r="D3736" s="11">
        <v>0</v>
      </c>
      <c r="E3736" s="11">
        <v>0</v>
      </c>
      <c r="F3736" s="11">
        <v>1</v>
      </c>
      <c r="G3736" s="11">
        <v>0</v>
      </c>
      <c r="H3736" s="11">
        <v>0</v>
      </c>
      <c r="I3736" s="11">
        <v>0</v>
      </c>
      <c r="J3736" s="11">
        <v>0</v>
      </c>
      <c r="K3736" s="11">
        <v>0</v>
      </c>
      <c r="L3736" s="11">
        <v>0</v>
      </c>
      <c r="M3736" s="11">
        <v>0</v>
      </c>
      <c r="N3736" s="11">
        <v>0</v>
      </c>
      <c r="O3736" s="11">
        <v>0</v>
      </c>
      <c r="P3736" s="11">
        <v>1</v>
      </c>
      <c r="Q3736" s="11">
        <v>2016031022</v>
      </c>
      <c r="R3736" s="11">
        <v>22</v>
      </c>
    </row>
    <row r="3737" spans="1:18">
      <c r="A3737" t="str">
        <f t="shared" si="58"/>
        <v>22-2016031022-13_51_14</v>
      </c>
      <c r="B3737" s="11" t="s">
        <v>2769</v>
      </c>
      <c r="C3737" s="11">
        <v>0</v>
      </c>
      <c r="D3737" s="11">
        <v>0</v>
      </c>
      <c r="E3737" s="11">
        <v>0</v>
      </c>
      <c r="F3737" s="11">
        <v>1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1</v>
      </c>
      <c r="Q3737" s="11">
        <v>2016031022</v>
      </c>
      <c r="R3737" s="11">
        <v>22</v>
      </c>
    </row>
    <row r="3738" spans="1:18">
      <c r="A3738" t="str">
        <f t="shared" si="58"/>
        <v>22-2016031022-13_56_14</v>
      </c>
      <c r="B3738" s="11" t="s">
        <v>2770</v>
      </c>
      <c r="C3738" s="11">
        <v>0</v>
      </c>
      <c r="D3738" s="11">
        <v>0</v>
      </c>
      <c r="E3738" s="11">
        <v>0</v>
      </c>
      <c r="F3738" s="11">
        <v>1</v>
      </c>
      <c r="G3738" s="11">
        <v>0</v>
      </c>
      <c r="H3738" s="11">
        <v>0</v>
      </c>
      <c r="I3738" s="11">
        <v>0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11">
        <v>0</v>
      </c>
      <c r="P3738" s="11">
        <v>1</v>
      </c>
      <c r="Q3738" s="11">
        <v>2016031022</v>
      </c>
      <c r="R3738" s="11">
        <v>22</v>
      </c>
    </row>
    <row r="3739" spans="1:18">
      <c r="A3739" t="str">
        <f t="shared" si="58"/>
        <v>22-2016031022-14_01_13</v>
      </c>
      <c r="B3739" s="11" t="s">
        <v>2771</v>
      </c>
      <c r="C3739" s="11">
        <v>0</v>
      </c>
      <c r="D3739" s="11">
        <v>0</v>
      </c>
      <c r="E3739" s="11">
        <v>0</v>
      </c>
      <c r="F3739" s="11">
        <v>1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1</v>
      </c>
      <c r="Q3739" s="11">
        <v>2016031022</v>
      </c>
      <c r="R3739" s="11">
        <v>22</v>
      </c>
    </row>
    <row r="3740" spans="1:18">
      <c r="A3740" t="str">
        <f t="shared" si="58"/>
        <v>22-2016031022-14_06_13</v>
      </c>
      <c r="B3740" s="11" t="s">
        <v>2772</v>
      </c>
      <c r="C3740" s="11">
        <v>0</v>
      </c>
      <c r="D3740" s="11">
        <v>0</v>
      </c>
      <c r="E3740" s="11">
        <v>0</v>
      </c>
      <c r="F3740" s="11">
        <v>1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11">
        <v>1</v>
      </c>
      <c r="Q3740" s="11">
        <v>2016031022</v>
      </c>
      <c r="R3740" s="11">
        <v>22</v>
      </c>
    </row>
    <row r="3741" spans="1:18">
      <c r="A3741" t="str">
        <f t="shared" si="58"/>
        <v>22-2016031022-14_11_32</v>
      </c>
      <c r="B3741" s="11" t="s">
        <v>2773</v>
      </c>
      <c r="C3741" s="11">
        <v>0</v>
      </c>
      <c r="D3741" s="11">
        <v>0</v>
      </c>
      <c r="E3741" s="11">
        <v>0</v>
      </c>
      <c r="F3741" s="11">
        <v>1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1</v>
      </c>
      <c r="Q3741" s="11">
        <v>2016031022</v>
      </c>
      <c r="R3741" s="11">
        <v>22</v>
      </c>
    </row>
    <row r="3742" spans="1:18">
      <c r="A3742" t="str">
        <f t="shared" si="58"/>
        <v>22-2016031022-14_16_32</v>
      </c>
      <c r="B3742" s="11" t="s">
        <v>482</v>
      </c>
      <c r="C3742" s="11">
        <v>0</v>
      </c>
      <c r="D3742" s="11">
        <v>0</v>
      </c>
      <c r="E3742" s="11">
        <v>0</v>
      </c>
      <c r="F3742" s="11">
        <v>1</v>
      </c>
      <c r="G3742" s="11">
        <v>0</v>
      </c>
      <c r="H3742" s="11">
        <v>0</v>
      </c>
      <c r="I3742" s="11">
        <v>0</v>
      </c>
      <c r="J3742" s="11">
        <v>0</v>
      </c>
      <c r="K3742" s="11">
        <v>0</v>
      </c>
      <c r="L3742" s="11">
        <v>0</v>
      </c>
      <c r="M3742" s="11">
        <v>0</v>
      </c>
      <c r="N3742" s="11">
        <v>0</v>
      </c>
      <c r="O3742" s="11">
        <v>0</v>
      </c>
      <c r="P3742" s="11">
        <v>1</v>
      </c>
      <c r="Q3742" s="11">
        <v>2016031022</v>
      </c>
      <c r="R3742" s="11">
        <v>22</v>
      </c>
    </row>
    <row r="3743" spans="1:18">
      <c r="A3743" t="str">
        <f t="shared" si="58"/>
        <v>22-2016031022-14_21_32</v>
      </c>
      <c r="B3743" s="11" t="s">
        <v>483</v>
      </c>
      <c r="C3743" s="11">
        <v>0</v>
      </c>
      <c r="D3743" s="11">
        <v>0</v>
      </c>
      <c r="E3743" s="11">
        <v>0</v>
      </c>
      <c r="F3743" s="11">
        <v>1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1</v>
      </c>
      <c r="Q3743" s="11">
        <v>2016031022</v>
      </c>
      <c r="R3743" s="11">
        <v>22</v>
      </c>
    </row>
    <row r="3744" spans="1:18">
      <c r="A3744" t="str">
        <f t="shared" si="58"/>
        <v>22-2016031022-14_26_31</v>
      </c>
      <c r="B3744" s="11" t="s">
        <v>2775</v>
      </c>
      <c r="C3744" s="11">
        <v>0</v>
      </c>
      <c r="D3744" s="11">
        <v>0</v>
      </c>
      <c r="E3744" s="11">
        <v>0</v>
      </c>
      <c r="F3744" s="11">
        <v>1</v>
      </c>
      <c r="G3744" s="11">
        <v>0</v>
      </c>
      <c r="H3744" s="11">
        <v>0</v>
      </c>
      <c r="I3744" s="11">
        <v>0</v>
      </c>
      <c r="J3744" s="11">
        <v>0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  <c r="P3744" s="11">
        <v>1</v>
      </c>
      <c r="Q3744" s="11">
        <v>2016031022</v>
      </c>
      <c r="R3744" s="11">
        <v>22</v>
      </c>
    </row>
    <row r="3745" spans="1:18">
      <c r="A3745" t="str">
        <f t="shared" si="58"/>
        <v>22-2016031022-14_31_31</v>
      </c>
      <c r="B3745" s="11" t="s">
        <v>485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1</v>
      </c>
      <c r="P3745" s="11">
        <v>0</v>
      </c>
      <c r="Q3745" s="11">
        <v>2016031022</v>
      </c>
      <c r="R3745" s="11">
        <v>22</v>
      </c>
    </row>
    <row r="3746" spans="1:18">
      <c r="A3746" t="str">
        <f t="shared" si="58"/>
        <v>22-2016031022-14_36_30</v>
      </c>
      <c r="B3746" s="11" t="s">
        <v>203</v>
      </c>
      <c r="C3746" s="11">
        <v>0</v>
      </c>
      <c r="D3746" s="11">
        <v>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11">
        <v>1</v>
      </c>
      <c r="P3746" s="11">
        <v>0</v>
      </c>
      <c r="Q3746" s="11">
        <v>2016031022</v>
      </c>
      <c r="R3746" s="11">
        <v>22</v>
      </c>
    </row>
    <row r="3747" spans="1:18">
      <c r="A3747" t="str">
        <f t="shared" si="58"/>
        <v>22-2016031022-14_41_30</v>
      </c>
      <c r="B3747" s="11" t="s">
        <v>204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1</v>
      </c>
      <c r="O3747" s="11">
        <v>0</v>
      </c>
      <c r="P3747" s="11">
        <v>0</v>
      </c>
      <c r="Q3747" s="11">
        <v>2016031022</v>
      </c>
      <c r="R3747" s="11">
        <v>22</v>
      </c>
    </row>
    <row r="3748" spans="1:18">
      <c r="A3748" t="str">
        <f t="shared" si="58"/>
        <v>22-2016031022-14_46_30</v>
      </c>
      <c r="B3748" s="11" t="s">
        <v>75</v>
      </c>
      <c r="C3748" s="11">
        <v>0</v>
      </c>
      <c r="D3748" s="11">
        <v>1</v>
      </c>
      <c r="E3748" s="11">
        <v>0</v>
      </c>
      <c r="F3748" s="11">
        <v>0</v>
      </c>
      <c r="G3748" s="11">
        <v>0</v>
      </c>
      <c r="H3748" s="11">
        <v>1</v>
      </c>
      <c r="I3748" s="11">
        <v>0</v>
      </c>
      <c r="J3748" s="11">
        <v>0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  <c r="P3748" s="11">
        <v>0</v>
      </c>
      <c r="Q3748" s="11">
        <v>2016031022</v>
      </c>
      <c r="R3748" s="11">
        <v>22</v>
      </c>
    </row>
    <row r="3749" spans="1:18">
      <c r="A3749" t="str">
        <f t="shared" si="58"/>
        <v>22-2016031022-14_51_29</v>
      </c>
      <c r="B3749" s="11" t="s">
        <v>2472</v>
      </c>
      <c r="C3749" s="11">
        <v>0</v>
      </c>
      <c r="D3749" s="11">
        <v>1</v>
      </c>
      <c r="E3749" s="11">
        <v>0</v>
      </c>
      <c r="F3749" s="11">
        <v>0</v>
      </c>
      <c r="G3749" s="11">
        <v>0</v>
      </c>
      <c r="H3749" s="11">
        <v>1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2016031022</v>
      </c>
      <c r="R3749" s="11">
        <v>22</v>
      </c>
    </row>
    <row r="3750" spans="1:18">
      <c r="A3750" t="str">
        <f t="shared" si="58"/>
        <v>22-2016031022-14_56_29</v>
      </c>
      <c r="B3750" s="11" t="s">
        <v>2776</v>
      </c>
      <c r="C3750" s="11">
        <v>0</v>
      </c>
      <c r="D3750" s="11">
        <v>0</v>
      </c>
      <c r="E3750" s="11">
        <v>0</v>
      </c>
      <c r="F3750" s="11">
        <v>1</v>
      </c>
      <c r="G3750" s="11">
        <v>0</v>
      </c>
      <c r="H3750" s="11">
        <v>0</v>
      </c>
      <c r="I3750" s="11">
        <v>0</v>
      </c>
      <c r="J3750" s="11">
        <v>0</v>
      </c>
      <c r="K3750" s="11">
        <v>0</v>
      </c>
      <c r="L3750" s="11">
        <v>0</v>
      </c>
      <c r="M3750" s="11">
        <v>0</v>
      </c>
      <c r="N3750" s="11">
        <v>0</v>
      </c>
      <c r="O3750" s="11">
        <v>0</v>
      </c>
      <c r="P3750" s="11">
        <v>1</v>
      </c>
      <c r="Q3750" s="11">
        <v>2016031022</v>
      </c>
      <c r="R3750" s="11">
        <v>22</v>
      </c>
    </row>
    <row r="3751" spans="1:18">
      <c r="A3751" t="str">
        <f t="shared" si="58"/>
        <v>22-2016031022-15_01_28</v>
      </c>
      <c r="B3751" s="11" t="s">
        <v>2778</v>
      </c>
      <c r="C3751" s="11">
        <v>0</v>
      </c>
      <c r="D3751" s="11">
        <v>0</v>
      </c>
      <c r="E3751" s="11">
        <v>0</v>
      </c>
      <c r="F3751" s="11">
        <v>1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1</v>
      </c>
      <c r="Q3751" s="11">
        <v>2016031022</v>
      </c>
      <c r="R3751" s="11">
        <v>22</v>
      </c>
    </row>
    <row r="3752" spans="1:18">
      <c r="A3752" t="str">
        <f t="shared" si="58"/>
        <v>22-2016031022-15_06_28</v>
      </c>
      <c r="B3752" s="11" t="s">
        <v>2779</v>
      </c>
      <c r="C3752" s="11">
        <v>0</v>
      </c>
      <c r="D3752" s="11">
        <v>0</v>
      </c>
      <c r="E3752" s="11">
        <v>0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>
        <v>1</v>
      </c>
      <c r="O3752" s="11">
        <v>0</v>
      </c>
      <c r="P3752" s="11">
        <v>0</v>
      </c>
      <c r="Q3752" s="11">
        <v>2016031022</v>
      </c>
      <c r="R3752" s="11">
        <v>22</v>
      </c>
    </row>
    <row r="3753" spans="1:18">
      <c r="A3753" t="str">
        <f t="shared" si="58"/>
        <v>22-2016031022-15_11_28</v>
      </c>
      <c r="B3753" s="11" t="s">
        <v>2780</v>
      </c>
      <c r="C3753" s="11">
        <v>0</v>
      </c>
      <c r="D3753" s="11">
        <v>0</v>
      </c>
      <c r="E3753" s="11">
        <v>0</v>
      </c>
      <c r="F3753" s="11">
        <v>1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1</v>
      </c>
      <c r="Q3753" s="11">
        <v>2016031022</v>
      </c>
      <c r="R3753" s="11">
        <v>22</v>
      </c>
    </row>
    <row r="3754" spans="1:18">
      <c r="A3754" t="str">
        <f t="shared" si="58"/>
        <v>22-2016031022-15_16_27</v>
      </c>
      <c r="B3754" s="11" t="s">
        <v>2782</v>
      </c>
      <c r="C3754" s="11">
        <v>0</v>
      </c>
      <c r="D3754" s="11">
        <v>0</v>
      </c>
      <c r="E3754" s="11">
        <v>0</v>
      </c>
      <c r="F3754" s="11">
        <v>0</v>
      </c>
      <c r="G3754" s="11">
        <v>0</v>
      </c>
      <c r="H3754" s="11">
        <v>0</v>
      </c>
      <c r="I3754" s="11">
        <v>0</v>
      </c>
      <c r="J3754" s="11">
        <v>0</v>
      </c>
      <c r="K3754" s="11">
        <v>0</v>
      </c>
      <c r="L3754" s="11">
        <v>0</v>
      </c>
      <c r="M3754" s="11">
        <v>0</v>
      </c>
      <c r="N3754" s="11">
        <v>1</v>
      </c>
      <c r="O3754" s="11">
        <v>0</v>
      </c>
      <c r="P3754" s="11">
        <v>0</v>
      </c>
      <c r="Q3754" s="11">
        <v>2016031022</v>
      </c>
      <c r="R3754" s="11">
        <v>22</v>
      </c>
    </row>
    <row r="3755" spans="1:18">
      <c r="A3755" t="str">
        <f t="shared" si="58"/>
        <v>22-2016031022-15_21_27</v>
      </c>
      <c r="B3755" s="11" t="s">
        <v>2783</v>
      </c>
      <c r="C3755" s="11">
        <v>0</v>
      </c>
      <c r="D3755" s="11">
        <v>0</v>
      </c>
      <c r="E3755" s="11">
        <v>0</v>
      </c>
      <c r="F3755" s="11">
        <v>1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1</v>
      </c>
      <c r="Q3755" s="11">
        <v>2016031022</v>
      </c>
      <c r="R3755" s="11">
        <v>22</v>
      </c>
    </row>
    <row r="3756" spans="1:18">
      <c r="A3756" t="str">
        <f t="shared" si="58"/>
        <v>22-2016031022-15_26_27</v>
      </c>
      <c r="B3756" s="11" t="s">
        <v>2785</v>
      </c>
      <c r="C3756" s="11">
        <v>0</v>
      </c>
      <c r="D3756" s="11">
        <v>0</v>
      </c>
      <c r="E3756" s="11">
        <v>0</v>
      </c>
      <c r="F3756" s="11">
        <v>0</v>
      </c>
      <c r="G3756" s="11">
        <v>0</v>
      </c>
      <c r="H3756" s="11">
        <v>0</v>
      </c>
      <c r="I3756" s="11">
        <v>0</v>
      </c>
      <c r="J3756" s="11">
        <v>0</v>
      </c>
      <c r="K3756" s="11">
        <v>0</v>
      </c>
      <c r="L3756" s="11">
        <v>0</v>
      </c>
      <c r="M3756" s="11">
        <v>0</v>
      </c>
      <c r="N3756" s="11">
        <v>1</v>
      </c>
      <c r="O3756" s="11">
        <v>0</v>
      </c>
      <c r="P3756" s="11">
        <v>0</v>
      </c>
      <c r="Q3756" s="11">
        <v>2016031022</v>
      </c>
      <c r="R3756" s="11">
        <v>22</v>
      </c>
    </row>
    <row r="3757" spans="1:18">
      <c r="A3757" t="str">
        <f t="shared" si="58"/>
        <v>22-2016031022-15_31_26</v>
      </c>
      <c r="B3757" s="11" t="s">
        <v>2786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1</v>
      </c>
      <c r="O3757" s="11">
        <v>0</v>
      </c>
      <c r="P3757" s="11">
        <v>0</v>
      </c>
      <c r="Q3757" s="11">
        <v>2016031022</v>
      </c>
      <c r="R3757" s="11">
        <v>22</v>
      </c>
    </row>
    <row r="3758" spans="1:18">
      <c r="A3758" t="str">
        <f t="shared" si="58"/>
        <v>22-2016031022-15_36_26</v>
      </c>
      <c r="B3758" s="11" t="s">
        <v>2787</v>
      </c>
      <c r="C3758" s="11">
        <v>0</v>
      </c>
      <c r="D3758" s="11">
        <v>0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1</v>
      </c>
      <c r="O3758" s="11">
        <v>0</v>
      </c>
      <c r="P3758" s="11">
        <v>0</v>
      </c>
      <c r="Q3758" s="11">
        <v>2016031022</v>
      </c>
      <c r="R3758" s="11">
        <v>22</v>
      </c>
    </row>
    <row r="3759" spans="1:18">
      <c r="A3759" t="str">
        <f t="shared" si="58"/>
        <v>22-2016031022-15_41_25</v>
      </c>
      <c r="B3759" s="11" t="s">
        <v>2788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1</v>
      </c>
      <c r="O3759" s="11">
        <v>0</v>
      </c>
      <c r="P3759" s="11">
        <v>0</v>
      </c>
      <c r="Q3759" s="11">
        <v>2016031022</v>
      </c>
      <c r="R3759" s="11">
        <v>22</v>
      </c>
    </row>
    <row r="3760" spans="1:18">
      <c r="A3760" t="str">
        <f t="shared" si="58"/>
        <v>22-2016031022-15_50_27</v>
      </c>
      <c r="B3760" s="11" t="s">
        <v>5614</v>
      </c>
      <c r="C3760" s="11">
        <v>0</v>
      </c>
      <c r="D3760" s="11">
        <v>0</v>
      </c>
      <c r="E3760" s="11">
        <v>0</v>
      </c>
      <c r="F3760" s="11">
        <v>0</v>
      </c>
      <c r="G3760" s="11">
        <v>0</v>
      </c>
      <c r="H3760" s="11">
        <v>0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11">
        <v>1</v>
      </c>
      <c r="P3760" s="11">
        <v>0</v>
      </c>
      <c r="Q3760" s="11">
        <v>2016031022</v>
      </c>
      <c r="R3760" s="11">
        <v>22</v>
      </c>
    </row>
    <row r="3761" spans="1:18">
      <c r="A3761" t="str">
        <f t="shared" si="58"/>
        <v>22-2016031022-15_55_27</v>
      </c>
      <c r="B3761" s="11" t="s">
        <v>2789</v>
      </c>
      <c r="C3761" s="11">
        <v>0</v>
      </c>
      <c r="D3761" s="11">
        <v>0</v>
      </c>
      <c r="E3761" s="11">
        <v>0</v>
      </c>
      <c r="F3761" s="11">
        <v>1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1</v>
      </c>
      <c r="Q3761" s="11">
        <v>2016031022</v>
      </c>
      <c r="R3761" s="11">
        <v>22</v>
      </c>
    </row>
    <row r="3762" spans="1:18">
      <c r="A3762" t="str">
        <f t="shared" si="58"/>
        <v>22-2016031022-16_00_26</v>
      </c>
      <c r="B3762" s="11" t="s">
        <v>2790</v>
      </c>
      <c r="C3762" s="11">
        <v>0</v>
      </c>
      <c r="D3762" s="11">
        <v>0</v>
      </c>
      <c r="E3762" s="11">
        <v>0</v>
      </c>
      <c r="F3762" s="11">
        <v>1</v>
      </c>
      <c r="G3762" s="11">
        <v>0</v>
      </c>
      <c r="H3762" s="11">
        <v>0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1">
        <v>0</v>
      </c>
      <c r="O3762" s="11">
        <v>0</v>
      </c>
      <c r="P3762" s="11">
        <v>1</v>
      </c>
      <c r="Q3762" s="11">
        <v>2016031022</v>
      </c>
      <c r="R3762" s="11">
        <v>22</v>
      </c>
    </row>
    <row r="3763" spans="1:18">
      <c r="A3763" t="str">
        <f t="shared" si="58"/>
        <v>22-2016031022-16_05_26</v>
      </c>
      <c r="B3763" s="11" t="s">
        <v>2791</v>
      </c>
      <c r="C3763" s="11">
        <v>0</v>
      </c>
      <c r="D3763" s="11">
        <v>0</v>
      </c>
      <c r="E3763" s="11">
        <v>0</v>
      </c>
      <c r="F3763" s="11">
        <v>1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1</v>
      </c>
      <c r="Q3763" s="11">
        <v>2016031022</v>
      </c>
      <c r="R3763" s="11">
        <v>22</v>
      </c>
    </row>
    <row r="3764" spans="1:18">
      <c r="A3764" t="str">
        <f t="shared" si="58"/>
        <v>22-2016031022-16_10_25</v>
      </c>
      <c r="B3764" s="11" t="s">
        <v>5615</v>
      </c>
      <c r="C3764" s="11">
        <v>0</v>
      </c>
      <c r="D3764" s="11">
        <v>0</v>
      </c>
      <c r="E3764" s="11">
        <v>0</v>
      </c>
      <c r="F3764" s="11">
        <v>0</v>
      </c>
      <c r="G3764" s="11">
        <v>0</v>
      </c>
      <c r="H3764" s="11">
        <v>0</v>
      </c>
      <c r="I3764" s="11">
        <v>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11">
        <v>1</v>
      </c>
      <c r="P3764" s="11">
        <v>0</v>
      </c>
      <c r="Q3764" s="11">
        <v>2016031022</v>
      </c>
      <c r="R3764" s="11">
        <v>22</v>
      </c>
    </row>
    <row r="3765" spans="1:18">
      <c r="A3765" t="str">
        <f t="shared" si="58"/>
        <v>22-2016031022-16_15_25</v>
      </c>
      <c r="B3765" s="11" t="s">
        <v>2792</v>
      </c>
      <c r="C3765" s="11">
        <v>0</v>
      </c>
      <c r="D3765" s="11">
        <v>0</v>
      </c>
      <c r="E3765" s="11">
        <v>0</v>
      </c>
      <c r="F3765" s="11">
        <v>1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1</v>
      </c>
      <c r="Q3765" s="11">
        <v>2016031022</v>
      </c>
      <c r="R3765" s="11">
        <v>22</v>
      </c>
    </row>
    <row r="3766" spans="1:18">
      <c r="A3766" t="str">
        <f t="shared" si="58"/>
        <v>22-2016031022-17_22_15</v>
      </c>
      <c r="B3766" s="11" t="s">
        <v>2793</v>
      </c>
      <c r="C3766" s="11">
        <v>0</v>
      </c>
      <c r="D3766" s="11">
        <v>0</v>
      </c>
      <c r="E3766" s="11">
        <v>0</v>
      </c>
      <c r="F3766" s="11">
        <v>1</v>
      </c>
      <c r="G3766" s="11">
        <v>0</v>
      </c>
      <c r="H3766" s="11">
        <v>0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11">
        <v>1</v>
      </c>
      <c r="Q3766" s="11">
        <v>2016031022</v>
      </c>
      <c r="R3766" s="11">
        <v>22</v>
      </c>
    </row>
    <row r="3767" spans="1:18">
      <c r="A3767" t="str">
        <f t="shared" si="58"/>
        <v>22-2016031022-17_27_14</v>
      </c>
      <c r="B3767" s="11" t="s">
        <v>2794</v>
      </c>
      <c r="C3767" s="11">
        <v>0</v>
      </c>
      <c r="D3767" s="11">
        <v>0</v>
      </c>
      <c r="E3767" s="11">
        <v>0</v>
      </c>
      <c r="F3767" s="11">
        <v>1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1</v>
      </c>
      <c r="Q3767" s="11">
        <v>2016031022</v>
      </c>
      <c r="R3767" s="11">
        <v>22</v>
      </c>
    </row>
    <row r="3768" spans="1:18">
      <c r="A3768" t="str">
        <f t="shared" si="58"/>
        <v>22-2016031022-17_32_14</v>
      </c>
      <c r="B3768" s="11" t="s">
        <v>2795</v>
      </c>
      <c r="C3768" s="11">
        <v>0</v>
      </c>
      <c r="D3768" s="11">
        <v>0</v>
      </c>
      <c r="E3768" s="11">
        <v>0</v>
      </c>
      <c r="F3768" s="11">
        <v>1</v>
      </c>
      <c r="G3768" s="11">
        <v>0</v>
      </c>
      <c r="H3768" s="11">
        <v>0</v>
      </c>
      <c r="I3768" s="11">
        <v>0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11">
        <v>0</v>
      </c>
      <c r="P3768" s="11">
        <v>1</v>
      </c>
      <c r="Q3768" s="11">
        <v>2016031022</v>
      </c>
      <c r="R3768" s="11">
        <v>22</v>
      </c>
    </row>
    <row r="3769" spans="1:18">
      <c r="A3769" t="str">
        <f t="shared" si="58"/>
        <v>22-2016031022-17_37_14</v>
      </c>
      <c r="B3769" s="11" t="s">
        <v>5616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1</v>
      </c>
      <c r="P3769" s="11">
        <v>0</v>
      </c>
      <c r="Q3769" s="11">
        <v>2016031022</v>
      </c>
      <c r="R3769" s="11">
        <v>22</v>
      </c>
    </row>
    <row r="3770" spans="1:18">
      <c r="A3770" t="str">
        <f t="shared" si="58"/>
        <v>22-2016031022-17_42_13</v>
      </c>
      <c r="B3770" s="11" t="s">
        <v>2796</v>
      </c>
      <c r="C3770" s="11">
        <v>0</v>
      </c>
      <c r="D3770" s="11">
        <v>0</v>
      </c>
      <c r="E3770" s="11">
        <v>0</v>
      </c>
      <c r="F3770" s="11">
        <v>0</v>
      </c>
      <c r="G3770" s="11">
        <v>0</v>
      </c>
      <c r="H3770" s="11">
        <v>0</v>
      </c>
      <c r="I3770" s="11">
        <v>0</v>
      </c>
      <c r="J3770" s="11">
        <v>0</v>
      </c>
      <c r="K3770" s="11">
        <v>0</v>
      </c>
      <c r="L3770" s="11">
        <v>0</v>
      </c>
      <c r="M3770" s="11">
        <v>0</v>
      </c>
      <c r="N3770" s="11">
        <v>1</v>
      </c>
      <c r="O3770" s="11">
        <v>0</v>
      </c>
      <c r="P3770" s="11">
        <v>0</v>
      </c>
      <c r="Q3770" s="11">
        <v>2016031022</v>
      </c>
      <c r="R3770" s="11">
        <v>22</v>
      </c>
    </row>
    <row r="3771" spans="1:18">
      <c r="A3771" t="str">
        <f t="shared" si="58"/>
        <v>22-2016031022-17_47_13</v>
      </c>
      <c r="B3771" s="11" t="s">
        <v>2797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1</v>
      </c>
      <c r="O3771" s="11">
        <v>0</v>
      </c>
      <c r="P3771" s="11">
        <v>0</v>
      </c>
      <c r="Q3771" s="11">
        <v>2016031022</v>
      </c>
      <c r="R3771" s="11">
        <v>22</v>
      </c>
    </row>
    <row r="3772" spans="1:18">
      <c r="A3772" t="str">
        <f t="shared" si="58"/>
        <v>22-2016031022-17_52_12</v>
      </c>
      <c r="B3772" s="11" t="s">
        <v>5617</v>
      </c>
      <c r="C3772" s="11">
        <v>0</v>
      </c>
      <c r="D3772" s="11">
        <v>0</v>
      </c>
      <c r="E3772" s="11">
        <v>0</v>
      </c>
      <c r="F3772" s="11">
        <v>0</v>
      </c>
      <c r="G3772" s="11">
        <v>0</v>
      </c>
      <c r="H3772" s="11">
        <v>0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11">
        <v>1</v>
      </c>
      <c r="P3772" s="11">
        <v>0</v>
      </c>
      <c r="Q3772" s="11">
        <v>2016031022</v>
      </c>
      <c r="R3772" s="11">
        <v>22</v>
      </c>
    </row>
    <row r="3773" spans="1:18">
      <c r="A3773" t="str">
        <f t="shared" si="58"/>
        <v>22-2016031022-17_57_12</v>
      </c>
      <c r="B3773" s="11" t="s">
        <v>2798</v>
      </c>
      <c r="C3773" s="11">
        <v>0</v>
      </c>
      <c r="D3773" s="11">
        <v>0</v>
      </c>
      <c r="E3773" s="11">
        <v>0</v>
      </c>
      <c r="F3773" s="11">
        <v>1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1</v>
      </c>
      <c r="Q3773" s="11">
        <v>2016031022</v>
      </c>
      <c r="R3773" s="11">
        <v>22</v>
      </c>
    </row>
    <row r="3774" spans="1:18">
      <c r="A3774" t="str">
        <f t="shared" si="58"/>
        <v>22-2016031022-19_04_50</v>
      </c>
      <c r="B3774" s="11" t="s">
        <v>5618</v>
      </c>
      <c r="C3774" s="11">
        <v>0</v>
      </c>
      <c r="D3774" s="11">
        <v>0</v>
      </c>
      <c r="E3774" s="11">
        <v>0</v>
      </c>
      <c r="F3774" s="11">
        <v>0</v>
      </c>
      <c r="G3774" s="11">
        <v>0</v>
      </c>
      <c r="H3774" s="11">
        <v>0</v>
      </c>
      <c r="I3774" s="11">
        <v>0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11">
        <v>1</v>
      </c>
      <c r="P3774" s="11">
        <v>0</v>
      </c>
      <c r="Q3774" s="11">
        <v>2016031022</v>
      </c>
      <c r="R3774" s="11">
        <v>22</v>
      </c>
    </row>
    <row r="3775" spans="1:18">
      <c r="A3775" t="str">
        <f t="shared" si="58"/>
        <v>22-2016031022-19_09_50</v>
      </c>
      <c r="B3775" s="11" t="s">
        <v>5619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1</v>
      </c>
      <c r="P3775" s="11">
        <v>0</v>
      </c>
      <c r="Q3775" s="11">
        <v>2016031022</v>
      </c>
      <c r="R3775" s="11">
        <v>22</v>
      </c>
    </row>
    <row r="3776" spans="1:18">
      <c r="A3776" t="str">
        <f t="shared" si="58"/>
        <v>22-2016031022-19_14_49</v>
      </c>
      <c r="B3776" s="11" t="s">
        <v>2799</v>
      </c>
      <c r="C3776" s="11">
        <v>0</v>
      </c>
      <c r="D3776" s="11">
        <v>0</v>
      </c>
      <c r="E3776" s="11">
        <v>0</v>
      </c>
      <c r="F3776" s="11">
        <v>1</v>
      </c>
      <c r="G3776" s="11">
        <v>0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11">
        <v>0</v>
      </c>
      <c r="P3776" s="11">
        <v>1</v>
      </c>
      <c r="Q3776" s="11">
        <v>2016031022</v>
      </c>
      <c r="R3776" s="11">
        <v>22</v>
      </c>
    </row>
    <row r="3777" spans="1:18">
      <c r="A3777" t="str">
        <f t="shared" si="58"/>
        <v>22-2016031022-19_19_49</v>
      </c>
      <c r="B3777" s="11" t="s">
        <v>3836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1</v>
      </c>
      <c r="P3777" s="11">
        <v>0</v>
      </c>
      <c r="Q3777" s="11">
        <v>2016031022</v>
      </c>
      <c r="R3777" s="11">
        <v>22</v>
      </c>
    </row>
    <row r="3778" spans="1:18">
      <c r="A3778" t="str">
        <f t="shared" ref="A3778:A3841" si="59">R3778&amp;"-"&amp;Q3778&amp;"-"&amp;B3778</f>
        <v>22-2016031022-19_22_03</v>
      </c>
      <c r="B3778" s="11" t="s">
        <v>2800</v>
      </c>
      <c r="C3778" s="11">
        <v>0</v>
      </c>
      <c r="D3778" s="11">
        <v>0</v>
      </c>
      <c r="E3778" s="11">
        <v>0</v>
      </c>
      <c r="F3778" s="11">
        <v>1</v>
      </c>
      <c r="G3778" s="11">
        <v>0</v>
      </c>
      <c r="H3778" s="11">
        <v>0</v>
      </c>
      <c r="I3778" s="11">
        <v>0</v>
      </c>
      <c r="J3778" s="11">
        <v>0</v>
      </c>
      <c r="K3778" s="11">
        <v>0</v>
      </c>
      <c r="L3778" s="11">
        <v>0</v>
      </c>
      <c r="M3778" s="11">
        <v>0</v>
      </c>
      <c r="N3778" s="11">
        <v>0</v>
      </c>
      <c r="O3778" s="11">
        <v>0</v>
      </c>
      <c r="P3778" s="11">
        <v>1</v>
      </c>
      <c r="Q3778" s="11">
        <v>2016031022</v>
      </c>
      <c r="R3778" s="11">
        <v>22</v>
      </c>
    </row>
    <row r="3779" spans="1:18">
      <c r="A3779" t="str">
        <f t="shared" si="59"/>
        <v>22-2016031022-19_27_02</v>
      </c>
      <c r="B3779" s="11" t="s">
        <v>2801</v>
      </c>
      <c r="C3779" s="11">
        <v>0</v>
      </c>
      <c r="D3779" s="11">
        <v>0</v>
      </c>
      <c r="E3779" s="11">
        <v>0</v>
      </c>
      <c r="F3779" s="11">
        <v>1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1</v>
      </c>
      <c r="Q3779" s="11">
        <v>2016031022</v>
      </c>
      <c r="R3779" s="11">
        <v>22</v>
      </c>
    </row>
    <row r="3780" spans="1:18">
      <c r="A3780" t="str">
        <f t="shared" si="59"/>
        <v>22-2016031022-19_32_02</v>
      </c>
      <c r="B3780" s="11" t="s">
        <v>5620</v>
      </c>
      <c r="C3780" s="11">
        <v>0</v>
      </c>
      <c r="D3780" s="11">
        <v>0</v>
      </c>
      <c r="E3780" s="11">
        <v>0</v>
      </c>
      <c r="F3780" s="11">
        <v>0</v>
      </c>
      <c r="G3780" s="11">
        <v>0</v>
      </c>
      <c r="H3780" s="11">
        <v>0</v>
      </c>
      <c r="I3780" s="11">
        <v>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11">
        <v>1</v>
      </c>
      <c r="P3780" s="11">
        <v>0</v>
      </c>
      <c r="Q3780" s="11">
        <v>2016031022</v>
      </c>
      <c r="R3780" s="11">
        <v>22</v>
      </c>
    </row>
    <row r="3781" spans="1:18">
      <c r="A3781" t="str">
        <f t="shared" si="59"/>
        <v>22-2016031022-19_37_02</v>
      </c>
      <c r="B3781" s="11" t="s">
        <v>5621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1</v>
      </c>
      <c r="P3781" s="11">
        <v>0</v>
      </c>
      <c r="Q3781" s="11">
        <v>2016031022</v>
      </c>
      <c r="R3781" s="11">
        <v>22</v>
      </c>
    </row>
    <row r="3782" spans="1:18">
      <c r="A3782" t="str">
        <f t="shared" si="59"/>
        <v>22-2016031022-19_42_01</v>
      </c>
      <c r="B3782" s="11" t="s">
        <v>5622</v>
      </c>
      <c r="C3782" s="11">
        <v>0</v>
      </c>
      <c r="D3782" s="11">
        <v>0</v>
      </c>
      <c r="E3782" s="11">
        <v>0</v>
      </c>
      <c r="F3782" s="11">
        <v>0</v>
      </c>
      <c r="G3782" s="11">
        <v>0</v>
      </c>
      <c r="H3782" s="11">
        <v>0</v>
      </c>
      <c r="I3782" s="11">
        <v>0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  <c r="O3782" s="11">
        <v>1</v>
      </c>
      <c r="P3782" s="11">
        <v>0</v>
      </c>
      <c r="Q3782" s="11">
        <v>2016031022</v>
      </c>
      <c r="R3782" s="11">
        <v>22</v>
      </c>
    </row>
    <row r="3783" spans="1:18">
      <c r="A3783" t="str">
        <f t="shared" si="59"/>
        <v>22-2016031022-19_47_01</v>
      </c>
      <c r="B3783" s="11" t="s">
        <v>5623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1</v>
      </c>
      <c r="P3783" s="11">
        <v>0</v>
      </c>
      <c r="Q3783" s="11">
        <v>2016031022</v>
      </c>
      <c r="R3783" s="11">
        <v>22</v>
      </c>
    </row>
    <row r="3784" spans="1:18">
      <c r="A3784" t="str">
        <f t="shared" si="59"/>
        <v>22-2016031022-19_52_00</v>
      </c>
      <c r="B3784" s="11" t="s">
        <v>5624</v>
      </c>
      <c r="C3784" s="11">
        <v>0</v>
      </c>
      <c r="D3784" s="11">
        <v>0</v>
      </c>
      <c r="E3784" s="11">
        <v>0</v>
      </c>
      <c r="F3784" s="11">
        <v>0</v>
      </c>
      <c r="G3784" s="11">
        <v>0</v>
      </c>
      <c r="H3784" s="11">
        <v>0</v>
      </c>
      <c r="I3784" s="11">
        <v>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11">
        <v>1</v>
      </c>
      <c r="P3784" s="11">
        <v>0</v>
      </c>
      <c r="Q3784" s="11">
        <v>2016031022</v>
      </c>
      <c r="R3784" s="11">
        <v>22</v>
      </c>
    </row>
    <row r="3785" spans="1:18">
      <c r="A3785" t="str">
        <f t="shared" si="59"/>
        <v>22-2016031022-19_57_00</v>
      </c>
      <c r="B3785" s="11" t="s">
        <v>2802</v>
      </c>
      <c r="C3785" s="11">
        <v>0</v>
      </c>
      <c r="D3785" s="11">
        <v>0</v>
      </c>
      <c r="E3785" s="11">
        <v>0</v>
      </c>
      <c r="F3785" s="11">
        <v>1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1</v>
      </c>
      <c r="Q3785" s="11">
        <v>2016031022</v>
      </c>
      <c r="R3785" s="11">
        <v>22</v>
      </c>
    </row>
    <row r="3786" spans="1:18">
      <c r="A3786" t="str">
        <f t="shared" si="59"/>
        <v>22-2016031022-20_02_00</v>
      </c>
      <c r="B3786" s="11" t="s">
        <v>2412</v>
      </c>
      <c r="C3786" s="11">
        <v>0</v>
      </c>
      <c r="D3786" s="11">
        <v>0</v>
      </c>
      <c r="E3786" s="11">
        <v>0</v>
      </c>
      <c r="F3786" s="11">
        <v>1</v>
      </c>
      <c r="G3786" s="11"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11">
        <v>1</v>
      </c>
      <c r="Q3786" s="11">
        <v>2016031022</v>
      </c>
      <c r="R3786" s="11">
        <v>22</v>
      </c>
    </row>
    <row r="3787" spans="1:18">
      <c r="A3787" t="str">
        <f t="shared" si="59"/>
        <v>22-2016031022-20_06_59</v>
      </c>
      <c r="B3787" s="11" t="s">
        <v>2805</v>
      </c>
      <c r="C3787" s="11">
        <v>0</v>
      </c>
      <c r="D3787" s="11">
        <v>0</v>
      </c>
      <c r="E3787" s="11">
        <v>0</v>
      </c>
      <c r="F3787" s="11">
        <v>1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1</v>
      </c>
      <c r="Q3787" s="11">
        <v>2016031022</v>
      </c>
      <c r="R3787" s="11">
        <v>22</v>
      </c>
    </row>
    <row r="3788" spans="1:18">
      <c r="A3788" t="str">
        <f t="shared" si="59"/>
        <v>22-2016031022-20_11_59</v>
      </c>
      <c r="B3788" s="11" t="s">
        <v>2414</v>
      </c>
      <c r="C3788" s="11">
        <v>0</v>
      </c>
      <c r="D3788" s="11">
        <v>0</v>
      </c>
      <c r="E3788" s="11">
        <v>0</v>
      </c>
      <c r="F3788" s="11">
        <v>1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  <c r="P3788" s="11">
        <v>1</v>
      </c>
      <c r="Q3788" s="11">
        <v>2016031022</v>
      </c>
      <c r="R3788" s="11">
        <v>22</v>
      </c>
    </row>
    <row r="3789" spans="1:18">
      <c r="A3789" t="str">
        <f t="shared" si="59"/>
        <v>22-2016031022-20_16_59</v>
      </c>
      <c r="B3789" s="11" t="s">
        <v>2807</v>
      </c>
      <c r="C3789" s="11">
        <v>0</v>
      </c>
      <c r="D3789" s="11">
        <v>0</v>
      </c>
      <c r="E3789" s="11">
        <v>0</v>
      </c>
      <c r="F3789" s="11">
        <v>1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1</v>
      </c>
      <c r="Q3789" s="11">
        <v>2016031022</v>
      </c>
      <c r="R3789" s="11">
        <v>22</v>
      </c>
    </row>
    <row r="3790" spans="1:18">
      <c r="A3790" t="str">
        <f t="shared" si="59"/>
        <v>22-2016031022-20_21_58</v>
      </c>
      <c r="B3790" s="11" t="s">
        <v>2808</v>
      </c>
      <c r="C3790" s="11">
        <v>0</v>
      </c>
      <c r="D3790" s="11">
        <v>0</v>
      </c>
      <c r="E3790" s="11">
        <v>0</v>
      </c>
      <c r="F3790" s="11">
        <v>1</v>
      </c>
      <c r="G3790" s="11">
        <v>0</v>
      </c>
      <c r="H3790" s="11">
        <v>0</v>
      </c>
      <c r="I3790" s="11">
        <v>0</v>
      </c>
      <c r="J3790" s="11">
        <v>0</v>
      </c>
      <c r="K3790" s="11">
        <v>0</v>
      </c>
      <c r="L3790" s="11">
        <v>0</v>
      </c>
      <c r="M3790" s="11">
        <v>0</v>
      </c>
      <c r="N3790" s="11">
        <v>0</v>
      </c>
      <c r="O3790" s="11">
        <v>0</v>
      </c>
      <c r="P3790" s="11">
        <v>1</v>
      </c>
      <c r="Q3790" s="11">
        <v>2016031022</v>
      </c>
      <c r="R3790" s="11">
        <v>22</v>
      </c>
    </row>
    <row r="3791" spans="1:18">
      <c r="A3791" t="str">
        <f t="shared" si="59"/>
        <v>22-2016031022-20_26_58</v>
      </c>
      <c r="B3791" s="11" t="s">
        <v>5625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1</v>
      </c>
      <c r="P3791" s="11">
        <v>0</v>
      </c>
      <c r="Q3791" s="11">
        <v>2016031022</v>
      </c>
      <c r="R3791" s="11">
        <v>22</v>
      </c>
    </row>
    <row r="3792" spans="1:18">
      <c r="A3792" t="str">
        <f t="shared" si="59"/>
        <v>22-2016031022-20_31_57</v>
      </c>
      <c r="B3792" s="11" t="s">
        <v>5626</v>
      </c>
      <c r="C3792" s="11">
        <v>0</v>
      </c>
      <c r="D3792" s="11">
        <v>0</v>
      </c>
      <c r="E3792" s="11">
        <v>0</v>
      </c>
      <c r="F3792" s="11">
        <v>0</v>
      </c>
      <c r="G3792" s="11">
        <v>0</v>
      </c>
      <c r="H3792" s="11">
        <v>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11">
        <v>1</v>
      </c>
      <c r="P3792" s="11">
        <v>0</v>
      </c>
      <c r="Q3792" s="11">
        <v>2016031022</v>
      </c>
      <c r="R3792" s="11">
        <v>22</v>
      </c>
    </row>
    <row r="3793" spans="1:18">
      <c r="A3793" t="str">
        <f t="shared" si="59"/>
        <v>22-2016031122-11_43_29</v>
      </c>
      <c r="B3793" s="11" t="s">
        <v>5627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1</v>
      </c>
      <c r="P3793" s="11">
        <v>0</v>
      </c>
      <c r="Q3793" s="11">
        <v>2016031122</v>
      </c>
      <c r="R3793" s="11">
        <v>22</v>
      </c>
    </row>
    <row r="3794" spans="1:18">
      <c r="A3794" t="str">
        <f t="shared" si="59"/>
        <v>22-2016031122-11_48_28</v>
      </c>
      <c r="B3794" s="11" t="s">
        <v>2809</v>
      </c>
      <c r="C3794" s="11">
        <v>0</v>
      </c>
      <c r="D3794" s="11">
        <v>0</v>
      </c>
      <c r="E3794" s="11">
        <v>0</v>
      </c>
      <c r="F3794" s="11">
        <v>1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  <c r="P3794" s="11">
        <v>1</v>
      </c>
      <c r="Q3794" s="11">
        <v>2016031122</v>
      </c>
      <c r="R3794" s="11">
        <v>22</v>
      </c>
    </row>
    <row r="3795" spans="1:18">
      <c r="A3795" t="str">
        <f t="shared" si="59"/>
        <v>22-2016031122-11_53_28</v>
      </c>
      <c r="B3795" s="11" t="s">
        <v>5628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1</v>
      </c>
      <c r="P3795" s="11">
        <v>0</v>
      </c>
      <c r="Q3795" s="11">
        <v>2016031122</v>
      </c>
      <c r="R3795" s="11">
        <v>22</v>
      </c>
    </row>
    <row r="3796" spans="1:18">
      <c r="A3796" t="str">
        <f t="shared" si="59"/>
        <v>22-2016031122-11_58_28</v>
      </c>
      <c r="B3796" s="11" t="s">
        <v>2812</v>
      </c>
      <c r="C3796" s="11">
        <v>0</v>
      </c>
      <c r="D3796" s="11">
        <v>1</v>
      </c>
      <c r="E3796" s="11">
        <v>0</v>
      </c>
      <c r="F3796" s="11">
        <v>0</v>
      </c>
      <c r="G3796" s="11">
        <v>0</v>
      </c>
      <c r="H3796" s="11">
        <v>1</v>
      </c>
      <c r="I3796" s="11">
        <v>0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0</v>
      </c>
      <c r="Q3796" s="11">
        <v>2016031122</v>
      </c>
      <c r="R3796" s="11">
        <v>22</v>
      </c>
    </row>
    <row r="3797" spans="1:18">
      <c r="A3797" t="str">
        <f t="shared" si="59"/>
        <v>22-2016031122-12_03_27</v>
      </c>
      <c r="B3797" s="11" t="s">
        <v>2813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1</v>
      </c>
      <c r="O3797" s="11">
        <v>0</v>
      </c>
      <c r="P3797" s="11">
        <v>0</v>
      </c>
      <c r="Q3797" s="11">
        <v>2016031122</v>
      </c>
      <c r="R3797" s="11">
        <v>22</v>
      </c>
    </row>
    <row r="3798" spans="1:18">
      <c r="A3798" t="str">
        <f t="shared" si="59"/>
        <v>22-2016031122-12_12_26</v>
      </c>
      <c r="B3798" s="11" t="s">
        <v>2814</v>
      </c>
      <c r="C3798" s="11">
        <v>0</v>
      </c>
      <c r="D3798" s="11">
        <v>0</v>
      </c>
      <c r="E3798" s="11">
        <v>0</v>
      </c>
      <c r="F3798" s="11">
        <v>0</v>
      </c>
      <c r="G3798" s="11">
        <v>0</v>
      </c>
      <c r="H3798" s="11">
        <v>0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  <c r="N3798" s="11">
        <v>1</v>
      </c>
      <c r="O3798" s="11">
        <v>0</v>
      </c>
      <c r="P3798" s="11">
        <v>0</v>
      </c>
      <c r="Q3798" s="11">
        <v>2016031122</v>
      </c>
      <c r="R3798" s="11">
        <v>22</v>
      </c>
    </row>
    <row r="3799" spans="1:18">
      <c r="A3799" t="str">
        <f t="shared" si="59"/>
        <v>22-2016031122-12_17_26</v>
      </c>
      <c r="B3799" s="11" t="s">
        <v>2815</v>
      </c>
      <c r="C3799" s="11">
        <v>0</v>
      </c>
      <c r="D3799" s="11">
        <v>0</v>
      </c>
      <c r="E3799" s="11">
        <v>0</v>
      </c>
      <c r="F3799" s="11">
        <v>1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1</v>
      </c>
      <c r="Q3799" s="11">
        <v>2016031122</v>
      </c>
      <c r="R3799" s="11">
        <v>22</v>
      </c>
    </row>
    <row r="3800" spans="1:18">
      <c r="A3800" t="str">
        <f t="shared" si="59"/>
        <v>22-2016031122-12_27_25</v>
      </c>
      <c r="B3800" s="11" t="s">
        <v>2816</v>
      </c>
      <c r="C3800" s="11">
        <v>0</v>
      </c>
      <c r="D3800" s="11">
        <v>0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1">
        <v>1</v>
      </c>
      <c r="O3800" s="11">
        <v>0</v>
      </c>
      <c r="P3800" s="11">
        <v>0</v>
      </c>
      <c r="Q3800" s="11">
        <v>2016031122</v>
      </c>
      <c r="R3800" s="11">
        <v>22</v>
      </c>
    </row>
    <row r="3801" spans="1:18">
      <c r="A3801" t="str">
        <f t="shared" si="59"/>
        <v>22-2016031122-12_32_25</v>
      </c>
      <c r="B3801" s="11" t="s">
        <v>2817</v>
      </c>
      <c r="C3801" s="11">
        <v>0</v>
      </c>
      <c r="D3801" s="11">
        <v>0</v>
      </c>
      <c r="E3801" s="11">
        <v>0</v>
      </c>
      <c r="F3801" s="11">
        <v>1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1</v>
      </c>
      <c r="Q3801" s="11">
        <v>2016031122</v>
      </c>
      <c r="R3801" s="11">
        <v>22</v>
      </c>
    </row>
    <row r="3802" spans="1:18">
      <c r="A3802" t="str">
        <f t="shared" si="59"/>
        <v>22-2016031122-12_37_24</v>
      </c>
      <c r="B3802" s="11" t="s">
        <v>2818</v>
      </c>
      <c r="C3802" s="11">
        <v>0</v>
      </c>
      <c r="D3802" s="11">
        <v>0</v>
      </c>
      <c r="E3802" s="11">
        <v>0</v>
      </c>
      <c r="F3802" s="11">
        <v>1</v>
      </c>
      <c r="G3802" s="11">
        <v>0</v>
      </c>
      <c r="H3802" s="11">
        <v>0</v>
      </c>
      <c r="I3802" s="11">
        <v>0</v>
      </c>
      <c r="J3802" s="11">
        <v>0</v>
      </c>
      <c r="K3802" s="11">
        <v>0</v>
      </c>
      <c r="L3802" s="11">
        <v>0</v>
      </c>
      <c r="M3802" s="11">
        <v>0</v>
      </c>
      <c r="N3802" s="11">
        <v>0</v>
      </c>
      <c r="O3802" s="11">
        <v>0</v>
      </c>
      <c r="P3802" s="11">
        <v>1</v>
      </c>
      <c r="Q3802" s="11">
        <v>2016031122</v>
      </c>
      <c r="R3802" s="11">
        <v>22</v>
      </c>
    </row>
    <row r="3803" spans="1:18">
      <c r="A3803" t="str">
        <f t="shared" si="59"/>
        <v>22-2016031122-12_42_24</v>
      </c>
      <c r="B3803" s="11" t="s">
        <v>2819</v>
      </c>
      <c r="C3803" s="11">
        <v>0</v>
      </c>
      <c r="D3803" s="11">
        <v>1</v>
      </c>
      <c r="E3803" s="11">
        <v>0</v>
      </c>
      <c r="F3803" s="11">
        <v>0</v>
      </c>
      <c r="G3803" s="11">
        <v>0</v>
      </c>
      <c r="H3803" s="11">
        <v>1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2016031122</v>
      </c>
      <c r="R3803" s="11">
        <v>22</v>
      </c>
    </row>
    <row r="3804" spans="1:18">
      <c r="A3804" t="str">
        <f t="shared" si="59"/>
        <v>22-2016031122-12_47_23</v>
      </c>
      <c r="B3804" s="11" t="s">
        <v>2820</v>
      </c>
      <c r="C3804" s="11">
        <v>0</v>
      </c>
      <c r="D3804" s="11">
        <v>0</v>
      </c>
      <c r="E3804" s="11">
        <v>0</v>
      </c>
      <c r="F3804" s="11">
        <v>1</v>
      </c>
      <c r="G3804" s="11">
        <v>0</v>
      </c>
      <c r="H3804" s="11">
        <v>0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11">
        <v>1</v>
      </c>
      <c r="Q3804" s="11">
        <v>2016031122</v>
      </c>
      <c r="R3804" s="11">
        <v>22</v>
      </c>
    </row>
    <row r="3805" spans="1:18">
      <c r="A3805" t="str">
        <f t="shared" si="59"/>
        <v>22-2016031122-12_52_23</v>
      </c>
      <c r="B3805" s="11" t="s">
        <v>2821</v>
      </c>
      <c r="C3805" s="11">
        <v>0</v>
      </c>
      <c r="D3805" s="11">
        <v>0</v>
      </c>
      <c r="E3805" s="11">
        <v>0</v>
      </c>
      <c r="F3805" s="11">
        <v>1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1</v>
      </c>
      <c r="Q3805" s="11">
        <v>2016031122</v>
      </c>
      <c r="R3805" s="11">
        <v>22</v>
      </c>
    </row>
    <row r="3806" spans="1:18">
      <c r="A3806" t="str">
        <f t="shared" si="59"/>
        <v>22-2016031122-12_57_23</v>
      </c>
      <c r="B3806" s="11" t="s">
        <v>2822</v>
      </c>
      <c r="C3806" s="11">
        <v>0</v>
      </c>
      <c r="D3806" s="11">
        <v>0</v>
      </c>
      <c r="E3806" s="11">
        <v>0</v>
      </c>
      <c r="F3806" s="11">
        <v>1</v>
      </c>
      <c r="G3806" s="11">
        <v>0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1</v>
      </c>
      <c r="Q3806" s="11">
        <v>2016031122</v>
      </c>
      <c r="R3806" s="11">
        <v>22</v>
      </c>
    </row>
    <row r="3807" spans="1:18">
      <c r="A3807" t="str">
        <f t="shared" si="59"/>
        <v>22-2016031122-13_02_22</v>
      </c>
      <c r="B3807" s="11" t="s">
        <v>2823</v>
      </c>
      <c r="C3807" s="11">
        <v>0</v>
      </c>
      <c r="D3807" s="11">
        <v>0</v>
      </c>
      <c r="E3807" s="11">
        <v>0</v>
      </c>
      <c r="F3807" s="11">
        <v>1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1</v>
      </c>
      <c r="Q3807" s="11">
        <v>2016031122</v>
      </c>
      <c r="R3807" s="11">
        <v>22</v>
      </c>
    </row>
    <row r="3808" spans="1:18">
      <c r="A3808" t="str">
        <f t="shared" si="59"/>
        <v>22-2016031122-13_07_22</v>
      </c>
      <c r="B3808" s="11" t="s">
        <v>2824</v>
      </c>
      <c r="C3808" s="11">
        <v>0</v>
      </c>
      <c r="D3808" s="11">
        <v>0</v>
      </c>
      <c r="E3808" s="11">
        <v>0</v>
      </c>
      <c r="F3808" s="11">
        <v>1</v>
      </c>
      <c r="G3808" s="11">
        <v>0</v>
      </c>
      <c r="H3808" s="11">
        <v>0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11">
        <v>1</v>
      </c>
      <c r="Q3808" s="11">
        <v>2016031122</v>
      </c>
      <c r="R3808" s="11">
        <v>22</v>
      </c>
    </row>
    <row r="3809" spans="1:18">
      <c r="A3809" t="str">
        <f t="shared" si="59"/>
        <v>22-2016031122-13_12_21</v>
      </c>
      <c r="B3809" s="11" t="s">
        <v>2825</v>
      </c>
      <c r="C3809" s="11">
        <v>0</v>
      </c>
      <c r="D3809" s="11">
        <v>0</v>
      </c>
      <c r="E3809" s="11">
        <v>0</v>
      </c>
      <c r="F3809" s="11">
        <v>1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1</v>
      </c>
      <c r="Q3809" s="11">
        <v>2016031122</v>
      </c>
      <c r="R3809" s="11">
        <v>22</v>
      </c>
    </row>
    <row r="3810" spans="1:18">
      <c r="A3810" t="str">
        <f t="shared" si="59"/>
        <v>22-2016031122-13_17_21</v>
      </c>
      <c r="B3810" s="11" t="s">
        <v>2826</v>
      </c>
      <c r="C3810" s="11">
        <v>0</v>
      </c>
      <c r="D3810" s="11">
        <v>0</v>
      </c>
      <c r="E3810" s="11">
        <v>0</v>
      </c>
      <c r="F3810" s="11">
        <v>1</v>
      </c>
      <c r="G3810" s="11">
        <v>0</v>
      </c>
      <c r="H3810" s="11">
        <v>0</v>
      </c>
      <c r="I3810" s="11">
        <v>0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11">
        <v>0</v>
      </c>
      <c r="P3810" s="11">
        <v>1</v>
      </c>
      <c r="Q3810" s="11">
        <v>2016031122</v>
      </c>
      <c r="R3810" s="11">
        <v>22</v>
      </c>
    </row>
    <row r="3811" spans="1:18">
      <c r="A3811" t="str">
        <f t="shared" si="59"/>
        <v>22-2016031122-13_37_19</v>
      </c>
      <c r="B3811" s="11" t="s">
        <v>2827</v>
      </c>
      <c r="C3811" s="11">
        <v>0</v>
      </c>
      <c r="D3811" s="11">
        <v>1</v>
      </c>
      <c r="E3811" s="11">
        <v>0</v>
      </c>
      <c r="F3811" s="11">
        <v>0</v>
      </c>
      <c r="G3811" s="11">
        <v>0</v>
      </c>
      <c r="H3811" s="11">
        <v>1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2016031122</v>
      </c>
      <c r="R3811" s="11">
        <v>22</v>
      </c>
    </row>
    <row r="3812" spans="1:18">
      <c r="A3812" t="str">
        <f t="shared" si="59"/>
        <v>22-2016031122-13_42_19</v>
      </c>
      <c r="B3812" s="11" t="s">
        <v>2828</v>
      </c>
      <c r="C3812" s="11">
        <v>0</v>
      </c>
      <c r="D3812" s="11">
        <v>0</v>
      </c>
      <c r="E3812" s="11">
        <v>0</v>
      </c>
      <c r="F3812" s="11">
        <v>1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11">
        <v>1</v>
      </c>
      <c r="Q3812" s="11">
        <v>2016031122</v>
      </c>
      <c r="R3812" s="11">
        <v>22</v>
      </c>
    </row>
    <row r="3813" spans="1:18">
      <c r="A3813" t="str">
        <f t="shared" si="59"/>
        <v>22-2016031122-13_47_18</v>
      </c>
      <c r="B3813" s="11" t="s">
        <v>2829</v>
      </c>
      <c r="C3813" s="11">
        <v>0</v>
      </c>
      <c r="D3813" s="11">
        <v>0</v>
      </c>
      <c r="E3813" s="11">
        <v>0</v>
      </c>
      <c r="F3813" s="11">
        <v>1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1</v>
      </c>
      <c r="Q3813" s="11">
        <v>2016031122</v>
      </c>
      <c r="R3813" s="11">
        <v>22</v>
      </c>
    </row>
    <row r="3814" spans="1:18">
      <c r="A3814" t="str">
        <f t="shared" si="59"/>
        <v>22-2016031122-13_52_18</v>
      </c>
      <c r="B3814" s="11" t="s">
        <v>2830</v>
      </c>
      <c r="C3814" s="11">
        <v>0</v>
      </c>
      <c r="D3814" s="11">
        <v>0</v>
      </c>
      <c r="E3814" s="11">
        <v>0</v>
      </c>
      <c r="F3814" s="11">
        <v>1</v>
      </c>
      <c r="G3814" s="11">
        <v>0</v>
      </c>
      <c r="H3814" s="11">
        <v>0</v>
      </c>
      <c r="I3814" s="11">
        <v>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11">
        <v>0</v>
      </c>
      <c r="P3814" s="11">
        <v>1</v>
      </c>
      <c r="Q3814" s="11">
        <v>2016031122</v>
      </c>
      <c r="R3814" s="11">
        <v>22</v>
      </c>
    </row>
    <row r="3815" spans="1:18">
      <c r="A3815" t="str">
        <f t="shared" si="59"/>
        <v>22-2016031122-13_57_18</v>
      </c>
      <c r="B3815" s="11" t="s">
        <v>2832</v>
      </c>
      <c r="C3815" s="11">
        <v>0</v>
      </c>
      <c r="D3815" s="11">
        <v>0</v>
      </c>
      <c r="E3815" s="11">
        <v>0</v>
      </c>
      <c r="F3815" s="11">
        <v>1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1</v>
      </c>
      <c r="Q3815" s="11">
        <v>2016031122</v>
      </c>
      <c r="R3815" s="11">
        <v>22</v>
      </c>
    </row>
    <row r="3816" spans="1:18">
      <c r="A3816" t="str">
        <f t="shared" si="59"/>
        <v>22-2016031122-14_02_17</v>
      </c>
      <c r="B3816" s="11" t="s">
        <v>2833</v>
      </c>
      <c r="C3816" s="11">
        <v>0</v>
      </c>
      <c r="D3816" s="11">
        <v>0</v>
      </c>
      <c r="E3816" s="11">
        <v>0</v>
      </c>
      <c r="F3816" s="11">
        <v>0</v>
      </c>
      <c r="G3816" s="11">
        <v>0</v>
      </c>
      <c r="H3816" s="11">
        <v>0</v>
      </c>
      <c r="I3816" s="11">
        <v>0</v>
      </c>
      <c r="J3816" s="11">
        <v>0</v>
      </c>
      <c r="K3816" s="11">
        <v>0</v>
      </c>
      <c r="L3816" s="11">
        <v>0</v>
      </c>
      <c r="M3816" s="11">
        <v>0</v>
      </c>
      <c r="N3816" s="11">
        <v>1</v>
      </c>
      <c r="O3816" s="11">
        <v>0</v>
      </c>
      <c r="P3816" s="11">
        <v>0</v>
      </c>
      <c r="Q3816" s="11">
        <v>2016031122</v>
      </c>
      <c r="R3816" s="11">
        <v>22</v>
      </c>
    </row>
    <row r="3817" spans="1:18">
      <c r="A3817" t="str">
        <f t="shared" si="59"/>
        <v>22-2016031122-14_07_17</v>
      </c>
      <c r="B3817" s="11" t="s">
        <v>2834</v>
      </c>
      <c r="C3817" s="11">
        <v>0</v>
      </c>
      <c r="D3817" s="11">
        <v>0</v>
      </c>
      <c r="E3817" s="11">
        <v>0</v>
      </c>
      <c r="F3817" s="11">
        <v>1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1</v>
      </c>
      <c r="Q3817" s="11">
        <v>2016031122</v>
      </c>
      <c r="R3817" s="11">
        <v>22</v>
      </c>
    </row>
    <row r="3818" spans="1:18">
      <c r="A3818" t="str">
        <f t="shared" si="59"/>
        <v>22-2016031122-14_12_16</v>
      </c>
      <c r="B3818" s="11" t="s">
        <v>2836</v>
      </c>
      <c r="C3818" s="11">
        <v>0</v>
      </c>
      <c r="D3818" s="11">
        <v>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1</v>
      </c>
      <c r="O3818" s="11">
        <v>0</v>
      </c>
      <c r="P3818" s="11">
        <v>0</v>
      </c>
      <c r="Q3818" s="11">
        <v>2016031122</v>
      </c>
      <c r="R3818" s="11">
        <v>22</v>
      </c>
    </row>
    <row r="3819" spans="1:18">
      <c r="A3819" t="str">
        <f t="shared" si="59"/>
        <v>22-2016031122-14_17_16</v>
      </c>
      <c r="B3819" s="11" t="s">
        <v>2837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1</v>
      </c>
      <c r="O3819" s="11">
        <v>0</v>
      </c>
      <c r="P3819" s="11">
        <v>0</v>
      </c>
      <c r="Q3819" s="11">
        <v>2016031122</v>
      </c>
      <c r="R3819" s="11">
        <v>22</v>
      </c>
    </row>
    <row r="3820" spans="1:18">
      <c r="A3820" t="str">
        <f t="shared" si="59"/>
        <v>22-2016031122-14_22_16</v>
      </c>
      <c r="B3820" s="11" t="s">
        <v>2838</v>
      </c>
      <c r="C3820" s="11">
        <v>0</v>
      </c>
      <c r="D3820" s="11">
        <v>0</v>
      </c>
      <c r="E3820" s="11">
        <v>0</v>
      </c>
      <c r="F3820" s="11">
        <v>1</v>
      </c>
      <c r="G3820" s="11">
        <v>0</v>
      </c>
      <c r="H3820" s="11">
        <v>0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11">
        <v>1</v>
      </c>
      <c r="Q3820" s="11">
        <v>2016031122</v>
      </c>
      <c r="R3820" s="11">
        <v>22</v>
      </c>
    </row>
    <row r="3821" spans="1:18">
      <c r="A3821" t="str">
        <f t="shared" si="59"/>
        <v>22-2016031122-14_27_15</v>
      </c>
      <c r="B3821" s="11" t="s">
        <v>2839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1</v>
      </c>
      <c r="O3821" s="11">
        <v>0</v>
      </c>
      <c r="P3821" s="11">
        <v>0</v>
      </c>
      <c r="Q3821" s="11">
        <v>2016031122</v>
      </c>
      <c r="R3821" s="11">
        <v>22</v>
      </c>
    </row>
    <row r="3822" spans="1:18">
      <c r="A3822" t="str">
        <f t="shared" si="59"/>
        <v>22-2016031122-14_32_15</v>
      </c>
      <c r="B3822" s="11" t="s">
        <v>2840</v>
      </c>
      <c r="C3822" s="11">
        <v>0</v>
      </c>
      <c r="D3822" s="11">
        <v>0</v>
      </c>
      <c r="E3822" s="11">
        <v>0</v>
      </c>
      <c r="F3822" s="11">
        <v>1</v>
      </c>
      <c r="G3822" s="11">
        <v>0</v>
      </c>
      <c r="H3822" s="11">
        <v>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11">
        <v>1</v>
      </c>
      <c r="Q3822" s="11">
        <v>2016031122</v>
      </c>
      <c r="R3822" s="11">
        <v>22</v>
      </c>
    </row>
    <row r="3823" spans="1:18">
      <c r="A3823" t="str">
        <f t="shared" si="59"/>
        <v>22-2016031122-14_37_15</v>
      </c>
      <c r="B3823" s="11" t="s">
        <v>2842</v>
      </c>
      <c r="C3823" s="11">
        <v>0</v>
      </c>
      <c r="D3823" s="11">
        <v>1</v>
      </c>
      <c r="E3823" s="11">
        <v>1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1</v>
      </c>
      <c r="L3823" s="11">
        <v>1</v>
      </c>
      <c r="M3823" s="11">
        <v>0</v>
      </c>
      <c r="N3823" s="11">
        <v>0</v>
      </c>
      <c r="O3823" s="11">
        <v>0</v>
      </c>
      <c r="P3823" s="11">
        <v>0</v>
      </c>
      <c r="Q3823" s="11">
        <v>2016031122</v>
      </c>
      <c r="R3823" s="11">
        <v>22</v>
      </c>
    </row>
    <row r="3824" spans="1:18">
      <c r="A3824" t="str">
        <f t="shared" si="59"/>
        <v>22-2016031122-14_42_14</v>
      </c>
      <c r="B3824" s="11" t="s">
        <v>2844</v>
      </c>
      <c r="C3824" s="11">
        <v>0</v>
      </c>
      <c r="D3824" s="11">
        <v>0</v>
      </c>
      <c r="E3824" s="11">
        <v>0</v>
      </c>
      <c r="F3824" s="11">
        <v>1</v>
      </c>
      <c r="G3824" s="11">
        <v>0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  <c r="P3824" s="11">
        <v>1</v>
      </c>
      <c r="Q3824" s="11">
        <v>2016031122</v>
      </c>
      <c r="R3824" s="11">
        <v>22</v>
      </c>
    </row>
    <row r="3825" spans="1:18">
      <c r="A3825" t="str">
        <f t="shared" si="59"/>
        <v>22-2016031122-14_47_14</v>
      </c>
      <c r="B3825" s="11" t="s">
        <v>2845</v>
      </c>
      <c r="C3825" s="11">
        <v>0</v>
      </c>
      <c r="D3825" s="11">
        <v>0</v>
      </c>
      <c r="E3825" s="11">
        <v>0</v>
      </c>
      <c r="F3825" s="11">
        <v>1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1</v>
      </c>
      <c r="Q3825" s="11">
        <v>2016031122</v>
      </c>
      <c r="R3825" s="11">
        <v>22</v>
      </c>
    </row>
    <row r="3826" spans="1:18">
      <c r="A3826" t="str">
        <f t="shared" si="59"/>
        <v>22-2016031122-14_52_13</v>
      </c>
      <c r="B3826" s="11" t="s">
        <v>2846</v>
      </c>
      <c r="C3826" s="11">
        <v>0</v>
      </c>
      <c r="D3826" s="11">
        <v>0</v>
      </c>
      <c r="E3826" s="11">
        <v>0</v>
      </c>
      <c r="F3826" s="11">
        <v>1</v>
      </c>
      <c r="G3826" s="11">
        <v>0</v>
      </c>
      <c r="H3826" s="11">
        <v>0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11">
        <v>0</v>
      </c>
      <c r="P3826" s="11">
        <v>1</v>
      </c>
      <c r="Q3826" s="11">
        <v>2016031122</v>
      </c>
      <c r="R3826" s="11">
        <v>22</v>
      </c>
    </row>
    <row r="3827" spans="1:18">
      <c r="A3827" t="str">
        <f t="shared" si="59"/>
        <v>22-2016031122-14_57_13</v>
      </c>
      <c r="B3827" s="11" t="s">
        <v>2847</v>
      </c>
      <c r="C3827" s="11">
        <v>0</v>
      </c>
      <c r="D3827" s="11">
        <v>0</v>
      </c>
      <c r="E3827" s="11">
        <v>0</v>
      </c>
      <c r="F3827" s="11">
        <v>1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1</v>
      </c>
      <c r="Q3827" s="11">
        <v>2016031122</v>
      </c>
      <c r="R3827" s="11">
        <v>22</v>
      </c>
    </row>
    <row r="3828" spans="1:18">
      <c r="A3828" t="str">
        <f t="shared" si="59"/>
        <v>22-2016031122-15_02_13</v>
      </c>
      <c r="B3828" s="11" t="s">
        <v>2848</v>
      </c>
      <c r="C3828" s="11">
        <v>0</v>
      </c>
      <c r="D3828" s="11">
        <v>0</v>
      </c>
      <c r="E3828" s="11">
        <v>0</v>
      </c>
      <c r="F3828" s="11">
        <v>1</v>
      </c>
      <c r="G3828" s="11">
        <v>0</v>
      </c>
      <c r="H3828" s="11">
        <v>0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  <c r="P3828" s="11">
        <v>1</v>
      </c>
      <c r="Q3828" s="11">
        <v>2016031122</v>
      </c>
      <c r="R3828" s="11">
        <v>22</v>
      </c>
    </row>
    <row r="3829" spans="1:18">
      <c r="A3829" t="str">
        <f t="shared" si="59"/>
        <v>22-2016031122-15_07_12</v>
      </c>
      <c r="B3829" s="11" t="s">
        <v>2849</v>
      </c>
      <c r="C3829" s="11">
        <v>0</v>
      </c>
      <c r="D3829" s="11">
        <v>0</v>
      </c>
      <c r="E3829" s="11">
        <v>0</v>
      </c>
      <c r="F3829" s="11">
        <v>1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1</v>
      </c>
      <c r="Q3829" s="11">
        <v>2016031122</v>
      </c>
      <c r="R3829" s="11">
        <v>22</v>
      </c>
    </row>
    <row r="3830" spans="1:18">
      <c r="A3830" t="str">
        <f t="shared" si="59"/>
        <v>22-2016031122-15_12_12</v>
      </c>
      <c r="B3830" s="11" t="s">
        <v>2850</v>
      </c>
      <c r="C3830" s="11">
        <v>0</v>
      </c>
      <c r="D3830" s="11">
        <v>0</v>
      </c>
      <c r="E3830" s="11">
        <v>0</v>
      </c>
      <c r="F3830" s="11">
        <v>1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1</v>
      </c>
      <c r="Q3830" s="11">
        <v>2016031122</v>
      </c>
      <c r="R3830" s="11">
        <v>22</v>
      </c>
    </row>
    <row r="3831" spans="1:18">
      <c r="A3831" t="str">
        <f t="shared" si="59"/>
        <v>22-2016031122-15_17_12</v>
      </c>
      <c r="B3831" s="11" t="s">
        <v>2851</v>
      </c>
      <c r="C3831" s="11">
        <v>0</v>
      </c>
      <c r="D3831" s="11">
        <v>0</v>
      </c>
      <c r="E3831" s="11">
        <v>0</v>
      </c>
      <c r="F3831" s="11">
        <v>1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1</v>
      </c>
      <c r="Q3831" s="11">
        <v>2016031122</v>
      </c>
      <c r="R3831" s="11">
        <v>22</v>
      </c>
    </row>
    <row r="3832" spans="1:18">
      <c r="A3832" t="str">
        <f t="shared" si="59"/>
        <v>22-2016031122-18_31_06</v>
      </c>
      <c r="B3832" s="11" t="s">
        <v>2852</v>
      </c>
      <c r="C3832" s="11">
        <v>0</v>
      </c>
      <c r="D3832" s="11">
        <v>0</v>
      </c>
      <c r="E3832" s="11">
        <v>0</v>
      </c>
      <c r="F3832" s="11">
        <v>0</v>
      </c>
      <c r="G3832" s="11">
        <v>0</v>
      </c>
      <c r="H3832" s="11">
        <v>0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  <c r="N3832" s="11">
        <v>1</v>
      </c>
      <c r="O3832" s="11">
        <v>0</v>
      </c>
      <c r="P3832" s="11">
        <v>0</v>
      </c>
      <c r="Q3832" s="11">
        <v>2016031122</v>
      </c>
      <c r="R3832" s="11">
        <v>22</v>
      </c>
    </row>
    <row r="3833" spans="1:18">
      <c r="A3833" t="str">
        <f t="shared" si="59"/>
        <v>22-2016031122-18_36_05</v>
      </c>
      <c r="B3833" s="11" t="s">
        <v>2853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1</v>
      </c>
      <c r="O3833" s="11">
        <v>0</v>
      </c>
      <c r="P3833" s="11">
        <v>0</v>
      </c>
      <c r="Q3833" s="11">
        <v>2016031122</v>
      </c>
      <c r="R3833" s="11">
        <v>22</v>
      </c>
    </row>
    <row r="3834" spans="1:18">
      <c r="A3834" t="str">
        <f t="shared" si="59"/>
        <v>22-2016031122-18_41_05</v>
      </c>
      <c r="B3834" s="11" t="s">
        <v>2854</v>
      </c>
      <c r="C3834" s="11">
        <v>0</v>
      </c>
      <c r="D3834" s="11">
        <v>0</v>
      </c>
      <c r="E3834" s="11">
        <v>0</v>
      </c>
      <c r="F3834" s="11">
        <v>0</v>
      </c>
      <c r="G3834" s="11">
        <v>0</v>
      </c>
      <c r="H3834" s="11">
        <v>0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  <c r="N3834" s="11">
        <v>1</v>
      </c>
      <c r="O3834" s="11">
        <v>0</v>
      </c>
      <c r="P3834" s="11">
        <v>0</v>
      </c>
      <c r="Q3834" s="11">
        <v>2016031122</v>
      </c>
      <c r="R3834" s="11">
        <v>22</v>
      </c>
    </row>
    <row r="3835" spans="1:18">
      <c r="A3835" t="str">
        <f t="shared" si="59"/>
        <v>22-2016031122-18_46_05</v>
      </c>
      <c r="B3835" s="11" t="s">
        <v>2855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1</v>
      </c>
      <c r="O3835" s="11">
        <v>0</v>
      </c>
      <c r="P3835" s="11">
        <v>0</v>
      </c>
      <c r="Q3835" s="11">
        <v>2016031122</v>
      </c>
      <c r="R3835" s="11">
        <v>22</v>
      </c>
    </row>
    <row r="3836" spans="1:18">
      <c r="A3836" t="str">
        <f t="shared" si="59"/>
        <v>22-2016031122-18_51_04</v>
      </c>
      <c r="B3836" s="11" t="s">
        <v>2856</v>
      </c>
      <c r="C3836" s="11">
        <v>0</v>
      </c>
      <c r="D3836" s="11">
        <v>0</v>
      </c>
      <c r="E3836" s="11">
        <v>0</v>
      </c>
      <c r="F3836" s="11">
        <v>0</v>
      </c>
      <c r="G3836" s="11">
        <v>0</v>
      </c>
      <c r="H3836" s="11">
        <v>0</v>
      </c>
      <c r="I3836" s="11">
        <v>0</v>
      </c>
      <c r="J3836" s="11">
        <v>0</v>
      </c>
      <c r="K3836" s="11">
        <v>0</v>
      </c>
      <c r="L3836" s="11">
        <v>0</v>
      </c>
      <c r="M3836" s="11">
        <v>0</v>
      </c>
      <c r="N3836" s="11">
        <v>1</v>
      </c>
      <c r="O3836" s="11">
        <v>0</v>
      </c>
      <c r="P3836" s="11">
        <v>0</v>
      </c>
      <c r="Q3836" s="11">
        <v>2016031122</v>
      </c>
      <c r="R3836" s="11">
        <v>22</v>
      </c>
    </row>
    <row r="3837" spans="1:18">
      <c r="A3837" t="str">
        <f t="shared" si="59"/>
        <v>22-2016031122-18_56_04</v>
      </c>
      <c r="B3837" s="11" t="s">
        <v>2857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1</v>
      </c>
      <c r="O3837" s="11">
        <v>0</v>
      </c>
      <c r="P3837" s="11">
        <v>0</v>
      </c>
      <c r="Q3837" s="11">
        <v>2016031122</v>
      </c>
      <c r="R3837" s="11">
        <v>22</v>
      </c>
    </row>
    <row r="3838" spans="1:18">
      <c r="A3838" t="str">
        <f t="shared" si="59"/>
        <v>22-2016031122-19_06_03</v>
      </c>
      <c r="B3838" s="11" t="s">
        <v>2858</v>
      </c>
      <c r="C3838" s="11">
        <v>0</v>
      </c>
      <c r="D3838" s="11">
        <v>0</v>
      </c>
      <c r="E3838" s="11">
        <v>0</v>
      </c>
      <c r="F3838" s="11">
        <v>1</v>
      </c>
      <c r="G3838" s="11">
        <v>0</v>
      </c>
      <c r="H3838" s="11">
        <v>0</v>
      </c>
      <c r="I3838" s="11">
        <v>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11">
        <v>0</v>
      </c>
      <c r="P3838" s="11">
        <v>1</v>
      </c>
      <c r="Q3838" s="11">
        <v>2016031122</v>
      </c>
      <c r="R3838" s="11">
        <v>22</v>
      </c>
    </row>
    <row r="3839" spans="1:18">
      <c r="A3839" t="str">
        <f t="shared" si="59"/>
        <v>22-2016031122-19_11_03</v>
      </c>
      <c r="B3839" s="11" t="s">
        <v>2859</v>
      </c>
      <c r="C3839" s="11">
        <v>0</v>
      </c>
      <c r="D3839" s="11">
        <v>0</v>
      </c>
      <c r="E3839" s="11">
        <v>0</v>
      </c>
      <c r="F3839" s="11">
        <v>1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1</v>
      </c>
      <c r="Q3839" s="11">
        <v>2016031122</v>
      </c>
      <c r="R3839" s="11">
        <v>22</v>
      </c>
    </row>
    <row r="3840" spans="1:18">
      <c r="A3840" t="str">
        <f t="shared" si="59"/>
        <v>22-2016031122-19_16_02</v>
      </c>
      <c r="B3840" s="11" t="s">
        <v>2861</v>
      </c>
      <c r="C3840" s="11">
        <v>0</v>
      </c>
      <c r="D3840" s="11">
        <v>0</v>
      </c>
      <c r="E3840" s="11">
        <v>0</v>
      </c>
      <c r="F3840" s="11">
        <v>1</v>
      </c>
      <c r="G3840" s="11">
        <v>0</v>
      </c>
      <c r="H3840" s="11">
        <v>0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11">
        <v>1</v>
      </c>
      <c r="Q3840" s="11">
        <v>2016031122</v>
      </c>
      <c r="R3840" s="11">
        <v>22</v>
      </c>
    </row>
    <row r="3841" spans="1:18">
      <c r="A3841" t="str">
        <f t="shared" si="59"/>
        <v>22-2016031122-19_21_02</v>
      </c>
      <c r="B3841" s="11" t="s">
        <v>2863</v>
      </c>
      <c r="C3841" s="11">
        <v>0</v>
      </c>
      <c r="D3841" s="11">
        <v>0</v>
      </c>
      <c r="E3841" s="11">
        <v>0</v>
      </c>
      <c r="F3841" s="11">
        <v>1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1</v>
      </c>
      <c r="Q3841" s="11">
        <v>2016031122</v>
      </c>
      <c r="R3841" s="11">
        <v>22</v>
      </c>
    </row>
    <row r="3842" spans="1:18">
      <c r="A3842" t="str">
        <f t="shared" ref="A3842:A3905" si="60">R3842&amp;"-"&amp;Q3842&amp;"-"&amp;B3842</f>
        <v>22-2016031122-19_26_02</v>
      </c>
      <c r="B3842" s="11" t="s">
        <v>2864</v>
      </c>
      <c r="C3842" s="11">
        <v>0</v>
      </c>
      <c r="D3842" s="11">
        <v>0</v>
      </c>
      <c r="E3842" s="11">
        <v>0</v>
      </c>
      <c r="F3842" s="11">
        <v>1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11">
        <v>1</v>
      </c>
      <c r="Q3842" s="11">
        <v>2016031122</v>
      </c>
      <c r="R3842" s="11">
        <v>22</v>
      </c>
    </row>
    <row r="3843" spans="1:18">
      <c r="A3843" t="str">
        <f t="shared" si="60"/>
        <v>22-2016031222-13_13_35</v>
      </c>
      <c r="B3843" s="11" t="s">
        <v>2865</v>
      </c>
      <c r="C3843" s="11">
        <v>1</v>
      </c>
      <c r="D3843" s="11">
        <v>1</v>
      </c>
      <c r="E3843" s="11">
        <v>1</v>
      </c>
      <c r="F3843" s="11">
        <v>0</v>
      </c>
      <c r="G3843" s="11">
        <v>0</v>
      </c>
      <c r="H3843" s="11">
        <v>0</v>
      </c>
      <c r="I3843" s="11">
        <v>0</v>
      </c>
      <c r="J3843" s="11">
        <v>1</v>
      </c>
      <c r="K3843" s="11">
        <v>1</v>
      </c>
      <c r="L3843" s="11">
        <v>1</v>
      </c>
      <c r="M3843" s="11">
        <v>0</v>
      </c>
      <c r="N3843" s="11">
        <v>0</v>
      </c>
      <c r="O3843" s="11">
        <v>0</v>
      </c>
      <c r="P3843" s="11">
        <v>0</v>
      </c>
      <c r="Q3843" s="11">
        <v>2016031222</v>
      </c>
      <c r="R3843" s="11">
        <v>22</v>
      </c>
    </row>
    <row r="3844" spans="1:18">
      <c r="A3844" t="str">
        <f t="shared" si="60"/>
        <v>22-2016031222-13_18_34</v>
      </c>
      <c r="B3844" s="11" t="s">
        <v>2866</v>
      </c>
      <c r="C3844" s="11">
        <v>0</v>
      </c>
      <c r="D3844" s="11">
        <v>0</v>
      </c>
      <c r="E3844" s="11">
        <v>0</v>
      </c>
      <c r="F3844" s="11">
        <v>1</v>
      </c>
      <c r="G3844" s="11">
        <v>0</v>
      </c>
      <c r="H3844" s="11">
        <v>0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11">
        <v>0</v>
      </c>
      <c r="P3844" s="11">
        <v>1</v>
      </c>
      <c r="Q3844" s="11">
        <v>2016031222</v>
      </c>
      <c r="R3844" s="11">
        <v>22</v>
      </c>
    </row>
    <row r="3845" spans="1:18">
      <c r="A3845" t="str">
        <f t="shared" si="60"/>
        <v>22-2016031222-13_23_33</v>
      </c>
      <c r="B3845" s="11" t="s">
        <v>5629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1</v>
      </c>
      <c r="P3845" s="11">
        <v>0</v>
      </c>
      <c r="Q3845" s="11">
        <v>2016031222</v>
      </c>
      <c r="R3845" s="11">
        <v>22</v>
      </c>
    </row>
    <row r="3846" spans="1:18">
      <c r="A3846" t="str">
        <f t="shared" si="60"/>
        <v>22-2016031222-13_28_33</v>
      </c>
      <c r="B3846" s="11" t="s">
        <v>2867</v>
      </c>
      <c r="C3846" s="11">
        <v>0</v>
      </c>
      <c r="D3846" s="11">
        <v>0</v>
      </c>
      <c r="E3846" s="11">
        <v>0</v>
      </c>
      <c r="F3846" s="11">
        <v>1</v>
      </c>
      <c r="G3846" s="11">
        <v>0</v>
      </c>
      <c r="H3846" s="11">
        <v>0</v>
      </c>
      <c r="I3846" s="11">
        <v>0</v>
      </c>
      <c r="J3846" s="11">
        <v>0</v>
      </c>
      <c r="K3846" s="11">
        <v>0</v>
      </c>
      <c r="L3846" s="11">
        <v>0</v>
      </c>
      <c r="M3846" s="11">
        <v>0</v>
      </c>
      <c r="N3846" s="11">
        <v>0</v>
      </c>
      <c r="O3846" s="11">
        <v>0</v>
      </c>
      <c r="P3846" s="11">
        <v>1</v>
      </c>
      <c r="Q3846" s="11">
        <v>2016031222</v>
      </c>
      <c r="R3846" s="11">
        <v>22</v>
      </c>
    </row>
    <row r="3847" spans="1:18">
      <c r="A3847" t="str">
        <f t="shared" si="60"/>
        <v>22-2016031222-13_38_32</v>
      </c>
      <c r="B3847" s="11" t="s">
        <v>2868</v>
      </c>
      <c r="C3847" s="11">
        <v>0</v>
      </c>
      <c r="D3847" s="11">
        <v>0</v>
      </c>
      <c r="E3847" s="11">
        <v>0</v>
      </c>
      <c r="F3847" s="11">
        <v>1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1</v>
      </c>
      <c r="Q3847" s="11">
        <v>2016031222</v>
      </c>
      <c r="R3847" s="11">
        <v>22</v>
      </c>
    </row>
    <row r="3848" spans="1:18">
      <c r="A3848" t="str">
        <f t="shared" si="60"/>
        <v>22-2016031222-13_43_32</v>
      </c>
      <c r="B3848" s="11" t="s">
        <v>2870</v>
      </c>
      <c r="C3848" s="11">
        <v>0</v>
      </c>
      <c r="D3848" s="11">
        <v>0</v>
      </c>
      <c r="E3848" s="11">
        <v>0</v>
      </c>
      <c r="F3848" s="11">
        <v>1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0</v>
      </c>
      <c r="M3848" s="11">
        <v>0</v>
      </c>
      <c r="N3848" s="11">
        <v>0</v>
      </c>
      <c r="O3848" s="11">
        <v>0</v>
      </c>
      <c r="P3848" s="11">
        <v>1</v>
      </c>
      <c r="Q3848" s="11">
        <v>2016031222</v>
      </c>
      <c r="R3848" s="11">
        <v>22</v>
      </c>
    </row>
    <row r="3849" spans="1:18">
      <c r="A3849" t="str">
        <f t="shared" si="60"/>
        <v>22-2016031222-13_48_32</v>
      </c>
      <c r="B3849" s="11" t="s">
        <v>2871</v>
      </c>
      <c r="C3849" s="11">
        <v>0</v>
      </c>
      <c r="D3849" s="11">
        <v>0</v>
      </c>
      <c r="E3849" s="11">
        <v>0</v>
      </c>
      <c r="F3849" s="11">
        <v>1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1</v>
      </c>
      <c r="Q3849" s="11">
        <v>2016031222</v>
      </c>
      <c r="R3849" s="11">
        <v>22</v>
      </c>
    </row>
    <row r="3850" spans="1:18">
      <c r="A3850" t="str">
        <f t="shared" si="60"/>
        <v>22-2016031222-13_58_31</v>
      </c>
      <c r="B3850" s="11" t="s">
        <v>2872</v>
      </c>
      <c r="C3850" s="11">
        <v>0</v>
      </c>
      <c r="D3850" s="11">
        <v>0</v>
      </c>
      <c r="E3850" s="11">
        <v>0</v>
      </c>
      <c r="F3850" s="11">
        <v>1</v>
      </c>
      <c r="G3850" s="11">
        <v>0</v>
      </c>
      <c r="H3850" s="11">
        <v>0</v>
      </c>
      <c r="I3850" s="11">
        <v>0</v>
      </c>
      <c r="J3850" s="11">
        <v>0</v>
      </c>
      <c r="K3850" s="11">
        <v>0</v>
      </c>
      <c r="L3850" s="11">
        <v>0</v>
      </c>
      <c r="M3850" s="11">
        <v>0</v>
      </c>
      <c r="N3850" s="11">
        <v>0</v>
      </c>
      <c r="O3850" s="11">
        <v>0</v>
      </c>
      <c r="P3850" s="11">
        <v>1</v>
      </c>
      <c r="Q3850" s="11">
        <v>2016031222</v>
      </c>
      <c r="R3850" s="11">
        <v>22</v>
      </c>
    </row>
    <row r="3851" spans="1:18">
      <c r="A3851" t="str">
        <f t="shared" si="60"/>
        <v>22-2016031222-16_59_13</v>
      </c>
      <c r="B3851" s="11" t="s">
        <v>2873</v>
      </c>
      <c r="C3851" s="11">
        <v>0</v>
      </c>
      <c r="D3851" s="11">
        <v>0</v>
      </c>
      <c r="E3851" s="11">
        <v>0</v>
      </c>
      <c r="F3851" s="11">
        <v>1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1</v>
      </c>
      <c r="Q3851" s="11">
        <v>2016031222</v>
      </c>
      <c r="R3851" s="11">
        <v>22</v>
      </c>
    </row>
    <row r="3852" spans="1:18">
      <c r="A3852" t="str">
        <f t="shared" si="60"/>
        <v>22-2016031222-17_04_12</v>
      </c>
      <c r="B3852" s="11" t="s">
        <v>634</v>
      </c>
      <c r="C3852" s="11">
        <v>0</v>
      </c>
      <c r="D3852" s="11">
        <v>0</v>
      </c>
      <c r="E3852" s="11">
        <v>0</v>
      </c>
      <c r="F3852" s="11">
        <v>1</v>
      </c>
      <c r="G3852" s="11">
        <v>0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11">
        <v>1</v>
      </c>
      <c r="Q3852" s="11">
        <v>2016031222</v>
      </c>
      <c r="R3852" s="11">
        <v>22</v>
      </c>
    </row>
    <row r="3853" spans="1:18">
      <c r="A3853" t="str">
        <f t="shared" si="60"/>
        <v>22-2016031222-17_09_12</v>
      </c>
      <c r="B3853" s="11" t="s">
        <v>2875</v>
      </c>
      <c r="C3853" s="11">
        <v>0</v>
      </c>
      <c r="D3853" s="11">
        <v>0</v>
      </c>
      <c r="E3853" s="11">
        <v>0</v>
      </c>
      <c r="F3853" s="11">
        <v>1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1</v>
      </c>
      <c r="Q3853" s="11">
        <v>2016031222</v>
      </c>
      <c r="R3853" s="11">
        <v>22</v>
      </c>
    </row>
    <row r="3854" spans="1:18">
      <c r="A3854" t="str">
        <f t="shared" si="60"/>
        <v>22-2016031222-17_14_11</v>
      </c>
      <c r="B3854" s="11" t="s">
        <v>2876</v>
      </c>
      <c r="C3854" s="11">
        <v>0</v>
      </c>
      <c r="D3854" s="11">
        <v>0</v>
      </c>
      <c r="E3854" s="11">
        <v>0</v>
      </c>
      <c r="F3854" s="11">
        <v>1</v>
      </c>
      <c r="G3854" s="11">
        <v>0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11">
        <v>1</v>
      </c>
      <c r="Q3854" s="11">
        <v>2016031222</v>
      </c>
      <c r="R3854" s="11">
        <v>22</v>
      </c>
    </row>
    <row r="3855" spans="1:18">
      <c r="A3855" t="str">
        <f t="shared" si="60"/>
        <v>22-2016031222-17_19_11</v>
      </c>
      <c r="B3855" s="11" t="s">
        <v>2877</v>
      </c>
      <c r="C3855" s="11">
        <v>0</v>
      </c>
      <c r="D3855" s="11">
        <v>0</v>
      </c>
      <c r="E3855" s="11">
        <v>0</v>
      </c>
      <c r="F3855" s="11">
        <v>1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1</v>
      </c>
      <c r="Q3855" s="11">
        <v>2016031222</v>
      </c>
      <c r="R3855" s="11">
        <v>22</v>
      </c>
    </row>
    <row r="3856" spans="1:18">
      <c r="A3856" t="str">
        <f t="shared" si="60"/>
        <v>22-2016031222-17_24_10</v>
      </c>
      <c r="B3856" s="11" t="s">
        <v>2878</v>
      </c>
      <c r="C3856" s="11">
        <v>0</v>
      </c>
      <c r="D3856" s="11">
        <v>0</v>
      </c>
      <c r="E3856" s="11">
        <v>0</v>
      </c>
      <c r="F3856" s="11">
        <v>1</v>
      </c>
      <c r="G3856" s="11">
        <v>0</v>
      </c>
      <c r="H3856" s="11">
        <v>0</v>
      </c>
      <c r="I3856" s="11">
        <v>0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11">
        <v>0</v>
      </c>
      <c r="P3856" s="11">
        <v>1</v>
      </c>
      <c r="Q3856" s="11">
        <v>2016031222</v>
      </c>
      <c r="R3856" s="11">
        <v>22</v>
      </c>
    </row>
    <row r="3857" spans="1:18">
      <c r="A3857" t="str">
        <f t="shared" si="60"/>
        <v>22-2016031222-17_29_10</v>
      </c>
      <c r="B3857" s="11" t="s">
        <v>2879</v>
      </c>
      <c r="C3857" s="11">
        <v>0</v>
      </c>
      <c r="D3857" s="11">
        <v>0</v>
      </c>
      <c r="E3857" s="11">
        <v>0</v>
      </c>
      <c r="F3857" s="11">
        <v>1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1</v>
      </c>
      <c r="Q3857" s="11">
        <v>2016031222</v>
      </c>
      <c r="R3857" s="11">
        <v>22</v>
      </c>
    </row>
    <row r="3858" spans="1:18">
      <c r="A3858" t="str">
        <f t="shared" si="60"/>
        <v>22-2016031222-17_34_10</v>
      </c>
      <c r="B3858" s="11" t="s">
        <v>276</v>
      </c>
      <c r="C3858" s="11">
        <v>0</v>
      </c>
      <c r="D3858" s="11">
        <v>1</v>
      </c>
      <c r="E3858" s="11">
        <v>1</v>
      </c>
      <c r="F3858" s="11">
        <v>0</v>
      </c>
      <c r="G3858" s="11">
        <v>0</v>
      </c>
      <c r="H3858" s="11">
        <v>0</v>
      </c>
      <c r="I3858" s="11">
        <v>0</v>
      </c>
      <c r="J3858" s="11">
        <v>0</v>
      </c>
      <c r="K3858" s="11">
        <v>1</v>
      </c>
      <c r="L3858" s="11">
        <v>1</v>
      </c>
      <c r="M3858" s="11">
        <v>0</v>
      </c>
      <c r="N3858" s="11">
        <v>0</v>
      </c>
      <c r="O3858" s="11">
        <v>0</v>
      </c>
      <c r="P3858" s="11">
        <v>0</v>
      </c>
      <c r="Q3858" s="11">
        <v>2016031222</v>
      </c>
      <c r="R3858" s="11">
        <v>22</v>
      </c>
    </row>
    <row r="3859" spans="1:18">
      <c r="A3859" t="str">
        <f t="shared" si="60"/>
        <v>22-2016031222-17_39_09</v>
      </c>
      <c r="B3859" s="11" t="s">
        <v>2880</v>
      </c>
      <c r="C3859" s="11">
        <v>0</v>
      </c>
      <c r="D3859" s="11">
        <v>0</v>
      </c>
      <c r="E3859" s="11">
        <v>0</v>
      </c>
      <c r="F3859" s="11">
        <v>1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1</v>
      </c>
      <c r="Q3859" s="11">
        <v>2016031222</v>
      </c>
      <c r="R3859" s="11">
        <v>22</v>
      </c>
    </row>
    <row r="3860" spans="1:18">
      <c r="A3860" t="str">
        <f t="shared" si="60"/>
        <v>22-2016031222-17_44_09</v>
      </c>
      <c r="B3860" s="11" t="s">
        <v>2881</v>
      </c>
      <c r="C3860" s="11">
        <v>0</v>
      </c>
      <c r="D3860" s="11">
        <v>0</v>
      </c>
      <c r="E3860" s="11">
        <v>0</v>
      </c>
      <c r="F3860" s="11">
        <v>1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11">
        <v>0</v>
      </c>
      <c r="P3860" s="11">
        <v>1</v>
      </c>
      <c r="Q3860" s="11">
        <v>2016031222</v>
      </c>
      <c r="R3860" s="11">
        <v>22</v>
      </c>
    </row>
    <row r="3861" spans="1:18">
      <c r="A3861" t="str">
        <f t="shared" si="60"/>
        <v>22-2016031222-17_49_09</v>
      </c>
      <c r="B3861" s="11" t="s">
        <v>277</v>
      </c>
      <c r="C3861" s="11">
        <v>0</v>
      </c>
      <c r="D3861" s="11">
        <v>0</v>
      </c>
      <c r="E3861" s="11">
        <v>0</v>
      </c>
      <c r="F3861" s="11">
        <v>1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1</v>
      </c>
      <c r="Q3861" s="11">
        <v>2016031222</v>
      </c>
      <c r="R3861" s="11">
        <v>22</v>
      </c>
    </row>
    <row r="3862" spans="1:18">
      <c r="A3862" t="str">
        <f t="shared" si="60"/>
        <v>22-2016031222-17_54_08</v>
      </c>
      <c r="B3862" s="11" t="s">
        <v>5630</v>
      </c>
      <c r="C3862" s="11">
        <v>0</v>
      </c>
      <c r="D3862" s="11">
        <v>0</v>
      </c>
      <c r="E3862" s="11">
        <v>0</v>
      </c>
      <c r="F3862" s="11">
        <v>0</v>
      </c>
      <c r="G3862" s="11">
        <v>0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1">
        <v>0</v>
      </c>
      <c r="O3862" s="11">
        <v>1</v>
      </c>
      <c r="P3862" s="11">
        <v>0</v>
      </c>
      <c r="Q3862" s="11">
        <v>2016031222</v>
      </c>
      <c r="R3862" s="11">
        <v>22</v>
      </c>
    </row>
    <row r="3863" spans="1:18">
      <c r="A3863" t="str">
        <f t="shared" si="60"/>
        <v>22-2016031222-17_59_08</v>
      </c>
      <c r="B3863" s="11" t="s">
        <v>2883</v>
      </c>
      <c r="C3863" s="11">
        <v>0</v>
      </c>
      <c r="D3863" s="11">
        <v>0</v>
      </c>
      <c r="E3863" s="11">
        <v>0</v>
      </c>
      <c r="F3863" s="11">
        <v>1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1</v>
      </c>
      <c r="Q3863" s="11">
        <v>2016031222</v>
      </c>
      <c r="R3863" s="11">
        <v>22</v>
      </c>
    </row>
    <row r="3864" spans="1:18">
      <c r="A3864" t="str">
        <f t="shared" si="60"/>
        <v>22-2016031222-18_04_07</v>
      </c>
      <c r="B3864" s="11" t="s">
        <v>5631</v>
      </c>
      <c r="C3864" s="11">
        <v>0</v>
      </c>
      <c r="D3864" s="11">
        <v>0</v>
      </c>
      <c r="E3864" s="11">
        <v>0</v>
      </c>
      <c r="F3864" s="11">
        <v>0</v>
      </c>
      <c r="G3864" s="11">
        <v>0</v>
      </c>
      <c r="H3864" s="11">
        <v>0</v>
      </c>
      <c r="I3864" s="11">
        <v>0</v>
      </c>
      <c r="J3864" s="11">
        <v>0</v>
      </c>
      <c r="K3864" s="11">
        <v>0</v>
      </c>
      <c r="L3864" s="11">
        <v>0</v>
      </c>
      <c r="M3864" s="11">
        <v>0</v>
      </c>
      <c r="N3864" s="11">
        <v>0</v>
      </c>
      <c r="O3864" s="11">
        <v>1</v>
      </c>
      <c r="P3864" s="11">
        <v>0</v>
      </c>
      <c r="Q3864" s="11">
        <v>2016031222</v>
      </c>
      <c r="R3864" s="11">
        <v>22</v>
      </c>
    </row>
    <row r="3865" spans="1:18">
      <c r="A3865" t="str">
        <f t="shared" si="60"/>
        <v>22-2016031222-18_09_07</v>
      </c>
      <c r="B3865" s="11" t="s">
        <v>2884</v>
      </c>
      <c r="C3865" s="11">
        <v>0</v>
      </c>
      <c r="D3865" s="11">
        <v>0</v>
      </c>
      <c r="E3865" s="11">
        <v>0</v>
      </c>
      <c r="F3865" s="11">
        <v>1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1</v>
      </c>
      <c r="Q3865" s="11">
        <v>2016031222</v>
      </c>
      <c r="R3865" s="11">
        <v>22</v>
      </c>
    </row>
    <row r="3866" spans="1:18">
      <c r="A3866" t="str">
        <f t="shared" si="60"/>
        <v>22-2016031222-18_14_07</v>
      </c>
      <c r="B3866" s="11" t="s">
        <v>2885</v>
      </c>
      <c r="C3866" s="11">
        <v>0</v>
      </c>
      <c r="D3866" s="11">
        <v>0</v>
      </c>
      <c r="E3866" s="11">
        <v>0</v>
      </c>
      <c r="F3866" s="11">
        <v>1</v>
      </c>
      <c r="G3866" s="11">
        <v>0</v>
      </c>
      <c r="H3866" s="11">
        <v>0</v>
      </c>
      <c r="I3866" s="11">
        <v>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11">
        <v>0</v>
      </c>
      <c r="P3866" s="11">
        <v>1</v>
      </c>
      <c r="Q3866" s="11">
        <v>2016031222</v>
      </c>
      <c r="R3866" s="11">
        <v>22</v>
      </c>
    </row>
    <row r="3867" spans="1:18">
      <c r="A3867" t="str">
        <f t="shared" si="60"/>
        <v>22-2016031222-18_19_06</v>
      </c>
      <c r="B3867" s="11" t="s">
        <v>2886</v>
      </c>
      <c r="C3867" s="11">
        <v>0</v>
      </c>
      <c r="D3867" s="11">
        <v>0</v>
      </c>
      <c r="E3867" s="11">
        <v>0</v>
      </c>
      <c r="F3867" s="11">
        <v>1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1</v>
      </c>
      <c r="Q3867" s="11">
        <v>2016031222</v>
      </c>
      <c r="R3867" s="11">
        <v>22</v>
      </c>
    </row>
    <row r="3868" spans="1:18">
      <c r="A3868" t="str">
        <f t="shared" si="60"/>
        <v>22-2016031222-18_24_06</v>
      </c>
      <c r="B3868" s="11" t="s">
        <v>2887</v>
      </c>
      <c r="C3868" s="11">
        <v>0</v>
      </c>
      <c r="D3868" s="11">
        <v>0</v>
      </c>
      <c r="E3868" s="11">
        <v>0</v>
      </c>
      <c r="F3868" s="11">
        <v>1</v>
      </c>
      <c r="G3868" s="11">
        <v>0</v>
      </c>
      <c r="H3868" s="11">
        <v>0</v>
      </c>
      <c r="I3868" s="11">
        <v>0</v>
      </c>
      <c r="J3868" s="11">
        <v>0</v>
      </c>
      <c r="K3868" s="11">
        <v>0</v>
      </c>
      <c r="L3868" s="11">
        <v>0</v>
      </c>
      <c r="M3868" s="11">
        <v>0</v>
      </c>
      <c r="N3868" s="11">
        <v>0</v>
      </c>
      <c r="O3868" s="11">
        <v>0</v>
      </c>
      <c r="P3868" s="11">
        <v>1</v>
      </c>
      <c r="Q3868" s="11">
        <v>2016031222</v>
      </c>
      <c r="R3868" s="11">
        <v>22</v>
      </c>
    </row>
    <row r="3869" spans="1:18">
      <c r="A3869" t="str">
        <f t="shared" si="60"/>
        <v>22-2016031222-18_29_05</v>
      </c>
      <c r="B3869" s="11" t="s">
        <v>2888</v>
      </c>
      <c r="C3869" s="11">
        <v>0</v>
      </c>
      <c r="D3869" s="11">
        <v>0</v>
      </c>
      <c r="E3869" s="11">
        <v>0</v>
      </c>
      <c r="F3869" s="11">
        <v>1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1</v>
      </c>
      <c r="Q3869" s="11">
        <v>2016031222</v>
      </c>
      <c r="R3869" s="11">
        <v>22</v>
      </c>
    </row>
    <row r="3870" spans="1:18">
      <c r="A3870" t="str">
        <f t="shared" si="60"/>
        <v>22-2016031222-18_34_05</v>
      </c>
      <c r="B3870" s="11" t="s">
        <v>2889</v>
      </c>
      <c r="C3870" s="11">
        <v>0</v>
      </c>
      <c r="D3870" s="11">
        <v>0</v>
      </c>
      <c r="E3870" s="11">
        <v>0</v>
      </c>
      <c r="F3870" s="11">
        <v>1</v>
      </c>
      <c r="G3870" s="11">
        <v>0</v>
      </c>
      <c r="H3870" s="11">
        <v>0</v>
      </c>
      <c r="I3870" s="11">
        <v>0</v>
      </c>
      <c r="J3870" s="11">
        <v>0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11">
        <v>1</v>
      </c>
      <c r="Q3870" s="11">
        <v>2016031222</v>
      </c>
      <c r="R3870" s="11">
        <v>22</v>
      </c>
    </row>
    <row r="3871" spans="1:18">
      <c r="A3871" t="str">
        <f t="shared" si="60"/>
        <v>22-2016031222-18_39_05</v>
      </c>
      <c r="B3871" s="11" t="s">
        <v>2890</v>
      </c>
      <c r="C3871" s="11">
        <v>0</v>
      </c>
      <c r="D3871" s="11">
        <v>0</v>
      </c>
      <c r="E3871" s="11">
        <v>0</v>
      </c>
      <c r="F3871" s="11">
        <v>1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1</v>
      </c>
      <c r="Q3871" s="11">
        <v>2016031222</v>
      </c>
      <c r="R3871" s="11">
        <v>22</v>
      </c>
    </row>
    <row r="3872" spans="1:18">
      <c r="A3872" t="str">
        <f t="shared" si="60"/>
        <v>22-2016031222-18_44_04</v>
      </c>
      <c r="B3872" s="11" t="s">
        <v>2891</v>
      </c>
      <c r="C3872" s="11">
        <v>0</v>
      </c>
      <c r="D3872" s="11">
        <v>0</v>
      </c>
      <c r="E3872" s="11">
        <v>0</v>
      </c>
      <c r="F3872" s="11">
        <v>1</v>
      </c>
      <c r="G3872" s="11">
        <v>0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11">
        <v>0</v>
      </c>
      <c r="P3872" s="11">
        <v>1</v>
      </c>
      <c r="Q3872" s="11">
        <v>2016031222</v>
      </c>
      <c r="R3872" s="11">
        <v>22</v>
      </c>
    </row>
    <row r="3873" spans="1:18">
      <c r="A3873" t="str">
        <f t="shared" si="60"/>
        <v>22-2016031222-18_49_04</v>
      </c>
      <c r="B3873" s="11" t="s">
        <v>2892</v>
      </c>
      <c r="C3873" s="11">
        <v>0</v>
      </c>
      <c r="D3873" s="11">
        <v>0</v>
      </c>
      <c r="E3873" s="11">
        <v>0</v>
      </c>
      <c r="F3873" s="11">
        <v>1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1</v>
      </c>
      <c r="Q3873" s="11">
        <v>2016031222</v>
      </c>
      <c r="R3873" s="11">
        <v>22</v>
      </c>
    </row>
    <row r="3874" spans="1:18">
      <c r="A3874" t="str">
        <f t="shared" si="60"/>
        <v>22-2016031222-18_54_04</v>
      </c>
      <c r="B3874" s="11" t="s">
        <v>2893</v>
      </c>
      <c r="C3874" s="11">
        <v>0</v>
      </c>
      <c r="D3874" s="11">
        <v>0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0</v>
      </c>
      <c r="N3874" s="11">
        <v>1</v>
      </c>
      <c r="O3874" s="11">
        <v>0</v>
      </c>
      <c r="P3874" s="11">
        <v>0</v>
      </c>
      <c r="Q3874" s="11">
        <v>2016031222</v>
      </c>
      <c r="R3874" s="11">
        <v>22</v>
      </c>
    </row>
    <row r="3875" spans="1:18">
      <c r="A3875" t="str">
        <f t="shared" si="60"/>
        <v>22-2016031222-18_59_03</v>
      </c>
      <c r="B3875" s="11" t="s">
        <v>2894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1</v>
      </c>
      <c r="O3875" s="11">
        <v>0</v>
      </c>
      <c r="P3875" s="11">
        <v>0</v>
      </c>
      <c r="Q3875" s="11">
        <v>2016031222</v>
      </c>
      <c r="R3875" s="11">
        <v>22</v>
      </c>
    </row>
    <row r="3876" spans="1:18">
      <c r="A3876" t="str">
        <f t="shared" si="60"/>
        <v>22-2016031222-21_38_21</v>
      </c>
      <c r="B3876" s="11" t="s">
        <v>2066</v>
      </c>
      <c r="C3876" s="11">
        <v>0</v>
      </c>
      <c r="D3876" s="11">
        <v>0</v>
      </c>
      <c r="E3876" s="11">
        <v>0</v>
      </c>
      <c r="F3876" s="11">
        <v>1</v>
      </c>
      <c r="G3876" s="11">
        <v>0</v>
      </c>
      <c r="H3876" s="11">
        <v>0</v>
      </c>
      <c r="I3876" s="11">
        <v>0</v>
      </c>
      <c r="J3876" s="11">
        <v>0</v>
      </c>
      <c r="K3876" s="11">
        <v>0</v>
      </c>
      <c r="L3876" s="11">
        <v>0</v>
      </c>
      <c r="M3876" s="11">
        <v>0</v>
      </c>
      <c r="N3876" s="11">
        <v>0</v>
      </c>
      <c r="O3876" s="11">
        <v>0</v>
      </c>
      <c r="P3876" s="11">
        <v>1</v>
      </c>
      <c r="Q3876" s="11">
        <v>2016031222</v>
      </c>
      <c r="R3876" s="11">
        <v>22</v>
      </c>
    </row>
    <row r="3877" spans="1:18">
      <c r="A3877" t="str">
        <f t="shared" si="60"/>
        <v>22-2016031222-21_43_21</v>
      </c>
      <c r="B3877" s="11" t="s">
        <v>2896</v>
      </c>
      <c r="C3877" s="11">
        <v>0</v>
      </c>
      <c r="D3877" s="11">
        <v>0</v>
      </c>
      <c r="E3877" s="11">
        <v>0</v>
      </c>
      <c r="F3877" s="11">
        <v>1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1</v>
      </c>
      <c r="Q3877" s="11">
        <v>2016031222</v>
      </c>
      <c r="R3877" s="11">
        <v>22</v>
      </c>
    </row>
    <row r="3878" spans="1:18">
      <c r="A3878" t="str">
        <f t="shared" si="60"/>
        <v>22-2016031222-21_48_21</v>
      </c>
      <c r="B3878" s="11" t="s">
        <v>2897</v>
      </c>
      <c r="C3878" s="11">
        <v>0</v>
      </c>
      <c r="D3878" s="11">
        <v>1</v>
      </c>
      <c r="E3878" s="11">
        <v>0</v>
      </c>
      <c r="F3878" s="11">
        <v>0</v>
      </c>
      <c r="G3878" s="11">
        <v>0</v>
      </c>
      <c r="H3878" s="11">
        <v>1</v>
      </c>
      <c r="I3878" s="11">
        <v>0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11">
        <v>0</v>
      </c>
      <c r="Q3878" s="11">
        <v>2016031222</v>
      </c>
      <c r="R3878" s="11">
        <v>22</v>
      </c>
    </row>
    <row r="3879" spans="1:18">
      <c r="A3879" t="str">
        <f t="shared" si="60"/>
        <v>22-2016031222-21_53_20</v>
      </c>
      <c r="B3879" s="11" t="s">
        <v>2898</v>
      </c>
      <c r="C3879" s="11">
        <v>0</v>
      </c>
      <c r="D3879" s="11">
        <v>0</v>
      </c>
      <c r="E3879" s="11">
        <v>0</v>
      </c>
      <c r="F3879" s="11">
        <v>1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1</v>
      </c>
      <c r="Q3879" s="11">
        <v>2016031222</v>
      </c>
      <c r="R3879" s="11">
        <v>22</v>
      </c>
    </row>
    <row r="3880" spans="1:18">
      <c r="A3880" t="str">
        <f t="shared" si="60"/>
        <v>22-2016031222-21_58_20</v>
      </c>
      <c r="B3880" s="11" t="s">
        <v>2899</v>
      </c>
      <c r="C3880" s="11">
        <v>0</v>
      </c>
      <c r="D3880" s="11">
        <v>0</v>
      </c>
      <c r="E3880" s="11">
        <v>0</v>
      </c>
      <c r="F3880" s="11">
        <v>0</v>
      </c>
      <c r="G3880" s="11">
        <v>0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1">
        <v>1</v>
      </c>
      <c r="O3880" s="11">
        <v>0</v>
      </c>
      <c r="P3880" s="11">
        <v>0</v>
      </c>
      <c r="Q3880" s="11">
        <v>2016031222</v>
      </c>
      <c r="R3880" s="11">
        <v>22</v>
      </c>
    </row>
    <row r="3881" spans="1:18">
      <c r="A3881" t="str">
        <f t="shared" si="60"/>
        <v>22-2016031222-22_03_19</v>
      </c>
      <c r="B3881" s="11" t="s">
        <v>2900</v>
      </c>
      <c r="C3881" s="11">
        <v>0</v>
      </c>
      <c r="D3881" s="11">
        <v>0</v>
      </c>
      <c r="E3881" s="11">
        <v>0</v>
      </c>
      <c r="F3881" s="11">
        <v>1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1</v>
      </c>
      <c r="Q3881" s="11">
        <v>2016031222</v>
      </c>
      <c r="R3881" s="11">
        <v>22</v>
      </c>
    </row>
    <row r="3882" spans="1:18">
      <c r="A3882" t="str">
        <f t="shared" si="60"/>
        <v>22-2016031222-22_08_19</v>
      </c>
      <c r="B3882" s="11" t="s">
        <v>2901</v>
      </c>
      <c r="C3882" s="11">
        <v>0</v>
      </c>
      <c r="D3882" s="11">
        <v>1</v>
      </c>
      <c r="E3882" s="11">
        <v>0</v>
      </c>
      <c r="F3882" s="11">
        <v>0</v>
      </c>
      <c r="G3882" s="11">
        <v>0</v>
      </c>
      <c r="H3882" s="11">
        <v>1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11">
        <v>0</v>
      </c>
      <c r="P3882" s="11">
        <v>0</v>
      </c>
      <c r="Q3882" s="11">
        <v>2016031222</v>
      </c>
      <c r="R3882" s="11">
        <v>22</v>
      </c>
    </row>
    <row r="3883" spans="1:18">
      <c r="A3883" t="str">
        <f t="shared" si="60"/>
        <v>22-2016031222-22_13_19</v>
      </c>
      <c r="B3883" s="11" t="s">
        <v>2902</v>
      </c>
      <c r="C3883" s="11">
        <v>0</v>
      </c>
      <c r="D3883" s="11">
        <v>1</v>
      </c>
      <c r="E3883" s="11">
        <v>0</v>
      </c>
      <c r="F3883" s="11">
        <v>0</v>
      </c>
      <c r="G3883" s="11">
        <v>0</v>
      </c>
      <c r="H3883" s="11">
        <v>1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2016031222</v>
      </c>
      <c r="R3883" s="11">
        <v>22</v>
      </c>
    </row>
    <row r="3884" spans="1:18">
      <c r="A3884" t="str">
        <f t="shared" si="60"/>
        <v>22-2016031222-22_18_18</v>
      </c>
      <c r="B3884" s="11" t="s">
        <v>2903</v>
      </c>
      <c r="C3884" s="11">
        <v>0</v>
      </c>
      <c r="D3884" s="11">
        <v>1</v>
      </c>
      <c r="E3884" s="11">
        <v>0</v>
      </c>
      <c r="F3884" s="11">
        <v>0</v>
      </c>
      <c r="G3884" s="11">
        <v>0</v>
      </c>
      <c r="H3884" s="11">
        <v>1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  <c r="O3884" s="11">
        <v>0</v>
      </c>
      <c r="P3884" s="11">
        <v>0</v>
      </c>
      <c r="Q3884" s="11">
        <v>2016031222</v>
      </c>
      <c r="R3884" s="11">
        <v>22</v>
      </c>
    </row>
    <row r="3885" spans="1:18">
      <c r="A3885" t="str">
        <f t="shared" si="60"/>
        <v>22-2016031222-22_23_18</v>
      </c>
      <c r="B3885" s="11" t="s">
        <v>2904</v>
      </c>
      <c r="C3885" s="11">
        <v>0</v>
      </c>
      <c r="D3885" s="11">
        <v>0</v>
      </c>
      <c r="E3885" s="11">
        <v>0</v>
      </c>
      <c r="F3885" s="11">
        <v>1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1</v>
      </c>
      <c r="Q3885" s="11">
        <v>2016031222</v>
      </c>
      <c r="R3885" s="11">
        <v>22</v>
      </c>
    </row>
    <row r="3886" spans="1:18">
      <c r="A3886" t="str">
        <f t="shared" si="60"/>
        <v>22-2016031222-22_28_17</v>
      </c>
      <c r="B3886" s="11" t="s">
        <v>2905</v>
      </c>
      <c r="C3886" s="11">
        <v>0</v>
      </c>
      <c r="D3886" s="11">
        <v>1</v>
      </c>
      <c r="E3886" s="11">
        <v>0</v>
      </c>
      <c r="F3886" s="11">
        <v>0</v>
      </c>
      <c r="G3886" s="11">
        <v>0</v>
      </c>
      <c r="H3886" s="11">
        <v>1</v>
      </c>
      <c r="I3886" s="11">
        <v>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11">
        <v>0</v>
      </c>
      <c r="P3886" s="11">
        <v>0</v>
      </c>
      <c r="Q3886" s="11">
        <v>2016031222</v>
      </c>
      <c r="R3886" s="11">
        <v>22</v>
      </c>
    </row>
    <row r="3887" spans="1:18">
      <c r="A3887" t="str">
        <f t="shared" si="60"/>
        <v>22-2016031222-22_33_17</v>
      </c>
      <c r="B3887" s="11" t="s">
        <v>2906</v>
      </c>
      <c r="C3887" s="11">
        <v>0</v>
      </c>
      <c r="D3887" s="11">
        <v>1</v>
      </c>
      <c r="E3887" s="11">
        <v>0</v>
      </c>
      <c r="F3887" s="11">
        <v>0</v>
      </c>
      <c r="G3887" s="11">
        <v>0</v>
      </c>
      <c r="H3887" s="11">
        <v>1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2016031222</v>
      </c>
      <c r="R3887" s="11">
        <v>22</v>
      </c>
    </row>
    <row r="3888" spans="1:18">
      <c r="A3888" t="str">
        <f t="shared" si="60"/>
        <v>22-2016031222-22_38_17</v>
      </c>
      <c r="B3888" s="11" t="s">
        <v>2907</v>
      </c>
      <c r="C3888" s="11">
        <v>0</v>
      </c>
      <c r="D3888" s="11">
        <v>1</v>
      </c>
      <c r="E3888" s="11">
        <v>0</v>
      </c>
      <c r="F3888" s="11">
        <v>0</v>
      </c>
      <c r="G3888" s="11">
        <v>0</v>
      </c>
      <c r="H3888" s="11">
        <v>1</v>
      </c>
      <c r="I3888" s="11">
        <v>0</v>
      </c>
      <c r="J3888" s="11">
        <v>0</v>
      </c>
      <c r="K3888" s="11">
        <v>0</v>
      </c>
      <c r="L3888" s="11">
        <v>0</v>
      </c>
      <c r="M3888" s="11">
        <v>0</v>
      </c>
      <c r="N3888" s="11">
        <v>0</v>
      </c>
      <c r="O3888" s="11">
        <v>0</v>
      </c>
      <c r="P3888" s="11">
        <v>0</v>
      </c>
      <c r="Q3888" s="11">
        <v>2016031222</v>
      </c>
      <c r="R3888" s="11">
        <v>22</v>
      </c>
    </row>
    <row r="3889" spans="1:18">
      <c r="A3889" t="str">
        <f t="shared" si="60"/>
        <v>22-2016031222-22_43_16</v>
      </c>
      <c r="B3889" s="11" t="s">
        <v>2908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1</v>
      </c>
      <c r="O3889" s="11">
        <v>0</v>
      </c>
      <c r="P3889" s="11">
        <v>0</v>
      </c>
      <c r="Q3889" s="11">
        <v>2016031222</v>
      </c>
      <c r="R3889" s="11">
        <v>22</v>
      </c>
    </row>
    <row r="3890" spans="1:18">
      <c r="A3890" t="str">
        <f t="shared" si="60"/>
        <v>22-2016031222-22_48_16</v>
      </c>
      <c r="B3890" s="11" t="s">
        <v>2909</v>
      </c>
      <c r="C3890" s="11">
        <v>0</v>
      </c>
      <c r="D3890" s="11">
        <v>1</v>
      </c>
      <c r="E3890" s="11">
        <v>0</v>
      </c>
      <c r="F3890" s="11">
        <v>0</v>
      </c>
      <c r="G3890" s="11">
        <v>0</v>
      </c>
      <c r="H3890" s="11">
        <v>1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11">
        <v>0</v>
      </c>
      <c r="P3890" s="11">
        <v>0</v>
      </c>
      <c r="Q3890" s="11">
        <v>2016031222</v>
      </c>
      <c r="R3890" s="11">
        <v>22</v>
      </c>
    </row>
    <row r="3891" spans="1:18">
      <c r="A3891" t="str">
        <f t="shared" si="60"/>
        <v>22-2016031222-22_53_15</v>
      </c>
      <c r="B3891" s="11" t="s">
        <v>2910</v>
      </c>
      <c r="C3891" s="11">
        <v>0</v>
      </c>
      <c r="D3891" s="11">
        <v>1</v>
      </c>
      <c r="E3891" s="11">
        <v>0</v>
      </c>
      <c r="F3891" s="11">
        <v>0</v>
      </c>
      <c r="G3891" s="11">
        <v>0</v>
      </c>
      <c r="H3891" s="11">
        <v>1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2016031222</v>
      </c>
      <c r="R3891" s="11">
        <v>22</v>
      </c>
    </row>
    <row r="3892" spans="1:18">
      <c r="A3892" t="str">
        <f t="shared" si="60"/>
        <v>22-2016031222-22_58_15</v>
      </c>
      <c r="B3892" s="11" t="s">
        <v>2911</v>
      </c>
      <c r="C3892" s="11">
        <v>0</v>
      </c>
      <c r="D3892" s="11">
        <v>1</v>
      </c>
      <c r="E3892" s="11">
        <v>0</v>
      </c>
      <c r="F3892" s="11">
        <v>0</v>
      </c>
      <c r="G3892" s="11">
        <v>0</v>
      </c>
      <c r="H3892" s="11">
        <v>1</v>
      </c>
      <c r="I3892" s="11">
        <v>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11">
        <v>0</v>
      </c>
      <c r="P3892" s="11">
        <v>0</v>
      </c>
      <c r="Q3892" s="11">
        <v>2016031222</v>
      </c>
      <c r="R3892" s="11">
        <v>22</v>
      </c>
    </row>
    <row r="3893" spans="1:18">
      <c r="A3893" t="str">
        <f t="shared" si="60"/>
        <v>22-2016031222-23_03_15</v>
      </c>
      <c r="B3893" s="11" t="s">
        <v>2912</v>
      </c>
      <c r="C3893" s="11">
        <v>0</v>
      </c>
      <c r="D3893" s="11">
        <v>1</v>
      </c>
      <c r="E3893" s="11">
        <v>0</v>
      </c>
      <c r="F3893" s="11">
        <v>0</v>
      </c>
      <c r="G3893" s="11">
        <v>0</v>
      </c>
      <c r="H3893" s="11">
        <v>1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2016031222</v>
      </c>
      <c r="R3893" s="11">
        <v>22</v>
      </c>
    </row>
    <row r="3894" spans="1:18">
      <c r="A3894" t="str">
        <f t="shared" si="60"/>
        <v>22-2016031222-23_08_14</v>
      </c>
      <c r="B3894" s="11" t="s">
        <v>2913</v>
      </c>
      <c r="C3894" s="11">
        <v>0</v>
      </c>
      <c r="D3894" s="11">
        <v>1</v>
      </c>
      <c r="E3894" s="11">
        <v>0</v>
      </c>
      <c r="F3894" s="11">
        <v>0</v>
      </c>
      <c r="G3894" s="11">
        <v>0</v>
      </c>
      <c r="H3894" s="11">
        <v>1</v>
      </c>
      <c r="I3894" s="11">
        <v>0</v>
      </c>
      <c r="J3894" s="11">
        <v>0</v>
      </c>
      <c r="K3894" s="11">
        <v>0</v>
      </c>
      <c r="L3894" s="11">
        <v>0</v>
      </c>
      <c r="M3894" s="11">
        <v>0</v>
      </c>
      <c r="N3894" s="11">
        <v>0</v>
      </c>
      <c r="O3894" s="11">
        <v>0</v>
      </c>
      <c r="P3894" s="11">
        <v>0</v>
      </c>
      <c r="Q3894" s="11">
        <v>2016031222</v>
      </c>
      <c r="R3894" s="11">
        <v>22</v>
      </c>
    </row>
    <row r="3895" spans="1:18">
      <c r="A3895" t="str">
        <f t="shared" si="60"/>
        <v>22-2016031222-23_13_14</v>
      </c>
      <c r="B3895" s="11" t="s">
        <v>2914</v>
      </c>
      <c r="C3895" s="11">
        <v>0</v>
      </c>
      <c r="D3895" s="11">
        <v>1</v>
      </c>
      <c r="E3895" s="11">
        <v>0</v>
      </c>
      <c r="F3895" s="11">
        <v>0</v>
      </c>
      <c r="G3895" s="11">
        <v>0</v>
      </c>
      <c r="H3895" s="11">
        <v>1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2016031222</v>
      </c>
      <c r="R3895" s="11">
        <v>22</v>
      </c>
    </row>
    <row r="3896" spans="1:18">
      <c r="A3896" t="str">
        <f t="shared" si="60"/>
        <v>22-2016031222-23_18_13</v>
      </c>
      <c r="B3896" s="11" t="s">
        <v>5632</v>
      </c>
      <c r="C3896" s="11">
        <v>0</v>
      </c>
      <c r="D3896" s="11">
        <v>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  <c r="N3896" s="11">
        <v>0</v>
      </c>
      <c r="O3896" s="11">
        <v>1</v>
      </c>
      <c r="P3896" s="11">
        <v>0</v>
      </c>
      <c r="Q3896" s="11">
        <v>2016031222</v>
      </c>
      <c r="R3896" s="11">
        <v>22</v>
      </c>
    </row>
    <row r="3897" spans="1:18">
      <c r="A3897" t="str">
        <f t="shared" si="60"/>
        <v>22-2016031222-23_23_13</v>
      </c>
      <c r="B3897" s="11" t="s">
        <v>5633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1</v>
      </c>
      <c r="P3897" s="11">
        <v>0</v>
      </c>
      <c r="Q3897" s="11">
        <v>2016031222</v>
      </c>
      <c r="R3897" s="11">
        <v>22</v>
      </c>
    </row>
    <row r="3898" spans="1:18">
      <c r="A3898" t="str">
        <f t="shared" si="60"/>
        <v>22-2016031222-23_28_13</v>
      </c>
      <c r="B3898" s="11" t="s">
        <v>5634</v>
      </c>
      <c r="C3898" s="11">
        <v>0</v>
      </c>
      <c r="D3898" s="11">
        <v>0</v>
      </c>
      <c r="E3898" s="11">
        <v>0</v>
      </c>
      <c r="F3898" s="11">
        <v>0</v>
      </c>
      <c r="G3898" s="11">
        <v>0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11">
        <v>1</v>
      </c>
      <c r="P3898" s="11">
        <v>0</v>
      </c>
      <c r="Q3898" s="11">
        <v>2016031222</v>
      </c>
      <c r="R3898" s="11">
        <v>22</v>
      </c>
    </row>
    <row r="3899" spans="1:18">
      <c r="A3899" t="str">
        <f t="shared" si="60"/>
        <v>22-2016031222-23_33_12</v>
      </c>
      <c r="B3899" s="11" t="s">
        <v>5635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1</v>
      </c>
      <c r="P3899" s="11">
        <v>0</v>
      </c>
      <c r="Q3899" s="11">
        <v>2016031222</v>
      </c>
      <c r="R3899" s="11">
        <v>22</v>
      </c>
    </row>
    <row r="3900" spans="1:18">
      <c r="A3900" t="str">
        <f t="shared" si="60"/>
        <v>22-2016031222-23_38_12</v>
      </c>
      <c r="B3900" s="11" t="s">
        <v>5636</v>
      </c>
      <c r="C3900" s="11">
        <v>0</v>
      </c>
      <c r="D3900" s="11">
        <v>0</v>
      </c>
      <c r="E3900" s="11">
        <v>0</v>
      </c>
      <c r="F3900" s="11">
        <v>0</v>
      </c>
      <c r="G3900" s="11">
        <v>0</v>
      </c>
      <c r="H3900" s="11">
        <v>0</v>
      </c>
      <c r="I3900" s="11">
        <v>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11">
        <v>1</v>
      </c>
      <c r="P3900" s="11">
        <v>0</v>
      </c>
      <c r="Q3900" s="11">
        <v>2016031222</v>
      </c>
      <c r="R3900" s="11">
        <v>22</v>
      </c>
    </row>
    <row r="3901" spans="1:18">
      <c r="A3901" t="str">
        <f t="shared" si="60"/>
        <v>22-2016031222-23_43_11</v>
      </c>
      <c r="B3901" s="11" t="s">
        <v>5637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1</v>
      </c>
      <c r="P3901" s="11">
        <v>0</v>
      </c>
      <c r="Q3901" s="11">
        <v>2016031222</v>
      </c>
      <c r="R3901" s="11">
        <v>22</v>
      </c>
    </row>
    <row r="3902" spans="1:18">
      <c r="A3902" t="str">
        <f t="shared" si="60"/>
        <v>22-2016031222-23_48_11</v>
      </c>
      <c r="B3902" s="11" t="s">
        <v>5638</v>
      </c>
      <c r="C3902" s="11">
        <v>0</v>
      </c>
      <c r="D3902" s="11">
        <v>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11">
        <v>1</v>
      </c>
      <c r="P3902" s="11">
        <v>0</v>
      </c>
      <c r="Q3902" s="11">
        <v>2016031222</v>
      </c>
      <c r="R3902" s="11">
        <v>22</v>
      </c>
    </row>
    <row r="3903" spans="1:18">
      <c r="A3903" t="str">
        <f t="shared" si="60"/>
        <v>22-2016031222-23_53_11</v>
      </c>
      <c r="B3903" s="11" t="s">
        <v>5639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1</v>
      </c>
      <c r="P3903" s="11">
        <v>0</v>
      </c>
      <c r="Q3903" s="11">
        <v>2016031222</v>
      </c>
      <c r="R3903" s="11">
        <v>22</v>
      </c>
    </row>
    <row r="3904" spans="1:18">
      <c r="A3904" t="str">
        <f t="shared" si="60"/>
        <v>22-2016031222-23_58_10</v>
      </c>
      <c r="B3904" s="11" t="s">
        <v>5640</v>
      </c>
      <c r="C3904" s="11">
        <v>0</v>
      </c>
      <c r="D3904" s="11">
        <v>0</v>
      </c>
      <c r="E3904" s="11">
        <v>0</v>
      </c>
      <c r="F3904" s="11">
        <v>0</v>
      </c>
      <c r="G3904" s="11">
        <v>0</v>
      </c>
      <c r="H3904" s="11">
        <v>0</v>
      </c>
      <c r="I3904" s="11">
        <v>0</v>
      </c>
      <c r="J3904" s="11">
        <v>0</v>
      </c>
      <c r="K3904" s="11">
        <v>0</v>
      </c>
      <c r="L3904" s="11">
        <v>0</v>
      </c>
      <c r="M3904" s="11">
        <v>0</v>
      </c>
      <c r="N3904" s="11">
        <v>0</v>
      </c>
      <c r="O3904" s="11">
        <v>1</v>
      </c>
      <c r="P3904" s="11">
        <v>0</v>
      </c>
      <c r="Q3904" s="11">
        <v>2016031222</v>
      </c>
      <c r="R3904" s="11">
        <v>22</v>
      </c>
    </row>
    <row r="3905" spans="1:18">
      <c r="A3905" t="str">
        <f t="shared" si="60"/>
        <v>22-2016031322-00_03_10</v>
      </c>
      <c r="B3905" s="11" t="s">
        <v>5641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1</v>
      </c>
      <c r="P3905" s="11">
        <v>0</v>
      </c>
      <c r="Q3905" s="11">
        <v>2016031322</v>
      </c>
      <c r="R3905" s="11">
        <v>22</v>
      </c>
    </row>
    <row r="3906" spans="1:18">
      <c r="A3906" t="str">
        <f t="shared" ref="A3906:A3969" si="61">R3906&amp;"-"&amp;Q3906&amp;"-"&amp;B3906</f>
        <v>22-2016031322-00_08_09</v>
      </c>
      <c r="B3906" s="11" t="s">
        <v>5642</v>
      </c>
      <c r="C3906" s="11">
        <v>0</v>
      </c>
      <c r="D3906" s="11">
        <v>0</v>
      </c>
      <c r="E3906" s="11">
        <v>0</v>
      </c>
      <c r="F3906" s="11">
        <v>0</v>
      </c>
      <c r="G3906" s="11">
        <v>0</v>
      </c>
      <c r="H3906" s="11">
        <v>0</v>
      </c>
      <c r="I3906" s="11">
        <v>0</v>
      </c>
      <c r="J3906" s="11">
        <v>0</v>
      </c>
      <c r="K3906" s="11">
        <v>0</v>
      </c>
      <c r="L3906" s="11">
        <v>0</v>
      </c>
      <c r="M3906" s="11">
        <v>0</v>
      </c>
      <c r="N3906" s="11">
        <v>0</v>
      </c>
      <c r="O3906" s="11">
        <v>1</v>
      </c>
      <c r="P3906" s="11">
        <v>0</v>
      </c>
      <c r="Q3906" s="11">
        <v>2016031322</v>
      </c>
      <c r="R3906" s="11">
        <v>22</v>
      </c>
    </row>
    <row r="3907" spans="1:18">
      <c r="A3907" t="str">
        <f t="shared" si="61"/>
        <v>22-2016031322-00_13_09</v>
      </c>
      <c r="B3907" s="11" t="s">
        <v>5643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1</v>
      </c>
      <c r="P3907" s="11">
        <v>0</v>
      </c>
      <c r="Q3907" s="11">
        <v>2016031322</v>
      </c>
      <c r="R3907" s="11">
        <v>22</v>
      </c>
    </row>
    <row r="3908" spans="1:18">
      <c r="A3908" t="str">
        <f t="shared" si="61"/>
        <v>22-2016031322-00_18_09</v>
      </c>
      <c r="B3908" s="11" t="s">
        <v>5644</v>
      </c>
      <c r="C3908" s="11">
        <v>0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1</v>
      </c>
      <c r="P3908" s="11">
        <v>0</v>
      </c>
      <c r="Q3908" s="11">
        <v>2016031322</v>
      </c>
      <c r="R3908" s="11">
        <v>22</v>
      </c>
    </row>
    <row r="3909" spans="1:18">
      <c r="A3909" t="str">
        <f t="shared" si="61"/>
        <v>22-2016031322-00_23_08</v>
      </c>
      <c r="B3909" s="11" t="s">
        <v>5645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1</v>
      </c>
      <c r="P3909" s="11">
        <v>0</v>
      </c>
      <c r="Q3909" s="11">
        <v>2016031322</v>
      </c>
      <c r="R3909" s="11">
        <v>22</v>
      </c>
    </row>
    <row r="3910" spans="1:18">
      <c r="A3910" t="str">
        <f t="shared" si="61"/>
        <v>22-2016031322-00_28_08</v>
      </c>
      <c r="B3910" s="11" t="s">
        <v>5646</v>
      </c>
      <c r="C3910" s="11">
        <v>0</v>
      </c>
      <c r="D3910" s="11">
        <v>0</v>
      </c>
      <c r="E3910" s="11">
        <v>0</v>
      </c>
      <c r="F3910" s="11">
        <v>0</v>
      </c>
      <c r="G3910" s="11">
        <v>0</v>
      </c>
      <c r="H3910" s="11">
        <v>0</v>
      </c>
      <c r="I3910" s="11">
        <v>0</v>
      </c>
      <c r="J3910" s="11">
        <v>0</v>
      </c>
      <c r="K3910" s="11">
        <v>0</v>
      </c>
      <c r="L3910" s="11">
        <v>0</v>
      </c>
      <c r="M3910" s="11">
        <v>0</v>
      </c>
      <c r="N3910" s="11">
        <v>0</v>
      </c>
      <c r="O3910" s="11">
        <v>1</v>
      </c>
      <c r="P3910" s="11">
        <v>0</v>
      </c>
      <c r="Q3910" s="11">
        <v>2016031322</v>
      </c>
      <c r="R3910" s="11">
        <v>22</v>
      </c>
    </row>
    <row r="3911" spans="1:18">
      <c r="A3911" t="str">
        <f t="shared" si="61"/>
        <v>22-2016031322-00_33_07</v>
      </c>
      <c r="B3911" s="11" t="s">
        <v>5647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1</v>
      </c>
      <c r="P3911" s="11">
        <v>0</v>
      </c>
      <c r="Q3911" s="11">
        <v>2016031322</v>
      </c>
      <c r="R3911" s="11">
        <v>22</v>
      </c>
    </row>
    <row r="3912" spans="1:18">
      <c r="A3912" t="str">
        <f t="shared" si="61"/>
        <v>22-2016031322-00_38_07</v>
      </c>
      <c r="B3912" s="11" t="s">
        <v>5648</v>
      </c>
      <c r="C3912" s="11">
        <v>0</v>
      </c>
      <c r="D3912" s="11">
        <v>0</v>
      </c>
      <c r="E3912" s="11">
        <v>0</v>
      </c>
      <c r="F3912" s="11">
        <v>0</v>
      </c>
      <c r="G3912" s="11">
        <v>0</v>
      </c>
      <c r="H3912" s="11">
        <v>0</v>
      </c>
      <c r="I3912" s="11">
        <v>0</v>
      </c>
      <c r="J3912" s="11">
        <v>0</v>
      </c>
      <c r="K3912" s="11">
        <v>0</v>
      </c>
      <c r="L3912" s="11">
        <v>0</v>
      </c>
      <c r="M3912" s="11">
        <v>0</v>
      </c>
      <c r="N3912" s="11">
        <v>0</v>
      </c>
      <c r="O3912" s="11">
        <v>1</v>
      </c>
      <c r="P3912" s="11">
        <v>0</v>
      </c>
      <c r="Q3912" s="11">
        <v>2016031322</v>
      </c>
      <c r="R3912" s="11">
        <v>22</v>
      </c>
    </row>
    <row r="3913" spans="1:18">
      <c r="A3913" t="str">
        <f t="shared" si="61"/>
        <v>22-2016031322-00_43_06</v>
      </c>
      <c r="B3913" s="11" t="s">
        <v>5649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1</v>
      </c>
      <c r="P3913" s="11">
        <v>0</v>
      </c>
      <c r="Q3913" s="11">
        <v>2016031322</v>
      </c>
      <c r="R3913" s="11">
        <v>22</v>
      </c>
    </row>
    <row r="3914" spans="1:18">
      <c r="A3914" t="str">
        <f t="shared" si="61"/>
        <v>22-2016031322-00_48_06</v>
      </c>
      <c r="B3914" s="11" t="s">
        <v>5650</v>
      </c>
      <c r="C3914" s="11">
        <v>0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  <c r="O3914" s="11">
        <v>1</v>
      </c>
      <c r="P3914" s="11">
        <v>0</v>
      </c>
      <c r="Q3914" s="11">
        <v>2016031322</v>
      </c>
      <c r="R3914" s="11">
        <v>22</v>
      </c>
    </row>
    <row r="3915" spans="1:18">
      <c r="A3915" t="str">
        <f t="shared" si="61"/>
        <v>22-2016031322-00_53_06</v>
      </c>
      <c r="B3915" s="11" t="s">
        <v>5651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1</v>
      </c>
      <c r="P3915" s="11">
        <v>0</v>
      </c>
      <c r="Q3915" s="11">
        <v>2016031322</v>
      </c>
      <c r="R3915" s="11">
        <v>22</v>
      </c>
    </row>
    <row r="3916" spans="1:18">
      <c r="A3916" t="str">
        <f t="shared" si="61"/>
        <v>22-2016031322-00_58_05</v>
      </c>
      <c r="B3916" s="11" t="s">
        <v>5652</v>
      </c>
      <c r="C3916" s="11">
        <v>0</v>
      </c>
      <c r="D3916" s="11">
        <v>0</v>
      </c>
      <c r="E3916" s="11">
        <v>0</v>
      </c>
      <c r="F3916" s="11">
        <v>0</v>
      </c>
      <c r="G3916" s="11">
        <v>0</v>
      </c>
      <c r="H3916" s="11">
        <v>0</v>
      </c>
      <c r="I3916" s="11">
        <v>0</v>
      </c>
      <c r="J3916" s="11">
        <v>0</v>
      </c>
      <c r="K3916" s="11">
        <v>0</v>
      </c>
      <c r="L3916" s="11">
        <v>0</v>
      </c>
      <c r="M3916" s="11">
        <v>0</v>
      </c>
      <c r="N3916" s="11">
        <v>0</v>
      </c>
      <c r="O3916" s="11">
        <v>1</v>
      </c>
      <c r="P3916" s="11">
        <v>0</v>
      </c>
      <c r="Q3916" s="11">
        <v>2016031322</v>
      </c>
      <c r="R3916" s="11">
        <v>22</v>
      </c>
    </row>
    <row r="3917" spans="1:18">
      <c r="A3917" t="str">
        <f t="shared" si="61"/>
        <v>22-2016031322-01_03_05</v>
      </c>
      <c r="B3917" s="11" t="s">
        <v>5653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1</v>
      </c>
      <c r="P3917" s="11">
        <v>0</v>
      </c>
      <c r="Q3917" s="11">
        <v>2016031322</v>
      </c>
      <c r="R3917" s="11">
        <v>22</v>
      </c>
    </row>
    <row r="3918" spans="1:18">
      <c r="A3918" t="str">
        <f t="shared" si="61"/>
        <v>22-2016031322-01_08_04</v>
      </c>
      <c r="B3918" s="11" t="s">
        <v>5654</v>
      </c>
      <c r="C3918" s="11">
        <v>0</v>
      </c>
      <c r="D3918" s="11">
        <v>0</v>
      </c>
      <c r="E3918" s="11">
        <v>0</v>
      </c>
      <c r="F3918" s="11">
        <v>0</v>
      </c>
      <c r="G3918" s="11">
        <v>0</v>
      </c>
      <c r="H3918" s="11">
        <v>0</v>
      </c>
      <c r="I3918" s="11">
        <v>0</v>
      </c>
      <c r="J3918" s="11">
        <v>0</v>
      </c>
      <c r="K3918" s="11">
        <v>0</v>
      </c>
      <c r="L3918" s="11">
        <v>0</v>
      </c>
      <c r="M3918" s="11">
        <v>0</v>
      </c>
      <c r="N3918" s="11">
        <v>0</v>
      </c>
      <c r="O3918" s="11">
        <v>1</v>
      </c>
      <c r="P3918" s="11">
        <v>0</v>
      </c>
      <c r="Q3918" s="11">
        <v>2016031322</v>
      </c>
      <c r="R3918" s="11">
        <v>22</v>
      </c>
    </row>
    <row r="3919" spans="1:18">
      <c r="A3919" t="str">
        <f t="shared" si="61"/>
        <v>22-2016031322-01_13_04</v>
      </c>
      <c r="B3919" s="11" t="s">
        <v>5655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1</v>
      </c>
      <c r="P3919" s="11">
        <v>0</v>
      </c>
      <c r="Q3919" s="11">
        <v>2016031322</v>
      </c>
      <c r="R3919" s="11">
        <v>22</v>
      </c>
    </row>
    <row r="3920" spans="1:18">
      <c r="A3920" t="str">
        <f t="shared" si="61"/>
        <v>22-2016031322-01_18_04</v>
      </c>
      <c r="B3920" s="11" t="s">
        <v>5656</v>
      </c>
      <c r="C3920" s="11">
        <v>0</v>
      </c>
      <c r="D3920" s="11">
        <v>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11">
        <v>1</v>
      </c>
      <c r="P3920" s="11">
        <v>0</v>
      </c>
      <c r="Q3920" s="11">
        <v>2016031322</v>
      </c>
      <c r="R3920" s="11">
        <v>22</v>
      </c>
    </row>
    <row r="3921" spans="1:18">
      <c r="A3921" t="str">
        <f t="shared" si="61"/>
        <v>22-2016031322-01_23_03</v>
      </c>
      <c r="B3921" s="11" t="s">
        <v>5657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1</v>
      </c>
      <c r="P3921" s="11">
        <v>0</v>
      </c>
      <c r="Q3921" s="11">
        <v>2016031322</v>
      </c>
      <c r="R3921" s="11">
        <v>22</v>
      </c>
    </row>
    <row r="3922" spans="1:18">
      <c r="A3922" t="str">
        <f t="shared" si="61"/>
        <v>22-2016031322-01_28_03</v>
      </c>
      <c r="B3922" s="11" t="s">
        <v>5658</v>
      </c>
      <c r="C3922" s="11">
        <v>0</v>
      </c>
      <c r="D3922" s="11">
        <v>0</v>
      </c>
      <c r="E3922" s="11">
        <v>0</v>
      </c>
      <c r="F3922" s="11">
        <v>0</v>
      </c>
      <c r="G3922" s="11">
        <v>0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11">
        <v>1</v>
      </c>
      <c r="P3922" s="11">
        <v>0</v>
      </c>
      <c r="Q3922" s="11">
        <v>2016031322</v>
      </c>
      <c r="R3922" s="11">
        <v>22</v>
      </c>
    </row>
    <row r="3923" spans="1:18">
      <c r="A3923" t="str">
        <f t="shared" si="61"/>
        <v>22-2016031322-01_38_02</v>
      </c>
      <c r="B3923" s="11" t="s">
        <v>5659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1</v>
      </c>
      <c r="P3923" s="11">
        <v>0</v>
      </c>
      <c r="Q3923" s="11">
        <v>2016031322</v>
      </c>
      <c r="R3923" s="11">
        <v>22</v>
      </c>
    </row>
    <row r="3924" spans="1:18">
      <c r="A3924" t="str">
        <f t="shared" si="61"/>
        <v>22-2016031322-01_43_02</v>
      </c>
      <c r="B3924" s="11" t="s">
        <v>5660</v>
      </c>
      <c r="C3924" s="11">
        <v>0</v>
      </c>
      <c r="D3924" s="11">
        <v>0</v>
      </c>
      <c r="E3924" s="11">
        <v>0</v>
      </c>
      <c r="F3924" s="11">
        <v>0</v>
      </c>
      <c r="G3924" s="11">
        <v>0</v>
      </c>
      <c r="H3924" s="11">
        <v>0</v>
      </c>
      <c r="I3924" s="11">
        <v>0</v>
      </c>
      <c r="J3924" s="11">
        <v>0</v>
      </c>
      <c r="K3924" s="11">
        <v>0</v>
      </c>
      <c r="L3924" s="11">
        <v>0</v>
      </c>
      <c r="M3924" s="11">
        <v>0</v>
      </c>
      <c r="N3924" s="11">
        <v>0</v>
      </c>
      <c r="O3924" s="11">
        <v>1</v>
      </c>
      <c r="P3924" s="11">
        <v>0</v>
      </c>
      <c r="Q3924" s="11">
        <v>2016031322</v>
      </c>
      <c r="R3924" s="11">
        <v>22</v>
      </c>
    </row>
    <row r="3925" spans="1:18">
      <c r="A3925" t="str">
        <f t="shared" si="61"/>
        <v>22-2016031322-01_48_01</v>
      </c>
      <c r="B3925" s="11" t="s">
        <v>5661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1</v>
      </c>
      <c r="P3925" s="11">
        <v>0</v>
      </c>
      <c r="Q3925" s="11">
        <v>2016031322</v>
      </c>
      <c r="R3925" s="11">
        <v>22</v>
      </c>
    </row>
    <row r="3926" spans="1:18">
      <c r="A3926" t="str">
        <f t="shared" si="61"/>
        <v>22-2016031322-01_53_01</v>
      </c>
      <c r="B3926" s="11" t="s">
        <v>5662</v>
      </c>
      <c r="C3926" s="11">
        <v>0</v>
      </c>
      <c r="D3926" s="11">
        <v>0</v>
      </c>
      <c r="E3926" s="11">
        <v>0</v>
      </c>
      <c r="F3926" s="11">
        <v>0</v>
      </c>
      <c r="G3926" s="11">
        <v>0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0</v>
      </c>
      <c r="N3926" s="11">
        <v>0</v>
      </c>
      <c r="O3926" s="11">
        <v>1</v>
      </c>
      <c r="P3926" s="11">
        <v>0</v>
      </c>
      <c r="Q3926" s="11">
        <v>2016031322</v>
      </c>
      <c r="R3926" s="11">
        <v>22</v>
      </c>
    </row>
    <row r="3927" spans="1:18">
      <c r="A3927" t="str">
        <f t="shared" si="61"/>
        <v>22-2016031322-01_58_00</v>
      </c>
      <c r="B3927" s="11" t="s">
        <v>2915</v>
      </c>
      <c r="C3927" s="11">
        <v>0</v>
      </c>
      <c r="D3927" s="11">
        <v>1</v>
      </c>
      <c r="E3927" s="11">
        <v>0</v>
      </c>
      <c r="F3927" s="11">
        <v>0</v>
      </c>
      <c r="G3927" s="11">
        <v>0</v>
      </c>
      <c r="H3927" s="11">
        <v>1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2016031322</v>
      </c>
      <c r="R3927" s="11">
        <v>22</v>
      </c>
    </row>
    <row r="3928" spans="1:18">
      <c r="A3928" t="str">
        <f t="shared" si="61"/>
        <v>22-2016031322-02_03_00</v>
      </c>
      <c r="B3928" s="11" t="s">
        <v>2916</v>
      </c>
      <c r="C3928" s="11">
        <v>0</v>
      </c>
      <c r="D3928" s="11">
        <v>1</v>
      </c>
      <c r="E3928" s="11">
        <v>0</v>
      </c>
      <c r="F3928" s="11">
        <v>0</v>
      </c>
      <c r="G3928" s="11">
        <v>0</v>
      </c>
      <c r="H3928" s="11">
        <v>1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1">
        <v>0</v>
      </c>
      <c r="O3928" s="11">
        <v>0</v>
      </c>
      <c r="P3928" s="11">
        <v>0</v>
      </c>
      <c r="Q3928" s="11">
        <v>2016031322</v>
      </c>
      <c r="R3928" s="11">
        <v>22</v>
      </c>
    </row>
    <row r="3929" spans="1:18">
      <c r="A3929" t="str">
        <f t="shared" si="61"/>
        <v>22-2016031322-11_56_52</v>
      </c>
      <c r="B3929" s="11" t="s">
        <v>2917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1</v>
      </c>
      <c r="O3929" s="11">
        <v>0</v>
      </c>
      <c r="P3929" s="11">
        <v>0</v>
      </c>
      <c r="Q3929" s="11">
        <v>2016031322</v>
      </c>
      <c r="R3929" s="11">
        <v>22</v>
      </c>
    </row>
    <row r="3930" spans="1:18">
      <c r="A3930" t="str">
        <f t="shared" si="61"/>
        <v>22-2016031322-12_01_52</v>
      </c>
      <c r="B3930" s="11" t="s">
        <v>2918</v>
      </c>
      <c r="C3930" s="11">
        <v>0</v>
      </c>
      <c r="D3930" s="11">
        <v>0</v>
      </c>
      <c r="E3930" s="11">
        <v>0</v>
      </c>
      <c r="F3930" s="11">
        <v>1</v>
      </c>
      <c r="G3930" s="11">
        <v>0</v>
      </c>
      <c r="H3930" s="11">
        <v>0</v>
      </c>
      <c r="I3930" s="11">
        <v>0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11">
        <v>1</v>
      </c>
      <c r="Q3930" s="11">
        <v>2016031322</v>
      </c>
      <c r="R3930" s="11">
        <v>22</v>
      </c>
    </row>
    <row r="3931" spans="1:18">
      <c r="A3931" t="str">
        <f t="shared" si="61"/>
        <v>22-2016031322-12_06_52</v>
      </c>
      <c r="B3931" s="11" t="s">
        <v>2919</v>
      </c>
      <c r="C3931" s="11">
        <v>0</v>
      </c>
      <c r="D3931" s="11">
        <v>1</v>
      </c>
      <c r="E3931" s="11">
        <v>1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1</v>
      </c>
      <c r="L3931" s="11">
        <v>1</v>
      </c>
      <c r="M3931" s="11">
        <v>0</v>
      </c>
      <c r="N3931" s="11">
        <v>0</v>
      </c>
      <c r="O3931" s="11">
        <v>0</v>
      </c>
      <c r="P3931" s="11">
        <v>0</v>
      </c>
      <c r="Q3931" s="11">
        <v>2016031322</v>
      </c>
      <c r="R3931" s="11">
        <v>22</v>
      </c>
    </row>
    <row r="3932" spans="1:18">
      <c r="A3932" t="str">
        <f t="shared" si="61"/>
        <v>22-2016031322-12_11_51</v>
      </c>
      <c r="B3932" s="11" t="s">
        <v>2920</v>
      </c>
      <c r="C3932" s="11">
        <v>0</v>
      </c>
      <c r="D3932" s="11">
        <v>0</v>
      </c>
      <c r="E3932" s="11">
        <v>0</v>
      </c>
      <c r="F3932" s="11">
        <v>1</v>
      </c>
      <c r="G3932" s="11">
        <v>0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  <c r="P3932" s="11">
        <v>1</v>
      </c>
      <c r="Q3932" s="11">
        <v>2016031322</v>
      </c>
      <c r="R3932" s="11">
        <v>22</v>
      </c>
    </row>
    <row r="3933" spans="1:18">
      <c r="A3933" t="str">
        <f t="shared" si="61"/>
        <v>22-2016031322-12_16_51</v>
      </c>
      <c r="B3933" s="11" t="s">
        <v>2921</v>
      </c>
      <c r="C3933" s="11">
        <v>0</v>
      </c>
      <c r="D3933" s="11">
        <v>1</v>
      </c>
      <c r="E3933" s="11">
        <v>1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1</v>
      </c>
      <c r="L3933" s="11">
        <v>1</v>
      </c>
      <c r="M3933" s="11">
        <v>0</v>
      </c>
      <c r="N3933" s="11">
        <v>0</v>
      </c>
      <c r="O3933" s="11">
        <v>0</v>
      </c>
      <c r="P3933" s="11">
        <v>0</v>
      </c>
      <c r="Q3933" s="11">
        <v>2016031322</v>
      </c>
      <c r="R3933" s="11">
        <v>22</v>
      </c>
    </row>
    <row r="3934" spans="1:18">
      <c r="A3934" t="str">
        <f t="shared" si="61"/>
        <v>22-2016031322-12_21_50</v>
      </c>
      <c r="B3934" s="11" t="s">
        <v>2922</v>
      </c>
      <c r="C3934" s="11">
        <v>0</v>
      </c>
      <c r="D3934" s="11">
        <v>0</v>
      </c>
      <c r="E3934" s="11">
        <v>0</v>
      </c>
      <c r="F3934" s="11">
        <v>1</v>
      </c>
      <c r="G3934" s="11">
        <v>0</v>
      </c>
      <c r="H3934" s="11">
        <v>0</v>
      </c>
      <c r="I3934" s="11">
        <v>0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11">
        <v>0</v>
      </c>
      <c r="P3934" s="11">
        <v>1</v>
      </c>
      <c r="Q3934" s="11">
        <v>2016031322</v>
      </c>
      <c r="R3934" s="11">
        <v>22</v>
      </c>
    </row>
    <row r="3935" spans="1:18">
      <c r="A3935" t="str">
        <f t="shared" si="61"/>
        <v>22-2016031322-12_26_50</v>
      </c>
      <c r="B3935" s="11" t="s">
        <v>2923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1</v>
      </c>
      <c r="O3935" s="11">
        <v>0</v>
      </c>
      <c r="P3935" s="11">
        <v>0</v>
      </c>
      <c r="Q3935" s="11">
        <v>2016031322</v>
      </c>
      <c r="R3935" s="11">
        <v>22</v>
      </c>
    </row>
    <row r="3936" spans="1:18">
      <c r="A3936" t="str">
        <f t="shared" si="61"/>
        <v>22-2016031322-12_31_50</v>
      </c>
      <c r="B3936" s="11" t="s">
        <v>2924</v>
      </c>
      <c r="C3936" s="11">
        <v>0</v>
      </c>
      <c r="D3936" s="11">
        <v>0</v>
      </c>
      <c r="E3936" s="11">
        <v>0</v>
      </c>
      <c r="F3936" s="11">
        <v>1</v>
      </c>
      <c r="G3936" s="11">
        <v>0</v>
      </c>
      <c r="H3936" s="11">
        <v>0</v>
      </c>
      <c r="I3936" s="11">
        <v>0</v>
      </c>
      <c r="J3936" s="11">
        <v>0</v>
      </c>
      <c r="K3936" s="11">
        <v>0</v>
      </c>
      <c r="L3936" s="11">
        <v>0</v>
      </c>
      <c r="M3936" s="11">
        <v>0</v>
      </c>
      <c r="N3936" s="11">
        <v>0</v>
      </c>
      <c r="O3936" s="11">
        <v>0</v>
      </c>
      <c r="P3936" s="11">
        <v>1</v>
      </c>
      <c r="Q3936" s="11">
        <v>2016031322</v>
      </c>
      <c r="R3936" s="11">
        <v>22</v>
      </c>
    </row>
    <row r="3937" spans="1:18">
      <c r="A3937" t="str">
        <f t="shared" si="61"/>
        <v>22-2016031322-12_36_49</v>
      </c>
      <c r="B3937" s="11" t="s">
        <v>2925</v>
      </c>
      <c r="C3937" s="11">
        <v>0</v>
      </c>
      <c r="D3937" s="11">
        <v>0</v>
      </c>
      <c r="E3937" s="11">
        <v>0</v>
      </c>
      <c r="F3937" s="11">
        <v>1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1</v>
      </c>
      <c r="Q3937" s="11">
        <v>2016031322</v>
      </c>
      <c r="R3937" s="11">
        <v>22</v>
      </c>
    </row>
    <row r="3938" spans="1:18">
      <c r="A3938" t="str">
        <f t="shared" si="61"/>
        <v>22-2016031322-12_41_49</v>
      </c>
      <c r="B3938" s="11" t="s">
        <v>2926</v>
      </c>
      <c r="C3938" s="11">
        <v>0</v>
      </c>
      <c r="D3938" s="11">
        <v>0</v>
      </c>
      <c r="E3938" s="11">
        <v>0</v>
      </c>
      <c r="F3938" s="11">
        <v>1</v>
      </c>
      <c r="G3938" s="11">
        <v>0</v>
      </c>
      <c r="H3938" s="11">
        <v>0</v>
      </c>
      <c r="I3938" s="11">
        <v>0</v>
      </c>
      <c r="J3938" s="11">
        <v>0</v>
      </c>
      <c r="K3938" s="11">
        <v>0</v>
      </c>
      <c r="L3938" s="11">
        <v>0</v>
      </c>
      <c r="M3938" s="11">
        <v>0</v>
      </c>
      <c r="N3938" s="11">
        <v>0</v>
      </c>
      <c r="O3938" s="11">
        <v>0</v>
      </c>
      <c r="P3938" s="11">
        <v>1</v>
      </c>
      <c r="Q3938" s="11">
        <v>2016031322</v>
      </c>
      <c r="R3938" s="11">
        <v>22</v>
      </c>
    </row>
    <row r="3939" spans="1:18">
      <c r="A3939" t="str">
        <f t="shared" si="61"/>
        <v>22-2016031322-15_38_26</v>
      </c>
      <c r="B3939" s="11" t="s">
        <v>2927</v>
      </c>
      <c r="C3939" s="11">
        <v>0</v>
      </c>
      <c r="D3939" s="11">
        <v>0</v>
      </c>
      <c r="E3939" s="11">
        <v>0</v>
      </c>
      <c r="F3939" s="11">
        <v>1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1</v>
      </c>
      <c r="Q3939" s="11">
        <v>2016031322</v>
      </c>
      <c r="R3939" s="11">
        <v>22</v>
      </c>
    </row>
    <row r="3940" spans="1:18">
      <c r="A3940" t="str">
        <f t="shared" si="61"/>
        <v>22-2016031322-15_43_26</v>
      </c>
      <c r="B3940" s="11" t="s">
        <v>2928</v>
      </c>
      <c r="C3940" s="11">
        <v>0</v>
      </c>
      <c r="D3940" s="11">
        <v>0</v>
      </c>
      <c r="E3940" s="11">
        <v>0</v>
      </c>
      <c r="F3940" s="11">
        <v>0</v>
      </c>
      <c r="G3940" s="11">
        <v>0</v>
      </c>
      <c r="H3940" s="11">
        <v>0</v>
      </c>
      <c r="I3940" s="11">
        <v>0</v>
      </c>
      <c r="J3940" s="11">
        <v>0</v>
      </c>
      <c r="K3940" s="11">
        <v>0</v>
      </c>
      <c r="L3940" s="11">
        <v>0</v>
      </c>
      <c r="M3940" s="11">
        <v>0</v>
      </c>
      <c r="N3940" s="11">
        <v>1</v>
      </c>
      <c r="O3940" s="11">
        <v>0</v>
      </c>
      <c r="P3940" s="11">
        <v>0</v>
      </c>
      <c r="Q3940" s="11">
        <v>2016031322</v>
      </c>
      <c r="R3940" s="11">
        <v>22</v>
      </c>
    </row>
    <row r="3941" spans="1:18">
      <c r="A3941" t="str">
        <f t="shared" si="61"/>
        <v>22-2016031322-15_48_25</v>
      </c>
      <c r="B3941" s="11" t="s">
        <v>2929</v>
      </c>
      <c r="C3941" s="11">
        <v>0</v>
      </c>
      <c r="D3941" s="11">
        <v>0</v>
      </c>
      <c r="E3941" s="11">
        <v>0</v>
      </c>
      <c r="F3941" s="11">
        <v>1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1</v>
      </c>
      <c r="Q3941" s="11">
        <v>2016031322</v>
      </c>
      <c r="R3941" s="11">
        <v>22</v>
      </c>
    </row>
    <row r="3942" spans="1:18">
      <c r="A3942" t="str">
        <f t="shared" si="61"/>
        <v>22-2016031322-15_53_25</v>
      </c>
      <c r="B3942" s="11" t="s">
        <v>2930</v>
      </c>
      <c r="C3942" s="11">
        <v>0</v>
      </c>
      <c r="D3942" s="11">
        <v>0</v>
      </c>
      <c r="E3942" s="11">
        <v>0</v>
      </c>
      <c r="F3942" s="11">
        <v>1</v>
      </c>
      <c r="G3942" s="11">
        <v>0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  <c r="P3942" s="11">
        <v>1</v>
      </c>
      <c r="Q3942" s="11">
        <v>2016031322</v>
      </c>
      <c r="R3942" s="11">
        <v>22</v>
      </c>
    </row>
    <row r="3943" spans="1:18">
      <c r="A3943" t="str">
        <f t="shared" si="61"/>
        <v>22-2016031322-15_58_24</v>
      </c>
      <c r="B3943" s="11" t="s">
        <v>2931</v>
      </c>
      <c r="C3943" s="11">
        <v>0</v>
      </c>
      <c r="D3943" s="11">
        <v>0</v>
      </c>
      <c r="E3943" s="11">
        <v>0</v>
      </c>
      <c r="F3943" s="11">
        <v>1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1</v>
      </c>
      <c r="Q3943" s="11">
        <v>2016031322</v>
      </c>
      <c r="R3943" s="11">
        <v>22</v>
      </c>
    </row>
    <row r="3944" spans="1:18">
      <c r="A3944" t="str">
        <f t="shared" si="61"/>
        <v>22-2016031322-16_03_24</v>
      </c>
      <c r="B3944" s="11" t="s">
        <v>2932</v>
      </c>
      <c r="C3944" s="11">
        <v>0</v>
      </c>
      <c r="D3944" s="11">
        <v>0</v>
      </c>
      <c r="E3944" s="11">
        <v>0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1</v>
      </c>
      <c r="O3944" s="11">
        <v>0</v>
      </c>
      <c r="P3944" s="11">
        <v>0</v>
      </c>
      <c r="Q3944" s="11">
        <v>2016031322</v>
      </c>
      <c r="R3944" s="11">
        <v>22</v>
      </c>
    </row>
    <row r="3945" spans="1:18">
      <c r="A3945" t="str">
        <f t="shared" si="61"/>
        <v>22-2016031322-16_08_24</v>
      </c>
      <c r="B3945" s="11" t="s">
        <v>2933</v>
      </c>
      <c r="C3945" s="11">
        <v>0</v>
      </c>
      <c r="D3945" s="11">
        <v>0</v>
      </c>
      <c r="E3945" s="11">
        <v>0</v>
      </c>
      <c r="F3945" s="11">
        <v>1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1</v>
      </c>
      <c r="Q3945" s="11">
        <v>2016031322</v>
      </c>
      <c r="R3945" s="11">
        <v>22</v>
      </c>
    </row>
    <row r="3946" spans="1:18">
      <c r="A3946" t="str">
        <f t="shared" si="61"/>
        <v>22-2016031322-16_13_23</v>
      </c>
      <c r="B3946" s="11" t="s">
        <v>2934</v>
      </c>
      <c r="C3946" s="11">
        <v>0</v>
      </c>
      <c r="D3946" s="11">
        <v>0</v>
      </c>
      <c r="E3946" s="11">
        <v>0</v>
      </c>
      <c r="F3946" s="11">
        <v>1</v>
      </c>
      <c r="G3946" s="11">
        <v>0</v>
      </c>
      <c r="H3946" s="11">
        <v>0</v>
      </c>
      <c r="I3946" s="11">
        <v>0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11">
        <v>0</v>
      </c>
      <c r="P3946" s="11">
        <v>1</v>
      </c>
      <c r="Q3946" s="11">
        <v>2016031322</v>
      </c>
      <c r="R3946" s="11">
        <v>22</v>
      </c>
    </row>
    <row r="3947" spans="1:18">
      <c r="A3947" t="str">
        <f t="shared" si="61"/>
        <v>22-2016031322-16_18_23</v>
      </c>
      <c r="B3947" s="11" t="s">
        <v>2935</v>
      </c>
      <c r="C3947" s="11">
        <v>0</v>
      </c>
      <c r="D3947" s="11">
        <v>0</v>
      </c>
      <c r="E3947" s="11">
        <v>0</v>
      </c>
      <c r="F3947" s="11">
        <v>1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1</v>
      </c>
      <c r="Q3947" s="11">
        <v>2016031322</v>
      </c>
      <c r="R3947" s="11">
        <v>22</v>
      </c>
    </row>
    <row r="3948" spans="1:18">
      <c r="A3948" t="str">
        <f t="shared" si="61"/>
        <v>22-2016031322-16_23_22</v>
      </c>
      <c r="B3948" s="11" t="s">
        <v>2936</v>
      </c>
      <c r="C3948" s="11">
        <v>0</v>
      </c>
      <c r="D3948" s="11">
        <v>0</v>
      </c>
      <c r="E3948" s="11">
        <v>0</v>
      </c>
      <c r="F3948" s="11">
        <v>1</v>
      </c>
      <c r="G3948" s="11">
        <v>0</v>
      </c>
      <c r="H3948" s="11">
        <v>0</v>
      </c>
      <c r="I3948" s="11">
        <v>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11">
        <v>0</v>
      </c>
      <c r="P3948" s="11">
        <v>1</v>
      </c>
      <c r="Q3948" s="11">
        <v>2016031322</v>
      </c>
      <c r="R3948" s="11">
        <v>22</v>
      </c>
    </row>
    <row r="3949" spans="1:18">
      <c r="A3949" t="str">
        <f t="shared" si="61"/>
        <v>22-2016031322-16_28_22</v>
      </c>
      <c r="B3949" s="11" t="s">
        <v>2937</v>
      </c>
      <c r="C3949" s="11">
        <v>0</v>
      </c>
      <c r="D3949" s="11">
        <v>0</v>
      </c>
      <c r="E3949" s="11">
        <v>0</v>
      </c>
      <c r="F3949" s="11">
        <v>1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1</v>
      </c>
      <c r="Q3949" s="11">
        <v>2016031322</v>
      </c>
      <c r="R3949" s="11">
        <v>22</v>
      </c>
    </row>
    <row r="3950" spans="1:18">
      <c r="A3950" t="str">
        <f t="shared" si="61"/>
        <v>22-2016031322-16_33_22</v>
      </c>
      <c r="B3950" s="11" t="s">
        <v>2939</v>
      </c>
      <c r="C3950" s="11">
        <v>0</v>
      </c>
      <c r="D3950" s="11">
        <v>1</v>
      </c>
      <c r="E3950" s="11">
        <v>0</v>
      </c>
      <c r="F3950" s="11">
        <v>0</v>
      </c>
      <c r="G3950" s="11">
        <v>0</v>
      </c>
      <c r="H3950" s="11">
        <v>1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11">
        <v>0</v>
      </c>
      <c r="P3950" s="11">
        <v>0</v>
      </c>
      <c r="Q3950" s="11">
        <v>2016031322</v>
      </c>
      <c r="R3950" s="11">
        <v>22</v>
      </c>
    </row>
    <row r="3951" spans="1:18">
      <c r="A3951" t="str">
        <f t="shared" si="61"/>
        <v>22-2016031322-16_38_21</v>
      </c>
      <c r="B3951" s="11" t="s">
        <v>2940</v>
      </c>
      <c r="C3951" s="11">
        <v>0</v>
      </c>
      <c r="D3951" s="11">
        <v>1</v>
      </c>
      <c r="E3951" s="11">
        <v>0</v>
      </c>
      <c r="F3951" s="11">
        <v>0</v>
      </c>
      <c r="G3951" s="11">
        <v>0</v>
      </c>
      <c r="H3951" s="11">
        <v>1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2016031322</v>
      </c>
      <c r="R3951" s="11">
        <v>22</v>
      </c>
    </row>
    <row r="3952" spans="1:18">
      <c r="A3952" t="str">
        <f t="shared" si="61"/>
        <v>22-2016031322-18_07_17</v>
      </c>
      <c r="B3952" s="11" t="s">
        <v>2941</v>
      </c>
      <c r="C3952" s="11">
        <v>0</v>
      </c>
      <c r="D3952" s="11">
        <v>0</v>
      </c>
      <c r="E3952" s="11">
        <v>0</v>
      </c>
      <c r="F3952" s="11">
        <v>1</v>
      </c>
      <c r="G3952" s="11">
        <v>0</v>
      </c>
      <c r="H3952" s="11">
        <v>0</v>
      </c>
      <c r="I3952" s="11">
        <v>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11">
        <v>0</v>
      </c>
      <c r="P3952" s="11">
        <v>1</v>
      </c>
      <c r="Q3952" s="11">
        <v>2016031322</v>
      </c>
      <c r="R3952" s="11">
        <v>22</v>
      </c>
    </row>
    <row r="3953" spans="1:18">
      <c r="A3953" t="str">
        <f t="shared" si="61"/>
        <v>22-2016031322-18_12_17</v>
      </c>
      <c r="B3953" s="11" t="s">
        <v>2943</v>
      </c>
      <c r="C3953" s="11">
        <v>0</v>
      </c>
      <c r="D3953" s="11">
        <v>0</v>
      </c>
      <c r="E3953" s="11">
        <v>0</v>
      </c>
      <c r="F3953" s="11">
        <v>1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1</v>
      </c>
      <c r="Q3953" s="11">
        <v>2016031322</v>
      </c>
      <c r="R3953" s="11">
        <v>22</v>
      </c>
    </row>
    <row r="3954" spans="1:18">
      <c r="A3954" t="str">
        <f t="shared" si="61"/>
        <v>22-2016031322-18_17_17</v>
      </c>
      <c r="B3954" s="11" t="s">
        <v>5663</v>
      </c>
      <c r="C3954" s="11">
        <v>0</v>
      </c>
      <c r="D3954" s="11">
        <v>0</v>
      </c>
      <c r="E3954" s="11">
        <v>0</v>
      </c>
      <c r="F3954" s="11">
        <v>0</v>
      </c>
      <c r="G3954" s="11">
        <v>0</v>
      </c>
      <c r="H3954" s="11">
        <v>0</v>
      </c>
      <c r="I3954" s="11">
        <v>0</v>
      </c>
      <c r="J3954" s="11">
        <v>0</v>
      </c>
      <c r="K3954" s="11">
        <v>0</v>
      </c>
      <c r="L3954" s="11">
        <v>0</v>
      </c>
      <c r="M3954" s="11">
        <v>0</v>
      </c>
      <c r="N3954" s="11">
        <v>0</v>
      </c>
      <c r="O3954" s="11">
        <v>1</v>
      </c>
      <c r="P3954" s="11">
        <v>0</v>
      </c>
      <c r="Q3954" s="11">
        <v>2016031322</v>
      </c>
      <c r="R3954" s="11">
        <v>22</v>
      </c>
    </row>
    <row r="3955" spans="1:18">
      <c r="A3955" t="str">
        <f t="shared" si="61"/>
        <v>22-2016031322-19_26_28</v>
      </c>
      <c r="B3955" s="11" t="s">
        <v>2944</v>
      </c>
      <c r="C3955" s="11">
        <v>0</v>
      </c>
      <c r="D3955" s="11">
        <v>0</v>
      </c>
      <c r="E3955" s="11">
        <v>0</v>
      </c>
      <c r="F3955" s="11">
        <v>1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1</v>
      </c>
      <c r="Q3955" s="11">
        <v>2016031322</v>
      </c>
      <c r="R3955" s="11">
        <v>22</v>
      </c>
    </row>
    <row r="3956" spans="1:18">
      <c r="A3956" t="str">
        <f t="shared" si="61"/>
        <v>22-2016031322-19_31_28</v>
      </c>
      <c r="B3956" s="11" t="s">
        <v>2945</v>
      </c>
      <c r="C3956" s="11">
        <v>0</v>
      </c>
      <c r="D3956" s="11">
        <v>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1">
        <v>0</v>
      </c>
      <c r="L3956" s="11">
        <v>0</v>
      </c>
      <c r="M3956" s="11">
        <v>0</v>
      </c>
      <c r="N3956" s="11">
        <v>1</v>
      </c>
      <c r="O3956" s="11">
        <v>0</v>
      </c>
      <c r="P3956" s="11">
        <v>0</v>
      </c>
      <c r="Q3956" s="11">
        <v>2016031322</v>
      </c>
      <c r="R3956" s="11">
        <v>22</v>
      </c>
    </row>
    <row r="3957" spans="1:18">
      <c r="A3957" t="str">
        <f t="shared" si="61"/>
        <v>22-2016031322-19_36_27</v>
      </c>
      <c r="B3957" s="11" t="s">
        <v>2946</v>
      </c>
      <c r="C3957" s="11">
        <v>0</v>
      </c>
      <c r="D3957" s="11">
        <v>0</v>
      </c>
      <c r="E3957" s="11">
        <v>0</v>
      </c>
      <c r="F3957" s="11">
        <v>1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1</v>
      </c>
      <c r="Q3957" s="11">
        <v>2016031322</v>
      </c>
      <c r="R3957" s="11">
        <v>22</v>
      </c>
    </row>
    <row r="3958" spans="1:18">
      <c r="A3958" t="str">
        <f t="shared" si="61"/>
        <v>22-2016031322-19_41_27</v>
      </c>
      <c r="B3958" s="11" t="s">
        <v>2947</v>
      </c>
      <c r="C3958" s="11">
        <v>0</v>
      </c>
      <c r="D3958" s="11">
        <v>0</v>
      </c>
      <c r="E3958" s="11">
        <v>0</v>
      </c>
      <c r="F3958" s="11">
        <v>1</v>
      </c>
      <c r="G3958" s="11">
        <v>0</v>
      </c>
      <c r="H3958" s="11">
        <v>0</v>
      </c>
      <c r="I3958" s="11">
        <v>0</v>
      </c>
      <c r="J3958" s="11">
        <v>0</v>
      </c>
      <c r="K3958" s="11">
        <v>0</v>
      </c>
      <c r="L3958" s="11">
        <v>0</v>
      </c>
      <c r="M3958" s="11">
        <v>0</v>
      </c>
      <c r="N3958" s="11">
        <v>0</v>
      </c>
      <c r="O3958" s="11">
        <v>0</v>
      </c>
      <c r="P3958" s="11">
        <v>1</v>
      </c>
      <c r="Q3958" s="11">
        <v>2016031322</v>
      </c>
      <c r="R3958" s="11">
        <v>22</v>
      </c>
    </row>
    <row r="3959" spans="1:18">
      <c r="A3959" t="str">
        <f t="shared" si="61"/>
        <v>22-2016031322-19_46_27</v>
      </c>
      <c r="B3959" s="11" t="s">
        <v>2948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1</v>
      </c>
      <c r="O3959" s="11">
        <v>0</v>
      </c>
      <c r="P3959" s="11">
        <v>0</v>
      </c>
      <c r="Q3959" s="11">
        <v>2016031322</v>
      </c>
      <c r="R3959" s="11">
        <v>22</v>
      </c>
    </row>
    <row r="3960" spans="1:18">
      <c r="A3960" t="str">
        <f t="shared" si="61"/>
        <v>22-2016031322-20_46_14</v>
      </c>
      <c r="B3960" s="11" t="s">
        <v>5664</v>
      </c>
      <c r="C3960" s="11">
        <v>0</v>
      </c>
      <c r="D3960" s="11">
        <v>0</v>
      </c>
      <c r="E3960" s="11">
        <v>0</v>
      </c>
      <c r="F3960" s="11">
        <v>0</v>
      </c>
      <c r="G3960" s="11">
        <v>0</v>
      </c>
      <c r="H3960" s="11">
        <v>0</v>
      </c>
      <c r="I3960" s="11">
        <v>0</v>
      </c>
      <c r="J3960" s="11">
        <v>0</v>
      </c>
      <c r="K3960" s="11">
        <v>0</v>
      </c>
      <c r="L3960" s="11">
        <v>0</v>
      </c>
      <c r="M3960" s="11">
        <v>0</v>
      </c>
      <c r="N3960" s="11">
        <v>0</v>
      </c>
      <c r="O3960" s="11">
        <v>1</v>
      </c>
      <c r="P3960" s="11">
        <v>0</v>
      </c>
      <c r="Q3960" s="11">
        <v>2016031322</v>
      </c>
      <c r="R3960" s="11">
        <v>22</v>
      </c>
    </row>
    <row r="3961" spans="1:18">
      <c r="A3961" t="str">
        <f t="shared" si="61"/>
        <v>22-2016031322-20_51_14</v>
      </c>
      <c r="B3961" s="11" t="s">
        <v>2949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1</v>
      </c>
      <c r="O3961" s="11">
        <v>0</v>
      </c>
      <c r="P3961" s="11">
        <v>0</v>
      </c>
      <c r="Q3961" s="11">
        <v>2016031322</v>
      </c>
      <c r="R3961" s="11">
        <v>22</v>
      </c>
    </row>
    <row r="3962" spans="1:18">
      <c r="A3962" t="str">
        <f t="shared" si="61"/>
        <v>22-2016031322-20_56_13</v>
      </c>
      <c r="B3962" s="11" t="s">
        <v>2950</v>
      </c>
      <c r="C3962" s="11">
        <v>0</v>
      </c>
      <c r="D3962" s="11">
        <v>0</v>
      </c>
      <c r="E3962" s="11">
        <v>0</v>
      </c>
      <c r="F3962" s="11">
        <v>0</v>
      </c>
      <c r="G3962" s="11">
        <v>0</v>
      </c>
      <c r="H3962" s="11">
        <v>0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1">
        <v>1</v>
      </c>
      <c r="O3962" s="11">
        <v>0</v>
      </c>
      <c r="P3962" s="11">
        <v>0</v>
      </c>
      <c r="Q3962" s="11">
        <v>2016031322</v>
      </c>
      <c r="R3962" s="11">
        <v>22</v>
      </c>
    </row>
    <row r="3963" spans="1:18">
      <c r="A3963" t="str">
        <f t="shared" si="61"/>
        <v>22-2016031322-21_01_13</v>
      </c>
      <c r="B3963" s="11" t="s">
        <v>2951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1</v>
      </c>
      <c r="O3963" s="11">
        <v>0</v>
      </c>
      <c r="P3963" s="11">
        <v>0</v>
      </c>
      <c r="Q3963" s="11">
        <v>2016031322</v>
      </c>
      <c r="R3963" s="11">
        <v>22</v>
      </c>
    </row>
    <row r="3964" spans="1:18">
      <c r="A3964" t="str">
        <f t="shared" si="61"/>
        <v>22-2016031322-21_06_13</v>
      </c>
      <c r="B3964" s="11" t="s">
        <v>2952</v>
      </c>
      <c r="C3964" s="11">
        <v>0</v>
      </c>
      <c r="D3964" s="11">
        <v>0</v>
      </c>
      <c r="E3964" s="11">
        <v>0</v>
      </c>
      <c r="F3964" s="11">
        <v>1</v>
      </c>
      <c r="G3964" s="11">
        <v>0</v>
      </c>
      <c r="H3964" s="11">
        <v>0</v>
      </c>
      <c r="I3964" s="11">
        <v>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11">
        <v>0</v>
      </c>
      <c r="P3964" s="11">
        <v>1</v>
      </c>
      <c r="Q3964" s="11">
        <v>2016031322</v>
      </c>
      <c r="R3964" s="11">
        <v>22</v>
      </c>
    </row>
    <row r="3965" spans="1:18">
      <c r="A3965" t="str">
        <f t="shared" si="61"/>
        <v>22-2016031322-21_11_12</v>
      </c>
      <c r="B3965" s="11" t="s">
        <v>2953</v>
      </c>
      <c r="C3965" s="11">
        <v>0</v>
      </c>
      <c r="D3965" s="11">
        <v>0</v>
      </c>
      <c r="E3965" s="11">
        <v>0</v>
      </c>
      <c r="F3965" s="11">
        <v>1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1</v>
      </c>
      <c r="Q3965" s="11">
        <v>2016031322</v>
      </c>
      <c r="R3965" s="11">
        <v>22</v>
      </c>
    </row>
    <row r="3966" spans="1:18">
      <c r="A3966" t="str">
        <f t="shared" si="61"/>
        <v>22-2016031322-21_16_12</v>
      </c>
      <c r="B3966" s="11" t="s">
        <v>2954</v>
      </c>
      <c r="C3966" s="11">
        <v>0</v>
      </c>
      <c r="D3966" s="11">
        <v>0</v>
      </c>
      <c r="E3966" s="11">
        <v>0</v>
      </c>
      <c r="F3966" s="11">
        <v>0</v>
      </c>
      <c r="G3966" s="11">
        <v>0</v>
      </c>
      <c r="H3966" s="11">
        <v>0</v>
      </c>
      <c r="I3966" s="11">
        <v>0</v>
      </c>
      <c r="J3966" s="11">
        <v>0</v>
      </c>
      <c r="K3966" s="11">
        <v>0</v>
      </c>
      <c r="L3966" s="11">
        <v>0</v>
      </c>
      <c r="M3966" s="11">
        <v>0</v>
      </c>
      <c r="N3966" s="11">
        <v>1</v>
      </c>
      <c r="O3966" s="11">
        <v>0</v>
      </c>
      <c r="P3966" s="11">
        <v>0</v>
      </c>
      <c r="Q3966" s="11">
        <v>2016031322</v>
      </c>
      <c r="R3966" s="11">
        <v>22</v>
      </c>
    </row>
    <row r="3967" spans="1:18">
      <c r="A3967" t="str">
        <f t="shared" si="61"/>
        <v>22-2016031322-21_21_11</v>
      </c>
      <c r="B3967" s="11" t="s">
        <v>2955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1</v>
      </c>
      <c r="O3967" s="11">
        <v>0</v>
      </c>
      <c r="P3967" s="11">
        <v>0</v>
      </c>
      <c r="Q3967" s="11">
        <v>2016031322</v>
      </c>
      <c r="R3967" s="11">
        <v>22</v>
      </c>
    </row>
    <row r="3968" spans="1:18">
      <c r="A3968" t="str">
        <f t="shared" si="61"/>
        <v>22-2016031422-10_06_29</v>
      </c>
      <c r="B3968" s="11" t="s">
        <v>2956</v>
      </c>
      <c r="C3968" s="11">
        <v>0</v>
      </c>
      <c r="D3968" s="11">
        <v>0</v>
      </c>
      <c r="E3968" s="11">
        <v>0</v>
      </c>
      <c r="F3968" s="11">
        <v>1</v>
      </c>
      <c r="G3968" s="11">
        <v>0</v>
      </c>
      <c r="H3968" s="11">
        <v>0</v>
      </c>
      <c r="I3968" s="11">
        <v>0</v>
      </c>
      <c r="J3968" s="11">
        <v>0</v>
      </c>
      <c r="K3968" s="11">
        <v>0</v>
      </c>
      <c r="L3968" s="11">
        <v>0</v>
      </c>
      <c r="M3968" s="11">
        <v>0</v>
      </c>
      <c r="N3968" s="11">
        <v>0</v>
      </c>
      <c r="O3968" s="11">
        <v>0</v>
      </c>
      <c r="P3968" s="11">
        <v>1</v>
      </c>
      <c r="Q3968" s="11">
        <v>2016031422</v>
      </c>
      <c r="R3968" s="11">
        <v>22</v>
      </c>
    </row>
    <row r="3969" spans="1:18">
      <c r="A3969" t="str">
        <f t="shared" si="61"/>
        <v>22-2016031422-10_11_28</v>
      </c>
      <c r="B3969" s="11" t="s">
        <v>2957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1</v>
      </c>
      <c r="O3969" s="11">
        <v>0</v>
      </c>
      <c r="P3969" s="11">
        <v>0</v>
      </c>
      <c r="Q3969" s="11">
        <v>2016031422</v>
      </c>
      <c r="R3969" s="11">
        <v>22</v>
      </c>
    </row>
    <row r="3970" spans="1:18">
      <c r="A3970" t="str">
        <f t="shared" ref="A3970:A4033" si="62">R3970&amp;"-"&amp;Q3970&amp;"-"&amp;B3970</f>
        <v>22-2016031422-10_16_28</v>
      </c>
      <c r="B3970" s="11" t="s">
        <v>2958</v>
      </c>
      <c r="C3970" s="11">
        <v>0</v>
      </c>
      <c r="D3970" s="11">
        <v>0</v>
      </c>
      <c r="E3970" s="11">
        <v>0</v>
      </c>
      <c r="F3970" s="11">
        <v>0</v>
      </c>
      <c r="G3970" s="11">
        <v>0</v>
      </c>
      <c r="H3970" s="11">
        <v>0</v>
      </c>
      <c r="I3970" s="11">
        <v>0</v>
      </c>
      <c r="J3970" s="11">
        <v>0</v>
      </c>
      <c r="K3970" s="11">
        <v>0</v>
      </c>
      <c r="L3970" s="11">
        <v>0</v>
      </c>
      <c r="M3970" s="11">
        <v>0</v>
      </c>
      <c r="N3970" s="11">
        <v>1</v>
      </c>
      <c r="O3970" s="11">
        <v>0</v>
      </c>
      <c r="P3970" s="11">
        <v>0</v>
      </c>
      <c r="Q3970" s="11">
        <v>2016031422</v>
      </c>
      <c r="R3970" s="11">
        <v>22</v>
      </c>
    </row>
    <row r="3971" spans="1:18">
      <c r="A3971" t="str">
        <f t="shared" si="62"/>
        <v>22-2016031422-10_21_27</v>
      </c>
      <c r="B3971" s="11" t="s">
        <v>2959</v>
      </c>
      <c r="C3971" s="11">
        <v>0</v>
      </c>
      <c r="D3971" s="11">
        <v>0</v>
      </c>
      <c r="E3971" s="11">
        <v>0</v>
      </c>
      <c r="F3971" s="11">
        <v>1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1</v>
      </c>
      <c r="Q3971" s="11">
        <v>2016031422</v>
      </c>
      <c r="R3971" s="11">
        <v>22</v>
      </c>
    </row>
    <row r="3972" spans="1:18">
      <c r="A3972" t="str">
        <f t="shared" si="62"/>
        <v>22-2016031422-10_26_27</v>
      </c>
      <c r="B3972" s="11" t="s">
        <v>2961</v>
      </c>
      <c r="C3972" s="11">
        <v>0</v>
      </c>
      <c r="D3972" s="11">
        <v>0</v>
      </c>
      <c r="E3972" s="11">
        <v>0</v>
      </c>
      <c r="F3972" s="11">
        <v>1</v>
      </c>
      <c r="G3972" s="11">
        <v>0</v>
      </c>
      <c r="H3972" s="11">
        <v>0</v>
      </c>
      <c r="I3972" s="11">
        <v>0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11">
        <v>0</v>
      </c>
      <c r="P3972" s="11">
        <v>1</v>
      </c>
      <c r="Q3972" s="11">
        <v>2016031422</v>
      </c>
      <c r="R3972" s="11">
        <v>22</v>
      </c>
    </row>
    <row r="3973" spans="1:18">
      <c r="A3973" t="str">
        <f t="shared" si="62"/>
        <v>22-2016031422-10_31_27</v>
      </c>
      <c r="B3973" s="11" t="s">
        <v>2962</v>
      </c>
      <c r="C3973" s="11">
        <v>0</v>
      </c>
      <c r="D3973" s="11">
        <v>0</v>
      </c>
      <c r="E3973" s="11">
        <v>0</v>
      </c>
      <c r="F3973" s="11">
        <v>1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1</v>
      </c>
      <c r="Q3973" s="11">
        <v>2016031422</v>
      </c>
      <c r="R3973" s="11">
        <v>22</v>
      </c>
    </row>
    <row r="3974" spans="1:18">
      <c r="A3974" t="str">
        <f t="shared" si="62"/>
        <v>22-2016031422-10_36_26</v>
      </c>
      <c r="B3974" s="11" t="s">
        <v>2963</v>
      </c>
      <c r="C3974" s="11">
        <v>0</v>
      </c>
      <c r="D3974" s="11">
        <v>0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1">
        <v>1</v>
      </c>
      <c r="O3974" s="11">
        <v>0</v>
      </c>
      <c r="P3974" s="11">
        <v>0</v>
      </c>
      <c r="Q3974" s="11">
        <v>2016031422</v>
      </c>
      <c r="R3974" s="11">
        <v>22</v>
      </c>
    </row>
    <row r="3975" spans="1:18">
      <c r="A3975" t="str">
        <f t="shared" si="62"/>
        <v>22-2016031422-10_41_26</v>
      </c>
      <c r="B3975" s="11" t="s">
        <v>2964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1</v>
      </c>
      <c r="O3975" s="11">
        <v>0</v>
      </c>
      <c r="P3975" s="11">
        <v>0</v>
      </c>
      <c r="Q3975" s="11">
        <v>2016031422</v>
      </c>
      <c r="R3975" s="11">
        <v>22</v>
      </c>
    </row>
    <row r="3976" spans="1:18">
      <c r="A3976" t="str">
        <f t="shared" si="62"/>
        <v>22-2016031422-10_46_25</v>
      </c>
      <c r="B3976" s="11" t="s">
        <v>2965</v>
      </c>
      <c r="C3976" s="11">
        <v>1</v>
      </c>
      <c r="D3976" s="11">
        <v>1</v>
      </c>
      <c r="E3976" s="11">
        <v>1</v>
      </c>
      <c r="F3976" s="11">
        <v>0</v>
      </c>
      <c r="G3976" s="11">
        <v>0</v>
      </c>
      <c r="H3976" s="11">
        <v>0</v>
      </c>
      <c r="I3976" s="11">
        <v>0</v>
      </c>
      <c r="J3976" s="11">
        <v>1</v>
      </c>
      <c r="K3976" s="11">
        <v>1</v>
      </c>
      <c r="L3976" s="11">
        <v>1</v>
      </c>
      <c r="M3976" s="11">
        <v>0</v>
      </c>
      <c r="N3976" s="11">
        <v>0</v>
      </c>
      <c r="O3976" s="11">
        <v>0</v>
      </c>
      <c r="P3976" s="11">
        <v>0</v>
      </c>
      <c r="Q3976" s="11">
        <v>2016031422</v>
      </c>
      <c r="R3976" s="11">
        <v>22</v>
      </c>
    </row>
    <row r="3977" spans="1:18">
      <c r="A3977" t="str">
        <f t="shared" si="62"/>
        <v>22-2016031422-10_52_48</v>
      </c>
      <c r="B3977" s="11" t="s">
        <v>2966</v>
      </c>
      <c r="C3977" s="11">
        <v>1</v>
      </c>
      <c r="D3977" s="11">
        <v>1</v>
      </c>
      <c r="E3977" s="11">
        <v>1</v>
      </c>
      <c r="F3977" s="11">
        <v>0</v>
      </c>
      <c r="G3977" s="11">
        <v>0</v>
      </c>
      <c r="H3977" s="11">
        <v>0</v>
      </c>
      <c r="I3977" s="11">
        <v>0</v>
      </c>
      <c r="J3977" s="11">
        <v>1</v>
      </c>
      <c r="K3977" s="11">
        <v>1</v>
      </c>
      <c r="L3977" s="11">
        <v>1</v>
      </c>
      <c r="M3977" s="11">
        <v>0</v>
      </c>
      <c r="N3977" s="11">
        <v>0</v>
      </c>
      <c r="O3977" s="11">
        <v>0</v>
      </c>
      <c r="P3977" s="11">
        <v>0</v>
      </c>
      <c r="Q3977" s="11">
        <v>2016031422</v>
      </c>
      <c r="R3977" s="11">
        <v>22</v>
      </c>
    </row>
    <row r="3978" spans="1:18">
      <c r="A3978" t="str">
        <f t="shared" si="62"/>
        <v>22-2016031422-10_57_48</v>
      </c>
      <c r="B3978" s="11" t="s">
        <v>2967</v>
      </c>
      <c r="C3978" s="11">
        <v>0</v>
      </c>
      <c r="D3978" s="11">
        <v>0</v>
      </c>
      <c r="E3978" s="11">
        <v>0</v>
      </c>
      <c r="F3978" s="11">
        <v>1</v>
      </c>
      <c r="G3978" s="11">
        <v>0</v>
      </c>
      <c r="H3978" s="11">
        <v>0</v>
      </c>
      <c r="I3978" s="11">
        <v>0</v>
      </c>
      <c r="J3978" s="11">
        <v>0</v>
      </c>
      <c r="K3978" s="11">
        <v>0</v>
      </c>
      <c r="L3978" s="11">
        <v>0</v>
      </c>
      <c r="M3978" s="11">
        <v>0</v>
      </c>
      <c r="N3978" s="11">
        <v>0</v>
      </c>
      <c r="O3978" s="11">
        <v>0</v>
      </c>
      <c r="P3978" s="11">
        <v>1</v>
      </c>
      <c r="Q3978" s="11">
        <v>2016031422</v>
      </c>
      <c r="R3978" s="11">
        <v>22</v>
      </c>
    </row>
    <row r="3979" spans="1:18">
      <c r="A3979" t="str">
        <f t="shared" si="62"/>
        <v>22-2016031422-11_02_47</v>
      </c>
      <c r="B3979" s="11" t="s">
        <v>2968</v>
      </c>
      <c r="C3979" s="11">
        <v>1</v>
      </c>
      <c r="D3979" s="11">
        <v>1</v>
      </c>
      <c r="E3979" s="11">
        <v>1</v>
      </c>
      <c r="F3979" s="11">
        <v>0</v>
      </c>
      <c r="G3979" s="11">
        <v>0</v>
      </c>
      <c r="H3979" s="11">
        <v>0</v>
      </c>
      <c r="I3979" s="11">
        <v>0</v>
      </c>
      <c r="J3979" s="11">
        <v>1</v>
      </c>
      <c r="K3979" s="11">
        <v>1</v>
      </c>
      <c r="L3979" s="11">
        <v>1</v>
      </c>
      <c r="M3979" s="11">
        <v>0</v>
      </c>
      <c r="N3979" s="11">
        <v>0</v>
      </c>
      <c r="O3979" s="11">
        <v>0</v>
      </c>
      <c r="P3979" s="11">
        <v>0</v>
      </c>
      <c r="Q3979" s="11">
        <v>2016031422</v>
      </c>
      <c r="R3979" s="11">
        <v>22</v>
      </c>
    </row>
    <row r="3980" spans="1:18">
      <c r="A3980" t="str">
        <f t="shared" si="62"/>
        <v>22-2016031422-11_07_47</v>
      </c>
      <c r="B3980" s="11" t="s">
        <v>2969</v>
      </c>
      <c r="C3980" s="11">
        <v>0</v>
      </c>
      <c r="D3980" s="11">
        <v>1</v>
      </c>
      <c r="E3980" s="11">
        <v>0</v>
      </c>
      <c r="F3980" s="11">
        <v>0</v>
      </c>
      <c r="G3980" s="11">
        <v>0</v>
      </c>
      <c r="H3980" s="11">
        <v>1</v>
      </c>
      <c r="I3980" s="11">
        <v>0</v>
      </c>
      <c r="J3980" s="11">
        <v>0</v>
      </c>
      <c r="K3980" s="11">
        <v>0</v>
      </c>
      <c r="L3980" s="11">
        <v>0</v>
      </c>
      <c r="M3980" s="11">
        <v>0</v>
      </c>
      <c r="N3980" s="11">
        <v>0</v>
      </c>
      <c r="O3980" s="11">
        <v>0</v>
      </c>
      <c r="P3980" s="11">
        <v>0</v>
      </c>
      <c r="Q3980" s="11">
        <v>2016031422</v>
      </c>
      <c r="R3980" s="11">
        <v>22</v>
      </c>
    </row>
    <row r="3981" spans="1:18">
      <c r="A3981" t="str">
        <f t="shared" si="62"/>
        <v>22-2016031422-11_12_46</v>
      </c>
      <c r="B3981" s="11" t="s">
        <v>2970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1</v>
      </c>
      <c r="O3981" s="11">
        <v>0</v>
      </c>
      <c r="P3981" s="11">
        <v>0</v>
      </c>
      <c r="Q3981" s="11">
        <v>2016031422</v>
      </c>
      <c r="R3981" s="11">
        <v>22</v>
      </c>
    </row>
    <row r="3982" spans="1:18">
      <c r="A3982" t="str">
        <f t="shared" si="62"/>
        <v>22-2016031422-11_17_46</v>
      </c>
      <c r="B3982" s="11" t="s">
        <v>2971</v>
      </c>
      <c r="C3982" s="11">
        <v>0</v>
      </c>
      <c r="D3982" s="11">
        <v>0</v>
      </c>
      <c r="E3982" s="11">
        <v>0</v>
      </c>
      <c r="F3982" s="11">
        <v>1</v>
      </c>
      <c r="G3982" s="11">
        <v>0</v>
      </c>
      <c r="H3982" s="11">
        <v>0</v>
      </c>
      <c r="I3982" s="11">
        <v>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11">
        <v>1</v>
      </c>
      <c r="Q3982" s="11">
        <v>2016031422</v>
      </c>
      <c r="R3982" s="11">
        <v>22</v>
      </c>
    </row>
    <row r="3983" spans="1:18">
      <c r="A3983" t="str">
        <f t="shared" si="62"/>
        <v>22-2016031422-11_22_46</v>
      </c>
      <c r="B3983" s="11" t="s">
        <v>2972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1</v>
      </c>
      <c r="O3983" s="11">
        <v>0</v>
      </c>
      <c r="P3983" s="11">
        <v>0</v>
      </c>
      <c r="Q3983" s="11">
        <v>2016031422</v>
      </c>
      <c r="R3983" s="11">
        <v>22</v>
      </c>
    </row>
    <row r="3984" spans="1:18">
      <c r="A3984" t="str">
        <f t="shared" si="62"/>
        <v>22-2016031422-11_27_45</v>
      </c>
      <c r="B3984" s="11" t="s">
        <v>2973</v>
      </c>
      <c r="C3984" s="11">
        <v>0</v>
      </c>
      <c r="D3984" s="11">
        <v>0</v>
      </c>
      <c r="E3984" s="11">
        <v>0</v>
      </c>
      <c r="F3984" s="11">
        <v>0</v>
      </c>
      <c r="G3984" s="11">
        <v>0</v>
      </c>
      <c r="H3984" s="11">
        <v>0</v>
      </c>
      <c r="I3984" s="11">
        <v>0</v>
      </c>
      <c r="J3984" s="11">
        <v>0</v>
      </c>
      <c r="K3984" s="11">
        <v>0</v>
      </c>
      <c r="L3984" s="11">
        <v>0</v>
      </c>
      <c r="M3984" s="11">
        <v>0</v>
      </c>
      <c r="N3984" s="11">
        <v>1</v>
      </c>
      <c r="O3984" s="11">
        <v>0</v>
      </c>
      <c r="P3984" s="11">
        <v>0</v>
      </c>
      <c r="Q3984" s="11">
        <v>2016031422</v>
      </c>
      <c r="R3984" s="11">
        <v>22</v>
      </c>
    </row>
    <row r="3985" spans="1:18">
      <c r="A3985" t="str">
        <f t="shared" si="62"/>
        <v>22-2016031422-11_32_45</v>
      </c>
      <c r="B3985" s="11" t="s">
        <v>2974</v>
      </c>
      <c r="C3985" s="11">
        <v>0</v>
      </c>
      <c r="D3985" s="11">
        <v>0</v>
      </c>
      <c r="E3985" s="11">
        <v>0</v>
      </c>
      <c r="F3985" s="11">
        <v>1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1</v>
      </c>
      <c r="Q3985" s="11">
        <v>2016031422</v>
      </c>
      <c r="R3985" s="11">
        <v>22</v>
      </c>
    </row>
    <row r="3986" spans="1:18">
      <c r="A3986" t="str">
        <f t="shared" si="62"/>
        <v>22-2016031422-11_37_44</v>
      </c>
      <c r="B3986" s="11" t="s">
        <v>2976</v>
      </c>
      <c r="C3986" s="11">
        <v>0</v>
      </c>
      <c r="D3986" s="11">
        <v>0</v>
      </c>
      <c r="E3986" s="11">
        <v>0</v>
      </c>
      <c r="F3986" s="11">
        <v>1</v>
      </c>
      <c r="G3986" s="11">
        <v>0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  <c r="P3986" s="11">
        <v>1</v>
      </c>
      <c r="Q3986" s="11">
        <v>2016031422</v>
      </c>
      <c r="R3986" s="11">
        <v>22</v>
      </c>
    </row>
    <row r="3987" spans="1:18">
      <c r="A3987" t="str">
        <f t="shared" si="62"/>
        <v>22-2016031422-11_42_44</v>
      </c>
      <c r="B3987" s="11" t="s">
        <v>2977</v>
      </c>
      <c r="C3987" s="11">
        <v>0</v>
      </c>
      <c r="D3987" s="11">
        <v>0</v>
      </c>
      <c r="E3987" s="11">
        <v>0</v>
      </c>
      <c r="F3987" s="11">
        <v>1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1</v>
      </c>
      <c r="Q3987" s="11">
        <v>2016031422</v>
      </c>
      <c r="R3987" s="11">
        <v>22</v>
      </c>
    </row>
    <row r="3988" spans="1:18">
      <c r="A3988" t="str">
        <f t="shared" si="62"/>
        <v>22-2016031422-11_47_44</v>
      </c>
      <c r="B3988" s="11" t="s">
        <v>2978</v>
      </c>
      <c r="C3988" s="11">
        <v>0</v>
      </c>
      <c r="D3988" s="11">
        <v>0</v>
      </c>
      <c r="E3988" s="11">
        <v>0</v>
      </c>
      <c r="F3988" s="11">
        <v>1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1</v>
      </c>
      <c r="Q3988" s="11">
        <v>2016031422</v>
      </c>
      <c r="R3988" s="11">
        <v>22</v>
      </c>
    </row>
    <row r="3989" spans="1:18">
      <c r="A3989" t="str">
        <f t="shared" si="62"/>
        <v>22-2016031422-11_52_43</v>
      </c>
      <c r="B3989" s="11" t="s">
        <v>2979</v>
      </c>
      <c r="C3989" s="11">
        <v>0</v>
      </c>
      <c r="D3989" s="11">
        <v>0</v>
      </c>
      <c r="E3989" s="11">
        <v>0</v>
      </c>
      <c r="F3989" s="11">
        <v>1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1</v>
      </c>
      <c r="Q3989" s="11">
        <v>2016031422</v>
      </c>
      <c r="R3989" s="11">
        <v>22</v>
      </c>
    </row>
    <row r="3990" spans="1:18">
      <c r="A3990" t="str">
        <f t="shared" si="62"/>
        <v>22-2016031422-11_57_43</v>
      </c>
      <c r="B3990" s="11" t="s">
        <v>2980</v>
      </c>
      <c r="C3990" s="11">
        <v>0</v>
      </c>
      <c r="D3990" s="11">
        <v>0</v>
      </c>
      <c r="E3990" s="11">
        <v>0</v>
      </c>
      <c r="F3990" s="11">
        <v>1</v>
      </c>
      <c r="G3990" s="11">
        <v>0</v>
      </c>
      <c r="H3990" s="11">
        <v>0</v>
      </c>
      <c r="I3990" s="11">
        <v>0</v>
      </c>
      <c r="J3990" s="11">
        <v>0</v>
      </c>
      <c r="K3990" s="11">
        <v>0</v>
      </c>
      <c r="L3990" s="11">
        <v>0</v>
      </c>
      <c r="M3990" s="11">
        <v>0</v>
      </c>
      <c r="N3990" s="11">
        <v>0</v>
      </c>
      <c r="O3990" s="11">
        <v>0</v>
      </c>
      <c r="P3990" s="11">
        <v>1</v>
      </c>
      <c r="Q3990" s="11">
        <v>2016031422</v>
      </c>
      <c r="R3990" s="11">
        <v>22</v>
      </c>
    </row>
    <row r="3991" spans="1:18">
      <c r="A3991" t="str">
        <f t="shared" si="62"/>
        <v>22-2016031422-12_02_43</v>
      </c>
      <c r="B3991" s="11" t="s">
        <v>2981</v>
      </c>
      <c r="C3991" s="11">
        <v>0</v>
      </c>
      <c r="D3991" s="11">
        <v>0</v>
      </c>
      <c r="E3991" s="11">
        <v>0</v>
      </c>
      <c r="F3991" s="11">
        <v>1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1</v>
      </c>
      <c r="Q3991" s="11">
        <v>2016031422</v>
      </c>
      <c r="R3991" s="11">
        <v>22</v>
      </c>
    </row>
    <row r="3992" spans="1:18">
      <c r="A3992" t="str">
        <f t="shared" si="62"/>
        <v>22-2016031422-12_07_42</v>
      </c>
      <c r="B3992" s="11" t="s">
        <v>2982</v>
      </c>
      <c r="C3992" s="11">
        <v>0</v>
      </c>
      <c r="D3992" s="11">
        <v>0</v>
      </c>
      <c r="E3992" s="11">
        <v>0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1">
        <v>0</v>
      </c>
      <c r="L3992" s="11">
        <v>0</v>
      </c>
      <c r="M3992" s="11">
        <v>0</v>
      </c>
      <c r="N3992" s="11">
        <v>1</v>
      </c>
      <c r="O3992" s="11">
        <v>0</v>
      </c>
      <c r="P3992" s="11">
        <v>0</v>
      </c>
      <c r="Q3992" s="11">
        <v>2016031422</v>
      </c>
      <c r="R3992" s="11">
        <v>22</v>
      </c>
    </row>
    <row r="3993" spans="1:18">
      <c r="A3993" t="str">
        <f t="shared" si="62"/>
        <v>22-2016031422-12_12_42</v>
      </c>
      <c r="B3993" s="11" t="s">
        <v>2983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1</v>
      </c>
      <c r="O3993" s="11">
        <v>0</v>
      </c>
      <c r="P3993" s="11">
        <v>0</v>
      </c>
      <c r="Q3993" s="11">
        <v>2016031422</v>
      </c>
      <c r="R3993" s="11">
        <v>22</v>
      </c>
    </row>
    <row r="3994" spans="1:18">
      <c r="A3994" t="str">
        <f t="shared" si="62"/>
        <v>22-2016031422-12_17_41</v>
      </c>
      <c r="B3994" s="11" t="s">
        <v>2984</v>
      </c>
      <c r="C3994" s="11">
        <v>0</v>
      </c>
      <c r="D3994" s="11">
        <v>0</v>
      </c>
      <c r="E3994" s="11">
        <v>0</v>
      </c>
      <c r="F3994" s="11">
        <v>0</v>
      </c>
      <c r="G3994" s="11">
        <v>0</v>
      </c>
      <c r="H3994" s="11">
        <v>0</v>
      </c>
      <c r="I3994" s="11">
        <v>0</v>
      </c>
      <c r="J3994" s="11">
        <v>0</v>
      </c>
      <c r="K3994" s="11">
        <v>0</v>
      </c>
      <c r="L3994" s="11">
        <v>0</v>
      </c>
      <c r="M3994" s="11">
        <v>0</v>
      </c>
      <c r="N3994" s="11">
        <v>1</v>
      </c>
      <c r="O3994" s="11">
        <v>0</v>
      </c>
      <c r="P3994" s="11">
        <v>0</v>
      </c>
      <c r="Q3994" s="11">
        <v>2016031422</v>
      </c>
      <c r="R3994" s="11">
        <v>22</v>
      </c>
    </row>
    <row r="3995" spans="1:18">
      <c r="A3995" t="str">
        <f t="shared" si="62"/>
        <v>22-2016031422-12_22_41</v>
      </c>
      <c r="B3995" s="11" t="s">
        <v>2985</v>
      </c>
      <c r="C3995" s="11">
        <v>0</v>
      </c>
      <c r="D3995" s="11">
        <v>0</v>
      </c>
      <c r="E3995" s="11">
        <v>0</v>
      </c>
      <c r="F3995" s="11">
        <v>1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1</v>
      </c>
      <c r="Q3995" s="11">
        <v>2016031422</v>
      </c>
      <c r="R3995" s="11">
        <v>22</v>
      </c>
    </row>
    <row r="3996" spans="1:18">
      <c r="A3996" t="str">
        <f t="shared" si="62"/>
        <v>22-2016031422-12_27_41</v>
      </c>
      <c r="B3996" s="11" t="s">
        <v>2986</v>
      </c>
      <c r="C3996" s="11">
        <v>0</v>
      </c>
      <c r="D3996" s="11">
        <v>0</v>
      </c>
      <c r="E3996" s="11">
        <v>0</v>
      </c>
      <c r="F3996" s="11">
        <v>0</v>
      </c>
      <c r="G3996" s="11">
        <v>0</v>
      </c>
      <c r="H3996" s="11">
        <v>0</v>
      </c>
      <c r="I3996" s="11">
        <v>0</v>
      </c>
      <c r="J3996" s="11">
        <v>0</v>
      </c>
      <c r="K3996" s="11">
        <v>0</v>
      </c>
      <c r="L3996" s="11">
        <v>0</v>
      </c>
      <c r="M3996" s="11">
        <v>0</v>
      </c>
      <c r="N3996" s="11">
        <v>1</v>
      </c>
      <c r="O3996" s="11">
        <v>0</v>
      </c>
      <c r="P3996" s="11">
        <v>0</v>
      </c>
      <c r="Q3996" s="11">
        <v>2016031422</v>
      </c>
      <c r="R3996" s="11">
        <v>22</v>
      </c>
    </row>
    <row r="3997" spans="1:18">
      <c r="A3997" t="str">
        <f t="shared" si="62"/>
        <v>22-2016031422-12_32_40</v>
      </c>
      <c r="B3997" s="11" t="s">
        <v>2987</v>
      </c>
      <c r="C3997" s="11">
        <v>0</v>
      </c>
      <c r="D3997" s="11">
        <v>0</v>
      </c>
      <c r="E3997" s="11">
        <v>0</v>
      </c>
      <c r="F3997" s="11">
        <v>1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1</v>
      </c>
      <c r="Q3997" s="11">
        <v>2016031422</v>
      </c>
      <c r="R3997" s="11">
        <v>22</v>
      </c>
    </row>
    <row r="3998" spans="1:18">
      <c r="A3998" t="str">
        <f t="shared" si="62"/>
        <v>22-2016031422-12_37_40</v>
      </c>
      <c r="B3998" s="11" t="s">
        <v>2988</v>
      </c>
      <c r="C3998" s="11">
        <v>0</v>
      </c>
      <c r="D3998" s="11">
        <v>0</v>
      </c>
      <c r="E3998" s="11">
        <v>0</v>
      </c>
      <c r="F3998" s="11">
        <v>1</v>
      </c>
      <c r="G3998" s="11">
        <v>0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11">
        <v>0</v>
      </c>
      <c r="P3998" s="11">
        <v>1</v>
      </c>
      <c r="Q3998" s="11">
        <v>2016031422</v>
      </c>
      <c r="R3998" s="11">
        <v>22</v>
      </c>
    </row>
    <row r="3999" spans="1:18">
      <c r="A3999" t="str">
        <f t="shared" si="62"/>
        <v>22-2016031422-12_42_39</v>
      </c>
      <c r="B3999" s="11" t="s">
        <v>2989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1</v>
      </c>
      <c r="O3999" s="11">
        <v>0</v>
      </c>
      <c r="P3999" s="11">
        <v>0</v>
      </c>
      <c r="Q3999" s="11">
        <v>2016031422</v>
      </c>
      <c r="R3999" s="11">
        <v>22</v>
      </c>
    </row>
    <row r="4000" spans="1:18">
      <c r="A4000" t="str">
        <f t="shared" si="62"/>
        <v>22-2016031422-12_47_39</v>
      </c>
      <c r="B4000" s="11" t="s">
        <v>2990</v>
      </c>
      <c r="C4000" s="11">
        <v>0</v>
      </c>
      <c r="D4000" s="11">
        <v>0</v>
      </c>
      <c r="E4000" s="11">
        <v>0</v>
      </c>
      <c r="F4000" s="11">
        <v>1</v>
      </c>
      <c r="G4000" s="11">
        <v>0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11">
        <v>0</v>
      </c>
      <c r="P4000" s="11">
        <v>1</v>
      </c>
      <c r="Q4000" s="11">
        <v>2016031422</v>
      </c>
      <c r="R4000" s="11">
        <v>22</v>
      </c>
    </row>
    <row r="4001" spans="1:18">
      <c r="A4001" t="str">
        <f t="shared" si="62"/>
        <v>22-2016031422-12_52_39</v>
      </c>
      <c r="B4001" s="11" t="s">
        <v>2991</v>
      </c>
      <c r="C4001" s="11">
        <v>0</v>
      </c>
      <c r="D4001" s="11">
        <v>0</v>
      </c>
      <c r="E4001" s="11">
        <v>0</v>
      </c>
      <c r="F4001" s="11">
        <v>1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1</v>
      </c>
      <c r="Q4001" s="11">
        <v>2016031422</v>
      </c>
      <c r="R4001" s="11">
        <v>22</v>
      </c>
    </row>
    <row r="4002" spans="1:18">
      <c r="A4002" t="str">
        <f t="shared" si="62"/>
        <v>22-2016031422-12_57_38</v>
      </c>
      <c r="B4002" s="11" t="s">
        <v>2992</v>
      </c>
      <c r="C4002" s="11">
        <v>0</v>
      </c>
      <c r="D4002" s="11">
        <v>0</v>
      </c>
      <c r="E4002" s="11">
        <v>0</v>
      </c>
      <c r="F4002" s="11">
        <v>1</v>
      </c>
      <c r="G4002" s="11">
        <v>0</v>
      </c>
      <c r="H4002" s="11">
        <v>0</v>
      </c>
      <c r="I4002" s="11">
        <v>0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11">
        <v>0</v>
      </c>
      <c r="P4002" s="11">
        <v>1</v>
      </c>
      <c r="Q4002" s="11">
        <v>2016031422</v>
      </c>
      <c r="R4002" s="11">
        <v>22</v>
      </c>
    </row>
    <row r="4003" spans="1:18">
      <c r="A4003" t="str">
        <f t="shared" si="62"/>
        <v>22-2016031422-13_02_38</v>
      </c>
      <c r="B4003" s="11" t="s">
        <v>2993</v>
      </c>
      <c r="C4003" s="11">
        <v>0</v>
      </c>
      <c r="D4003" s="11">
        <v>0</v>
      </c>
      <c r="E4003" s="11">
        <v>0</v>
      </c>
      <c r="F4003" s="11">
        <v>1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1</v>
      </c>
      <c r="Q4003" s="11">
        <v>2016031422</v>
      </c>
      <c r="R4003" s="11">
        <v>22</v>
      </c>
    </row>
    <row r="4004" spans="1:18">
      <c r="A4004" t="str">
        <f t="shared" si="62"/>
        <v>22-2016031422-13_07_37</v>
      </c>
      <c r="B4004" s="11" t="s">
        <v>2994</v>
      </c>
      <c r="C4004" s="11">
        <v>0</v>
      </c>
      <c r="D4004" s="11">
        <v>0</v>
      </c>
      <c r="E4004" s="11">
        <v>0</v>
      </c>
      <c r="F4004" s="11">
        <v>1</v>
      </c>
      <c r="G4004" s="11">
        <v>0</v>
      </c>
      <c r="H4004" s="11">
        <v>0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11">
        <v>0</v>
      </c>
      <c r="P4004" s="11">
        <v>1</v>
      </c>
      <c r="Q4004" s="11">
        <v>2016031422</v>
      </c>
      <c r="R4004" s="11">
        <v>22</v>
      </c>
    </row>
    <row r="4005" spans="1:18">
      <c r="A4005" t="str">
        <f t="shared" si="62"/>
        <v>22-2016031422-13_12_37</v>
      </c>
      <c r="B4005" s="11" t="s">
        <v>2995</v>
      </c>
      <c r="C4005" s="11">
        <v>0</v>
      </c>
      <c r="D4005" s="11">
        <v>0</v>
      </c>
      <c r="E4005" s="11">
        <v>0</v>
      </c>
      <c r="F4005" s="11">
        <v>1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1</v>
      </c>
      <c r="Q4005" s="11">
        <v>2016031422</v>
      </c>
      <c r="R4005" s="11">
        <v>22</v>
      </c>
    </row>
    <row r="4006" spans="1:18">
      <c r="A4006" t="str">
        <f t="shared" si="62"/>
        <v>22-2016031422-13_17_37</v>
      </c>
      <c r="B4006" s="11" t="s">
        <v>2996</v>
      </c>
      <c r="C4006" s="11">
        <v>0</v>
      </c>
      <c r="D4006" s="11">
        <v>0</v>
      </c>
      <c r="E4006" s="11">
        <v>0</v>
      </c>
      <c r="F4006" s="11">
        <v>1</v>
      </c>
      <c r="G4006" s="11">
        <v>0</v>
      </c>
      <c r="H4006" s="11">
        <v>0</v>
      </c>
      <c r="I4006" s="11">
        <v>0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11">
        <v>0</v>
      </c>
      <c r="P4006" s="11">
        <v>1</v>
      </c>
      <c r="Q4006" s="11">
        <v>2016031422</v>
      </c>
      <c r="R4006" s="11">
        <v>22</v>
      </c>
    </row>
    <row r="4007" spans="1:18">
      <c r="A4007" t="str">
        <f t="shared" si="62"/>
        <v>22-2016031422-13_22_36</v>
      </c>
      <c r="B4007" s="11" t="s">
        <v>2997</v>
      </c>
      <c r="C4007" s="11">
        <v>0</v>
      </c>
      <c r="D4007" s="11">
        <v>0</v>
      </c>
      <c r="E4007" s="11">
        <v>0</v>
      </c>
      <c r="F4007" s="11">
        <v>1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1</v>
      </c>
      <c r="Q4007" s="11">
        <v>2016031422</v>
      </c>
      <c r="R4007" s="11">
        <v>22</v>
      </c>
    </row>
    <row r="4008" spans="1:18">
      <c r="A4008" t="str">
        <f t="shared" si="62"/>
        <v>22-2016031422-13_27_36</v>
      </c>
      <c r="B4008" s="11" t="s">
        <v>2998</v>
      </c>
      <c r="C4008" s="11">
        <v>0</v>
      </c>
      <c r="D4008" s="11">
        <v>0</v>
      </c>
      <c r="E4008" s="11">
        <v>0</v>
      </c>
      <c r="F4008" s="11">
        <v>0</v>
      </c>
      <c r="G4008" s="11">
        <v>0</v>
      </c>
      <c r="H4008" s="11">
        <v>0</v>
      </c>
      <c r="I4008" s="11">
        <v>0</v>
      </c>
      <c r="J4008" s="11">
        <v>0</v>
      </c>
      <c r="K4008" s="11">
        <v>0</v>
      </c>
      <c r="L4008" s="11">
        <v>0</v>
      </c>
      <c r="M4008" s="11">
        <v>0</v>
      </c>
      <c r="N4008" s="11">
        <v>1</v>
      </c>
      <c r="O4008" s="11">
        <v>0</v>
      </c>
      <c r="P4008" s="11">
        <v>0</v>
      </c>
      <c r="Q4008" s="11">
        <v>2016031422</v>
      </c>
      <c r="R4008" s="11">
        <v>22</v>
      </c>
    </row>
    <row r="4009" spans="1:18">
      <c r="A4009" t="str">
        <f t="shared" si="62"/>
        <v>22-2016031422-13_32_35</v>
      </c>
      <c r="B4009" s="11" t="s">
        <v>2999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1</v>
      </c>
      <c r="O4009" s="11">
        <v>0</v>
      </c>
      <c r="P4009" s="11">
        <v>0</v>
      </c>
      <c r="Q4009" s="11">
        <v>2016031422</v>
      </c>
      <c r="R4009" s="11">
        <v>22</v>
      </c>
    </row>
    <row r="4010" spans="1:18">
      <c r="A4010" t="str">
        <f t="shared" si="62"/>
        <v>22-2016031422-13_37_35</v>
      </c>
      <c r="B4010" s="11" t="s">
        <v>3000</v>
      </c>
      <c r="C4010" s="11">
        <v>0</v>
      </c>
      <c r="D4010" s="11">
        <v>0</v>
      </c>
      <c r="E4010" s="11">
        <v>0</v>
      </c>
      <c r="F4010" s="11">
        <v>1</v>
      </c>
      <c r="G4010" s="11">
        <v>0</v>
      </c>
      <c r="H4010" s="11">
        <v>0</v>
      </c>
      <c r="I4010" s="11">
        <v>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11">
        <v>1</v>
      </c>
      <c r="Q4010" s="11">
        <v>2016031422</v>
      </c>
      <c r="R4010" s="11">
        <v>22</v>
      </c>
    </row>
    <row r="4011" spans="1:18">
      <c r="A4011" t="str">
        <f t="shared" si="62"/>
        <v>22-2016031422-13_42_35</v>
      </c>
      <c r="B4011" s="11" t="s">
        <v>3001</v>
      </c>
      <c r="C4011" s="11">
        <v>0</v>
      </c>
      <c r="D4011" s="11">
        <v>0</v>
      </c>
      <c r="E4011" s="11">
        <v>0</v>
      </c>
      <c r="F4011" s="11">
        <v>1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1</v>
      </c>
      <c r="Q4011" s="11">
        <v>2016031422</v>
      </c>
      <c r="R4011" s="11">
        <v>22</v>
      </c>
    </row>
    <row r="4012" spans="1:18">
      <c r="A4012" t="str">
        <f t="shared" si="62"/>
        <v>22-2016031422-13_47_34</v>
      </c>
      <c r="B4012" s="11" t="s">
        <v>3002</v>
      </c>
      <c r="C4012" s="11">
        <v>0</v>
      </c>
      <c r="D4012" s="11">
        <v>0</v>
      </c>
      <c r="E4012" s="11">
        <v>0</v>
      </c>
      <c r="F4012" s="11">
        <v>0</v>
      </c>
      <c r="G4012" s="11">
        <v>0</v>
      </c>
      <c r="H4012" s="11">
        <v>0</v>
      </c>
      <c r="I4012" s="11">
        <v>0</v>
      </c>
      <c r="J4012" s="11">
        <v>0</v>
      </c>
      <c r="K4012" s="11">
        <v>0</v>
      </c>
      <c r="L4012" s="11">
        <v>0</v>
      </c>
      <c r="M4012" s="11">
        <v>0</v>
      </c>
      <c r="N4012" s="11">
        <v>1</v>
      </c>
      <c r="O4012" s="11">
        <v>0</v>
      </c>
      <c r="P4012" s="11">
        <v>0</v>
      </c>
      <c r="Q4012" s="11">
        <v>2016031422</v>
      </c>
      <c r="R4012" s="11">
        <v>22</v>
      </c>
    </row>
    <row r="4013" spans="1:18">
      <c r="A4013" t="str">
        <f t="shared" si="62"/>
        <v>22-2016031422-13_52_34</v>
      </c>
      <c r="B4013" s="11" t="s">
        <v>3003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1</v>
      </c>
      <c r="O4013" s="11">
        <v>0</v>
      </c>
      <c r="P4013" s="11">
        <v>0</v>
      </c>
      <c r="Q4013" s="11">
        <v>2016031422</v>
      </c>
      <c r="R4013" s="11">
        <v>22</v>
      </c>
    </row>
    <row r="4014" spans="1:18">
      <c r="A4014" t="str">
        <f t="shared" si="62"/>
        <v>22-2016031422-13_57_33</v>
      </c>
      <c r="B4014" s="11" t="s">
        <v>3004</v>
      </c>
      <c r="C4014" s="11">
        <v>0</v>
      </c>
      <c r="D4014" s="11">
        <v>0</v>
      </c>
      <c r="E4014" s="11">
        <v>0</v>
      </c>
      <c r="F4014" s="11">
        <v>0</v>
      </c>
      <c r="G4014" s="11">
        <v>0</v>
      </c>
      <c r="H4014" s="11">
        <v>0</v>
      </c>
      <c r="I4014" s="11">
        <v>0</v>
      </c>
      <c r="J4014" s="11">
        <v>0</v>
      </c>
      <c r="K4014" s="11">
        <v>0</v>
      </c>
      <c r="L4014" s="11">
        <v>0</v>
      </c>
      <c r="M4014" s="11">
        <v>0</v>
      </c>
      <c r="N4014" s="11">
        <v>1</v>
      </c>
      <c r="O4014" s="11">
        <v>0</v>
      </c>
      <c r="P4014" s="11">
        <v>0</v>
      </c>
      <c r="Q4014" s="11">
        <v>2016031422</v>
      </c>
      <c r="R4014" s="11">
        <v>22</v>
      </c>
    </row>
    <row r="4015" spans="1:18">
      <c r="A4015" t="str">
        <f t="shared" si="62"/>
        <v>22-2016031422-14_02_33</v>
      </c>
      <c r="B4015" s="11" t="s">
        <v>3005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1</v>
      </c>
      <c r="O4015" s="11">
        <v>0</v>
      </c>
      <c r="P4015" s="11">
        <v>0</v>
      </c>
      <c r="Q4015" s="11">
        <v>2016031422</v>
      </c>
      <c r="R4015" s="11">
        <v>22</v>
      </c>
    </row>
    <row r="4016" spans="1:18">
      <c r="A4016" t="str">
        <f t="shared" si="62"/>
        <v>22-2016031422-14_07_33</v>
      </c>
      <c r="B4016" s="11" t="s">
        <v>3006</v>
      </c>
      <c r="C4016" s="11">
        <v>0</v>
      </c>
      <c r="D4016" s="11">
        <v>0</v>
      </c>
      <c r="E4016" s="11">
        <v>0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1</v>
      </c>
      <c r="O4016" s="11">
        <v>0</v>
      </c>
      <c r="P4016" s="11">
        <v>0</v>
      </c>
      <c r="Q4016" s="11">
        <v>2016031422</v>
      </c>
      <c r="R4016" s="11">
        <v>22</v>
      </c>
    </row>
    <row r="4017" spans="1:18">
      <c r="A4017" t="str">
        <f t="shared" si="62"/>
        <v>22-2016031422-14_12_32</v>
      </c>
      <c r="B4017" s="11" t="s">
        <v>3007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1</v>
      </c>
      <c r="O4017" s="11">
        <v>0</v>
      </c>
      <c r="P4017" s="11">
        <v>0</v>
      </c>
      <c r="Q4017" s="11">
        <v>2016031422</v>
      </c>
      <c r="R4017" s="11">
        <v>22</v>
      </c>
    </row>
    <row r="4018" spans="1:18">
      <c r="A4018" t="str">
        <f t="shared" si="62"/>
        <v>22-2016031422-14_17_32</v>
      </c>
      <c r="B4018" s="11" t="s">
        <v>3008</v>
      </c>
      <c r="C4018" s="11">
        <v>0</v>
      </c>
      <c r="D4018" s="11">
        <v>0</v>
      </c>
      <c r="E4018" s="11">
        <v>0</v>
      </c>
      <c r="F4018" s="11">
        <v>0</v>
      </c>
      <c r="G4018" s="11">
        <v>0</v>
      </c>
      <c r="H4018" s="11">
        <v>0</v>
      </c>
      <c r="I4018" s="11">
        <v>0</v>
      </c>
      <c r="J4018" s="11">
        <v>0</v>
      </c>
      <c r="K4018" s="11">
        <v>0</v>
      </c>
      <c r="L4018" s="11">
        <v>0</v>
      </c>
      <c r="M4018" s="11">
        <v>0</v>
      </c>
      <c r="N4018" s="11">
        <v>1</v>
      </c>
      <c r="O4018" s="11">
        <v>0</v>
      </c>
      <c r="P4018" s="11">
        <v>0</v>
      </c>
      <c r="Q4018" s="11">
        <v>2016031422</v>
      </c>
      <c r="R4018" s="11">
        <v>22</v>
      </c>
    </row>
    <row r="4019" spans="1:18">
      <c r="A4019" t="str">
        <f t="shared" si="62"/>
        <v>22-2016031422-14_22_32</v>
      </c>
      <c r="B4019" s="11" t="s">
        <v>3009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1</v>
      </c>
      <c r="O4019" s="11">
        <v>0</v>
      </c>
      <c r="P4019" s="11">
        <v>0</v>
      </c>
      <c r="Q4019" s="11">
        <v>2016031422</v>
      </c>
      <c r="R4019" s="11">
        <v>22</v>
      </c>
    </row>
    <row r="4020" spans="1:18">
      <c r="A4020" t="str">
        <f t="shared" si="62"/>
        <v>22-2016031422-14_27_31</v>
      </c>
      <c r="B4020" s="11" t="s">
        <v>3010</v>
      </c>
      <c r="C4020" s="11">
        <v>0</v>
      </c>
      <c r="D4020" s="11">
        <v>0</v>
      </c>
      <c r="E4020" s="11">
        <v>0</v>
      </c>
      <c r="F4020" s="11">
        <v>0</v>
      </c>
      <c r="G4020" s="11">
        <v>0</v>
      </c>
      <c r="H4020" s="11">
        <v>0</v>
      </c>
      <c r="I4020" s="11">
        <v>0</v>
      </c>
      <c r="J4020" s="11">
        <v>0</v>
      </c>
      <c r="K4020" s="11">
        <v>0</v>
      </c>
      <c r="L4020" s="11">
        <v>0</v>
      </c>
      <c r="M4020" s="11">
        <v>0</v>
      </c>
      <c r="N4020" s="11">
        <v>1</v>
      </c>
      <c r="O4020" s="11">
        <v>0</v>
      </c>
      <c r="P4020" s="11">
        <v>0</v>
      </c>
      <c r="Q4020" s="11">
        <v>2016031422</v>
      </c>
      <c r="R4020" s="11">
        <v>22</v>
      </c>
    </row>
    <row r="4021" spans="1:18">
      <c r="A4021" t="str">
        <f t="shared" si="62"/>
        <v>22-2016031422-14_32_31</v>
      </c>
      <c r="B4021" s="11" t="s">
        <v>3011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1</v>
      </c>
      <c r="O4021" s="11">
        <v>0</v>
      </c>
      <c r="P4021" s="11">
        <v>0</v>
      </c>
      <c r="Q4021" s="11">
        <v>2016031422</v>
      </c>
      <c r="R4021" s="11">
        <v>22</v>
      </c>
    </row>
    <row r="4022" spans="1:18">
      <c r="A4022" t="str">
        <f t="shared" si="62"/>
        <v>22-2016031422-14_37_30</v>
      </c>
      <c r="B4022" s="11" t="s">
        <v>3012</v>
      </c>
      <c r="C4022" s="11">
        <v>0</v>
      </c>
      <c r="D4022" s="11">
        <v>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1</v>
      </c>
      <c r="O4022" s="11">
        <v>0</v>
      </c>
      <c r="P4022" s="11">
        <v>0</v>
      </c>
      <c r="Q4022" s="11">
        <v>2016031422</v>
      </c>
      <c r="R4022" s="11">
        <v>22</v>
      </c>
    </row>
    <row r="4023" spans="1:18">
      <c r="A4023" t="str">
        <f t="shared" si="62"/>
        <v>22-2016031422-14_42_30</v>
      </c>
      <c r="B4023" s="11" t="s">
        <v>3013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1</v>
      </c>
      <c r="O4023" s="11">
        <v>0</v>
      </c>
      <c r="P4023" s="11">
        <v>0</v>
      </c>
      <c r="Q4023" s="11">
        <v>2016031422</v>
      </c>
      <c r="R4023" s="11">
        <v>22</v>
      </c>
    </row>
    <row r="4024" spans="1:18">
      <c r="A4024" t="str">
        <f t="shared" si="62"/>
        <v>22-2016031422-14_47_30</v>
      </c>
      <c r="B4024" s="11" t="s">
        <v>3014</v>
      </c>
      <c r="C4024" s="11">
        <v>0</v>
      </c>
      <c r="D4024" s="11">
        <v>0</v>
      </c>
      <c r="E4024" s="11">
        <v>0</v>
      </c>
      <c r="F4024" s="11">
        <v>0</v>
      </c>
      <c r="G4024" s="11">
        <v>0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1">
        <v>1</v>
      </c>
      <c r="O4024" s="11">
        <v>0</v>
      </c>
      <c r="P4024" s="11">
        <v>0</v>
      </c>
      <c r="Q4024" s="11">
        <v>2016031422</v>
      </c>
      <c r="R4024" s="11">
        <v>22</v>
      </c>
    </row>
    <row r="4025" spans="1:18">
      <c r="A4025" t="str">
        <f t="shared" si="62"/>
        <v>22-2016031422-14_52_29</v>
      </c>
      <c r="B4025" s="11" t="s">
        <v>3015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1</v>
      </c>
      <c r="O4025" s="11">
        <v>0</v>
      </c>
      <c r="P4025" s="11">
        <v>0</v>
      </c>
      <c r="Q4025" s="11">
        <v>2016031422</v>
      </c>
      <c r="R4025" s="11">
        <v>22</v>
      </c>
    </row>
    <row r="4026" spans="1:18">
      <c r="A4026" t="str">
        <f t="shared" si="62"/>
        <v>22-2016031422-14_57_29</v>
      </c>
      <c r="B4026" s="11" t="s">
        <v>3016</v>
      </c>
      <c r="C4026" s="11">
        <v>0</v>
      </c>
      <c r="D4026" s="11">
        <v>0</v>
      </c>
      <c r="E4026" s="11">
        <v>0</v>
      </c>
      <c r="F4026" s="11">
        <v>0</v>
      </c>
      <c r="G4026" s="11">
        <v>0</v>
      </c>
      <c r="H4026" s="11">
        <v>0</v>
      </c>
      <c r="I4026" s="11">
        <v>0</v>
      </c>
      <c r="J4026" s="11">
        <v>0</v>
      </c>
      <c r="K4026" s="11">
        <v>0</v>
      </c>
      <c r="L4026" s="11">
        <v>0</v>
      </c>
      <c r="M4026" s="11">
        <v>0</v>
      </c>
      <c r="N4026" s="11">
        <v>1</v>
      </c>
      <c r="O4026" s="11">
        <v>0</v>
      </c>
      <c r="P4026" s="11">
        <v>0</v>
      </c>
      <c r="Q4026" s="11">
        <v>2016031422</v>
      </c>
      <c r="R4026" s="11">
        <v>22</v>
      </c>
    </row>
    <row r="4027" spans="1:18">
      <c r="A4027" t="str">
        <f t="shared" si="62"/>
        <v>22-2016031422-15_02_29</v>
      </c>
      <c r="B4027" s="11" t="s">
        <v>3017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1</v>
      </c>
      <c r="O4027" s="11">
        <v>0</v>
      </c>
      <c r="P4027" s="11">
        <v>0</v>
      </c>
      <c r="Q4027" s="11">
        <v>2016031422</v>
      </c>
      <c r="R4027" s="11">
        <v>22</v>
      </c>
    </row>
    <row r="4028" spans="1:18">
      <c r="A4028" t="str">
        <f t="shared" si="62"/>
        <v>22-2016031422-15_07_28</v>
      </c>
      <c r="B4028" s="11" t="s">
        <v>3018</v>
      </c>
      <c r="C4028" s="11">
        <v>0</v>
      </c>
      <c r="D4028" s="11">
        <v>0</v>
      </c>
      <c r="E4028" s="11">
        <v>0</v>
      </c>
      <c r="F4028" s="11">
        <v>0</v>
      </c>
      <c r="G4028" s="11">
        <v>0</v>
      </c>
      <c r="H4028" s="11">
        <v>0</v>
      </c>
      <c r="I4028" s="11">
        <v>0</v>
      </c>
      <c r="J4028" s="11">
        <v>0</v>
      </c>
      <c r="K4028" s="11">
        <v>0</v>
      </c>
      <c r="L4028" s="11">
        <v>0</v>
      </c>
      <c r="M4028" s="11">
        <v>0</v>
      </c>
      <c r="N4028" s="11">
        <v>1</v>
      </c>
      <c r="O4028" s="11">
        <v>0</v>
      </c>
      <c r="P4028" s="11">
        <v>0</v>
      </c>
      <c r="Q4028" s="11">
        <v>2016031422</v>
      </c>
      <c r="R4028" s="11">
        <v>22</v>
      </c>
    </row>
    <row r="4029" spans="1:18">
      <c r="A4029" t="str">
        <f t="shared" si="62"/>
        <v>22-2016031422-15_12_28</v>
      </c>
      <c r="B4029" s="11" t="s">
        <v>3019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1</v>
      </c>
      <c r="O4029" s="11">
        <v>0</v>
      </c>
      <c r="P4029" s="11">
        <v>0</v>
      </c>
      <c r="Q4029" s="11">
        <v>2016031422</v>
      </c>
      <c r="R4029" s="11">
        <v>22</v>
      </c>
    </row>
    <row r="4030" spans="1:18">
      <c r="A4030" t="str">
        <f t="shared" si="62"/>
        <v>22-2016031422-15_17_27</v>
      </c>
      <c r="B4030" s="11" t="s">
        <v>3020</v>
      </c>
      <c r="C4030" s="11">
        <v>0</v>
      </c>
      <c r="D4030" s="11">
        <v>0</v>
      </c>
      <c r="E4030" s="11">
        <v>0</v>
      </c>
      <c r="F4030" s="11">
        <v>1</v>
      </c>
      <c r="G4030" s="11">
        <v>0</v>
      </c>
      <c r="H4030" s="11">
        <v>0</v>
      </c>
      <c r="I4030" s="11">
        <v>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11">
        <v>0</v>
      </c>
      <c r="P4030" s="11">
        <v>1</v>
      </c>
      <c r="Q4030" s="11">
        <v>2016031422</v>
      </c>
      <c r="R4030" s="11">
        <v>22</v>
      </c>
    </row>
    <row r="4031" spans="1:18">
      <c r="A4031" t="str">
        <f t="shared" si="62"/>
        <v>22-2016031422-15_22_27</v>
      </c>
      <c r="B4031" s="11" t="s">
        <v>3021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1</v>
      </c>
      <c r="O4031" s="11">
        <v>0</v>
      </c>
      <c r="P4031" s="11">
        <v>0</v>
      </c>
      <c r="Q4031" s="11">
        <v>2016031422</v>
      </c>
      <c r="R4031" s="11">
        <v>22</v>
      </c>
    </row>
    <row r="4032" spans="1:18">
      <c r="A4032" t="str">
        <f t="shared" si="62"/>
        <v>22-2016031422-15_27_27</v>
      </c>
      <c r="B4032" s="11" t="s">
        <v>3022</v>
      </c>
      <c r="C4032" s="11">
        <v>0</v>
      </c>
      <c r="D4032" s="11">
        <v>0</v>
      </c>
      <c r="E4032" s="11">
        <v>0</v>
      </c>
      <c r="F4032" s="11">
        <v>1</v>
      </c>
      <c r="G4032" s="11">
        <v>0</v>
      </c>
      <c r="H4032" s="11">
        <v>0</v>
      </c>
      <c r="I4032" s="11">
        <v>0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11">
        <v>0</v>
      </c>
      <c r="P4032" s="11">
        <v>1</v>
      </c>
      <c r="Q4032" s="11">
        <v>2016031422</v>
      </c>
      <c r="R4032" s="11">
        <v>22</v>
      </c>
    </row>
    <row r="4033" spans="1:18">
      <c r="A4033" t="str">
        <f t="shared" si="62"/>
        <v>22-2016031422-15_32_26</v>
      </c>
      <c r="B4033" s="11" t="s">
        <v>3023</v>
      </c>
      <c r="C4033" s="11">
        <v>0</v>
      </c>
      <c r="D4033" s="11">
        <v>0</v>
      </c>
      <c r="E4033" s="11">
        <v>0</v>
      </c>
      <c r="F4033" s="11">
        <v>1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1</v>
      </c>
      <c r="Q4033" s="11">
        <v>2016031422</v>
      </c>
      <c r="R4033" s="11">
        <v>22</v>
      </c>
    </row>
    <row r="4034" spans="1:18">
      <c r="A4034" t="str">
        <f t="shared" ref="A4034:A4097" si="63">R4034&amp;"-"&amp;Q4034&amp;"-"&amp;B4034</f>
        <v>22-2016031422-15_44_18</v>
      </c>
      <c r="B4034" s="11" t="s">
        <v>3024</v>
      </c>
      <c r="C4034" s="11">
        <v>0</v>
      </c>
      <c r="D4034" s="11">
        <v>1</v>
      </c>
      <c r="E4034" s="11">
        <v>1</v>
      </c>
      <c r="F4034" s="11">
        <v>0</v>
      </c>
      <c r="G4034" s="11">
        <v>0</v>
      </c>
      <c r="H4034" s="11">
        <v>0</v>
      </c>
      <c r="I4034" s="11">
        <v>0</v>
      </c>
      <c r="J4034" s="11">
        <v>0</v>
      </c>
      <c r="K4034" s="11">
        <v>1</v>
      </c>
      <c r="L4034" s="11">
        <v>1</v>
      </c>
      <c r="M4034" s="11">
        <v>0</v>
      </c>
      <c r="N4034" s="11">
        <v>0</v>
      </c>
      <c r="O4034" s="11">
        <v>0</v>
      </c>
      <c r="P4034" s="11">
        <v>0</v>
      </c>
      <c r="Q4034" s="11">
        <v>2016031422</v>
      </c>
      <c r="R4034" s="11">
        <v>22</v>
      </c>
    </row>
    <row r="4035" spans="1:18">
      <c r="A4035" t="str">
        <f t="shared" si="63"/>
        <v>22-2016031422-15_49_18</v>
      </c>
      <c r="B4035" s="11" t="s">
        <v>3025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1</v>
      </c>
      <c r="O4035" s="11">
        <v>0</v>
      </c>
      <c r="P4035" s="11">
        <v>0</v>
      </c>
      <c r="Q4035" s="11">
        <v>2016031422</v>
      </c>
      <c r="R4035" s="11">
        <v>22</v>
      </c>
    </row>
    <row r="4036" spans="1:18">
      <c r="A4036" t="str">
        <f t="shared" si="63"/>
        <v>22-2016031422-15_54_17</v>
      </c>
      <c r="B4036" s="11" t="s">
        <v>3026</v>
      </c>
      <c r="C4036" s="11">
        <v>0</v>
      </c>
      <c r="D4036" s="11">
        <v>0</v>
      </c>
      <c r="E4036" s="11">
        <v>0</v>
      </c>
      <c r="F4036" s="11">
        <v>1</v>
      </c>
      <c r="G4036" s="11">
        <v>0</v>
      </c>
      <c r="H4036" s="11">
        <v>0</v>
      </c>
      <c r="I4036" s="11">
        <v>0</v>
      </c>
      <c r="J4036" s="11">
        <v>0</v>
      </c>
      <c r="K4036" s="11">
        <v>0</v>
      </c>
      <c r="L4036" s="11">
        <v>0</v>
      </c>
      <c r="M4036" s="11">
        <v>0</v>
      </c>
      <c r="N4036" s="11">
        <v>0</v>
      </c>
      <c r="O4036" s="11">
        <v>0</v>
      </c>
      <c r="P4036" s="11">
        <v>1</v>
      </c>
      <c r="Q4036" s="11">
        <v>2016031422</v>
      </c>
      <c r="R4036" s="11">
        <v>22</v>
      </c>
    </row>
    <row r="4037" spans="1:18">
      <c r="A4037" t="str">
        <f t="shared" si="63"/>
        <v>22-2016031422-15_59_17</v>
      </c>
      <c r="B4037" s="11" t="s">
        <v>3027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1</v>
      </c>
      <c r="O4037" s="11">
        <v>0</v>
      </c>
      <c r="P4037" s="11">
        <v>0</v>
      </c>
      <c r="Q4037" s="11">
        <v>2016031422</v>
      </c>
      <c r="R4037" s="11">
        <v>22</v>
      </c>
    </row>
    <row r="4038" spans="1:18">
      <c r="A4038" t="str">
        <f t="shared" si="63"/>
        <v>22-2016031422-16_04_16</v>
      </c>
      <c r="B4038" s="11" t="s">
        <v>3028</v>
      </c>
      <c r="C4038" s="11">
        <v>0</v>
      </c>
      <c r="D4038" s="11">
        <v>0</v>
      </c>
      <c r="E4038" s="11">
        <v>0</v>
      </c>
      <c r="F4038" s="11">
        <v>0</v>
      </c>
      <c r="G4038" s="11">
        <v>0</v>
      </c>
      <c r="H4038" s="11">
        <v>0</v>
      </c>
      <c r="I4038" s="11">
        <v>0</v>
      </c>
      <c r="J4038" s="11">
        <v>0</v>
      </c>
      <c r="K4038" s="11">
        <v>0</v>
      </c>
      <c r="L4038" s="11">
        <v>0</v>
      </c>
      <c r="M4038" s="11">
        <v>0</v>
      </c>
      <c r="N4038" s="11">
        <v>1</v>
      </c>
      <c r="O4038" s="11">
        <v>0</v>
      </c>
      <c r="P4038" s="11">
        <v>0</v>
      </c>
      <c r="Q4038" s="11">
        <v>2016031422</v>
      </c>
      <c r="R4038" s="11">
        <v>22</v>
      </c>
    </row>
    <row r="4039" spans="1:18">
      <c r="A4039" t="str">
        <f t="shared" si="63"/>
        <v>22-2016031422-16_09_16</v>
      </c>
      <c r="B4039" s="11" t="s">
        <v>3029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1</v>
      </c>
      <c r="O4039" s="11">
        <v>0</v>
      </c>
      <c r="P4039" s="11">
        <v>0</v>
      </c>
      <c r="Q4039" s="11">
        <v>2016031422</v>
      </c>
      <c r="R4039" s="11">
        <v>22</v>
      </c>
    </row>
    <row r="4040" spans="1:18">
      <c r="A4040" t="str">
        <f t="shared" si="63"/>
        <v>22-2016031422-16_14_16</v>
      </c>
      <c r="B4040" s="11" t="s">
        <v>3030</v>
      </c>
      <c r="C4040" s="11">
        <v>0</v>
      </c>
      <c r="D4040" s="11">
        <v>0</v>
      </c>
      <c r="E4040" s="11">
        <v>0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  <c r="N4040" s="11">
        <v>1</v>
      </c>
      <c r="O4040" s="11">
        <v>0</v>
      </c>
      <c r="P4040" s="11">
        <v>0</v>
      </c>
      <c r="Q4040" s="11">
        <v>2016031422</v>
      </c>
      <c r="R4040" s="11">
        <v>22</v>
      </c>
    </row>
    <row r="4041" spans="1:18">
      <c r="A4041" t="str">
        <f t="shared" si="63"/>
        <v>22-2016031422-16_19_15</v>
      </c>
      <c r="B4041" s="11" t="s">
        <v>3031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1</v>
      </c>
      <c r="O4041" s="11">
        <v>0</v>
      </c>
      <c r="P4041" s="11">
        <v>0</v>
      </c>
      <c r="Q4041" s="11">
        <v>2016031422</v>
      </c>
      <c r="R4041" s="11">
        <v>22</v>
      </c>
    </row>
    <row r="4042" spans="1:18">
      <c r="A4042" t="str">
        <f t="shared" si="63"/>
        <v>22-2016031422-16_24_15</v>
      </c>
      <c r="B4042" s="11" t="s">
        <v>3032</v>
      </c>
      <c r="C4042" s="11">
        <v>0</v>
      </c>
      <c r="D4042" s="11">
        <v>0</v>
      </c>
      <c r="E4042" s="11">
        <v>0</v>
      </c>
      <c r="F4042" s="11">
        <v>0</v>
      </c>
      <c r="G4042" s="11">
        <v>0</v>
      </c>
      <c r="H4042" s="11">
        <v>0</v>
      </c>
      <c r="I4042" s="11">
        <v>0</v>
      </c>
      <c r="J4042" s="11">
        <v>0</v>
      </c>
      <c r="K4042" s="11">
        <v>0</v>
      </c>
      <c r="L4042" s="11">
        <v>0</v>
      </c>
      <c r="M4042" s="11">
        <v>0</v>
      </c>
      <c r="N4042" s="11">
        <v>1</v>
      </c>
      <c r="O4042" s="11">
        <v>0</v>
      </c>
      <c r="P4042" s="11">
        <v>0</v>
      </c>
      <c r="Q4042" s="11">
        <v>2016031422</v>
      </c>
      <c r="R4042" s="11">
        <v>22</v>
      </c>
    </row>
    <row r="4043" spans="1:18">
      <c r="A4043" t="str">
        <f t="shared" si="63"/>
        <v>22-2016031422-16_29_15</v>
      </c>
      <c r="B4043" s="11" t="s">
        <v>3033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1</v>
      </c>
      <c r="O4043" s="11">
        <v>0</v>
      </c>
      <c r="P4043" s="11">
        <v>0</v>
      </c>
      <c r="Q4043" s="11">
        <v>2016031422</v>
      </c>
      <c r="R4043" s="11">
        <v>22</v>
      </c>
    </row>
    <row r="4044" spans="1:18">
      <c r="A4044" t="str">
        <f t="shared" si="63"/>
        <v>22-2016031422-16_34_14</v>
      </c>
      <c r="B4044" s="11" t="s">
        <v>3034</v>
      </c>
      <c r="C4044" s="11">
        <v>0</v>
      </c>
      <c r="D4044" s="11">
        <v>0</v>
      </c>
      <c r="E4044" s="11">
        <v>0</v>
      </c>
      <c r="F4044" s="11">
        <v>0</v>
      </c>
      <c r="G4044" s="11">
        <v>0</v>
      </c>
      <c r="H4044" s="11">
        <v>0</v>
      </c>
      <c r="I4044" s="11">
        <v>0</v>
      </c>
      <c r="J4044" s="11">
        <v>0</v>
      </c>
      <c r="K4044" s="11">
        <v>0</v>
      </c>
      <c r="L4044" s="11">
        <v>0</v>
      </c>
      <c r="M4044" s="11">
        <v>0</v>
      </c>
      <c r="N4044" s="11">
        <v>1</v>
      </c>
      <c r="O4044" s="11">
        <v>0</v>
      </c>
      <c r="P4044" s="11">
        <v>0</v>
      </c>
      <c r="Q4044" s="11">
        <v>2016031422</v>
      </c>
      <c r="R4044" s="11">
        <v>22</v>
      </c>
    </row>
    <row r="4045" spans="1:18">
      <c r="A4045" t="str">
        <f t="shared" si="63"/>
        <v>22-2016031422-16_39_14</v>
      </c>
      <c r="B4045" s="11" t="s">
        <v>3035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1</v>
      </c>
      <c r="O4045" s="11">
        <v>0</v>
      </c>
      <c r="P4045" s="11">
        <v>0</v>
      </c>
      <c r="Q4045" s="11">
        <v>2016031422</v>
      </c>
      <c r="R4045" s="11">
        <v>22</v>
      </c>
    </row>
    <row r="4046" spans="1:18">
      <c r="A4046" t="str">
        <f t="shared" si="63"/>
        <v>23-2016031023-13_53_53</v>
      </c>
      <c r="B4046" s="11" t="s">
        <v>3036</v>
      </c>
      <c r="C4046" s="11">
        <v>0</v>
      </c>
      <c r="D4046" s="11">
        <v>0</v>
      </c>
      <c r="E4046" s="11">
        <v>0</v>
      </c>
      <c r="F4046" s="11">
        <v>0</v>
      </c>
      <c r="G4046" s="11">
        <v>0</v>
      </c>
      <c r="H4046" s="11">
        <v>0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1">
        <v>1</v>
      </c>
      <c r="O4046" s="11">
        <v>0</v>
      </c>
      <c r="P4046" s="11">
        <v>0</v>
      </c>
      <c r="Q4046" s="11">
        <v>2016031023</v>
      </c>
      <c r="R4046" s="11">
        <v>23</v>
      </c>
    </row>
    <row r="4047" spans="1:18">
      <c r="A4047" t="str">
        <f t="shared" si="63"/>
        <v>23-2016031023-13_58_53</v>
      </c>
      <c r="B4047" s="11" t="s">
        <v>3037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1</v>
      </c>
      <c r="O4047" s="11">
        <v>0</v>
      </c>
      <c r="P4047" s="11">
        <v>0</v>
      </c>
      <c r="Q4047" s="11">
        <v>2016031023</v>
      </c>
      <c r="R4047" s="11">
        <v>23</v>
      </c>
    </row>
    <row r="4048" spans="1:18">
      <c r="A4048" t="str">
        <f t="shared" si="63"/>
        <v>23-2016031023-14_03_52</v>
      </c>
      <c r="B4048" s="11" t="s">
        <v>3038</v>
      </c>
      <c r="C4048" s="11">
        <v>0</v>
      </c>
      <c r="D4048" s="11">
        <v>0</v>
      </c>
      <c r="E4048" s="11">
        <v>0</v>
      </c>
      <c r="F4048" s="11">
        <v>0</v>
      </c>
      <c r="G4048" s="11">
        <v>0</v>
      </c>
      <c r="H4048" s="11">
        <v>0</v>
      </c>
      <c r="I4048" s="11">
        <v>0</v>
      </c>
      <c r="J4048" s="11">
        <v>0</v>
      </c>
      <c r="K4048" s="11">
        <v>0</v>
      </c>
      <c r="L4048" s="11">
        <v>0</v>
      </c>
      <c r="M4048" s="11">
        <v>0</v>
      </c>
      <c r="N4048" s="11">
        <v>1</v>
      </c>
      <c r="O4048" s="11">
        <v>0</v>
      </c>
      <c r="P4048" s="11">
        <v>0</v>
      </c>
      <c r="Q4048" s="11">
        <v>2016031023</v>
      </c>
      <c r="R4048" s="11">
        <v>23</v>
      </c>
    </row>
    <row r="4049" spans="1:18">
      <c r="A4049" t="str">
        <f t="shared" si="63"/>
        <v>23-2016031023-14_08_52</v>
      </c>
      <c r="B4049" s="11" t="s">
        <v>3039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1</v>
      </c>
      <c r="O4049" s="11">
        <v>0</v>
      </c>
      <c r="P4049" s="11">
        <v>0</v>
      </c>
      <c r="Q4049" s="11">
        <v>2016031023</v>
      </c>
      <c r="R4049" s="11">
        <v>23</v>
      </c>
    </row>
    <row r="4050" spans="1:18">
      <c r="A4050" t="str">
        <f t="shared" si="63"/>
        <v>23-2016031023-14_13_52</v>
      </c>
      <c r="B4050" s="11" t="s">
        <v>3040</v>
      </c>
      <c r="C4050" s="11">
        <v>0</v>
      </c>
      <c r="D4050" s="11">
        <v>0</v>
      </c>
      <c r="E4050" s="11">
        <v>0</v>
      </c>
      <c r="F4050" s="11">
        <v>0</v>
      </c>
      <c r="G4050" s="11">
        <v>0</v>
      </c>
      <c r="H4050" s="11">
        <v>0</v>
      </c>
      <c r="I4050" s="11">
        <v>0</v>
      </c>
      <c r="J4050" s="11">
        <v>0</v>
      </c>
      <c r="K4050" s="11">
        <v>0</v>
      </c>
      <c r="L4050" s="11">
        <v>0</v>
      </c>
      <c r="M4050" s="11">
        <v>0</v>
      </c>
      <c r="N4050" s="11">
        <v>1</v>
      </c>
      <c r="O4050" s="11">
        <v>0</v>
      </c>
      <c r="P4050" s="11">
        <v>0</v>
      </c>
      <c r="Q4050" s="11">
        <v>2016031023</v>
      </c>
      <c r="R4050" s="11">
        <v>23</v>
      </c>
    </row>
    <row r="4051" spans="1:18">
      <c r="A4051" t="str">
        <f t="shared" si="63"/>
        <v>23-2016031023-14_18_52</v>
      </c>
      <c r="B4051" s="11" t="s">
        <v>3041</v>
      </c>
      <c r="C4051" s="11">
        <v>0</v>
      </c>
      <c r="D4051" s="11">
        <v>0</v>
      </c>
      <c r="E4051" s="11">
        <v>0</v>
      </c>
      <c r="F4051" s="11">
        <v>1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1</v>
      </c>
      <c r="Q4051" s="11">
        <v>2016031023</v>
      </c>
      <c r="R4051" s="11">
        <v>23</v>
      </c>
    </row>
    <row r="4052" spans="1:18">
      <c r="A4052" t="str">
        <f t="shared" si="63"/>
        <v>23-2016031023-14_23_51</v>
      </c>
      <c r="B4052" s="11" t="s">
        <v>3043</v>
      </c>
      <c r="C4052" s="11">
        <v>0</v>
      </c>
      <c r="D4052" s="11">
        <v>0</v>
      </c>
      <c r="E4052" s="11">
        <v>0</v>
      </c>
      <c r="F4052" s="11">
        <v>1</v>
      </c>
      <c r="G4052" s="11">
        <v>0</v>
      </c>
      <c r="H4052" s="11">
        <v>0</v>
      </c>
      <c r="I4052" s="11">
        <v>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  <c r="O4052" s="11">
        <v>0</v>
      </c>
      <c r="P4052" s="11">
        <v>1</v>
      </c>
      <c r="Q4052" s="11">
        <v>2016031023</v>
      </c>
      <c r="R4052" s="11">
        <v>23</v>
      </c>
    </row>
    <row r="4053" spans="1:18">
      <c r="A4053" t="str">
        <f t="shared" si="63"/>
        <v>23-2016031023-14_28_51</v>
      </c>
      <c r="B4053" s="11" t="s">
        <v>3044</v>
      </c>
      <c r="C4053" s="11">
        <v>0</v>
      </c>
      <c r="D4053" s="11">
        <v>0</v>
      </c>
      <c r="E4053" s="11">
        <v>0</v>
      </c>
      <c r="F4053" s="11">
        <v>1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1</v>
      </c>
      <c r="Q4053" s="11">
        <v>2016031023</v>
      </c>
      <c r="R4053" s="11">
        <v>23</v>
      </c>
    </row>
    <row r="4054" spans="1:18">
      <c r="A4054" t="str">
        <f t="shared" si="63"/>
        <v>23-2016031023-14_33_51</v>
      </c>
      <c r="B4054" s="11" t="s">
        <v>3046</v>
      </c>
      <c r="C4054" s="11">
        <v>0</v>
      </c>
      <c r="D4054" s="11">
        <v>0</v>
      </c>
      <c r="E4054" s="11">
        <v>0</v>
      </c>
      <c r="F4054" s="11">
        <v>1</v>
      </c>
      <c r="G4054" s="11">
        <v>0</v>
      </c>
      <c r="H4054" s="11">
        <v>0</v>
      </c>
      <c r="I4054" s="11">
        <v>0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11">
        <v>0</v>
      </c>
      <c r="P4054" s="11">
        <v>1</v>
      </c>
      <c r="Q4054" s="11">
        <v>2016031023</v>
      </c>
      <c r="R4054" s="11">
        <v>23</v>
      </c>
    </row>
    <row r="4055" spans="1:18">
      <c r="A4055" t="str">
        <f t="shared" si="63"/>
        <v>23-2016031023-14_38_51</v>
      </c>
      <c r="B4055" s="11" t="s">
        <v>3048</v>
      </c>
      <c r="C4055" s="11">
        <v>0</v>
      </c>
      <c r="D4055" s="11">
        <v>0</v>
      </c>
      <c r="E4055" s="11">
        <v>0</v>
      </c>
      <c r="F4055" s="11">
        <v>1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1</v>
      </c>
      <c r="Q4055" s="11">
        <v>2016031023</v>
      </c>
      <c r="R4055" s="11">
        <v>23</v>
      </c>
    </row>
    <row r="4056" spans="1:18">
      <c r="A4056" t="str">
        <f t="shared" si="63"/>
        <v>23-2016031023-14_43_50</v>
      </c>
      <c r="B4056" s="11" t="s">
        <v>3050</v>
      </c>
      <c r="C4056" s="11">
        <v>0</v>
      </c>
      <c r="D4056" s="11">
        <v>0</v>
      </c>
      <c r="E4056" s="11">
        <v>0</v>
      </c>
      <c r="F4056" s="11">
        <v>0</v>
      </c>
      <c r="G4056" s="11">
        <v>0</v>
      </c>
      <c r="H4056" s="11">
        <v>0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1">
        <v>1</v>
      </c>
      <c r="O4056" s="11">
        <v>0</v>
      </c>
      <c r="P4056" s="11">
        <v>0</v>
      </c>
      <c r="Q4056" s="11">
        <v>2016031023</v>
      </c>
      <c r="R4056" s="11">
        <v>23</v>
      </c>
    </row>
    <row r="4057" spans="1:18">
      <c r="A4057" t="str">
        <f t="shared" si="63"/>
        <v>23-2016031023-14_48_50</v>
      </c>
      <c r="B4057" s="11" t="s">
        <v>3051</v>
      </c>
      <c r="C4057" s="11">
        <v>0</v>
      </c>
      <c r="D4057" s="11">
        <v>0</v>
      </c>
      <c r="E4057" s="11">
        <v>0</v>
      </c>
      <c r="F4057" s="11">
        <v>1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1</v>
      </c>
      <c r="Q4057" s="11">
        <v>2016031023</v>
      </c>
      <c r="R4057" s="11">
        <v>23</v>
      </c>
    </row>
    <row r="4058" spans="1:18">
      <c r="A4058" t="str">
        <f t="shared" si="63"/>
        <v>23-2016031023-14_53_50</v>
      </c>
      <c r="B4058" s="11" t="s">
        <v>3053</v>
      </c>
      <c r="C4058" s="11">
        <v>0</v>
      </c>
      <c r="D4058" s="11">
        <v>0</v>
      </c>
      <c r="E4058" s="11">
        <v>0</v>
      </c>
      <c r="F4058" s="11">
        <v>1</v>
      </c>
      <c r="G4058" s="11">
        <v>0</v>
      </c>
      <c r="H4058" s="11">
        <v>0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11">
        <v>0</v>
      </c>
      <c r="P4058" s="11">
        <v>1</v>
      </c>
      <c r="Q4058" s="11">
        <v>2016031023</v>
      </c>
      <c r="R4058" s="11">
        <v>23</v>
      </c>
    </row>
    <row r="4059" spans="1:18">
      <c r="A4059" t="str">
        <f t="shared" si="63"/>
        <v>23-2016031023-14_58_50</v>
      </c>
      <c r="B4059" s="11" t="s">
        <v>3056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1</v>
      </c>
      <c r="O4059" s="11">
        <v>0</v>
      </c>
      <c r="P4059" s="11">
        <v>0</v>
      </c>
      <c r="Q4059" s="11">
        <v>2016031023</v>
      </c>
      <c r="R4059" s="11">
        <v>23</v>
      </c>
    </row>
    <row r="4060" spans="1:18">
      <c r="A4060" t="str">
        <f t="shared" si="63"/>
        <v>23-2016031023-15_03_49</v>
      </c>
      <c r="B4060" s="11" t="s">
        <v>3057</v>
      </c>
      <c r="C4060" s="11">
        <v>0</v>
      </c>
      <c r="D4060" s="11">
        <v>0</v>
      </c>
      <c r="E4060" s="11">
        <v>0</v>
      </c>
      <c r="F4060" s="11">
        <v>1</v>
      </c>
      <c r="G4060" s="11">
        <v>0</v>
      </c>
      <c r="H4060" s="11">
        <v>0</v>
      </c>
      <c r="I4060" s="11">
        <v>0</v>
      </c>
      <c r="J4060" s="11">
        <v>0</v>
      </c>
      <c r="K4060" s="11">
        <v>0</v>
      </c>
      <c r="L4060" s="11">
        <v>0</v>
      </c>
      <c r="M4060" s="11">
        <v>0</v>
      </c>
      <c r="N4060" s="11">
        <v>0</v>
      </c>
      <c r="O4060" s="11">
        <v>0</v>
      </c>
      <c r="P4060" s="11">
        <v>1</v>
      </c>
      <c r="Q4060" s="11">
        <v>2016031023</v>
      </c>
      <c r="R4060" s="11">
        <v>23</v>
      </c>
    </row>
    <row r="4061" spans="1:18">
      <c r="A4061" t="str">
        <f t="shared" si="63"/>
        <v>23-2016031023-15_08_49</v>
      </c>
      <c r="B4061" s="11" t="s">
        <v>3059</v>
      </c>
      <c r="C4061" s="11">
        <v>0</v>
      </c>
      <c r="D4061" s="11">
        <v>0</v>
      </c>
      <c r="E4061" s="11">
        <v>0</v>
      </c>
      <c r="F4061" s="11">
        <v>1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1</v>
      </c>
      <c r="Q4061" s="11">
        <v>2016031023</v>
      </c>
      <c r="R4061" s="11">
        <v>23</v>
      </c>
    </row>
    <row r="4062" spans="1:18">
      <c r="A4062" t="str">
        <f t="shared" si="63"/>
        <v>23-2016031023-15_13_49</v>
      </c>
      <c r="B4062" s="11" t="s">
        <v>3060</v>
      </c>
      <c r="C4062" s="11">
        <v>0</v>
      </c>
      <c r="D4062" s="11">
        <v>0</v>
      </c>
      <c r="E4062" s="11">
        <v>0</v>
      </c>
      <c r="F4062" s="11">
        <v>0</v>
      </c>
      <c r="G4062" s="11">
        <v>0</v>
      </c>
      <c r="H4062" s="11">
        <v>0</v>
      </c>
      <c r="I4062" s="11">
        <v>0</v>
      </c>
      <c r="J4062" s="11">
        <v>0</v>
      </c>
      <c r="K4062" s="11">
        <v>0</v>
      </c>
      <c r="L4062" s="11">
        <v>0</v>
      </c>
      <c r="M4062" s="11">
        <v>0</v>
      </c>
      <c r="N4062" s="11">
        <v>1</v>
      </c>
      <c r="O4062" s="11">
        <v>0</v>
      </c>
      <c r="P4062" s="11">
        <v>0</v>
      </c>
      <c r="Q4062" s="11">
        <v>2016031023</v>
      </c>
      <c r="R4062" s="11">
        <v>23</v>
      </c>
    </row>
    <row r="4063" spans="1:18">
      <c r="A4063" t="str">
        <f t="shared" si="63"/>
        <v>23-2016031023-15_32_22</v>
      </c>
      <c r="B4063" s="11" t="s">
        <v>3061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1</v>
      </c>
      <c r="O4063" s="11">
        <v>0</v>
      </c>
      <c r="P4063" s="11">
        <v>0</v>
      </c>
      <c r="Q4063" s="11">
        <v>2016031023</v>
      </c>
      <c r="R4063" s="11">
        <v>23</v>
      </c>
    </row>
    <row r="4064" spans="1:18">
      <c r="A4064" t="str">
        <f t="shared" si="63"/>
        <v>23-2016031023-15_42_22</v>
      </c>
      <c r="B4064" s="11" t="s">
        <v>3062</v>
      </c>
      <c r="C4064" s="11">
        <v>0</v>
      </c>
      <c r="D4064" s="11">
        <v>0</v>
      </c>
      <c r="E4064" s="11">
        <v>0</v>
      </c>
      <c r="F4064" s="11">
        <v>1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11">
        <v>1</v>
      </c>
      <c r="Q4064" s="11">
        <v>2016031023</v>
      </c>
      <c r="R4064" s="11">
        <v>23</v>
      </c>
    </row>
    <row r="4065" spans="1:18">
      <c r="A4065" t="str">
        <f t="shared" si="63"/>
        <v>23-2016031023-15_47_22</v>
      </c>
      <c r="B4065" s="11" t="s">
        <v>3064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1</v>
      </c>
      <c r="O4065" s="11">
        <v>0</v>
      </c>
      <c r="P4065" s="11">
        <v>0</v>
      </c>
      <c r="Q4065" s="11">
        <v>2016031023</v>
      </c>
      <c r="R4065" s="11">
        <v>23</v>
      </c>
    </row>
    <row r="4066" spans="1:18">
      <c r="A4066" t="str">
        <f t="shared" si="63"/>
        <v>23-2016031023-15_52_21</v>
      </c>
      <c r="B4066" s="11" t="s">
        <v>3065</v>
      </c>
      <c r="C4066" s="11">
        <v>0</v>
      </c>
      <c r="D4066" s="11">
        <v>0</v>
      </c>
      <c r="E4066" s="11">
        <v>0</v>
      </c>
      <c r="F4066" s="11">
        <v>1</v>
      </c>
      <c r="G4066" s="11">
        <v>0</v>
      </c>
      <c r="H4066" s="11">
        <v>0</v>
      </c>
      <c r="I4066" s="11">
        <v>0</v>
      </c>
      <c r="J4066" s="11">
        <v>0</v>
      </c>
      <c r="K4066" s="11">
        <v>0</v>
      </c>
      <c r="L4066" s="11">
        <v>0</v>
      </c>
      <c r="M4066" s="11">
        <v>0</v>
      </c>
      <c r="N4066" s="11">
        <v>0</v>
      </c>
      <c r="O4066" s="11">
        <v>0</v>
      </c>
      <c r="P4066" s="11">
        <v>1</v>
      </c>
      <c r="Q4066" s="11">
        <v>2016031023</v>
      </c>
      <c r="R4066" s="11">
        <v>23</v>
      </c>
    </row>
    <row r="4067" spans="1:18">
      <c r="A4067" t="str">
        <f t="shared" si="63"/>
        <v>23-2016031023-15_57_21</v>
      </c>
      <c r="B4067" s="11" t="s">
        <v>3067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1</v>
      </c>
      <c r="O4067" s="11">
        <v>0</v>
      </c>
      <c r="P4067" s="11">
        <v>0</v>
      </c>
      <c r="Q4067" s="11">
        <v>2016031023</v>
      </c>
      <c r="R4067" s="11">
        <v>23</v>
      </c>
    </row>
    <row r="4068" spans="1:18">
      <c r="A4068" t="str">
        <f t="shared" si="63"/>
        <v>23-2016031023-16_02_21</v>
      </c>
      <c r="B4068" s="11" t="s">
        <v>3068</v>
      </c>
      <c r="C4068" s="11">
        <v>0</v>
      </c>
      <c r="D4068" s="11">
        <v>0</v>
      </c>
      <c r="E4068" s="11">
        <v>0</v>
      </c>
      <c r="F4068" s="11">
        <v>0</v>
      </c>
      <c r="G4068" s="11">
        <v>0</v>
      </c>
      <c r="H4068" s="11">
        <v>0</v>
      </c>
      <c r="I4068" s="11">
        <v>0</v>
      </c>
      <c r="J4068" s="11">
        <v>0</v>
      </c>
      <c r="K4068" s="11">
        <v>0</v>
      </c>
      <c r="L4068" s="11">
        <v>0</v>
      </c>
      <c r="M4068" s="11">
        <v>0</v>
      </c>
      <c r="N4068" s="11">
        <v>1</v>
      </c>
      <c r="O4068" s="11">
        <v>0</v>
      </c>
      <c r="P4068" s="11">
        <v>0</v>
      </c>
      <c r="Q4068" s="11">
        <v>2016031023</v>
      </c>
      <c r="R4068" s="11">
        <v>23</v>
      </c>
    </row>
    <row r="4069" spans="1:18">
      <c r="A4069" t="str">
        <f t="shared" si="63"/>
        <v>23-2016031023-16_07_21</v>
      </c>
      <c r="B4069" s="11" t="s">
        <v>3069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1</v>
      </c>
      <c r="O4069" s="11">
        <v>0</v>
      </c>
      <c r="P4069" s="11">
        <v>0</v>
      </c>
      <c r="Q4069" s="11">
        <v>2016031023</v>
      </c>
      <c r="R4069" s="11">
        <v>23</v>
      </c>
    </row>
    <row r="4070" spans="1:18">
      <c r="A4070" t="str">
        <f t="shared" si="63"/>
        <v>23-2016031023-16_12_20</v>
      </c>
      <c r="B4070" s="11" t="s">
        <v>3070</v>
      </c>
      <c r="C4070" s="11">
        <v>0</v>
      </c>
      <c r="D4070" s="11">
        <v>0</v>
      </c>
      <c r="E4070" s="11">
        <v>0</v>
      </c>
      <c r="F4070" s="11">
        <v>0</v>
      </c>
      <c r="G4070" s="11">
        <v>0</v>
      </c>
      <c r="H4070" s="11">
        <v>0</v>
      </c>
      <c r="I4070" s="11">
        <v>0</v>
      </c>
      <c r="J4070" s="11">
        <v>0</v>
      </c>
      <c r="K4070" s="11">
        <v>0</v>
      </c>
      <c r="L4070" s="11">
        <v>0</v>
      </c>
      <c r="M4070" s="11">
        <v>0</v>
      </c>
      <c r="N4070" s="11">
        <v>1</v>
      </c>
      <c r="O4070" s="11">
        <v>0</v>
      </c>
      <c r="P4070" s="11">
        <v>0</v>
      </c>
      <c r="Q4070" s="11">
        <v>2016031023</v>
      </c>
      <c r="R4070" s="11">
        <v>23</v>
      </c>
    </row>
    <row r="4071" spans="1:18">
      <c r="A4071" t="str">
        <f t="shared" si="63"/>
        <v>23-2016031023-16_17_20</v>
      </c>
      <c r="B4071" s="11" t="s">
        <v>3071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1</v>
      </c>
      <c r="O4071" s="11">
        <v>0</v>
      </c>
      <c r="P4071" s="11">
        <v>0</v>
      </c>
      <c r="Q4071" s="11">
        <v>2016031023</v>
      </c>
      <c r="R4071" s="11">
        <v>23</v>
      </c>
    </row>
    <row r="4072" spans="1:18">
      <c r="A4072" t="str">
        <f t="shared" si="63"/>
        <v>23-2016031023-16_22_20</v>
      </c>
      <c r="B4072" s="11" t="s">
        <v>3072</v>
      </c>
      <c r="C4072" s="11">
        <v>0</v>
      </c>
      <c r="D4072" s="11">
        <v>0</v>
      </c>
      <c r="E4072" s="11">
        <v>0</v>
      </c>
      <c r="F4072" s="11">
        <v>1</v>
      </c>
      <c r="G4072" s="11">
        <v>0</v>
      </c>
      <c r="H4072" s="11">
        <v>0</v>
      </c>
      <c r="I4072" s="11">
        <v>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11">
        <v>0</v>
      </c>
      <c r="P4072" s="11">
        <v>1</v>
      </c>
      <c r="Q4072" s="11">
        <v>2016031023</v>
      </c>
      <c r="R4072" s="11">
        <v>23</v>
      </c>
    </row>
    <row r="4073" spans="1:18">
      <c r="A4073" t="str">
        <f t="shared" si="63"/>
        <v>23-2016031023-16_27_20</v>
      </c>
      <c r="B4073" s="11" t="s">
        <v>3074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1</v>
      </c>
      <c r="O4073" s="11">
        <v>0</v>
      </c>
      <c r="P4073" s="11">
        <v>0</v>
      </c>
      <c r="Q4073" s="11">
        <v>2016031023</v>
      </c>
      <c r="R4073" s="11">
        <v>23</v>
      </c>
    </row>
    <row r="4074" spans="1:18">
      <c r="A4074" t="str">
        <f t="shared" si="63"/>
        <v>23-2016031023-16_32_19</v>
      </c>
      <c r="B4074" s="11" t="s">
        <v>3075</v>
      </c>
      <c r="C4074" s="11">
        <v>0</v>
      </c>
      <c r="D4074" s="11">
        <v>0</v>
      </c>
      <c r="E4074" s="11">
        <v>0</v>
      </c>
      <c r="F4074" s="11">
        <v>0</v>
      </c>
      <c r="G4074" s="11">
        <v>0</v>
      </c>
      <c r="H4074" s="11">
        <v>0</v>
      </c>
      <c r="I4074" s="11">
        <v>0</v>
      </c>
      <c r="J4074" s="11">
        <v>0</v>
      </c>
      <c r="K4074" s="11">
        <v>0</v>
      </c>
      <c r="L4074" s="11">
        <v>0</v>
      </c>
      <c r="M4074" s="11">
        <v>0</v>
      </c>
      <c r="N4074" s="11">
        <v>1</v>
      </c>
      <c r="O4074" s="11">
        <v>0</v>
      </c>
      <c r="P4074" s="11">
        <v>0</v>
      </c>
      <c r="Q4074" s="11">
        <v>2016031023</v>
      </c>
      <c r="R4074" s="11">
        <v>23</v>
      </c>
    </row>
    <row r="4075" spans="1:18">
      <c r="A4075" t="str">
        <f t="shared" si="63"/>
        <v>23-2016031023-16_37_19</v>
      </c>
      <c r="B4075" s="11" t="s">
        <v>3076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1</v>
      </c>
      <c r="O4075" s="11">
        <v>0</v>
      </c>
      <c r="P4075" s="11">
        <v>0</v>
      </c>
      <c r="Q4075" s="11">
        <v>2016031023</v>
      </c>
      <c r="R4075" s="11">
        <v>23</v>
      </c>
    </row>
    <row r="4076" spans="1:18">
      <c r="A4076" t="str">
        <f t="shared" si="63"/>
        <v>23-2016031023-16_42_19</v>
      </c>
      <c r="B4076" s="11" t="s">
        <v>3077</v>
      </c>
      <c r="C4076" s="11">
        <v>0</v>
      </c>
      <c r="D4076" s="11">
        <v>0</v>
      </c>
      <c r="E4076" s="11">
        <v>0</v>
      </c>
      <c r="F4076" s="11">
        <v>1</v>
      </c>
      <c r="G4076" s="11">
        <v>0</v>
      </c>
      <c r="H4076" s="11">
        <v>0</v>
      </c>
      <c r="I4076" s="11">
        <v>0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11">
        <v>0</v>
      </c>
      <c r="P4076" s="11">
        <v>1</v>
      </c>
      <c r="Q4076" s="11">
        <v>2016031023</v>
      </c>
      <c r="R4076" s="11">
        <v>23</v>
      </c>
    </row>
    <row r="4077" spans="1:18">
      <c r="A4077" t="str">
        <f t="shared" si="63"/>
        <v>23-2016031023-16_47_19</v>
      </c>
      <c r="B4077" s="11" t="s">
        <v>3079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1</v>
      </c>
      <c r="O4077" s="11">
        <v>0</v>
      </c>
      <c r="P4077" s="11">
        <v>0</v>
      </c>
      <c r="Q4077" s="11">
        <v>2016031023</v>
      </c>
      <c r="R4077" s="11">
        <v>23</v>
      </c>
    </row>
    <row r="4078" spans="1:18">
      <c r="A4078" t="str">
        <f t="shared" si="63"/>
        <v>23-2016031023-16_52_18</v>
      </c>
      <c r="B4078" s="11" t="s">
        <v>3080</v>
      </c>
      <c r="C4078" s="11">
        <v>0</v>
      </c>
      <c r="D4078" s="11">
        <v>0</v>
      </c>
      <c r="E4078" s="11">
        <v>0</v>
      </c>
      <c r="F4078" s="11">
        <v>0</v>
      </c>
      <c r="G4078" s="11">
        <v>0</v>
      </c>
      <c r="H4078" s="11">
        <v>0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1">
        <v>1</v>
      </c>
      <c r="O4078" s="11">
        <v>0</v>
      </c>
      <c r="P4078" s="11">
        <v>0</v>
      </c>
      <c r="Q4078" s="11">
        <v>2016031023</v>
      </c>
      <c r="R4078" s="11">
        <v>23</v>
      </c>
    </row>
    <row r="4079" spans="1:18">
      <c r="A4079" t="str">
        <f t="shared" si="63"/>
        <v>23-2016031023-16_57_18</v>
      </c>
      <c r="B4079" s="11" t="s">
        <v>3081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1</v>
      </c>
      <c r="O4079" s="11">
        <v>0</v>
      </c>
      <c r="P4079" s="11">
        <v>0</v>
      </c>
      <c r="Q4079" s="11">
        <v>2016031023</v>
      </c>
      <c r="R4079" s="11">
        <v>23</v>
      </c>
    </row>
    <row r="4080" spans="1:18">
      <c r="A4080" t="str">
        <f t="shared" si="63"/>
        <v>23-2016031023-17_02_18</v>
      </c>
      <c r="B4080" s="11" t="s">
        <v>3082</v>
      </c>
      <c r="C4080" s="11">
        <v>0</v>
      </c>
      <c r="D4080" s="11">
        <v>0</v>
      </c>
      <c r="E4080" s="11">
        <v>0</v>
      </c>
      <c r="F4080" s="11">
        <v>0</v>
      </c>
      <c r="G4080" s="11">
        <v>0</v>
      </c>
      <c r="H4080" s="11">
        <v>0</v>
      </c>
      <c r="I4080" s="11">
        <v>0</v>
      </c>
      <c r="J4080" s="11">
        <v>0</v>
      </c>
      <c r="K4080" s="11">
        <v>0</v>
      </c>
      <c r="L4080" s="11">
        <v>0</v>
      </c>
      <c r="M4080" s="11">
        <v>0</v>
      </c>
      <c r="N4080" s="11">
        <v>1</v>
      </c>
      <c r="O4080" s="11">
        <v>0</v>
      </c>
      <c r="P4080" s="11">
        <v>0</v>
      </c>
      <c r="Q4080" s="11">
        <v>2016031023</v>
      </c>
      <c r="R4080" s="11">
        <v>23</v>
      </c>
    </row>
    <row r="4081" spans="1:18">
      <c r="A4081" t="str">
        <f t="shared" si="63"/>
        <v>23-2016031023-17_07_18</v>
      </c>
      <c r="B4081" s="11" t="s">
        <v>3083</v>
      </c>
      <c r="C4081" s="11">
        <v>0</v>
      </c>
      <c r="D4081" s="11">
        <v>0</v>
      </c>
      <c r="E4081" s="11">
        <v>0</v>
      </c>
      <c r="F4081" s="11">
        <v>1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1</v>
      </c>
      <c r="Q4081" s="11">
        <v>2016031023</v>
      </c>
      <c r="R4081" s="11">
        <v>23</v>
      </c>
    </row>
    <row r="4082" spans="1:18">
      <c r="A4082" t="str">
        <f t="shared" si="63"/>
        <v>23-2016031023-17_12_17</v>
      </c>
      <c r="B4082" s="11" t="s">
        <v>3086</v>
      </c>
      <c r="C4082" s="11">
        <v>0</v>
      </c>
      <c r="D4082" s="11">
        <v>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1">
        <v>1</v>
      </c>
      <c r="O4082" s="11">
        <v>0</v>
      </c>
      <c r="P4082" s="11">
        <v>0</v>
      </c>
      <c r="Q4082" s="11">
        <v>2016031023</v>
      </c>
      <c r="R4082" s="11">
        <v>23</v>
      </c>
    </row>
    <row r="4083" spans="1:18">
      <c r="A4083" t="str">
        <f t="shared" si="63"/>
        <v>23-2016031023-17_17_17</v>
      </c>
      <c r="B4083" s="11" t="s">
        <v>3087</v>
      </c>
      <c r="C4083" s="11">
        <v>0</v>
      </c>
      <c r="D4083" s="11">
        <v>0</v>
      </c>
      <c r="E4083" s="11">
        <v>0</v>
      </c>
      <c r="F4083" s="11">
        <v>1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1</v>
      </c>
      <c r="Q4083" s="11">
        <v>2016031023</v>
      </c>
      <c r="R4083" s="11">
        <v>23</v>
      </c>
    </row>
    <row r="4084" spans="1:18">
      <c r="A4084" t="str">
        <f t="shared" si="63"/>
        <v>23-2016031023-17_22_17</v>
      </c>
      <c r="B4084" s="11" t="s">
        <v>3088</v>
      </c>
      <c r="C4084" s="11">
        <v>0</v>
      </c>
      <c r="D4084" s="11">
        <v>0</v>
      </c>
      <c r="E4084" s="11">
        <v>0</v>
      </c>
      <c r="F4084" s="11">
        <v>0</v>
      </c>
      <c r="G4084" s="11">
        <v>0</v>
      </c>
      <c r="H4084" s="11">
        <v>0</v>
      </c>
      <c r="I4084" s="11">
        <v>0</v>
      </c>
      <c r="J4084" s="11">
        <v>0</v>
      </c>
      <c r="K4084" s="11">
        <v>0</v>
      </c>
      <c r="L4084" s="11">
        <v>0</v>
      </c>
      <c r="M4084" s="11">
        <v>0</v>
      </c>
      <c r="N4084" s="11">
        <v>1</v>
      </c>
      <c r="O4084" s="11">
        <v>0</v>
      </c>
      <c r="P4084" s="11">
        <v>0</v>
      </c>
      <c r="Q4084" s="11">
        <v>2016031023</v>
      </c>
      <c r="R4084" s="11">
        <v>23</v>
      </c>
    </row>
    <row r="4085" spans="1:18">
      <c r="A4085" t="str">
        <f t="shared" si="63"/>
        <v>23-2016031023-17_27_17</v>
      </c>
      <c r="B4085" s="11" t="s">
        <v>3089</v>
      </c>
      <c r="C4085" s="11">
        <v>0</v>
      </c>
      <c r="D4085" s="11">
        <v>0</v>
      </c>
      <c r="E4085" s="11">
        <v>0</v>
      </c>
      <c r="F4085" s="11">
        <v>1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1</v>
      </c>
      <c r="Q4085" s="11">
        <v>2016031023</v>
      </c>
      <c r="R4085" s="11">
        <v>23</v>
      </c>
    </row>
    <row r="4086" spans="1:18">
      <c r="A4086" t="str">
        <f t="shared" si="63"/>
        <v>23-2016031023-17_32_16</v>
      </c>
      <c r="B4086" s="11" t="s">
        <v>3091</v>
      </c>
      <c r="C4086" s="11">
        <v>0</v>
      </c>
      <c r="D4086" s="11">
        <v>0</v>
      </c>
      <c r="E4086" s="11">
        <v>0</v>
      </c>
      <c r="F4086" s="11">
        <v>1</v>
      </c>
      <c r="G4086" s="11">
        <v>0</v>
      </c>
      <c r="H4086" s="11">
        <v>0</v>
      </c>
      <c r="I4086" s="11">
        <v>0</v>
      </c>
      <c r="J4086" s="11">
        <v>0</v>
      </c>
      <c r="K4086" s="11">
        <v>0</v>
      </c>
      <c r="L4086" s="11">
        <v>0</v>
      </c>
      <c r="M4086" s="11">
        <v>0</v>
      </c>
      <c r="N4086" s="11">
        <v>0</v>
      </c>
      <c r="O4086" s="11">
        <v>0</v>
      </c>
      <c r="P4086" s="11">
        <v>1</v>
      </c>
      <c r="Q4086" s="11">
        <v>2016031023</v>
      </c>
      <c r="R4086" s="11">
        <v>23</v>
      </c>
    </row>
    <row r="4087" spans="1:18">
      <c r="A4087" t="str">
        <f t="shared" si="63"/>
        <v>23-2016031023-17_37_16</v>
      </c>
      <c r="B4087" s="11" t="s">
        <v>3093</v>
      </c>
      <c r="C4087" s="11">
        <v>0</v>
      </c>
      <c r="D4087" s="11">
        <v>0</v>
      </c>
      <c r="E4087" s="11">
        <v>0</v>
      </c>
      <c r="F4087" s="11">
        <v>1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1</v>
      </c>
      <c r="Q4087" s="11">
        <v>2016031023</v>
      </c>
      <c r="R4087" s="11">
        <v>23</v>
      </c>
    </row>
    <row r="4088" spans="1:18">
      <c r="A4088" t="str">
        <f t="shared" si="63"/>
        <v>23-2016031023-17_42_16</v>
      </c>
      <c r="B4088" s="11" t="s">
        <v>3096</v>
      </c>
      <c r="C4088" s="11">
        <v>0</v>
      </c>
      <c r="D4088" s="11">
        <v>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1">
        <v>0</v>
      </c>
      <c r="L4088" s="11">
        <v>0</v>
      </c>
      <c r="M4088" s="11">
        <v>0</v>
      </c>
      <c r="N4088" s="11">
        <v>1</v>
      </c>
      <c r="O4088" s="11">
        <v>0</v>
      </c>
      <c r="P4088" s="11">
        <v>0</v>
      </c>
      <c r="Q4088" s="11">
        <v>2016031023</v>
      </c>
      <c r="R4088" s="11">
        <v>23</v>
      </c>
    </row>
    <row r="4089" spans="1:18">
      <c r="A4089" t="str">
        <f t="shared" si="63"/>
        <v>23-2016031023-17_47_16</v>
      </c>
      <c r="B4089" s="11" t="s">
        <v>3097</v>
      </c>
      <c r="C4089" s="11">
        <v>0</v>
      </c>
      <c r="D4089" s="11">
        <v>0</v>
      </c>
      <c r="E4089" s="11">
        <v>0</v>
      </c>
      <c r="F4089" s="11">
        <v>1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1</v>
      </c>
      <c r="Q4089" s="11">
        <v>2016031023</v>
      </c>
      <c r="R4089" s="11">
        <v>23</v>
      </c>
    </row>
    <row r="4090" spans="1:18">
      <c r="A4090" t="str">
        <f t="shared" si="63"/>
        <v>23-2016031023-17_52_15</v>
      </c>
      <c r="B4090" s="11" t="s">
        <v>3098</v>
      </c>
      <c r="C4090" s="11">
        <v>0</v>
      </c>
      <c r="D4090" s="11">
        <v>0</v>
      </c>
      <c r="E4090" s="11">
        <v>0</v>
      </c>
      <c r="F4090" s="11">
        <v>1</v>
      </c>
      <c r="G4090" s="11">
        <v>0</v>
      </c>
      <c r="H4090" s="11">
        <v>0</v>
      </c>
      <c r="I4090" s="11">
        <v>0</v>
      </c>
      <c r="J4090" s="11">
        <v>0</v>
      </c>
      <c r="K4090" s="11">
        <v>0</v>
      </c>
      <c r="L4090" s="11">
        <v>0</v>
      </c>
      <c r="M4090" s="11">
        <v>0</v>
      </c>
      <c r="N4090" s="11">
        <v>0</v>
      </c>
      <c r="O4090" s="11">
        <v>0</v>
      </c>
      <c r="P4090" s="11">
        <v>1</v>
      </c>
      <c r="Q4090" s="11">
        <v>2016031023</v>
      </c>
      <c r="R4090" s="11">
        <v>23</v>
      </c>
    </row>
    <row r="4091" spans="1:18">
      <c r="A4091" t="str">
        <f t="shared" si="63"/>
        <v>23-2016031023-17_57_15</v>
      </c>
      <c r="B4091" s="11" t="s">
        <v>3100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1</v>
      </c>
      <c r="O4091" s="11">
        <v>0</v>
      </c>
      <c r="P4091" s="11">
        <v>0</v>
      </c>
      <c r="Q4091" s="11">
        <v>2016031023</v>
      </c>
      <c r="R4091" s="11">
        <v>23</v>
      </c>
    </row>
    <row r="4092" spans="1:18">
      <c r="A4092" t="str">
        <f t="shared" si="63"/>
        <v>23-2016031023-18_02_15</v>
      </c>
      <c r="B4092" s="11" t="s">
        <v>3101</v>
      </c>
      <c r="C4092" s="11">
        <v>0</v>
      </c>
      <c r="D4092" s="11">
        <v>0</v>
      </c>
      <c r="E4092" s="11">
        <v>0</v>
      </c>
      <c r="F4092" s="11">
        <v>1</v>
      </c>
      <c r="G4092" s="11">
        <v>0</v>
      </c>
      <c r="H4092" s="11">
        <v>0</v>
      </c>
      <c r="I4092" s="11">
        <v>0</v>
      </c>
      <c r="J4092" s="11">
        <v>0</v>
      </c>
      <c r="K4092" s="11">
        <v>0</v>
      </c>
      <c r="L4092" s="11">
        <v>0</v>
      </c>
      <c r="M4092" s="11">
        <v>0</v>
      </c>
      <c r="N4092" s="11">
        <v>0</v>
      </c>
      <c r="O4092" s="11">
        <v>0</v>
      </c>
      <c r="P4092" s="11">
        <v>1</v>
      </c>
      <c r="Q4092" s="11">
        <v>2016031023</v>
      </c>
      <c r="R4092" s="11">
        <v>23</v>
      </c>
    </row>
    <row r="4093" spans="1:18">
      <c r="A4093" t="str">
        <f t="shared" si="63"/>
        <v>23-2016031023-18_07_15</v>
      </c>
      <c r="B4093" s="11" t="s">
        <v>3103</v>
      </c>
      <c r="C4093" s="11">
        <v>0</v>
      </c>
      <c r="D4093" s="11">
        <v>0</v>
      </c>
      <c r="E4093" s="11">
        <v>0</v>
      </c>
      <c r="F4093" s="11">
        <v>1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1</v>
      </c>
      <c r="Q4093" s="11">
        <v>2016031023</v>
      </c>
      <c r="R4093" s="11">
        <v>23</v>
      </c>
    </row>
    <row r="4094" spans="1:18">
      <c r="A4094" t="str">
        <f t="shared" si="63"/>
        <v>23-2016031023-18_12_14</v>
      </c>
      <c r="B4094" s="11" t="s">
        <v>3104</v>
      </c>
      <c r="C4094" s="11">
        <v>0</v>
      </c>
      <c r="D4094" s="11">
        <v>0</v>
      </c>
      <c r="E4094" s="11">
        <v>0</v>
      </c>
      <c r="F4094" s="11">
        <v>1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11">
        <v>1</v>
      </c>
      <c r="Q4094" s="11">
        <v>2016031023</v>
      </c>
      <c r="R4094" s="11">
        <v>23</v>
      </c>
    </row>
    <row r="4095" spans="1:18">
      <c r="A4095" t="str">
        <f t="shared" si="63"/>
        <v>23-2016031023-18_17_14</v>
      </c>
      <c r="B4095" s="11" t="s">
        <v>3106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1</v>
      </c>
      <c r="O4095" s="11">
        <v>0</v>
      </c>
      <c r="P4095" s="11">
        <v>0</v>
      </c>
      <c r="Q4095" s="11">
        <v>2016031023</v>
      </c>
      <c r="R4095" s="11">
        <v>23</v>
      </c>
    </row>
    <row r="4096" spans="1:18">
      <c r="A4096" t="str">
        <f t="shared" si="63"/>
        <v>23-2016031023-18_22_14</v>
      </c>
      <c r="B4096" s="11" t="s">
        <v>3107</v>
      </c>
      <c r="C4096" s="11">
        <v>0</v>
      </c>
      <c r="D4096" s="11">
        <v>0</v>
      </c>
      <c r="E4096" s="11">
        <v>0</v>
      </c>
      <c r="F4096" s="11">
        <v>0</v>
      </c>
      <c r="G4096" s="11">
        <v>0</v>
      </c>
      <c r="H4096" s="11">
        <v>0</v>
      </c>
      <c r="I4096" s="11">
        <v>0</v>
      </c>
      <c r="J4096" s="11">
        <v>0</v>
      </c>
      <c r="K4096" s="11">
        <v>0</v>
      </c>
      <c r="L4096" s="11">
        <v>0</v>
      </c>
      <c r="M4096" s="11">
        <v>0</v>
      </c>
      <c r="N4096" s="11">
        <v>1</v>
      </c>
      <c r="O4096" s="11">
        <v>0</v>
      </c>
      <c r="P4096" s="11">
        <v>0</v>
      </c>
      <c r="Q4096" s="11">
        <v>2016031023</v>
      </c>
      <c r="R4096" s="11">
        <v>23</v>
      </c>
    </row>
    <row r="4097" spans="1:18">
      <c r="A4097" t="str">
        <f t="shared" si="63"/>
        <v>23-2016031023-18_27_14</v>
      </c>
      <c r="B4097" s="11" t="s">
        <v>3108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1</v>
      </c>
      <c r="O4097" s="11">
        <v>0</v>
      </c>
      <c r="P4097" s="11">
        <v>0</v>
      </c>
      <c r="Q4097" s="11">
        <v>2016031023</v>
      </c>
      <c r="R4097" s="11">
        <v>23</v>
      </c>
    </row>
    <row r="4098" spans="1:18">
      <c r="A4098" t="str">
        <f t="shared" ref="A4098:A4161" si="64">R4098&amp;"-"&amp;Q4098&amp;"-"&amp;B4098</f>
        <v>23-2016031023-18_32_13</v>
      </c>
      <c r="B4098" s="11" t="s">
        <v>3109</v>
      </c>
      <c r="C4098" s="11">
        <v>0</v>
      </c>
      <c r="D4098" s="11">
        <v>0</v>
      </c>
      <c r="E4098" s="11">
        <v>0</v>
      </c>
      <c r="F4098" s="11">
        <v>1</v>
      </c>
      <c r="G4098" s="11">
        <v>0</v>
      </c>
      <c r="H4098" s="11">
        <v>0</v>
      </c>
      <c r="I4098" s="11">
        <v>0</v>
      </c>
      <c r="J4098" s="11">
        <v>0</v>
      </c>
      <c r="K4098" s="11">
        <v>0</v>
      </c>
      <c r="L4098" s="11">
        <v>0</v>
      </c>
      <c r="M4098" s="11">
        <v>0</v>
      </c>
      <c r="N4098" s="11">
        <v>0</v>
      </c>
      <c r="O4098" s="11">
        <v>0</v>
      </c>
      <c r="P4098" s="11">
        <v>1</v>
      </c>
      <c r="Q4098" s="11">
        <v>2016031023</v>
      </c>
      <c r="R4098" s="11">
        <v>23</v>
      </c>
    </row>
    <row r="4099" spans="1:18">
      <c r="A4099" t="str">
        <f t="shared" si="64"/>
        <v>23-2016031023-18_37_13</v>
      </c>
      <c r="B4099" s="11" t="s">
        <v>3111</v>
      </c>
      <c r="C4099" s="11">
        <v>0</v>
      </c>
      <c r="D4099" s="11">
        <v>0</v>
      </c>
      <c r="E4099" s="11">
        <v>0</v>
      </c>
      <c r="F4099" s="11">
        <v>1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1</v>
      </c>
      <c r="Q4099" s="11">
        <v>2016031023</v>
      </c>
      <c r="R4099" s="11">
        <v>23</v>
      </c>
    </row>
    <row r="4100" spans="1:18">
      <c r="A4100" t="str">
        <f t="shared" si="64"/>
        <v>23-2016031023-18_42_13</v>
      </c>
      <c r="B4100" s="11" t="s">
        <v>3113</v>
      </c>
      <c r="C4100" s="11">
        <v>0</v>
      </c>
      <c r="D4100" s="11">
        <v>0</v>
      </c>
      <c r="E4100" s="11">
        <v>0</v>
      </c>
      <c r="F4100" s="11">
        <v>1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  <c r="P4100" s="11">
        <v>1</v>
      </c>
      <c r="Q4100" s="11">
        <v>2016031023</v>
      </c>
      <c r="R4100" s="11">
        <v>23</v>
      </c>
    </row>
    <row r="4101" spans="1:18">
      <c r="A4101" t="str">
        <f t="shared" si="64"/>
        <v>23-2016031023-18_47_13</v>
      </c>
      <c r="B4101" s="11" t="s">
        <v>3114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1</v>
      </c>
      <c r="O4101" s="11">
        <v>0</v>
      </c>
      <c r="P4101" s="11">
        <v>0</v>
      </c>
      <c r="Q4101" s="11">
        <v>2016031023</v>
      </c>
      <c r="R4101" s="11">
        <v>23</v>
      </c>
    </row>
    <row r="4102" spans="1:18">
      <c r="A4102" t="str">
        <f t="shared" si="64"/>
        <v>23-2016031023-18_52_12</v>
      </c>
      <c r="B4102" s="11" t="s">
        <v>3115</v>
      </c>
      <c r="C4102" s="11">
        <v>0</v>
      </c>
      <c r="D4102" s="11">
        <v>0</v>
      </c>
      <c r="E4102" s="11">
        <v>0</v>
      </c>
      <c r="F4102" s="11">
        <v>1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1">
        <v>0</v>
      </c>
      <c r="O4102" s="11">
        <v>0</v>
      </c>
      <c r="P4102" s="11">
        <v>1</v>
      </c>
      <c r="Q4102" s="11">
        <v>2016031023</v>
      </c>
      <c r="R4102" s="11">
        <v>23</v>
      </c>
    </row>
    <row r="4103" spans="1:18">
      <c r="A4103" t="str">
        <f t="shared" si="64"/>
        <v>23-2016031023-18_57_12</v>
      </c>
      <c r="B4103" s="11" t="s">
        <v>3117</v>
      </c>
      <c r="C4103" s="11">
        <v>0</v>
      </c>
      <c r="D4103" s="11">
        <v>0</v>
      </c>
      <c r="E4103" s="11">
        <v>0</v>
      </c>
      <c r="F4103" s="11">
        <v>1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1</v>
      </c>
      <c r="Q4103" s="11">
        <v>2016031023</v>
      </c>
      <c r="R4103" s="11">
        <v>23</v>
      </c>
    </row>
    <row r="4104" spans="1:18">
      <c r="A4104" t="str">
        <f t="shared" si="64"/>
        <v>23-2016031023-19_02_12</v>
      </c>
      <c r="B4104" s="11" t="s">
        <v>3119</v>
      </c>
      <c r="C4104" s="11">
        <v>0</v>
      </c>
      <c r="D4104" s="11">
        <v>0</v>
      </c>
      <c r="E4104" s="11">
        <v>0</v>
      </c>
      <c r="F4104" s="11">
        <v>1</v>
      </c>
      <c r="G4104" s="11">
        <v>0</v>
      </c>
      <c r="H4104" s="11">
        <v>0</v>
      </c>
      <c r="I4104" s="11">
        <v>0</v>
      </c>
      <c r="J4104" s="11">
        <v>0</v>
      </c>
      <c r="K4104" s="11">
        <v>0</v>
      </c>
      <c r="L4104" s="11">
        <v>0</v>
      </c>
      <c r="M4104" s="11">
        <v>0</v>
      </c>
      <c r="N4104" s="11">
        <v>0</v>
      </c>
      <c r="O4104" s="11">
        <v>0</v>
      </c>
      <c r="P4104" s="11">
        <v>1</v>
      </c>
      <c r="Q4104" s="11">
        <v>2016031023</v>
      </c>
      <c r="R4104" s="11">
        <v>23</v>
      </c>
    </row>
    <row r="4105" spans="1:18">
      <c r="A4105" t="str">
        <f t="shared" si="64"/>
        <v>23-2016031023-19_07_12</v>
      </c>
      <c r="B4105" s="11" t="s">
        <v>3120</v>
      </c>
      <c r="C4105" s="11">
        <v>0</v>
      </c>
      <c r="D4105" s="11">
        <v>0</v>
      </c>
      <c r="E4105" s="11">
        <v>0</v>
      </c>
      <c r="F4105" s="11">
        <v>1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1</v>
      </c>
      <c r="Q4105" s="11">
        <v>2016031023</v>
      </c>
      <c r="R4105" s="11">
        <v>23</v>
      </c>
    </row>
    <row r="4106" spans="1:18">
      <c r="A4106" t="str">
        <f t="shared" si="64"/>
        <v>23-2016031023-19_12_12</v>
      </c>
      <c r="B4106" s="11" t="s">
        <v>3122</v>
      </c>
      <c r="C4106" s="11">
        <v>0</v>
      </c>
      <c r="D4106" s="11">
        <v>0</v>
      </c>
      <c r="E4106" s="11">
        <v>0</v>
      </c>
      <c r="F4106" s="11">
        <v>1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11">
        <v>0</v>
      </c>
      <c r="P4106" s="11">
        <v>1</v>
      </c>
      <c r="Q4106" s="11">
        <v>2016031023</v>
      </c>
      <c r="R4106" s="11">
        <v>23</v>
      </c>
    </row>
    <row r="4107" spans="1:18">
      <c r="A4107" t="str">
        <f t="shared" si="64"/>
        <v>23-2016031023-19_17_11</v>
      </c>
      <c r="B4107" s="11" t="s">
        <v>3124</v>
      </c>
      <c r="C4107" s="11">
        <v>0</v>
      </c>
      <c r="D4107" s="11">
        <v>0</v>
      </c>
      <c r="E4107" s="11">
        <v>0</v>
      </c>
      <c r="F4107" s="11">
        <v>1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1</v>
      </c>
      <c r="Q4107" s="11">
        <v>2016031023</v>
      </c>
      <c r="R4107" s="11">
        <v>23</v>
      </c>
    </row>
    <row r="4108" spans="1:18">
      <c r="A4108" t="str">
        <f t="shared" si="64"/>
        <v>23-2016031023-19_22_11</v>
      </c>
      <c r="B4108" s="11" t="s">
        <v>3126</v>
      </c>
      <c r="C4108" s="11">
        <v>0</v>
      </c>
      <c r="D4108" s="11">
        <v>0</v>
      </c>
      <c r="E4108" s="11">
        <v>0</v>
      </c>
      <c r="F4108" s="11">
        <v>0</v>
      </c>
      <c r="G4108" s="11">
        <v>0</v>
      </c>
      <c r="H4108" s="11">
        <v>0</v>
      </c>
      <c r="I4108" s="11">
        <v>0</v>
      </c>
      <c r="J4108" s="11">
        <v>0</v>
      </c>
      <c r="K4108" s="11">
        <v>0</v>
      </c>
      <c r="L4108" s="11">
        <v>0</v>
      </c>
      <c r="M4108" s="11">
        <v>0</v>
      </c>
      <c r="N4108" s="11">
        <v>1</v>
      </c>
      <c r="O4108" s="11">
        <v>0</v>
      </c>
      <c r="P4108" s="11">
        <v>0</v>
      </c>
      <c r="Q4108" s="11">
        <v>2016031023</v>
      </c>
      <c r="R4108" s="11">
        <v>23</v>
      </c>
    </row>
    <row r="4109" spans="1:18">
      <c r="A4109" t="str">
        <f t="shared" si="64"/>
        <v>23-2016031023-19_27_11</v>
      </c>
      <c r="B4109" s="11" t="s">
        <v>3127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1</v>
      </c>
      <c r="O4109" s="11">
        <v>0</v>
      </c>
      <c r="P4109" s="11">
        <v>0</v>
      </c>
      <c r="Q4109" s="11">
        <v>2016031023</v>
      </c>
      <c r="R4109" s="11">
        <v>23</v>
      </c>
    </row>
    <row r="4110" spans="1:18">
      <c r="A4110" t="str">
        <f t="shared" si="64"/>
        <v>23-2016031023-19_32_11</v>
      </c>
      <c r="B4110" s="11" t="s">
        <v>3128</v>
      </c>
      <c r="C4110" s="11">
        <v>0</v>
      </c>
      <c r="D4110" s="11">
        <v>0</v>
      </c>
      <c r="E4110" s="11">
        <v>0</v>
      </c>
      <c r="F4110" s="11">
        <v>0</v>
      </c>
      <c r="G4110" s="11">
        <v>0</v>
      </c>
      <c r="H4110" s="11">
        <v>0</v>
      </c>
      <c r="I4110" s="11">
        <v>0</v>
      </c>
      <c r="J4110" s="11">
        <v>0</v>
      </c>
      <c r="K4110" s="11">
        <v>0</v>
      </c>
      <c r="L4110" s="11">
        <v>0</v>
      </c>
      <c r="M4110" s="11">
        <v>0</v>
      </c>
      <c r="N4110" s="11">
        <v>1</v>
      </c>
      <c r="O4110" s="11">
        <v>0</v>
      </c>
      <c r="P4110" s="11">
        <v>0</v>
      </c>
      <c r="Q4110" s="11">
        <v>2016031023</v>
      </c>
      <c r="R4110" s="11">
        <v>23</v>
      </c>
    </row>
    <row r="4111" spans="1:18">
      <c r="A4111" t="str">
        <f t="shared" si="64"/>
        <v>23-2016031023-19_37_10</v>
      </c>
      <c r="B4111" s="11" t="s">
        <v>3129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1</v>
      </c>
      <c r="O4111" s="11">
        <v>0</v>
      </c>
      <c r="P4111" s="11">
        <v>0</v>
      </c>
      <c r="Q4111" s="11">
        <v>2016031023</v>
      </c>
      <c r="R4111" s="11">
        <v>23</v>
      </c>
    </row>
    <row r="4112" spans="1:18">
      <c r="A4112" t="str">
        <f t="shared" si="64"/>
        <v>23-2016031023-19_42_10</v>
      </c>
      <c r="B4112" s="11" t="s">
        <v>3130</v>
      </c>
      <c r="C4112" s="11">
        <v>0</v>
      </c>
      <c r="D4112" s="11">
        <v>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>
        <v>1</v>
      </c>
      <c r="O4112" s="11">
        <v>0</v>
      </c>
      <c r="P4112" s="11">
        <v>0</v>
      </c>
      <c r="Q4112" s="11">
        <v>2016031023</v>
      </c>
      <c r="R4112" s="11">
        <v>23</v>
      </c>
    </row>
    <row r="4113" spans="1:18">
      <c r="A4113" t="str">
        <f t="shared" si="64"/>
        <v>23-2016031023-19_47_10</v>
      </c>
      <c r="B4113" s="11" t="s">
        <v>3131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1</v>
      </c>
      <c r="O4113" s="11">
        <v>0</v>
      </c>
      <c r="P4113" s="11">
        <v>0</v>
      </c>
      <c r="Q4113" s="11">
        <v>2016031023</v>
      </c>
      <c r="R4113" s="11">
        <v>23</v>
      </c>
    </row>
    <row r="4114" spans="1:18">
      <c r="A4114" t="str">
        <f t="shared" si="64"/>
        <v>23-2016031023-19_52_10</v>
      </c>
      <c r="B4114" s="11" t="s">
        <v>3132</v>
      </c>
      <c r="C4114" s="11">
        <v>0</v>
      </c>
      <c r="D4114" s="11">
        <v>0</v>
      </c>
      <c r="E4114" s="11">
        <v>0</v>
      </c>
      <c r="F4114" s="11">
        <v>1</v>
      </c>
      <c r="G4114" s="11">
        <v>0</v>
      </c>
      <c r="H4114" s="11">
        <v>0</v>
      </c>
      <c r="I4114" s="11">
        <v>0</v>
      </c>
      <c r="J4114" s="11">
        <v>0</v>
      </c>
      <c r="K4114" s="11">
        <v>0</v>
      </c>
      <c r="L4114" s="11">
        <v>0</v>
      </c>
      <c r="M4114" s="11">
        <v>0</v>
      </c>
      <c r="N4114" s="11">
        <v>0</v>
      </c>
      <c r="O4114" s="11">
        <v>0</v>
      </c>
      <c r="P4114" s="11">
        <v>1</v>
      </c>
      <c r="Q4114" s="11">
        <v>2016031023</v>
      </c>
      <c r="R4114" s="11">
        <v>23</v>
      </c>
    </row>
    <row r="4115" spans="1:18">
      <c r="A4115" t="str">
        <f t="shared" si="64"/>
        <v>23-2016031023-19_57_09</v>
      </c>
      <c r="B4115" s="11" t="s">
        <v>3134</v>
      </c>
      <c r="C4115" s="11">
        <v>0</v>
      </c>
      <c r="D4115" s="11">
        <v>0</v>
      </c>
      <c r="E4115" s="11">
        <v>0</v>
      </c>
      <c r="F4115" s="11">
        <v>1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1</v>
      </c>
      <c r="Q4115" s="11">
        <v>2016031023</v>
      </c>
      <c r="R4115" s="11">
        <v>23</v>
      </c>
    </row>
    <row r="4116" spans="1:18">
      <c r="A4116" t="str">
        <f t="shared" si="64"/>
        <v>23-2016031023-20_02_09</v>
      </c>
      <c r="B4116" s="11" t="s">
        <v>3136</v>
      </c>
      <c r="C4116" s="11">
        <v>0</v>
      </c>
      <c r="D4116" s="11">
        <v>0</v>
      </c>
      <c r="E4116" s="11">
        <v>0</v>
      </c>
      <c r="F4116" s="11">
        <v>1</v>
      </c>
      <c r="G4116" s="11">
        <v>0</v>
      </c>
      <c r="H4116" s="11">
        <v>0</v>
      </c>
      <c r="I4116" s="11">
        <v>0</v>
      </c>
      <c r="J4116" s="11">
        <v>0</v>
      </c>
      <c r="K4116" s="11">
        <v>0</v>
      </c>
      <c r="L4116" s="11">
        <v>0</v>
      </c>
      <c r="M4116" s="11">
        <v>0</v>
      </c>
      <c r="N4116" s="11">
        <v>0</v>
      </c>
      <c r="O4116" s="11">
        <v>0</v>
      </c>
      <c r="P4116" s="11">
        <v>1</v>
      </c>
      <c r="Q4116" s="11">
        <v>2016031023</v>
      </c>
      <c r="R4116" s="11">
        <v>23</v>
      </c>
    </row>
    <row r="4117" spans="1:18">
      <c r="A4117" t="str">
        <f t="shared" si="64"/>
        <v>23-2016031023-20_07_09</v>
      </c>
      <c r="B4117" s="11" t="s">
        <v>3138</v>
      </c>
      <c r="C4117" s="11">
        <v>0</v>
      </c>
      <c r="D4117" s="11">
        <v>0</v>
      </c>
      <c r="E4117" s="11">
        <v>0</v>
      </c>
      <c r="F4117" s="11">
        <v>1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1</v>
      </c>
      <c r="Q4117" s="11">
        <v>2016031023</v>
      </c>
      <c r="R4117" s="11">
        <v>23</v>
      </c>
    </row>
    <row r="4118" spans="1:18">
      <c r="A4118" t="str">
        <f t="shared" si="64"/>
        <v>23-2016031023-20_12_09</v>
      </c>
      <c r="B4118" s="11" t="s">
        <v>2308</v>
      </c>
      <c r="C4118" s="11">
        <v>0</v>
      </c>
      <c r="D4118" s="11">
        <v>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1">
        <v>1</v>
      </c>
      <c r="O4118" s="11">
        <v>0</v>
      </c>
      <c r="P4118" s="11">
        <v>0</v>
      </c>
      <c r="Q4118" s="11">
        <v>2016031023</v>
      </c>
      <c r="R4118" s="11">
        <v>23</v>
      </c>
    </row>
    <row r="4119" spans="1:18">
      <c r="A4119" t="str">
        <f t="shared" si="64"/>
        <v>23-2016031023-20_17_08</v>
      </c>
      <c r="B4119" s="11" t="s">
        <v>3140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1</v>
      </c>
      <c r="O4119" s="11">
        <v>0</v>
      </c>
      <c r="P4119" s="11">
        <v>0</v>
      </c>
      <c r="Q4119" s="11">
        <v>2016031023</v>
      </c>
      <c r="R4119" s="11">
        <v>23</v>
      </c>
    </row>
    <row r="4120" spans="1:18">
      <c r="A4120" t="str">
        <f t="shared" si="64"/>
        <v>23-2016031023-20_22_08</v>
      </c>
      <c r="B4120" s="11" t="s">
        <v>2310</v>
      </c>
      <c r="C4120" s="11">
        <v>0</v>
      </c>
      <c r="D4120" s="11">
        <v>0</v>
      </c>
      <c r="E4120" s="11">
        <v>0</v>
      </c>
      <c r="F4120" s="11">
        <v>0</v>
      </c>
      <c r="G4120" s="11">
        <v>0</v>
      </c>
      <c r="H4120" s="11">
        <v>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1</v>
      </c>
      <c r="O4120" s="11">
        <v>0</v>
      </c>
      <c r="P4120" s="11">
        <v>0</v>
      </c>
      <c r="Q4120" s="11">
        <v>2016031023</v>
      </c>
      <c r="R4120" s="11">
        <v>23</v>
      </c>
    </row>
    <row r="4121" spans="1:18">
      <c r="A4121" t="str">
        <f t="shared" si="64"/>
        <v>23-2016031023-20_27_08</v>
      </c>
      <c r="B4121" s="11" t="s">
        <v>2312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1</v>
      </c>
      <c r="O4121" s="11">
        <v>0</v>
      </c>
      <c r="P4121" s="11">
        <v>0</v>
      </c>
      <c r="Q4121" s="11">
        <v>2016031023</v>
      </c>
      <c r="R4121" s="11">
        <v>23</v>
      </c>
    </row>
    <row r="4122" spans="1:18">
      <c r="A4122" t="str">
        <f t="shared" si="64"/>
        <v>23-2016031023-20_32_08</v>
      </c>
      <c r="B4122" s="11" t="s">
        <v>2313</v>
      </c>
      <c r="C4122" s="11">
        <v>0</v>
      </c>
      <c r="D4122" s="11">
        <v>0</v>
      </c>
      <c r="E4122" s="11">
        <v>0</v>
      </c>
      <c r="F4122" s="11">
        <v>0</v>
      </c>
      <c r="G4122" s="11">
        <v>0</v>
      </c>
      <c r="H4122" s="11">
        <v>0</v>
      </c>
      <c r="I4122" s="11">
        <v>0</v>
      </c>
      <c r="J4122" s="11">
        <v>0</v>
      </c>
      <c r="K4122" s="11">
        <v>0</v>
      </c>
      <c r="L4122" s="11">
        <v>0</v>
      </c>
      <c r="M4122" s="11">
        <v>0</v>
      </c>
      <c r="N4122" s="11">
        <v>1</v>
      </c>
      <c r="O4122" s="11">
        <v>0</v>
      </c>
      <c r="P4122" s="11">
        <v>0</v>
      </c>
      <c r="Q4122" s="11">
        <v>2016031023</v>
      </c>
      <c r="R4122" s="11">
        <v>23</v>
      </c>
    </row>
    <row r="4123" spans="1:18">
      <c r="A4123" t="str">
        <f t="shared" si="64"/>
        <v>23-2016031023-20_37_07</v>
      </c>
      <c r="B4123" s="11" t="s">
        <v>2314</v>
      </c>
      <c r="C4123" s="11">
        <v>0</v>
      </c>
      <c r="D4123" s="11">
        <v>0</v>
      </c>
      <c r="E4123" s="11">
        <v>0</v>
      </c>
      <c r="F4123" s="11">
        <v>1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1</v>
      </c>
      <c r="Q4123" s="11">
        <v>2016031023</v>
      </c>
      <c r="R4123" s="11">
        <v>23</v>
      </c>
    </row>
    <row r="4124" spans="1:18">
      <c r="A4124" t="str">
        <f t="shared" si="64"/>
        <v>23-2016031023-20_42_07</v>
      </c>
      <c r="B4124" s="11" t="s">
        <v>2315</v>
      </c>
      <c r="C4124" s="11">
        <v>0</v>
      </c>
      <c r="D4124" s="11">
        <v>0</v>
      </c>
      <c r="E4124" s="11">
        <v>0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1</v>
      </c>
      <c r="O4124" s="11">
        <v>0</v>
      </c>
      <c r="P4124" s="11">
        <v>0</v>
      </c>
      <c r="Q4124" s="11">
        <v>2016031023</v>
      </c>
      <c r="R4124" s="11">
        <v>23</v>
      </c>
    </row>
    <row r="4125" spans="1:18">
      <c r="A4125" t="str">
        <f t="shared" si="64"/>
        <v>23-2016031023-20_47_07</v>
      </c>
      <c r="B4125" s="11" t="s">
        <v>3142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1</v>
      </c>
      <c r="O4125" s="11">
        <v>0</v>
      </c>
      <c r="P4125" s="11">
        <v>0</v>
      </c>
      <c r="Q4125" s="11">
        <v>2016031023</v>
      </c>
      <c r="R4125" s="11">
        <v>23</v>
      </c>
    </row>
    <row r="4126" spans="1:18">
      <c r="A4126" t="str">
        <f t="shared" si="64"/>
        <v>23-2016031023-20_52_17</v>
      </c>
      <c r="B4126" s="11" t="s">
        <v>3143</v>
      </c>
      <c r="C4126" s="11">
        <v>0</v>
      </c>
      <c r="D4126" s="11">
        <v>0</v>
      </c>
      <c r="E4126" s="11">
        <v>0</v>
      </c>
      <c r="F4126" s="11">
        <v>0</v>
      </c>
      <c r="G4126" s="11">
        <v>0</v>
      </c>
      <c r="H4126" s="11">
        <v>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1">
        <v>1</v>
      </c>
      <c r="O4126" s="11">
        <v>0</v>
      </c>
      <c r="P4126" s="11">
        <v>0</v>
      </c>
      <c r="Q4126" s="11">
        <v>2016031023</v>
      </c>
      <c r="R4126" s="11">
        <v>23</v>
      </c>
    </row>
    <row r="4127" spans="1:18">
      <c r="A4127" t="str">
        <f t="shared" si="64"/>
        <v>23-2016031023-20_54_29</v>
      </c>
      <c r="B4127" s="11" t="s">
        <v>3144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1</v>
      </c>
      <c r="O4127" s="11">
        <v>0</v>
      </c>
      <c r="P4127" s="11">
        <v>0</v>
      </c>
      <c r="Q4127" s="11">
        <v>2016031023</v>
      </c>
      <c r="R4127" s="11">
        <v>23</v>
      </c>
    </row>
    <row r="4128" spans="1:18">
      <c r="A4128" t="str">
        <f t="shared" si="64"/>
        <v>23-2016031023-20_59_29</v>
      </c>
      <c r="B4128" s="11" t="s">
        <v>3145</v>
      </c>
      <c r="C4128" s="11">
        <v>0</v>
      </c>
      <c r="D4128" s="11">
        <v>0</v>
      </c>
      <c r="E4128" s="11">
        <v>0</v>
      </c>
      <c r="F4128" s="11">
        <v>0</v>
      </c>
      <c r="G4128" s="11">
        <v>0</v>
      </c>
      <c r="H4128" s="11">
        <v>0</v>
      </c>
      <c r="I4128" s="11">
        <v>0</v>
      </c>
      <c r="J4128" s="11">
        <v>0</v>
      </c>
      <c r="K4128" s="11">
        <v>0</v>
      </c>
      <c r="L4128" s="11">
        <v>0</v>
      </c>
      <c r="M4128" s="11">
        <v>0</v>
      </c>
      <c r="N4128" s="11">
        <v>1</v>
      </c>
      <c r="O4128" s="11">
        <v>0</v>
      </c>
      <c r="P4128" s="11">
        <v>0</v>
      </c>
      <c r="Q4128" s="11">
        <v>2016031023</v>
      </c>
      <c r="R4128" s="11">
        <v>23</v>
      </c>
    </row>
    <row r="4129" spans="1:18">
      <c r="A4129" t="str">
        <f t="shared" si="64"/>
        <v>23-2016031023-21_04_28</v>
      </c>
      <c r="B4129" s="11" t="s">
        <v>3146</v>
      </c>
      <c r="C4129" s="11">
        <v>0</v>
      </c>
      <c r="D4129" s="11">
        <v>0</v>
      </c>
      <c r="E4129" s="11">
        <v>0</v>
      </c>
      <c r="F4129" s="11">
        <v>1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1</v>
      </c>
      <c r="Q4129" s="11">
        <v>2016031023</v>
      </c>
      <c r="R4129" s="11">
        <v>23</v>
      </c>
    </row>
    <row r="4130" spans="1:18">
      <c r="A4130" t="str">
        <f t="shared" si="64"/>
        <v>23-2016031023-21_09_28</v>
      </c>
      <c r="B4130" s="11" t="s">
        <v>3148</v>
      </c>
      <c r="C4130" s="11">
        <v>0</v>
      </c>
      <c r="D4130" s="11">
        <v>0</v>
      </c>
      <c r="E4130" s="11">
        <v>0</v>
      </c>
      <c r="F4130" s="11">
        <v>1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  <c r="P4130" s="11">
        <v>1</v>
      </c>
      <c r="Q4130" s="11">
        <v>2016031023</v>
      </c>
      <c r="R4130" s="11">
        <v>23</v>
      </c>
    </row>
    <row r="4131" spans="1:18">
      <c r="A4131" t="str">
        <f t="shared" si="64"/>
        <v>23-2016031023-21_14_28</v>
      </c>
      <c r="B4131" s="11" t="s">
        <v>3150</v>
      </c>
      <c r="C4131" s="11">
        <v>0</v>
      </c>
      <c r="D4131" s="11">
        <v>0</v>
      </c>
      <c r="E4131" s="11">
        <v>0</v>
      </c>
      <c r="F4131" s="11">
        <v>1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1</v>
      </c>
      <c r="Q4131" s="11">
        <v>2016031023</v>
      </c>
      <c r="R4131" s="11">
        <v>23</v>
      </c>
    </row>
    <row r="4132" spans="1:18">
      <c r="A4132" t="str">
        <f t="shared" si="64"/>
        <v>23-2016031023-21_19_28</v>
      </c>
      <c r="B4132" s="11" t="s">
        <v>3152</v>
      </c>
      <c r="C4132" s="11">
        <v>0</v>
      </c>
      <c r="D4132" s="11">
        <v>0</v>
      </c>
      <c r="E4132" s="11">
        <v>0</v>
      </c>
      <c r="F4132" s="11">
        <v>0</v>
      </c>
      <c r="G4132" s="11">
        <v>0</v>
      </c>
      <c r="H4132" s="11">
        <v>0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  <c r="N4132" s="11">
        <v>1</v>
      </c>
      <c r="O4132" s="11">
        <v>0</v>
      </c>
      <c r="P4132" s="11">
        <v>0</v>
      </c>
      <c r="Q4132" s="11">
        <v>2016031023</v>
      </c>
      <c r="R4132" s="11">
        <v>23</v>
      </c>
    </row>
    <row r="4133" spans="1:18">
      <c r="A4133" t="str">
        <f t="shared" si="64"/>
        <v>23-2016031023-21_24_27</v>
      </c>
      <c r="B4133" s="11" t="s">
        <v>3153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1</v>
      </c>
      <c r="O4133" s="11">
        <v>0</v>
      </c>
      <c r="P4133" s="11">
        <v>0</v>
      </c>
      <c r="Q4133" s="11">
        <v>2016031023</v>
      </c>
      <c r="R4133" s="11">
        <v>23</v>
      </c>
    </row>
    <row r="4134" spans="1:18">
      <c r="A4134" t="str">
        <f t="shared" si="64"/>
        <v>23-2016031123-13_36_14</v>
      </c>
      <c r="B4134" s="11" t="s">
        <v>3154</v>
      </c>
      <c r="C4134" s="11">
        <v>0</v>
      </c>
      <c r="D4134" s="11">
        <v>0</v>
      </c>
      <c r="E4134" s="11">
        <v>0</v>
      </c>
      <c r="F4134" s="11">
        <v>0</v>
      </c>
      <c r="G4134" s="11">
        <v>0</v>
      </c>
      <c r="H4134" s="11">
        <v>0</v>
      </c>
      <c r="I4134" s="11">
        <v>0</v>
      </c>
      <c r="J4134" s="11">
        <v>0</v>
      </c>
      <c r="K4134" s="11">
        <v>0</v>
      </c>
      <c r="L4134" s="11">
        <v>0</v>
      </c>
      <c r="M4134" s="11">
        <v>0</v>
      </c>
      <c r="N4134" s="11">
        <v>1</v>
      </c>
      <c r="O4134" s="11">
        <v>0</v>
      </c>
      <c r="P4134" s="11">
        <v>0</v>
      </c>
      <c r="Q4134" s="11">
        <v>2016031123</v>
      </c>
      <c r="R4134" s="11">
        <v>23</v>
      </c>
    </row>
    <row r="4135" spans="1:18">
      <c r="A4135" t="str">
        <f t="shared" si="64"/>
        <v>23-2016031123-13_41_14</v>
      </c>
      <c r="B4135" s="11" t="s">
        <v>3155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1</v>
      </c>
      <c r="O4135" s="11">
        <v>0</v>
      </c>
      <c r="P4135" s="11">
        <v>0</v>
      </c>
      <c r="Q4135" s="11">
        <v>2016031123</v>
      </c>
      <c r="R4135" s="11">
        <v>23</v>
      </c>
    </row>
    <row r="4136" spans="1:18">
      <c r="A4136" t="str">
        <f t="shared" si="64"/>
        <v>23-2016031123-13_52_39</v>
      </c>
      <c r="B4136" s="11" t="s">
        <v>3156</v>
      </c>
      <c r="C4136" s="11">
        <v>0</v>
      </c>
      <c r="D4136" s="11">
        <v>0</v>
      </c>
      <c r="E4136" s="11">
        <v>0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1</v>
      </c>
      <c r="O4136" s="11">
        <v>0</v>
      </c>
      <c r="P4136" s="11">
        <v>0</v>
      </c>
      <c r="Q4136" s="11">
        <v>2016031123</v>
      </c>
      <c r="R4136" s="11">
        <v>23</v>
      </c>
    </row>
    <row r="4137" spans="1:18">
      <c r="A4137" t="str">
        <f t="shared" si="64"/>
        <v>23-2016031123-13_57_39</v>
      </c>
      <c r="B4137" s="11" t="s">
        <v>3157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1</v>
      </c>
      <c r="O4137" s="11">
        <v>0</v>
      </c>
      <c r="P4137" s="11">
        <v>0</v>
      </c>
      <c r="Q4137" s="11">
        <v>2016031123</v>
      </c>
      <c r="R4137" s="11">
        <v>23</v>
      </c>
    </row>
    <row r="4138" spans="1:18">
      <c r="A4138" t="str">
        <f t="shared" si="64"/>
        <v>23-2016031123-14_04_46</v>
      </c>
      <c r="B4138" s="11" t="s">
        <v>3158</v>
      </c>
      <c r="C4138" s="11">
        <v>0</v>
      </c>
      <c r="D4138" s="11">
        <v>0</v>
      </c>
      <c r="E4138" s="11">
        <v>0</v>
      </c>
      <c r="F4138" s="11">
        <v>0</v>
      </c>
      <c r="G4138" s="11">
        <v>0</v>
      </c>
      <c r="H4138" s="11">
        <v>0</v>
      </c>
      <c r="I4138" s="11">
        <v>0</v>
      </c>
      <c r="J4138" s="11">
        <v>0</v>
      </c>
      <c r="K4138" s="11">
        <v>0</v>
      </c>
      <c r="L4138" s="11">
        <v>0</v>
      </c>
      <c r="M4138" s="11">
        <v>0</v>
      </c>
      <c r="N4138" s="11">
        <v>1</v>
      </c>
      <c r="O4138" s="11">
        <v>0</v>
      </c>
      <c r="P4138" s="11">
        <v>0</v>
      </c>
      <c r="Q4138" s="11">
        <v>2016031123</v>
      </c>
      <c r="R4138" s="11">
        <v>23</v>
      </c>
    </row>
    <row r="4139" spans="1:18">
      <c r="A4139" t="str">
        <f t="shared" si="64"/>
        <v>23-2016031123-14_09_46</v>
      </c>
      <c r="B4139" s="11" t="s">
        <v>3159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1</v>
      </c>
      <c r="O4139" s="11">
        <v>0</v>
      </c>
      <c r="P4139" s="11">
        <v>0</v>
      </c>
      <c r="Q4139" s="11">
        <v>2016031123</v>
      </c>
      <c r="R4139" s="11">
        <v>23</v>
      </c>
    </row>
    <row r="4140" spans="1:18">
      <c r="A4140" t="str">
        <f t="shared" si="64"/>
        <v>23-2016031123-14_14_45</v>
      </c>
      <c r="B4140" s="11" t="s">
        <v>3160</v>
      </c>
      <c r="C4140" s="11">
        <v>0</v>
      </c>
      <c r="D4140" s="11">
        <v>0</v>
      </c>
      <c r="E4140" s="11">
        <v>0</v>
      </c>
      <c r="F4140" s="11">
        <v>0</v>
      </c>
      <c r="G4140" s="11">
        <v>0</v>
      </c>
      <c r="H4140" s="11">
        <v>0</v>
      </c>
      <c r="I4140" s="11">
        <v>0</v>
      </c>
      <c r="J4140" s="11">
        <v>0</v>
      </c>
      <c r="K4140" s="11">
        <v>0</v>
      </c>
      <c r="L4140" s="11">
        <v>0</v>
      </c>
      <c r="M4140" s="11">
        <v>0</v>
      </c>
      <c r="N4140" s="11">
        <v>1</v>
      </c>
      <c r="O4140" s="11">
        <v>0</v>
      </c>
      <c r="P4140" s="11">
        <v>0</v>
      </c>
      <c r="Q4140" s="11">
        <v>2016031123</v>
      </c>
      <c r="R4140" s="11">
        <v>23</v>
      </c>
    </row>
    <row r="4141" spans="1:18">
      <c r="A4141" t="str">
        <f t="shared" si="64"/>
        <v>23-2016031123-14_19_45</v>
      </c>
      <c r="B4141" s="11" t="s">
        <v>3161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1</v>
      </c>
      <c r="O4141" s="11">
        <v>0</v>
      </c>
      <c r="P4141" s="11">
        <v>0</v>
      </c>
      <c r="Q4141" s="11">
        <v>2016031123</v>
      </c>
      <c r="R4141" s="11">
        <v>23</v>
      </c>
    </row>
    <row r="4142" spans="1:18">
      <c r="A4142" t="str">
        <f t="shared" si="64"/>
        <v>23-2016031123-14_24_45</v>
      </c>
      <c r="B4142" s="11" t="s">
        <v>3162</v>
      </c>
      <c r="C4142" s="11">
        <v>0</v>
      </c>
      <c r="D4142" s="11">
        <v>0</v>
      </c>
      <c r="E4142" s="11">
        <v>0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1</v>
      </c>
      <c r="O4142" s="11">
        <v>0</v>
      </c>
      <c r="P4142" s="11">
        <v>0</v>
      </c>
      <c r="Q4142" s="11">
        <v>2016031123</v>
      </c>
      <c r="R4142" s="11">
        <v>23</v>
      </c>
    </row>
    <row r="4143" spans="1:18">
      <c r="A4143" t="str">
        <f t="shared" si="64"/>
        <v>23-2016031123-14_29_45</v>
      </c>
      <c r="B4143" s="11" t="s">
        <v>3163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1</v>
      </c>
      <c r="O4143" s="11">
        <v>0</v>
      </c>
      <c r="P4143" s="11">
        <v>0</v>
      </c>
      <c r="Q4143" s="11">
        <v>2016031123</v>
      </c>
      <c r="R4143" s="11">
        <v>23</v>
      </c>
    </row>
    <row r="4144" spans="1:18">
      <c r="A4144" t="str">
        <f t="shared" si="64"/>
        <v>23-2016031123-14_34_44</v>
      </c>
      <c r="B4144" s="11" t="s">
        <v>3164</v>
      </c>
      <c r="C4144" s="11">
        <v>0</v>
      </c>
      <c r="D4144" s="11">
        <v>0</v>
      </c>
      <c r="E4144" s="11">
        <v>0</v>
      </c>
      <c r="F4144" s="11">
        <v>1</v>
      </c>
      <c r="G4144" s="11">
        <v>0</v>
      </c>
      <c r="H4144" s="11">
        <v>0</v>
      </c>
      <c r="I4144" s="11">
        <v>0</v>
      </c>
      <c r="J4144" s="11">
        <v>0</v>
      </c>
      <c r="K4144" s="11">
        <v>0</v>
      </c>
      <c r="L4144" s="11">
        <v>0</v>
      </c>
      <c r="M4144" s="11">
        <v>0</v>
      </c>
      <c r="N4144" s="11">
        <v>0</v>
      </c>
      <c r="O4144" s="11">
        <v>0</v>
      </c>
      <c r="P4144" s="11">
        <v>1</v>
      </c>
      <c r="Q4144" s="11">
        <v>2016031123</v>
      </c>
      <c r="R4144" s="11">
        <v>23</v>
      </c>
    </row>
    <row r="4145" spans="1:18">
      <c r="A4145" t="str">
        <f t="shared" si="64"/>
        <v>23-2016031123-14_39_44</v>
      </c>
      <c r="B4145" s="11" t="s">
        <v>3166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1</v>
      </c>
      <c r="O4145" s="11">
        <v>0</v>
      </c>
      <c r="P4145" s="11">
        <v>0</v>
      </c>
      <c r="Q4145" s="11">
        <v>2016031123</v>
      </c>
      <c r="R4145" s="11">
        <v>23</v>
      </c>
    </row>
    <row r="4146" spans="1:18">
      <c r="A4146" t="str">
        <f t="shared" si="64"/>
        <v>23-2016031123-14_44_44</v>
      </c>
      <c r="B4146" s="11" t="s">
        <v>3167</v>
      </c>
      <c r="C4146" s="11">
        <v>0</v>
      </c>
      <c r="D4146" s="11">
        <v>0</v>
      </c>
      <c r="E4146" s="11">
        <v>0</v>
      </c>
      <c r="F4146" s="11">
        <v>1</v>
      </c>
      <c r="G4146" s="11">
        <v>0</v>
      </c>
      <c r="H4146" s="11">
        <v>0</v>
      </c>
      <c r="I4146" s="11">
        <v>0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11">
        <v>0</v>
      </c>
      <c r="P4146" s="11">
        <v>1</v>
      </c>
      <c r="Q4146" s="11">
        <v>2016031123</v>
      </c>
      <c r="R4146" s="11">
        <v>23</v>
      </c>
    </row>
    <row r="4147" spans="1:18">
      <c r="A4147" t="str">
        <f t="shared" si="64"/>
        <v>23-2016031123-14_49_44</v>
      </c>
      <c r="B4147" s="11" t="s">
        <v>3168</v>
      </c>
      <c r="C4147" s="11">
        <v>0</v>
      </c>
      <c r="D4147" s="11">
        <v>0</v>
      </c>
      <c r="E4147" s="11">
        <v>0</v>
      </c>
      <c r="F4147" s="11">
        <v>1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1</v>
      </c>
      <c r="Q4147" s="11">
        <v>2016031123</v>
      </c>
      <c r="R4147" s="11">
        <v>23</v>
      </c>
    </row>
    <row r="4148" spans="1:18">
      <c r="A4148" t="str">
        <f t="shared" si="64"/>
        <v>23-2016031123-14_54_43</v>
      </c>
      <c r="B4148" s="11" t="s">
        <v>3170</v>
      </c>
      <c r="C4148" s="11">
        <v>0</v>
      </c>
      <c r="D4148" s="11">
        <v>0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1">
        <v>0</v>
      </c>
      <c r="L4148" s="11">
        <v>0</v>
      </c>
      <c r="M4148" s="11">
        <v>0</v>
      </c>
      <c r="N4148" s="11">
        <v>1</v>
      </c>
      <c r="O4148" s="11">
        <v>0</v>
      </c>
      <c r="P4148" s="11">
        <v>0</v>
      </c>
      <c r="Q4148" s="11">
        <v>2016031123</v>
      </c>
      <c r="R4148" s="11">
        <v>23</v>
      </c>
    </row>
    <row r="4149" spans="1:18">
      <c r="A4149" t="str">
        <f t="shared" si="64"/>
        <v>23-2016031123-14_59_43</v>
      </c>
      <c r="B4149" s="11" t="s">
        <v>3171</v>
      </c>
      <c r="C4149" s="11">
        <v>0</v>
      </c>
      <c r="D4149" s="11">
        <v>0</v>
      </c>
      <c r="E4149" s="11">
        <v>0</v>
      </c>
      <c r="F4149" s="11">
        <v>1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1</v>
      </c>
      <c r="Q4149" s="11">
        <v>2016031123</v>
      </c>
      <c r="R4149" s="11">
        <v>23</v>
      </c>
    </row>
    <row r="4150" spans="1:18">
      <c r="A4150" t="str">
        <f t="shared" si="64"/>
        <v>23-2016031123-15_04_43</v>
      </c>
      <c r="B4150" s="11" t="s">
        <v>3173</v>
      </c>
      <c r="C4150" s="11">
        <v>0</v>
      </c>
      <c r="D4150" s="11">
        <v>0</v>
      </c>
      <c r="E4150" s="11">
        <v>0</v>
      </c>
      <c r="F4150" s="11">
        <v>0</v>
      </c>
      <c r="G4150" s="11">
        <v>0</v>
      </c>
      <c r="H4150" s="11">
        <v>0</v>
      </c>
      <c r="I4150" s="11">
        <v>0</v>
      </c>
      <c r="J4150" s="11">
        <v>0</v>
      </c>
      <c r="K4150" s="11">
        <v>0</v>
      </c>
      <c r="L4150" s="11">
        <v>0</v>
      </c>
      <c r="M4150" s="11">
        <v>0</v>
      </c>
      <c r="N4150" s="11">
        <v>1</v>
      </c>
      <c r="O4150" s="11">
        <v>0</v>
      </c>
      <c r="P4150" s="11">
        <v>0</v>
      </c>
      <c r="Q4150" s="11">
        <v>2016031123</v>
      </c>
      <c r="R4150" s="11">
        <v>23</v>
      </c>
    </row>
    <row r="4151" spans="1:18">
      <c r="A4151" t="str">
        <f t="shared" si="64"/>
        <v>23-2016031123-15_09_43</v>
      </c>
      <c r="B4151" s="11" t="s">
        <v>3174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1</v>
      </c>
      <c r="O4151" s="11">
        <v>0</v>
      </c>
      <c r="P4151" s="11">
        <v>0</v>
      </c>
      <c r="Q4151" s="11">
        <v>2016031123</v>
      </c>
      <c r="R4151" s="11">
        <v>23</v>
      </c>
    </row>
    <row r="4152" spans="1:18">
      <c r="A4152" t="str">
        <f t="shared" si="64"/>
        <v>23-2016031123-15_14_42</v>
      </c>
      <c r="B4152" s="11" t="s">
        <v>3175</v>
      </c>
      <c r="C4152" s="11">
        <v>0</v>
      </c>
      <c r="D4152" s="11">
        <v>0</v>
      </c>
      <c r="E4152" s="11">
        <v>0</v>
      </c>
      <c r="F4152" s="11">
        <v>1</v>
      </c>
      <c r="G4152" s="11">
        <v>0</v>
      </c>
      <c r="H4152" s="11">
        <v>0</v>
      </c>
      <c r="I4152" s="11">
        <v>0</v>
      </c>
      <c r="J4152" s="11">
        <v>0</v>
      </c>
      <c r="K4152" s="11">
        <v>0</v>
      </c>
      <c r="L4152" s="11">
        <v>0</v>
      </c>
      <c r="M4152" s="11">
        <v>0</v>
      </c>
      <c r="N4152" s="11">
        <v>0</v>
      </c>
      <c r="O4152" s="11">
        <v>0</v>
      </c>
      <c r="P4152" s="11">
        <v>1</v>
      </c>
      <c r="Q4152" s="11">
        <v>2016031123</v>
      </c>
      <c r="R4152" s="11">
        <v>23</v>
      </c>
    </row>
    <row r="4153" spans="1:18">
      <c r="A4153" t="str">
        <f t="shared" si="64"/>
        <v>23-2016031123-15_19_42</v>
      </c>
      <c r="B4153" s="11" t="s">
        <v>3177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1</v>
      </c>
      <c r="O4153" s="11">
        <v>0</v>
      </c>
      <c r="P4153" s="11">
        <v>0</v>
      </c>
      <c r="Q4153" s="11">
        <v>2016031123</v>
      </c>
      <c r="R4153" s="11">
        <v>23</v>
      </c>
    </row>
    <row r="4154" spans="1:18">
      <c r="A4154" t="str">
        <f t="shared" si="64"/>
        <v>23-2016031123-15_24_42</v>
      </c>
      <c r="B4154" s="11" t="s">
        <v>3178</v>
      </c>
      <c r="C4154" s="11">
        <v>0</v>
      </c>
      <c r="D4154" s="11">
        <v>0</v>
      </c>
      <c r="E4154" s="11">
        <v>0</v>
      </c>
      <c r="F4154" s="11">
        <v>0</v>
      </c>
      <c r="G4154" s="11">
        <v>0</v>
      </c>
      <c r="H4154" s="11">
        <v>0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  <c r="N4154" s="11">
        <v>1</v>
      </c>
      <c r="O4154" s="11">
        <v>0</v>
      </c>
      <c r="P4154" s="11">
        <v>0</v>
      </c>
      <c r="Q4154" s="11">
        <v>2016031123</v>
      </c>
      <c r="R4154" s="11">
        <v>23</v>
      </c>
    </row>
    <row r="4155" spans="1:18">
      <c r="A4155" t="str">
        <f t="shared" si="64"/>
        <v>23-2016031123-15_29_42</v>
      </c>
      <c r="B4155" s="11" t="s">
        <v>3179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1</v>
      </c>
      <c r="O4155" s="11">
        <v>0</v>
      </c>
      <c r="P4155" s="11">
        <v>0</v>
      </c>
      <c r="Q4155" s="11">
        <v>2016031123</v>
      </c>
      <c r="R4155" s="11">
        <v>23</v>
      </c>
    </row>
    <row r="4156" spans="1:18">
      <c r="A4156" t="str">
        <f t="shared" si="64"/>
        <v>23-2016031123-15_34_41</v>
      </c>
      <c r="B4156" s="11" t="s">
        <v>3180</v>
      </c>
      <c r="C4156" s="11">
        <v>0</v>
      </c>
      <c r="D4156" s="11">
        <v>0</v>
      </c>
      <c r="E4156" s="11">
        <v>0</v>
      </c>
      <c r="F4156" s="11">
        <v>1</v>
      </c>
      <c r="G4156" s="11">
        <v>0</v>
      </c>
      <c r="H4156" s="11">
        <v>0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11">
        <v>0</v>
      </c>
      <c r="P4156" s="11">
        <v>1</v>
      </c>
      <c r="Q4156" s="11">
        <v>2016031123</v>
      </c>
      <c r="R4156" s="11">
        <v>23</v>
      </c>
    </row>
    <row r="4157" spans="1:18">
      <c r="A4157" t="str">
        <f t="shared" si="64"/>
        <v>23-2016031123-15_39_41</v>
      </c>
      <c r="B4157" s="11" t="s">
        <v>3181</v>
      </c>
      <c r="C4157" s="11">
        <v>0</v>
      </c>
      <c r="D4157" s="11">
        <v>0</v>
      </c>
      <c r="E4157" s="11">
        <v>0</v>
      </c>
      <c r="F4157" s="11">
        <v>1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1</v>
      </c>
      <c r="Q4157" s="11">
        <v>2016031123</v>
      </c>
      <c r="R4157" s="11">
        <v>23</v>
      </c>
    </row>
    <row r="4158" spans="1:18">
      <c r="A4158" t="str">
        <f t="shared" si="64"/>
        <v>23-2016031123-15_44_41</v>
      </c>
      <c r="B4158" s="11" t="s">
        <v>3182</v>
      </c>
      <c r="C4158" s="11">
        <v>0</v>
      </c>
      <c r="D4158" s="11">
        <v>0</v>
      </c>
      <c r="E4158" s="11">
        <v>0</v>
      </c>
      <c r="F4158" s="11">
        <v>0</v>
      </c>
      <c r="G4158" s="11">
        <v>0</v>
      </c>
      <c r="H4158" s="11">
        <v>0</v>
      </c>
      <c r="I4158" s="11">
        <v>0</v>
      </c>
      <c r="J4158" s="11">
        <v>0</v>
      </c>
      <c r="K4158" s="11">
        <v>0</v>
      </c>
      <c r="L4158" s="11">
        <v>0</v>
      </c>
      <c r="M4158" s="11">
        <v>0</v>
      </c>
      <c r="N4158" s="11">
        <v>1</v>
      </c>
      <c r="O4158" s="11">
        <v>0</v>
      </c>
      <c r="P4158" s="11">
        <v>0</v>
      </c>
      <c r="Q4158" s="11">
        <v>2016031123</v>
      </c>
      <c r="R4158" s="11">
        <v>23</v>
      </c>
    </row>
    <row r="4159" spans="1:18">
      <c r="A4159" t="str">
        <f t="shared" si="64"/>
        <v>23-2016031123-15_49_41</v>
      </c>
      <c r="B4159" s="11" t="s">
        <v>3183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1</v>
      </c>
      <c r="O4159" s="11">
        <v>0</v>
      </c>
      <c r="P4159" s="11">
        <v>0</v>
      </c>
      <c r="Q4159" s="11">
        <v>2016031123</v>
      </c>
      <c r="R4159" s="11">
        <v>23</v>
      </c>
    </row>
    <row r="4160" spans="1:18">
      <c r="A4160" t="str">
        <f t="shared" si="64"/>
        <v>23-2016031123-15_54_40</v>
      </c>
      <c r="B4160" s="11" t="s">
        <v>3184</v>
      </c>
      <c r="C4160" s="11">
        <v>0</v>
      </c>
      <c r="D4160" s="11">
        <v>0</v>
      </c>
      <c r="E4160" s="11">
        <v>0</v>
      </c>
      <c r="F4160" s="11">
        <v>0</v>
      </c>
      <c r="G4160" s="11">
        <v>0</v>
      </c>
      <c r="H4160" s="11">
        <v>0</v>
      </c>
      <c r="I4160" s="11">
        <v>0</v>
      </c>
      <c r="J4160" s="11">
        <v>0</v>
      </c>
      <c r="K4160" s="11">
        <v>0</v>
      </c>
      <c r="L4160" s="11">
        <v>0</v>
      </c>
      <c r="M4160" s="11">
        <v>0</v>
      </c>
      <c r="N4160" s="11">
        <v>1</v>
      </c>
      <c r="O4160" s="11">
        <v>0</v>
      </c>
      <c r="P4160" s="11">
        <v>0</v>
      </c>
      <c r="Q4160" s="11">
        <v>2016031123</v>
      </c>
      <c r="R4160" s="11">
        <v>23</v>
      </c>
    </row>
    <row r="4161" spans="1:18">
      <c r="A4161" t="str">
        <f t="shared" si="64"/>
        <v>23-2016031123-15_59_40</v>
      </c>
      <c r="B4161" s="11" t="s">
        <v>3185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1</v>
      </c>
      <c r="O4161" s="11">
        <v>0</v>
      </c>
      <c r="P4161" s="11">
        <v>0</v>
      </c>
      <c r="Q4161" s="11">
        <v>2016031123</v>
      </c>
      <c r="R4161" s="11">
        <v>23</v>
      </c>
    </row>
    <row r="4162" spans="1:18">
      <c r="A4162" t="str">
        <f t="shared" ref="A4162:A4225" si="65">R4162&amp;"-"&amp;Q4162&amp;"-"&amp;B4162</f>
        <v>23-2016031123-16_04_40</v>
      </c>
      <c r="B4162" s="11" t="s">
        <v>3186</v>
      </c>
      <c r="C4162" s="11">
        <v>0</v>
      </c>
      <c r="D4162" s="11">
        <v>0</v>
      </c>
      <c r="E4162" s="11">
        <v>0</v>
      </c>
      <c r="F4162" s="11">
        <v>0</v>
      </c>
      <c r="G4162" s="11">
        <v>0</v>
      </c>
      <c r="H4162" s="11">
        <v>0</v>
      </c>
      <c r="I4162" s="11">
        <v>0</v>
      </c>
      <c r="J4162" s="11">
        <v>0</v>
      </c>
      <c r="K4162" s="11">
        <v>0</v>
      </c>
      <c r="L4162" s="11">
        <v>0</v>
      </c>
      <c r="M4162" s="11">
        <v>0</v>
      </c>
      <c r="N4162" s="11">
        <v>1</v>
      </c>
      <c r="O4162" s="11">
        <v>0</v>
      </c>
      <c r="P4162" s="11">
        <v>0</v>
      </c>
      <c r="Q4162" s="11">
        <v>2016031123</v>
      </c>
      <c r="R4162" s="11">
        <v>23</v>
      </c>
    </row>
    <row r="4163" spans="1:18">
      <c r="A4163" t="str">
        <f t="shared" si="65"/>
        <v>23-2016031123-16_09_40</v>
      </c>
      <c r="B4163" s="11" t="s">
        <v>3187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1</v>
      </c>
      <c r="O4163" s="11">
        <v>0</v>
      </c>
      <c r="P4163" s="11">
        <v>0</v>
      </c>
      <c r="Q4163" s="11">
        <v>2016031123</v>
      </c>
      <c r="R4163" s="11">
        <v>23</v>
      </c>
    </row>
    <row r="4164" spans="1:18">
      <c r="A4164" t="str">
        <f t="shared" si="65"/>
        <v>23-2016031123-16_14_39</v>
      </c>
      <c r="B4164" s="11" t="s">
        <v>3188</v>
      </c>
      <c r="C4164" s="11">
        <v>0</v>
      </c>
      <c r="D4164" s="11">
        <v>0</v>
      </c>
      <c r="E4164" s="11">
        <v>0</v>
      </c>
      <c r="F4164" s="11">
        <v>0</v>
      </c>
      <c r="G4164" s="11">
        <v>0</v>
      </c>
      <c r="H4164" s="11">
        <v>0</v>
      </c>
      <c r="I4164" s="11">
        <v>0</v>
      </c>
      <c r="J4164" s="11">
        <v>0</v>
      </c>
      <c r="K4164" s="11">
        <v>0</v>
      </c>
      <c r="L4164" s="11">
        <v>0</v>
      </c>
      <c r="M4164" s="11">
        <v>0</v>
      </c>
      <c r="N4164" s="11">
        <v>1</v>
      </c>
      <c r="O4164" s="11">
        <v>0</v>
      </c>
      <c r="P4164" s="11">
        <v>0</v>
      </c>
      <c r="Q4164" s="11">
        <v>2016031123</v>
      </c>
      <c r="R4164" s="11">
        <v>23</v>
      </c>
    </row>
    <row r="4165" spans="1:18">
      <c r="A4165" t="str">
        <f t="shared" si="65"/>
        <v>23-2016031123-16_19_39</v>
      </c>
      <c r="B4165" s="11" t="s">
        <v>3189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1</v>
      </c>
      <c r="O4165" s="11">
        <v>0</v>
      </c>
      <c r="P4165" s="11">
        <v>0</v>
      </c>
      <c r="Q4165" s="11">
        <v>2016031123</v>
      </c>
      <c r="R4165" s="11">
        <v>23</v>
      </c>
    </row>
    <row r="4166" spans="1:18">
      <c r="A4166" t="str">
        <f t="shared" si="65"/>
        <v>23-2016031123-16_24_39</v>
      </c>
      <c r="B4166" s="11" t="s">
        <v>3190</v>
      </c>
      <c r="C4166" s="11">
        <v>0</v>
      </c>
      <c r="D4166" s="11">
        <v>0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1">
        <v>1</v>
      </c>
      <c r="O4166" s="11">
        <v>0</v>
      </c>
      <c r="P4166" s="11">
        <v>0</v>
      </c>
      <c r="Q4166" s="11">
        <v>2016031123</v>
      </c>
      <c r="R4166" s="11">
        <v>23</v>
      </c>
    </row>
    <row r="4167" spans="1:18">
      <c r="A4167" t="str">
        <f t="shared" si="65"/>
        <v>23-2016031123-16_29_39</v>
      </c>
      <c r="B4167" s="11" t="s">
        <v>3191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1</v>
      </c>
      <c r="O4167" s="11">
        <v>0</v>
      </c>
      <c r="P4167" s="11">
        <v>0</v>
      </c>
      <c r="Q4167" s="11">
        <v>2016031123</v>
      </c>
      <c r="R4167" s="11">
        <v>23</v>
      </c>
    </row>
    <row r="4168" spans="1:18">
      <c r="A4168" t="str">
        <f t="shared" si="65"/>
        <v>23-2016031123-16_34_38</v>
      </c>
      <c r="B4168" s="11" t="s">
        <v>3192</v>
      </c>
      <c r="C4168" s="11">
        <v>0</v>
      </c>
      <c r="D4168" s="11">
        <v>0</v>
      </c>
      <c r="E4168" s="11">
        <v>0</v>
      </c>
      <c r="F4168" s="11">
        <v>0</v>
      </c>
      <c r="G4168" s="11">
        <v>0</v>
      </c>
      <c r="H4168" s="11">
        <v>0</v>
      </c>
      <c r="I4168" s="11">
        <v>0</v>
      </c>
      <c r="J4168" s="11">
        <v>0</v>
      </c>
      <c r="K4168" s="11">
        <v>0</v>
      </c>
      <c r="L4168" s="11">
        <v>0</v>
      </c>
      <c r="M4168" s="11">
        <v>0</v>
      </c>
      <c r="N4168" s="11">
        <v>1</v>
      </c>
      <c r="O4168" s="11">
        <v>0</v>
      </c>
      <c r="P4168" s="11">
        <v>0</v>
      </c>
      <c r="Q4168" s="11">
        <v>2016031123</v>
      </c>
      <c r="R4168" s="11">
        <v>23</v>
      </c>
    </row>
    <row r="4169" spans="1:18">
      <c r="A4169" t="str">
        <f t="shared" si="65"/>
        <v>23-2016031123-16_39_38</v>
      </c>
      <c r="B4169" s="11" t="s">
        <v>3193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1</v>
      </c>
      <c r="O4169" s="11">
        <v>0</v>
      </c>
      <c r="P4169" s="11">
        <v>0</v>
      </c>
      <c r="Q4169" s="11">
        <v>2016031123</v>
      </c>
      <c r="R4169" s="11">
        <v>23</v>
      </c>
    </row>
    <row r="4170" spans="1:18">
      <c r="A4170" t="str">
        <f t="shared" si="65"/>
        <v>23-2016031123-16_44_38</v>
      </c>
      <c r="B4170" s="11" t="s">
        <v>3194</v>
      </c>
      <c r="C4170" s="11">
        <v>0</v>
      </c>
      <c r="D4170" s="11">
        <v>0</v>
      </c>
      <c r="E4170" s="11">
        <v>0</v>
      </c>
      <c r="F4170" s="11">
        <v>0</v>
      </c>
      <c r="G4170" s="11">
        <v>0</v>
      </c>
      <c r="H4170" s="11">
        <v>0</v>
      </c>
      <c r="I4170" s="11">
        <v>0</v>
      </c>
      <c r="J4170" s="11">
        <v>0</v>
      </c>
      <c r="K4170" s="11">
        <v>0</v>
      </c>
      <c r="L4170" s="11">
        <v>0</v>
      </c>
      <c r="M4170" s="11">
        <v>0</v>
      </c>
      <c r="N4170" s="11">
        <v>1</v>
      </c>
      <c r="O4170" s="11">
        <v>0</v>
      </c>
      <c r="P4170" s="11">
        <v>0</v>
      </c>
      <c r="Q4170" s="11">
        <v>2016031123</v>
      </c>
      <c r="R4170" s="11">
        <v>23</v>
      </c>
    </row>
    <row r="4171" spans="1:18">
      <c r="A4171" t="str">
        <f t="shared" si="65"/>
        <v>23-2016031123-16_49_38</v>
      </c>
      <c r="B4171" s="11" t="s">
        <v>3195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1</v>
      </c>
      <c r="O4171" s="11">
        <v>0</v>
      </c>
      <c r="P4171" s="11">
        <v>0</v>
      </c>
      <c r="Q4171" s="11">
        <v>2016031123</v>
      </c>
      <c r="R4171" s="11">
        <v>23</v>
      </c>
    </row>
    <row r="4172" spans="1:18">
      <c r="A4172" t="str">
        <f t="shared" si="65"/>
        <v>23-2016031123-16_54_37</v>
      </c>
      <c r="B4172" s="11" t="s">
        <v>3196</v>
      </c>
      <c r="C4172" s="11">
        <v>0</v>
      </c>
      <c r="D4172" s="11">
        <v>0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1">
        <v>1</v>
      </c>
      <c r="O4172" s="11">
        <v>0</v>
      </c>
      <c r="P4172" s="11">
        <v>0</v>
      </c>
      <c r="Q4172" s="11">
        <v>2016031123</v>
      </c>
      <c r="R4172" s="11">
        <v>23</v>
      </c>
    </row>
    <row r="4173" spans="1:18">
      <c r="A4173" t="str">
        <f t="shared" si="65"/>
        <v>23-2016031123-16_59_37</v>
      </c>
      <c r="B4173" s="11" t="s">
        <v>3197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1</v>
      </c>
      <c r="O4173" s="11">
        <v>0</v>
      </c>
      <c r="P4173" s="11">
        <v>0</v>
      </c>
      <c r="Q4173" s="11">
        <v>2016031123</v>
      </c>
      <c r="R4173" s="11">
        <v>23</v>
      </c>
    </row>
    <row r="4174" spans="1:18">
      <c r="A4174" t="str">
        <f t="shared" si="65"/>
        <v>23-2016031123-17_04_37</v>
      </c>
      <c r="B4174" s="11" t="s">
        <v>3198</v>
      </c>
      <c r="C4174" s="11">
        <v>0</v>
      </c>
      <c r="D4174" s="11">
        <v>0</v>
      </c>
      <c r="E4174" s="11">
        <v>0</v>
      </c>
      <c r="F4174" s="11">
        <v>0</v>
      </c>
      <c r="G4174" s="11">
        <v>0</v>
      </c>
      <c r="H4174" s="11">
        <v>0</v>
      </c>
      <c r="I4174" s="11">
        <v>0</v>
      </c>
      <c r="J4174" s="11">
        <v>0</v>
      </c>
      <c r="K4174" s="11">
        <v>0</v>
      </c>
      <c r="L4174" s="11">
        <v>0</v>
      </c>
      <c r="M4174" s="11">
        <v>0</v>
      </c>
      <c r="N4174" s="11">
        <v>1</v>
      </c>
      <c r="O4174" s="11">
        <v>0</v>
      </c>
      <c r="P4174" s="11">
        <v>0</v>
      </c>
      <c r="Q4174" s="11">
        <v>2016031123</v>
      </c>
      <c r="R4174" s="11">
        <v>23</v>
      </c>
    </row>
    <row r="4175" spans="1:18">
      <c r="A4175" t="str">
        <f t="shared" si="65"/>
        <v>23-2016031123-17_09_37</v>
      </c>
      <c r="B4175" s="11" t="s">
        <v>3199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1</v>
      </c>
      <c r="O4175" s="11">
        <v>0</v>
      </c>
      <c r="P4175" s="11">
        <v>0</v>
      </c>
      <c r="Q4175" s="11">
        <v>2016031123</v>
      </c>
      <c r="R4175" s="11">
        <v>23</v>
      </c>
    </row>
    <row r="4176" spans="1:18">
      <c r="A4176" t="str">
        <f t="shared" si="65"/>
        <v>23-2016031123-17_14_36</v>
      </c>
      <c r="B4176" s="11" t="s">
        <v>3200</v>
      </c>
      <c r="C4176" s="11">
        <v>0</v>
      </c>
      <c r="D4176" s="11">
        <v>0</v>
      </c>
      <c r="E4176" s="11">
        <v>0</v>
      </c>
      <c r="F4176" s="11">
        <v>0</v>
      </c>
      <c r="G4176" s="11">
        <v>0</v>
      </c>
      <c r="H4176" s="11">
        <v>0</v>
      </c>
      <c r="I4176" s="11">
        <v>0</v>
      </c>
      <c r="J4176" s="11">
        <v>0</v>
      </c>
      <c r="K4176" s="11">
        <v>0</v>
      </c>
      <c r="L4176" s="11">
        <v>0</v>
      </c>
      <c r="M4176" s="11">
        <v>0</v>
      </c>
      <c r="N4176" s="11">
        <v>1</v>
      </c>
      <c r="O4176" s="11">
        <v>0</v>
      </c>
      <c r="P4176" s="11">
        <v>0</v>
      </c>
      <c r="Q4176" s="11">
        <v>2016031123</v>
      </c>
      <c r="R4176" s="11">
        <v>23</v>
      </c>
    </row>
    <row r="4177" spans="1:18">
      <c r="A4177" t="str">
        <f t="shared" si="65"/>
        <v>23-2016031123-17_19_36</v>
      </c>
      <c r="B4177" s="11" t="s">
        <v>3201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1</v>
      </c>
      <c r="O4177" s="11">
        <v>0</v>
      </c>
      <c r="P4177" s="11">
        <v>0</v>
      </c>
      <c r="Q4177" s="11">
        <v>2016031123</v>
      </c>
      <c r="R4177" s="11">
        <v>23</v>
      </c>
    </row>
    <row r="4178" spans="1:18">
      <c r="A4178" t="str">
        <f t="shared" si="65"/>
        <v>23-2016031123-17_24_36</v>
      </c>
      <c r="B4178" s="11" t="s">
        <v>3202</v>
      </c>
      <c r="C4178" s="11">
        <v>0</v>
      </c>
      <c r="D4178" s="11">
        <v>0</v>
      </c>
      <c r="E4178" s="11">
        <v>0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1</v>
      </c>
      <c r="O4178" s="11">
        <v>0</v>
      </c>
      <c r="P4178" s="11">
        <v>0</v>
      </c>
      <c r="Q4178" s="11">
        <v>2016031123</v>
      </c>
      <c r="R4178" s="11">
        <v>23</v>
      </c>
    </row>
    <row r="4179" spans="1:18">
      <c r="A4179" t="str">
        <f t="shared" si="65"/>
        <v>23-2016031123-19_35_42</v>
      </c>
      <c r="B4179" s="11" t="s">
        <v>3203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1</v>
      </c>
      <c r="O4179" s="11">
        <v>0</v>
      </c>
      <c r="P4179" s="11">
        <v>0</v>
      </c>
      <c r="Q4179" s="11">
        <v>2016031123</v>
      </c>
      <c r="R4179" s="11">
        <v>23</v>
      </c>
    </row>
    <row r="4180" spans="1:18">
      <c r="A4180" t="str">
        <f t="shared" si="65"/>
        <v>23-2016031123-19_40_42</v>
      </c>
      <c r="B4180" s="11" t="s">
        <v>3204</v>
      </c>
      <c r="C4180" s="11">
        <v>0</v>
      </c>
      <c r="D4180" s="11">
        <v>0</v>
      </c>
      <c r="E4180" s="11">
        <v>0</v>
      </c>
      <c r="F4180" s="11">
        <v>1</v>
      </c>
      <c r="G4180" s="11">
        <v>0</v>
      </c>
      <c r="H4180" s="11">
        <v>0</v>
      </c>
      <c r="I4180" s="11">
        <v>0</v>
      </c>
      <c r="J4180" s="11">
        <v>0</v>
      </c>
      <c r="K4180" s="11">
        <v>0</v>
      </c>
      <c r="L4180" s="11">
        <v>0</v>
      </c>
      <c r="M4180" s="11">
        <v>0</v>
      </c>
      <c r="N4180" s="11">
        <v>0</v>
      </c>
      <c r="O4180" s="11">
        <v>0</v>
      </c>
      <c r="P4180" s="11">
        <v>1</v>
      </c>
      <c r="Q4180" s="11">
        <v>2016031123</v>
      </c>
      <c r="R4180" s="11">
        <v>23</v>
      </c>
    </row>
    <row r="4181" spans="1:18">
      <c r="A4181" t="str">
        <f t="shared" si="65"/>
        <v>23-2016031123-19_45_42</v>
      </c>
      <c r="B4181" s="11" t="s">
        <v>3206</v>
      </c>
      <c r="C4181" s="11">
        <v>0</v>
      </c>
      <c r="D4181" s="11">
        <v>0</v>
      </c>
      <c r="E4181" s="11">
        <v>0</v>
      </c>
      <c r="F4181" s="11">
        <v>1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1</v>
      </c>
      <c r="Q4181" s="11">
        <v>2016031123</v>
      </c>
      <c r="R4181" s="11">
        <v>23</v>
      </c>
    </row>
    <row r="4182" spans="1:18">
      <c r="A4182" t="str">
        <f t="shared" si="65"/>
        <v>23-2016031123-19_50_42</v>
      </c>
      <c r="B4182" s="11" t="s">
        <v>3207</v>
      </c>
      <c r="C4182" s="11">
        <v>0</v>
      </c>
      <c r="D4182" s="11">
        <v>0</v>
      </c>
      <c r="E4182" s="11">
        <v>0</v>
      </c>
      <c r="F4182" s="11">
        <v>0</v>
      </c>
      <c r="G4182" s="11">
        <v>0</v>
      </c>
      <c r="H4182" s="11">
        <v>0</v>
      </c>
      <c r="I4182" s="11">
        <v>0</v>
      </c>
      <c r="J4182" s="11">
        <v>0</v>
      </c>
      <c r="K4182" s="11">
        <v>0</v>
      </c>
      <c r="L4182" s="11">
        <v>0</v>
      </c>
      <c r="M4182" s="11">
        <v>0</v>
      </c>
      <c r="N4182" s="11">
        <v>1</v>
      </c>
      <c r="O4182" s="11">
        <v>0</v>
      </c>
      <c r="P4182" s="11">
        <v>0</v>
      </c>
      <c r="Q4182" s="11">
        <v>2016031123</v>
      </c>
      <c r="R4182" s="11">
        <v>23</v>
      </c>
    </row>
    <row r="4183" spans="1:18">
      <c r="A4183" t="str">
        <f t="shared" si="65"/>
        <v>23-2016031123-19_55_41</v>
      </c>
      <c r="B4183" s="11" t="s">
        <v>3208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1</v>
      </c>
      <c r="O4183" s="11">
        <v>0</v>
      </c>
      <c r="P4183" s="11">
        <v>0</v>
      </c>
      <c r="Q4183" s="11">
        <v>2016031123</v>
      </c>
      <c r="R4183" s="11">
        <v>23</v>
      </c>
    </row>
    <row r="4184" spans="1:18">
      <c r="A4184" t="str">
        <f t="shared" si="65"/>
        <v>23-2016031123-20_00_41</v>
      </c>
      <c r="B4184" s="11" t="s">
        <v>3209</v>
      </c>
      <c r="C4184" s="11">
        <v>0</v>
      </c>
      <c r="D4184" s="11">
        <v>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0</v>
      </c>
      <c r="M4184" s="11">
        <v>0</v>
      </c>
      <c r="N4184" s="11">
        <v>1</v>
      </c>
      <c r="O4184" s="11">
        <v>0</v>
      </c>
      <c r="P4184" s="11">
        <v>0</v>
      </c>
      <c r="Q4184" s="11">
        <v>2016031123</v>
      </c>
      <c r="R4184" s="11">
        <v>23</v>
      </c>
    </row>
    <row r="4185" spans="1:18">
      <c r="A4185" t="str">
        <f t="shared" si="65"/>
        <v>23-2016031123-20_05_41</v>
      </c>
      <c r="B4185" s="11" t="s">
        <v>3210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1</v>
      </c>
      <c r="O4185" s="11">
        <v>0</v>
      </c>
      <c r="P4185" s="11">
        <v>0</v>
      </c>
      <c r="Q4185" s="11">
        <v>2016031123</v>
      </c>
      <c r="R4185" s="11">
        <v>23</v>
      </c>
    </row>
    <row r="4186" spans="1:18">
      <c r="A4186" t="str">
        <f t="shared" si="65"/>
        <v>23-2016031123-20_10_41</v>
      </c>
      <c r="B4186" s="11" t="s">
        <v>3211</v>
      </c>
      <c r="C4186" s="11">
        <v>0</v>
      </c>
      <c r="D4186" s="11">
        <v>0</v>
      </c>
      <c r="E4186" s="11">
        <v>0</v>
      </c>
      <c r="F4186" s="11">
        <v>0</v>
      </c>
      <c r="G4186" s="11">
        <v>0</v>
      </c>
      <c r="H4186" s="11">
        <v>0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1">
        <v>1</v>
      </c>
      <c r="O4186" s="11">
        <v>0</v>
      </c>
      <c r="P4186" s="11">
        <v>0</v>
      </c>
      <c r="Q4186" s="11">
        <v>2016031123</v>
      </c>
      <c r="R4186" s="11">
        <v>23</v>
      </c>
    </row>
    <row r="4187" spans="1:18">
      <c r="A4187" t="str">
        <f t="shared" si="65"/>
        <v>23-2016031123-20_15_40</v>
      </c>
      <c r="B4187" s="11" t="s">
        <v>3212</v>
      </c>
      <c r="C4187" s="11">
        <v>0</v>
      </c>
      <c r="D4187" s="11">
        <v>0</v>
      </c>
      <c r="E4187" s="11">
        <v>0</v>
      </c>
      <c r="F4187" s="11">
        <v>1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1</v>
      </c>
      <c r="Q4187" s="11">
        <v>2016031123</v>
      </c>
      <c r="R4187" s="11">
        <v>23</v>
      </c>
    </row>
    <row r="4188" spans="1:18">
      <c r="A4188" t="str">
        <f t="shared" si="65"/>
        <v>23-2016031123-20_20_40</v>
      </c>
      <c r="B4188" s="11" t="s">
        <v>3214</v>
      </c>
      <c r="C4188" s="11">
        <v>0</v>
      </c>
      <c r="D4188" s="11">
        <v>0</v>
      </c>
      <c r="E4188" s="11">
        <v>0</v>
      </c>
      <c r="F4188" s="11">
        <v>0</v>
      </c>
      <c r="G4188" s="11">
        <v>0</v>
      </c>
      <c r="H4188" s="11">
        <v>0</v>
      </c>
      <c r="I4188" s="11">
        <v>0</v>
      </c>
      <c r="J4188" s="11">
        <v>0</v>
      </c>
      <c r="K4188" s="11">
        <v>0</v>
      </c>
      <c r="L4188" s="11">
        <v>0</v>
      </c>
      <c r="M4188" s="11">
        <v>0</v>
      </c>
      <c r="N4188" s="11">
        <v>1</v>
      </c>
      <c r="O4188" s="11">
        <v>0</v>
      </c>
      <c r="P4188" s="11">
        <v>0</v>
      </c>
      <c r="Q4188" s="11">
        <v>2016031123</v>
      </c>
      <c r="R4188" s="11">
        <v>23</v>
      </c>
    </row>
    <row r="4189" spans="1:18">
      <c r="A4189" t="str">
        <f t="shared" si="65"/>
        <v>23-2016031123-20_25_40</v>
      </c>
      <c r="B4189" s="11" t="s">
        <v>3215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1</v>
      </c>
      <c r="O4189" s="11">
        <v>0</v>
      </c>
      <c r="P4189" s="11">
        <v>0</v>
      </c>
      <c r="Q4189" s="11">
        <v>2016031123</v>
      </c>
      <c r="R4189" s="11">
        <v>23</v>
      </c>
    </row>
    <row r="4190" spans="1:18">
      <c r="A4190" t="str">
        <f t="shared" si="65"/>
        <v>23-2016031123-20_30_39</v>
      </c>
      <c r="B4190" s="11" t="s">
        <v>3216</v>
      </c>
      <c r="C4190" s="11">
        <v>0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11">
        <v>0</v>
      </c>
      <c r="K4190" s="11">
        <v>0</v>
      </c>
      <c r="L4190" s="11">
        <v>0</v>
      </c>
      <c r="M4190" s="11">
        <v>0</v>
      </c>
      <c r="N4190" s="11">
        <v>1</v>
      </c>
      <c r="O4190" s="11">
        <v>0</v>
      </c>
      <c r="P4190" s="11">
        <v>0</v>
      </c>
      <c r="Q4190" s="11">
        <v>2016031123</v>
      </c>
      <c r="R4190" s="11">
        <v>23</v>
      </c>
    </row>
    <row r="4191" spans="1:18">
      <c r="A4191" t="str">
        <f t="shared" si="65"/>
        <v>23-2016031123-20_35_39</v>
      </c>
      <c r="B4191" s="11" t="s">
        <v>3217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1</v>
      </c>
      <c r="O4191" s="11">
        <v>0</v>
      </c>
      <c r="P4191" s="11">
        <v>0</v>
      </c>
      <c r="Q4191" s="11">
        <v>2016031123</v>
      </c>
      <c r="R4191" s="11">
        <v>23</v>
      </c>
    </row>
    <row r="4192" spans="1:18">
      <c r="A4192" t="str">
        <f t="shared" si="65"/>
        <v>23-2016031123-20_40_39</v>
      </c>
      <c r="B4192" s="11" t="s">
        <v>3218</v>
      </c>
      <c r="C4192" s="11">
        <v>0</v>
      </c>
      <c r="D4192" s="11">
        <v>0</v>
      </c>
      <c r="E4192" s="11">
        <v>0</v>
      </c>
      <c r="F4192" s="11">
        <v>0</v>
      </c>
      <c r="G4192" s="11">
        <v>0</v>
      </c>
      <c r="H4192" s="11">
        <v>0</v>
      </c>
      <c r="I4192" s="11">
        <v>0</v>
      </c>
      <c r="J4192" s="11">
        <v>0</v>
      </c>
      <c r="K4192" s="11">
        <v>0</v>
      </c>
      <c r="L4192" s="11">
        <v>0</v>
      </c>
      <c r="M4192" s="11">
        <v>0</v>
      </c>
      <c r="N4192" s="11">
        <v>1</v>
      </c>
      <c r="O4192" s="11">
        <v>0</v>
      </c>
      <c r="P4192" s="11">
        <v>0</v>
      </c>
      <c r="Q4192" s="11">
        <v>2016031123</v>
      </c>
      <c r="R4192" s="11">
        <v>23</v>
      </c>
    </row>
    <row r="4193" spans="1:18">
      <c r="A4193" t="str">
        <f t="shared" si="65"/>
        <v>23-2016031123-20_45_39</v>
      </c>
      <c r="B4193" s="11" t="s">
        <v>3219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1</v>
      </c>
      <c r="O4193" s="11">
        <v>0</v>
      </c>
      <c r="P4193" s="11">
        <v>0</v>
      </c>
      <c r="Q4193" s="11">
        <v>2016031123</v>
      </c>
      <c r="R4193" s="11">
        <v>23</v>
      </c>
    </row>
    <row r="4194" spans="1:18">
      <c r="A4194" t="str">
        <f t="shared" si="65"/>
        <v>23-2016031123-20_50_38</v>
      </c>
      <c r="B4194" s="11" t="s">
        <v>3220</v>
      </c>
      <c r="C4194" s="11">
        <v>0</v>
      </c>
      <c r="D4194" s="11">
        <v>0</v>
      </c>
      <c r="E4194" s="11">
        <v>0</v>
      </c>
      <c r="F4194" s="11">
        <v>0</v>
      </c>
      <c r="G4194" s="11">
        <v>0</v>
      </c>
      <c r="H4194" s="11">
        <v>0</v>
      </c>
      <c r="I4194" s="11">
        <v>0</v>
      </c>
      <c r="J4194" s="11">
        <v>0</v>
      </c>
      <c r="K4194" s="11">
        <v>0</v>
      </c>
      <c r="L4194" s="11">
        <v>0</v>
      </c>
      <c r="M4194" s="11">
        <v>0</v>
      </c>
      <c r="N4194" s="11">
        <v>1</v>
      </c>
      <c r="O4194" s="11">
        <v>0</v>
      </c>
      <c r="P4194" s="11">
        <v>0</v>
      </c>
      <c r="Q4194" s="11">
        <v>2016031123</v>
      </c>
      <c r="R4194" s="11">
        <v>23</v>
      </c>
    </row>
    <row r="4195" spans="1:18">
      <c r="A4195" t="str">
        <f t="shared" si="65"/>
        <v>23-2016031123-20_55_38</v>
      </c>
      <c r="B4195" s="11" t="s">
        <v>3221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1</v>
      </c>
      <c r="O4195" s="11">
        <v>0</v>
      </c>
      <c r="P4195" s="11">
        <v>0</v>
      </c>
      <c r="Q4195" s="11">
        <v>2016031123</v>
      </c>
      <c r="R4195" s="11">
        <v>23</v>
      </c>
    </row>
    <row r="4196" spans="1:18">
      <c r="A4196" t="str">
        <f t="shared" si="65"/>
        <v>23-2016031123-21_00_38</v>
      </c>
      <c r="B4196" s="11" t="s">
        <v>3222</v>
      </c>
      <c r="C4196" s="11">
        <v>0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  <c r="N4196" s="11">
        <v>1</v>
      </c>
      <c r="O4196" s="11">
        <v>0</v>
      </c>
      <c r="P4196" s="11">
        <v>0</v>
      </c>
      <c r="Q4196" s="11">
        <v>2016031123</v>
      </c>
      <c r="R4196" s="11">
        <v>23</v>
      </c>
    </row>
    <row r="4197" spans="1:18">
      <c r="A4197" t="str">
        <f t="shared" si="65"/>
        <v>23-2016031123-21_05_38</v>
      </c>
      <c r="B4197" s="11" t="s">
        <v>3223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1</v>
      </c>
      <c r="O4197" s="11">
        <v>0</v>
      </c>
      <c r="P4197" s="11">
        <v>0</v>
      </c>
      <c r="Q4197" s="11">
        <v>2016031123</v>
      </c>
      <c r="R4197" s="11">
        <v>23</v>
      </c>
    </row>
    <row r="4198" spans="1:18">
      <c r="A4198" t="str">
        <f t="shared" si="65"/>
        <v>23-2016031123-21_10_38</v>
      </c>
      <c r="B4198" s="11" t="s">
        <v>3224</v>
      </c>
      <c r="C4198" s="11">
        <v>0</v>
      </c>
      <c r="D4198" s="11">
        <v>0</v>
      </c>
      <c r="E4198" s="11">
        <v>0</v>
      </c>
      <c r="F4198" s="11">
        <v>0</v>
      </c>
      <c r="G4198" s="11">
        <v>0</v>
      </c>
      <c r="H4198" s="11">
        <v>0</v>
      </c>
      <c r="I4198" s="11">
        <v>0</v>
      </c>
      <c r="J4198" s="11">
        <v>0</v>
      </c>
      <c r="K4198" s="11">
        <v>0</v>
      </c>
      <c r="L4198" s="11">
        <v>0</v>
      </c>
      <c r="M4198" s="11">
        <v>0</v>
      </c>
      <c r="N4198" s="11">
        <v>1</v>
      </c>
      <c r="O4198" s="11">
        <v>0</v>
      </c>
      <c r="P4198" s="11">
        <v>0</v>
      </c>
      <c r="Q4198" s="11">
        <v>2016031123</v>
      </c>
      <c r="R4198" s="11">
        <v>23</v>
      </c>
    </row>
    <row r="4199" spans="1:18">
      <c r="A4199" t="str">
        <f t="shared" si="65"/>
        <v>23-2016031123-21_15_37</v>
      </c>
      <c r="B4199" s="11" t="s">
        <v>3225</v>
      </c>
      <c r="C4199" s="11">
        <v>0</v>
      </c>
      <c r="D4199" s="11">
        <v>0</v>
      </c>
      <c r="E4199" s="11">
        <v>0</v>
      </c>
      <c r="F4199" s="11">
        <v>1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1</v>
      </c>
      <c r="Q4199" s="11">
        <v>2016031123</v>
      </c>
      <c r="R4199" s="11">
        <v>23</v>
      </c>
    </row>
    <row r="4200" spans="1:18">
      <c r="A4200" t="str">
        <f t="shared" si="65"/>
        <v>23-2016031123-21_20_37</v>
      </c>
      <c r="B4200" s="11" t="s">
        <v>3227</v>
      </c>
      <c r="C4200" s="11">
        <v>0</v>
      </c>
      <c r="D4200" s="11">
        <v>0</v>
      </c>
      <c r="E4200" s="11">
        <v>0</v>
      </c>
      <c r="F4200" s="11">
        <v>1</v>
      </c>
      <c r="G4200" s="11">
        <v>0</v>
      </c>
      <c r="H4200" s="11">
        <v>0</v>
      </c>
      <c r="I4200" s="11">
        <v>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11">
        <v>0</v>
      </c>
      <c r="P4200" s="11">
        <v>1</v>
      </c>
      <c r="Q4200" s="11">
        <v>2016031123</v>
      </c>
      <c r="R4200" s="11">
        <v>23</v>
      </c>
    </row>
    <row r="4201" spans="1:18">
      <c r="A4201" t="str">
        <f t="shared" si="65"/>
        <v>23-2016031123-21_25_37</v>
      </c>
      <c r="B4201" s="11" t="s">
        <v>3229</v>
      </c>
      <c r="C4201" s="11">
        <v>0</v>
      </c>
      <c r="D4201" s="11">
        <v>0</v>
      </c>
      <c r="E4201" s="11">
        <v>0</v>
      </c>
      <c r="F4201" s="11">
        <v>1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1</v>
      </c>
      <c r="Q4201" s="11">
        <v>2016031123</v>
      </c>
      <c r="R4201" s="11">
        <v>23</v>
      </c>
    </row>
    <row r="4202" spans="1:18">
      <c r="A4202" t="str">
        <f t="shared" si="65"/>
        <v>23-2016031123-21_30_36</v>
      </c>
      <c r="B4202" s="11" t="s">
        <v>3231</v>
      </c>
      <c r="C4202" s="11">
        <v>0</v>
      </c>
      <c r="D4202" s="11">
        <v>0</v>
      </c>
      <c r="E4202" s="11">
        <v>0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1">
        <v>1</v>
      </c>
      <c r="O4202" s="11">
        <v>0</v>
      </c>
      <c r="P4202" s="11">
        <v>0</v>
      </c>
      <c r="Q4202" s="11">
        <v>2016031123</v>
      </c>
      <c r="R4202" s="11">
        <v>23</v>
      </c>
    </row>
    <row r="4203" spans="1:18">
      <c r="A4203" t="str">
        <f t="shared" si="65"/>
        <v>23-2016031123-21_35_36</v>
      </c>
      <c r="B4203" s="11" t="s">
        <v>3232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1</v>
      </c>
      <c r="O4203" s="11">
        <v>0</v>
      </c>
      <c r="P4203" s="11">
        <v>0</v>
      </c>
      <c r="Q4203" s="11">
        <v>2016031123</v>
      </c>
      <c r="R4203" s="11">
        <v>23</v>
      </c>
    </row>
    <row r="4204" spans="1:18">
      <c r="A4204" t="str">
        <f t="shared" si="65"/>
        <v>23-2016031123-21_40_36</v>
      </c>
      <c r="B4204" s="11" t="s">
        <v>3233</v>
      </c>
      <c r="C4204" s="11">
        <v>0</v>
      </c>
      <c r="D4204" s="11">
        <v>0</v>
      </c>
      <c r="E4204" s="11">
        <v>0</v>
      </c>
      <c r="F4204" s="11">
        <v>1</v>
      </c>
      <c r="G4204" s="11">
        <v>0</v>
      </c>
      <c r="H4204" s="11">
        <v>0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  <c r="P4204" s="11">
        <v>1</v>
      </c>
      <c r="Q4204" s="11">
        <v>2016031123</v>
      </c>
      <c r="R4204" s="11">
        <v>23</v>
      </c>
    </row>
    <row r="4205" spans="1:18">
      <c r="A4205" t="str">
        <f t="shared" si="65"/>
        <v>23-2016031123-21_45_36</v>
      </c>
      <c r="B4205" s="11" t="s">
        <v>3236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1</v>
      </c>
      <c r="O4205" s="11">
        <v>0</v>
      </c>
      <c r="P4205" s="11">
        <v>0</v>
      </c>
      <c r="Q4205" s="11">
        <v>2016031123</v>
      </c>
      <c r="R4205" s="11">
        <v>23</v>
      </c>
    </row>
    <row r="4206" spans="1:18">
      <c r="A4206" t="str">
        <f t="shared" si="65"/>
        <v>23-2016031123-21_50_35</v>
      </c>
      <c r="B4206" s="11" t="s">
        <v>3237</v>
      </c>
      <c r="C4206" s="11">
        <v>0</v>
      </c>
      <c r="D4206" s="11">
        <v>0</v>
      </c>
      <c r="E4206" s="11">
        <v>0</v>
      </c>
      <c r="F4206" s="11">
        <v>0</v>
      </c>
      <c r="G4206" s="11">
        <v>0</v>
      </c>
      <c r="H4206" s="11">
        <v>0</v>
      </c>
      <c r="I4206" s="11">
        <v>0</v>
      </c>
      <c r="J4206" s="11">
        <v>0</v>
      </c>
      <c r="K4206" s="11">
        <v>0</v>
      </c>
      <c r="L4206" s="11">
        <v>0</v>
      </c>
      <c r="M4206" s="11">
        <v>0</v>
      </c>
      <c r="N4206" s="11">
        <v>1</v>
      </c>
      <c r="O4206" s="11">
        <v>0</v>
      </c>
      <c r="P4206" s="11">
        <v>0</v>
      </c>
      <c r="Q4206" s="11">
        <v>2016031123</v>
      </c>
      <c r="R4206" s="11">
        <v>23</v>
      </c>
    </row>
    <row r="4207" spans="1:18">
      <c r="A4207" t="str">
        <f t="shared" si="65"/>
        <v>23-2016031123-21_55_35</v>
      </c>
      <c r="B4207" s="11" t="s">
        <v>3238</v>
      </c>
      <c r="C4207" s="11">
        <v>0</v>
      </c>
      <c r="D4207" s="11">
        <v>0</v>
      </c>
      <c r="E4207" s="11">
        <v>0</v>
      </c>
      <c r="F4207" s="11">
        <v>1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1</v>
      </c>
      <c r="Q4207" s="11">
        <v>2016031123</v>
      </c>
      <c r="R4207" s="11">
        <v>23</v>
      </c>
    </row>
    <row r="4208" spans="1:18">
      <c r="A4208" t="str">
        <f t="shared" si="65"/>
        <v>23-2016031123-22_00_35</v>
      </c>
      <c r="B4208" s="11" t="s">
        <v>3240</v>
      </c>
      <c r="C4208" s="11">
        <v>0</v>
      </c>
      <c r="D4208" s="11">
        <v>0</v>
      </c>
      <c r="E4208" s="11">
        <v>0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>
        <v>1</v>
      </c>
      <c r="O4208" s="11">
        <v>0</v>
      </c>
      <c r="P4208" s="11">
        <v>0</v>
      </c>
      <c r="Q4208" s="11">
        <v>2016031123</v>
      </c>
      <c r="R4208" s="11">
        <v>23</v>
      </c>
    </row>
    <row r="4209" spans="1:18">
      <c r="A4209" t="str">
        <f t="shared" si="65"/>
        <v>23-2016031123-22_04_37</v>
      </c>
      <c r="B4209" s="11" t="s">
        <v>3241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1</v>
      </c>
      <c r="O4209" s="11">
        <v>0</v>
      </c>
      <c r="P4209" s="11">
        <v>0</v>
      </c>
      <c r="Q4209" s="11">
        <v>2016031123</v>
      </c>
      <c r="R4209" s="11">
        <v>23</v>
      </c>
    </row>
    <row r="4210" spans="1:18">
      <c r="A4210" t="str">
        <f t="shared" si="65"/>
        <v>23-2016031123-22_09_36</v>
      </c>
      <c r="B4210" s="11" t="s">
        <v>3242</v>
      </c>
      <c r="C4210" s="11">
        <v>0</v>
      </c>
      <c r="D4210" s="11">
        <v>0</v>
      </c>
      <c r="E4210" s="11">
        <v>0</v>
      </c>
      <c r="F4210" s="11">
        <v>0</v>
      </c>
      <c r="G4210" s="11">
        <v>0</v>
      </c>
      <c r="H4210" s="11">
        <v>0</v>
      </c>
      <c r="I4210" s="11">
        <v>0</v>
      </c>
      <c r="J4210" s="11">
        <v>0</v>
      </c>
      <c r="K4210" s="11">
        <v>0</v>
      </c>
      <c r="L4210" s="11">
        <v>0</v>
      </c>
      <c r="M4210" s="11">
        <v>0</v>
      </c>
      <c r="N4210" s="11">
        <v>1</v>
      </c>
      <c r="O4210" s="11">
        <v>0</v>
      </c>
      <c r="P4210" s="11">
        <v>0</v>
      </c>
      <c r="Q4210" s="11">
        <v>2016031123</v>
      </c>
      <c r="R4210" s="11">
        <v>23</v>
      </c>
    </row>
    <row r="4211" spans="1:18">
      <c r="A4211" t="str">
        <f t="shared" si="65"/>
        <v>23-2016031123-22_14_36</v>
      </c>
      <c r="B4211" s="11" t="s">
        <v>3243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1</v>
      </c>
      <c r="O4211" s="11">
        <v>0</v>
      </c>
      <c r="P4211" s="11">
        <v>0</v>
      </c>
      <c r="Q4211" s="11">
        <v>2016031123</v>
      </c>
      <c r="R4211" s="11">
        <v>23</v>
      </c>
    </row>
    <row r="4212" spans="1:18">
      <c r="A4212" t="str">
        <f t="shared" si="65"/>
        <v>23-2016031123-22_19_36</v>
      </c>
      <c r="B4212" s="11" t="s">
        <v>3244</v>
      </c>
      <c r="C4212" s="11">
        <v>0</v>
      </c>
      <c r="D4212" s="11">
        <v>0</v>
      </c>
      <c r="E4212" s="11">
        <v>0</v>
      </c>
      <c r="F4212" s="11">
        <v>0</v>
      </c>
      <c r="G4212" s="11">
        <v>0</v>
      </c>
      <c r="H4212" s="11">
        <v>0</v>
      </c>
      <c r="I4212" s="11">
        <v>0</v>
      </c>
      <c r="J4212" s="11">
        <v>0</v>
      </c>
      <c r="K4212" s="11">
        <v>0</v>
      </c>
      <c r="L4212" s="11">
        <v>0</v>
      </c>
      <c r="M4212" s="11">
        <v>0</v>
      </c>
      <c r="N4212" s="11">
        <v>1</v>
      </c>
      <c r="O4212" s="11">
        <v>0</v>
      </c>
      <c r="P4212" s="11">
        <v>0</v>
      </c>
      <c r="Q4212" s="11">
        <v>2016031123</v>
      </c>
      <c r="R4212" s="11">
        <v>23</v>
      </c>
    </row>
    <row r="4213" spans="1:18">
      <c r="A4213" t="str">
        <f t="shared" si="65"/>
        <v>23-2016031123-22_24_36</v>
      </c>
      <c r="B4213" s="11" t="s">
        <v>3245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1</v>
      </c>
      <c r="O4213" s="11">
        <v>0</v>
      </c>
      <c r="P4213" s="11">
        <v>0</v>
      </c>
      <c r="Q4213" s="11">
        <v>2016031123</v>
      </c>
      <c r="R4213" s="11">
        <v>23</v>
      </c>
    </row>
    <row r="4214" spans="1:18">
      <c r="A4214" t="str">
        <f t="shared" si="65"/>
        <v>23-2016031123-22_29_35</v>
      </c>
      <c r="B4214" s="11" t="s">
        <v>3246</v>
      </c>
      <c r="C4214" s="11">
        <v>0</v>
      </c>
      <c r="D4214" s="11">
        <v>0</v>
      </c>
      <c r="E4214" s="11">
        <v>0</v>
      </c>
      <c r="F4214" s="11">
        <v>1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1">
        <v>0</v>
      </c>
      <c r="O4214" s="11">
        <v>0</v>
      </c>
      <c r="P4214" s="11">
        <v>1</v>
      </c>
      <c r="Q4214" s="11">
        <v>2016031123</v>
      </c>
      <c r="R4214" s="11">
        <v>23</v>
      </c>
    </row>
    <row r="4215" spans="1:18">
      <c r="A4215" t="str">
        <f t="shared" si="65"/>
        <v>23-2016031123-22_34_35</v>
      </c>
      <c r="B4215" s="11" t="s">
        <v>3248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1</v>
      </c>
      <c r="O4215" s="11">
        <v>0</v>
      </c>
      <c r="P4215" s="11">
        <v>0</v>
      </c>
      <c r="Q4215" s="11">
        <v>2016031123</v>
      </c>
      <c r="R4215" s="11">
        <v>23</v>
      </c>
    </row>
    <row r="4216" spans="1:18">
      <c r="A4216" t="str">
        <f t="shared" si="65"/>
        <v>23-2016031123-22_39_35</v>
      </c>
      <c r="B4216" s="11" t="s">
        <v>3249</v>
      </c>
      <c r="C4216" s="11">
        <v>0</v>
      </c>
      <c r="D4216" s="11">
        <v>0</v>
      </c>
      <c r="E4216" s="11">
        <v>0</v>
      </c>
      <c r="F4216" s="11">
        <v>0</v>
      </c>
      <c r="G4216" s="11">
        <v>0</v>
      </c>
      <c r="H4216" s="11">
        <v>0</v>
      </c>
      <c r="I4216" s="11">
        <v>0</v>
      </c>
      <c r="J4216" s="11">
        <v>0</v>
      </c>
      <c r="K4216" s="11">
        <v>0</v>
      </c>
      <c r="L4216" s="11">
        <v>0</v>
      </c>
      <c r="M4216" s="11">
        <v>0</v>
      </c>
      <c r="N4216" s="11">
        <v>1</v>
      </c>
      <c r="O4216" s="11">
        <v>0</v>
      </c>
      <c r="P4216" s="11">
        <v>0</v>
      </c>
      <c r="Q4216" s="11">
        <v>2016031123</v>
      </c>
      <c r="R4216" s="11">
        <v>23</v>
      </c>
    </row>
    <row r="4217" spans="1:18">
      <c r="A4217" t="str">
        <f t="shared" si="65"/>
        <v>23-2016031123-22_44_35</v>
      </c>
      <c r="B4217" s="11" t="s">
        <v>3250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1</v>
      </c>
      <c r="O4217" s="11">
        <v>0</v>
      </c>
      <c r="P4217" s="11">
        <v>0</v>
      </c>
      <c r="Q4217" s="11">
        <v>2016031123</v>
      </c>
      <c r="R4217" s="11">
        <v>23</v>
      </c>
    </row>
    <row r="4218" spans="1:18">
      <c r="A4218" t="str">
        <f t="shared" si="65"/>
        <v>23-2016031123-22_49_34</v>
      </c>
      <c r="B4218" s="11" t="s">
        <v>3251</v>
      </c>
      <c r="C4218" s="11">
        <v>0</v>
      </c>
      <c r="D4218" s="11">
        <v>0</v>
      </c>
      <c r="E4218" s="11">
        <v>0</v>
      </c>
      <c r="F4218" s="11">
        <v>0</v>
      </c>
      <c r="G4218" s="11">
        <v>0</v>
      </c>
      <c r="H4218" s="11">
        <v>0</v>
      </c>
      <c r="I4218" s="11">
        <v>0</v>
      </c>
      <c r="J4218" s="11">
        <v>0</v>
      </c>
      <c r="K4218" s="11">
        <v>0</v>
      </c>
      <c r="L4218" s="11">
        <v>0</v>
      </c>
      <c r="M4218" s="11">
        <v>0</v>
      </c>
      <c r="N4218" s="11">
        <v>1</v>
      </c>
      <c r="O4218" s="11">
        <v>0</v>
      </c>
      <c r="P4218" s="11">
        <v>0</v>
      </c>
      <c r="Q4218" s="11">
        <v>2016031123</v>
      </c>
      <c r="R4218" s="11">
        <v>23</v>
      </c>
    </row>
    <row r="4219" spans="1:18">
      <c r="A4219" t="str">
        <f t="shared" si="65"/>
        <v>23-2016031123-22_54_34</v>
      </c>
      <c r="B4219" s="11" t="s">
        <v>3252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1</v>
      </c>
      <c r="O4219" s="11">
        <v>0</v>
      </c>
      <c r="P4219" s="11">
        <v>0</v>
      </c>
      <c r="Q4219" s="11">
        <v>2016031123</v>
      </c>
      <c r="R4219" s="11">
        <v>23</v>
      </c>
    </row>
    <row r="4220" spans="1:18">
      <c r="A4220" t="str">
        <f t="shared" si="65"/>
        <v>23-2016031123-22_59_34</v>
      </c>
      <c r="B4220" s="11" t="s">
        <v>3253</v>
      </c>
      <c r="C4220" s="11">
        <v>0</v>
      </c>
      <c r="D4220" s="11">
        <v>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1">
        <v>0</v>
      </c>
      <c r="L4220" s="11">
        <v>0</v>
      </c>
      <c r="M4220" s="11">
        <v>0</v>
      </c>
      <c r="N4220" s="11">
        <v>1</v>
      </c>
      <c r="O4220" s="11">
        <v>0</v>
      </c>
      <c r="P4220" s="11">
        <v>0</v>
      </c>
      <c r="Q4220" s="11">
        <v>2016031123</v>
      </c>
      <c r="R4220" s="11">
        <v>23</v>
      </c>
    </row>
    <row r="4221" spans="1:18">
      <c r="A4221" t="str">
        <f t="shared" si="65"/>
        <v>23-2016031223-11_44_42</v>
      </c>
      <c r="B4221" s="11" t="s">
        <v>3254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1</v>
      </c>
      <c r="O4221" s="11">
        <v>0</v>
      </c>
      <c r="P4221" s="11">
        <v>0</v>
      </c>
      <c r="Q4221" s="11">
        <v>2016031223</v>
      </c>
      <c r="R4221" s="11">
        <v>23</v>
      </c>
    </row>
    <row r="4222" spans="1:18">
      <c r="A4222" t="str">
        <f t="shared" si="65"/>
        <v>23-2016031223-11_49_41</v>
      </c>
      <c r="B4222" s="11" t="s">
        <v>3255</v>
      </c>
      <c r="C4222" s="11">
        <v>0</v>
      </c>
      <c r="D4222" s="11">
        <v>0</v>
      </c>
      <c r="E4222" s="11">
        <v>0</v>
      </c>
      <c r="F4222" s="11">
        <v>0</v>
      </c>
      <c r="G4222" s="11">
        <v>0</v>
      </c>
      <c r="H4222" s="11">
        <v>0</v>
      </c>
      <c r="I4222" s="11">
        <v>0</v>
      </c>
      <c r="J4222" s="11">
        <v>0</v>
      </c>
      <c r="K4222" s="11">
        <v>0</v>
      </c>
      <c r="L4222" s="11">
        <v>0</v>
      </c>
      <c r="M4222" s="11">
        <v>0</v>
      </c>
      <c r="N4222" s="11">
        <v>1</v>
      </c>
      <c r="O4222" s="11">
        <v>0</v>
      </c>
      <c r="P4222" s="11">
        <v>0</v>
      </c>
      <c r="Q4222" s="11">
        <v>2016031223</v>
      </c>
      <c r="R4222" s="11">
        <v>23</v>
      </c>
    </row>
    <row r="4223" spans="1:18">
      <c r="A4223" t="str">
        <f t="shared" si="65"/>
        <v>23-2016031223-11_54_41</v>
      </c>
      <c r="B4223" s="11" t="s">
        <v>3256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1</v>
      </c>
      <c r="O4223" s="11">
        <v>0</v>
      </c>
      <c r="P4223" s="11">
        <v>0</v>
      </c>
      <c r="Q4223" s="11">
        <v>2016031223</v>
      </c>
      <c r="R4223" s="11">
        <v>23</v>
      </c>
    </row>
    <row r="4224" spans="1:18">
      <c r="A4224" t="str">
        <f t="shared" si="65"/>
        <v>23-2016031223-16_20_11</v>
      </c>
      <c r="B4224" s="11" t="s">
        <v>3257</v>
      </c>
      <c r="C4224" s="11">
        <v>0</v>
      </c>
      <c r="D4224" s="11">
        <v>0</v>
      </c>
      <c r="E4224" s="11">
        <v>0</v>
      </c>
      <c r="F4224" s="11">
        <v>0</v>
      </c>
      <c r="G4224" s="11">
        <v>0</v>
      </c>
      <c r="H4224" s="11">
        <v>0</v>
      </c>
      <c r="I4224" s="11">
        <v>0</v>
      </c>
      <c r="J4224" s="11">
        <v>0</v>
      </c>
      <c r="K4224" s="11">
        <v>0</v>
      </c>
      <c r="L4224" s="11">
        <v>0</v>
      </c>
      <c r="M4224" s="11">
        <v>0</v>
      </c>
      <c r="N4224" s="11">
        <v>1</v>
      </c>
      <c r="O4224" s="11">
        <v>0</v>
      </c>
      <c r="P4224" s="11">
        <v>0</v>
      </c>
      <c r="Q4224" s="11">
        <v>2016031223</v>
      </c>
      <c r="R4224" s="11">
        <v>23</v>
      </c>
    </row>
    <row r="4225" spans="1:18">
      <c r="A4225" t="str">
        <f t="shared" si="65"/>
        <v>23-2016031223-16_25_11</v>
      </c>
      <c r="B4225" s="11" t="s">
        <v>3258</v>
      </c>
      <c r="C4225" s="11">
        <v>0</v>
      </c>
      <c r="D4225" s="11">
        <v>0</v>
      </c>
      <c r="E4225" s="11">
        <v>0</v>
      </c>
      <c r="F4225" s="11">
        <v>1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1</v>
      </c>
      <c r="Q4225" s="11">
        <v>2016031223</v>
      </c>
      <c r="R4225" s="11">
        <v>23</v>
      </c>
    </row>
    <row r="4226" spans="1:18">
      <c r="A4226" t="str">
        <f t="shared" ref="A4226:A4289" si="66">R4226&amp;"-"&amp;Q4226&amp;"-"&amp;B4226</f>
        <v>23-2016031223-16_34_05</v>
      </c>
      <c r="B4226" s="11" t="s">
        <v>3259</v>
      </c>
      <c r="C4226" s="11">
        <v>0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0</v>
      </c>
      <c r="L4226" s="11">
        <v>0</v>
      </c>
      <c r="M4226" s="11">
        <v>0</v>
      </c>
      <c r="N4226" s="11">
        <v>1</v>
      </c>
      <c r="O4226" s="11">
        <v>0</v>
      </c>
      <c r="P4226" s="11">
        <v>0</v>
      </c>
      <c r="Q4226" s="11">
        <v>2016031223</v>
      </c>
      <c r="R4226" s="11">
        <v>23</v>
      </c>
    </row>
    <row r="4227" spans="1:18">
      <c r="A4227" t="str">
        <f t="shared" si="66"/>
        <v>23-2016031223-16_39_05</v>
      </c>
      <c r="B4227" s="11" t="s">
        <v>3260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1</v>
      </c>
      <c r="O4227" s="11">
        <v>0</v>
      </c>
      <c r="P4227" s="11">
        <v>0</v>
      </c>
      <c r="Q4227" s="11">
        <v>2016031223</v>
      </c>
      <c r="R4227" s="11">
        <v>23</v>
      </c>
    </row>
    <row r="4228" spans="1:18">
      <c r="A4228" t="str">
        <f t="shared" si="66"/>
        <v>23-2016031223-16_44_05</v>
      </c>
      <c r="B4228" s="11" t="s">
        <v>3261</v>
      </c>
      <c r="C4228" s="11">
        <v>0</v>
      </c>
      <c r="D4228" s="11">
        <v>0</v>
      </c>
      <c r="E4228" s="11">
        <v>0</v>
      </c>
      <c r="F4228" s="11">
        <v>1</v>
      </c>
      <c r="G4228" s="11">
        <v>0</v>
      </c>
      <c r="H4228" s="11">
        <v>0</v>
      </c>
      <c r="I4228" s="11">
        <v>0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11">
        <v>0</v>
      </c>
      <c r="P4228" s="11">
        <v>1</v>
      </c>
      <c r="Q4228" s="11">
        <v>2016031223</v>
      </c>
      <c r="R4228" s="11">
        <v>23</v>
      </c>
    </row>
    <row r="4229" spans="1:18">
      <c r="A4229" t="str">
        <f t="shared" si="66"/>
        <v>23-2016031223-16_49_04</v>
      </c>
      <c r="B4229" s="11" t="s">
        <v>3263</v>
      </c>
      <c r="C4229" s="11">
        <v>0</v>
      </c>
      <c r="D4229" s="11">
        <v>0</v>
      </c>
      <c r="E4229" s="11">
        <v>0</v>
      </c>
      <c r="F4229" s="11">
        <v>1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1</v>
      </c>
      <c r="Q4229" s="11">
        <v>2016031223</v>
      </c>
      <c r="R4229" s="11">
        <v>23</v>
      </c>
    </row>
    <row r="4230" spans="1:18">
      <c r="A4230" t="str">
        <f t="shared" si="66"/>
        <v>23-2016031223-16_54_04</v>
      </c>
      <c r="B4230" s="11" t="s">
        <v>3265</v>
      </c>
      <c r="C4230" s="11">
        <v>0</v>
      </c>
      <c r="D4230" s="11">
        <v>0</v>
      </c>
      <c r="E4230" s="11">
        <v>0</v>
      </c>
      <c r="F4230" s="11">
        <v>1</v>
      </c>
      <c r="G4230" s="11">
        <v>0</v>
      </c>
      <c r="H4230" s="11">
        <v>0</v>
      </c>
      <c r="I4230" s="11">
        <v>0</v>
      </c>
      <c r="J4230" s="11">
        <v>0</v>
      </c>
      <c r="K4230" s="11">
        <v>0</v>
      </c>
      <c r="L4230" s="11">
        <v>0</v>
      </c>
      <c r="M4230" s="11">
        <v>0</v>
      </c>
      <c r="N4230" s="11">
        <v>0</v>
      </c>
      <c r="O4230" s="11">
        <v>0</v>
      </c>
      <c r="P4230" s="11">
        <v>1</v>
      </c>
      <c r="Q4230" s="11">
        <v>2016031223</v>
      </c>
      <c r="R4230" s="11">
        <v>23</v>
      </c>
    </row>
    <row r="4231" spans="1:18">
      <c r="A4231" t="str">
        <f t="shared" si="66"/>
        <v>23-2016031223-16_59_04</v>
      </c>
      <c r="B4231" s="11" t="s">
        <v>3267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1</v>
      </c>
      <c r="O4231" s="11">
        <v>0</v>
      </c>
      <c r="P4231" s="11">
        <v>0</v>
      </c>
      <c r="Q4231" s="11">
        <v>2016031223</v>
      </c>
      <c r="R4231" s="11">
        <v>23</v>
      </c>
    </row>
    <row r="4232" spans="1:18">
      <c r="A4232" t="str">
        <f t="shared" si="66"/>
        <v>23-2016031223-17_04_04</v>
      </c>
      <c r="B4232" s="11" t="s">
        <v>3268</v>
      </c>
      <c r="C4232" s="11">
        <v>0</v>
      </c>
      <c r="D4232" s="11">
        <v>0</v>
      </c>
      <c r="E4232" s="11">
        <v>0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1">
        <v>1</v>
      </c>
      <c r="O4232" s="11">
        <v>0</v>
      </c>
      <c r="P4232" s="11">
        <v>0</v>
      </c>
      <c r="Q4232" s="11">
        <v>2016031223</v>
      </c>
      <c r="R4232" s="11">
        <v>23</v>
      </c>
    </row>
    <row r="4233" spans="1:18">
      <c r="A4233" t="str">
        <f t="shared" si="66"/>
        <v>23-2016031223-17_09_03</v>
      </c>
      <c r="B4233" s="11" t="s">
        <v>3269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1</v>
      </c>
      <c r="O4233" s="11">
        <v>0</v>
      </c>
      <c r="P4233" s="11">
        <v>0</v>
      </c>
      <c r="Q4233" s="11">
        <v>2016031223</v>
      </c>
      <c r="R4233" s="11">
        <v>23</v>
      </c>
    </row>
    <row r="4234" spans="1:18">
      <c r="A4234" t="str">
        <f t="shared" si="66"/>
        <v>23-2016031223-17_14_03</v>
      </c>
      <c r="B4234" s="11" t="s">
        <v>3270</v>
      </c>
      <c r="C4234" s="11">
        <v>0</v>
      </c>
      <c r="D4234" s="11">
        <v>0</v>
      </c>
      <c r="E4234" s="11">
        <v>0</v>
      </c>
      <c r="F4234" s="11">
        <v>0</v>
      </c>
      <c r="G4234" s="11">
        <v>0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0</v>
      </c>
      <c r="N4234" s="11">
        <v>1</v>
      </c>
      <c r="O4234" s="11">
        <v>0</v>
      </c>
      <c r="P4234" s="11">
        <v>0</v>
      </c>
      <c r="Q4234" s="11">
        <v>2016031223</v>
      </c>
      <c r="R4234" s="11">
        <v>23</v>
      </c>
    </row>
    <row r="4235" spans="1:18">
      <c r="A4235" t="str">
        <f t="shared" si="66"/>
        <v>23-2016031223-17_19_03</v>
      </c>
      <c r="B4235" s="11" t="s">
        <v>3271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1</v>
      </c>
      <c r="O4235" s="11">
        <v>0</v>
      </c>
      <c r="P4235" s="11">
        <v>0</v>
      </c>
      <c r="Q4235" s="11">
        <v>2016031223</v>
      </c>
      <c r="R4235" s="11">
        <v>23</v>
      </c>
    </row>
    <row r="4236" spans="1:18">
      <c r="A4236" t="str">
        <f t="shared" si="66"/>
        <v>23-2016031223-17_24_03</v>
      </c>
      <c r="B4236" s="11" t="s">
        <v>3272</v>
      </c>
      <c r="C4236" s="11">
        <v>0</v>
      </c>
      <c r="D4236" s="11">
        <v>0</v>
      </c>
      <c r="E4236" s="11">
        <v>0</v>
      </c>
      <c r="F4236" s="11">
        <v>0</v>
      </c>
      <c r="G4236" s="11">
        <v>0</v>
      </c>
      <c r="H4236" s="11">
        <v>0</v>
      </c>
      <c r="I4236" s="11">
        <v>0</v>
      </c>
      <c r="J4236" s="11">
        <v>0</v>
      </c>
      <c r="K4236" s="11">
        <v>0</v>
      </c>
      <c r="L4236" s="11">
        <v>0</v>
      </c>
      <c r="M4236" s="11">
        <v>0</v>
      </c>
      <c r="N4236" s="11">
        <v>1</v>
      </c>
      <c r="O4236" s="11">
        <v>0</v>
      </c>
      <c r="P4236" s="11">
        <v>0</v>
      </c>
      <c r="Q4236" s="11">
        <v>2016031223</v>
      </c>
      <c r="R4236" s="11">
        <v>23</v>
      </c>
    </row>
    <row r="4237" spans="1:18">
      <c r="A4237" t="str">
        <f t="shared" si="66"/>
        <v>23-2016031223-17_29_03</v>
      </c>
      <c r="B4237" s="11" t="s">
        <v>3273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1</v>
      </c>
      <c r="O4237" s="11">
        <v>0</v>
      </c>
      <c r="P4237" s="11">
        <v>0</v>
      </c>
      <c r="Q4237" s="11">
        <v>2016031223</v>
      </c>
      <c r="R4237" s="11">
        <v>23</v>
      </c>
    </row>
    <row r="4238" spans="1:18">
      <c r="A4238" t="str">
        <f t="shared" si="66"/>
        <v>23-2016031323-15_43_03</v>
      </c>
      <c r="B4238" s="11" t="s">
        <v>3274</v>
      </c>
      <c r="C4238" s="11">
        <v>0</v>
      </c>
      <c r="D4238" s="11">
        <v>0</v>
      </c>
      <c r="E4238" s="11">
        <v>0</v>
      </c>
      <c r="F4238" s="11">
        <v>0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1">
        <v>1</v>
      </c>
      <c r="O4238" s="11">
        <v>0</v>
      </c>
      <c r="P4238" s="11">
        <v>0</v>
      </c>
      <c r="Q4238" s="11">
        <v>2016031323</v>
      </c>
      <c r="R4238" s="11">
        <v>23</v>
      </c>
    </row>
    <row r="4239" spans="1:18">
      <c r="A4239" t="str">
        <f t="shared" si="66"/>
        <v>23-2016031323-15_48_03</v>
      </c>
      <c r="B4239" s="11" t="s">
        <v>3275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1</v>
      </c>
      <c r="O4239" s="11">
        <v>0</v>
      </c>
      <c r="P4239" s="11">
        <v>0</v>
      </c>
      <c r="Q4239" s="11">
        <v>2016031323</v>
      </c>
      <c r="R4239" s="11">
        <v>23</v>
      </c>
    </row>
    <row r="4240" spans="1:18">
      <c r="A4240" t="str">
        <f t="shared" si="66"/>
        <v>23-2016031323-15_53_02</v>
      </c>
      <c r="B4240" s="11" t="s">
        <v>3276</v>
      </c>
      <c r="C4240" s="11">
        <v>0</v>
      </c>
      <c r="D4240" s="11">
        <v>0</v>
      </c>
      <c r="E4240" s="11">
        <v>0</v>
      </c>
      <c r="F4240" s="11">
        <v>0</v>
      </c>
      <c r="G4240" s="11">
        <v>0</v>
      </c>
      <c r="H4240" s="11">
        <v>0</v>
      </c>
      <c r="I4240" s="11">
        <v>0</v>
      </c>
      <c r="J4240" s="11">
        <v>0</v>
      </c>
      <c r="K4240" s="11">
        <v>0</v>
      </c>
      <c r="L4240" s="11">
        <v>0</v>
      </c>
      <c r="M4240" s="11">
        <v>0</v>
      </c>
      <c r="N4240" s="11">
        <v>1</v>
      </c>
      <c r="O4240" s="11">
        <v>0</v>
      </c>
      <c r="P4240" s="11">
        <v>0</v>
      </c>
      <c r="Q4240" s="11">
        <v>2016031323</v>
      </c>
      <c r="R4240" s="11">
        <v>23</v>
      </c>
    </row>
    <row r="4241" spans="1:18">
      <c r="A4241" t="str">
        <f t="shared" si="66"/>
        <v>23-2016031323-16_09_30</v>
      </c>
      <c r="B4241" s="11" t="s">
        <v>3277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1</v>
      </c>
      <c r="O4241" s="11">
        <v>0</v>
      </c>
      <c r="P4241" s="11">
        <v>0</v>
      </c>
      <c r="Q4241" s="11">
        <v>2016031323</v>
      </c>
      <c r="R4241" s="11">
        <v>23</v>
      </c>
    </row>
    <row r="4242" spans="1:18">
      <c r="A4242" t="str">
        <f t="shared" si="66"/>
        <v>23-2016031323-16_14_30</v>
      </c>
      <c r="B4242" s="11" t="s">
        <v>3278</v>
      </c>
      <c r="C4242" s="11">
        <v>0</v>
      </c>
      <c r="D4242" s="11">
        <v>0</v>
      </c>
      <c r="E4242" s="11">
        <v>0</v>
      </c>
      <c r="F4242" s="11">
        <v>0</v>
      </c>
      <c r="G4242" s="11">
        <v>0</v>
      </c>
      <c r="H4242" s="11">
        <v>0</v>
      </c>
      <c r="I4242" s="11">
        <v>0</v>
      </c>
      <c r="J4242" s="11">
        <v>0</v>
      </c>
      <c r="K4242" s="11">
        <v>0</v>
      </c>
      <c r="L4242" s="11">
        <v>0</v>
      </c>
      <c r="M4242" s="11">
        <v>0</v>
      </c>
      <c r="N4242" s="11">
        <v>1</v>
      </c>
      <c r="O4242" s="11">
        <v>0</v>
      </c>
      <c r="P4242" s="11">
        <v>0</v>
      </c>
      <c r="Q4242" s="11">
        <v>2016031323</v>
      </c>
      <c r="R4242" s="11">
        <v>23</v>
      </c>
    </row>
    <row r="4243" spans="1:18">
      <c r="A4243" t="str">
        <f t="shared" si="66"/>
        <v>23-2016031323-16_19_30</v>
      </c>
      <c r="B4243" s="11" t="s">
        <v>3279</v>
      </c>
      <c r="C4243" s="11">
        <v>0</v>
      </c>
      <c r="D4243" s="11">
        <v>0</v>
      </c>
      <c r="E4243" s="11">
        <v>0</v>
      </c>
      <c r="F4243" s="11">
        <v>1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1</v>
      </c>
      <c r="Q4243" s="11">
        <v>2016031323</v>
      </c>
      <c r="R4243" s="11">
        <v>23</v>
      </c>
    </row>
    <row r="4244" spans="1:18">
      <c r="A4244" t="str">
        <f t="shared" si="66"/>
        <v>23-2016031323-16_24_30</v>
      </c>
      <c r="B4244" s="11" t="s">
        <v>3281</v>
      </c>
      <c r="C4244" s="11">
        <v>0</v>
      </c>
      <c r="D4244" s="11">
        <v>0</v>
      </c>
      <c r="E4244" s="11">
        <v>0</v>
      </c>
      <c r="F4244" s="11">
        <v>1</v>
      </c>
      <c r="G4244" s="11">
        <v>0</v>
      </c>
      <c r="H4244" s="11">
        <v>0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  <c r="O4244" s="11">
        <v>0</v>
      </c>
      <c r="P4244" s="11">
        <v>1</v>
      </c>
      <c r="Q4244" s="11">
        <v>2016031323</v>
      </c>
      <c r="R4244" s="11">
        <v>23</v>
      </c>
    </row>
    <row r="4245" spans="1:18">
      <c r="A4245" t="str">
        <f t="shared" si="66"/>
        <v>23-2016031323-16_29_29</v>
      </c>
      <c r="B4245" s="11" t="s">
        <v>3282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1</v>
      </c>
      <c r="O4245" s="11">
        <v>0</v>
      </c>
      <c r="P4245" s="11">
        <v>0</v>
      </c>
      <c r="Q4245" s="11">
        <v>2016031323</v>
      </c>
      <c r="R4245" s="11">
        <v>23</v>
      </c>
    </row>
    <row r="4246" spans="1:18">
      <c r="A4246" t="str">
        <f t="shared" si="66"/>
        <v>23-2016031323-16_34_29</v>
      </c>
      <c r="B4246" s="11" t="s">
        <v>3283</v>
      </c>
      <c r="C4246" s="11">
        <v>0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1">
        <v>1</v>
      </c>
      <c r="O4246" s="11">
        <v>0</v>
      </c>
      <c r="P4246" s="11">
        <v>0</v>
      </c>
      <c r="Q4246" s="11">
        <v>2016031323</v>
      </c>
      <c r="R4246" s="11">
        <v>23</v>
      </c>
    </row>
    <row r="4247" spans="1:18">
      <c r="A4247" t="str">
        <f t="shared" si="66"/>
        <v>23-2016031323-16_39_29</v>
      </c>
      <c r="B4247" s="11" t="s">
        <v>3284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1</v>
      </c>
      <c r="O4247" s="11">
        <v>0</v>
      </c>
      <c r="P4247" s="11">
        <v>0</v>
      </c>
      <c r="Q4247" s="11">
        <v>2016031323</v>
      </c>
      <c r="R4247" s="11">
        <v>23</v>
      </c>
    </row>
    <row r="4248" spans="1:18">
      <c r="A4248" t="str">
        <f t="shared" si="66"/>
        <v>23-2016031323-16_44_28</v>
      </c>
      <c r="B4248" s="11" t="s">
        <v>3285</v>
      </c>
      <c r="C4248" s="11">
        <v>0</v>
      </c>
      <c r="D4248" s="11">
        <v>0</v>
      </c>
      <c r="E4248" s="11">
        <v>0</v>
      </c>
      <c r="F4248" s="11">
        <v>0</v>
      </c>
      <c r="G4248" s="11">
        <v>0</v>
      </c>
      <c r="H4248" s="11">
        <v>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>
        <v>1</v>
      </c>
      <c r="O4248" s="11">
        <v>0</v>
      </c>
      <c r="P4248" s="11">
        <v>0</v>
      </c>
      <c r="Q4248" s="11">
        <v>2016031323</v>
      </c>
      <c r="R4248" s="11">
        <v>23</v>
      </c>
    </row>
    <row r="4249" spans="1:18">
      <c r="A4249" t="str">
        <f t="shared" si="66"/>
        <v>23-2016031323-16_49_28</v>
      </c>
      <c r="B4249" s="11" t="s">
        <v>3286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1</v>
      </c>
      <c r="O4249" s="11">
        <v>0</v>
      </c>
      <c r="P4249" s="11">
        <v>0</v>
      </c>
      <c r="Q4249" s="11">
        <v>2016031323</v>
      </c>
      <c r="R4249" s="11">
        <v>23</v>
      </c>
    </row>
    <row r="4250" spans="1:18">
      <c r="A4250" t="str">
        <f t="shared" si="66"/>
        <v>23-2016031323-16_54_28</v>
      </c>
      <c r="B4250" s="11" t="s">
        <v>3287</v>
      </c>
      <c r="C4250" s="11">
        <v>0</v>
      </c>
      <c r="D4250" s="11">
        <v>0</v>
      </c>
      <c r="E4250" s="11">
        <v>0</v>
      </c>
      <c r="F4250" s="11">
        <v>1</v>
      </c>
      <c r="G4250" s="11">
        <v>0</v>
      </c>
      <c r="H4250" s="11">
        <v>0</v>
      </c>
      <c r="I4250" s="11">
        <v>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11">
        <v>0</v>
      </c>
      <c r="P4250" s="11">
        <v>1</v>
      </c>
      <c r="Q4250" s="11">
        <v>2016031323</v>
      </c>
      <c r="R4250" s="11">
        <v>23</v>
      </c>
    </row>
    <row r="4251" spans="1:18">
      <c r="A4251" t="str">
        <f t="shared" si="66"/>
        <v>23-2016031323-16_59_28</v>
      </c>
      <c r="B4251" s="11" t="s">
        <v>3290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1</v>
      </c>
      <c r="O4251" s="11">
        <v>0</v>
      </c>
      <c r="P4251" s="11">
        <v>0</v>
      </c>
      <c r="Q4251" s="11">
        <v>2016031323</v>
      </c>
      <c r="R4251" s="11">
        <v>23</v>
      </c>
    </row>
    <row r="4252" spans="1:18">
      <c r="A4252" t="str">
        <f t="shared" si="66"/>
        <v>23-2016031323-17_04_27</v>
      </c>
      <c r="B4252" s="11" t="s">
        <v>3291</v>
      </c>
      <c r="C4252" s="11">
        <v>0</v>
      </c>
      <c r="D4252" s="11">
        <v>0</v>
      </c>
      <c r="E4252" s="11">
        <v>0</v>
      </c>
      <c r="F4252" s="11">
        <v>1</v>
      </c>
      <c r="G4252" s="11">
        <v>0</v>
      </c>
      <c r="H4252" s="11">
        <v>0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1">
        <v>0</v>
      </c>
      <c r="O4252" s="11">
        <v>0</v>
      </c>
      <c r="P4252" s="11">
        <v>1</v>
      </c>
      <c r="Q4252" s="11">
        <v>2016031323</v>
      </c>
      <c r="R4252" s="11">
        <v>23</v>
      </c>
    </row>
    <row r="4253" spans="1:18">
      <c r="A4253" t="str">
        <f t="shared" si="66"/>
        <v>23-2016031323-17_09_27</v>
      </c>
      <c r="B4253" s="11" t="s">
        <v>3292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1</v>
      </c>
      <c r="O4253" s="11">
        <v>0</v>
      </c>
      <c r="P4253" s="11">
        <v>0</v>
      </c>
      <c r="Q4253" s="11">
        <v>2016031323</v>
      </c>
      <c r="R4253" s="11">
        <v>23</v>
      </c>
    </row>
    <row r="4254" spans="1:18">
      <c r="A4254" t="str">
        <f t="shared" si="66"/>
        <v>23-2016031323-17_14_27</v>
      </c>
      <c r="B4254" s="11" t="s">
        <v>3293</v>
      </c>
      <c r="C4254" s="11">
        <v>0</v>
      </c>
      <c r="D4254" s="11">
        <v>0</v>
      </c>
      <c r="E4254" s="11">
        <v>0</v>
      </c>
      <c r="F4254" s="11">
        <v>0</v>
      </c>
      <c r="G4254" s="11">
        <v>0</v>
      </c>
      <c r="H4254" s="11">
        <v>0</v>
      </c>
      <c r="I4254" s="11">
        <v>0</v>
      </c>
      <c r="J4254" s="11">
        <v>0</v>
      </c>
      <c r="K4254" s="11">
        <v>0</v>
      </c>
      <c r="L4254" s="11">
        <v>0</v>
      </c>
      <c r="M4254" s="11">
        <v>0</v>
      </c>
      <c r="N4254" s="11">
        <v>1</v>
      </c>
      <c r="O4254" s="11">
        <v>0</v>
      </c>
      <c r="P4254" s="11">
        <v>0</v>
      </c>
      <c r="Q4254" s="11">
        <v>2016031323</v>
      </c>
      <c r="R4254" s="11">
        <v>23</v>
      </c>
    </row>
    <row r="4255" spans="1:18">
      <c r="A4255" t="str">
        <f t="shared" si="66"/>
        <v>23-2016031323-17_19_26</v>
      </c>
      <c r="B4255" s="11" t="s">
        <v>3294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1</v>
      </c>
      <c r="O4255" s="11">
        <v>0</v>
      </c>
      <c r="P4255" s="11">
        <v>0</v>
      </c>
      <c r="Q4255" s="11">
        <v>2016031323</v>
      </c>
      <c r="R4255" s="11">
        <v>23</v>
      </c>
    </row>
    <row r="4256" spans="1:18">
      <c r="A4256" t="str">
        <f t="shared" si="66"/>
        <v>23-2016031323-17_24_26</v>
      </c>
      <c r="B4256" s="11" t="s">
        <v>3295</v>
      </c>
      <c r="C4256" s="11">
        <v>0</v>
      </c>
      <c r="D4256" s="11">
        <v>0</v>
      </c>
      <c r="E4256" s="11">
        <v>0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1">
        <v>0</v>
      </c>
      <c r="L4256" s="11">
        <v>0</v>
      </c>
      <c r="M4256" s="11">
        <v>0</v>
      </c>
      <c r="N4256" s="11">
        <v>1</v>
      </c>
      <c r="O4256" s="11">
        <v>0</v>
      </c>
      <c r="P4256" s="11">
        <v>0</v>
      </c>
      <c r="Q4256" s="11">
        <v>2016031323</v>
      </c>
      <c r="R4256" s="11">
        <v>23</v>
      </c>
    </row>
    <row r="4257" spans="1:18">
      <c r="A4257" t="str">
        <f t="shared" si="66"/>
        <v>23-2016031323-17_29_26</v>
      </c>
      <c r="B4257" s="11" t="s">
        <v>3296</v>
      </c>
      <c r="C4257" s="11">
        <v>0</v>
      </c>
      <c r="D4257" s="11">
        <v>0</v>
      </c>
      <c r="E4257" s="11">
        <v>0</v>
      </c>
      <c r="F4257" s="11">
        <v>1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1</v>
      </c>
      <c r="Q4257" s="11">
        <v>2016031323</v>
      </c>
      <c r="R4257" s="11">
        <v>23</v>
      </c>
    </row>
    <row r="4258" spans="1:18">
      <c r="A4258" t="str">
        <f t="shared" si="66"/>
        <v>23-2016031323-17_34_26</v>
      </c>
      <c r="B4258" s="11" t="s">
        <v>3298</v>
      </c>
      <c r="C4258" s="11">
        <v>0</v>
      </c>
      <c r="D4258" s="11">
        <v>0</v>
      </c>
      <c r="E4258" s="11">
        <v>0</v>
      </c>
      <c r="F4258" s="11">
        <v>0</v>
      </c>
      <c r="G4258" s="11">
        <v>0</v>
      </c>
      <c r="H4258" s="11">
        <v>0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1">
        <v>1</v>
      </c>
      <c r="O4258" s="11">
        <v>0</v>
      </c>
      <c r="P4258" s="11">
        <v>0</v>
      </c>
      <c r="Q4258" s="11">
        <v>2016031323</v>
      </c>
      <c r="R4258" s="11">
        <v>23</v>
      </c>
    </row>
    <row r="4259" spans="1:18">
      <c r="A4259" t="str">
        <f t="shared" si="66"/>
        <v>23-2016031323-17_39_25</v>
      </c>
      <c r="B4259" s="11" t="s">
        <v>3299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1</v>
      </c>
      <c r="O4259" s="11">
        <v>0</v>
      </c>
      <c r="P4259" s="11">
        <v>0</v>
      </c>
      <c r="Q4259" s="11">
        <v>2016031323</v>
      </c>
      <c r="R4259" s="11">
        <v>23</v>
      </c>
    </row>
    <row r="4260" spans="1:18">
      <c r="A4260" t="str">
        <f t="shared" si="66"/>
        <v>23-2016031323-17_44_25</v>
      </c>
      <c r="B4260" s="11" t="s">
        <v>3300</v>
      </c>
      <c r="C4260" s="11">
        <v>0</v>
      </c>
      <c r="D4260" s="11">
        <v>0</v>
      </c>
      <c r="E4260" s="11">
        <v>0</v>
      </c>
      <c r="F4260" s="11">
        <v>0</v>
      </c>
      <c r="G4260" s="11">
        <v>0</v>
      </c>
      <c r="H4260" s="11">
        <v>0</v>
      </c>
      <c r="I4260" s="11">
        <v>0</v>
      </c>
      <c r="J4260" s="11">
        <v>0</v>
      </c>
      <c r="K4260" s="11">
        <v>0</v>
      </c>
      <c r="L4260" s="11">
        <v>0</v>
      </c>
      <c r="M4260" s="11">
        <v>0</v>
      </c>
      <c r="N4260" s="11">
        <v>1</v>
      </c>
      <c r="O4260" s="11">
        <v>0</v>
      </c>
      <c r="P4260" s="11">
        <v>0</v>
      </c>
      <c r="Q4260" s="11">
        <v>2016031323</v>
      </c>
      <c r="R4260" s="11">
        <v>23</v>
      </c>
    </row>
    <row r="4261" spans="1:18">
      <c r="A4261" t="str">
        <f t="shared" si="66"/>
        <v>23-2016031323-17_49_25</v>
      </c>
      <c r="B4261" s="11" t="s">
        <v>3301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1</v>
      </c>
      <c r="O4261" s="11">
        <v>0</v>
      </c>
      <c r="P4261" s="11">
        <v>0</v>
      </c>
      <c r="Q4261" s="11">
        <v>2016031323</v>
      </c>
      <c r="R4261" s="11">
        <v>23</v>
      </c>
    </row>
    <row r="4262" spans="1:18">
      <c r="A4262" t="str">
        <f t="shared" si="66"/>
        <v>23-2016031323-17_54_25</v>
      </c>
      <c r="B4262" s="11" t="s">
        <v>3302</v>
      </c>
      <c r="C4262" s="11">
        <v>0</v>
      </c>
      <c r="D4262" s="11">
        <v>0</v>
      </c>
      <c r="E4262" s="11">
        <v>0</v>
      </c>
      <c r="F4262" s="11">
        <v>1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11">
        <v>1</v>
      </c>
      <c r="Q4262" s="11">
        <v>2016031323</v>
      </c>
      <c r="R4262" s="11">
        <v>23</v>
      </c>
    </row>
    <row r="4263" spans="1:18">
      <c r="A4263" t="str">
        <f t="shared" si="66"/>
        <v>23-2016031323-17_59_24</v>
      </c>
      <c r="B4263" s="11" t="s">
        <v>3303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1</v>
      </c>
      <c r="O4263" s="11">
        <v>0</v>
      </c>
      <c r="P4263" s="11">
        <v>0</v>
      </c>
      <c r="Q4263" s="11">
        <v>2016031323</v>
      </c>
      <c r="R4263" s="11">
        <v>23</v>
      </c>
    </row>
    <row r="4264" spans="1:18">
      <c r="A4264" t="str">
        <f t="shared" si="66"/>
        <v>23-2016031323-18_04_24</v>
      </c>
      <c r="B4264" s="11" t="s">
        <v>3304</v>
      </c>
      <c r="C4264" s="11">
        <v>0</v>
      </c>
      <c r="D4264" s="11">
        <v>0</v>
      </c>
      <c r="E4264" s="11">
        <v>0</v>
      </c>
      <c r="F4264" s="11">
        <v>0</v>
      </c>
      <c r="G4264" s="11">
        <v>0</v>
      </c>
      <c r="H4264" s="11">
        <v>0</v>
      </c>
      <c r="I4264" s="11">
        <v>0</v>
      </c>
      <c r="J4264" s="11">
        <v>0</v>
      </c>
      <c r="K4264" s="11">
        <v>0</v>
      </c>
      <c r="L4264" s="11">
        <v>0</v>
      </c>
      <c r="M4264" s="11">
        <v>0</v>
      </c>
      <c r="N4264" s="11">
        <v>1</v>
      </c>
      <c r="O4264" s="11">
        <v>0</v>
      </c>
      <c r="P4264" s="11">
        <v>0</v>
      </c>
      <c r="Q4264" s="11">
        <v>2016031323</v>
      </c>
      <c r="R4264" s="11">
        <v>23</v>
      </c>
    </row>
    <row r="4265" spans="1:18">
      <c r="A4265" t="str">
        <f t="shared" si="66"/>
        <v>23-2016031323-18_08_45</v>
      </c>
      <c r="B4265" s="11" t="s">
        <v>3305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1</v>
      </c>
      <c r="O4265" s="11">
        <v>0</v>
      </c>
      <c r="P4265" s="11">
        <v>0</v>
      </c>
      <c r="Q4265" s="11">
        <v>2016031323</v>
      </c>
      <c r="R4265" s="11">
        <v>23</v>
      </c>
    </row>
    <row r="4266" spans="1:18">
      <c r="A4266" t="str">
        <f t="shared" si="66"/>
        <v>23-2016031323-18_13_45</v>
      </c>
      <c r="B4266" s="11" t="s">
        <v>3306</v>
      </c>
      <c r="C4266" s="11">
        <v>0</v>
      </c>
      <c r="D4266" s="11">
        <v>0</v>
      </c>
      <c r="E4266" s="11">
        <v>0</v>
      </c>
      <c r="F4266" s="11">
        <v>0</v>
      </c>
      <c r="G4266" s="11">
        <v>0</v>
      </c>
      <c r="H4266" s="11">
        <v>0</v>
      </c>
      <c r="I4266" s="11">
        <v>0</v>
      </c>
      <c r="J4266" s="11">
        <v>0</v>
      </c>
      <c r="K4266" s="11">
        <v>0</v>
      </c>
      <c r="L4266" s="11">
        <v>0</v>
      </c>
      <c r="M4266" s="11">
        <v>0</v>
      </c>
      <c r="N4266" s="11">
        <v>1</v>
      </c>
      <c r="O4266" s="11">
        <v>0</v>
      </c>
      <c r="P4266" s="11">
        <v>0</v>
      </c>
      <c r="Q4266" s="11">
        <v>2016031323</v>
      </c>
      <c r="R4266" s="11">
        <v>23</v>
      </c>
    </row>
    <row r="4267" spans="1:18">
      <c r="A4267" t="str">
        <f t="shared" si="66"/>
        <v>23-2016031323-18_18_45</v>
      </c>
      <c r="B4267" s="11" t="s">
        <v>1877</v>
      </c>
      <c r="C4267" s="11">
        <v>0</v>
      </c>
      <c r="D4267" s="11">
        <v>0</v>
      </c>
      <c r="E4267" s="11">
        <v>0</v>
      </c>
      <c r="F4267" s="11">
        <v>1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1</v>
      </c>
      <c r="Q4267" s="11">
        <v>2016031323</v>
      </c>
      <c r="R4267" s="11">
        <v>23</v>
      </c>
    </row>
    <row r="4268" spans="1:18">
      <c r="A4268" t="str">
        <f t="shared" si="66"/>
        <v>23-2016031323-18_23_45</v>
      </c>
      <c r="B4268" s="11" t="s">
        <v>1878</v>
      </c>
      <c r="C4268" s="11">
        <v>0</v>
      </c>
      <c r="D4268" s="11">
        <v>0</v>
      </c>
      <c r="E4268" s="11">
        <v>0</v>
      </c>
      <c r="F4268" s="11">
        <v>1</v>
      </c>
      <c r="G4268" s="11">
        <v>0</v>
      </c>
      <c r="H4268" s="11">
        <v>0</v>
      </c>
      <c r="I4268" s="11">
        <v>0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11">
        <v>0</v>
      </c>
      <c r="P4268" s="11">
        <v>1</v>
      </c>
      <c r="Q4268" s="11">
        <v>2016031323</v>
      </c>
      <c r="R4268" s="11">
        <v>23</v>
      </c>
    </row>
    <row r="4269" spans="1:18">
      <c r="A4269" t="str">
        <f t="shared" si="66"/>
        <v>23-2016031323-18_28_44</v>
      </c>
      <c r="B4269" s="11" t="s">
        <v>1879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1</v>
      </c>
      <c r="O4269" s="11">
        <v>0</v>
      </c>
      <c r="P4269" s="11">
        <v>0</v>
      </c>
      <c r="Q4269" s="11">
        <v>2016031323</v>
      </c>
      <c r="R4269" s="11">
        <v>23</v>
      </c>
    </row>
    <row r="4270" spans="1:18">
      <c r="A4270" t="str">
        <f t="shared" si="66"/>
        <v>23-2016031323-18_33_44</v>
      </c>
      <c r="B4270" s="11" t="s">
        <v>1880</v>
      </c>
      <c r="C4270" s="11">
        <v>0</v>
      </c>
      <c r="D4270" s="11">
        <v>0</v>
      </c>
      <c r="E4270" s="11">
        <v>0</v>
      </c>
      <c r="F4270" s="11">
        <v>0</v>
      </c>
      <c r="G4270" s="11">
        <v>0</v>
      </c>
      <c r="H4270" s="11">
        <v>0</v>
      </c>
      <c r="I4270" s="11">
        <v>0</v>
      </c>
      <c r="J4270" s="11">
        <v>0</v>
      </c>
      <c r="K4270" s="11">
        <v>0</v>
      </c>
      <c r="L4270" s="11">
        <v>0</v>
      </c>
      <c r="M4270" s="11">
        <v>0</v>
      </c>
      <c r="N4270" s="11">
        <v>1</v>
      </c>
      <c r="O4270" s="11">
        <v>0</v>
      </c>
      <c r="P4270" s="11">
        <v>0</v>
      </c>
      <c r="Q4270" s="11">
        <v>2016031323</v>
      </c>
      <c r="R4270" s="11">
        <v>23</v>
      </c>
    </row>
    <row r="4271" spans="1:18">
      <c r="A4271" t="str">
        <f t="shared" si="66"/>
        <v>23-2016031323-18_38_44</v>
      </c>
      <c r="B4271" s="11" t="s">
        <v>3309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1</v>
      </c>
      <c r="O4271" s="11">
        <v>0</v>
      </c>
      <c r="P4271" s="11">
        <v>0</v>
      </c>
      <c r="Q4271" s="11">
        <v>2016031323</v>
      </c>
      <c r="R4271" s="11">
        <v>23</v>
      </c>
    </row>
    <row r="4272" spans="1:18">
      <c r="A4272" t="str">
        <f t="shared" si="66"/>
        <v>23-2016031323-18_43_44</v>
      </c>
      <c r="B4272" s="11" t="s">
        <v>3310</v>
      </c>
      <c r="C4272" s="11">
        <v>0</v>
      </c>
      <c r="D4272" s="11">
        <v>0</v>
      </c>
      <c r="E4272" s="11">
        <v>0</v>
      </c>
      <c r="F4272" s="11">
        <v>1</v>
      </c>
      <c r="G4272" s="11">
        <v>0</v>
      </c>
      <c r="H4272" s="11">
        <v>0</v>
      </c>
      <c r="I4272" s="11">
        <v>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11">
        <v>0</v>
      </c>
      <c r="P4272" s="11">
        <v>1</v>
      </c>
      <c r="Q4272" s="11">
        <v>2016031323</v>
      </c>
      <c r="R4272" s="11">
        <v>23</v>
      </c>
    </row>
    <row r="4273" spans="1:18">
      <c r="A4273" t="str">
        <f t="shared" si="66"/>
        <v>23-2016031323-18_48_43</v>
      </c>
      <c r="B4273" s="11" t="s">
        <v>1883</v>
      </c>
      <c r="C4273" s="11">
        <v>0</v>
      </c>
      <c r="D4273" s="11">
        <v>0</v>
      </c>
      <c r="E4273" s="11">
        <v>0</v>
      </c>
      <c r="F4273" s="11">
        <v>1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1</v>
      </c>
      <c r="Q4273" s="11">
        <v>2016031323</v>
      </c>
      <c r="R4273" s="11">
        <v>23</v>
      </c>
    </row>
    <row r="4274" spans="1:18">
      <c r="A4274" t="str">
        <f t="shared" si="66"/>
        <v>23-2016031323-18_53_43</v>
      </c>
      <c r="B4274" s="11" t="s">
        <v>3314</v>
      </c>
      <c r="C4274" s="11">
        <v>0</v>
      </c>
      <c r="D4274" s="11">
        <v>0</v>
      </c>
      <c r="E4274" s="11">
        <v>0</v>
      </c>
      <c r="F4274" s="11">
        <v>1</v>
      </c>
      <c r="G4274" s="11">
        <v>0</v>
      </c>
      <c r="H4274" s="11">
        <v>0</v>
      </c>
      <c r="I4274" s="11">
        <v>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  <c r="O4274" s="11">
        <v>0</v>
      </c>
      <c r="P4274" s="11">
        <v>1</v>
      </c>
      <c r="Q4274" s="11">
        <v>2016031323</v>
      </c>
      <c r="R4274" s="11">
        <v>23</v>
      </c>
    </row>
    <row r="4275" spans="1:18">
      <c r="A4275" t="str">
        <f t="shared" si="66"/>
        <v>23-2016031323-18_58_43</v>
      </c>
      <c r="B4275" s="11" t="s">
        <v>3317</v>
      </c>
      <c r="C4275" s="11">
        <v>0</v>
      </c>
      <c r="D4275" s="11">
        <v>0</v>
      </c>
      <c r="E4275" s="11">
        <v>0</v>
      </c>
      <c r="F4275" s="11">
        <v>1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1</v>
      </c>
      <c r="Q4275" s="11">
        <v>2016031323</v>
      </c>
      <c r="R4275" s="11">
        <v>23</v>
      </c>
    </row>
    <row r="4276" spans="1:18">
      <c r="A4276" t="str">
        <f t="shared" si="66"/>
        <v>23-2016031323-19_03_43</v>
      </c>
      <c r="B4276" s="11" t="s">
        <v>3318</v>
      </c>
      <c r="C4276" s="11">
        <v>0</v>
      </c>
      <c r="D4276" s="11">
        <v>0</v>
      </c>
      <c r="E4276" s="11">
        <v>0</v>
      </c>
      <c r="F4276" s="11">
        <v>0</v>
      </c>
      <c r="G4276" s="11">
        <v>0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1">
        <v>1</v>
      </c>
      <c r="O4276" s="11">
        <v>0</v>
      </c>
      <c r="P4276" s="11">
        <v>0</v>
      </c>
      <c r="Q4276" s="11">
        <v>2016031323</v>
      </c>
      <c r="R4276" s="11">
        <v>23</v>
      </c>
    </row>
    <row r="4277" spans="1:18">
      <c r="A4277" t="str">
        <f t="shared" si="66"/>
        <v>23-2016031323-19_08_42</v>
      </c>
      <c r="B4277" s="11" t="s">
        <v>3319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1</v>
      </c>
      <c r="O4277" s="11">
        <v>0</v>
      </c>
      <c r="P4277" s="11">
        <v>0</v>
      </c>
      <c r="Q4277" s="11">
        <v>2016031323</v>
      </c>
      <c r="R4277" s="11">
        <v>23</v>
      </c>
    </row>
    <row r="4278" spans="1:18">
      <c r="A4278" t="str">
        <f t="shared" si="66"/>
        <v>23-2016031323-19_13_42</v>
      </c>
      <c r="B4278" s="11" t="s">
        <v>3320</v>
      </c>
      <c r="C4278" s="11">
        <v>0</v>
      </c>
      <c r="D4278" s="11">
        <v>0</v>
      </c>
      <c r="E4278" s="11">
        <v>0</v>
      </c>
      <c r="F4278" s="11">
        <v>0</v>
      </c>
      <c r="G4278" s="11">
        <v>0</v>
      </c>
      <c r="H4278" s="11">
        <v>0</v>
      </c>
      <c r="I4278" s="11">
        <v>0</v>
      </c>
      <c r="J4278" s="11">
        <v>0</v>
      </c>
      <c r="K4278" s="11">
        <v>0</v>
      </c>
      <c r="L4278" s="11">
        <v>0</v>
      </c>
      <c r="M4278" s="11">
        <v>0</v>
      </c>
      <c r="N4278" s="11">
        <v>1</v>
      </c>
      <c r="O4278" s="11">
        <v>0</v>
      </c>
      <c r="P4278" s="11">
        <v>0</v>
      </c>
      <c r="Q4278" s="11">
        <v>2016031323</v>
      </c>
      <c r="R4278" s="11">
        <v>23</v>
      </c>
    </row>
    <row r="4279" spans="1:18">
      <c r="A4279" t="str">
        <f t="shared" si="66"/>
        <v>23-2016031323-19_18_42</v>
      </c>
      <c r="B4279" s="11" t="s">
        <v>3321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1</v>
      </c>
      <c r="O4279" s="11">
        <v>0</v>
      </c>
      <c r="P4279" s="11">
        <v>0</v>
      </c>
      <c r="Q4279" s="11">
        <v>2016031323</v>
      </c>
      <c r="R4279" s="11">
        <v>23</v>
      </c>
    </row>
    <row r="4280" spans="1:18">
      <c r="A4280" t="str">
        <f t="shared" si="66"/>
        <v>23-2016031323-19_23_42</v>
      </c>
      <c r="B4280" s="11" t="s">
        <v>3322</v>
      </c>
      <c r="C4280" s="11">
        <v>0</v>
      </c>
      <c r="D4280" s="11">
        <v>0</v>
      </c>
      <c r="E4280" s="11">
        <v>0</v>
      </c>
      <c r="F4280" s="11">
        <v>0</v>
      </c>
      <c r="G4280" s="11">
        <v>0</v>
      </c>
      <c r="H4280" s="11">
        <v>0</v>
      </c>
      <c r="I4280" s="11">
        <v>0</v>
      </c>
      <c r="J4280" s="11">
        <v>0</v>
      </c>
      <c r="K4280" s="11">
        <v>0</v>
      </c>
      <c r="L4280" s="11">
        <v>0</v>
      </c>
      <c r="M4280" s="11">
        <v>0</v>
      </c>
      <c r="N4280" s="11">
        <v>1</v>
      </c>
      <c r="O4280" s="11">
        <v>0</v>
      </c>
      <c r="P4280" s="11">
        <v>0</v>
      </c>
      <c r="Q4280" s="11">
        <v>2016031323</v>
      </c>
      <c r="R4280" s="11">
        <v>23</v>
      </c>
    </row>
    <row r="4281" spans="1:18">
      <c r="A4281" t="str">
        <f t="shared" si="66"/>
        <v>23-2016031323-19_28_41</v>
      </c>
      <c r="B4281" s="11" t="s">
        <v>3323</v>
      </c>
      <c r="C4281" s="11">
        <v>0</v>
      </c>
      <c r="D4281" s="11">
        <v>0</v>
      </c>
      <c r="E4281" s="11">
        <v>0</v>
      </c>
      <c r="F4281" s="11">
        <v>1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1</v>
      </c>
      <c r="Q4281" s="11">
        <v>2016031323</v>
      </c>
      <c r="R4281" s="11">
        <v>23</v>
      </c>
    </row>
    <row r="4282" spans="1:18">
      <c r="A4282" t="str">
        <f t="shared" si="66"/>
        <v>23-2016031323-19_33_41</v>
      </c>
      <c r="B4282" s="11" t="s">
        <v>3326</v>
      </c>
      <c r="C4282" s="11">
        <v>0</v>
      </c>
      <c r="D4282" s="11">
        <v>0</v>
      </c>
      <c r="E4282" s="11">
        <v>0</v>
      </c>
      <c r="F4282" s="11">
        <v>0</v>
      </c>
      <c r="G4282" s="11">
        <v>0</v>
      </c>
      <c r="H4282" s="11">
        <v>0</v>
      </c>
      <c r="I4282" s="11">
        <v>0</v>
      </c>
      <c r="J4282" s="11">
        <v>0</v>
      </c>
      <c r="K4282" s="11">
        <v>0</v>
      </c>
      <c r="L4282" s="11">
        <v>0</v>
      </c>
      <c r="M4282" s="11">
        <v>0</v>
      </c>
      <c r="N4282" s="11">
        <v>1</v>
      </c>
      <c r="O4282" s="11">
        <v>0</v>
      </c>
      <c r="P4282" s="11">
        <v>0</v>
      </c>
      <c r="Q4282" s="11">
        <v>2016031323</v>
      </c>
      <c r="R4282" s="11">
        <v>23</v>
      </c>
    </row>
    <row r="4283" spans="1:18">
      <c r="A4283" t="str">
        <f t="shared" si="66"/>
        <v>23-2016031323-19_38_41</v>
      </c>
      <c r="B4283" s="11" t="s">
        <v>3327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1</v>
      </c>
      <c r="O4283" s="11">
        <v>0</v>
      </c>
      <c r="P4283" s="11">
        <v>0</v>
      </c>
      <c r="Q4283" s="11">
        <v>2016031323</v>
      </c>
      <c r="R4283" s="11">
        <v>23</v>
      </c>
    </row>
    <row r="4284" spans="1:18">
      <c r="A4284" t="str">
        <f t="shared" si="66"/>
        <v>23-2016031323-19_43_41</v>
      </c>
      <c r="B4284" s="11" t="s">
        <v>3328</v>
      </c>
      <c r="C4284" s="11">
        <v>0</v>
      </c>
      <c r="D4284" s="11">
        <v>0</v>
      </c>
      <c r="E4284" s="11">
        <v>0</v>
      </c>
      <c r="F4284" s="11">
        <v>0</v>
      </c>
      <c r="G4284" s="11">
        <v>0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1">
        <v>1</v>
      </c>
      <c r="O4284" s="11">
        <v>0</v>
      </c>
      <c r="P4284" s="11">
        <v>0</v>
      </c>
      <c r="Q4284" s="11">
        <v>2016031323</v>
      </c>
      <c r="R4284" s="11">
        <v>23</v>
      </c>
    </row>
    <row r="4285" spans="1:18">
      <c r="A4285" t="str">
        <f t="shared" si="66"/>
        <v>23-2016031323-19_48_40</v>
      </c>
      <c r="B4285" s="11" t="s">
        <v>3329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1</v>
      </c>
      <c r="O4285" s="11">
        <v>0</v>
      </c>
      <c r="P4285" s="11">
        <v>0</v>
      </c>
      <c r="Q4285" s="11">
        <v>2016031323</v>
      </c>
      <c r="R4285" s="11">
        <v>23</v>
      </c>
    </row>
    <row r="4286" spans="1:18">
      <c r="A4286" t="str">
        <f t="shared" si="66"/>
        <v>23-2016031323-19_53_40</v>
      </c>
      <c r="B4286" s="11" t="s">
        <v>3330</v>
      </c>
      <c r="C4286" s="11">
        <v>0</v>
      </c>
      <c r="D4286" s="11">
        <v>0</v>
      </c>
      <c r="E4286" s="11">
        <v>0</v>
      </c>
      <c r="F4286" s="11">
        <v>0</v>
      </c>
      <c r="G4286" s="11">
        <v>0</v>
      </c>
      <c r="H4286" s="11">
        <v>0</v>
      </c>
      <c r="I4286" s="11">
        <v>0</v>
      </c>
      <c r="J4286" s="11">
        <v>0</v>
      </c>
      <c r="K4286" s="11">
        <v>0</v>
      </c>
      <c r="L4286" s="11">
        <v>0</v>
      </c>
      <c r="M4286" s="11">
        <v>0</v>
      </c>
      <c r="N4286" s="11">
        <v>1</v>
      </c>
      <c r="O4286" s="11">
        <v>0</v>
      </c>
      <c r="P4286" s="11">
        <v>0</v>
      </c>
      <c r="Q4286" s="11">
        <v>2016031323</v>
      </c>
      <c r="R4286" s="11">
        <v>23</v>
      </c>
    </row>
    <row r="4287" spans="1:18">
      <c r="A4287" t="str">
        <f t="shared" si="66"/>
        <v>23-2016031323-19_58_40</v>
      </c>
      <c r="B4287" s="11" t="s">
        <v>3331</v>
      </c>
      <c r="C4287" s="11">
        <v>0</v>
      </c>
      <c r="D4287" s="11">
        <v>0</v>
      </c>
      <c r="E4287" s="11">
        <v>0</v>
      </c>
      <c r="F4287" s="11">
        <v>1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1</v>
      </c>
      <c r="Q4287" s="11">
        <v>2016031323</v>
      </c>
      <c r="R4287" s="11">
        <v>23</v>
      </c>
    </row>
    <row r="4288" spans="1:18">
      <c r="A4288" t="str">
        <f t="shared" si="66"/>
        <v>23-2016031323-20_03_03</v>
      </c>
      <c r="B4288" s="11" t="s">
        <v>3333</v>
      </c>
      <c r="C4288" s="11">
        <v>0</v>
      </c>
      <c r="D4288" s="11">
        <v>0</v>
      </c>
      <c r="E4288" s="11">
        <v>0</v>
      </c>
      <c r="F4288" s="11">
        <v>0</v>
      </c>
      <c r="G4288" s="11">
        <v>0</v>
      </c>
      <c r="H4288" s="11">
        <v>0</v>
      </c>
      <c r="I4288" s="11">
        <v>0</v>
      </c>
      <c r="J4288" s="11">
        <v>0</v>
      </c>
      <c r="K4288" s="11">
        <v>0</v>
      </c>
      <c r="L4288" s="11">
        <v>0</v>
      </c>
      <c r="M4288" s="11">
        <v>0</v>
      </c>
      <c r="N4288" s="11">
        <v>1</v>
      </c>
      <c r="O4288" s="11">
        <v>0</v>
      </c>
      <c r="P4288" s="11">
        <v>0</v>
      </c>
      <c r="Q4288" s="11">
        <v>2016031323</v>
      </c>
      <c r="R4288" s="11">
        <v>23</v>
      </c>
    </row>
    <row r="4289" spans="1:18">
      <c r="A4289" t="str">
        <f t="shared" si="66"/>
        <v>23-2016031323-20_08_03</v>
      </c>
      <c r="B4289" s="11" t="s">
        <v>3334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1</v>
      </c>
      <c r="O4289" s="11">
        <v>0</v>
      </c>
      <c r="P4289" s="11">
        <v>0</v>
      </c>
      <c r="Q4289" s="11">
        <v>2016031323</v>
      </c>
      <c r="R4289" s="11">
        <v>23</v>
      </c>
    </row>
    <row r="4290" spans="1:18">
      <c r="A4290" t="str">
        <f t="shared" ref="A4290:A4353" si="67">R4290&amp;"-"&amp;Q4290&amp;"-"&amp;B4290</f>
        <v>23-2016031323-20_13_03</v>
      </c>
      <c r="B4290" s="11" t="s">
        <v>3335</v>
      </c>
      <c r="C4290" s="11">
        <v>0</v>
      </c>
      <c r="D4290" s="11">
        <v>0</v>
      </c>
      <c r="E4290" s="11">
        <v>0</v>
      </c>
      <c r="F4290" s="11">
        <v>0</v>
      </c>
      <c r="G4290" s="11">
        <v>0</v>
      </c>
      <c r="H4290" s="11">
        <v>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1">
        <v>1</v>
      </c>
      <c r="O4290" s="11">
        <v>0</v>
      </c>
      <c r="P4290" s="11">
        <v>0</v>
      </c>
      <c r="Q4290" s="11">
        <v>2016031323</v>
      </c>
      <c r="R4290" s="11">
        <v>23</v>
      </c>
    </row>
    <row r="4291" spans="1:18">
      <c r="A4291" t="str">
        <f t="shared" si="67"/>
        <v>23-2016031323-20_14_48</v>
      </c>
      <c r="B4291" s="11" t="s">
        <v>3336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1</v>
      </c>
      <c r="O4291" s="11">
        <v>0</v>
      </c>
      <c r="P4291" s="11">
        <v>0</v>
      </c>
      <c r="Q4291" s="11">
        <v>2016031323</v>
      </c>
      <c r="R4291" s="11">
        <v>23</v>
      </c>
    </row>
    <row r="4292" spans="1:18">
      <c r="A4292" t="str">
        <f t="shared" si="67"/>
        <v>23-2016031323-20_19_48</v>
      </c>
      <c r="B4292" s="11" t="s">
        <v>3337</v>
      </c>
      <c r="C4292" s="11">
        <v>0</v>
      </c>
      <c r="D4292" s="11">
        <v>0</v>
      </c>
      <c r="E4292" s="11">
        <v>0</v>
      </c>
      <c r="F4292" s="11">
        <v>1</v>
      </c>
      <c r="G4292" s="11">
        <v>0</v>
      </c>
      <c r="H4292" s="11">
        <v>0</v>
      </c>
      <c r="I4292" s="11">
        <v>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11">
        <v>0</v>
      </c>
      <c r="P4292" s="11">
        <v>1</v>
      </c>
      <c r="Q4292" s="11">
        <v>2016031323</v>
      </c>
      <c r="R4292" s="11">
        <v>23</v>
      </c>
    </row>
    <row r="4293" spans="1:18">
      <c r="A4293" t="str">
        <f t="shared" si="67"/>
        <v>23-2016031323-20_24_48</v>
      </c>
      <c r="B4293" s="11" t="s">
        <v>3338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1</v>
      </c>
      <c r="O4293" s="11">
        <v>0</v>
      </c>
      <c r="P4293" s="11">
        <v>0</v>
      </c>
      <c r="Q4293" s="11">
        <v>2016031323</v>
      </c>
      <c r="R4293" s="11">
        <v>23</v>
      </c>
    </row>
    <row r="4294" spans="1:18">
      <c r="A4294" t="str">
        <f t="shared" si="67"/>
        <v>23-2016031323-20_29_48</v>
      </c>
      <c r="B4294" s="11" t="s">
        <v>3339</v>
      </c>
      <c r="C4294" s="11">
        <v>0</v>
      </c>
      <c r="D4294" s="11">
        <v>0</v>
      </c>
      <c r="E4294" s="11">
        <v>0</v>
      </c>
      <c r="F4294" s="11">
        <v>0</v>
      </c>
      <c r="G4294" s="11">
        <v>0</v>
      </c>
      <c r="H4294" s="11">
        <v>0</v>
      </c>
      <c r="I4294" s="11">
        <v>0</v>
      </c>
      <c r="J4294" s="11">
        <v>0</v>
      </c>
      <c r="K4294" s="11">
        <v>0</v>
      </c>
      <c r="L4294" s="11">
        <v>0</v>
      </c>
      <c r="M4294" s="11">
        <v>0</v>
      </c>
      <c r="N4294" s="11">
        <v>1</v>
      </c>
      <c r="O4294" s="11">
        <v>0</v>
      </c>
      <c r="P4294" s="11">
        <v>0</v>
      </c>
      <c r="Q4294" s="11">
        <v>2016031323</v>
      </c>
      <c r="R4294" s="11">
        <v>23</v>
      </c>
    </row>
    <row r="4295" spans="1:18">
      <c r="A4295" t="str">
        <f t="shared" si="67"/>
        <v>23-2016031323-20_34_27</v>
      </c>
      <c r="B4295" s="11" t="s">
        <v>3340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1</v>
      </c>
      <c r="O4295" s="11">
        <v>0</v>
      </c>
      <c r="P4295" s="11">
        <v>0</v>
      </c>
      <c r="Q4295" s="11">
        <v>2016031323</v>
      </c>
      <c r="R4295" s="11">
        <v>23</v>
      </c>
    </row>
    <row r="4296" spans="1:18">
      <c r="A4296" t="str">
        <f t="shared" si="67"/>
        <v>23-2016031323-20_39_27</v>
      </c>
      <c r="B4296" s="11" t="s">
        <v>3341</v>
      </c>
      <c r="C4296" s="11">
        <v>0</v>
      </c>
      <c r="D4296" s="11">
        <v>0</v>
      </c>
      <c r="E4296" s="11">
        <v>0</v>
      </c>
      <c r="F4296" s="11">
        <v>0</v>
      </c>
      <c r="G4296" s="11">
        <v>0</v>
      </c>
      <c r="H4296" s="11">
        <v>0</v>
      </c>
      <c r="I4296" s="11">
        <v>0</v>
      </c>
      <c r="J4296" s="11">
        <v>0</v>
      </c>
      <c r="K4296" s="11">
        <v>0</v>
      </c>
      <c r="L4296" s="11">
        <v>0</v>
      </c>
      <c r="M4296" s="11">
        <v>0</v>
      </c>
      <c r="N4296" s="11">
        <v>1</v>
      </c>
      <c r="O4296" s="11">
        <v>0</v>
      </c>
      <c r="P4296" s="11">
        <v>0</v>
      </c>
      <c r="Q4296" s="11">
        <v>2016031323</v>
      </c>
      <c r="R4296" s="11">
        <v>23</v>
      </c>
    </row>
    <row r="4297" spans="1:18">
      <c r="A4297" t="str">
        <f t="shared" si="67"/>
        <v>23-2016031323-21_13_35</v>
      </c>
      <c r="B4297" s="11" t="s">
        <v>3342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1</v>
      </c>
      <c r="O4297" s="11">
        <v>0</v>
      </c>
      <c r="P4297" s="11">
        <v>0</v>
      </c>
      <c r="Q4297" s="11">
        <v>2016031323</v>
      </c>
      <c r="R4297" s="11">
        <v>23</v>
      </c>
    </row>
    <row r="4298" spans="1:18">
      <c r="A4298" t="str">
        <f t="shared" si="67"/>
        <v>23-2016031323-21_18_35</v>
      </c>
      <c r="B4298" s="11" t="s">
        <v>3343</v>
      </c>
      <c r="C4298" s="11">
        <v>0</v>
      </c>
      <c r="D4298" s="11">
        <v>0</v>
      </c>
      <c r="E4298" s="11">
        <v>0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0</v>
      </c>
      <c r="M4298" s="11">
        <v>0</v>
      </c>
      <c r="N4298" s="11">
        <v>1</v>
      </c>
      <c r="O4298" s="11">
        <v>0</v>
      </c>
      <c r="P4298" s="11">
        <v>0</v>
      </c>
      <c r="Q4298" s="11">
        <v>2016031323</v>
      </c>
      <c r="R4298" s="11">
        <v>23</v>
      </c>
    </row>
    <row r="4299" spans="1:18">
      <c r="A4299" t="str">
        <f t="shared" si="67"/>
        <v>23-2016031323-21_23_34</v>
      </c>
      <c r="B4299" s="11" t="s">
        <v>3344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1</v>
      </c>
      <c r="O4299" s="11">
        <v>0</v>
      </c>
      <c r="P4299" s="11">
        <v>0</v>
      </c>
      <c r="Q4299" s="11">
        <v>2016031323</v>
      </c>
      <c r="R4299" s="11">
        <v>23</v>
      </c>
    </row>
    <row r="4300" spans="1:18">
      <c r="A4300" t="str">
        <f t="shared" si="67"/>
        <v>23-2016031323-21_28_34</v>
      </c>
      <c r="B4300" s="11" t="s">
        <v>3345</v>
      </c>
      <c r="C4300" s="11">
        <v>0</v>
      </c>
      <c r="D4300" s="11">
        <v>0</v>
      </c>
      <c r="E4300" s="11">
        <v>0</v>
      </c>
      <c r="F4300" s="11">
        <v>0</v>
      </c>
      <c r="G4300" s="11">
        <v>0</v>
      </c>
      <c r="H4300" s="11">
        <v>0</v>
      </c>
      <c r="I4300" s="11">
        <v>0</v>
      </c>
      <c r="J4300" s="11">
        <v>0</v>
      </c>
      <c r="K4300" s="11">
        <v>0</v>
      </c>
      <c r="L4300" s="11">
        <v>0</v>
      </c>
      <c r="M4300" s="11">
        <v>0</v>
      </c>
      <c r="N4300" s="11">
        <v>1</v>
      </c>
      <c r="O4300" s="11">
        <v>0</v>
      </c>
      <c r="P4300" s="11">
        <v>0</v>
      </c>
      <c r="Q4300" s="11">
        <v>2016031323</v>
      </c>
      <c r="R4300" s="11">
        <v>23</v>
      </c>
    </row>
    <row r="4301" spans="1:18">
      <c r="A4301" t="str">
        <f t="shared" si="67"/>
        <v>23-2016031323-21_33_34</v>
      </c>
      <c r="B4301" s="11" t="s">
        <v>3346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1</v>
      </c>
      <c r="O4301" s="11">
        <v>0</v>
      </c>
      <c r="P4301" s="11">
        <v>0</v>
      </c>
      <c r="Q4301" s="11">
        <v>2016031323</v>
      </c>
      <c r="R4301" s="11">
        <v>23</v>
      </c>
    </row>
    <row r="4302" spans="1:18">
      <c r="A4302" t="str">
        <f t="shared" si="67"/>
        <v>23-2016031323-21_38_34</v>
      </c>
      <c r="B4302" s="11" t="s">
        <v>3347</v>
      </c>
      <c r="C4302" s="11">
        <v>0</v>
      </c>
      <c r="D4302" s="11">
        <v>0</v>
      </c>
      <c r="E4302" s="11">
        <v>0</v>
      </c>
      <c r="F4302" s="11">
        <v>0</v>
      </c>
      <c r="G4302" s="11">
        <v>0</v>
      </c>
      <c r="H4302" s="11">
        <v>0</v>
      </c>
      <c r="I4302" s="11">
        <v>0</v>
      </c>
      <c r="J4302" s="11">
        <v>0</v>
      </c>
      <c r="K4302" s="11">
        <v>0</v>
      </c>
      <c r="L4302" s="11">
        <v>0</v>
      </c>
      <c r="M4302" s="11">
        <v>0</v>
      </c>
      <c r="N4302" s="11">
        <v>1</v>
      </c>
      <c r="O4302" s="11">
        <v>0</v>
      </c>
      <c r="P4302" s="11">
        <v>0</v>
      </c>
      <c r="Q4302" s="11">
        <v>2016031323</v>
      </c>
      <c r="R4302" s="11">
        <v>23</v>
      </c>
    </row>
    <row r="4303" spans="1:18">
      <c r="A4303" t="str">
        <f t="shared" si="67"/>
        <v>23-2016031323-21_43_33</v>
      </c>
      <c r="B4303" s="11" t="s">
        <v>3348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1</v>
      </c>
      <c r="O4303" s="11">
        <v>0</v>
      </c>
      <c r="P4303" s="11">
        <v>0</v>
      </c>
      <c r="Q4303" s="11">
        <v>2016031323</v>
      </c>
      <c r="R4303" s="11">
        <v>23</v>
      </c>
    </row>
    <row r="4304" spans="1:18">
      <c r="A4304" t="str">
        <f t="shared" si="67"/>
        <v>23-2016031323-21_48_33</v>
      </c>
      <c r="B4304" s="11" t="s">
        <v>3349</v>
      </c>
      <c r="C4304" s="11">
        <v>0</v>
      </c>
      <c r="D4304" s="11">
        <v>0</v>
      </c>
      <c r="E4304" s="11">
        <v>0</v>
      </c>
      <c r="F4304" s="11">
        <v>0</v>
      </c>
      <c r="G4304" s="11">
        <v>0</v>
      </c>
      <c r="H4304" s="11">
        <v>0</v>
      </c>
      <c r="I4304" s="11">
        <v>0</v>
      </c>
      <c r="J4304" s="11">
        <v>0</v>
      </c>
      <c r="K4304" s="11">
        <v>0</v>
      </c>
      <c r="L4304" s="11">
        <v>0</v>
      </c>
      <c r="M4304" s="11">
        <v>0</v>
      </c>
      <c r="N4304" s="11">
        <v>1</v>
      </c>
      <c r="O4304" s="11">
        <v>0</v>
      </c>
      <c r="P4304" s="11">
        <v>0</v>
      </c>
      <c r="Q4304" s="11">
        <v>2016031323</v>
      </c>
      <c r="R4304" s="11">
        <v>23</v>
      </c>
    </row>
    <row r="4305" spans="1:18">
      <c r="A4305" t="str">
        <f t="shared" si="67"/>
        <v>23-2016031323-21_53_33</v>
      </c>
      <c r="B4305" s="11" t="s">
        <v>3350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1</v>
      </c>
      <c r="O4305" s="11">
        <v>0</v>
      </c>
      <c r="P4305" s="11">
        <v>0</v>
      </c>
      <c r="Q4305" s="11">
        <v>2016031323</v>
      </c>
      <c r="R4305" s="11">
        <v>23</v>
      </c>
    </row>
    <row r="4306" spans="1:18">
      <c r="A4306" t="str">
        <f t="shared" si="67"/>
        <v>23-2016031323-21_58_33</v>
      </c>
      <c r="B4306" s="11" t="s">
        <v>3351</v>
      </c>
      <c r="C4306" s="11">
        <v>0</v>
      </c>
      <c r="D4306" s="11">
        <v>0</v>
      </c>
      <c r="E4306" s="11">
        <v>0</v>
      </c>
      <c r="F4306" s="11">
        <v>0</v>
      </c>
      <c r="G4306" s="11">
        <v>0</v>
      </c>
      <c r="H4306" s="11">
        <v>0</v>
      </c>
      <c r="I4306" s="11">
        <v>0</v>
      </c>
      <c r="J4306" s="11">
        <v>0</v>
      </c>
      <c r="K4306" s="11">
        <v>0</v>
      </c>
      <c r="L4306" s="11">
        <v>0</v>
      </c>
      <c r="M4306" s="11">
        <v>0</v>
      </c>
      <c r="N4306" s="11">
        <v>1</v>
      </c>
      <c r="O4306" s="11">
        <v>0</v>
      </c>
      <c r="P4306" s="11">
        <v>0</v>
      </c>
      <c r="Q4306" s="11">
        <v>2016031323</v>
      </c>
      <c r="R4306" s="11">
        <v>23</v>
      </c>
    </row>
    <row r="4307" spans="1:18">
      <c r="A4307" t="str">
        <f t="shared" si="67"/>
        <v>23-2016031323-22_03_32</v>
      </c>
      <c r="B4307" s="11" t="s">
        <v>3352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1</v>
      </c>
      <c r="O4307" s="11">
        <v>0</v>
      </c>
      <c r="P4307" s="11">
        <v>0</v>
      </c>
      <c r="Q4307" s="11">
        <v>2016031323</v>
      </c>
      <c r="R4307" s="11">
        <v>23</v>
      </c>
    </row>
    <row r="4308" spans="1:18">
      <c r="A4308" t="str">
        <f t="shared" si="67"/>
        <v>23-2016031323-22_08_32</v>
      </c>
      <c r="B4308" s="11" t="s">
        <v>3353</v>
      </c>
      <c r="C4308" s="11">
        <v>0</v>
      </c>
      <c r="D4308" s="11">
        <v>0</v>
      </c>
      <c r="E4308" s="11">
        <v>0</v>
      </c>
      <c r="F4308" s="11">
        <v>1</v>
      </c>
      <c r="G4308" s="11">
        <v>0</v>
      </c>
      <c r="H4308" s="11">
        <v>0</v>
      </c>
      <c r="I4308" s="11">
        <v>0</v>
      </c>
      <c r="J4308" s="11">
        <v>0</v>
      </c>
      <c r="K4308" s="11">
        <v>0</v>
      </c>
      <c r="L4308" s="11">
        <v>0</v>
      </c>
      <c r="M4308" s="11">
        <v>0</v>
      </c>
      <c r="N4308" s="11">
        <v>0</v>
      </c>
      <c r="O4308" s="11">
        <v>0</v>
      </c>
      <c r="P4308" s="11">
        <v>1</v>
      </c>
      <c r="Q4308" s="11">
        <v>2016031323</v>
      </c>
      <c r="R4308" s="11">
        <v>23</v>
      </c>
    </row>
    <row r="4309" spans="1:18">
      <c r="A4309" t="str">
        <f t="shared" si="67"/>
        <v>23-2016031323-22_13_32</v>
      </c>
      <c r="B4309" s="11" t="s">
        <v>3356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1</v>
      </c>
      <c r="O4309" s="11">
        <v>0</v>
      </c>
      <c r="P4309" s="11">
        <v>0</v>
      </c>
      <c r="Q4309" s="11">
        <v>2016031323</v>
      </c>
      <c r="R4309" s="11">
        <v>23</v>
      </c>
    </row>
    <row r="4310" spans="1:18">
      <c r="A4310" t="str">
        <f t="shared" si="67"/>
        <v>23-2016031323-22_18_32</v>
      </c>
      <c r="B4310" s="11" t="s">
        <v>3357</v>
      </c>
      <c r="C4310" s="11">
        <v>0</v>
      </c>
      <c r="D4310" s="11">
        <v>0</v>
      </c>
      <c r="E4310" s="11">
        <v>0</v>
      </c>
      <c r="F4310" s="11">
        <v>0</v>
      </c>
      <c r="G4310" s="11">
        <v>0</v>
      </c>
      <c r="H4310" s="11">
        <v>0</v>
      </c>
      <c r="I4310" s="11">
        <v>0</v>
      </c>
      <c r="J4310" s="11">
        <v>0</v>
      </c>
      <c r="K4310" s="11">
        <v>0</v>
      </c>
      <c r="L4310" s="11">
        <v>0</v>
      </c>
      <c r="M4310" s="11">
        <v>0</v>
      </c>
      <c r="N4310" s="11">
        <v>1</v>
      </c>
      <c r="O4310" s="11">
        <v>0</v>
      </c>
      <c r="P4310" s="11">
        <v>0</v>
      </c>
      <c r="Q4310" s="11">
        <v>2016031323</v>
      </c>
      <c r="R4310" s="11">
        <v>23</v>
      </c>
    </row>
    <row r="4311" spans="1:18">
      <c r="A4311" t="str">
        <f t="shared" si="67"/>
        <v>23-2016031323-22_23_31</v>
      </c>
      <c r="B4311" s="11" t="s">
        <v>3358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1</v>
      </c>
      <c r="O4311" s="11">
        <v>0</v>
      </c>
      <c r="P4311" s="11">
        <v>0</v>
      </c>
      <c r="Q4311" s="11">
        <v>2016031323</v>
      </c>
      <c r="R4311" s="11">
        <v>23</v>
      </c>
    </row>
    <row r="4312" spans="1:18">
      <c r="A4312" t="str">
        <f t="shared" si="67"/>
        <v>23-2016031323-22_28_31</v>
      </c>
      <c r="B4312" s="11" t="s">
        <v>3359</v>
      </c>
      <c r="C4312" s="11">
        <v>0</v>
      </c>
      <c r="D4312" s="11">
        <v>0</v>
      </c>
      <c r="E4312" s="11">
        <v>0</v>
      </c>
      <c r="F4312" s="11">
        <v>1</v>
      </c>
      <c r="G4312" s="11">
        <v>0</v>
      </c>
      <c r="H4312" s="11">
        <v>0</v>
      </c>
      <c r="I4312" s="11">
        <v>0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  <c r="P4312" s="11">
        <v>1</v>
      </c>
      <c r="Q4312" s="11">
        <v>2016031323</v>
      </c>
      <c r="R4312" s="11">
        <v>23</v>
      </c>
    </row>
    <row r="4313" spans="1:18">
      <c r="A4313" t="str">
        <f t="shared" si="67"/>
        <v>23-2016031323-22_33_31</v>
      </c>
      <c r="B4313" s="11" t="s">
        <v>3361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1</v>
      </c>
      <c r="O4313" s="11">
        <v>0</v>
      </c>
      <c r="P4313" s="11">
        <v>0</v>
      </c>
      <c r="Q4313" s="11">
        <v>2016031323</v>
      </c>
      <c r="R4313" s="11">
        <v>23</v>
      </c>
    </row>
    <row r="4314" spans="1:18">
      <c r="A4314" t="str">
        <f t="shared" si="67"/>
        <v>23-2016031323-22_38_31</v>
      </c>
      <c r="B4314" s="11" t="s">
        <v>3362</v>
      </c>
      <c r="C4314" s="11">
        <v>0</v>
      </c>
      <c r="D4314" s="11">
        <v>0</v>
      </c>
      <c r="E4314" s="11">
        <v>0</v>
      </c>
      <c r="F4314" s="11">
        <v>1</v>
      </c>
      <c r="G4314" s="11">
        <v>0</v>
      </c>
      <c r="H4314" s="11">
        <v>0</v>
      </c>
      <c r="I4314" s="11">
        <v>0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11">
        <v>0</v>
      </c>
      <c r="P4314" s="11">
        <v>1</v>
      </c>
      <c r="Q4314" s="11">
        <v>2016031323</v>
      </c>
      <c r="R4314" s="11">
        <v>23</v>
      </c>
    </row>
    <row r="4315" spans="1:18">
      <c r="A4315" t="str">
        <f t="shared" si="67"/>
        <v>23-2016031323-22_43_30</v>
      </c>
      <c r="B4315" s="11" t="s">
        <v>3363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1</v>
      </c>
      <c r="O4315" s="11">
        <v>0</v>
      </c>
      <c r="P4315" s="11">
        <v>0</v>
      </c>
      <c r="Q4315" s="11">
        <v>2016031323</v>
      </c>
      <c r="R4315" s="11">
        <v>23</v>
      </c>
    </row>
    <row r="4316" spans="1:18">
      <c r="A4316" t="str">
        <f t="shared" si="67"/>
        <v>23-2016031323-22_48_30</v>
      </c>
      <c r="B4316" s="11" t="s">
        <v>3364</v>
      </c>
      <c r="C4316" s="11">
        <v>0</v>
      </c>
      <c r="D4316" s="11">
        <v>0</v>
      </c>
      <c r="E4316" s="11">
        <v>0</v>
      </c>
      <c r="F4316" s="11">
        <v>0</v>
      </c>
      <c r="G4316" s="11">
        <v>0</v>
      </c>
      <c r="H4316" s="11">
        <v>0</v>
      </c>
      <c r="I4316" s="11">
        <v>0</v>
      </c>
      <c r="J4316" s="11">
        <v>0</v>
      </c>
      <c r="K4316" s="11">
        <v>0</v>
      </c>
      <c r="L4316" s="11">
        <v>0</v>
      </c>
      <c r="M4316" s="11">
        <v>0</v>
      </c>
      <c r="N4316" s="11">
        <v>1</v>
      </c>
      <c r="O4316" s="11">
        <v>0</v>
      </c>
      <c r="P4316" s="11">
        <v>0</v>
      </c>
      <c r="Q4316" s="11">
        <v>2016031323</v>
      </c>
      <c r="R4316" s="11">
        <v>23</v>
      </c>
    </row>
    <row r="4317" spans="1:18">
      <c r="A4317" t="str">
        <f t="shared" si="67"/>
        <v>23-2016031323-22_53_30</v>
      </c>
      <c r="B4317" s="11" t="s">
        <v>3365</v>
      </c>
      <c r="C4317" s="11">
        <v>0</v>
      </c>
      <c r="D4317" s="11">
        <v>0</v>
      </c>
      <c r="E4317" s="11">
        <v>0</v>
      </c>
      <c r="F4317" s="11">
        <v>1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1</v>
      </c>
      <c r="Q4317" s="11">
        <v>2016031323</v>
      </c>
      <c r="R4317" s="11">
        <v>23</v>
      </c>
    </row>
    <row r="4318" spans="1:18">
      <c r="A4318" t="str">
        <f t="shared" si="67"/>
        <v>23-2016031323-22_58_30</v>
      </c>
      <c r="B4318" s="11" t="s">
        <v>3366</v>
      </c>
      <c r="C4318" s="11">
        <v>0</v>
      </c>
      <c r="D4318" s="11">
        <v>0</v>
      </c>
      <c r="E4318" s="11">
        <v>0</v>
      </c>
      <c r="F4318" s="11">
        <v>0</v>
      </c>
      <c r="G4318" s="11">
        <v>0</v>
      </c>
      <c r="H4318" s="11">
        <v>0</v>
      </c>
      <c r="I4318" s="11">
        <v>0</v>
      </c>
      <c r="J4318" s="11">
        <v>0</v>
      </c>
      <c r="K4318" s="11">
        <v>0</v>
      </c>
      <c r="L4318" s="11">
        <v>0</v>
      </c>
      <c r="M4318" s="11">
        <v>0</v>
      </c>
      <c r="N4318" s="11">
        <v>1</v>
      </c>
      <c r="O4318" s="11">
        <v>0</v>
      </c>
      <c r="P4318" s="11">
        <v>0</v>
      </c>
      <c r="Q4318" s="11">
        <v>2016031323</v>
      </c>
      <c r="R4318" s="11">
        <v>23</v>
      </c>
    </row>
    <row r="4319" spans="1:18">
      <c r="A4319" t="str">
        <f t="shared" si="67"/>
        <v>23-2016031323-23_03_29</v>
      </c>
      <c r="B4319" s="11" t="s">
        <v>3367</v>
      </c>
      <c r="C4319" s="11">
        <v>0</v>
      </c>
      <c r="D4319" s="11">
        <v>0</v>
      </c>
      <c r="E4319" s="11">
        <v>0</v>
      </c>
      <c r="F4319" s="11">
        <v>1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1</v>
      </c>
      <c r="Q4319" s="11">
        <v>2016031323</v>
      </c>
      <c r="R4319" s="11">
        <v>23</v>
      </c>
    </row>
    <row r="4320" spans="1:18">
      <c r="A4320" t="str">
        <f t="shared" si="67"/>
        <v>23-2016031323-23_08_29</v>
      </c>
      <c r="B4320" s="11" t="s">
        <v>3368</v>
      </c>
      <c r="C4320" s="11">
        <v>0</v>
      </c>
      <c r="D4320" s="11">
        <v>0</v>
      </c>
      <c r="E4320" s="11">
        <v>0</v>
      </c>
      <c r="F4320" s="11">
        <v>0</v>
      </c>
      <c r="G4320" s="11">
        <v>0</v>
      </c>
      <c r="H4320" s="11">
        <v>0</v>
      </c>
      <c r="I4320" s="11">
        <v>0</v>
      </c>
      <c r="J4320" s="11">
        <v>0</v>
      </c>
      <c r="K4320" s="11">
        <v>0</v>
      </c>
      <c r="L4320" s="11">
        <v>0</v>
      </c>
      <c r="M4320" s="11">
        <v>0</v>
      </c>
      <c r="N4320" s="11">
        <v>1</v>
      </c>
      <c r="O4320" s="11">
        <v>0</v>
      </c>
      <c r="P4320" s="11">
        <v>0</v>
      </c>
      <c r="Q4320" s="11">
        <v>2016031323</v>
      </c>
      <c r="R4320" s="11">
        <v>23</v>
      </c>
    </row>
    <row r="4321" spans="1:18">
      <c r="A4321" t="str">
        <f t="shared" si="67"/>
        <v>23-2016031323-23_13_29</v>
      </c>
      <c r="B4321" s="11" t="s">
        <v>3369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1</v>
      </c>
      <c r="O4321" s="11">
        <v>0</v>
      </c>
      <c r="P4321" s="11">
        <v>0</v>
      </c>
      <c r="Q4321" s="11">
        <v>2016031323</v>
      </c>
      <c r="R4321" s="11">
        <v>23</v>
      </c>
    </row>
    <row r="4322" spans="1:18">
      <c r="A4322" t="str">
        <f t="shared" si="67"/>
        <v>23-2016031323-23_18_29</v>
      </c>
      <c r="B4322" s="11" t="s">
        <v>3370</v>
      </c>
      <c r="C4322" s="11">
        <v>0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1">
        <v>1</v>
      </c>
      <c r="O4322" s="11">
        <v>0</v>
      </c>
      <c r="P4322" s="11">
        <v>0</v>
      </c>
      <c r="Q4322" s="11">
        <v>2016031323</v>
      </c>
      <c r="R4322" s="11">
        <v>23</v>
      </c>
    </row>
    <row r="4323" spans="1:18">
      <c r="A4323" t="str">
        <f t="shared" si="67"/>
        <v>23-2016031323-23_23_29</v>
      </c>
      <c r="B4323" s="11" t="s">
        <v>3371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1</v>
      </c>
      <c r="O4323" s="11">
        <v>0</v>
      </c>
      <c r="P4323" s="11">
        <v>0</v>
      </c>
      <c r="Q4323" s="11">
        <v>2016031323</v>
      </c>
      <c r="R4323" s="11">
        <v>23</v>
      </c>
    </row>
    <row r="4324" spans="1:18">
      <c r="A4324" t="str">
        <f t="shared" si="67"/>
        <v>23-2016031323-23_28_53</v>
      </c>
      <c r="B4324" s="11" t="s">
        <v>689</v>
      </c>
      <c r="C4324" s="11">
        <v>0</v>
      </c>
      <c r="D4324" s="11">
        <v>0</v>
      </c>
      <c r="E4324" s="11">
        <v>0</v>
      </c>
      <c r="F4324" s="11">
        <v>0</v>
      </c>
      <c r="G4324" s="11">
        <v>0</v>
      </c>
      <c r="H4324" s="11">
        <v>0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1">
        <v>1</v>
      </c>
      <c r="O4324" s="11">
        <v>0</v>
      </c>
      <c r="P4324" s="11">
        <v>0</v>
      </c>
      <c r="Q4324" s="11">
        <v>2016031323</v>
      </c>
      <c r="R4324" s="11">
        <v>23</v>
      </c>
    </row>
    <row r="4325" spans="1:18">
      <c r="A4325" t="str">
        <f t="shared" si="67"/>
        <v>23-2016031323-23_33_53</v>
      </c>
      <c r="B4325" s="11" t="s">
        <v>3372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1</v>
      </c>
      <c r="O4325" s="11">
        <v>0</v>
      </c>
      <c r="P4325" s="11">
        <v>0</v>
      </c>
      <c r="Q4325" s="11">
        <v>2016031323</v>
      </c>
      <c r="R4325" s="11">
        <v>23</v>
      </c>
    </row>
    <row r="4326" spans="1:18">
      <c r="A4326" t="str">
        <f t="shared" si="67"/>
        <v>23-2016031323-23_38_53</v>
      </c>
      <c r="B4326" s="11" t="s">
        <v>3373</v>
      </c>
      <c r="C4326" s="11">
        <v>0</v>
      </c>
      <c r="D4326" s="11">
        <v>0</v>
      </c>
      <c r="E4326" s="11">
        <v>0</v>
      </c>
      <c r="F4326" s="11">
        <v>0</v>
      </c>
      <c r="G4326" s="11">
        <v>0</v>
      </c>
      <c r="H4326" s="11">
        <v>0</v>
      </c>
      <c r="I4326" s="11">
        <v>0</v>
      </c>
      <c r="J4326" s="11">
        <v>0</v>
      </c>
      <c r="K4326" s="11">
        <v>0</v>
      </c>
      <c r="L4326" s="11">
        <v>0</v>
      </c>
      <c r="M4326" s="11">
        <v>0</v>
      </c>
      <c r="N4326" s="11">
        <v>1</v>
      </c>
      <c r="O4326" s="11">
        <v>0</v>
      </c>
      <c r="P4326" s="11">
        <v>0</v>
      </c>
      <c r="Q4326" s="11">
        <v>2016031323</v>
      </c>
      <c r="R4326" s="11">
        <v>23</v>
      </c>
    </row>
    <row r="4327" spans="1:18">
      <c r="A4327" t="str">
        <f t="shared" si="67"/>
        <v>23-2016031323-23_43_53</v>
      </c>
      <c r="B4327" s="11" t="s">
        <v>3374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1</v>
      </c>
      <c r="O4327" s="11">
        <v>0</v>
      </c>
      <c r="P4327" s="11">
        <v>0</v>
      </c>
      <c r="Q4327" s="11">
        <v>2016031323</v>
      </c>
      <c r="R4327" s="11">
        <v>23</v>
      </c>
    </row>
    <row r="4328" spans="1:18">
      <c r="A4328" t="str">
        <f t="shared" si="67"/>
        <v>23-2016031323-23_48_52</v>
      </c>
      <c r="B4328" s="11" t="s">
        <v>3375</v>
      </c>
      <c r="C4328" s="11">
        <v>0</v>
      </c>
      <c r="D4328" s="11">
        <v>0</v>
      </c>
      <c r="E4328" s="11">
        <v>0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0</v>
      </c>
      <c r="N4328" s="11">
        <v>1</v>
      </c>
      <c r="O4328" s="11">
        <v>0</v>
      </c>
      <c r="P4328" s="11">
        <v>0</v>
      </c>
      <c r="Q4328" s="11">
        <v>2016031323</v>
      </c>
      <c r="R4328" s="11">
        <v>23</v>
      </c>
    </row>
    <row r="4329" spans="1:18">
      <c r="A4329" t="str">
        <f t="shared" si="67"/>
        <v>23-2016031323-23_53_52</v>
      </c>
      <c r="B4329" s="11" t="s">
        <v>3376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1</v>
      </c>
      <c r="O4329" s="11">
        <v>0</v>
      </c>
      <c r="P4329" s="11">
        <v>0</v>
      </c>
      <c r="Q4329" s="11">
        <v>2016031323</v>
      </c>
      <c r="R4329" s="11">
        <v>23</v>
      </c>
    </row>
    <row r="4330" spans="1:18">
      <c r="A4330" t="str">
        <f t="shared" si="67"/>
        <v>23-2016031323-23_58_52</v>
      </c>
      <c r="B4330" s="11" t="s">
        <v>3377</v>
      </c>
      <c r="C4330" s="11">
        <v>0</v>
      </c>
      <c r="D4330" s="11">
        <v>0</v>
      </c>
      <c r="E4330" s="11">
        <v>0</v>
      </c>
      <c r="F4330" s="11">
        <v>1</v>
      </c>
      <c r="G4330" s="11">
        <v>0</v>
      </c>
      <c r="H4330" s="11">
        <v>0</v>
      </c>
      <c r="I4330" s="11">
        <v>0</v>
      </c>
      <c r="J4330" s="11">
        <v>0</v>
      </c>
      <c r="K4330" s="11">
        <v>0</v>
      </c>
      <c r="L4330" s="11">
        <v>0</v>
      </c>
      <c r="M4330" s="11">
        <v>0</v>
      </c>
      <c r="N4330" s="11">
        <v>0</v>
      </c>
      <c r="O4330" s="11">
        <v>0</v>
      </c>
      <c r="P4330" s="11">
        <v>1</v>
      </c>
      <c r="Q4330" s="11">
        <v>2016031323</v>
      </c>
      <c r="R4330" s="11">
        <v>23</v>
      </c>
    </row>
    <row r="4331" spans="1:18">
      <c r="A4331" t="str">
        <f t="shared" si="67"/>
        <v>23-2016031423-00_03_52</v>
      </c>
      <c r="B4331" s="11" t="s">
        <v>3379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1</v>
      </c>
      <c r="O4331" s="11">
        <v>0</v>
      </c>
      <c r="P4331" s="11">
        <v>0</v>
      </c>
      <c r="Q4331" s="11">
        <v>2016031423</v>
      </c>
      <c r="R4331" s="11">
        <v>23</v>
      </c>
    </row>
    <row r="4332" spans="1:18">
      <c r="A4332" t="str">
        <f t="shared" si="67"/>
        <v>23-2016031423-00_08_51</v>
      </c>
      <c r="B4332" s="11" t="s">
        <v>3380</v>
      </c>
      <c r="C4332" s="11">
        <v>0</v>
      </c>
      <c r="D4332" s="11">
        <v>0</v>
      </c>
      <c r="E4332" s="11">
        <v>0</v>
      </c>
      <c r="F4332" s="11">
        <v>0</v>
      </c>
      <c r="G4332" s="11">
        <v>0</v>
      </c>
      <c r="H4332" s="11">
        <v>0</v>
      </c>
      <c r="I4332" s="11">
        <v>0</v>
      </c>
      <c r="J4332" s="11">
        <v>0</v>
      </c>
      <c r="K4332" s="11">
        <v>0</v>
      </c>
      <c r="L4332" s="11">
        <v>0</v>
      </c>
      <c r="M4332" s="11">
        <v>0</v>
      </c>
      <c r="N4332" s="11">
        <v>1</v>
      </c>
      <c r="O4332" s="11">
        <v>0</v>
      </c>
      <c r="P4332" s="11">
        <v>0</v>
      </c>
      <c r="Q4332" s="11">
        <v>2016031423</v>
      </c>
      <c r="R4332" s="11">
        <v>23</v>
      </c>
    </row>
    <row r="4333" spans="1:18">
      <c r="A4333" t="str">
        <f t="shared" si="67"/>
        <v>23-2016031423-00_13_51</v>
      </c>
      <c r="B4333" s="11" t="s">
        <v>3381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1</v>
      </c>
      <c r="O4333" s="11">
        <v>0</v>
      </c>
      <c r="P4333" s="11">
        <v>0</v>
      </c>
      <c r="Q4333" s="11">
        <v>2016031423</v>
      </c>
      <c r="R4333" s="11">
        <v>23</v>
      </c>
    </row>
    <row r="4334" spans="1:18">
      <c r="A4334" t="str">
        <f t="shared" si="67"/>
        <v>23-2016031423-00_18_51</v>
      </c>
      <c r="B4334" s="11" t="s">
        <v>3382</v>
      </c>
      <c r="C4334" s="11">
        <v>0</v>
      </c>
      <c r="D4334" s="11">
        <v>0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1</v>
      </c>
      <c r="O4334" s="11">
        <v>0</v>
      </c>
      <c r="P4334" s="11">
        <v>0</v>
      </c>
      <c r="Q4334" s="11">
        <v>2016031423</v>
      </c>
      <c r="R4334" s="11">
        <v>23</v>
      </c>
    </row>
    <row r="4335" spans="1:18">
      <c r="A4335" t="str">
        <f t="shared" si="67"/>
        <v>23-2016031423-00_23_51</v>
      </c>
      <c r="B4335" s="11" t="s">
        <v>3383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1</v>
      </c>
      <c r="O4335" s="11">
        <v>0</v>
      </c>
      <c r="P4335" s="11">
        <v>0</v>
      </c>
      <c r="Q4335" s="11">
        <v>2016031423</v>
      </c>
      <c r="R4335" s="11">
        <v>23</v>
      </c>
    </row>
    <row r="4336" spans="1:18">
      <c r="A4336" t="str">
        <f t="shared" si="67"/>
        <v>23-2016031423-00_28_51</v>
      </c>
      <c r="B4336" s="11" t="s">
        <v>3384</v>
      </c>
      <c r="C4336" s="11">
        <v>0</v>
      </c>
      <c r="D4336" s="11">
        <v>0</v>
      </c>
      <c r="E4336" s="11">
        <v>0</v>
      </c>
      <c r="F4336" s="11">
        <v>0</v>
      </c>
      <c r="G4336" s="11">
        <v>0</v>
      </c>
      <c r="H4336" s="11">
        <v>0</v>
      </c>
      <c r="I4336" s="11">
        <v>0</v>
      </c>
      <c r="J4336" s="11">
        <v>0</v>
      </c>
      <c r="K4336" s="11">
        <v>0</v>
      </c>
      <c r="L4336" s="11">
        <v>0</v>
      </c>
      <c r="M4336" s="11">
        <v>0</v>
      </c>
      <c r="N4336" s="11">
        <v>1</v>
      </c>
      <c r="O4336" s="11">
        <v>0</v>
      </c>
      <c r="P4336" s="11">
        <v>0</v>
      </c>
      <c r="Q4336" s="11">
        <v>2016031423</v>
      </c>
      <c r="R4336" s="11">
        <v>23</v>
      </c>
    </row>
    <row r="4337" spans="1:18">
      <c r="A4337" t="str">
        <f t="shared" si="67"/>
        <v>23-2016031423-00_33_50</v>
      </c>
      <c r="B4337" s="11" t="s">
        <v>3385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1</v>
      </c>
      <c r="O4337" s="11">
        <v>0</v>
      </c>
      <c r="P4337" s="11">
        <v>0</v>
      </c>
      <c r="Q4337" s="11">
        <v>2016031423</v>
      </c>
      <c r="R4337" s="11">
        <v>23</v>
      </c>
    </row>
    <row r="4338" spans="1:18">
      <c r="A4338" t="str">
        <f t="shared" si="67"/>
        <v>23-2016031423-00_38_50</v>
      </c>
      <c r="B4338" s="11" t="s">
        <v>3386</v>
      </c>
      <c r="C4338" s="11">
        <v>0</v>
      </c>
      <c r="D4338" s="11">
        <v>0</v>
      </c>
      <c r="E4338" s="11">
        <v>0</v>
      </c>
      <c r="F4338" s="11">
        <v>0</v>
      </c>
      <c r="G4338" s="11">
        <v>0</v>
      </c>
      <c r="H4338" s="11">
        <v>0</v>
      </c>
      <c r="I4338" s="11">
        <v>0</v>
      </c>
      <c r="J4338" s="11">
        <v>0</v>
      </c>
      <c r="K4338" s="11">
        <v>0</v>
      </c>
      <c r="L4338" s="11">
        <v>0</v>
      </c>
      <c r="M4338" s="11">
        <v>0</v>
      </c>
      <c r="N4338" s="11">
        <v>1</v>
      </c>
      <c r="O4338" s="11">
        <v>0</v>
      </c>
      <c r="P4338" s="11">
        <v>0</v>
      </c>
      <c r="Q4338" s="11">
        <v>2016031423</v>
      </c>
      <c r="R4338" s="11">
        <v>23</v>
      </c>
    </row>
    <row r="4339" spans="1:18">
      <c r="A4339" t="str">
        <f t="shared" si="67"/>
        <v>23-2016031423-00_43_50</v>
      </c>
      <c r="B4339" s="11" t="s">
        <v>3387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1</v>
      </c>
      <c r="O4339" s="11">
        <v>0</v>
      </c>
      <c r="P4339" s="11">
        <v>0</v>
      </c>
      <c r="Q4339" s="11">
        <v>2016031423</v>
      </c>
      <c r="R4339" s="11">
        <v>23</v>
      </c>
    </row>
    <row r="4340" spans="1:18">
      <c r="A4340" t="str">
        <f t="shared" si="67"/>
        <v>23-2016031423-00_48_50</v>
      </c>
      <c r="B4340" s="11" t="s">
        <v>3388</v>
      </c>
      <c r="C4340" s="11">
        <v>0</v>
      </c>
      <c r="D4340" s="11">
        <v>0</v>
      </c>
      <c r="E4340" s="11">
        <v>0</v>
      </c>
      <c r="F4340" s="11">
        <v>1</v>
      </c>
      <c r="G4340" s="11">
        <v>0</v>
      </c>
      <c r="H4340" s="11">
        <v>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11">
        <v>0</v>
      </c>
      <c r="P4340" s="11">
        <v>1</v>
      </c>
      <c r="Q4340" s="11">
        <v>2016031423</v>
      </c>
      <c r="R4340" s="11">
        <v>23</v>
      </c>
    </row>
    <row r="4341" spans="1:18">
      <c r="A4341" t="str">
        <f t="shared" si="67"/>
        <v>23-2016031423-11_02_13</v>
      </c>
      <c r="B4341" s="11" t="s">
        <v>3389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1</v>
      </c>
      <c r="O4341" s="11">
        <v>0</v>
      </c>
      <c r="P4341" s="11">
        <v>0</v>
      </c>
      <c r="Q4341" s="11">
        <v>2016031423</v>
      </c>
      <c r="R4341" s="11">
        <v>23</v>
      </c>
    </row>
    <row r="4342" spans="1:18">
      <c r="A4342" t="str">
        <f t="shared" si="67"/>
        <v>23-2016031423-11_07_13</v>
      </c>
      <c r="B4342" s="11" t="s">
        <v>3390</v>
      </c>
      <c r="C4342" s="11">
        <v>0</v>
      </c>
      <c r="D4342" s="11">
        <v>0</v>
      </c>
      <c r="E4342" s="11">
        <v>0</v>
      </c>
      <c r="F4342" s="11">
        <v>0</v>
      </c>
      <c r="G4342" s="11">
        <v>0</v>
      </c>
      <c r="H4342" s="11">
        <v>0</v>
      </c>
      <c r="I4342" s="11">
        <v>0</v>
      </c>
      <c r="J4342" s="11">
        <v>0</v>
      </c>
      <c r="K4342" s="11">
        <v>0</v>
      </c>
      <c r="L4342" s="11">
        <v>0</v>
      </c>
      <c r="M4342" s="11">
        <v>0</v>
      </c>
      <c r="N4342" s="11">
        <v>1</v>
      </c>
      <c r="O4342" s="11">
        <v>0</v>
      </c>
      <c r="P4342" s="11">
        <v>0</v>
      </c>
      <c r="Q4342" s="11">
        <v>2016031423</v>
      </c>
      <c r="R4342" s="11">
        <v>23</v>
      </c>
    </row>
    <row r="4343" spans="1:18">
      <c r="A4343" t="str">
        <f t="shared" si="67"/>
        <v>23-2016031423-11_12_13</v>
      </c>
      <c r="B4343" s="11" t="s">
        <v>3391</v>
      </c>
      <c r="C4343" s="11">
        <v>0</v>
      </c>
      <c r="D4343" s="11">
        <v>0</v>
      </c>
      <c r="E4343" s="11">
        <v>0</v>
      </c>
      <c r="F4343" s="11">
        <v>1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1</v>
      </c>
      <c r="Q4343" s="11">
        <v>2016031423</v>
      </c>
      <c r="R4343" s="11">
        <v>23</v>
      </c>
    </row>
    <row r="4344" spans="1:18">
      <c r="A4344" t="str">
        <f t="shared" si="67"/>
        <v>23-2016031423-11_15_04</v>
      </c>
      <c r="B4344" s="11" t="s">
        <v>3392</v>
      </c>
      <c r="C4344" s="11">
        <v>0</v>
      </c>
      <c r="D4344" s="11">
        <v>0</v>
      </c>
      <c r="E4344" s="11">
        <v>0</v>
      </c>
      <c r="F4344" s="11">
        <v>0</v>
      </c>
      <c r="G4344" s="11">
        <v>0</v>
      </c>
      <c r="H4344" s="11">
        <v>0</v>
      </c>
      <c r="I4344" s="11">
        <v>0</v>
      </c>
      <c r="J4344" s="11">
        <v>0</v>
      </c>
      <c r="K4344" s="11">
        <v>0</v>
      </c>
      <c r="L4344" s="11">
        <v>0</v>
      </c>
      <c r="M4344" s="11">
        <v>0</v>
      </c>
      <c r="N4344" s="11">
        <v>1</v>
      </c>
      <c r="O4344" s="11">
        <v>0</v>
      </c>
      <c r="P4344" s="11">
        <v>0</v>
      </c>
      <c r="Q4344" s="11">
        <v>2016031423</v>
      </c>
      <c r="R4344" s="11">
        <v>23</v>
      </c>
    </row>
    <row r="4345" spans="1:18">
      <c r="A4345" t="str">
        <f t="shared" si="67"/>
        <v>23-2016031423-11_20_04</v>
      </c>
      <c r="B4345" s="11" t="s">
        <v>3393</v>
      </c>
      <c r="C4345" s="11">
        <v>0</v>
      </c>
      <c r="D4345" s="11">
        <v>0</v>
      </c>
      <c r="E4345" s="11">
        <v>0</v>
      </c>
      <c r="F4345" s="11">
        <v>1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1</v>
      </c>
      <c r="Q4345" s="11">
        <v>2016031423</v>
      </c>
      <c r="R4345" s="11">
        <v>23</v>
      </c>
    </row>
    <row r="4346" spans="1:18">
      <c r="A4346" t="str">
        <f t="shared" si="67"/>
        <v>23-2016031423-11_25_03</v>
      </c>
      <c r="B4346" s="11" t="s">
        <v>3395</v>
      </c>
      <c r="C4346" s="11">
        <v>0</v>
      </c>
      <c r="D4346" s="11">
        <v>0</v>
      </c>
      <c r="E4346" s="11">
        <v>0</v>
      </c>
      <c r="F4346" s="11">
        <v>0</v>
      </c>
      <c r="G4346" s="11">
        <v>0</v>
      </c>
      <c r="H4346" s="11">
        <v>0</v>
      </c>
      <c r="I4346" s="11">
        <v>0</v>
      </c>
      <c r="J4346" s="11">
        <v>0</v>
      </c>
      <c r="K4346" s="11">
        <v>0</v>
      </c>
      <c r="L4346" s="11">
        <v>0</v>
      </c>
      <c r="M4346" s="11">
        <v>0</v>
      </c>
      <c r="N4346" s="11">
        <v>1</v>
      </c>
      <c r="O4346" s="11">
        <v>0</v>
      </c>
      <c r="P4346" s="11">
        <v>0</v>
      </c>
      <c r="Q4346" s="11">
        <v>2016031423</v>
      </c>
      <c r="R4346" s="11">
        <v>23</v>
      </c>
    </row>
    <row r="4347" spans="1:18">
      <c r="A4347" t="str">
        <f t="shared" si="67"/>
        <v>23-2016031423-11_30_03</v>
      </c>
      <c r="B4347" s="11" t="s">
        <v>3396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1</v>
      </c>
      <c r="O4347" s="11">
        <v>0</v>
      </c>
      <c r="P4347" s="11">
        <v>0</v>
      </c>
      <c r="Q4347" s="11">
        <v>2016031423</v>
      </c>
      <c r="R4347" s="11">
        <v>23</v>
      </c>
    </row>
    <row r="4348" spans="1:18">
      <c r="A4348" t="str">
        <f t="shared" si="67"/>
        <v>23-2016031423-11_35_03</v>
      </c>
      <c r="B4348" s="11" t="s">
        <v>3397</v>
      </c>
      <c r="C4348" s="11">
        <v>0</v>
      </c>
      <c r="D4348" s="11">
        <v>0</v>
      </c>
      <c r="E4348" s="11">
        <v>0</v>
      </c>
      <c r="F4348" s="11">
        <v>0</v>
      </c>
      <c r="G4348" s="11">
        <v>0</v>
      </c>
      <c r="H4348" s="11">
        <v>0</v>
      </c>
      <c r="I4348" s="11">
        <v>0</v>
      </c>
      <c r="J4348" s="11">
        <v>0</v>
      </c>
      <c r="K4348" s="11">
        <v>0</v>
      </c>
      <c r="L4348" s="11">
        <v>0</v>
      </c>
      <c r="M4348" s="11">
        <v>0</v>
      </c>
      <c r="N4348" s="11">
        <v>1</v>
      </c>
      <c r="O4348" s="11">
        <v>0</v>
      </c>
      <c r="P4348" s="11">
        <v>0</v>
      </c>
      <c r="Q4348" s="11">
        <v>2016031423</v>
      </c>
      <c r="R4348" s="11">
        <v>23</v>
      </c>
    </row>
    <row r="4349" spans="1:18">
      <c r="A4349" t="str">
        <f t="shared" si="67"/>
        <v>23-2016031423-11_40_03</v>
      </c>
      <c r="B4349" s="11" t="s">
        <v>3398</v>
      </c>
      <c r="C4349" s="11">
        <v>0</v>
      </c>
      <c r="D4349" s="11">
        <v>0</v>
      </c>
      <c r="E4349" s="11">
        <v>0</v>
      </c>
      <c r="F4349" s="11">
        <v>1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1</v>
      </c>
      <c r="Q4349" s="11">
        <v>2016031423</v>
      </c>
      <c r="R4349" s="11">
        <v>23</v>
      </c>
    </row>
    <row r="4350" spans="1:18">
      <c r="A4350" t="str">
        <f t="shared" si="67"/>
        <v>23-2016031423-11_45_02</v>
      </c>
      <c r="B4350" s="11" t="s">
        <v>3399</v>
      </c>
      <c r="C4350" s="11">
        <v>0</v>
      </c>
      <c r="D4350" s="11">
        <v>0</v>
      </c>
      <c r="E4350" s="11">
        <v>0</v>
      </c>
      <c r="F4350" s="11">
        <v>1</v>
      </c>
      <c r="G4350" s="11">
        <v>0</v>
      </c>
      <c r="H4350" s="11">
        <v>0</v>
      </c>
      <c r="I4350" s="11">
        <v>0</v>
      </c>
      <c r="J4350" s="11">
        <v>0</v>
      </c>
      <c r="K4350" s="11">
        <v>0</v>
      </c>
      <c r="L4350" s="11">
        <v>0</v>
      </c>
      <c r="M4350" s="11">
        <v>0</v>
      </c>
      <c r="N4350" s="11">
        <v>0</v>
      </c>
      <c r="O4350" s="11">
        <v>0</v>
      </c>
      <c r="P4350" s="11">
        <v>1</v>
      </c>
      <c r="Q4350" s="11">
        <v>2016031423</v>
      </c>
      <c r="R4350" s="11">
        <v>23</v>
      </c>
    </row>
    <row r="4351" spans="1:18">
      <c r="A4351" t="str">
        <f t="shared" si="67"/>
        <v>23-2016031423-11_50_02</v>
      </c>
      <c r="B4351" s="11" t="s">
        <v>3400</v>
      </c>
      <c r="C4351" s="11">
        <v>0</v>
      </c>
      <c r="D4351" s="11">
        <v>0</v>
      </c>
      <c r="E4351" s="11">
        <v>0</v>
      </c>
      <c r="F4351" s="11">
        <v>1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1</v>
      </c>
      <c r="Q4351" s="11">
        <v>2016031423</v>
      </c>
      <c r="R4351" s="11">
        <v>23</v>
      </c>
    </row>
    <row r="4352" spans="1:18">
      <c r="A4352" t="str">
        <f t="shared" si="67"/>
        <v>23-2016031423-11_55_02</v>
      </c>
      <c r="B4352" s="11" t="s">
        <v>3402</v>
      </c>
      <c r="C4352" s="11">
        <v>0</v>
      </c>
      <c r="D4352" s="11">
        <v>0</v>
      </c>
      <c r="E4352" s="11">
        <v>0</v>
      </c>
      <c r="F4352" s="11">
        <v>1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  <c r="O4352" s="11">
        <v>0</v>
      </c>
      <c r="P4352" s="11">
        <v>1</v>
      </c>
      <c r="Q4352" s="11">
        <v>2016031423</v>
      </c>
      <c r="R4352" s="11">
        <v>23</v>
      </c>
    </row>
    <row r="4353" spans="1:18">
      <c r="A4353" t="str">
        <f t="shared" si="67"/>
        <v>23-2016031423-12_00_02</v>
      </c>
      <c r="B4353" s="11" t="s">
        <v>3403</v>
      </c>
      <c r="C4353" s="11">
        <v>0</v>
      </c>
      <c r="D4353" s="11">
        <v>0</v>
      </c>
      <c r="E4353" s="11">
        <v>0</v>
      </c>
      <c r="F4353" s="11">
        <v>1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1</v>
      </c>
      <c r="Q4353" s="11">
        <v>2016031423</v>
      </c>
      <c r="R4353" s="11">
        <v>23</v>
      </c>
    </row>
    <row r="4354" spans="1:18">
      <c r="A4354" t="str">
        <f t="shared" ref="A4354:A4417" si="68">R4354&amp;"-"&amp;Q4354&amp;"-"&amp;B4354</f>
        <v>23-2016031423-12_05_01</v>
      </c>
      <c r="B4354" s="11" t="s">
        <v>3405</v>
      </c>
      <c r="C4354" s="11">
        <v>0</v>
      </c>
      <c r="D4354" s="11">
        <v>0</v>
      </c>
      <c r="E4354" s="11">
        <v>0</v>
      </c>
      <c r="F4354" s="11">
        <v>1</v>
      </c>
      <c r="G4354" s="11">
        <v>0</v>
      </c>
      <c r="H4354" s="11">
        <v>0</v>
      </c>
      <c r="I4354" s="11">
        <v>0</v>
      </c>
      <c r="J4354" s="11">
        <v>0</v>
      </c>
      <c r="K4354" s="11">
        <v>0</v>
      </c>
      <c r="L4354" s="11">
        <v>0</v>
      </c>
      <c r="M4354" s="11">
        <v>0</v>
      </c>
      <c r="N4354" s="11">
        <v>0</v>
      </c>
      <c r="O4354" s="11">
        <v>0</v>
      </c>
      <c r="P4354" s="11">
        <v>1</v>
      </c>
      <c r="Q4354" s="11">
        <v>2016031423</v>
      </c>
      <c r="R4354" s="11">
        <v>23</v>
      </c>
    </row>
    <row r="4355" spans="1:18">
      <c r="A4355" t="str">
        <f t="shared" si="68"/>
        <v>23-2016031423-12_10_01</v>
      </c>
      <c r="B4355" s="11" t="s">
        <v>3406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1</v>
      </c>
      <c r="O4355" s="11">
        <v>0</v>
      </c>
      <c r="P4355" s="11">
        <v>0</v>
      </c>
      <c r="Q4355" s="11">
        <v>2016031423</v>
      </c>
      <c r="R4355" s="11">
        <v>23</v>
      </c>
    </row>
    <row r="4356" spans="1:18">
      <c r="A4356" t="str">
        <f t="shared" si="68"/>
        <v>23-2016031423-12_15_01</v>
      </c>
      <c r="B4356" s="11" t="s">
        <v>3407</v>
      </c>
      <c r="C4356" s="11">
        <v>0</v>
      </c>
      <c r="D4356" s="11">
        <v>0</v>
      </c>
      <c r="E4356" s="11">
        <v>0</v>
      </c>
      <c r="F4356" s="11">
        <v>0</v>
      </c>
      <c r="G4356" s="11">
        <v>0</v>
      </c>
      <c r="H4356" s="11">
        <v>0</v>
      </c>
      <c r="I4356" s="11">
        <v>0</v>
      </c>
      <c r="J4356" s="11">
        <v>0</v>
      </c>
      <c r="K4356" s="11">
        <v>0</v>
      </c>
      <c r="L4356" s="11">
        <v>0</v>
      </c>
      <c r="M4356" s="11">
        <v>0</v>
      </c>
      <c r="N4356" s="11">
        <v>1</v>
      </c>
      <c r="O4356" s="11">
        <v>0</v>
      </c>
      <c r="P4356" s="11">
        <v>0</v>
      </c>
      <c r="Q4356" s="11">
        <v>2016031423</v>
      </c>
      <c r="R4356" s="11">
        <v>23</v>
      </c>
    </row>
    <row r="4357" spans="1:18">
      <c r="A4357" t="str">
        <f t="shared" si="68"/>
        <v>23-2016031423-12_20_01</v>
      </c>
      <c r="B4357" s="11" t="s">
        <v>3408</v>
      </c>
      <c r="C4357" s="11">
        <v>0</v>
      </c>
      <c r="D4357" s="11">
        <v>0</v>
      </c>
      <c r="E4357" s="11">
        <v>0</v>
      </c>
      <c r="F4357" s="11">
        <v>1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1</v>
      </c>
      <c r="Q4357" s="11">
        <v>2016031423</v>
      </c>
      <c r="R4357" s="11">
        <v>23</v>
      </c>
    </row>
    <row r="4358" spans="1:18">
      <c r="A4358" t="str">
        <f t="shared" si="68"/>
        <v>23-2016031423-12_25_00</v>
      </c>
      <c r="B4358" s="11" t="s">
        <v>3409</v>
      </c>
      <c r="C4358" s="11">
        <v>0</v>
      </c>
      <c r="D4358" s="11">
        <v>0</v>
      </c>
      <c r="E4358" s="11">
        <v>0</v>
      </c>
      <c r="F4358" s="11">
        <v>1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1</v>
      </c>
      <c r="Q4358" s="11">
        <v>2016031423</v>
      </c>
      <c r="R4358" s="11">
        <v>23</v>
      </c>
    </row>
    <row r="4359" spans="1:18">
      <c r="A4359" t="str">
        <f t="shared" si="68"/>
        <v>23-2016031423-12_30_00</v>
      </c>
      <c r="B4359" s="11" t="s">
        <v>3410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1</v>
      </c>
      <c r="O4359" s="11">
        <v>0</v>
      </c>
      <c r="P4359" s="11">
        <v>0</v>
      </c>
      <c r="Q4359" s="11">
        <v>2016031423</v>
      </c>
      <c r="R4359" s="11">
        <v>23</v>
      </c>
    </row>
    <row r="4360" spans="1:18">
      <c r="A4360" t="str">
        <f t="shared" si="68"/>
        <v>23-2016031423-13_15_40</v>
      </c>
      <c r="B4360" s="11" t="s">
        <v>3411</v>
      </c>
      <c r="C4360" s="11">
        <v>0</v>
      </c>
      <c r="D4360" s="11">
        <v>0</v>
      </c>
      <c r="E4360" s="11">
        <v>0</v>
      </c>
      <c r="F4360" s="11">
        <v>0</v>
      </c>
      <c r="G4360" s="11">
        <v>0</v>
      </c>
      <c r="H4360" s="11">
        <v>0</v>
      </c>
      <c r="I4360" s="11">
        <v>0</v>
      </c>
      <c r="J4360" s="11">
        <v>0</v>
      </c>
      <c r="K4360" s="11">
        <v>0</v>
      </c>
      <c r="L4360" s="11">
        <v>0</v>
      </c>
      <c r="M4360" s="11">
        <v>0</v>
      </c>
      <c r="N4360" s="11">
        <v>1</v>
      </c>
      <c r="O4360" s="11">
        <v>0</v>
      </c>
      <c r="P4360" s="11">
        <v>0</v>
      </c>
      <c r="Q4360" s="11">
        <v>2016031423</v>
      </c>
      <c r="R4360" s="11">
        <v>23</v>
      </c>
    </row>
    <row r="4361" spans="1:18">
      <c r="A4361" t="str">
        <f t="shared" si="68"/>
        <v>23-2016031423-13_20_39</v>
      </c>
      <c r="B4361" s="11" t="s">
        <v>3412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1</v>
      </c>
      <c r="O4361" s="11">
        <v>0</v>
      </c>
      <c r="P4361" s="11">
        <v>0</v>
      </c>
      <c r="Q4361" s="11">
        <v>2016031423</v>
      </c>
      <c r="R4361" s="11">
        <v>23</v>
      </c>
    </row>
    <row r="4362" spans="1:18">
      <c r="A4362" t="str">
        <f t="shared" si="68"/>
        <v>23-2016031423-13_25_39</v>
      </c>
      <c r="B4362" s="11" t="s">
        <v>3413</v>
      </c>
      <c r="C4362" s="11">
        <v>0</v>
      </c>
      <c r="D4362" s="11">
        <v>0</v>
      </c>
      <c r="E4362" s="11">
        <v>0</v>
      </c>
      <c r="F4362" s="11">
        <v>0</v>
      </c>
      <c r="G4362" s="11">
        <v>0</v>
      </c>
      <c r="H4362" s="11">
        <v>0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>
        <v>1</v>
      </c>
      <c r="O4362" s="11">
        <v>0</v>
      </c>
      <c r="P4362" s="11">
        <v>0</v>
      </c>
      <c r="Q4362" s="11">
        <v>2016031423</v>
      </c>
      <c r="R4362" s="11">
        <v>23</v>
      </c>
    </row>
    <row r="4363" spans="1:18">
      <c r="A4363" t="str">
        <f t="shared" si="68"/>
        <v>23-2016031423-13_30_39</v>
      </c>
      <c r="B4363" s="11" t="s">
        <v>3414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1</v>
      </c>
      <c r="O4363" s="11">
        <v>0</v>
      </c>
      <c r="P4363" s="11">
        <v>0</v>
      </c>
      <c r="Q4363" s="11">
        <v>2016031423</v>
      </c>
      <c r="R4363" s="11">
        <v>23</v>
      </c>
    </row>
    <row r="4364" spans="1:18">
      <c r="A4364" t="str">
        <f t="shared" si="68"/>
        <v>23-2016031423-13_35_39</v>
      </c>
      <c r="B4364" s="11" t="s">
        <v>3415</v>
      </c>
      <c r="C4364" s="11">
        <v>0</v>
      </c>
      <c r="D4364" s="11">
        <v>0</v>
      </c>
      <c r="E4364" s="11">
        <v>0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0</v>
      </c>
      <c r="M4364" s="11">
        <v>0</v>
      </c>
      <c r="N4364" s="11">
        <v>1</v>
      </c>
      <c r="O4364" s="11">
        <v>0</v>
      </c>
      <c r="P4364" s="11">
        <v>0</v>
      </c>
      <c r="Q4364" s="11">
        <v>2016031423</v>
      </c>
      <c r="R4364" s="11">
        <v>23</v>
      </c>
    </row>
    <row r="4365" spans="1:18">
      <c r="A4365" t="str">
        <f t="shared" si="68"/>
        <v>23-2016031423-13_40_38</v>
      </c>
      <c r="B4365" s="11" t="s">
        <v>3416</v>
      </c>
      <c r="C4365" s="11">
        <v>0</v>
      </c>
      <c r="D4365" s="11">
        <v>0</v>
      </c>
      <c r="E4365" s="11">
        <v>0</v>
      </c>
      <c r="F4365" s="11">
        <v>1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1</v>
      </c>
      <c r="Q4365" s="11">
        <v>2016031423</v>
      </c>
      <c r="R4365" s="11">
        <v>23</v>
      </c>
    </row>
    <row r="4366" spans="1:18">
      <c r="A4366" t="str">
        <f t="shared" si="68"/>
        <v>23-2016031423-13_45_38</v>
      </c>
      <c r="B4366" s="11" t="s">
        <v>3417</v>
      </c>
      <c r="C4366" s="11">
        <v>0</v>
      </c>
      <c r="D4366" s="11">
        <v>0</v>
      </c>
      <c r="E4366" s="11">
        <v>0</v>
      </c>
      <c r="F4366" s="11">
        <v>0</v>
      </c>
      <c r="G4366" s="11">
        <v>0</v>
      </c>
      <c r="H4366" s="11">
        <v>0</v>
      </c>
      <c r="I4366" s="11">
        <v>0</v>
      </c>
      <c r="J4366" s="11">
        <v>0</v>
      </c>
      <c r="K4366" s="11">
        <v>0</v>
      </c>
      <c r="L4366" s="11">
        <v>0</v>
      </c>
      <c r="M4366" s="11">
        <v>0</v>
      </c>
      <c r="N4366" s="11">
        <v>1</v>
      </c>
      <c r="O4366" s="11">
        <v>0</v>
      </c>
      <c r="P4366" s="11">
        <v>0</v>
      </c>
      <c r="Q4366" s="11">
        <v>2016031423</v>
      </c>
      <c r="R4366" s="11">
        <v>23</v>
      </c>
    </row>
    <row r="4367" spans="1:18">
      <c r="A4367" t="str">
        <f t="shared" si="68"/>
        <v>23-2016031423-13_50_38</v>
      </c>
      <c r="B4367" s="11" t="s">
        <v>3418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1</v>
      </c>
      <c r="O4367" s="11">
        <v>0</v>
      </c>
      <c r="P4367" s="11">
        <v>0</v>
      </c>
      <c r="Q4367" s="11">
        <v>2016031423</v>
      </c>
      <c r="R4367" s="11">
        <v>23</v>
      </c>
    </row>
    <row r="4368" spans="1:18">
      <c r="A4368" t="str">
        <f t="shared" si="68"/>
        <v>23-2016031423-13_55_37</v>
      </c>
      <c r="B4368" s="11" t="s">
        <v>3419</v>
      </c>
      <c r="C4368" s="11">
        <v>0</v>
      </c>
      <c r="D4368" s="11">
        <v>0</v>
      </c>
      <c r="E4368" s="11">
        <v>0</v>
      </c>
      <c r="F4368" s="11">
        <v>0</v>
      </c>
      <c r="G4368" s="11">
        <v>0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1</v>
      </c>
      <c r="O4368" s="11">
        <v>0</v>
      </c>
      <c r="P4368" s="11">
        <v>0</v>
      </c>
      <c r="Q4368" s="11">
        <v>2016031423</v>
      </c>
      <c r="R4368" s="11">
        <v>23</v>
      </c>
    </row>
    <row r="4369" spans="1:18">
      <c r="A4369" t="str">
        <f t="shared" si="68"/>
        <v>23-2016031423-14_00_37</v>
      </c>
      <c r="B4369" s="11" t="s">
        <v>3420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1</v>
      </c>
      <c r="O4369" s="11">
        <v>0</v>
      </c>
      <c r="P4369" s="11">
        <v>0</v>
      </c>
      <c r="Q4369" s="11">
        <v>2016031423</v>
      </c>
      <c r="R4369" s="11">
        <v>23</v>
      </c>
    </row>
    <row r="4370" spans="1:18">
      <c r="A4370" t="str">
        <f t="shared" si="68"/>
        <v>23-2016031423-14_05_37</v>
      </c>
      <c r="B4370" s="11" t="s">
        <v>3421</v>
      </c>
      <c r="C4370" s="11">
        <v>0</v>
      </c>
      <c r="D4370" s="11">
        <v>0</v>
      </c>
      <c r="E4370" s="11">
        <v>0</v>
      </c>
      <c r="F4370" s="11">
        <v>1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1">
        <v>0</v>
      </c>
      <c r="O4370" s="11">
        <v>0</v>
      </c>
      <c r="P4370" s="11">
        <v>1</v>
      </c>
      <c r="Q4370" s="11">
        <v>2016031423</v>
      </c>
      <c r="R4370" s="11">
        <v>23</v>
      </c>
    </row>
    <row r="4371" spans="1:18">
      <c r="A4371" t="str">
        <f t="shared" si="68"/>
        <v>23-2016031423-14_10_37</v>
      </c>
      <c r="B4371" s="11" t="s">
        <v>3423</v>
      </c>
      <c r="C4371" s="11">
        <v>0</v>
      </c>
      <c r="D4371" s="11">
        <v>0</v>
      </c>
      <c r="E4371" s="11">
        <v>0</v>
      </c>
      <c r="F4371" s="11">
        <v>1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1</v>
      </c>
      <c r="Q4371" s="11">
        <v>2016031423</v>
      </c>
      <c r="R4371" s="11">
        <v>23</v>
      </c>
    </row>
    <row r="4372" spans="1:18">
      <c r="A4372" t="str">
        <f t="shared" si="68"/>
        <v>23-2016031423-14_15_36</v>
      </c>
      <c r="B4372" s="11" t="s">
        <v>3425</v>
      </c>
      <c r="C4372" s="11">
        <v>0</v>
      </c>
      <c r="D4372" s="11">
        <v>0</v>
      </c>
      <c r="E4372" s="11">
        <v>0</v>
      </c>
      <c r="F4372" s="11">
        <v>0</v>
      </c>
      <c r="G4372" s="11">
        <v>0</v>
      </c>
      <c r="H4372" s="11">
        <v>0</v>
      </c>
      <c r="I4372" s="11">
        <v>0</v>
      </c>
      <c r="J4372" s="11">
        <v>0</v>
      </c>
      <c r="K4372" s="11">
        <v>0</v>
      </c>
      <c r="L4372" s="11">
        <v>0</v>
      </c>
      <c r="M4372" s="11">
        <v>0</v>
      </c>
      <c r="N4372" s="11">
        <v>1</v>
      </c>
      <c r="O4372" s="11">
        <v>0</v>
      </c>
      <c r="P4372" s="11">
        <v>0</v>
      </c>
      <c r="Q4372" s="11">
        <v>2016031423</v>
      </c>
      <c r="R4372" s="11">
        <v>23</v>
      </c>
    </row>
    <row r="4373" spans="1:18">
      <c r="A4373" t="str">
        <f t="shared" si="68"/>
        <v>23-2016031423-14_20_36</v>
      </c>
      <c r="B4373" s="11" t="s">
        <v>3426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1</v>
      </c>
      <c r="O4373" s="11">
        <v>0</v>
      </c>
      <c r="P4373" s="11">
        <v>0</v>
      </c>
      <c r="Q4373" s="11">
        <v>2016031423</v>
      </c>
      <c r="R4373" s="11">
        <v>23</v>
      </c>
    </row>
    <row r="4374" spans="1:18">
      <c r="A4374" t="str">
        <f t="shared" si="68"/>
        <v>23-2016031423-14_25_36</v>
      </c>
      <c r="B4374" s="11" t="s">
        <v>3427</v>
      </c>
      <c r="C4374" s="11">
        <v>0</v>
      </c>
      <c r="D4374" s="11">
        <v>0</v>
      </c>
      <c r="E4374" s="11">
        <v>0</v>
      </c>
      <c r="F4374" s="11">
        <v>0</v>
      </c>
      <c r="G4374" s="11">
        <v>0</v>
      </c>
      <c r="H4374" s="11">
        <v>0</v>
      </c>
      <c r="I4374" s="11">
        <v>0</v>
      </c>
      <c r="J4374" s="11">
        <v>0</v>
      </c>
      <c r="K4374" s="11">
        <v>0</v>
      </c>
      <c r="L4374" s="11">
        <v>0</v>
      </c>
      <c r="M4374" s="11">
        <v>0</v>
      </c>
      <c r="N4374" s="11">
        <v>1</v>
      </c>
      <c r="O4374" s="11">
        <v>0</v>
      </c>
      <c r="P4374" s="11">
        <v>0</v>
      </c>
      <c r="Q4374" s="11">
        <v>2016031423</v>
      </c>
      <c r="R4374" s="11">
        <v>23</v>
      </c>
    </row>
    <row r="4375" spans="1:18">
      <c r="A4375" t="str">
        <f t="shared" si="68"/>
        <v>23-2016031423-14_30_36</v>
      </c>
      <c r="B4375" s="11" t="s">
        <v>3428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1</v>
      </c>
      <c r="O4375" s="11">
        <v>0</v>
      </c>
      <c r="P4375" s="11">
        <v>0</v>
      </c>
      <c r="Q4375" s="11">
        <v>2016031423</v>
      </c>
      <c r="R4375" s="11">
        <v>23</v>
      </c>
    </row>
    <row r="4376" spans="1:18">
      <c r="A4376" t="str">
        <f t="shared" si="68"/>
        <v>23-2016031423-14_35_35</v>
      </c>
      <c r="B4376" s="11" t="s">
        <v>3429</v>
      </c>
      <c r="C4376" s="11">
        <v>0</v>
      </c>
      <c r="D4376" s="11">
        <v>0</v>
      </c>
      <c r="E4376" s="11">
        <v>0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1">
        <v>1</v>
      </c>
      <c r="O4376" s="11">
        <v>0</v>
      </c>
      <c r="P4376" s="11">
        <v>0</v>
      </c>
      <c r="Q4376" s="11">
        <v>2016031423</v>
      </c>
      <c r="R4376" s="11">
        <v>23</v>
      </c>
    </row>
    <row r="4377" spans="1:18">
      <c r="A4377" t="str">
        <f t="shared" si="68"/>
        <v>23-2016031423-14_40_35</v>
      </c>
      <c r="B4377" s="11" t="s">
        <v>3430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1</v>
      </c>
      <c r="O4377" s="11">
        <v>0</v>
      </c>
      <c r="P4377" s="11">
        <v>0</v>
      </c>
      <c r="Q4377" s="11">
        <v>2016031423</v>
      </c>
      <c r="R4377" s="11">
        <v>23</v>
      </c>
    </row>
    <row r="4378" spans="1:18">
      <c r="A4378" t="str">
        <f t="shared" si="68"/>
        <v>23-2016031423-14_45_35</v>
      </c>
      <c r="B4378" s="11" t="s">
        <v>3431</v>
      </c>
      <c r="C4378" s="11">
        <v>0</v>
      </c>
      <c r="D4378" s="11">
        <v>0</v>
      </c>
      <c r="E4378" s="11">
        <v>0</v>
      </c>
      <c r="F4378" s="11">
        <v>0</v>
      </c>
      <c r="G4378" s="11">
        <v>0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1">
        <v>1</v>
      </c>
      <c r="O4378" s="11">
        <v>0</v>
      </c>
      <c r="P4378" s="11">
        <v>0</v>
      </c>
      <c r="Q4378" s="11">
        <v>2016031423</v>
      </c>
      <c r="R4378" s="11">
        <v>23</v>
      </c>
    </row>
    <row r="4379" spans="1:18">
      <c r="A4379" t="str">
        <f t="shared" si="68"/>
        <v>23-2016031423-14_50_35</v>
      </c>
      <c r="B4379" s="11" t="s">
        <v>3432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1</v>
      </c>
      <c r="O4379" s="11">
        <v>0</v>
      </c>
      <c r="P4379" s="11">
        <v>0</v>
      </c>
      <c r="Q4379" s="11">
        <v>2016031423</v>
      </c>
      <c r="R4379" s="11">
        <v>23</v>
      </c>
    </row>
    <row r="4380" spans="1:18">
      <c r="A4380" t="str">
        <f t="shared" si="68"/>
        <v>23-2016031423-14_55_34</v>
      </c>
      <c r="B4380" s="11" t="s">
        <v>3433</v>
      </c>
      <c r="C4380" s="11">
        <v>0</v>
      </c>
      <c r="D4380" s="11">
        <v>0</v>
      </c>
      <c r="E4380" s="11">
        <v>0</v>
      </c>
      <c r="F4380" s="11">
        <v>0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0</v>
      </c>
      <c r="M4380" s="11">
        <v>0</v>
      </c>
      <c r="N4380" s="11">
        <v>1</v>
      </c>
      <c r="O4380" s="11">
        <v>0</v>
      </c>
      <c r="P4380" s="11">
        <v>0</v>
      </c>
      <c r="Q4380" s="11">
        <v>2016031423</v>
      </c>
      <c r="R4380" s="11">
        <v>23</v>
      </c>
    </row>
    <row r="4381" spans="1:18">
      <c r="A4381" t="str">
        <f t="shared" si="68"/>
        <v>23-2016031423-15_00_34</v>
      </c>
      <c r="B4381" s="11" t="s">
        <v>3434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1</v>
      </c>
      <c r="O4381" s="11">
        <v>0</v>
      </c>
      <c r="P4381" s="11">
        <v>0</v>
      </c>
      <c r="Q4381" s="11">
        <v>2016031423</v>
      </c>
      <c r="R4381" s="11">
        <v>23</v>
      </c>
    </row>
    <row r="4382" spans="1:18">
      <c r="A4382" t="str">
        <f t="shared" si="68"/>
        <v>23-2016031423-15_05_34</v>
      </c>
      <c r="B4382" s="11" t="s">
        <v>3435</v>
      </c>
      <c r="C4382" s="11">
        <v>0</v>
      </c>
      <c r="D4382" s="11">
        <v>0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0</v>
      </c>
      <c r="M4382" s="11">
        <v>0</v>
      </c>
      <c r="N4382" s="11">
        <v>1</v>
      </c>
      <c r="O4382" s="11">
        <v>0</v>
      </c>
      <c r="P4382" s="11">
        <v>0</v>
      </c>
      <c r="Q4382" s="11">
        <v>2016031423</v>
      </c>
      <c r="R4382" s="11">
        <v>23</v>
      </c>
    </row>
    <row r="4383" spans="1:18">
      <c r="A4383" t="str">
        <f t="shared" si="68"/>
        <v>23-2016031423-15_10_34</v>
      </c>
      <c r="B4383" s="11" t="s">
        <v>3436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1</v>
      </c>
      <c r="O4383" s="11">
        <v>0</v>
      </c>
      <c r="P4383" s="11">
        <v>0</v>
      </c>
      <c r="Q4383" s="11">
        <v>2016031423</v>
      </c>
      <c r="R4383" s="11">
        <v>23</v>
      </c>
    </row>
    <row r="4384" spans="1:18">
      <c r="A4384" t="str">
        <f t="shared" si="68"/>
        <v>23-2016031423-15_15_33</v>
      </c>
      <c r="B4384" s="11" t="s">
        <v>3437</v>
      </c>
      <c r="C4384" s="11">
        <v>0</v>
      </c>
      <c r="D4384" s="11">
        <v>0</v>
      </c>
      <c r="E4384" s="11">
        <v>0</v>
      </c>
      <c r="F4384" s="11">
        <v>0</v>
      </c>
      <c r="G4384" s="11">
        <v>0</v>
      </c>
      <c r="H4384" s="11">
        <v>0</v>
      </c>
      <c r="I4384" s="11">
        <v>0</v>
      </c>
      <c r="J4384" s="11">
        <v>0</v>
      </c>
      <c r="K4384" s="11">
        <v>0</v>
      </c>
      <c r="L4384" s="11">
        <v>0</v>
      </c>
      <c r="M4384" s="11">
        <v>0</v>
      </c>
      <c r="N4384" s="11">
        <v>1</v>
      </c>
      <c r="O4384" s="11">
        <v>0</v>
      </c>
      <c r="P4384" s="11">
        <v>0</v>
      </c>
      <c r="Q4384" s="11">
        <v>2016031423</v>
      </c>
      <c r="R4384" s="11">
        <v>23</v>
      </c>
    </row>
    <row r="4385" spans="1:18">
      <c r="A4385" t="str">
        <f t="shared" si="68"/>
        <v>23-2016031423-15_22_20</v>
      </c>
      <c r="B4385" s="11" t="s">
        <v>3438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1</v>
      </c>
      <c r="O4385" s="11">
        <v>0</v>
      </c>
      <c r="P4385" s="11">
        <v>0</v>
      </c>
      <c r="Q4385" s="11">
        <v>2016031423</v>
      </c>
      <c r="R4385" s="11">
        <v>23</v>
      </c>
    </row>
    <row r="4386" spans="1:18">
      <c r="A4386" t="str">
        <f t="shared" si="68"/>
        <v>23-2016031423-15_27_19</v>
      </c>
      <c r="B4386" s="11" t="s">
        <v>3439</v>
      </c>
      <c r="C4386" s="11">
        <v>0</v>
      </c>
      <c r="D4386" s="11">
        <v>0</v>
      </c>
      <c r="E4386" s="11">
        <v>0</v>
      </c>
      <c r="F4386" s="11">
        <v>0</v>
      </c>
      <c r="G4386" s="11">
        <v>0</v>
      </c>
      <c r="H4386" s="11">
        <v>0</v>
      </c>
      <c r="I4386" s="11">
        <v>0</v>
      </c>
      <c r="J4386" s="11">
        <v>0</v>
      </c>
      <c r="K4386" s="11">
        <v>0</v>
      </c>
      <c r="L4386" s="11">
        <v>0</v>
      </c>
      <c r="M4386" s="11">
        <v>0</v>
      </c>
      <c r="N4386" s="11">
        <v>1</v>
      </c>
      <c r="O4386" s="11">
        <v>0</v>
      </c>
      <c r="P4386" s="11">
        <v>0</v>
      </c>
      <c r="Q4386" s="11">
        <v>2016031423</v>
      </c>
      <c r="R4386" s="11">
        <v>23</v>
      </c>
    </row>
    <row r="4387" spans="1:18">
      <c r="A4387" t="str">
        <f t="shared" si="68"/>
        <v>23-2016031423-15_32_19</v>
      </c>
      <c r="B4387" s="11" t="s">
        <v>3440</v>
      </c>
      <c r="C4387" s="11">
        <v>0</v>
      </c>
      <c r="D4387" s="11">
        <v>0</v>
      </c>
      <c r="E4387" s="11">
        <v>0</v>
      </c>
      <c r="F4387" s="11">
        <v>1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1</v>
      </c>
      <c r="Q4387" s="11">
        <v>2016031423</v>
      </c>
      <c r="R4387" s="11">
        <v>23</v>
      </c>
    </row>
    <row r="4388" spans="1:18">
      <c r="A4388" t="str">
        <f t="shared" si="68"/>
        <v>23-2016031423-15_37_19</v>
      </c>
      <c r="B4388" s="11" t="s">
        <v>3442</v>
      </c>
      <c r="C4388" s="11">
        <v>0</v>
      </c>
      <c r="D4388" s="11">
        <v>0</v>
      </c>
      <c r="E4388" s="11">
        <v>0</v>
      </c>
      <c r="F4388" s="11">
        <v>1</v>
      </c>
      <c r="G4388" s="11">
        <v>0</v>
      </c>
      <c r="H4388" s="11">
        <v>0</v>
      </c>
      <c r="I4388" s="11">
        <v>0</v>
      </c>
      <c r="J4388" s="11">
        <v>0</v>
      </c>
      <c r="K4388" s="11">
        <v>0</v>
      </c>
      <c r="L4388" s="11">
        <v>0</v>
      </c>
      <c r="M4388" s="11">
        <v>0</v>
      </c>
      <c r="N4388" s="11">
        <v>0</v>
      </c>
      <c r="O4388" s="11">
        <v>0</v>
      </c>
      <c r="P4388" s="11">
        <v>1</v>
      </c>
      <c r="Q4388" s="11">
        <v>2016031423</v>
      </c>
      <c r="R4388" s="11">
        <v>23</v>
      </c>
    </row>
    <row r="4389" spans="1:18">
      <c r="A4389" t="str">
        <f t="shared" si="68"/>
        <v>23-2016031423-15_42_19</v>
      </c>
      <c r="B4389" s="11" t="s">
        <v>3443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1</v>
      </c>
      <c r="O4389" s="11">
        <v>0</v>
      </c>
      <c r="P4389" s="11">
        <v>0</v>
      </c>
      <c r="Q4389" s="11">
        <v>2016031423</v>
      </c>
      <c r="R4389" s="11">
        <v>23</v>
      </c>
    </row>
    <row r="4390" spans="1:18">
      <c r="A4390" t="str">
        <f t="shared" si="68"/>
        <v>23-2016031423-15_47_18</v>
      </c>
      <c r="B4390" s="11" t="s">
        <v>3444</v>
      </c>
      <c r="C4390" s="11">
        <v>0</v>
      </c>
      <c r="D4390" s="11">
        <v>0</v>
      </c>
      <c r="E4390" s="11">
        <v>0</v>
      </c>
      <c r="F4390" s="11">
        <v>1</v>
      </c>
      <c r="G4390" s="11">
        <v>0</v>
      </c>
      <c r="H4390" s="11">
        <v>0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1">
        <v>0</v>
      </c>
      <c r="O4390" s="11">
        <v>0</v>
      </c>
      <c r="P4390" s="11">
        <v>1</v>
      </c>
      <c r="Q4390" s="11">
        <v>2016031423</v>
      </c>
      <c r="R4390" s="11">
        <v>23</v>
      </c>
    </row>
    <row r="4391" spans="1:18">
      <c r="A4391" t="str">
        <f t="shared" si="68"/>
        <v>23-2016031423-15_52_18</v>
      </c>
      <c r="B4391" s="11" t="s">
        <v>3445</v>
      </c>
      <c r="C4391" s="11">
        <v>0</v>
      </c>
      <c r="D4391" s="11">
        <v>0</v>
      </c>
      <c r="E4391" s="11">
        <v>0</v>
      </c>
      <c r="F4391" s="11">
        <v>1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1</v>
      </c>
      <c r="Q4391" s="11">
        <v>2016031423</v>
      </c>
      <c r="R4391" s="11">
        <v>23</v>
      </c>
    </row>
    <row r="4392" spans="1:18">
      <c r="A4392" t="str">
        <f t="shared" si="68"/>
        <v>23-2016031423-16_33_39</v>
      </c>
      <c r="B4392" s="11" t="s">
        <v>3446</v>
      </c>
      <c r="C4392" s="11">
        <v>0</v>
      </c>
      <c r="D4392" s="11">
        <v>0</v>
      </c>
      <c r="E4392" s="11">
        <v>0</v>
      </c>
      <c r="F4392" s="11">
        <v>0</v>
      </c>
      <c r="G4392" s="11">
        <v>0</v>
      </c>
      <c r="H4392" s="11">
        <v>0</v>
      </c>
      <c r="I4392" s="11">
        <v>0</v>
      </c>
      <c r="J4392" s="11">
        <v>0</v>
      </c>
      <c r="K4392" s="11">
        <v>0</v>
      </c>
      <c r="L4392" s="11">
        <v>0</v>
      </c>
      <c r="M4392" s="11">
        <v>0</v>
      </c>
      <c r="N4392" s="11">
        <v>1</v>
      </c>
      <c r="O4392" s="11">
        <v>0</v>
      </c>
      <c r="P4392" s="11">
        <v>0</v>
      </c>
      <c r="Q4392" s="11">
        <v>2016031423</v>
      </c>
      <c r="R4392" s="11">
        <v>23</v>
      </c>
    </row>
    <row r="4393" spans="1:18">
      <c r="A4393" t="str">
        <f t="shared" si="68"/>
        <v>23-2016031423-16_38_39</v>
      </c>
      <c r="B4393" s="11" t="s">
        <v>3447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1</v>
      </c>
      <c r="O4393" s="11">
        <v>0</v>
      </c>
      <c r="P4393" s="11">
        <v>0</v>
      </c>
      <c r="Q4393" s="11">
        <v>2016031423</v>
      </c>
      <c r="R4393" s="11">
        <v>23</v>
      </c>
    </row>
    <row r="4394" spans="1:18">
      <c r="A4394" t="str">
        <f t="shared" si="68"/>
        <v>23-2016031423-16_43_39</v>
      </c>
      <c r="B4394" s="11" t="s">
        <v>3448</v>
      </c>
      <c r="C4394" s="11">
        <v>0</v>
      </c>
      <c r="D4394" s="11">
        <v>0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0</v>
      </c>
      <c r="L4394" s="11">
        <v>0</v>
      </c>
      <c r="M4394" s="11">
        <v>0</v>
      </c>
      <c r="N4394" s="11">
        <v>1</v>
      </c>
      <c r="O4394" s="11">
        <v>0</v>
      </c>
      <c r="P4394" s="11">
        <v>0</v>
      </c>
      <c r="Q4394" s="11">
        <v>2016031423</v>
      </c>
      <c r="R4394" s="11">
        <v>23</v>
      </c>
    </row>
    <row r="4395" spans="1:18">
      <c r="A4395" t="str">
        <f t="shared" si="68"/>
        <v>23-2016031423-16_48_38</v>
      </c>
      <c r="B4395" s="11" t="s">
        <v>2046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1</v>
      </c>
      <c r="O4395" s="11">
        <v>0</v>
      </c>
      <c r="P4395" s="11">
        <v>0</v>
      </c>
      <c r="Q4395" s="11">
        <v>2016031423</v>
      </c>
      <c r="R4395" s="11">
        <v>23</v>
      </c>
    </row>
    <row r="4396" spans="1:18">
      <c r="A4396" t="str">
        <f t="shared" si="68"/>
        <v>23-2016031423-16_53_38</v>
      </c>
      <c r="B4396" s="11" t="s">
        <v>2047</v>
      </c>
      <c r="C4396" s="11">
        <v>0</v>
      </c>
      <c r="D4396" s="11">
        <v>0</v>
      </c>
      <c r="E4396" s="11">
        <v>0</v>
      </c>
      <c r="F4396" s="11">
        <v>0</v>
      </c>
      <c r="G4396" s="11">
        <v>0</v>
      </c>
      <c r="H4396" s="11">
        <v>0</v>
      </c>
      <c r="I4396" s="11">
        <v>0</v>
      </c>
      <c r="J4396" s="11">
        <v>0</v>
      </c>
      <c r="K4396" s="11">
        <v>0</v>
      </c>
      <c r="L4396" s="11">
        <v>0</v>
      </c>
      <c r="M4396" s="11">
        <v>0</v>
      </c>
      <c r="N4396" s="11">
        <v>1</v>
      </c>
      <c r="O4396" s="11">
        <v>0</v>
      </c>
      <c r="P4396" s="11">
        <v>0</v>
      </c>
      <c r="Q4396" s="11">
        <v>2016031423</v>
      </c>
      <c r="R4396" s="11">
        <v>23</v>
      </c>
    </row>
    <row r="4397" spans="1:18">
      <c r="A4397" t="str">
        <f t="shared" si="68"/>
        <v>23-2016031423-16_58_38</v>
      </c>
      <c r="B4397" s="11" t="s">
        <v>3449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1</v>
      </c>
      <c r="O4397" s="11">
        <v>0</v>
      </c>
      <c r="P4397" s="11">
        <v>0</v>
      </c>
      <c r="Q4397" s="11">
        <v>2016031423</v>
      </c>
      <c r="R4397" s="11">
        <v>23</v>
      </c>
    </row>
    <row r="4398" spans="1:18">
      <c r="A4398" t="str">
        <f t="shared" si="68"/>
        <v>23-2016031423-17_03_38</v>
      </c>
      <c r="B4398" s="11" t="s">
        <v>3450</v>
      </c>
      <c r="C4398" s="11">
        <v>0</v>
      </c>
      <c r="D4398" s="11">
        <v>0</v>
      </c>
      <c r="E4398" s="11">
        <v>0</v>
      </c>
      <c r="F4398" s="11">
        <v>0</v>
      </c>
      <c r="G4398" s="11">
        <v>0</v>
      </c>
      <c r="H4398" s="11">
        <v>0</v>
      </c>
      <c r="I4398" s="11">
        <v>0</v>
      </c>
      <c r="J4398" s="11">
        <v>0</v>
      </c>
      <c r="K4398" s="11">
        <v>0</v>
      </c>
      <c r="L4398" s="11">
        <v>0</v>
      </c>
      <c r="M4398" s="11">
        <v>0</v>
      </c>
      <c r="N4398" s="11">
        <v>1</v>
      </c>
      <c r="O4398" s="11">
        <v>0</v>
      </c>
      <c r="P4398" s="11">
        <v>0</v>
      </c>
      <c r="Q4398" s="11">
        <v>2016031423</v>
      </c>
      <c r="R4398" s="11">
        <v>23</v>
      </c>
    </row>
    <row r="4399" spans="1:18">
      <c r="A4399" t="str">
        <f t="shared" si="68"/>
        <v>23-2016031423-17_08_38</v>
      </c>
      <c r="B4399" s="11" t="s">
        <v>3451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1</v>
      </c>
      <c r="O4399" s="11">
        <v>0</v>
      </c>
      <c r="P4399" s="11">
        <v>0</v>
      </c>
      <c r="Q4399" s="11">
        <v>2016031423</v>
      </c>
      <c r="R4399" s="11">
        <v>23</v>
      </c>
    </row>
    <row r="4400" spans="1:18">
      <c r="A4400" t="str">
        <f t="shared" si="68"/>
        <v>23-2016031423-17_13_37</v>
      </c>
      <c r="B4400" s="11" t="s">
        <v>3452</v>
      </c>
      <c r="C4400" s="11">
        <v>0</v>
      </c>
      <c r="D4400" s="11">
        <v>0</v>
      </c>
      <c r="E4400" s="11">
        <v>0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0</v>
      </c>
      <c r="L4400" s="11">
        <v>0</v>
      </c>
      <c r="M4400" s="11">
        <v>0</v>
      </c>
      <c r="N4400" s="11">
        <v>1</v>
      </c>
      <c r="O4400" s="11">
        <v>0</v>
      </c>
      <c r="P4400" s="11">
        <v>0</v>
      </c>
      <c r="Q4400" s="11">
        <v>2016031423</v>
      </c>
      <c r="R4400" s="11">
        <v>23</v>
      </c>
    </row>
    <row r="4401" spans="1:18">
      <c r="A4401" t="str">
        <f t="shared" si="68"/>
        <v>23-2016031423-17_18_37</v>
      </c>
      <c r="B4401" s="11" t="s">
        <v>3453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1</v>
      </c>
      <c r="O4401" s="11">
        <v>0</v>
      </c>
      <c r="P4401" s="11">
        <v>0</v>
      </c>
      <c r="Q4401" s="11">
        <v>2016031423</v>
      </c>
      <c r="R4401" s="11">
        <v>23</v>
      </c>
    </row>
    <row r="4402" spans="1:18">
      <c r="A4402" t="str">
        <f t="shared" si="68"/>
        <v>23-2016031423-17_23_37</v>
      </c>
      <c r="B4402" s="11" t="s">
        <v>3454</v>
      </c>
      <c r="C4402" s="11">
        <v>0</v>
      </c>
      <c r="D4402" s="11">
        <v>0</v>
      </c>
      <c r="E4402" s="11">
        <v>0</v>
      </c>
      <c r="F4402" s="11">
        <v>0</v>
      </c>
      <c r="G4402" s="11">
        <v>0</v>
      </c>
      <c r="H4402" s="11">
        <v>0</v>
      </c>
      <c r="I4402" s="11">
        <v>0</v>
      </c>
      <c r="J4402" s="11">
        <v>0</v>
      </c>
      <c r="K4402" s="11">
        <v>0</v>
      </c>
      <c r="L4402" s="11">
        <v>0</v>
      </c>
      <c r="M4402" s="11">
        <v>0</v>
      </c>
      <c r="N4402" s="11">
        <v>1</v>
      </c>
      <c r="O4402" s="11">
        <v>0</v>
      </c>
      <c r="P4402" s="11">
        <v>0</v>
      </c>
      <c r="Q4402" s="11">
        <v>2016031423</v>
      </c>
      <c r="R4402" s="11">
        <v>23</v>
      </c>
    </row>
    <row r="4403" spans="1:18">
      <c r="A4403" t="str">
        <f t="shared" si="68"/>
        <v>23-2016031423-17_28_36</v>
      </c>
      <c r="B4403" s="11" t="s">
        <v>3455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1</v>
      </c>
      <c r="O4403" s="11">
        <v>0</v>
      </c>
      <c r="P4403" s="11">
        <v>0</v>
      </c>
      <c r="Q4403" s="11">
        <v>2016031423</v>
      </c>
      <c r="R4403" s="11">
        <v>23</v>
      </c>
    </row>
    <row r="4404" spans="1:18">
      <c r="A4404" t="str">
        <f t="shared" si="68"/>
        <v>23-2016031423-17_33_36</v>
      </c>
      <c r="B4404" s="11" t="s">
        <v>3456</v>
      </c>
      <c r="C4404" s="11">
        <v>0</v>
      </c>
      <c r="D4404" s="11">
        <v>0</v>
      </c>
      <c r="E4404" s="11">
        <v>0</v>
      </c>
      <c r="F4404" s="11">
        <v>0</v>
      </c>
      <c r="G4404" s="11">
        <v>0</v>
      </c>
      <c r="H4404" s="11">
        <v>0</v>
      </c>
      <c r="I4404" s="11">
        <v>0</v>
      </c>
      <c r="J4404" s="11">
        <v>0</v>
      </c>
      <c r="K4404" s="11">
        <v>0</v>
      </c>
      <c r="L4404" s="11">
        <v>0</v>
      </c>
      <c r="M4404" s="11">
        <v>0</v>
      </c>
      <c r="N4404" s="11">
        <v>1</v>
      </c>
      <c r="O4404" s="11">
        <v>0</v>
      </c>
      <c r="P4404" s="11">
        <v>0</v>
      </c>
      <c r="Q4404" s="11">
        <v>2016031423</v>
      </c>
      <c r="R4404" s="11">
        <v>23</v>
      </c>
    </row>
    <row r="4405" spans="1:18">
      <c r="A4405" t="str">
        <f t="shared" si="68"/>
        <v>23-2016031423-17_38_36</v>
      </c>
      <c r="B4405" s="11" t="s">
        <v>3457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1</v>
      </c>
      <c r="O4405" s="11">
        <v>0</v>
      </c>
      <c r="P4405" s="11">
        <v>0</v>
      </c>
      <c r="Q4405" s="11">
        <v>2016031423</v>
      </c>
      <c r="R4405" s="11">
        <v>23</v>
      </c>
    </row>
    <row r="4406" spans="1:18">
      <c r="A4406" t="str">
        <f t="shared" si="68"/>
        <v>23-2016031423-17_43_36</v>
      </c>
      <c r="B4406" s="11" t="s">
        <v>3458</v>
      </c>
      <c r="C4406" s="11">
        <v>0</v>
      </c>
      <c r="D4406" s="11">
        <v>0</v>
      </c>
      <c r="E4406" s="11">
        <v>0</v>
      </c>
      <c r="F4406" s="11">
        <v>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1</v>
      </c>
      <c r="O4406" s="11">
        <v>0</v>
      </c>
      <c r="P4406" s="11">
        <v>0</v>
      </c>
      <c r="Q4406" s="11">
        <v>2016031423</v>
      </c>
      <c r="R4406" s="11">
        <v>23</v>
      </c>
    </row>
    <row r="4407" spans="1:18">
      <c r="A4407" t="str">
        <f t="shared" si="68"/>
        <v>23-2016031423-17_48_35</v>
      </c>
      <c r="B4407" s="11" t="s">
        <v>3459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1</v>
      </c>
      <c r="O4407" s="11">
        <v>0</v>
      </c>
      <c r="P4407" s="11">
        <v>0</v>
      </c>
      <c r="Q4407" s="11">
        <v>2016031423</v>
      </c>
      <c r="R4407" s="11">
        <v>23</v>
      </c>
    </row>
    <row r="4408" spans="1:18">
      <c r="A4408" t="str">
        <f t="shared" si="68"/>
        <v>23-2016031423-17_53_35</v>
      </c>
      <c r="B4408" s="11" t="s">
        <v>3460</v>
      </c>
      <c r="C4408" s="11">
        <v>0</v>
      </c>
      <c r="D4408" s="11">
        <v>0</v>
      </c>
      <c r="E4408" s="11">
        <v>0</v>
      </c>
      <c r="F4408" s="11">
        <v>0</v>
      </c>
      <c r="G4408" s="11">
        <v>0</v>
      </c>
      <c r="H4408" s="11">
        <v>0</v>
      </c>
      <c r="I4408" s="11">
        <v>0</v>
      </c>
      <c r="J4408" s="11">
        <v>0</v>
      </c>
      <c r="K4408" s="11">
        <v>0</v>
      </c>
      <c r="L4408" s="11">
        <v>0</v>
      </c>
      <c r="M4408" s="11">
        <v>0</v>
      </c>
      <c r="N4408" s="11">
        <v>1</v>
      </c>
      <c r="O4408" s="11">
        <v>0</v>
      </c>
      <c r="P4408" s="11">
        <v>0</v>
      </c>
      <c r="Q4408" s="11">
        <v>2016031423</v>
      </c>
      <c r="R4408" s="11">
        <v>23</v>
      </c>
    </row>
    <row r="4409" spans="1:18">
      <c r="A4409" t="str">
        <f t="shared" si="68"/>
        <v>23-2016031423-17_58_35</v>
      </c>
      <c r="B4409" s="11" t="s">
        <v>3461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1</v>
      </c>
      <c r="N4409" s="11">
        <v>0</v>
      </c>
      <c r="O4409" s="11">
        <v>0</v>
      </c>
      <c r="P4409" s="11">
        <v>1</v>
      </c>
      <c r="Q4409" s="11">
        <v>2016031423</v>
      </c>
      <c r="R4409" s="11">
        <v>23</v>
      </c>
    </row>
    <row r="4410" spans="1:18">
      <c r="A4410" t="str">
        <f t="shared" si="68"/>
        <v>23-2016031423-18_03_35</v>
      </c>
      <c r="B4410" s="11" t="s">
        <v>3462</v>
      </c>
      <c r="C4410" s="11">
        <v>0</v>
      </c>
      <c r="D4410" s="11">
        <v>0</v>
      </c>
      <c r="E4410" s="11">
        <v>0</v>
      </c>
      <c r="F4410" s="11">
        <v>0</v>
      </c>
      <c r="G4410" s="11">
        <v>0</v>
      </c>
      <c r="H4410" s="11">
        <v>0</v>
      </c>
      <c r="I4410" s="11">
        <v>0</v>
      </c>
      <c r="J4410" s="11">
        <v>0</v>
      </c>
      <c r="K4410" s="11">
        <v>0</v>
      </c>
      <c r="L4410" s="11">
        <v>0</v>
      </c>
      <c r="M4410" s="11">
        <v>0</v>
      </c>
      <c r="N4410" s="11">
        <v>1</v>
      </c>
      <c r="O4410" s="11">
        <v>0</v>
      </c>
      <c r="P4410" s="11">
        <v>0</v>
      </c>
      <c r="Q4410" s="11">
        <v>2016031423</v>
      </c>
      <c r="R4410" s="11">
        <v>23</v>
      </c>
    </row>
    <row r="4411" spans="1:18">
      <c r="A4411" t="str">
        <f t="shared" si="68"/>
        <v>23-2016031423-18_08_34</v>
      </c>
      <c r="B4411" s="11" t="s">
        <v>3463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1</v>
      </c>
      <c r="O4411" s="11">
        <v>0</v>
      </c>
      <c r="P4411" s="11">
        <v>0</v>
      </c>
      <c r="Q4411" s="11">
        <v>2016031423</v>
      </c>
      <c r="R4411" s="11">
        <v>23</v>
      </c>
    </row>
    <row r="4412" spans="1:18">
      <c r="A4412" t="str">
        <f t="shared" si="68"/>
        <v>23-2016031423-18_13_34</v>
      </c>
      <c r="B4412" s="11" t="s">
        <v>3464</v>
      </c>
      <c r="C4412" s="11">
        <v>0</v>
      </c>
      <c r="D4412" s="11">
        <v>0</v>
      </c>
      <c r="E4412" s="11">
        <v>0</v>
      </c>
      <c r="F4412" s="11">
        <v>0</v>
      </c>
      <c r="G4412" s="11">
        <v>0</v>
      </c>
      <c r="H4412" s="11">
        <v>0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>
        <v>1</v>
      </c>
      <c r="O4412" s="11">
        <v>0</v>
      </c>
      <c r="P4412" s="11">
        <v>0</v>
      </c>
      <c r="Q4412" s="11">
        <v>2016031423</v>
      </c>
      <c r="R4412" s="11">
        <v>23</v>
      </c>
    </row>
    <row r="4413" spans="1:18">
      <c r="A4413" t="str">
        <f t="shared" si="68"/>
        <v>23-2016031423-18_18_34</v>
      </c>
      <c r="B4413" s="11" t="s">
        <v>3465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1</v>
      </c>
      <c r="O4413" s="11">
        <v>0</v>
      </c>
      <c r="P4413" s="11">
        <v>0</v>
      </c>
      <c r="Q4413" s="11">
        <v>2016031423</v>
      </c>
      <c r="R4413" s="11">
        <v>23</v>
      </c>
    </row>
    <row r="4414" spans="1:18">
      <c r="A4414" t="str">
        <f t="shared" si="68"/>
        <v>23-2016031423-18_23_34</v>
      </c>
      <c r="B4414" s="11" t="s">
        <v>3466</v>
      </c>
      <c r="C4414" s="11">
        <v>0</v>
      </c>
      <c r="D4414" s="11">
        <v>0</v>
      </c>
      <c r="E4414" s="11">
        <v>0</v>
      </c>
      <c r="F4414" s="11">
        <v>0</v>
      </c>
      <c r="G4414" s="11">
        <v>0</v>
      </c>
      <c r="H4414" s="11">
        <v>0</v>
      </c>
      <c r="I4414" s="11">
        <v>0</v>
      </c>
      <c r="J4414" s="11">
        <v>0</v>
      </c>
      <c r="K4414" s="11">
        <v>0</v>
      </c>
      <c r="L4414" s="11">
        <v>0</v>
      </c>
      <c r="M4414" s="11">
        <v>0</v>
      </c>
      <c r="N4414" s="11">
        <v>1</v>
      </c>
      <c r="O4414" s="11">
        <v>0</v>
      </c>
      <c r="P4414" s="11">
        <v>0</v>
      </c>
      <c r="Q4414" s="11">
        <v>2016031423</v>
      </c>
      <c r="R4414" s="11">
        <v>23</v>
      </c>
    </row>
    <row r="4415" spans="1:18">
      <c r="A4415" t="str">
        <f t="shared" si="68"/>
        <v>23-2016031423-18_28_33</v>
      </c>
      <c r="B4415" s="11" t="s">
        <v>3467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1</v>
      </c>
      <c r="O4415" s="11">
        <v>0</v>
      </c>
      <c r="P4415" s="11">
        <v>0</v>
      </c>
      <c r="Q4415" s="11">
        <v>2016031423</v>
      </c>
      <c r="R4415" s="11">
        <v>23</v>
      </c>
    </row>
    <row r="4416" spans="1:18">
      <c r="A4416" t="str">
        <f t="shared" si="68"/>
        <v>23-2016031423-18_33_33</v>
      </c>
      <c r="B4416" s="11" t="s">
        <v>3468</v>
      </c>
      <c r="C4416" s="11">
        <v>0</v>
      </c>
      <c r="D4416" s="11">
        <v>0</v>
      </c>
      <c r="E4416" s="11">
        <v>0</v>
      </c>
      <c r="F4416" s="11">
        <v>0</v>
      </c>
      <c r="G4416" s="11">
        <v>0</v>
      </c>
      <c r="H4416" s="11">
        <v>0</v>
      </c>
      <c r="I4416" s="11">
        <v>0</v>
      </c>
      <c r="J4416" s="11">
        <v>0</v>
      </c>
      <c r="K4416" s="11">
        <v>0</v>
      </c>
      <c r="L4416" s="11">
        <v>0</v>
      </c>
      <c r="M4416" s="11">
        <v>0</v>
      </c>
      <c r="N4416" s="11">
        <v>1</v>
      </c>
      <c r="O4416" s="11">
        <v>0</v>
      </c>
      <c r="P4416" s="11">
        <v>0</v>
      </c>
      <c r="Q4416" s="11">
        <v>2016031423</v>
      </c>
      <c r="R4416" s="11">
        <v>23</v>
      </c>
    </row>
    <row r="4417" spans="1:18">
      <c r="A4417" t="str">
        <f t="shared" si="68"/>
        <v>23-2016031423-18_38_33</v>
      </c>
      <c r="B4417" s="11" t="s">
        <v>3469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1</v>
      </c>
      <c r="O4417" s="11">
        <v>0</v>
      </c>
      <c r="P4417" s="11">
        <v>0</v>
      </c>
      <c r="Q4417" s="11">
        <v>2016031423</v>
      </c>
      <c r="R4417" s="11">
        <v>23</v>
      </c>
    </row>
    <row r="4418" spans="1:18">
      <c r="A4418" t="str">
        <f t="shared" ref="A4418:A4481" si="69">R4418&amp;"-"&amp;Q4418&amp;"-"&amp;B4418</f>
        <v>23-2016031423-18_43_33</v>
      </c>
      <c r="B4418" s="11" t="s">
        <v>3470</v>
      </c>
      <c r="C4418" s="11">
        <v>0</v>
      </c>
      <c r="D4418" s="11">
        <v>0</v>
      </c>
      <c r="E4418" s="11">
        <v>0</v>
      </c>
      <c r="F4418" s="11">
        <v>0</v>
      </c>
      <c r="G4418" s="11">
        <v>0</v>
      </c>
      <c r="H4418" s="11">
        <v>0</v>
      </c>
      <c r="I4418" s="11">
        <v>0</v>
      </c>
      <c r="J4418" s="11">
        <v>0</v>
      </c>
      <c r="K4418" s="11">
        <v>0</v>
      </c>
      <c r="L4418" s="11">
        <v>0</v>
      </c>
      <c r="M4418" s="11">
        <v>0</v>
      </c>
      <c r="N4418" s="11">
        <v>1</v>
      </c>
      <c r="O4418" s="11">
        <v>0</v>
      </c>
      <c r="P4418" s="11">
        <v>0</v>
      </c>
      <c r="Q4418" s="11">
        <v>2016031423</v>
      </c>
      <c r="R4418" s="11">
        <v>23</v>
      </c>
    </row>
    <row r="4419" spans="1:18">
      <c r="A4419" t="str">
        <f t="shared" si="69"/>
        <v>23-2016031423-18_48_32</v>
      </c>
      <c r="B4419" s="11" t="s">
        <v>3471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1</v>
      </c>
      <c r="O4419" s="11">
        <v>0</v>
      </c>
      <c r="P4419" s="11">
        <v>0</v>
      </c>
      <c r="Q4419" s="11">
        <v>2016031423</v>
      </c>
      <c r="R4419" s="11">
        <v>23</v>
      </c>
    </row>
    <row r="4420" spans="1:18">
      <c r="A4420" t="str">
        <f t="shared" si="69"/>
        <v>23-2016031423-18_53_32</v>
      </c>
      <c r="B4420" s="11" t="s">
        <v>3472</v>
      </c>
      <c r="C4420" s="11">
        <v>0</v>
      </c>
      <c r="D4420" s="11">
        <v>0</v>
      </c>
      <c r="E4420" s="11">
        <v>0</v>
      </c>
      <c r="F4420" s="11">
        <v>0</v>
      </c>
      <c r="G4420" s="11">
        <v>0</v>
      </c>
      <c r="H4420" s="11">
        <v>0</v>
      </c>
      <c r="I4420" s="11">
        <v>0</v>
      </c>
      <c r="J4420" s="11">
        <v>0</v>
      </c>
      <c r="K4420" s="11">
        <v>0</v>
      </c>
      <c r="L4420" s="11">
        <v>0</v>
      </c>
      <c r="M4420" s="11">
        <v>0</v>
      </c>
      <c r="N4420" s="11">
        <v>1</v>
      </c>
      <c r="O4420" s="11">
        <v>0</v>
      </c>
      <c r="P4420" s="11">
        <v>0</v>
      </c>
      <c r="Q4420" s="11">
        <v>2016031423</v>
      </c>
      <c r="R4420" s="11">
        <v>23</v>
      </c>
    </row>
    <row r="4421" spans="1:18">
      <c r="A4421" t="str">
        <f t="shared" si="69"/>
        <v>23-2016031423-18_58_32</v>
      </c>
      <c r="B4421" s="11" t="s">
        <v>3473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1</v>
      </c>
      <c r="O4421" s="11">
        <v>0</v>
      </c>
      <c r="P4421" s="11">
        <v>0</v>
      </c>
      <c r="Q4421" s="11">
        <v>2016031423</v>
      </c>
      <c r="R4421" s="11">
        <v>23</v>
      </c>
    </row>
    <row r="4422" spans="1:18">
      <c r="A4422" t="str">
        <f t="shared" si="69"/>
        <v>23-2016031423-19_03_32</v>
      </c>
      <c r="B4422" s="11" t="s">
        <v>3474</v>
      </c>
      <c r="C4422" s="11">
        <v>0</v>
      </c>
      <c r="D4422" s="11">
        <v>0</v>
      </c>
      <c r="E4422" s="11">
        <v>0</v>
      </c>
      <c r="F4422" s="11">
        <v>0</v>
      </c>
      <c r="G4422" s="11">
        <v>0</v>
      </c>
      <c r="H4422" s="11">
        <v>0</v>
      </c>
      <c r="I4422" s="11">
        <v>0</v>
      </c>
      <c r="J4422" s="11">
        <v>0</v>
      </c>
      <c r="K4422" s="11">
        <v>0</v>
      </c>
      <c r="L4422" s="11">
        <v>0</v>
      </c>
      <c r="M4422" s="11">
        <v>0</v>
      </c>
      <c r="N4422" s="11">
        <v>1</v>
      </c>
      <c r="O4422" s="11">
        <v>0</v>
      </c>
      <c r="P4422" s="11">
        <v>0</v>
      </c>
      <c r="Q4422" s="11">
        <v>2016031423</v>
      </c>
      <c r="R4422" s="11">
        <v>23</v>
      </c>
    </row>
    <row r="4423" spans="1:18">
      <c r="A4423" t="str">
        <f t="shared" si="69"/>
        <v>23-2016031423-19_08_31</v>
      </c>
      <c r="B4423" s="11" t="s">
        <v>3475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1</v>
      </c>
      <c r="O4423" s="11">
        <v>0</v>
      </c>
      <c r="P4423" s="11">
        <v>0</v>
      </c>
      <c r="Q4423" s="11">
        <v>2016031423</v>
      </c>
      <c r="R4423" s="11">
        <v>23</v>
      </c>
    </row>
    <row r="4424" spans="1:18">
      <c r="A4424" t="str">
        <f t="shared" si="69"/>
        <v>23-2016031423-19_13_31</v>
      </c>
      <c r="B4424" s="11" t="s">
        <v>3476</v>
      </c>
      <c r="C4424" s="11">
        <v>0</v>
      </c>
      <c r="D4424" s="11">
        <v>0</v>
      </c>
      <c r="E4424" s="11">
        <v>0</v>
      </c>
      <c r="F4424" s="11">
        <v>0</v>
      </c>
      <c r="G4424" s="11">
        <v>0</v>
      </c>
      <c r="H4424" s="11">
        <v>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1">
        <v>1</v>
      </c>
      <c r="O4424" s="11">
        <v>0</v>
      </c>
      <c r="P4424" s="11">
        <v>0</v>
      </c>
      <c r="Q4424" s="11">
        <v>2016031423</v>
      </c>
      <c r="R4424" s="11">
        <v>23</v>
      </c>
    </row>
    <row r="4425" spans="1:18">
      <c r="A4425" t="str">
        <f t="shared" si="69"/>
        <v>23-2016031423-19_18_31</v>
      </c>
      <c r="B4425" s="11" t="s">
        <v>3477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1</v>
      </c>
      <c r="O4425" s="11">
        <v>0</v>
      </c>
      <c r="P4425" s="11">
        <v>0</v>
      </c>
      <c r="Q4425" s="11">
        <v>2016031423</v>
      </c>
      <c r="R4425" s="11">
        <v>23</v>
      </c>
    </row>
    <row r="4426" spans="1:18">
      <c r="A4426" t="str">
        <f t="shared" si="69"/>
        <v>23-2016031423-19_19_51</v>
      </c>
      <c r="B4426" s="11" t="s">
        <v>3478</v>
      </c>
      <c r="C4426" s="11">
        <v>0</v>
      </c>
      <c r="D4426" s="11">
        <v>0</v>
      </c>
      <c r="E4426" s="11">
        <v>0</v>
      </c>
      <c r="F4426" s="11">
        <v>0</v>
      </c>
      <c r="G4426" s="11">
        <v>0</v>
      </c>
      <c r="H4426" s="11">
        <v>0</v>
      </c>
      <c r="I4426" s="11">
        <v>0</v>
      </c>
      <c r="J4426" s="11">
        <v>0</v>
      </c>
      <c r="K4426" s="11">
        <v>0</v>
      </c>
      <c r="L4426" s="11">
        <v>0</v>
      </c>
      <c r="M4426" s="11">
        <v>0</v>
      </c>
      <c r="N4426" s="11">
        <v>1</v>
      </c>
      <c r="O4426" s="11">
        <v>0</v>
      </c>
      <c r="P4426" s="11">
        <v>0</v>
      </c>
      <c r="Q4426" s="11">
        <v>2016031423</v>
      </c>
      <c r="R4426" s="11">
        <v>23</v>
      </c>
    </row>
    <row r="4427" spans="1:18">
      <c r="A4427" t="str">
        <f t="shared" si="69"/>
        <v>23-2016031423-19_24_50</v>
      </c>
      <c r="B4427" s="11" t="s">
        <v>3479</v>
      </c>
      <c r="C4427" s="11">
        <v>0</v>
      </c>
      <c r="D4427" s="11">
        <v>0</v>
      </c>
      <c r="E4427" s="11">
        <v>0</v>
      </c>
      <c r="F4427" s="11">
        <v>1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1</v>
      </c>
      <c r="Q4427" s="11">
        <v>2016031423</v>
      </c>
      <c r="R4427" s="11">
        <v>23</v>
      </c>
    </row>
    <row r="4428" spans="1:18">
      <c r="A4428" t="str">
        <f t="shared" si="69"/>
        <v>23-2016031423-19_29_50</v>
      </c>
      <c r="B4428" s="11" t="s">
        <v>3481</v>
      </c>
      <c r="C4428" s="11">
        <v>0</v>
      </c>
      <c r="D4428" s="11">
        <v>0</v>
      </c>
      <c r="E4428" s="11">
        <v>0</v>
      </c>
      <c r="F4428" s="11">
        <v>1</v>
      </c>
      <c r="G4428" s="11">
        <v>0</v>
      </c>
      <c r="H4428" s="11">
        <v>0</v>
      </c>
      <c r="I4428" s="11">
        <v>0</v>
      </c>
      <c r="J4428" s="11">
        <v>0</v>
      </c>
      <c r="K4428" s="11">
        <v>0</v>
      </c>
      <c r="L4428" s="11">
        <v>0</v>
      </c>
      <c r="M4428" s="11">
        <v>0</v>
      </c>
      <c r="N4428" s="11">
        <v>0</v>
      </c>
      <c r="O4428" s="11">
        <v>0</v>
      </c>
      <c r="P4428" s="11">
        <v>1</v>
      </c>
      <c r="Q4428" s="11">
        <v>2016031423</v>
      </c>
      <c r="R4428" s="11">
        <v>23</v>
      </c>
    </row>
    <row r="4429" spans="1:18">
      <c r="A4429" t="str">
        <f t="shared" si="69"/>
        <v>23-2016031423-19_34_50</v>
      </c>
      <c r="B4429" s="11" t="s">
        <v>3482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1</v>
      </c>
      <c r="O4429" s="11">
        <v>0</v>
      </c>
      <c r="P4429" s="11">
        <v>0</v>
      </c>
      <c r="Q4429" s="11">
        <v>2016031423</v>
      </c>
      <c r="R4429" s="11">
        <v>23</v>
      </c>
    </row>
    <row r="4430" spans="1:18">
      <c r="A4430" t="str">
        <f t="shared" si="69"/>
        <v>23-2016031423-19_39_50</v>
      </c>
      <c r="B4430" s="11" t="s">
        <v>3483</v>
      </c>
      <c r="C4430" s="11">
        <v>0</v>
      </c>
      <c r="D4430" s="11">
        <v>0</v>
      </c>
      <c r="E4430" s="11">
        <v>0</v>
      </c>
      <c r="F4430" s="11">
        <v>1</v>
      </c>
      <c r="G4430" s="11">
        <v>0</v>
      </c>
      <c r="H4430" s="11">
        <v>0</v>
      </c>
      <c r="I4430" s="11">
        <v>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11">
        <v>0</v>
      </c>
      <c r="P4430" s="11">
        <v>1</v>
      </c>
      <c r="Q4430" s="11">
        <v>2016031423</v>
      </c>
      <c r="R4430" s="11">
        <v>23</v>
      </c>
    </row>
    <row r="4431" spans="1:18">
      <c r="A4431" t="str">
        <f t="shared" si="69"/>
        <v>23-2016031423-19_44_49</v>
      </c>
      <c r="B4431" s="11" t="s">
        <v>3485</v>
      </c>
      <c r="C4431" s="11">
        <v>0</v>
      </c>
      <c r="D4431" s="11">
        <v>0</v>
      </c>
      <c r="E4431" s="11">
        <v>0</v>
      </c>
      <c r="F4431" s="11">
        <v>1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1</v>
      </c>
      <c r="Q4431" s="11">
        <v>2016031423</v>
      </c>
      <c r="R4431" s="11">
        <v>23</v>
      </c>
    </row>
    <row r="4432" spans="1:18">
      <c r="A4432" t="str">
        <f t="shared" si="69"/>
        <v>23-2016031423-19_49_49</v>
      </c>
      <c r="B4432" s="11" t="s">
        <v>3486</v>
      </c>
      <c r="C4432" s="11">
        <v>0</v>
      </c>
      <c r="D4432" s="11">
        <v>0</v>
      </c>
      <c r="E4432" s="11">
        <v>0</v>
      </c>
      <c r="F4432" s="11">
        <v>1</v>
      </c>
      <c r="G4432" s="11">
        <v>0</v>
      </c>
      <c r="H4432" s="11">
        <v>0</v>
      </c>
      <c r="I4432" s="11">
        <v>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11">
        <v>0</v>
      </c>
      <c r="P4432" s="11">
        <v>1</v>
      </c>
      <c r="Q4432" s="11">
        <v>2016031423</v>
      </c>
      <c r="R4432" s="11">
        <v>23</v>
      </c>
    </row>
    <row r="4433" spans="1:18">
      <c r="A4433" t="str">
        <f t="shared" si="69"/>
        <v>23-2016031423-19_54_49</v>
      </c>
      <c r="B4433" s="11" t="s">
        <v>3489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1</v>
      </c>
      <c r="O4433" s="11">
        <v>0</v>
      </c>
      <c r="P4433" s="11">
        <v>0</v>
      </c>
      <c r="Q4433" s="11">
        <v>2016031423</v>
      </c>
      <c r="R4433" s="11">
        <v>23</v>
      </c>
    </row>
    <row r="4434" spans="1:18">
      <c r="A4434" t="str">
        <f t="shared" si="69"/>
        <v>23-2016031423-19_59_49</v>
      </c>
      <c r="B4434" s="11" t="s">
        <v>3490</v>
      </c>
      <c r="C4434" s="11">
        <v>0</v>
      </c>
      <c r="D4434" s="11">
        <v>0</v>
      </c>
      <c r="E4434" s="11">
        <v>0</v>
      </c>
      <c r="F4434" s="11">
        <v>0</v>
      </c>
      <c r="G4434" s="11">
        <v>0</v>
      </c>
      <c r="H4434" s="11">
        <v>0</v>
      </c>
      <c r="I4434" s="11">
        <v>0</v>
      </c>
      <c r="J4434" s="11">
        <v>0</v>
      </c>
      <c r="K4434" s="11">
        <v>0</v>
      </c>
      <c r="L4434" s="11">
        <v>0</v>
      </c>
      <c r="M4434" s="11">
        <v>0</v>
      </c>
      <c r="N4434" s="11">
        <v>1</v>
      </c>
      <c r="O4434" s="11">
        <v>0</v>
      </c>
      <c r="P4434" s="11">
        <v>0</v>
      </c>
      <c r="Q4434" s="11">
        <v>2016031423</v>
      </c>
      <c r="R4434" s="11">
        <v>23</v>
      </c>
    </row>
    <row r="4435" spans="1:18">
      <c r="A4435" t="str">
        <f t="shared" si="69"/>
        <v>23-2016031423-20_04_48</v>
      </c>
      <c r="B4435" s="11" t="s">
        <v>3491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1</v>
      </c>
      <c r="O4435" s="11">
        <v>0</v>
      </c>
      <c r="P4435" s="11">
        <v>0</v>
      </c>
      <c r="Q4435" s="11">
        <v>2016031423</v>
      </c>
      <c r="R4435" s="11">
        <v>23</v>
      </c>
    </row>
    <row r="4436" spans="1:18">
      <c r="A4436" t="str">
        <f t="shared" si="69"/>
        <v>23-2016031423-20_09_48</v>
      </c>
      <c r="B4436" s="11" t="s">
        <v>3492</v>
      </c>
      <c r="C4436" s="11">
        <v>0</v>
      </c>
      <c r="D4436" s="11">
        <v>0</v>
      </c>
      <c r="E4436" s="11">
        <v>0</v>
      </c>
      <c r="F4436" s="11">
        <v>0</v>
      </c>
      <c r="G4436" s="11">
        <v>0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0</v>
      </c>
      <c r="N4436" s="11">
        <v>1</v>
      </c>
      <c r="O4436" s="11">
        <v>0</v>
      </c>
      <c r="P4436" s="11">
        <v>0</v>
      </c>
      <c r="Q4436" s="11">
        <v>2016031423</v>
      </c>
      <c r="R4436" s="11">
        <v>23</v>
      </c>
    </row>
    <row r="4437" spans="1:18">
      <c r="A4437" t="str">
        <f t="shared" si="69"/>
        <v>23-2016031423-20_14_48</v>
      </c>
      <c r="B4437" s="11" t="s">
        <v>3336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1</v>
      </c>
      <c r="O4437" s="11">
        <v>0</v>
      </c>
      <c r="P4437" s="11">
        <v>0</v>
      </c>
      <c r="Q4437" s="11">
        <v>2016031423</v>
      </c>
      <c r="R4437" s="11">
        <v>23</v>
      </c>
    </row>
    <row r="4438" spans="1:18">
      <c r="A4438" t="str">
        <f t="shared" si="69"/>
        <v>23-2016031423-20_19_48</v>
      </c>
      <c r="B4438" s="11" t="s">
        <v>3337</v>
      </c>
      <c r="C4438" s="11">
        <v>0</v>
      </c>
      <c r="D4438" s="11">
        <v>0</v>
      </c>
      <c r="E4438" s="11">
        <v>0</v>
      </c>
      <c r="F4438" s="11">
        <v>1</v>
      </c>
      <c r="G4438" s="11">
        <v>0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11">
        <v>0</v>
      </c>
      <c r="P4438" s="11">
        <v>1</v>
      </c>
      <c r="Q4438" s="11">
        <v>2016031423</v>
      </c>
      <c r="R4438" s="11">
        <v>23</v>
      </c>
    </row>
    <row r="4439" spans="1:18">
      <c r="A4439" t="str">
        <f t="shared" si="69"/>
        <v>23-2016031423-20_24_47</v>
      </c>
      <c r="B4439" s="11" t="s">
        <v>3494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1</v>
      </c>
      <c r="O4439" s="11">
        <v>0</v>
      </c>
      <c r="P4439" s="11">
        <v>0</v>
      </c>
      <c r="Q4439" s="11">
        <v>2016031423</v>
      </c>
      <c r="R4439" s="11">
        <v>23</v>
      </c>
    </row>
    <row r="4440" spans="1:18">
      <c r="A4440" t="str">
        <f t="shared" si="69"/>
        <v>23-2016031423-20_29_47</v>
      </c>
      <c r="B4440" s="11" t="s">
        <v>3495</v>
      </c>
      <c r="C4440" s="11">
        <v>0</v>
      </c>
      <c r="D4440" s="11">
        <v>0</v>
      </c>
      <c r="E4440" s="11">
        <v>0</v>
      </c>
      <c r="F4440" s="11">
        <v>0</v>
      </c>
      <c r="G4440" s="11">
        <v>0</v>
      </c>
      <c r="H4440" s="11">
        <v>0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1">
        <v>1</v>
      </c>
      <c r="O4440" s="11">
        <v>0</v>
      </c>
      <c r="P4440" s="11">
        <v>0</v>
      </c>
      <c r="Q4440" s="11">
        <v>2016031423</v>
      </c>
      <c r="R4440" s="11">
        <v>23</v>
      </c>
    </row>
    <row r="4441" spans="1:18">
      <c r="A4441" t="str">
        <f t="shared" si="69"/>
        <v>23-2016031423-20_34_47</v>
      </c>
      <c r="B4441" s="11" t="s">
        <v>3496</v>
      </c>
      <c r="C4441" s="11">
        <v>0</v>
      </c>
      <c r="D4441" s="11">
        <v>0</v>
      </c>
      <c r="E4441" s="11">
        <v>0</v>
      </c>
      <c r="F4441" s="11">
        <v>1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1</v>
      </c>
      <c r="Q4441" s="11">
        <v>2016031423</v>
      </c>
      <c r="R4441" s="11">
        <v>23</v>
      </c>
    </row>
    <row r="4442" spans="1:18">
      <c r="A4442" t="str">
        <f t="shared" si="69"/>
        <v>23-2016031423-20_39_47</v>
      </c>
      <c r="B4442" s="11" t="s">
        <v>3498</v>
      </c>
      <c r="C4442" s="11">
        <v>0</v>
      </c>
      <c r="D4442" s="11">
        <v>0</v>
      </c>
      <c r="E4442" s="11">
        <v>0</v>
      </c>
      <c r="F4442" s="11">
        <v>0</v>
      </c>
      <c r="G4442" s="11">
        <v>0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1</v>
      </c>
      <c r="O4442" s="11">
        <v>0</v>
      </c>
      <c r="P4442" s="11">
        <v>0</v>
      </c>
      <c r="Q4442" s="11">
        <v>2016031423</v>
      </c>
      <c r="R4442" s="11">
        <v>23</v>
      </c>
    </row>
    <row r="4443" spans="1:18">
      <c r="A4443" t="str">
        <f t="shared" si="69"/>
        <v>23-2016031423-20_44_46</v>
      </c>
      <c r="B4443" s="11" t="s">
        <v>3499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1</v>
      </c>
      <c r="O4443" s="11">
        <v>0</v>
      </c>
      <c r="P4443" s="11">
        <v>0</v>
      </c>
      <c r="Q4443" s="11">
        <v>2016031423</v>
      </c>
      <c r="R4443" s="11">
        <v>23</v>
      </c>
    </row>
    <row r="4444" spans="1:18">
      <c r="A4444" t="str">
        <f t="shared" si="69"/>
        <v>23-2016031423-20_49_46</v>
      </c>
      <c r="B4444" s="11" t="s">
        <v>3500</v>
      </c>
      <c r="C4444" s="11">
        <v>0</v>
      </c>
      <c r="D4444" s="11">
        <v>0</v>
      </c>
      <c r="E4444" s="11">
        <v>0</v>
      </c>
      <c r="F4444" s="11">
        <v>0</v>
      </c>
      <c r="G4444" s="11">
        <v>0</v>
      </c>
      <c r="H4444" s="11">
        <v>0</v>
      </c>
      <c r="I4444" s="11">
        <v>0</v>
      </c>
      <c r="J4444" s="11">
        <v>0</v>
      </c>
      <c r="K4444" s="11">
        <v>0</v>
      </c>
      <c r="L4444" s="11">
        <v>0</v>
      </c>
      <c r="M4444" s="11">
        <v>0</v>
      </c>
      <c r="N4444" s="11">
        <v>1</v>
      </c>
      <c r="O4444" s="11">
        <v>0</v>
      </c>
      <c r="P4444" s="11">
        <v>0</v>
      </c>
      <c r="Q4444" s="11">
        <v>2016031423</v>
      </c>
      <c r="R4444" s="11">
        <v>23</v>
      </c>
    </row>
    <row r="4445" spans="1:18">
      <c r="A4445" t="str">
        <f t="shared" si="69"/>
        <v>23-2016031423-20_54_46</v>
      </c>
      <c r="B4445" s="11" t="s">
        <v>3501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1</v>
      </c>
      <c r="O4445" s="11">
        <v>0</v>
      </c>
      <c r="P4445" s="11">
        <v>0</v>
      </c>
      <c r="Q4445" s="11">
        <v>2016031423</v>
      </c>
      <c r="R4445" s="11">
        <v>23</v>
      </c>
    </row>
    <row r="4446" spans="1:18">
      <c r="A4446" t="str">
        <f t="shared" si="69"/>
        <v>23-2016031423-20_59_46</v>
      </c>
      <c r="B4446" s="11" t="s">
        <v>3502</v>
      </c>
      <c r="C4446" s="11">
        <v>0</v>
      </c>
      <c r="D4446" s="11">
        <v>0</v>
      </c>
      <c r="E4446" s="11">
        <v>0</v>
      </c>
      <c r="F4446" s="11">
        <v>0</v>
      </c>
      <c r="G4446" s="11">
        <v>0</v>
      </c>
      <c r="H4446" s="11">
        <v>0</v>
      </c>
      <c r="I4446" s="11">
        <v>0</v>
      </c>
      <c r="J4446" s="11">
        <v>0</v>
      </c>
      <c r="K4446" s="11">
        <v>0</v>
      </c>
      <c r="L4446" s="11">
        <v>0</v>
      </c>
      <c r="M4446" s="11">
        <v>0</v>
      </c>
      <c r="N4446" s="11">
        <v>1</v>
      </c>
      <c r="O4446" s="11">
        <v>0</v>
      </c>
      <c r="P4446" s="11">
        <v>0</v>
      </c>
      <c r="Q4446" s="11">
        <v>2016031423</v>
      </c>
      <c r="R4446" s="11">
        <v>23</v>
      </c>
    </row>
    <row r="4447" spans="1:18">
      <c r="A4447" t="str">
        <f t="shared" si="69"/>
        <v>23-2016031423-21_04_45</v>
      </c>
      <c r="B4447" s="11" t="s">
        <v>3503</v>
      </c>
      <c r="C4447" s="11">
        <v>0</v>
      </c>
      <c r="D4447" s="11">
        <v>0</v>
      </c>
      <c r="E4447" s="11">
        <v>0</v>
      </c>
      <c r="F4447" s="11">
        <v>1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1</v>
      </c>
      <c r="Q4447" s="11">
        <v>2016031423</v>
      </c>
      <c r="R4447" s="11">
        <v>23</v>
      </c>
    </row>
    <row r="4448" spans="1:18">
      <c r="A4448" t="str">
        <f t="shared" si="69"/>
        <v>23-2016031423-21_09_45</v>
      </c>
      <c r="B4448" s="11" t="s">
        <v>3504</v>
      </c>
      <c r="C4448" s="11">
        <v>0</v>
      </c>
      <c r="D4448" s="11">
        <v>0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1</v>
      </c>
      <c r="O4448" s="11">
        <v>0</v>
      </c>
      <c r="P4448" s="11">
        <v>0</v>
      </c>
      <c r="Q4448" s="11">
        <v>2016031423</v>
      </c>
      <c r="R4448" s="11">
        <v>23</v>
      </c>
    </row>
    <row r="4449" spans="1:18">
      <c r="A4449" t="str">
        <f t="shared" si="69"/>
        <v>23-2016031423-21_14_45</v>
      </c>
      <c r="B4449" s="11" t="s">
        <v>3505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1</v>
      </c>
      <c r="O4449" s="11">
        <v>0</v>
      </c>
      <c r="P4449" s="11">
        <v>0</v>
      </c>
      <c r="Q4449" s="11">
        <v>2016031423</v>
      </c>
      <c r="R4449" s="11">
        <v>23</v>
      </c>
    </row>
    <row r="4450" spans="1:18">
      <c r="A4450" t="str">
        <f t="shared" si="69"/>
        <v>23-2016031423-21_19_45</v>
      </c>
      <c r="B4450" s="11" t="s">
        <v>3506</v>
      </c>
      <c r="C4450" s="11">
        <v>0</v>
      </c>
      <c r="D4450" s="11">
        <v>0</v>
      </c>
      <c r="E4450" s="11">
        <v>0</v>
      </c>
      <c r="F4450" s="11">
        <v>0</v>
      </c>
      <c r="G4450" s="11">
        <v>0</v>
      </c>
      <c r="H4450" s="11">
        <v>0</v>
      </c>
      <c r="I4450" s="11">
        <v>0</v>
      </c>
      <c r="J4450" s="11">
        <v>0</v>
      </c>
      <c r="K4450" s="11">
        <v>0</v>
      </c>
      <c r="L4450" s="11">
        <v>0</v>
      </c>
      <c r="M4450" s="11">
        <v>0</v>
      </c>
      <c r="N4450" s="11">
        <v>1</v>
      </c>
      <c r="O4450" s="11">
        <v>0</v>
      </c>
      <c r="P4450" s="11">
        <v>0</v>
      </c>
      <c r="Q4450" s="11">
        <v>2016031423</v>
      </c>
      <c r="R4450" s="11">
        <v>23</v>
      </c>
    </row>
    <row r="4451" spans="1:18">
      <c r="A4451" t="str">
        <f t="shared" si="69"/>
        <v>23-2016031423-21_24_44</v>
      </c>
      <c r="B4451" s="11" t="s">
        <v>3507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1</v>
      </c>
      <c r="O4451" s="11">
        <v>0</v>
      </c>
      <c r="P4451" s="11">
        <v>0</v>
      </c>
      <c r="Q4451" s="11">
        <v>2016031423</v>
      </c>
      <c r="R4451" s="11">
        <v>23</v>
      </c>
    </row>
    <row r="4452" spans="1:18">
      <c r="A4452" t="str">
        <f t="shared" si="69"/>
        <v>23-2016031423-21_29_44</v>
      </c>
      <c r="B4452" s="11" t="s">
        <v>3508</v>
      </c>
      <c r="C4452" s="11">
        <v>0</v>
      </c>
      <c r="D4452" s="11">
        <v>0</v>
      </c>
      <c r="E4452" s="11">
        <v>0</v>
      </c>
      <c r="F4452" s="11">
        <v>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0</v>
      </c>
      <c r="M4452" s="11">
        <v>0</v>
      </c>
      <c r="N4452" s="11">
        <v>1</v>
      </c>
      <c r="O4452" s="11">
        <v>0</v>
      </c>
      <c r="P4452" s="11">
        <v>0</v>
      </c>
      <c r="Q4452" s="11">
        <v>2016031423</v>
      </c>
      <c r="R4452" s="11">
        <v>23</v>
      </c>
    </row>
    <row r="4453" spans="1:18">
      <c r="A4453" t="str">
        <f t="shared" si="69"/>
        <v>23-2016031423-21_34_44</v>
      </c>
      <c r="B4453" s="11" t="s">
        <v>3509</v>
      </c>
      <c r="C4453" s="11">
        <v>0</v>
      </c>
      <c r="D4453" s="11">
        <v>0</v>
      </c>
      <c r="E4453" s="11">
        <v>0</v>
      </c>
      <c r="F4453" s="11">
        <v>1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1</v>
      </c>
      <c r="Q4453" s="11">
        <v>2016031423</v>
      </c>
      <c r="R4453" s="11">
        <v>23</v>
      </c>
    </row>
    <row r="4454" spans="1:18">
      <c r="A4454" t="str">
        <f t="shared" si="69"/>
        <v>23-2016031423-21_39_44</v>
      </c>
      <c r="B4454" s="11" t="s">
        <v>3511</v>
      </c>
      <c r="C4454" s="11">
        <v>0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1</v>
      </c>
      <c r="O4454" s="11">
        <v>0</v>
      </c>
      <c r="P4454" s="11">
        <v>0</v>
      </c>
      <c r="Q4454" s="11">
        <v>2016031423</v>
      </c>
      <c r="R4454" s="11">
        <v>23</v>
      </c>
    </row>
    <row r="4455" spans="1:18">
      <c r="A4455" t="str">
        <f t="shared" si="69"/>
        <v>23-2016031423-21_44_43</v>
      </c>
      <c r="B4455" s="11" t="s">
        <v>3512</v>
      </c>
      <c r="C4455" s="11">
        <v>0</v>
      </c>
      <c r="D4455" s="11">
        <v>0</v>
      </c>
      <c r="E4455" s="11">
        <v>0</v>
      </c>
      <c r="F4455" s="11">
        <v>1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1</v>
      </c>
      <c r="Q4455" s="11">
        <v>2016031423</v>
      </c>
      <c r="R4455" s="11">
        <v>23</v>
      </c>
    </row>
    <row r="4456" spans="1:18">
      <c r="A4456" t="str">
        <f t="shared" si="69"/>
        <v>23-2016031423-21_49_43</v>
      </c>
      <c r="B4456" s="11" t="s">
        <v>3514</v>
      </c>
      <c r="C4456" s="11">
        <v>0</v>
      </c>
      <c r="D4456" s="11">
        <v>0</v>
      </c>
      <c r="E4456" s="11">
        <v>0</v>
      </c>
      <c r="F4456" s="11">
        <v>0</v>
      </c>
      <c r="G4456" s="11">
        <v>0</v>
      </c>
      <c r="H4456" s="11">
        <v>0</v>
      </c>
      <c r="I4456" s="11">
        <v>0</v>
      </c>
      <c r="J4456" s="11">
        <v>0</v>
      </c>
      <c r="K4456" s="11">
        <v>0</v>
      </c>
      <c r="L4456" s="11">
        <v>0</v>
      </c>
      <c r="M4456" s="11">
        <v>0</v>
      </c>
      <c r="N4456" s="11">
        <v>1</v>
      </c>
      <c r="O4456" s="11">
        <v>0</v>
      </c>
      <c r="P4456" s="11">
        <v>0</v>
      </c>
      <c r="Q4456" s="11">
        <v>2016031423</v>
      </c>
      <c r="R4456" s="11">
        <v>23</v>
      </c>
    </row>
    <row r="4457" spans="1:18">
      <c r="A4457" t="str">
        <f t="shared" si="69"/>
        <v>23-2016031423-21_54_43</v>
      </c>
      <c r="B4457" s="11" t="s">
        <v>3515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1</v>
      </c>
      <c r="O4457" s="11">
        <v>0</v>
      </c>
      <c r="P4457" s="11">
        <v>0</v>
      </c>
      <c r="Q4457" s="11">
        <v>2016031423</v>
      </c>
      <c r="R4457" s="11">
        <v>23</v>
      </c>
    </row>
    <row r="4458" spans="1:18">
      <c r="A4458" t="str">
        <f t="shared" si="69"/>
        <v>23-2016031423-21_59_43</v>
      </c>
      <c r="B4458" s="11" t="s">
        <v>3516</v>
      </c>
      <c r="C4458" s="11">
        <v>0</v>
      </c>
      <c r="D4458" s="11">
        <v>0</v>
      </c>
      <c r="E4458" s="11">
        <v>0</v>
      </c>
      <c r="F4458" s="11">
        <v>0</v>
      </c>
      <c r="G4458" s="11">
        <v>0</v>
      </c>
      <c r="H4458" s="11">
        <v>0</v>
      </c>
      <c r="I4458" s="11">
        <v>0</v>
      </c>
      <c r="J4458" s="11">
        <v>0</v>
      </c>
      <c r="K4458" s="11">
        <v>0</v>
      </c>
      <c r="L4458" s="11">
        <v>0</v>
      </c>
      <c r="M4458" s="11">
        <v>0</v>
      </c>
      <c r="N4458" s="11">
        <v>1</v>
      </c>
      <c r="O4458" s="11">
        <v>0</v>
      </c>
      <c r="P4458" s="11">
        <v>0</v>
      </c>
      <c r="Q4458" s="11">
        <v>2016031423</v>
      </c>
      <c r="R4458" s="11">
        <v>23</v>
      </c>
    </row>
    <row r="4459" spans="1:18">
      <c r="A4459" t="str">
        <f t="shared" si="69"/>
        <v>24-2016031024-12_10_36</v>
      </c>
      <c r="B4459" s="11" t="s">
        <v>3517</v>
      </c>
      <c r="C4459" s="11">
        <v>1</v>
      </c>
      <c r="D4459" s="11">
        <v>0</v>
      </c>
      <c r="E4459" s="11">
        <v>0</v>
      </c>
      <c r="F4459" s="11">
        <v>0</v>
      </c>
      <c r="G4459" s="11">
        <v>1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2016031024</v>
      </c>
      <c r="R4459" s="11">
        <v>24</v>
      </c>
    </row>
    <row r="4460" spans="1:18">
      <c r="A4460" t="str">
        <f t="shared" si="69"/>
        <v>24-2016031024-12_15_36</v>
      </c>
      <c r="B4460" s="11" t="s">
        <v>1817</v>
      </c>
      <c r="C4460" s="11">
        <v>0</v>
      </c>
      <c r="D4460" s="11">
        <v>0</v>
      </c>
      <c r="E4460" s="11">
        <v>0</v>
      </c>
      <c r="F4460" s="11">
        <v>0</v>
      </c>
      <c r="G4460" s="11">
        <v>0</v>
      </c>
      <c r="H4460" s="11">
        <v>0</v>
      </c>
      <c r="I4460" s="11">
        <v>0</v>
      </c>
      <c r="J4460" s="11">
        <v>0</v>
      </c>
      <c r="K4460" s="11">
        <v>0</v>
      </c>
      <c r="L4460" s="11">
        <v>0</v>
      </c>
      <c r="M4460" s="11">
        <v>0</v>
      </c>
      <c r="N4460" s="11">
        <v>1</v>
      </c>
      <c r="O4460" s="11">
        <v>0</v>
      </c>
      <c r="P4460" s="11">
        <v>0</v>
      </c>
      <c r="Q4460" s="11">
        <v>2016031024</v>
      </c>
      <c r="R4460" s="11">
        <v>24</v>
      </c>
    </row>
    <row r="4461" spans="1:18">
      <c r="A4461" t="str">
        <f t="shared" si="69"/>
        <v>24-2016031024-12_20_36</v>
      </c>
      <c r="B4461" s="11" t="s">
        <v>1818</v>
      </c>
      <c r="C4461" s="11">
        <v>1</v>
      </c>
      <c r="D4461" s="11">
        <v>0</v>
      </c>
      <c r="E4461" s="11">
        <v>0</v>
      </c>
      <c r="F4461" s="11">
        <v>0</v>
      </c>
      <c r="G4461" s="11">
        <v>1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2016031024</v>
      </c>
      <c r="R4461" s="11">
        <v>24</v>
      </c>
    </row>
    <row r="4462" spans="1:18">
      <c r="A4462" t="str">
        <f t="shared" si="69"/>
        <v>24-2016031024-12_25_36</v>
      </c>
      <c r="B4462" s="11" t="s">
        <v>1819</v>
      </c>
      <c r="C4462" s="11">
        <v>0</v>
      </c>
      <c r="D4462" s="11">
        <v>0</v>
      </c>
      <c r="E4462" s="11">
        <v>1</v>
      </c>
      <c r="F4462" s="11">
        <v>0</v>
      </c>
      <c r="G4462" s="11">
        <v>0</v>
      </c>
      <c r="H4462" s="11">
        <v>0</v>
      </c>
      <c r="I4462" s="11">
        <v>1</v>
      </c>
      <c r="J4462" s="11">
        <v>0</v>
      </c>
      <c r="K4462" s="11">
        <v>0</v>
      </c>
      <c r="L4462" s="11">
        <v>0</v>
      </c>
      <c r="M4462" s="11">
        <v>0</v>
      </c>
      <c r="N4462" s="11">
        <v>0</v>
      </c>
      <c r="O4462" s="11">
        <v>0</v>
      </c>
      <c r="P4462" s="11">
        <v>0</v>
      </c>
      <c r="Q4462" s="11">
        <v>2016031024</v>
      </c>
      <c r="R4462" s="11">
        <v>24</v>
      </c>
    </row>
    <row r="4463" spans="1:18">
      <c r="A4463" t="str">
        <f t="shared" si="69"/>
        <v>24-2016031024-12_30_36</v>
      </c>
      <c r="B4463" s="11" t="s">
        <v>3522</v>
      </c>
      <c r="C4463" s="11">
        <v>1</v>
      </c>
      <c r="D4463" s="11">
        <v>0</v>
      </c>
      <c r="E4463" s="11">
        <v>0</v>
      </c>
      <c r="F4463" s="11">
        <v>0</v>
      </c>
      <c r="G4463" s="11">
        <v>1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2016031024</v>
      </c>
      <c r="R4463" s="11">
        <v>24</v>
      </c>
    </row>
    <row r="4464" spans="1:18">
      <c r="A4464" t="str">
        <f t="shared" si="69"/>
        <v>24-2016031024-12_35_36</v>
      </c>
      <c r="B4464" s="11" t="s">
        <v>3523</v>
      </c>
      <c r="C4464" s="11">
        <v>1</v>
      </c>
      <c r="D4464" s="11">
        <v>0</v>
      </c>
      <c r="E4464" s="11">
        <v>0</v>
      </c>
      <c r="F4464" s="11">
        <v>0</v>
      </c>
      <c r="G4464" s="11">
        <v>1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0</v>
      </c>
      <c r="N4464" s="11">
        <v>0</v>
      </c>
      <c r="O4464" s="11">
        <v>0</v>
      </c>
      <c r="P4464" s="11">
        <v>0</v>
      </c>
      <c r="Q4464" s="11">
        <v>2016031024</v>
      </c>
      <c r="R4464" s="11">
        <v>24</v>
      </c>
    </row>
    <row r="4465" spans="1:18">
      <c r="A4465" t="str">
        <f t="shared" si="69"/>
        <v>24-2016031024-12_40_36</v>
      </c>
      <c r="B4465" s="11" t="s">
        <v>3525</v>
      </c>
      <c r="C4465" s="11">
        <v>1</v>
      </c>
      <c r="D4465" s="11">
        <v>0</v>
      </c>
      <c r="E4465" s="11">
        <v>0</v>
      </c>
      <c r="F4465" s="11">
        <v>0</v>
      </c>
      <c r="G4465" s="11">
        <v>1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2016031024</v>
      </c>
      <c r="R4465" s="11">
        <v>24</v>
      </c>
    </row>
    <row r="4466" spans="1:18">
      <c r="A4466" t="str">
        <f t="shared" si="69"/>
        <v>24-2016031024-12_45_36</v>
      </c>
      <c r="B4466" s="11" t="s">
        <v>3526</v>
      </c>
      <c r="C4466" s="11">
        <v>1</v>
      </c>
      <c r="D4466" s="11">
        <v>0</v>
      </c>
      <c r="E4466" s="11">
        <v>0</v>
      </c>
      <c r="F4466" s="11">
        <v>0</v>
      </c>
      <c r="G4466" s="11">
        <v>1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11">
        <v>0</v>
      </c>
      <c r="P4466" s="11">
        <v>0</v>
      </c>
      <c r="Q4466" s="11">
        <v>2016031024</v>
      </c>
      <c r="R4466" s="11">
        <v>24</v>
      </c>
    </row>
    <row r="4467" spans="1:18">
      <c r="A4467" t="str">
        <f t="shared" si="69"/>
        <v>24-2016031024-12_50_36</v>
      </c>
      <c r="B4467" s="11" t="s">
        <v>3527</v>
      </c>
      <c r="C4467" s="11">
        <v>1</v>
      </c>
      <c r="D4467" s="11">
        <v>0</v>
      </c>
      <c r="E4467" s="11">
        <v>0</v>
      </c>
      <c r="F4467" s="11">
        <v>0</v>
      </c>
      <c r="G4467" s="11">
        <v>1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2016031024</v>
      </c>
      <c r="R4467" s="11">
        <v>24</v>
      </c>
    </row>
    <row r="4468" spans="1:18">
      <c r="A4468" t="str">
        <f t="shared" si="69"/>
        <v>24-2016031024-12_55_36</v>
      </c>
      <c r="B4468" s="11" t="s">
        <v>3528</v>
      </c>
      <c r="C4468" s="11">
        <v>1</v>
      </c>
      <c r="D4468" s="11">
        <v>0</v>
      </c>
      <c r="E4468" s="11">
        <v>0</v>
      </c>
      <c r="F4468" s="11">
        <v>0</v>
      </c>
      <c r="G4468" s="11">
        <v>1</v>
      </c>
      <c r="H4468" s="11">
        <v>0</v>
      </c>
      <c r="I4468" s="11">
        <v>0</v>
      </c>
      <c r="J4468" s="11">
        <v>0</v>
      </c>
      <c r="K4468" s="11">
        <v>0</v>
      </c>
      <c r="L4468" s="11">
        <v>0</v>
      </c>
      <c r="M4468" s="11">
        <v>0</v>
      </c>
      <c r="N4468" s="11">
        <v>0</v>
      </c>
      <c r="O4468" s="11">
        <v>0</v>
      </c>
      <c r="P4468" s="11">
        <v>0</v>
      </c>
      <c r="Q4468" s="11">
        <v>2016031024</v>
      </c>
      <c r="R4468" s="11">
        <v>24</v>
      </c>
    </row>
    <row r="4469" spans="1:18">
      <c r="A4469" t="str">
        <f t="shared" si="69"/>
        <v>24-2016031024-13_00_36</v>
      </c>
      <c r="B4469" s="11" t="s">
        <v>3530</v>
      </c>
      <c r="C4469" s="11">
        <v>1</v>
      </c>
      <c r="D4469" s="11">
        <v>0</v>
      </c>
      <c r="E4469" s="11">
        <v>0</v>
      </c>
      <c r="F4469" s="11">
        <v>0</v>
      </c>
      <c r="G4469" s="11">
        <v>1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2016031024</v>
      </c>
      <c r="R4469" s="11">
        <v>24</v>
      </c>
    </row>
    <row r="4470" spans="1:18">
      <c r="A4470" t="str">
        <f t="shared" si="69"/>
        <v>24-2016031024-13_05_36</v>
      </c>
      <c r="B4470" s="11" t="s">
        <v>3531</v>
      </c>
      <c r="C4470" s="11">
        <v>1</v>
      </c>
      <c r="D4470" s="11">
        <v>0</v>
      </c>
      <c r="E4470" s="11">
        <v>0</v>
      </c>
      <c r="F4470" s="11">
        <v>0</v>
      </c>
      <c r="G4470" s="11">
        <v>1</v>
      </c>
      <c r="H4470" s="11">
        <v>0</v>
      </c>
      <c r="I4470" s="11">
        <v>0</v>
      </c>
      <c r="J4470" s="11">
        <v>0</v>
      </c>
      <c r="K4470" s="11">
        <v>0</v>
      </c>
      <c r="L4470" s="11">
        <v>0</v>
      </c>
      <c r="M4470" s="11">
        <v>0</v>
      </c>
      <c r="N4470" s="11">
        <v>0</v>
      </c>
      <c r="O4470" s="11">
        <v>0</v>
      </c>
      <c r="P4470" s="11">
        <v>0</v>
      </c>
      <c r="Q4470" s="11">
        <v>2016031024</v>
      </c>
      <c r="R4470" s="11">
        <v>24</v>
      </c>
    </row>
    <row r="4471" spans="1:18">
      <c r="A4471" t="str">
        <f t="shared" si="69"/>
        <v>24-2016031024-13_10_36</v>
      </c>
      <c r="B4471" s="11" t="s">
        <v>3533</v>
      </c>
      <c r="C4471" s="11">
        <v>0</v>
      </c>
      <c r="D4471" s="11">
        <v>0</v>
      </c>
      <c r="E4471" s="11">
        <v>0</v>
      </c>
      <c r="F4471" s="11">
        <v>1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1</v>
      </c>
      <c r="Q4471" s="11">
        <v>2016031024</v>
      </c>
      <c r="R4471" s="11">
        <v>24</v>
      </c>
    </row>
    <row r="4472" spans="1:18">
      <c r="A4472" t="str">
        <f t="shared" si="69"/>
        <v>24-2016031024-13_15_36</v>
      </c>
      <c r="B4472" s="11" t="s">
        <v>3535</v>
      </c>
      <c r="C4472" s="11">
        <v>0</v>
      </c>
      <c r="D4472" s="11">
        <v>0</v>
      </c>
      <c r="E4472" s="11">
        <v>0</v>
      </c>
      <c r="F4472" s="11">
        <v>1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  <c r="O4472" s="11">
        <v>0</v>
      </c>
      <c r="P4472" s="11">
        <v>1</v>
      </c>
      <c r="Q4472" s="11">
        <v>2016031024</v>
      </c>
      <c r="R4472" s="11">
        <v>24</v>
      </c>
    </row>
    <row r="4473" spans="1:18">
      <c r="A4473" t="str">
        <f t="shared" si="69"/>
        <v>24-2016031024-13_20_36</v>
      </c>
      <c r="B4473" s="11" t="s">
        <v>3536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1</v>
      </c>
      <c r="O4473" s="11">
        <v>0</v>
      </c>
      <c r="P4473" s="11">
        <v>0</v>
      </c>
      <c r="Q4473" s="11">
        <v>2016031024</v>
      </c>
      <c r="R4473" s="11">
        <v>24</v>
      </c>
    </row>
    <row r="4474" spans="1:18">
      <c r="A4474" t="str">
        <f t="shared" si="69"/>
        <v>24-2016031024-13_25_36</v>
      </c>
      <c r="B4474" s="11" t="s">
        <v>3537</v>
      </c>
      <c r="C4474" s="11">
        <v>0</v>
      </c>
      <c r="D4474" s="11">
        <v>0</v>
      </c>
      <c r="E4474" s="11">
        <v>0</v>
      </c>
      <c r="F4474" s="11">
        <v>0</v>
      </c>
      <c r="G4474" s="11">
        <v>0</v>
      </c>
      <c r="H4474" s="11">
        <v>0</v>
      </c>
      <c r="I4474" s="11">
        <v>0</v>
      </c>
      <c r="J4474" s="11">
        <v>0</v>
      </c>
      <c r="K4474" s="11">
        <v>0</v>
      </c>
      <c r="L4474" s="11">
        <v>0</v>
      </c>
      <c r="M4474" s="11">
        <v>0</v>
      </c>
      <c r="N4474" s="11">
        <v>1</v>
      </c>
      <c r="O4474" s="11">
        <v>0</v>
      </c>
      <c r="P4474" s="11">
        <v>0</v>
      </c>
      <c r="Q4474" s="11">
        <v>2016031024</v>
      </c>
      <c r="R4474" s="11">
        <v>24</v>
      </c>
    </row>
    <row r="4475" spans="1:18">
      <c r="A4475" t="str">
        <f t="shared" si="69"/>
        <v>24-2016031024-13_30_36</v>
      </c>
      <c r="B4475" s="11" t="s">
        <v>3538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1</v>
      </c>
      <c r="O4475" s="11">
        <v>0</v>
      </c>
      <c r="P4475" s="11">
        <v>0</v>
      </c>
      <c r="Q4475" s="11">
        <v>2016031024</v>
      </c>
      <c r="R4475" s="11">
        <v>24</v>
      </c>
    </row>
    <row r="4476" spans="1:18">
      <c r="A4476" t="str">
        <f t="shared" si="69"/>
        <v>24-2016031024-13_35_36</v>
      </c>
      <c r="B4476" s="11" t="s">
        <v>3539</v>
      </c>
      <c r="C4476" s="11">
        <v>0</v>
      </c>
      <c r="D4476" s="11">
        <v>0</v>
      </c>
      <c r="E4476" s="11">
        <v>1</v>
      </c>
      <c r="F4476" s="11">
        <v>0</v>
      </c>
      <c r="G4476" s="11">
        <v>0</v>
      </c>
      <c r="H4476" s="11">
        <v>0</v>
      </c>
      <c r="I4476" s="11">
        <v>1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11">
        <v>0</v>
      </c>
      <c r="P4476" s="11">
        <v>0</v>
      </c>
      <c r="Q4476" s="11">
        <v>2016031024</v>
      </c>
      <c r="R4476" s="11">
        <v>24</v>
      </c>
    </row>
    <row r="4477" spans="1:18">
      <c r="A4477" t="str">
        <f t="shared" si="69"/>
        <v>24-2016031024-13_40_37</v>
      </c>
      <c r="B4477" s="11" t="s">
        <v>3541</v>
      </c>
      <c r="C4477" s="11">
        <v>0</v>
      </c>
      <c r="D4477" s="11">
        <v>0</v>
      </c>
      <c r="E4477" s="11">
        <v>0</v>
      </c>
      <c r="F4477" s="11">
        <v>1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1</v>
      </c>
      <c r="Q4477" s="11">
        <v>2016031024</v>
      </c>
      <c r="R4477" s="11">
        <v>24</v>
      </c>
    </row>
    <row r="4478" spans="1:18">
      <c r="A4478" t="str">
        <f t="shared" si="69"/>
        <v>24-2016031024-13_45_37</v>
      </c>
      <c r="B4478" s="11" t="s">
        <v>3543</v>
      </c>
      <c r="C4478" s="11">
        <v>0</v>
      </c>
      <c r="D4478" s="11">
        <v>0</v>
      </c>
      <c r="E4478" s="11">
        <v>0</v>
      </c>
      <c r="F4478" s="11">
        <v>1</v>
      </c>
      <c r="G4478" s="11">
        <v>0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  <c r="O4478" s="11">
        <v>0</v>
      </c>
      <c r="P4478" s="11">
        <v>1</v>
      </c>
      <c r="Q4478" s="11">
        <v>2016031024</v>
      </c>
      <c r="R4478" s="11">
        <v>24</v>
      </c>
    </row>
    <row r="4479" spans="1:18">
      <c r="A4479" t="str">
        <f t="shared" si="69"/>
        <v>24-2016031024-13_50_37</v>
      </c>
      <c r="B4479" s="11" t="s">
        <v>3545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1</v>
      </c>
      <c r="O4479" s="11">
        <v>0</v>
      </c>
      <c r="P4479" s="11">
        <v>0</v>
      </c>
      <c r="Q4479" s="11">
        <v>2016031024</v>
      </c>
      <c r="R4479" s="11">
        <v>24</v>
      </c>
    </row>
    <row r="4480" spans="1:18">
      <c r="A4480" t="str">
        <f t="shared" si="69"/>
        <v>24-2016031024-13_55_37</v>
      </c>
      <c r="B4480" s="11" t="s">
        <v>3419</v>
      </c>
      <c r="C4480" s="11">
        <v>0</v>
      </c>
      <c r="D4480" s="11">
        <v>0</v>
      </c>
      <c r="E4480" s="11">
        <v>0</v>
      </c>
      <c r="F4480" s="11">
        <v>0</v>
      </c>
      <c r="G4480" s="11">
        <v>0</v>
      </c>
      <c r="H4480" s="11">
        <v>0</v>
      </c>
      <c r="I4480" s="11">
        <v>0</v>
      </c>
      <c r="J4480" s="11">
        <v>0</v>
      </c>
      <c r="K4480" s="11">
        <v>0</v>
      </c>
      <c r="L4480" s="11">
        <v>0</v>
      </c>
      <c r="M4480" s="11">
        <v>0</v>
      </c>
      <c r="N4480" s="11">
        <v>1</v>
      </c>
      <c r="O4480" s="11">
        <v>0</v>
      </c>
      <c r="P4480" s="11">
        <v>0</v>
      </c>
      <c r="Q4480" s="11">
        <v>2016031024</v>
      </c>
      <c r="R4480" s="11">
        <v>24</v>
      </c>
    </row>
    <row r="4481" spans="1:18">
      <c r="A4481" t="str">
        <f t="shared" si="69"/>
        <v>24-2016031024-14_00_37</v>
      </c>
      <c r="B4481" s="11" t="s">
        <v>3420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1</v>
      </c>
      <c r="O4481" s="11">
        <v>0</v>
      </c>
      <c r="P4481" s="11">
        <v>0</v>
      </c>
      <c r="Q4481" s="11">
        <v>2016031024</v>
      </c>
      <c r="R4481" s="11">
        <v>24</v>
      </c>
    </row>
    <row r="4482" spans="1:18">
      <c r="A4482" t="str">
        <f t="shared" ref="A4482:A4545" si="70">R4482&amp;"-"&amp;Q4482&amp;"-"&amp;B4482</f>
        <v>24-2016031024-14_05_37</v>
      </c>
      <c r="B4482" s="11" t="s">
        <v>3421</v>
      </c>
      <c r="C4482" s="11">
        <v>0</v>
      </c>
      <c r="D4482" s="11">
        <v>0</v>
      </c>
      <c r="E4482" s="11">
        <v>0</v>
      </c>
      <c r="F4482" s="11">
        <v>0</v>
      </c>
      <c r="G4482" s="11">
        <v>0</v>
      </c>
      <c r="H4482" s="11">
        <v>0</v>
      </c>
      <c r="I4482" s="11">
        <v>0</v>
      </c>
      <c r="J4482" s="11">
        <v>0</v>
      </c>
      <c r="K4482" s="11">
        <v>0</v>
      </c>
      <c r="L4482" s="11">
        <v>0</v>
      </c>
      <c r="M4482" s="11">
        <v>0</v>
      </c>
      <c r="N4482" s="11">
        <v>1</v>
      </c>
      <c r="O4482" s="11">
        <v>0</v>
      </c>
      <c r="P4482" s="11">
        <v>0</v>
      </c>
      <c r="Q4482" s="11">
        <v>2016031024</v>
      </c>
      <c r="R4482" s="11">
        <v>24</v>
      </c>
    </row>
    <row r="4483" spans="1:18">
      <c r="A4483" t="str">
        <f t="shared" si="70"/>
        <v>24-2016031024-14_10_37</v>
      </c>
      <c r="B4483" s="11" t="s">
        <v>3423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1</v>
      </c>
      <c r="O4483" s="11">
        <v>0</v>
      </c>
      <c r="P4483" s="11">
        <v>0</v>
      </c>
      <c r="Q4483" s="11">
        <v>2016031024</v>
      </c>
      <c r="R4483" s="11">
        <v>24</v>
      </c>
    </row>
    <row r="4484" spans="1:18">
      <c r="A4484" t="str">
        <f t="shared" si="70"/>
        <v>24-2016031024-14_15_37</v>
      </c>
      <c r="B4484" s="11" t="s">
        <v>3546</v>
      </c>
      <c r="C4484" s="11">
        <v>0</v>
      </c>
      <c r="D4484" s="11">
        <v>0</v>
      </c>
      <c r="E4484" s="11">
        <v>0</v>
      </c>
      <c r="F4484" s="11">
        <v>1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  <c r="P4484" s="11">
        <v>1</v>
      </c>
      <c r="Q4484" s="11">
        <v>2016031024</v>
      </c>
      <c r="R4484" s="11">
        <v>24</v>
      </c>
    </row>
    <row r="4485" spans="1:18">
      <c r="A4485" t="str">
        <f t="shared" si="70"/>
        <v>24-2016031024-14_20_37</v>
      </c>
      <c r="B4485" s="11" t="s">
        <v>3547</v>
      </c>
      <c r="C4485" s="11">
        <v>0</v>
      </c>
      <c r="D4485" s="11">
        <v>0</v>
      </c>
      <c r="E4485" s="11">
        <v>0</v>
      </c>
      <c r="F4485" s="11">
        <v>1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1</v>
      </c>
      <c r="Q4485" s="11">
        <v>2016031024</v>
      </c>
      <c r="R4485" s="11">
        <v>24</v>
      </c>
    </row>
    <row r="4486" spans="1:18">
      <c r="A4486" t="str">
        <f t="shared" si="70"/>
        <v>24-2016031024-14_25_37</v>
      </c>
      <c r="B4486" s="11" t="s">
        <v>3548</v>
      </c>
      <c r="C4486" s="11">
        <v>0</v>
      </c>
      <c r="D4486" s="11">
        <v>0</v>
      </c>
      <c r="E4486" s="11">
        <v>0</v>
      </c>
      <c r="F4486" s="11">
        <v>0</v>
      </c>
      <c r="G4486" s="11">
        <v>0</v>
      </c>
      <c r="H4486" s="11">
        <v>0</v>
      </c>
      <c r="I4486" s="11">
        <v>0</v>
      </c>
      <c r="J4486" s="11">
        <v>0</v>
      </c>
      <c r="K4486" s="11">
        <v>0</v>
      </c>
      <c r="L4486" s="11">
        <v>0</v>
      </c>
      <c r="M4486" s="11">
        <v>0</v>
      </c>
      <c r="N4486" s="11">
        <v>1</v>
      </c>
      <c r="O4486" s="11">
        <v>0</v>
      </c>
      <c r="P4486" s="11">
        <v>0</v>
      </c>
      <c r="Q4486" s="11">
        <v>2016031024</v>
      </c>
      <c r="R4486" s="11">
        <v>24</v>
      </c>
    </row>
    <row r="4487" spans="1:18">
      <c r="A4487" t="str">
        <f t="shared" si="70"/>
        <v>24-2016031024-14_30_37</v>
      </c>
      <c r="B4487" s="11" t="s">
        <v>3549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1</v>
      </c>
      <c r="O4487" s="11">
        <v>0</v>
      </c>
      <c r="P4487" s="11">
        <v>0</v>
      </c>
      <c r="Q4487" s="11">
        <v>2016031024</v>
      </c>
      <c r="R4487" s="11">
        <v>24</v>
      </c>
    </row>
    <row r="4488" spans="1:18">
      <c r="A4488" t="str">
        <f t="shared" si="70"/>
        <v>24-2016031024-14_35_37</v>
      </c>
      <c r="B4488" s="11" t="s">
        <v>3550</v>
      </c>
      <c r="C4488" s="11">
        <v>0</v>
      </c>
      <c r="D4488" s="11">
        <v>0</v>
      </c>
      <c r="E4488" s="11">
        <v>0</v>
      </c>
      <c r="F4488" s="11">
        <v>0</v>
      </c>
      <c r="G4488" s="11">
        <v>0</v>
      </c>
      <c r="H4488" s="11">
        <v>0</v>
      </c>
      <c r="I4488" s="11">
        <v>0</v>
      </c>
      <c r="J4488" s="11">
        <v>0</v>
      </c>
      <c r="K4488" s="11">
        <v>0</v>
      </c>
      <c r="L4488" s="11">
        <v>0</v>
      </c>
      <c r="M4488" s="11">
        <v>0</v>
      </c>
      <c r="N4488" s="11">
        <v>1</v>
      </c>
      <c r="O4488" s="11">
        <v>0</v>
      </c>
      <c r="P4488" s="11">
        <v>0</v>
      </c>
      <c r="Q4488" s="11">
        <v>2016031024</v>
      </c>
      <c r="R4488" s="11">
        <v>24</v>
      </c>
    </row>
    <row r="4489" spans="1:18">
      <c r="A4489" t="str">
        <f t="shared" si="70"/>
        <v>24-2016031024-14_40_37</v>
      </c>
      <c r="B4489" s="11" t="s">
        <v>3551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1</v>
      </c>
      <c r="O4489" s="11">
        <v>0</v>
      </c>
      <c r="P4489" s="11">
        <v>0</v>
      </c>
      <c r="Q4489" s="11">
        <v>2016031024</v>
      </c>
      <c r="R4489" s="11">
        <v>24</v>
      </c>
    </row>
    <row r="4490" spans="1:18">
      <c r="A4490" t="str">
        <f t="shared" si="70"/>
        <v>24-2016031024-14_45_37</v>
      </c>
      <c r="B4490" s="11" t="s">
        <v>3552</v>
      </c>
      <c r="C4490" s="11">
        <v>0</v>
      </c>
      <c r="D4490" s="11">
        <v>0</v>
      </c>
      <c r="E4490" s="11">
        <v>0</v>
      </c>
      <c r="F4490" s="11">
        <v>0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1">
        <v>1</v>
      </c>
      <c r="O4490" s="11">
        <v>0</v>
      </c>
      <c r="P4490" s="11">
        <v>0</v>
      </c>
      <c r="Q4490" s="11">
        <v>2016031024</v>
      </c>
      <c r="R4490" s="11">
        <v>24</v>
      </c>
    </row>
    <row r="4491" spans="1:18">
      <c r="A4491" t="str">
        <f t="shared" si="70"/>
        <v>24-2016031024-14_50_37</v>
      </c>
      <c r="B4491" s="11" t="s">
        <v>3553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1</v>
      </c>
      <c r="O4491" s="11">
        <v>0</v>
      </c>
      <c r="P4491" s="11">
        <v>0</v>
      </c>
      <c r="Q4491" s="11">
        <v>2016031024</v>
      </c>
      <c r="R4491" s="11">
        <v>24</v>
      </c>
    </row>
    <row r="4492" spans="1:18">
      <c r="A4492" t="str">
        <f t="shared" si="70"/>
        <v>24-2016031024-14_55_37</v>
      </c>
      <c r="B4492" s="11" t="s">
        <v>3554</v>
      </c>
      <c r="C4492" s="11">
        <v>0</v>
      </c>
      <c r="D4492" s="11">
        <v>0</v>
      </c>
      <c r="E4492" s="11">
        <v>0</v>
      </c>
      <c r="F4492" s="11">
        <v>0</v>
      </c>
      <c r="G4492" s="11">
        <v>0</v>
      </c>
      <c r="H4492" s="11">
        <v>0</v>
      </c>
      <c r="I4492" s="11">
        <v>0</v>
      </c>
      <c r="J4492" s="11">
        <v>0</v>
      </c>
      <c r="K4492" s="11">
        <v>0</v>
      </c>
      <c r="L4492" s="11">
        <v>0</v>
      </c>
      <c r="M4492" s="11">
        <v>0</v>
      </c>
      <c r="N4492" s="11">
        <v>1</v>
      </c>
      <c r="O4492" s="11">
        <v>0</v>
      </c>
      <c r="P4492" s="11">
        <v>0</v>
      </c>
      <c r="Q4492" s="11">
        <v>2016031024</v>
      </c>
      <c r="R4492" s="11">
        <v>24</v>
      </c>
    </row>
    <row r="4493" spans="1:18">
      <c r="A4493" t="str">
        <f t="shared" si="70"/>
        <v>24-2016031024-15_00_37</v>
      </c>
      <c r="B4493" s="11" t="s">
        <v>3555</v>
      </c>
      <c r="C4493" s="11">
        <v>0</v>
      </c>
      <c r="D4493" s="11">
        <v>0</v>
      </c>
      <c r="E4493" s="11">
        <v>0</v>
      </c>
      <c r="F4493" s="11">
        <v>1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1</v>
      </c>
      <c r="Q4493" s="11">
        <v>2016031024</v>
      </c>
      <c r="R4493" s="11">
        <v>24</v>
      </c>
    </row>
    <row r="4494" spans="1:18">
      <c r="A4494" t="str">
        <f t="shared" si="70"/>
        <v>24-2016031024-15_05_37</v>
      </c>
      <c r="B4494" s="11" t="s">
        <v>3556</v>
      </c>
      <c r="C4494" s="11">
        <v>0</v>
      </c>
      <c r="D4494" s="11">
        <v>0</v>
      </c>
      <c r="E4494" s="11">
        <v>0</v>
      </c>
      <c r="F4494" s="11">
        <v>1</v>
      </c>
      <c r="G4494" s="11">
        <v>0</v>
      </c>
      <c r="H4494" s="11">
        <v>0</v>
      </c>
      <c r="I4494" s="11">
        <v>0</v>
      </c>
      <c r="J4494" s="11">
        <v>0</v>
      </c>
      <c r="K4494" s="11">
        <v>0</v>
      </c>
      <c r="L4494" s="11">
        <v>0</v>
      </c>
      <c r="M4494" s="11">
        <v>0</v>
      </c>
      <c r="N4494" s="11">
        <v>0</v>
      </c>
      <c r="O4494" s="11">
        <v>0</v>
      </c>
      <c r="P4494" s="11">
        <v>1</v>
      </c>
      <c r="Q4494" s="11">
        <v>2016031024</v>
      </c>
      <c r="R4494" s="11">
        <v>24</v>
      </c>
    </row>
    <row r="4495" spans="1:18">
      <c r="A4495" t="str">
        <f t="shared" si="70"/>
        <v>24-2016031024-15_10_37</v>
      </c>
      <c r="B4495" s="11" t="s">
        <v>3557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1</v>
      </c>
      <c r="O4495" s="11">
        <v>0</v>
      </c>
      <c r="P4495" s="11">
        <v>0</v>
      </c>
      <c r="Q4495" s="11">
        <v>2016031024</v>
      </c>
      <c r="R4495" s="11">
        <v>24</v>
      </c>
    </row>
    <row r="4496" spans="1:18">
      <c r="A4496" t="str">
        <f t="shared" si="70"/>
        <v>24-2016031024-15_15_37</v>
      </c>
      <c r="B4496" s="11" t="s">
        <v>3558</v>
      </c>
      <c r="C4496" s="11">
        <v>0</v>
      </c>
      <c r="D4496" s="11">
        <v>0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1">
        <v>1</v>
      </c>
      <c r="O4496" s="11">
        <v>0</v>
      </c>
      <c r="P4496" s="11">
        <v>0</v>
      </c>
      <c r="Q4496" s="11">
        <v>2016031024</v>
      </c>
      <c r="R4496" s="11">
        <v>24</v>
      </c>
    </row>
    <row r="4497" spans="1:18">
      <c r="A4497" t="str">
        <f t="shared" si="70"/>
        <v>24-2016031024-15_20_37</v>
      </c>
      <c r="B4497" s="11" t="s">
        <v>3559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1</v>
      </c>
      <c r="O4497" s="11">
        <v>0</v>
      </c>
      <c r="P4497" s="11">
        <v>0</v>
      </c>
      <c r="Q4497" s="11">
        <v>2016031024</v>
      </c>
      <c r="R4497" s="11">
        <v>24</v>
      </c>
    </row>
    <row r="4498" spans="1:18">
      <c r="A4498" t="str">
        <f t="shared" si="70"/>
        <v>24-2016031024-15_25_37</v>
      </c>
      <c r="B4498" s="11" t="s">
        <v>3560</v>
      </c>
      <c r="C4498" s="11">
        <v>0</v>
      </c>
      <c r="D4498" s="11">
        <v>0</v>
      </c>
      <c r="E4498" s="11">
        <v>0</v>
      </c>
      <c r="F4498" s="11">
        <v>0</v>
      </c>
      <c r="G4498" s="11">
        <v>0</v>
      </c>
      <c r="H4498" s="11">
        <v>0</v>
      </c>
      <c r="I4498" s="11">
        <v>0</v>
      </c>
      <c r="J4498" s="11">
        <v>0</v>
      </c>
      <c r="K4498" s="11">
        <v>0</v>
      </c>
      <c r="L4498" s="11">
        <v>0</v>
      </c>
      <c r="M4498" s="11">
        <v>0</v>
      </c>
      <c r="N4498" s="11">
        <v>1</v>
      </c>
      <c r="O4498" s="11">
        <v>0</v>
      </c>
      <c r="P4498" s="11">
        <v>0</v>
      </c>
      <c r="Q4498" s="11">
        <v>2016031024</v>
      </c>
      <c r="R4498" s="11">
        <v>24</v>
      </c>
    </row>
    <row r="4499" spans="1:18">
      <c r="A4499" t="str">
        <f t="shared" si="70"/>
        <v>24-2016031024-15_30_37</v>
      </c>
      <c r="B4499" s="11" t="s">
        <v>3561</v>
      </c>
      <c r="C4499" s="11">
        <v>0</v>
      </c>
      <c r="D4499" s="11">
        <v>0</v>
      </c>
      <c r="E4499" s="11">
        <v>0</v>
      </c>
      <c r="F4499" s="11">
        <v>1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1</v>
      </c>
      <c r="Q4499" s="11">
        <v>2016031024</v>
      </c>
      <c r="R4499" s="11">
        <v>24</v>
      </c>
    </row>
    <row r="4500" spans="1:18">
      <c r="A4500" t="str">
        <f t="shared" si="70"/>
        <v>24-2016031024-15_35_37</v>
      </c>
      <c r="B4500" s="11" t="s">
        <v>3562</v>
      </c>
      <c r="C4500" s="11">
        <v>0</v>
      </c>
      <c r="D4500" s="11">
        <v>0</v>
      </c>
      <c r="E4500" s="11">
        <v>0</v>
      </c>
      <c r="F4500" s="11">
        <v>1</v>
      </c>
      <c r="G4500" s="11">
        <v>0</v>
      </c>
      <c r="H4500" s="11">
        <v>0</v>
      </c>
      <c r="I4500" s="11">
        <v>0</v>
      </c>
      <c r="J4500" s="11">
        <v>0</v>
      </c>
      <c r="K4500" s="11">
        <v>0</v>
      </c>
      <c r="L4500" s="11">
        <v>0</v>
      </c>
      <c r="M4500" s="11">
        <v>0</v>
      </c>
      <c r="N4500" s="11">
        <v>0</v>
      </c>
      <c r="O4500" s="11">
        <v>0</v>
      </c>
      <c r="P4500" s="11">
        <v>1</v>
      </c>
      <c r="Q4500" s="11">
        <v>2016031024</v>
      </c>
      <c r="R4500" s="11">
        <v>24</v>
      </c>
    </row>
    <row r="4501" spans="1:18">
      <c r="A4501" t="str">
        <f t="shared" si="70"/>
        <v>24-2016031024-15_40_37</v>
      </c>
      <c r="B4501" s="11" t="s">
        <v>3563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1</v>
      </c>
      <c r="O4501" s="11">
        <v>0</v>
      </c>
      <c r="P4501" s="11">
        <v>0</v>
      </c>
      <c r="Q4501" s="11">
        <v>2016031024</v>
      </c>
      <c r="R4501" s="11">
        <v>24</v>
      </c>
    </row>
    <row r="4502" spans="1:18">
      <c r="A4502" t="str">
        <f t="shared" si="70"/>
        <v>24-2016031024-15_45_37</v>
      </c>
      <c r="B4502" s="11" t="s">
        <v>3564</v>
      </c>
      <c r="C4502" s="11">
        <v>0</v>
      </c>
      <c r="D4502" s="11">
        <v>0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1</v>
      </c>
      <c r="O4502" s="11">
        <v>0</v>
      </c>
      <c r="P4502" s="11">
        <v>0</v>
      </c>
      <c r="Q4502" s="11">
        <v>2016031024</v>
      </c>
      <c r="R4502" s="11">
        <v>24</v>
      </c>
    </row>
    <row r="4503" spans="1:18">
      <c r="A4503" t="str">
        <f t="shared" si="70"/>
        <v>24-2016031024-15_50_37</v>
      </c>
      <c r="B4503" s="11" t="s">
        <v>3565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1</v>
      </c>
      <c r="O4503" s="11">
        <v>0</v>
      </c>
      <c r="P4503" s="11">
        <v>0</v>
      </c>
      <c r="Q4503" s="11">
        <v>2016031024</v>
      </c>
      <c r="R4503" s="11">
        <v>24</v>
      </c>
    </row>
    <row r="4504" spans="1:18">
      <c r="A4504" t="str">
        <f t="shared" si="70"/>
        <v>24-2016031024-15_55_38</v>
      </c>
      <c r="B4504" s="11" t="s">
        <v>3566</v>
      </c>
      <c r="C4504" s="11">
        <v>0</v>
      </c>
      <c r="D4504" s="11">
        <v>0</v>
      </c>
      <c r="E4504" s="11">
        <v>0</v>
      </c>
      <c r="F4504" s="11">
        <v>1</v>
      </c>
      <c r="G4504" s="11">
        <v>0</v>
      </c>
      <c r="H4504" s="11">
        <v>0</v>
      </c>
      <c r="I4504" s="11">
        <v>0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  <c r="O4504" s="11">
        <v>0</v>
      </c>
      <c r="P4504" s="11">
        <v>1</v>
      </c>
      <c r="Q4504" s="11">
        <v>2016031024</v>
      </c>
      <c r="R4504" s="11">
        <v>24</v>
      </c>
    </row>
    <row r="4505" spans="1:18">
      <c r="A4505" t="str">
        <f t="shared" si="70"/>
        <v>24-2016031024-16_00_38</v>
      </c>
      <c r="B4505" s="11" t="s">
        <v>3568</v>
      </c>
      <c r="C4505" s="11">
        <v>0</v>
      </c>
      <c r="D4505" s="11">
        <v>0</v>
      </c>
      <c r="E4505" s="11">
        <v>0</v>
      </c>
      <c r="F4505" s="11">
        <v>1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1</v>
      </c>
      <c r="Q4505" s="11">
        <v>2016031024</v>
      </c>
      <c r="R4505" s="11">
        <v>24</v>
      </c>
    </row>
    <row r="4506" spans="1:18">
      <c r="A4506" t="str">
        <f t="shared" si="70"/>
        <v>24-2016031024-16_05_38</v>
      </c>
      <c r="B4506" s="11" t="s">
        <v>3571</v>
      </c>
      <c r="C4506" s="11">
        <v>0</v>
      </c>
      <c r="D4506" s="11">
        <v>0</v>
      </c>
      <c r="E4506" s="11">
        <v>0</v>
      </c>
      <c r="F4506" s="11">
        <v>0</v>
      </c>
      <c r="G4506" s="11">
        <v>0</v>
      </c>
      <c r="H4506" s="11">
        <v>0</v>
      </c>
      <c r="I4506" s="11">
        <v>0</v>
      </c>
      <c r="J4506" s="11">
        <v>0</v>
      </c>
      <c r="K4506" s="11">
        <v>0</v>
      </c>
      <c r="L4506" s="11">
        <v>0</v>
      </c>
      <c r="M4506" s="11">
        <v>0</v>
      </c>
      <c r="N4506" s="11">
        <v>1</v>
      </c>
      <c r="O4506" s="11">
        <v>0</v>
      </c>
      <c r="P4506" s="11">
        <v>0</v>
      </c>
      <c r="Q4506" s="11">
        <v>2016031024</v>
      </c>
      <c r="R4506" s="11">
        <v>24</v>
      </c>
    </row>
    <row r="4507" spans="1:18">
      <c r="A4507" t="str">
        <f t="shared" si="70"/>
        <v>24-2016031024-16_10_38</v>
      </c>
      <c r="B4507" s="11" t="s">
        <v>3572</v>
      </c>
      <c r="C4507" s="11">
        <v>0</v>
      </c>
      <c r="D4507" s="11">
        <v>0</v>
      </c>
      <c r="E4507" s="11">
        <v>0</v>
      </c>
      <c r="F4507" s="11">
        <v>1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1</v>
      </c>
      <c r="Q4507" s="11">
        <v>2016031024</v>
      </c>
      <c r="R4507" s="11">
        <v>24</v>
      </c>
    </row>
    <row r="4508" spans="1:18">
      <c r="A4508" t="str">
        <f t="shared" si="70"/>
        <v>24-2016031024-16_15_38</v>
      </c>
      <c r="B4508" s="11" t="s">
        <v>3574</v>
      </c>
      <c r="C4508" s="11">
        <v>0</v>
      </c>
      <c r="D4508" s="11">
        <v>0</v>
      </c>
      <c r="E4508" s="11">
        <v>0</v>
      </c>
      <c r="F4508" s="11">
        <v>1</v>
      </c>
      <c r="G4508" s="11">
        <v>0</v>
      </c>
      <c r="H4508" s="11">
        <v>0</v>
      </c>
      <c r="I4508" s="11">
        <v>0</v>
      </c>
      <c r="J4508" s="11">
        <v>0</v>
      </c>
      <c r="K4508" s="11">
        <v>0</v>
      </c>
      <c r="L4508" s="11">
        <v>0</v>
      </c>
      <c r="M4508" s="11">
        <v>0</v>
      </c>
      <c r="N4508" s="11">
        <v>0</v>
      </c>
      <c r="O4508" s="11">
        <v>0</v>
      </c>
      <c r="P4508" s="11">
        <v>1</v>
      </c>
      <c r="Q4508" s="11">
        <v>2016031024</v>
      </c>
      <c r="R4508" s="11">
        <v>24</v>
      </c>
    </row>
    <row r="4509" spans="1:18">
      <c r="A4509" t="str">
        <f t="shared" si="70"/>
        <v>24-2016031024-16_20_38</v>
      </c>
      <c r="B4509" s="11" t="s">
        <v>3576</v>
      </c>
      <c r="C4509" s="11">
        <v>0</v>
      </c>
      <c r="D4509" s="11">
        <v>0</v>
      </c>
      <c r="E4509" s="11">
        <v>0</v>
      </c>
      <c r="F4509" s="11">
        <v>1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1</v>
      </c>
      <c r="Q4509" s="11">
        <v>2016031024</v>
      </c>
      <c r="R4509" s="11">
        <v>24</v>
      </c>
    </row>
    <row r="4510" spans="1:18">
      <c r="A4510" t="str">
        <f t="shared" si="70"/>
        <v>24-2016031024-16_25_38</v>
      </c>
      <c r="B4510" s="11" t="s">
        <v>3577</v>
      </c>
      <c r="C4510" s="11">
        <v>0</v>
      </c>
      <c r="D4510" s="11">
        <v>0</v>
      </c>
      <c r="E4510" s="11">
        <v>0</v>
      </c>
      <c r="F4510" s="11">
        <v>1</v>
      </c>
      <c r="G4510" s="11">
        <v>0</v>
      </c>
      <c r="H4510" s="11">
        <v>0</v>
      </c>
      <c r="I4510" s="11">
        <v>0</v>
      </c>
      <c r="J4510" s="11">
        <v>0</v>
      </c>
      <c r="K4510" s="11">
        <v>0</v>
      </c>
      <c r="L4510" s="11">
        <v>0</v>
      </c>
      <c r="M4510" s="11">
        <v>0</v>
      </c>
      <c r="N4510" s="11">
        <v>0</v>
      </c>
      <c r="O4510" s="11">
        <v>0</v>
      </c>
      <c r="P4510" s="11">
        <v>1</v>
      </c>
      <c r="Q4510" s="11">
        <v>2016031024</v>
      </c>
      <c r="R4510" s="11">
        <v>24</v>
      </c>
    </row>
    <row r="4511" spans="1:18">
      <c r="A4511" t="str">
        <f t="shared" si="70"/>
        <v>24-2016031024-16_30_38</v>
      </c>
      <c r="B4511" s="11" t="s">
        <v>3579</v>
      </c>
      <c r="C4511" s="11">
        <v>0</v>
      </c>
      <c r="D4511" s="11">
        <v>0</v>
      </c>
      <c r="E4511" s="11">
        <v>0</v>
      </c>
      <c r="F4511" s="11">
        <v>1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1</v>
      </c>
      <c r="Q4511" s="11">
        <v>2016031024</v>
      </c>
      <c r="R4511" s="11">
        <v>24</v>
      </c>
    </row>
    <row r="4512" spans="1:18">
      <c r="A4512" t="str">
        <f t="shared" si="70"/>
        <v>24-2016031024-16_35_38</v>
      </c>
      <c r="B4512" s="11" t="s">
        <v>3581</v>
      </c>
      <c r="C4512" s="11">
        <v>0</v>
      </c>
      <c r="D4512" s="11">
        <v>0</v>
      </c>
      <c r="E4512" s="11">
        <v>0</v>
      </c>
      <c r="F4512" s="11">
        <v>1</v>
      </c>
      <c r="G4512" s="11">
        <v>0</v>
      </c>
      <c r="H4512" s="11">
        <v>0</v>
      </c>
      <c r="I4512" s="11">
        <v>0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11">
        <v>1</v>
      </c>
      <c r="Q4512" s="11">
        <v>2016031024</v>
      </c>
      <c r="R4512" s="11">
        <v>24</v>
      </c>
    </row>
    <row r="4513" spans="1:18">
      <c r="A4513" t="str">
        <f t="shared" si="70"/>
        <v>24-2016031024-16_40_38</v>
      </c>
      <c r="B4513" s="11" t="s">
        <v>3583</v>
      </c>
      <c r="C4513" s="11">
        <v>0</v>
      </c>
      <c r="D4513" s="11">
        <v>0</v>
      </c>
      <c r="E4513" s="11">
        <v>0</v>
      </c>
      <c r="F4513" s="11">
        <v>1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1</v>
      </c>
      <c r="Q4513" s="11">
        <v>2016031024</v>
      </c>
      <c r="R4513" s="11">
        <v>24</v>
      </c>
    </row>
    <row r="4514" spans="1:18">
      <c r="A4514" t="str">
        <f t="shared" si="70"/>
        <v>24-2016031024-16_45_38</v>
      </c>
      <c r="B4514" s="11" t="s">
        <v>3585</v>
      </c>
      <c r="C4514" s="11">
        <v>0</v>
      </c>
      <c r="D4514" s="11">
        <v>0</v>
      </c>
      <c r="E4514" s="11">
        <v>0</v>
      </c>
      <c r="F4514" s="11">
        <v>1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11">
        <v>0</v>
      </c>
      <c r="P4514" s="11">
        <v>1</v>
      </c>
      <c r="Q4514" s="11">
        <v>2016031024</v>
      </c>
      <c r="R4514" s="11">
        <v>24</v>
      </c>
    </row>
    <row r="4515" spans="1:18">
      <c r="A4515" t="str">
        <f t="shared" si="70"/>
        <v>24-2016031024-16_50_38</v>
      </c>
      <c r="B4515" s="11" t="s">
        <v>3586</v>
      </c>
      <c r="C4515" s="11">
        <v>0</v>
      </c>
      <c r="D4515" s="11">
        <v>0</v>
      </c>
      <c r="E4515" s="11">
        <v>0</v>
      </c>
      <c r="F4515" s="11">
        <v>1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1</v>
      </c>
      <c r="Q4515" s="11">
        <v>2016031024</v>
      </c>
      <c r="R4515" s="11">
        <v>24</v>
      </c>
    </row>
    <row r="4516" spans="1:18">
      <c r="A4516" t="str">
        <f t="shared" si="70"/>
        <v>24-2016031024-16_55_38</v>
      </c>
      <c r="B4516" s="11" t="s">
        <v>3587</v>
      </c>
      <c r="C4516" s="11">
        <v>0</v>
      </c>
      <c r="D4516" s="11">
        <v>0</v>
      </c>
      <c r="E4516" s="11">
        <v>0</v>
      </c>
      <c r="F4516" s="11">
        <v>1</v>
      </c>
      <c r="G4516" s="11">
        <v>0</v>
      </c>
      <c r="H4516" s="11">
        <v>0</v>
      </c>
      <c r="I4516" s="11">
        <v>0</v>
      </c>
      <c r="J4516" s="11">
        <v>0</v>
      </c>
      <c r="K4516" s="11">
        <v>0</v>
      </c>
      <c r="L4516" s="11">
        <v>0</v>
      </c>
      <c r="M4516" s="11">
        <v>0</v>
      </c>
      <c r="N4516" s="11">
        <v>0</v>
      </c>
      <c r="O4516" s="11">
        <v>0</v>
      </c>
      <c r="P4516" s="11">
        <v>1</v>
      </c>
      <c r="Q4516" s="11">
        <v>2016031024</v>
      </c>
      <c r="R4516" s="11">
        <v>24</v>
      </c>
    </row>
    <row r="4517" spans="1:18">
      <c r="A4517" t="str">
        <f t="shared" si="70"/>
        <v>24-2016031024-17_00_38</v>
      </c>
      <c r="B4517" s="11" t="s">
        <v>3588</v>
      </c>
      <c r="C4517" s="11">
        <v>0</v>
      </c>
      <c r="D4517" s="11">
        <v>0</v>
      </c>
      <c r="E4517" s="11">
        <v>0</v>
      </c>
      <c r="F4517" s="11">
        <v>1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1</v>
      </c>
      <c r="Q4517" s="11">
        <v>2016031024</v>
      </c>
      <c r="R4517" s="11">
        <v>24</v>
      </c>
    </row>
    <row r="4518" spans="1:18">
      <c r="A4518" t="str">
        <f t="shared" si="70"/>
        <v>24-2016031024-17_05_38</v>
      </c>
      <c r="B4518" s="11" t="s">
        <v>3590</v>
      </c>
      <c r="C4518" s="11">
        <v>0</v>
      </c>
      <c r="D4518" s="11">
        <v>0</v>
      </c>
      <c r="E4518" s="11">
        <v>0</v>
      </c>
      <c r="F4518" s="11">
        <v>1</v>
      </c>
      <c r="G4518" s="11">
        <v>0</v>
      </c>
      <c r="H4518" s="11">
        <v>0</v>
      </c>
      <c r="I4518" s="11">
        <v>0</v>
      </c>
      <c r="J4518" s="11">
        <v>0</v>
      </c>
      <c r="K4518" s="11">
        <v>0</v>
      </c>
      <c r="L4518" s="11">
        <v>0</v>
      </c>
      <c r="M4518" s="11">
        <v>0</v>
      </c>
      <c r="N4518" s="11">
        <v>0</v>
      </c>
      <c r="O4518" s="11">
        <v>0</v>
      </c>
      <c r="P4518" s="11">
        <v>1</v>
      </c>
      <c r="Q4518" s="11">
        <v>2016031024</v>
      </c>
      <c r="R4518" s="11">
        <v>24</v>
      </c>
    </row>
    <row r="4519" spans="1:18">
      <c r="A4519" t="str">
        <f t="shared" si="70"/>
        <v>24-2016031024-17_10_38</v>
      </c>
      <c r="B4519" s="11" t="s">
        <v>3591</v>
      </c>
      <c r="C4519" s="11">
        <v>0</v>
      </c>
      <c r="D4519" s="11">
        <v>0</v>
      </c>
      <c r="E4519" s="11">
        <v>0</v>
      </c>
      <c r="F4519" s="11">
        <v>1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1</v>
      </c>
      <c r="Q4519" s="11">
        <v>2016031024</v>
      </c>
      <c r="R4519" s="11">
        <v>24</v>
      </c>
    </row>
    <row r="4520" spans="1:18">
      <c r="A4520" t="str">
        <f t="shared" si="70"/>
        <v>24-2016031024-17_15_38</v>
      </c>
      <c r="B4520" s="11" t="s">
        <v>3593</v>
      </c>
      <c r="C4520" s="11">
        <v>0</v>
      </c>
      <c r="D4520" s="11">
        <v>0</v>
      </c>
      <c r="E4520" s="11">
        <v>0</v>
      </c>
      <c r="F4520" s="11">
        <v>1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  <c r="P4520" s="11">
        <v>1</v>
      </c>
      <c r="Q4520" s="11">
        <v>2016031024</v>
      </c>
      <c r="R4520" s="11">
        <v>24</v>
      </c>
    </row>
    <row r="4521" spans="1:18">
      <c r="A4521" t="str">
        <f t="shared" si="70"/>
        <v>24-2016031024-17_20_38</v>
      </c>
      <c r="B4521" s="11" t="s">
        <v>3594</v>
      </c>
      <c r="C4521" s="11">
        <v>0</v>
      </c>
      <c r="D4521" s="11">
        <v>0</v>
      </c>
      <c r="E4521" s="11">
        <v>0</v>
      </c>
      <c r="F4521" s="11">
        <v>1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1</v>
      </c>
      <c r="Q4521" s="11">
        <v>2016031024</v>
      </c>
      <c r="R4521" s="11">
        <v>24</v>
      </c>
    </row>
    <row r="4522" spans="1:18">
      <c r="A4522" t="str">
        <f t="shared" si="70"/>
        <v>24-2016031024-17_25_38</v>
      </c>
      <c r="B4522" s="11" t="s">
        <v>3596</v>
      </c>
      <c r="C4522" s="11">
        <v>0</v>
      </c>
      <c r="D4522" s="11">
        <v>0</v>
      </c>
      <c r="E4522" s="11">
        <v>0</v>
      </c>
      <c r="F4522" s="11">
        <v>1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1">
        <v>0</v>
      </c>
      <c r="O4522" s="11">
        <v>0</v>
      </c>
      <c r="P4522" s="11">
        <v>1</v>
      </c>
      <c r="Q4522" s="11">
        <v>2016031024</v>
      </c>
      <c r="R4522" s="11">
        <v>24</v>
      </c>
    </row>
    <row r="4523" spans="1:18">
      <c r="A4523" t="str">
        <f t="shared" si="70"/>
        <v>24-2016031024-17_30_38</v>
      </c>
      <c r="B4523" s="11" t="s">
        <v>3598</v>
      </c>
      <c r="C4523" s="11">
        <v>0</v>
      </c>
      <c r="D4523" s="11">
        <v>0</v>
      </c>
      <c r="E4523" s="11">
        <v>0</v>
      </c>
      <c r="F4523" s="11">
        <v>1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1</v>
      </c>
      <c r="Q4523" s="11">
        <v>2016031024</v>
      </c>
      <c r="R4523" s="11">
        <v>24</v>
      </c>
    </row>
    <row r="4524" spans="1:18">
      <c r="A4524" t="str">
        <f t="shared" si="70"/>
        <v>24-2016031024-17_35_38</v>
      </c>
      <c r="B4524" s="11" t="s">
        <v>3600</v>
      </c>
      <c r="C4524" s="11">
        <v>0</v>
      </c>
      <c r="D4524" s="11">
        <v>0</v>
      </c>
      <c r="E4524" s="11">
        <v>0</v>
      </c>
      <c r="F4524" s="11">
        <v>1</v>
      </c>
      <c r="G4524" s="11">
        <v>0</v>
      </c>
      <c r="H4524" s="11">
        <v>0</v>
      </c>
      <c r="I4524" s="11">
        <v>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11">
        <v>0</v>
      </c>
      <c r="P4524" s="11">
        <v>1</v>
      </c>
      <c r="Q4524" s="11">
        <v>2016031024</v>
      </c>
      <c r="R4524" s="11">
        <v>24</v>
      </c>
    </row>
    <row r="4525" spans="1:18">
      <c r="A4525" t="str">
        <f t="shared" si="70"/>
        <v>24-2016031024-17_40_38</v>
      </c>
      <c r="B4525" s="11" t="s">
        <v>3602</v>
      </c>
      <c r="C4525" s="11">
        <v>0</v>
      </c>
      <c r="D4525" s="11">
        <v>0</v>
      </c>
      <c r="E4525" s="11">
        <v>0</v>
      </c>
      <c r="F4525" s="11">
        <v>1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1</v>
      </c>
      <c r="Q4525" s="11">
        <v>2016031024</v>
      </c>
      <c r="R4525" s="11">
        <v>24</v>
      </c>
    </row>
    <row r="4526" spans="1:18">
      <c r="A4526" t="str">
        <f t="shared" si="70"/>
        <v>24-2016031024-17_45_38</v>
      </c>
      <c r="B4526" s="11" t="s">
        <v>3603</v>
      </c>
      <c r="C4526" s="11">
        <v>0</v>
      </c>
      <c r="D4526" s="11">
        <v>0</v>
      </c>
      <c r="E4526" s="11">
        <v>0</v>
      </c>
      <c r="F4526" s="11">
        <v>1</v>
      </c>
      <c r="G4526" s="11">
        <v>0</v>
      </c>
      <c r="H4526" s="11">
        <v>0</v>
      </c>
      <c r="I4526" s="11">
        <v>0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11">
        <v>0</v>
      </c>
      <c r="P4526" s="11">
        <v>1</v>
      </c>
      <c r="Q4526" s="11">
        <v>2016031024</v>
      </c>
      <c r="R4526" s="11">
        <v>24</v>
      </c>
    </row>
    <row r="4527" spans="1:18">
      <c r="A4527" t="str">
        <f t="shared" si="70"/>
        <v>24-2016031024-17_50_38</v>
      </c>
      <c r="B4527" s="11" t="s">
        <v>3605</v>
      </c>
      <c r="C4527" s="11">
        <v>1</v>
      </c>
      <c r="D4527" s="11">
        <v>0</v>
      </c>
      <c r="E4527" s="11">
        <v>0</v>
      </c>
      <c r="F4527" s="11">
        <v>0</v>
      </c>
      <c r="G4527" s="11">
        <v>1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2016031024</v>
      </c>
      <c r="R4527" s="11">
        <v>24</v>
      </c>
    </row>
    <row r="4528" spans="1:18">
      <c r="A4528" t="str">
        <f t="shared" si="70"/>
        <v>24-2016031024-17_55_38</v>
      </c>
      <c r="B4528" s="11" t="s">
        <v>3607</v>
      </c>
      <c r="C4528" s="11">
        <v>1</v>
      </c>
      <c r="D4528" s="11">
        <v>0</v>
      </c>
      <c r="E4528" s="11">
        <v>0</v>
      </c>
      <c r="F4528" s="11">
        <v>0</v>
      </c>
      <c r="G4528" s="11">
        <v>1</v>
      </c>
      <c r="H4528" s="11">
        <v>0</v>
      </c>
      <c r="I4528" s="11">
        <v>0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11">
        <v>0</v>
      </c>
      <c r="P4528" s="11">
        <v>0</v>
      </c>
      <c r="Q4528" s="11">
        <v>2016031024</v>
      </c>
      <c r="R4528" s="11">
        <v>24</v>
      </c>
    </row>
    <row r="4529" spans="1:18">
      <c r="A4529" t="str">
        <f t="shared" si="70"/>
        <v>24-2016031024-18_00_38</v>
      </c>
      <c r="B4529" s="11" t="s">
        <v>3610</v>
      </c>
      <c r="C4529" s="11">
        <v>0</v>
      </c>
      <c r="D4529" s="11">
        <v>0</v>
      </c>
      <c r="E4529" s="11">
        <v>1</v>
      </c>
      <c r="F4529" s="11">
        <v>0</v>
      </c>
      <c r="G4529" s="11">
        <v>0</v>
      </c>
      <c r="H4529" s="11">
        <v>0</v>
      </c>
      <c r="I4529" s="11">
        <v>1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2016031024</v>
      </c>
      <c r="R4529" s="11">
        <v>24</v>
      </c>
    </row>
    <row r="4530" spans="1:18">
      <c r="A4530" t="str">
        <f t="shared" si="70"/>
        <v>24-2016031024-18_05_39</v>
      </c>
      <c r="B4530" s="11" t="s">
        <v>3611</v>
      </c>
      <c r="C4530" s="11">
        <v>0</v>
      </c>
      <c r="D4530" s="11">
        <v>0</v>
      </c>
      <c r="E4530" s="11">
        <v>0</v>
      </c>
      <c r="F4530" s="11">
        <v>1</v>
      </c>
      <c r="G4530" s="11">
        <v>0</v>
      </c>
      <c r="H4530" s="11">
        <v>0</v>
      </c>
      <c r="I4530" s="11">
        <v>0</v>
      </c>
      <c r="J4530" s="11">
        <v>0</v>
      </c>
      <c r="K4530" s="11">
        <v>0</v>
      </c>
      <c r="L4530" s="11">
        <v>0</v>
      </c>
      <c r="M4530" s="11">
        <v>0</v>
      </c>
      <c r="N4530" s="11">
        <v>0</v>
      </c>
      <c r="O4530" s="11">
        <v>0</v>
      </c>
      <c r="P4530" s="11">
        <v>1</v>
      </c>
      <c r="Q4530" s="11">
        <v>2016031024</v>
      </c>
      <c r="R4530" s="11">
        <v>24</v>
      </c>
    </row>
    <row r="4531" spans="1:18">
      <c r="A4531" t="str">
        <f t="shared" si="70"/>
        <v>24-2016031024-18_10_39</v>
      </c>
      <c r="B4531" s="11" t="s">
        <v>3613</v>
      </c>
      <c r="C4531" s="11">
        <v>0</v>
      </c>
      <c r="D4531" s="11">
        <v>0</v>
      </c>
      <c r="E4531" s="11">
        <v>0</v>
      </c>
      <c r="F4531" s="11">
        <v>1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1</v>
      </c>
      <c r="Q4531" s="11">
        <v>2016031024</v>
      </c>
      <c r="R4531" s="11">
        <v>24</v>
      </c>
    </row>
    <row r="4532" spans="1:18">
      <c r="A4532" t="str">
        <f t="shared" si="70"/>
        <v>24-2016031024-18_15_39</v>
      </c>
      <c r="B4532" s="11" t="s">
        <v>3615</v>
      </c>
      <c r="C4532" s="11">
        <v>0</v>
      </c>
      <c r="D4532" s="11">
        <v>0</v>
      </c>
      <c r="E4532" s="11">
        <v>0</v>
      </c>
      <c r="F4532" s="11">
        <v>1</v>
      </c>
      <c r="G4532" s="11">
        <v>0</v>
      </c>
      <c r="H4532" s="11">
        <v>0</v>
      </c>
      <c r="I4532" s="11">
        <v>0</v>
      </c>
      <c r="J4532" s="11">
        <v>0</v>
      </c>
      <c r="K4532" s="11">
        <v>0</v>
      </c>
      <c r="L4532" s="11">
        <v>0</v>
      </c>
      <c r="M4532" s="11">
        <v>0</v>
      </c>
      <c r="N4532" s="11">
        <v>0</v>
      </c>
      <c r="O4532" s="11">
        <v>0</v>
      </c>
      <c r="P4532" s="11">
        <v>1</v>
      </c>
      <c r="Q4532" s="11">
        <v>2016031024</v>
      </c>
      <c r="R4532" s="11">
        <v>24</v>
      </c>
    </row>
    <row r="4533" spans="1:18">
      <c r="A4533" t="str">
        <f t="shared" si="70"/>
        <v>24-2016031024-18_20_39</v>
      </c>
      <c r="B4533" s="11" t="s">
        <v>3616</v>
      </c>
      <c r="C4533" s="11">
        <v>0</v>
      </c>
      <c r="D4533" s="11">
        <v>0</v>
      </c>
      <c r="E4533" s="11">
        <v>0</v>
      </c>
      <c r="F4533" s="11">
        <v>1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1</v>
      </c>
      <c r="Q4533" s="11">
        <v>2016031024</v>
      </c>
      <c r="R4533" s="11">
        <v>24</v>
      </c>
    </row>
    <row r="4534" spans="1:18">
      <c r="A4534" t="str">
        <f t="shared" si="70"/>
        <v>24-2016031024-18_25_39</v>
      </c>
      <c r="B4534" s="11" t="s">
        <v>3618</v>
      </c>
      <c r="C4534" s="11">
        <v>0</v>
      </c>
      <c r="D4534" s="11">
        <v>0</v>
      </c>
      <c r="E4534" s="11">
        <v>0</v>
      </c>
      <c r="F4534" s="11">
        <v>1</v>
      </c>
      <c r="G4534" s="11">
        <v>0</v>
      </c>
      <c r="H4534" s="11">
        <v>0</v>
      </c>
      <c r="I4534" s="11">
        <v>0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11">
        <v>0</v>
      </c>
      <c r="P4534" s="11">
        <v>1</v>
      </c>
      <c r="Q4534" s="11">
        <v>2016031024</v>
      </c>
      <c r="R4534" s="11">
        <v>24</v>
      </c>
    </row>
    <row r="4535" spans="1:18">
      <c r="A4535" t="str">
        <f t="shared" si="70"/>
        <v>24-2016031024-18_30_39</v>
      </c>
      <c r="B4535" s="11" t="s">
        <v>3620</v>
      </c>
      <c r="C4535" s="11">
        <v>0</v>
      </c>
      <c r="D4535" s="11">
        <v>0</v>
      </c>
      <c r="E4535" s="11">
        <v>0</v>
      </c>
      <c r="F4535" s="11">
        <v>1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1</v>
      </c>
      <c r="Q4535" s="11">
        <v>2016031024</v>
      </c>
      <c r="R4535" s="11">
        <v>24</v>
      </c>
    </row>
    <row r="4536" spans="1:18">
      <c r="A4536" t="str">
        <f t="shared" si="70"/>
        <v>24-2016031024-18_35_39</v>
      </c>
      <c r="B4536" s="11" t="s">
        <v>3623</v>
      </c>
      <c r="C4536" s="11">
        <v>0</v>
      </c>
      <c r="D4536" s="11">
        <v>0</v>
      </c>
      <c r="E4536" s="11">
        <v>0</v>
      </c>
      <c r="F4536" s="11">
        <v>1</v>
      </c>
      <c r="G4536" s="11">
        <v>0</v>
      </c>
      <c r="H4536" s="11">
        <v>0</v>
      </c>
      <c r="I4536" s="11">
        <v>0</v>
      </c>
      <c r="J4536" s="11">
        <v>0</v>
      </c>
      <c r="K4536" s="11">
        <v>0</v>
      </c>
      <c r="L4536" s="11">
        <v>0</v>
      </c>
      <c r="M4536" s="11">
        <v>0</v>
      </c>
      <c r="N4536" s="11">
        <v>0</v>
      </c>
      <c r="O4536" s="11">
        <v>0</v>
      </c>
      <c r="P4536" s="11">
        <v>1</v>
      </c>
      <c r="Q4536" s="11">
        <v>2016031024</v>
      </c>
      <c r="R4536" s="11">
        <v>24</v>
      </c>
    </row>
    <row r="4537" spans="1:18">
      <c r="A4537" t="str">
        <f t="shared" si="70"/>
        <v>24-2016031024-18_40_39</v>
      </c>
      <c r="B4537" s="11" t="s">
        <v>3626</v>
      </c>
      <c r="C4537" s="11">
        <v>0</v>
      </c>
      <c r="D4537" s="11">
        <v>0</v>
      </c>
      <c r="E4537" s="11">
        <v>0</v>
      </c>
      <c r="F4537" s="11">
        <v>1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1</v>
      </c>
      <c r="Q4537" s="11">
        <v>2016031024</v>
      </c>
      <c r="R4537" s="11">
        <v>24</v>
      </c>
    </row>
    <row r="4538" spans="1:18">
      <c r="A4538" t="str">
        <f t="shared" si="70"/>
        <v>24-2016031024-18_45_39</v>
      </c>
      <c r="B4538" s="11" t="s">
        <v>3627</v>
      </c>
      <c r="C4538" s="11">
        <v>0</v>
      </c>
      <c r="D4538" s="11">
        <v>0</v>
      </c>
      <c r="E4538" s="11">
        <v>0</v>
      </c>
      <c r="F4538" s="11">
        <v>1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  <c r="O4538" s="11">
        <v>0</v>
      </c>
      <c r="P4538" s="11">
        <v>1</v>
      </c>
      <c r="Q4538" s="11">
        <v>2016031024</v>
      </c>
      <c r="R4538" s="11">
        <v>24</v>
      </c>
    </row>
    <row r="4539" spans="1:18">
      <c r="A4539" t="str">
        <f t="shared" si="70"/>
        <v>24-2016031024-18_50_39</v>
      </c>
      <c r="B4539" s="11" t="s">
        <v>3628</v>
      </c>
      <c r="C4539" s="11">
        <v>0</v>
      </c>
      <c r="D4539" s="11">
        <v>0</v>
      </c>
      <c r="E4539" s="11">
        <v>0</v>
      </c>
      <c r="F4539" s="11">
        <v>1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1</v>
      </c>
      <c r="Q4539" s="11">
        <v>2016031024</v>
      </c>
      <c r="R4539" s="11">
        <v>24</v>
      </c>
    </row>
    <row r="4540" spans="1:18">
      <c r="A4540" t="str">
        <f t="shared" si="70"/>
        <v>24-2016031024-18_55_39</v>
      </c>
      <c r="B4540" s="11" t="s">
        <v>3629</v>
      </c>
      <c r="C4540" s="11">
        <v>0</v>
      </c>
      <c r="D4540" s="11">
        <v>0</v>
      </c>
      <c r="E4540" s="11">
        <v>0</v>
      </c>
      <c r="F4540" s="11">
        <v>1</v>
      </c>
      <c r="G4540" s="11">
        <v>0</v>
      </c>
      <c r="H4540" s="11">
        <v>0</v>
      </c>
      <c r="I4540" s="11">
        <v>0</v>
      </c>
      <c r="J4540" s="11">
        <v>0</v>
      </c>
      <c r="K4540" s="11">
        <v>0</v>
      </c>
      <c r="L4540" s="11">
        <v>0</v>
      </c>
      <c r="M4540" s="11">
        <v>0</v>
      </c>
      <c r="N4540" s="11">
        <v>0</v>
      </c>
      <c r="O4540" s="11">
        <v>0</v>
      </c>
      <c r="P4540" s="11">
        <v>1</v>
      </c>
      <c r="Q4540" s="11">
        <v>2016031024</v>
      </c>
      <c r="R4540" s="11">
        <v>24</v>
      </c>
    </row>
    <row r="4541" spans="1:18">
      <c r="A4541" t="str">
        <f t="shared" si="70"/>
        <v>24-2016031024-19_00_39</v>
      </c>
      <c r="B4541" s="11" t="s">
        <v>3631</v>
      </c>
      <c r="C4541" s="11">
        <v>0</v>
      </c>
      <c r="D4541" s="11">
        <v>0</v>
      </c>
      <c r="E4541" s="11">
        <v>0</v>
      </c>
      <c r="F4541" s="11">
        <v>1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1</v>
      </c>
      <c r="Q4541" s="11">
        <v>2016031024</v>
      </c>
      <c r="R4541" s="11">
        <v>24</v>
      </c>
    </row>
    <row r="4542" spans="1:18">
      <c r="A4542" t="str">
        <f t="shared" si="70"/>
        <v>24-2016031024-19_05_39</v>
      </c>
      <c r="B4542" s="11" t="s">
        <v>3633</v>
      </c>
      <c r="C4542" s="11">
        <v>0</v>
      </c>
      <c r="D4542" s="11">
        <v>0</v>
      </c>
      <c r="E4542" s="11">
        <v>0</v>
      </c>
      <c r="F4542" s="11">
        <v>1</v>
      </c>
      <c r="G4542" s="11">
        <v>0</v>
      </c>
      <c r="H4542" s="11">
        <v>0</v>
      </c>
      <c r="I4542" s="11">
        <v>0</v>
      </c>
      <c r="J4542" s="11">
        <v>0</v>
      </c>
      <c r="K4542" s="11">
        <v>0</v>
      </c>
      <c r="L4542" s="11">
        <v>0</v>
      </c>
      <c r="M4542" s="11">
        <v>0</v>
      </c>
      <c r="N4542" s="11">
        <v>0</v>
      </c>
      <c r="O4542" s="11">
        <v>0</v>
      </c>
      <c r="P4542" s="11">
        <v>1</v>
      </c>
      <c r="Q4542" s="11">
        <v>2016031024</v>
      </c>
      <c r="R4542" s="11">
        <v>24</v>
      </c>
    </row>
    <row r="4543" spans="1:18">
      <c r="A4543" t="str">
        <f t="shared" si="70"/>
        <v>24-2016031024-19_10_39</v>
      </c>
      <c r="B4543" s="11" t="s">
        <v>3635</v>
      </c>
      <c r="C4543" s="11">
        <v>0</v>
      </c>
      <c r="D4543" s="11">
        <v>0</v>
      </c>
      <c r="E4543" s="11">
        <v>0</v>
      </c>
      <c r="F4543" s="11">
        <v>1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1</v>
      </c>
      <c r="Q4543" s="11">
        <v>2016031024</v>
      </c>
      <c r="R4543" s="11">
        <v>24</v>
      </c>
    </row>
    <row r="4544" spans="1:18">
      <c r="A4544" t="str">
        <f t="shared" si="70"/>
        <v>24-2016031024-19_15_39</v>
      </c>
      <c r="B4544" s="11" t="s">
        <v>3637</v>
      </c>
      <c r="C4544" s="11">
        <v>0</v>
      </c>
      <c r="D4544" s="11">
        <v>0</v>
      </c>
      <c r="E4544" s="11">
        <v>0</v>
      </c>
      <c r="F4544" s="11">
        <v>1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11">
        <v>0</v>
      </c>
      <c r="P4544" s="11">
        <v>1</v>
      </c>
      <c r="Q4544" s="11">
        <v>2016031024</v>
      </c>
      <c r="R4544" s="11">
        <v>24</v>
      </c>
    </row>
    <row r="4545" spans="1:18">
      <c r="A4545" t="str">
        <f t="shared" si="70"/>
        <v>24-2016031024-19_20_39</v>
      </c>
      <c r="B4545" s="11" t="s">
        <v>3638</v>
      </c>
      <c r="C4545" s="11">
        <v>0</v>
      </c>
      <c r="D4545" s="11">
        <v>0</v>
      </c>
      <c r="E4545" s="11">
        <v>0</v>
      </c>
      <c r="F4545" s="11">
        <v>1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1</v>
      </c>
      <c r="Q4545" s="11">
        <v>2016031024</v>
      </c>
      <c r="R4545" s="11">
        <v>24</v>
      </c>
    </row>
    <row r="4546" spans="1:18">
      <c r="A4546" t="str">
        <f t="shared" ref="A4546:A4609" si="71">R4546&amp;"-"&amp;Q4546&amp;"-"&amp;B4546</f>
        <v>24-2016031024-19_25_39</v>
      </c>
      <c r="B4546" s="11" t="s">
        <v>3639</v>
      </c>
      <c r="C4546" s="11">
        <v>0</v>
      </c>
      <c r="D4546" s="11">
        <v>0</v>
      </c>
      <c r="E4546" s="11">
        <v>0</v>
      </c>
      <c r="F4546" s="11">
        <v>1</v>
      </c>
      <c r="G4546" s="11">
        <v>0</v>
      </c>
      <c r="H4546" s="11">
        <v>0</v>
      </c>
      <c r="I4546" s="11">
        <v>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11">
        <v>0</v>
      </c>
      <c r="P4546" s="11">
        <v>1</v>
      </c>
      <c r="Q4546" s="11">
        <v>2016031024</v>
      </c>
      <c r="R4546" s="11">
        <v>24</v>
      </c>
    </row>
    <row r="4547" spans="1:18">
      <c r="A4547" t="str">
        <f t="shared" si="71"/>
        <v>24-2016031024-19_30_39</v>
      </c>
      <c r="B4547" s="11" t="s">
        <v>3640</v>
      </c>
      <c r="C4547" s="11">
        <v>0</v>
      </c>
      <c r="D4547" s="11">
        <v>0</v>
      </c>
      <c r="E4547" s="11">
        <v>0</v>
      </c>
      <c r="F4547" s="11">
        <v>1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1</v>
      </c>
      <c r="Q4547" s="11">
        <v>2016031024</v>
      </c>
      <c r="R4547" s="11">
        <v>24</v>
      </c>
    </row>
    <row r="4548" spans="1:18">
      <c r="A4548" t="str">
        <f t="shared" si="71"/>
        <v>24-2016031024-19_35_39</v>
      </c>
      <c r="B4548" s="11" t="s">
        <v>3643</v>
      </c>
      <c r="C4548" s="11">
        <v>0</v>
      </c>
      <c r="D4548" s="11">
        <v>0</v>
      </c>
      <c r="E4548" s="11">
        <v>0</v>
      </c>
      <c r="F4548" s="11">
        <v>1</v>
      </c>
      <c r="G4548" s="11">
        <v>0</v>
      </c>
      <c r="H4548" s="11">
        <v>0</v>
      </c>
      <c r="I4548" s="11">
        <v>0</v>
      </c>
      <c r="J4548" s="11">
        <v>0</v>
      </c>
      <c r="K4548" s="11">
        <v>0</v>
      </c>
      <c r="L4548" s="11">
        <v>0</v>
      </c>
      <c r="M4548" s="11">
        <v>0</v>
      </c>
      <c r="N4548" s="11">
        <v>0</v>
      </c>
      <c r="O4548" s="11">
        <v>0</v>
      </c>
      <c r="P4548" s="11">
        <v>1</v>
      </c>
      <c r="Q4548" s="11">
        <v>2016031024</v>
      </c>
      <c r="R4548" s="11">
        <v>24</v>
      </c>
    </row>
    <row r="4549" spans="1:18">
      <c r="A4549" t="str">
        <f t="shared" si="71"/>
        <v>24-2016031024-19_40_39</v>
      </c>
      <c r="B4549" s="11" t="s">
        <v>3644</v>
      </c>
      <c r="C4549" s="11">
        <v>0</v>
      </c>
      <c r="D4549" s="11">
        <v>0</v>
      </c>
      <c r="E4549" s="11">
        <v>0</v>
      </c>
      <c r="F4549" s="11">
        <v>1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1</v>
      </c>
      <c r="Q4549" s="11">
        <v>2016031024</v>
      </c>
      <c r="R4549" s="11">
        <v>24</v>
      </c>
    </row>
    <row r="4550" spans="1:18">
      <c r="A4550" t="str">
        <f t="shared" si="71"/>
        <v>24-2016031024-19_45_39</v>
      </c>
      <c r="B4550" s="11" t="s">
        <v>3646</v>
      </c>
      <c r="C4550" s="11">
        <v>0</v>
      </c>
      <c r="D4550" s="11">
        <v>0</v>
      </c>
      <c r="E4550" s="11">
        <v>0</v>
      </c>
      <c r="F4550" s="11">
        <v>1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11">
        <v>0</v>
      </c>
      <c r="P4550" s="11">
        <v>1</v>
      </c>
      <c r="Q4550" s="11">
        <v>2016031024</v>
      </c>
      <c r="R4550" s="11">
        <v>24</v>
      </c>
    </row>
    <row r="4551" spans="1:18">
      <c r="A4551" t="str">
        <f t="shared" si="71"/>
        <v>24-2016031024-19_50_39</v>
      </c>
      <c r="B4551" s="11" t="s">
        <v>3647</v>
      </c>
      <c r="C4551" s="11">
        <v>0</v>
      </c>
      <c r="D4551" s="11">
        <v>0</v>
      </c>
      <c r="E4551" s="11">
        <v>0</v>
      </c>
      <c r="F4551" s="11">
        <v>1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1</v>
      </c>
      <c r="Q4551" s="11">
        <v>2016031024</v>
      </c>
      <c r="R4551" s="11">
        <v>24</v>
      </c>
    </row>
    <row r="4552" spans="1:18">
      <c r="A4552" t="str">
        <f t="shared" si="71"/>
        <v>24-2016031024-19_55_39</v>
      </c>
      <c r="B4552" s="11" t="s">
        <v>3648</v>
      </c>
      <c r="C4552" s="11">
        <v>0</v>
      </c>
      <c r="D4552" s="11">
        <v>0</v>
      </c>
      <c r="E4552" s="11">
        <v>0</v>
      </c>
      <c r="F4552" s="11">
        <v>1</v>
      </c>
      <c r="G4552" s="11">
        <v>0</v>
      </c>
      <c r="H4552" s="11">
        <v>0</v>
      </c>
      <c r="I4552" s="11">
        <v>0</v>
      </c>
      <c r="J4552" s="11">
        <v>0</v>
      </c>
      <c r="K4552" s="11">
        <v>0</v>
      </c>
      <c r="L4552" s="11">
        <v>0</v>
      </c>
      <c r="M4552" s="11">
        <v>0</v>
      </c>
      <c r="N4552" s="11">
        <v>0</v>
      </c>
      <c r="O4552" s="11">
        <v>0</v>
      </c>
      <c r="P4552" s="11">
        <v>1</v>
      </c>
      <c r="Q4552" s="11">
        <v>2016031024</v>
      </c>
      <c r="R4552" s="11">
        <v>24</v>
      </c>
    </row>
    <row r="4553" spans="1:18">
      <c r="A4553" t="str">
        <f t="shared" si="71"/>
        <v>24-2016031024-20_00_39</v>
      </c>
      <c r="B4553" s="11" t="s">
        <v>3649</v>
      </c>
      <c r="C4553" s="11">
        <v>0</v>
      </c>
      <c r="D4553" s="11">
        <v>0</v>
      </c>
      <c r="E4553" s="11">
        <v>0</v>
      </c>
      <c r="F4553" s="11">
        <v>1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1</v>
      </c>
      <c r="Q4553" s="11">
        <v>2016031024</v>
      </c>
      <c r="R4553" s="11">
        <v>24</v>
      </c>
    </row>
    <row r="4554" spans="1:18">
      <c r="A4554" t="str">
        <f t="shared" si="71"/>
        <v>24-2016031024-20_05_39</v>
      </c>
      <c r="B4554" s="11" t="s">
        <v>3651</v>
      </c>
      <c r="C4554" s="11">
        <v>0</v>
      </c>
      <c r="D4554" s="11">
        <v>0</v>
      </c>
      <c r="E4554" s="11">
        <v>0</v>
      </c>
      <c r="F4554" s="11">
        <v>1</v>
      </c>
      <c r="G4554" s="11">
        <v>0</v>
      </c>
      <c r="H4554" s="11">
        <v>0</v>
      </c>
      <c r="I4554" s="11">
        <v>0</v>
      </c>
      <c r="J4554" s="11">
        <v>0</v>
      </c>
      <c r="K4554" s="11">
        <v>0</v>
      </c>
      <c r="L4554" s="11">
        <v>0</v>
      </c>
      <c r="M4554" s="11">
        <v>0</v>
      </c>
      <c r="N4554" s="11">
        <v>0</v>
      </c>
      <c r="O4554" s="11">
        <v>0</v>
      </c>
      <c r="P4554" s="11">
        <v>1</v>
      </c>
      <c r="Q4554" s="11">
        <v>2016031024</v>
      </c>
      <c r="R4554" s="11">
        <v>24</v>
      </c>
    </row>
    <row r="4555" spans="1:18">
      <c r="A4555" t="str">
        <f t="shared" si="71"/>
        <v>24-2016031024-20_10_39</v>
      </c>
      <c r="B4555" s="11" t="s">
        <v>3653</v>
      </c>
      <c r="C4555" s="11">
        <v>0</v>
      </c>
      <c r="D4555" s="11">
        <v>0</v>
      </c>
      <c r="E4555" s="11">
        <v>0</v>
      </c>
      <c r="F4555" s="11">
        <v>1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1</v>
      </c>
      <c r="Q4555" s="11">
        <v>2016031024</v>
      </c>
      <c r="R4555" s="11">
        <v>24</v>
      </c>
    </row>
    <row r="4556" spans="1:18">
      <c r="A4556" t="str">
        <f t="shared" si="71"/>
        <v>24-2016031024-20_15_40</v>
      </c>
      <c r="B4556" s="11" t="s">
        <v>3212</v>
      </c>
      <c r="C4556" s="11">
        <v>0</v>
      </c>
      <c r="D4556" s="11">
        <v>0</v>
      </c>
      <c r="E4556" s="11">
        <v>0</v>
      </c>
      <c r="F4556" s="11">
        <v>1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  <c r="P4556" s="11">
        <v>1</v>
      </c>
      <c r="Q4556" s="11">
        <v>2016031024</v>
      </c>
      <c r="R4556" s="11">
        <v>24</v>
      </c>
    </row>
    <row r="4557" spans="1:18">
      <c r="A4557" t="str">
        <f t="shared" si="71"/>
        <v>24-2016031024-20_20_40</v>
      </c>
      <c r="B4557" s="11" t="s">
        <v>3214</v>
      </c>
      <c r="C4557" s="11">
        <v>0</v>
      </c>
      <c r="D4557" s="11">
        <v>0</v>
      </c>
      <c r="E4557" s="11">
        <v>0</v>
      </c>
      <c r="F4557" s="11">
        <v>1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1</v>
      </c>
      <c r="Q4557" s="11">
        <v>2016031024</v>
      </c>
      <c r="R4557" s="11">
        <v>24</v>
      </c>
    </row>
    <row r="4558" spans="1:18">
      <c r="A4558" t="str">
        <f t="shared" si="71"/>
        <v>24-2016031124-10_09_30</v>
      </c>
      <c r="B4558" s="11" t="s">
        <v>3657</v>
      </c>
      <c r="C4558" s="11">
        <v>0</v>
      </c>
      <c r="D4558" s="11">
        <v>0</v>
      </c>
      <c r="E4558" s="11">
        <v>1</v>
      </c>
      <c r="F4558" s="11">
        <v>0</v>
      </c>
      <c r="G4558" s="11">
        <v>0</v>
      </c>
      <c r="H4558" s="11">
        <v>0</v>
      </c>
      <c r="I4558" s="11">
        <v>1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11">
        <v>0</v>
      </c>
      <c r="P4558" s="11">
        <v>0</v>
      </c>
      <c r="Q4558" s="11">
        <v>2016031124</v>
      </c>
      <c r="R4558" s="11">
        <v>24</v>
      </c>
    </row>
    <row r="4559" spans="1:18">
      <c r="A4559" t="str">
        <f t="shared" si="71"/>
        <v>24-2016031124-10_14_30</v>
      </c>
      <c r="B4559" s="11" t="s">
        <v>3659</v>
      </c>
      <c r="C4559" s="11">
        <v>0</v>
      </c>
      <c r="D4559" s="11">
        <v>0</v>
      </c>
      <c r="E4559" s="11">
        <v>1</v>
      </c>
      <c r="F4559" s="11">
        <v>0</v>
      </c>
      <c r="G4559" s="11">
        <v>0</v>
      </c>
      <c r="H4559" s="11">
        <v>0</v>
      </c>
      <c r="I4559" s="11">
        <v>1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2016031124</v>
      </c>
      <c r="R4559" s="11">
        <v>24</v>
      </c>
    </row>
    <row r="4560" spans="1:18">
      <c r="A4560" t="str">
        <f t="shared" si="71"/>
        <v>24-2016031124-10_19_30</v>
      </c>
      <c r="B4560" s="11" t="s">
        <v>3661</v>
      </c>
      <c r="C4560" s="11">
        <v>0</v>
      </c>
      <c r="D4560" s="11">
        <v>1</v>
      </c>
      <c r="E4560" s="11">
        <v>1</v>
      </c>
      <c r="F4560" s="11">
        <v>0</v>
      </c>
      <c r="G4560" s="11">
        <v>0</v>
      </c>
      <c r="H4560" s="11">
        <v>0</v>
      </c>
      <c r="I4560" s="11">
        <v>0</v>
      </c>
      <c r="J4560" s="11">
        <v>0</v>
      </c>
      <c r="K4560" s="11">
        <v>1</v>
      </c>
      <c r="L4560" s="11">
        <v>1</v>
      </c>
      <c r="M4560" s="11">
        <v>0</v>
      </c>
      <c r="N4560" s="11">
        <v>0</v>
      </c>
      <c r="O4560" s="11">
        <v>0</v>
      </c>
      <c r="P4560" s="11">
        <v>0</v>
      </c>
      <c r="Q4560" s="11">
        <v>2016031124</v>
      </c>
      <c r="R4560" s="11">
        <v>24</v>
      </c>
    </row>
    <row r="4561" spans="1:18">
      <c r="A4561" t="str">
        <f t="shared" si="71"/>
        <v>24-2016031124-10_24_30</v>
      </c>
      <c r="B4561" s="11" t="s">
        <v>3663</v>
      </c>
      <c r="C4561" s="11">
        <v>0</v>
      </c>
      <c r="D4561" s="11">
        <v>0</v>
      </c>
      <c r="E4561" s="11">
        <v>0</v>
      </c>
      <c r="F4561" s="11">
        <v>1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1</v>
      </c>
      <c r="Q4561" s="11">
        <v>2016031124</v>
      </c>
      <c r="R4561" s="11">
        <v>24</v>
      </c>
    </row>
    <row r="4562" spans="1:18">
      <c r="A4562" t="str">
        <f t="shared" si="71"/>
        <v>24-2016031124-11_38_42</v>
      </c>
      <c r="B4562" s="11" t="s">
        <v>3665</v>
      </c>
      <c r="C4562" s="11">
        <v>0</v>
      </c>
      <c r="D4562" s="11">
        <v>0</v>
      </c>
      <c r="E4562" s="11">
        <v>0</v>
      </c>
      <c r="F4562" s="11">
        <v>1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0</v>
      </c>
      <c r="N4562" s="11">
        <v>0</v>
      </c>
      <c r="O4562" s="11">
        <v>0</v>
      </c>
      <c r="P4562" s="11">
        <v>1</v>
      </c>
      <c r="Q4562" s="11">
        <v>2016031124</v>
      </c>
      <c r="R4562" s="11">
        <v>24</v>
      </c>
    </row>
    <row r="4563" spans="1:18">
      <c r="A4563" t="str">
        <f t="shared" si="71"/>
        <v>24-2016031124-11_43_42</v>
      </c>
      <c r="B4563" s="11" t="s">
        <v>3667</v>
      </c>
      <c r="C4563" s="11">
        <v>0</v>
      </c>
      <c r="D4563" s="11">
        <v>0</v>
      </c>
      <c r="E4563" s="11">
        <v>0</v>
      </c>
      <c r="F4563" s="11">
        <v>1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1</v>
      </c>
      <c r="Q4563" s="11">
        <v>2016031124</v>
      </c>
      <c r="R4563" s="11">
        <v>24</v>
      </c>
    </row>
    <row r="4564" spans="1:18">
      <c r="A4564" t="str">
        <f t="shared" si="71"/>
        <v>24-2016031124-11_48_42</v>
      </c>
      <c r="B4564" s="11" t="s">
        <v>3669</v>
      </c>
      <c r="C4564" s="11">
        <v>0</v>
      </c>
      <c r="D4564" s="11">
        <v>0</v>
      </c>
      <c r="E4564" s="11">
        <v>0</v>
      </c>
      <c r="F4564" s="11">
        <v>1</v>
      </c>
      <c r="G4564" s="11">
        <v>0</v>
      </c>
      <c r="H4564" s="11">
        <v>0</v>
      </c>
      <c r="I4564" s="11">
        <v>0</v>
      </c>
      <c r="J4564" s="11">
        <v>0</v>
      </c>
      <c r="K4564" s="11">
        <v>0</v>
      </c>
      <c r="L4564" s="11">
        <v>0</v>
      </c>
      <c r="M4564" s="11">
        <v>0</v>
      </c>
      <c r="N4564" s="11">
        <v>0</v>
      </c>
      <c r="O4564" s="11">
        <v>0</v>
      </c>
      <c r="P4564" s="11">
        <v>1</v>
      </c>
      <c r="Q4564" s="11">
        <v>2016031124</v>
      </c>
      <c r="R4564" s="11">
        <v>24</v>
      </c>
    </row>
    <row r="4565" spans="1:18">
      <c r="A4565" t="str">
        <f t="shared" si="71"/>
        <v>24-2016031124-11_53_42</v>
      </c>
      <c r="B4565" s="11" t="s">
        <v>3671</v>
      </c>
      <c r="C4565" s="11">
        <v>0</v>
      </c>
      <c r="D4565" s="11">
        <v>0</v>
      </c>
      <c r="E4565" s="11">
        <v>0</v>
      </c>
      <c r="F4565" s="11">
        <v>1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1</v>
      </c>
      <c r="Q4565" s="11">
        <v>2016031124</v>
      </c>
      <c r="R4565" s="11">
        <v>24</v>
      </c>
    </row>
    <row r="4566" spans="1:18">
      <c r="A4566" t="str">
        <f t="shared" si="71"/>
        <v>24-2016031124-11_58_42</v>
      </c>
      <c r="B4566" s="11" t="s">
        <v>5665</v>
      </c>
      <c r="C4566" s="11">
        <v>0</v>
      </c>
      <c r="D4566" s="11">
        <v>0</v>
      </c>
      <c r="E4566" s="11">
        <v>0</v>
      </c>
      <c r="F4566" s="11">
        <v>0</v>
      </c>
      <c r="G4566" s="11">
        <v>0</v>
      </c>
      <c r="H4566" s="11">
        <v>0</v>
      </c>
      <c r="I4566" s="11">
        <v>0</v>
      </c>
      <c r="J4566" s="11">
        <v>0</v>
      </c>
      <c r="K4566" s="11">
        <v>0</v>
      </c>
      <c r="L4566" s="11">
        <v>0</v>
      </c>
      <c r="M4566" s="11">
        <v>0</v>
      </c>
      <c r="N4566" s="11">
        <v>0</v>
      </c>
      <c r="O4566" s="11">
        <v>1</v>
      </c>
      <c r="P4566" s="11">
        <v>0</v>
      </c>
      <c r="Q4566" s="11">
        <v>2016031124</v>
      </c>
      <c r="R4566" s="11">
        <v>24</v>
      </c>
    </row>
    <row r="4567" spans="1:18">
      <c r="A4567" t="str">
        <f t="shared" si="71"/>
        <v>24-2016031124-12_03_42</v>
      </c>
      <c r="B4567" s="11" t="s">
        <v>5666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1</v>
      </c>
      <c r="P4567" s="11">
        <v>0</v>
      </c>
      <c r="Q4567" s="11">
        <v>2016031124</v>
      </c>
      <c r="R4567" s="11">
        <v>24</v>
      </c>
    </row>
    <row r="4568" spans="1:18">
      <c r="A4568" t="str">
        <f t="shared" si="71"/>
        <v>24-2016031124-12_08_42</v>
      </c>
      <c r="B4568" s="11" t="s">
        <v>5667</v>
      </c>
      <c r="C4568" s="11">
        <v>0</v>
      </c>
      <c r="D4568" s="11">
        <v>0</v>
      </c>
      <c r="E4568" s="11">
        <v>0</v>
      </c>
      <c r="F4568" s="11">
        <v>0</v>
      </c>
      <c r="G4568" s="11">
        <v>0</v>
      </c>
      <c r="H4568" s="11">
        <v>0</v>
      </c>
      <c r="I4568" s="11">
        <v>0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11">
        <v>1</v>
      </c>
      <c r="P4568" s="11">
        <v>0</v>
      </c>
      <c r="Q4568" s="11">
        <v>2016031124</v>
      </c>
      <c r="R4568" s="11">
        <v>24</v>
      </c>
    </row>
    <row r="4569" spans="1:18">
      <c r="A4569" t="str">
        <f t="shared" si="71"/>
        <v>24-2016031124-12_12_58</v>
      </c>
      <c r="B4569" s="11" t="s">
        <v>3673</v>
      </c>
      <c r="C4569" s="11">
        <v>0</v>
      </c>
      <c r="D4569" s="11">
        <v>1</v>
      </c>
      <c r="E4569" s="11">
        <v>0</v>
      </c>
      <c r="F4569" s="11">
        <v>0</v>
      </c>
      <c r="G4569" s="11">
        <v>0</v>
      </c>
      <c r="H4569" s="11">
        <v>1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2016031124</v>
      </c>
      <c r="R4569" s="11">
        <v>24</v>
      </c>
    </row>
    <row r="4570" spans="1:18">
      <c r="A4570" t="str">
        <f t="shared" si="71"/>
        <v>24-2016031124-12_24_44</v>
      </c>
      <c r="B4570" s="11" t="s">
        <v>5668</v>
      </c>
      <c r="C4570" s="11">
        <v>0</v>
      </c>
      <c r="D4570" s="11">
        <v>0</v>
      </c>
      <c r="E4570" s="11">
        <v>0</v>
      </c>
      <c r="F4570" s="11">
        <v>0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11">
        <v>1</v>
      </c>
      <c r="P4570" s="11">
        <v>0</v>
      </c>
      <c r="Q4570" s="11">
        <v>2016031124</v>
      </c>
      <c r="R4570" s="11">
        <v>24</v>
      </c>
    </row>
    <row r="4571" spans="1:18">
      <c r="A4571" t="str">
        <f t="shared" si="71"/>
        <v>24-2016031124-12_29_44</v>
      </c>
      <c r="B4571" s="11" t="s">
        <v>5669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1</v>
      </c>
      <c r="P4571" s="11">
        <v>0</v>
      </c>
      <c r="Q4571" s="11">
        <v>2016031124</v>
      </c>
      <c r="R4571" s="11">
        <v>24</v>
      </c>
    </row>
    <row r="4572" spans="1:18">
      <c r="A4572" t="str">
        <f t="shared" si="71"/>
        <v>24-2016031124-12_34_44</v>
      </c>
      <c r="B4572" s="11" t="s">
        <v>5670</v>
      </c>
      <c r="C4572" s="11">
        <v>0</v>
      </c>
      <c r="D4572" s="11">
        <v>0</v>
      </c>
      <c r="E4572" s="11">
        <v>0</v>
      </c>
      <c r="F4572" s="11">
        <v>0</v>
      </c>
      <c r="G4572" s="11">
        <v>0</v>
      </c>
      <c r="H4572" s="11">
        <v>0</v>
      </c>
      <c r="I4572" s="11">
        <v>0</v>
      </c>
      <c r="J4572" s="11">
        <v>0</v>
      </c>
      <c r="K4572" s="11">
        <v>0</v>
      </c>
      <c r="L4572" s="11">
        <v>0</v>
      </c>
      <c r="M4572" s="11">
        <v>0</v>
      </c>
      <c r="N4572" s="11">
        <v>0</v>
      </c>
      <c r="O4572" s="11">
        <v>1</v>
      </c>
      <c r="P4572" s="11">
        <v>0</v>
      </c>
      <c r="Q4572" s="11">
        <v>2016031124</v>
      </c>
      <c r="R4572" s="11">
        <v>24</v>
      </c>
    </row>
    <row r="4573" spans="1:18">
      <c r="A4573" t="str">
        <f t="shared" si="71"/>
        <v>24-2016031124-14_04_33</v>
      </c>
      <c r="B4573" s="11" t="s">
        <v>3675</v>
      </c>
      <c r="C4573" s="11">
        <v>0</v>
      </c>
      <c r="D4573" s="11">
        <v>0</v>
      </c>
      <c r="E4573" s="11">
        <v>0</v>
      </c>
      <c r="F4573" s="11">
        <v>1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1</v>
      </c>
      <c r="Q4573" s="11">
        <v>2016031124</v>
      </c>
      <c r="R4573" s="11">
        <v>24</v>
      </c>
    </row>
    <row r="4574" spans="1:18">
      <c r="A4574" t="str">
        <f t="shared" si="71"/>
        <v>24-2016031124-14_21_03</v>
      </c>
      <c r="B4574" s="11" t="s">
        <v>5671</v>
      </c>
      <c r="C4574" s="11">
        <v>0</v>
      </c>
      <c r="D4574" s="11">
        <v>0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11">
        <v>1</v>
      </c>
      <c r="P4574" s="11">
        <v>0</v>
      </c>
      <c r="Q4574" s="11">
        <v>2016031124</v>
      </c>
      <c r="R4574" s="11">
        <v>24</v>
      </c>
    </row>
    <row r="4575" spans="1:18">
      <c r="A4575" t="str">
        <f t="shared" si="71"/>
        <v>24-2016031124-14_43_03</v>
      </c>
      <c r="B4575" s="11" t="s">
        <v>5672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1</v>
      </c>
      <c r="P4575" s="11">
        <v>0</v>
      </c>
      <c r="Q4575" s="11">
        <v>2016031124</v>
      </c>
      <c r="R4575" s="11">
        <v>24</v>
      </c>
    </row>
    <row r="4576" spans="1:18">
      <c r="A4576" t="str">
        <f t="shared" si="71"/>
        <v>24-2016031124-16_25_59</v>
      </c>
      <c r="B4576" s="11" t="s">
        <v>3677</v>
      </c>
      <c r="C4576" s="11">
        <v>0</v>
      </c>
      <c r="D4576" s="11">
        <v>0</v>
      </c>
      <c r="E4576" s="11">
        <v>0</v>
      </c>
      <c r="F4576" s="11">
        <v>0</v>
      </c>
      <c r="G4576" s="11">
        <v>0</v>
      </c>
      <c r="H4576" s="11">
        <v>0</v>
      </c>
      <c r="I4576" s="11">
        <v>0</v>
      </c>
      <c r="J4576" s="11">
        <v>0</v>
      </c>
      <c r="K4576" s="11">
        <v>0</v>
      </c>
      <c r="L4576" s="11">
        <v>0</v>
      </c>
      <c r="M4576" s="11">
        <v>0</v>
      </c>
      <c r="N4576" s="11">
        <v>1</v>
      </c>
      <c r="O4576" s="11">
        <v>0</v>
      </c>
      <c r="P4576" s="11">
        <v>0</v>
      </c>
      <c r="Q4576" s="11">
        <v>2016031124</v>
      </c>
      <c r="R4576" s="11">
        <v>24</v>
      </c>
    </row>
    <row r="4577" spans="1:18">
      <c r="A4577" t="str">
        <f t="shared" si="71"/>
        <v>24-2016031124-16_30_59</v>
      </c>
      <c r="B4577" s="11" t="s">
        <v>3678</v>
      </c>
      <c r="C4577" s="11">
        <v>1</v>
      </c>
      <c r="D4577" s="11">
        <v>1</v>
      </c>
      <c r="E4577" s="11">
        <v>1</v>
      </c>
      <c r="F4577" s="11">
        <v>0</v>
      </c>
      <c r="G4577" s="11">
        <v>0</v>
      </c>
      <c r="H4577" s="11">
        <v>0</v>
      </c>
      <c r="I4577" s="11">
        <v>0</v>
      </c>
      <c r="J4577" s="11">
        <v>1</v>
      </c>
      <c r="K4577" s="11">
        <v>1</v>
      </c>
      <c r="L4577" s="11">
        <v>1</v>
      </c>
      <c r="M4577" s="11">
        <v>0</v>
      </c>
      <c r="N4577" s="11">
        <v>0</v>
      </c>
      <c r="O4577" s="11">
        <v>0</v>
      </c>
      <c r="P4577" s="11">
        <v>0</v>
      </c>
      <c r="Q4577" s="11">
        <v>2016031124</v>
      </c>
      <c r="R4577" s="11">
        <v>24</v>
      </c>
    </row>
    <row r="4578" spans="1:18">
      <c r="A4578" t="str">
        <f t="shared" si="71"/>
        <v>24-2016031124-16_35_59</v>
      </c>
      <c r="B4578" s="11" t="s">
        <v>3680</v>
      </c>
      <c r="C4578" s="11">
        <v>0</v>
      </c>
      <c r="D4578" s="11">
        <v>0</v>
      </c>
      <c r="E4578" s="11">
        <v>0</v>
      </c>
      <c r="F4578" s="11">
        <v>0</v>
      </c>
      <c r="G4578" s="11">
        <v>0</v>
      </c>
      <c r="H4578" s="11">
        <v>0</v>
      </c>
      <c r="I4578" s="11">
        <v>0</v>
      </c>
      <c r="J4578" s="11">
        <v>0</v>
      </c>
      <c r="K4578" s="11">
        <v>0</v>
      </c>
      <c r="L4578" s="11">
        <v>0</v>
      </c>
      <c r="M4578" s="11">
        <v>0</v>
      </c>
      <c r="N4578" s="11">
        <v>1</v>
      </c>
      <c r="O4578" s="11">
        <v>0</v>
      </c>
      <c r="P4578" s="11">
        <v>0</v>
      </c>
      <c r="Q4578" s="11">
        <v>2016031124</v>
      </c>
      <c r="R4578" s="11">
        <v>24</v>
      </c>
    </row>
    <row r="4579" spans="1:18">
      <c r="A4579" t="str">
        <f t="shared" si="71"/>
        <v>24-2016031124-16_40_59</v>
      </c>
      <c r="B4579" s="11" t="s">
        <v>3681</v>
      </c>
      <c r="C4579" s="11">
        <v>0</v>
      </c>
      <c r="D4579" s="11">
        <v>0</v>
      </c>
      <c r="E4579" s="11">
        <v>0</v>
      </c>
      <c r="F4579" s="11">
        <v>1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1</v>
      </c>
      <c r="Q4579" s="11">
        <v>2016031124</v>
      </c>
      <c r="R4579" s="11">
        <v>24</v>
      </c>
    </row>
    <row r="4580" spans="1:18">
      <c r="A4580" t="str">
        <f t="shared" si="71"/>
        <v>24-2016031124-16_45_59</v>
      </c>
      <c r="B4580" s="11" t="s">
        <v>4003</v>
      </c>
      <c r="C4580" s="11">
        <v>0</v>
      </c>
      <c r="D4580" s="11">
        <v>0</v>
      </c>
      <c r="E4580" s="11">
        <v>0</v>
      </c>
      <c r="F4580" s="11">
        <v>0</v>
      </c>
      <c r="G4580" s="11">
        <v>0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11">
        <v>1</v>
      </c>
      <c r="P4580" s="11">
        <v>0</v>
      </c>
      <c r="Q4580" s="11">
        <v>2016031124</v>
      </c>
      <c r="R4580" s="11">
        <v>24</v>
      </c>
    </row>
    <row r="4581" spans="1:18">
      <c r="A4581" t="str">
        <f t="shared" si="71"/>
        <v>24-2016031124-16_50_59</v>
      </c>
      <c r="B4581" s="11" t="s">
        <v>3682</v>
      </c>
      <c r="C4581" s="11">
        <v>0</v>
      </c>
      <c r="D4581" s="11">
        <v>0</v>
      </c>
      <c r="E4581" s="11">
        <v>0</v>
      </c>
      <c r="F4581" s="11">
        <v>1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1</v>
      </c>
      <c r="Q4581" s="11">
        <v>2016031124</v>
      </c>
      <c r="R4581" s="11">
        <v>24</v>
      </c>
    </row>
    <row r="4582" spans="1:18">
      <c r="A4582" t="str">
        <f t="shared" si="71"/>
        <v>24-2016031124-16_55_59</v>
      </c>
      <c r="B4582" s="11" t="s">
        <v>3684</v>
      </c>
      <c r="C4582" s="11">
        <v>0</v>
      </c>
      <c r="D4582" s="11">
        <v>0</v>
      </c>
      <c r="E4582" s="11">
        <v>0</v>
      </c>
      <c r="F4582" s="11">
        <v>1</v>
      </c>
      <c r="G4582" s="11">
        <v>0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11">
        <v>1</v>
      </c>
      <c r="Q4582" s="11">
        <v>2016031124</v>
      </c>
      <c r="R4582" s="11">
        <v>24</v>
      </c>
    </row>
    <row r="4583" spans="1:18">
      <c r="A4583" t="str">
        <f t="shared" si="71"/>
        <v>24-2016031124-17_00_59</v>
      </c>
      <c r="B4583" s="11" t="s">
        <v>5673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1</v>
      </c>
      <c r="P4583" s="11">
        <v>0</v>
      </c>
      <c r="Q4583" s="11">
        <v>2016031124</v>
      </c>
      <c r="R4583" s="11">
        <v>24</v>
      </c>
    </row>
    <row r="4584" spans="1:18">
      <c r="A4584" t="str">
        <f t="shared" si="71"/>
        <v>24-2016031124-17_05_59</v>
      </c>
      <c r="B4584" s="11" t="s">
        <v>3686</v>
      </c>
      <c r="C4584" s="11">
        <v>0</v>
      </c>
      <c r="D4584" s="11">
        <v>0</v>
      </c>
      <c r="E4584" s="11">
        <v>0</v>
      </c>
      <c r="F4584" s="11">
        <v>1</v>
      </c>
      <c r="G4584" s="11">
        <v>0</v>
      </c>
      <c r="H4584" s="11">
        <v>0</v>
      </c>
      <c r="I4584" s="11">
        <v>0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11">
        <v>0</v>
      </c>
      <c r="P4584" s="11">
        <v>1</v>
      </c>
      <c r="Q4584" s="11">
        <v>2016031124</v>
      </c>
      <c r="R4584" s="11">
        <v>24</v>
      </c>
    </row>
    <row r="4585" spans="1:18">
      <c r="A4585" t="str">
        <f t="shared" si="71"/>
        <v>24-2016031124-17_20_34</v>
      </c>
      <c r="B4585" s="11" t="s">
        <v>5674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1</v>
      </c>
      <c r="P4585" s="11">
        <v>0</v>
      </c>
      <c r="Q4585" s="11">
        <v>2016031124</v>
      </c>
      <c r="R4585" s="11">
        <v>24</v>
      </c>
    </row>
    <row r="4586" spans="1:18">
      <c r="A4586" t="str">
        <f t="shared" si="71"/>
        <v>24-2016031124-17_25_34</v>
      </c>
      <c r="B4586" s="11" t="s">
        <v>5675</v>
      </c>
      <c r="C4586" s="11">
        <v>0</v>
      </c>
      <c r="D4586" s="11">
        <v>0</v>
      </c>
      <c r="E4586" s="11">
        <v>0</v>
      </c>
      <c r="F4586" s="11">
        <v>0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11">
        <v>1</v>
      </c>
      <c r="P4586" s="11">
        <v>0</v>
      </c>
      <c r="Q4586" s="11">
        <v>2016031124</v>
      </c>
      <c r="R4586" s="11">
        <v>24</v>
      </c>
    </row>
    <row r="4587" spans="1:18">
      <c r="A4587" t="str">
        <f t="shared" si="71"/>
        <v>24-2016031224-13_05_39</v>
      </c>
      <c r="B4587" s="11" t="s">
        <v>3688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1</v>
      </c>
      <c r="O4587" s="11">
        <v>0</v>
      </c>
      <c r="P4587" s="11">
        <v>0</v>
      </c>
      <c r="Q4587" s="11">
        <v>2016031224</v>
      </c>
      <c r="R4587" s="11">
        <v>24</v>
      </c>
    </row>
    <row r="4588" spans="1:18">
      <c r="A4588" t="str">
        <f t="shared" si="71"/>
        <v>24-2016031224-13_10_38</v>
      </c>
      <c r="B4588" s="11" t="s">
        <v>3689</v>
      </c>
      <c r="C4588" s="11">
        <v>0</v>
      </c>
      <c r="D4588" s="11">
        <v>0</v>
      </c>
      <c r="E4588" s="11">
        <v>0</v>
      </c>
      <c r="F4588" s="11">
        <v>0</v>
      </c>
      <c r="G4588" s="11">
        <v>0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1">
        <v>1</v>
      </c>
      <c r="O4588" s="11">
        <v>0</v>
      </c>
      <c r="P4588" s="11">
        <v>0</v>
      </c>
      <c r="Q4588" s="11">
        <v>2016031224</v>
      </c>
      <c r="R4588" s="11">
        <v>24</v>
      </c>
    </row>
    <row r="4589" spans="1:18">
      <c r="A4589" t="str">
        <f t="shared" si="71"/>
        <v>24-2016031224-13_15_38</v>
      </c>
      <c r="B4589" s="11" t="s">
        <v>3690</v>
      </c>
      <c r="C4589" s="11">
        <v>1</v>
      </c>
      <c r="D4589" s="11">
        <v>1</v>
      </c>
      <c r="E4589" s="11">
        <v>1</v>
      </c>
      <c r="F4589" s="11">
        <v>0</v>
      </c>
      <c r="G4589" s="11">
        <v>0</v>
      </c>
      <c r="H4589" s="11">
        <v>0</v>
      </c>
      <c r="I4589" s="11">
        <v>0</v>
      </c>
      <c r="J4589" s="11">
        <v>1</v>
      </c>
      <c r="K4589" s="11">
        <v>1</v>
      </c>
      <c r="L4589" s="11">
        <v>1</v>
      </c>
      <c r="M4589" s="11">
        <v>0</v>
      </c>
      <c r="N4589" s="11">
        <v>0</v>
      </c>
      <c r="O4589" s="11">
        <v>0</v>
      </c>
      <c r="P4589" s="11">
        <v>0</v>
      </c>
      <c r="Q4589" s="11">
        <v>2016031224</v>
      </c>
      <c r="R4589" s="11">
        <v>24</v>
      </c>
    </row>
    <row r="4590" spans="1:18">
      <c r="A4590" t="str">
        <f t="shared" si="71"/>
        <v>24-2016031224-14_43_20</v>
      </c>
      <c r="B4590" s="11" t="s">
        <v>5676</v>
      </c>
      <c r="C4590" s="11">
        <v>0</v>
      </c>
      <c r="D4590" s="11">
        <v>0</v>
      </c>
      <c r="E4590" s="11">
        <v>0</v>
      </c>
      <c r="F4590" s="11">
        <v>0</v>
      </c>
      <c r="G4590" s="11">
        <v>0</v>
      </c>
      <c r="H4590" s="11">
        <v>0</v>
      </c>
      <c r="I4590" s="11">
        <v>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11">
        <v>1</v>
      </c>
      <c r="P4590" s="11">
        <v>0</v>
      </c>
      <c r="Q4590" s="11">
        <v>2016031224</v>
      </c>
      <c r="R4590" s="11">
        <v>24</v>
      </c>
    </row>
    <row r="4591" spans="1:18">
      <c r="A4591" t="str">
        <f t="shared" si="71"/>
        <v>24-2016031224-14_48_20</v>
      </c>
      <c r="B4591" s="11" t="s">
        <v>5677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1</v>
      </c>
      <c r="P4591" s="11">
        <v>0</v>
      </c>
      <c r="Q4591" s="11">
        <v>2016031224</v>
      </c>
      <c r="R4591" s="11">
        <v>24</v>
      </c>
    </row>
    <row r="4592" spans="1:18">
      <c r="A4592" t="str">
        <f t="shared" si="71"/>
        <v>24-2016031224-14_53_20</v>
      </c>
      <c r="B4592" s="11" t="s">
        <v>5678</v>
      </c>
      <c r="C4592" s="11">
        <v>0</v>
      </c>
      <c r="D4592" s="11">
        <v>0</v>
      </c>
      <c r="E4592" s="11">
        <v>0</v>
      </c>
      <c r="F4592" s="11">
        <v>0</v>
      </c>
      <c r="G4592" s="11">
        <v>0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11">
        <v>1</v>
      </c>
      <c r="P4592" s="11">
        <v>0</v>
      </c>
      <c r="Q4592" s="11">
        <v>2016031224</v>
      </c>
      <c r="R4592" s="11">
        <v>24</v>
      </c>
    </row>
    <row r="4593" spans="1:18">
      <c r="A4593" t="str">
        <f t="shared" si="71"/>
        <v>24-2016031224-14_58_20</v>
      </c>
      <c r="B4593" s="11" t="s">
        <v>2278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1</v>
      </c>
      <c r="P4593" s="11">
        <v>0</v>
      </c>
      <c r="Q4593" s="11">
        <v>2016031224</v>
      </c>
      <c r="R4593" s="11">
        <v>24</v>
      </c>
    </row>
    <row r="4594" spans="1:18">
      <c r="A4594" t="str">
        <f t="shared" si="71"/>
        <v>24-2016031224-15_03_20</v>
      </c>
      <c r="B4594" s="11" t="s">
        <v>2279</v>
      </c>
      <c r="C4594" s="11">
        <v>0</v>
      </c>
      <c r="D4594" s="11">
        <v>0</v>
      </c>
      <c r="E4594" s="11">
        <v>0</v>
      </c>
      <c r="F4594" s="11">
        <v>1</v>
      </c>
      <c r="G4594" s="11">
        <v>0</v>
      </c>
      <c r="H4594" s="11">
        <v>0</v>
      </c>
      <c r="I4594" s="11">
        <v>0</v>
      </c>
      <c r="J4594" s="11">
        <v>0</v>
      </c>
      <c r="K4594" s="11">
        <v>0</v>
      </c>
      <c r="L4594" s="11">
        <v>0</v>
      </c>
      <c r="M4594" s="11">
        <v>0</v>
      </c>
      <c r="N4594" s="11">
        <v>0</v>
      </c>
      <c r="O4594" s="11">
        <v>0</v>
      </c>
      <c r="P4594" s="11">
        <v>1</v>
      </c>
      <c r="Q4594" s="11">
        <v>2016031224</v>
      </c>
      <c r="R4594" s="11">
        <v>24</v>
      </c>
    </row>
    <row r="4595" spans="1:18">
      <c r="A4595" t="str">
        <f t="shared" si="71"/>
        <v>24-2016031224-15_08_20</v>
      </c>
      <c r="B4595" s="11" t="s">
        <v>3694</v>
      </c>
      <c r="C4595" s="11">
        <v>1</v>
      </c>
      <c r="D4595" s="11">
        <v>0</v>
      </c>
      <c r="E4595" s="11">
        <v>0</v>
      </c>
      <c r="F4595" s="11">
        <v>0</v>
      </c>
      <c r="G4595" s="11">
        <v>1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2016031224</v>
      </c>
      <c r="R4595" s="11">
        <v>24</v>
      </c>
    </row>
    <row r="4596" spans="1:18">
      <c r="A4596" t="str">
        <f t="shared" si="71"/>
        <v>24-2016031224-15_13_20</v>
      </c>
      <c r="B4596" s="11" t="s">
        <v>3695</v>
      </c>
      <c r="C4596" s="11">
        <v>0</v>
      </c>
      <c r="D4596" s="11">
        <v>0</v>
      </c>
      <c r="E4596" s="11">
        <v>0</v>
      </c>
      <c r="F4596" s="11">
        <v>0</v>
      </c>
      <c r="G4596" s="11">
        <v>0</v>
      </c>
      <c r="H4596" s="11">
        <v>0</v>
      </c>
      <c r="I4596" s="11">
        <v>0</v>
      </c>
      <c r="J4596" s="11">
        <v>0</v>
      </c>
      <c r="K4596" s="11">
        <v>0</v>
      </c>
      <c r="L4596" s="11">
        <v>0</v>
      </c>
      <c r="M4596" s="11">
        <v>0</v>
      </c>
      <c r="N4596" s="11">
        <v>1</v>
      </c>
      <c r="O4596" s="11">
        <v>0</v>
      </c>
      <c r="P4596" s="11">
        <v>0</v>
      </c>
      <c r="Q4596" s="11">
        <v>2016031224</v>
      </c>
      <c r="R4596" s="11">
        <v>24</v>
      </c>
    </row>
    <row r="4597" spans="1:18">
      <c r="A4597" t="str">
        <f t="shared" si="71"/>
        <v>24-2016031224-15_18_20</v>
      </c>
      <c r="B4597" s="11" t="s">
        <v>3696</v>
      </c>
      <c r="C4597" s="11">
        <v>1</v>
      </c>
      <c r="D4597" s="11">
        <v>1</v>
      </c>
      <c r="E4597" s="11">
        <v>1</v>
      </c>
      <c r="F4597" s="11">
        <v>0</v>
      </c>
      <c r="G4597" s="11">
        <v>0</v>
      </c>
      <c r="H4597" s="11">
        <v>0</v>
      </c>
      <c r="I4597" s="11">
        <v>0</v>
      </c>
      <c r="J4597" s="11">
        <v>1</v>
      </c>
      <c r="K4597" s="11">
        <v>1</v>
      </c>
      <c r="L4597" s="11">
        <v>1</v>
      </c>
      <c r="M4597" s="11">
        <v>0</v>
      </c>
      <c r="N4597" s="11">
        <v>0</v>
      </c>
      <c r="O4597" s="11">
        <v>0</v>
      </c>
      <c r="P4597" s="11">
        <v>0</v>
      </c>
      <c r="Q4597" s="11">
        <v>2016031224</v>
      </c>
      <c r="R4597" s="11">
        <v>24</v>
      </c>
    </row>
    <row r="4598" spans="1:18">
      <c r="A4598" t="str">
        <f t="shared" si="71"/>
        <v>24-2016031224-15_23_20</v>
      </c>
      <c r="B4598" s="11" t="s">
        <v>3698</v>
      </c>
      <c r="C4598" s="11">
        <v>0</v>
      </c>
      <c r="D4598" s="11">
        <v>0</v>
      </c>
      <c r="E4598" s="11">
        <v>0</v>
      </c>
      <c r="F4598" s="11">
        <v>0</v>
      </c>
      <c r="G4598" s="11">
        <v>0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>
        <v>1</v>
      </c>
      <c r="O4598" s="11">
        <v>0</v>
      </c>
      <c r="P4598" s="11">
        <v>0</v>
      </c>
      <c r="Q4598" s="11">
        <v>2016031224</v>
      </c>
      <c r="R4598" s="11">
        <v>24</v>
      </c>
    </row>
    <row r="4599" spans="1:18">
      <c r="A4599" t="str">
        <f t="shared" si="71"/>
        <v>24-2016031224-15_26_24</v>
      </c>
      <c r="B4599" s="11" t="s">
        <v>5679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1</v>
      </c>
      <c r="P4599" s="11">
        <v>0</v>
      </c>
      <c r="Q4599" s="11">
        <v>2016031224</v>
      </c>
      <c r="R4599" s="11">
        <v>24</v>
      </c>
    </row>
    <row r="4600" spans="1:18">
      <c r="A4600" t="str">
        <f t="shared" si="71"/>
        <v>24-2016031224-15_31_06</v>
      </c>
      <c r="B4600" s="11" t="s">
        <v>5680</v>
      </c>
      <c r="C4600" s="11">
        <v>0</v>
      </c>
      <c r="D4600" s="11">
        <v>0</v>
      </c>
      <c r="E4600" s="11">
        <v>0</v>
      </c>
      <c r="F4600" s="11">
        <v>0</v>
      </c>
      <c r="G4600" s="11">
        <v>0</v>
      </c>
      <c r="H4600" s="11">
        <v>0</v>
      </c>
      <c r="I4600" s="11">
        <v>0</v>
      </c>
      <c r="J4600" s="11">
        <v>0</v>
      </c>
      <c r="K4600" s="11">
        <v>0</v>
      </c>
      <c r="L4600" s="11">
        <v>0</v>
      </c>
      <c r="M4600" s="11">
        <v>0</v>
      </c>
      <c r="N4600" s="11">
        <v>0</v>
      </c>
      <c r="O4600" s="11">
        <v>1</v>
      </c>
      <c r="P4600" s="11">
        <v>0</v>
      </c>
      <c r="Q4600" s="11">
        <v>2016031224</v>
      </c>
      <c r="R4600" s="11">
        <v>24</v>
      </c>
    </row>
    <row r="4601" spans="1:18">
      <c r="A4601" t="str">
        <f t="shared" si="71"/>
        <v>24-2016031224-15_33_21</v>
      </c>
      <c r="B4601" s="11" t="s">
        <v>3699</v>
      </c>
      <c r="C4601" s="11">
        <v>0</v>
      </c>
      <c r="D4601" s="11">
        <v>0</v>
      </c>
      <c r="E4601" s="11">
        <v>0</v>
      </c>
      <c r="F4601" s="11">
        <v>1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1</v>
      </c>
      <c r="Q4601" s="11">
        <v>2016031224</v>
      </c>
      <c r="R4601" s="11">
        <v>24</v>
      </c>
    </row>
    <row r="4602" spans="1:18">
      <c r="A4602" t="str">
        <f t="shared" si="71"/>
        <v>24-2016031224-15_38_21</v>
      </c>
      <c r="B4602" s="11" t="s">
        <v>3702</v>
      </c>
      <c r="C4602" s="11">
        <v>0</v>
      </c>
      <c r="D4602" s="11">
        <v>0</v>
      </c>
      <c r="E4602" s="11">
        <v>0</v>
      </c>
      <c r="F4602" s="11">
        <v>1</v>
      </c>
      <c r="G4602" s="11">
        <v>0</v>
      </c>
      <c r="H4602" s="11">
        <v>0</v>
      </c>
      <c r="I4602" s="11">
        <v>0</v>
      </c>
      <c r="J4602" s="11">
        <v>0</v>
      </c>
      <c r="K4602" s="11">
        <v>0</v>
      </c>
      <c r="L4602" s="11">
        <v>0</v>
      </c>
      <c r="M4602" s="11">
        <v>0</v>
      </c>
      <c r="N4602" s="11">
        <v>0</v>
      </c>
      <c r="O4602" s="11">
        <v>0</v>
      </c>
      <c r="P4602" s="11">
        <v>1</v>
      </c>
      <c r="Q4602" s="11">
        <v>2016031224</v>
      </c>
      <c r="R4602" s="11">
        <v>24</v>
      </c>
    </row>
    <row r="4603" spans="1:18">
      <c r="A4603" t="str">
        <f t="shared" si="71"/>
        <v>24-2016031224-16_01_19</v>
      </c>
      <c r="B4603" s="11" t="s">
        <v>3703</v>
      </c>
      <c r="C4603" s="11">
        <v>1</v>
      </c>
      <c r="D4603" s="11">
        <v>0</v>
      </c>
      <c r="E4603" s="11">
        <v>0</v>
      </c>
      <c r="F4603" s="11">
        <v>0</v>
      </c>
      <c r="G4603" s="11">
        <v>1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2016031224</v>
      </c>
      <c r="R4603" s="11">
        <v>24</v>
      </c>
    </row>
    <row r="4604" spans="1:18">
      <c r="A4604" t="str">
        <f t="shared" si="71"/>
        <v>24-2016031224-16_21_01</v>
      </c>
      <c r="B4604" s="11" t="s">
        <v>5681</v>
      </c>
      <c r="C4604" s="11">
        <v>0</v>
      </c>
      <c r="D4604" s="11">
        <v>0</v>
      </c>
      <c r="E4604" s="11">
        <v>0</v>
      </c>
      <c r="F4604" s="11">
        <v>0</v>
      </c>
      <c r="G4604" s="11">
        <v>0</v>
      </c>
      <c r="H4604" s="11">
        <v>0</v>
      </c>
      <c r="I4604" s="11">
        <v>0</v>
      </c>
      <c r="J4604" s="11">
        <v>0</v>
      </c>
      <c r="K4604" s="11">
        <v>0</v>
      </c>
      <c r="L4604" s="11">
        <v>0</v>
      </c>
      <c r="M4604" s="11">
        <v>0</v>
      </c>
      <c r="N4604" s="11">
        <v>0</v>
      </c>
      <c r="O4604" s="11">
        <v>1</v>
      </c>
      <c r="P4604" s="11">
        <v>0</v>
      </c>
      <c r="Q4604" s="11">
        <v>2016031224</v>
      </c>
      <c r="R4604" s="11">
        <v>24</v>
      </c>
    </row>
    <row r="4605" spans="1:18">
      <c r="A4605" t="str">
        <f t="shared" si="71"/>
        <v>24-2016031224-16_26_01</v>
      </c>
      <c r="B4605" s="11" t="s">
        <v>3704</v>
      </c>
      <c r="C4605" s="11">
        <v>1</v>
      </c>
      <c r="D4605" s="11">
        <v>0</v>
      </c>
      <c r="E4605" s="11">
        <v>0</v>
      </c>
      <c r="F4605" s="11">
        <v>0</v>
      </c>
      <c r="G4605" s="11">
        <v>1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2016031224</v>
      </c>
      <c r="R4605" s="11">
        <v>24</v>
      </c>
    </row>
    <row r="4606" spans="1:18">
      <c r="A4606" t="str">
        <f t="shared" si="71"/>
        <v>24-2016031224-16_31_01</v>
      </c>
      <c r="B4606" s="11" t="s">
        <v>3705</v>
      </c>
      <c r="C4606" s="11">
        <v>0</v>
      </c>
      <c r="D4606" s="11">
        <v>0</v>
      </c>
      <c r="E4606" s="11">
        <v>1</v>
      </c>
      <c r="F4606" s="11">
        <v>0</v>
      </c>
      <c r="G4606" s="11">
        <v>0</v>
      </c>
      <c r="H4606" s="11">
        <v>0</v>
      </c>
      <c r="I4606" s="11">
        <v>1</v>
      </c>
      <c r="J4606" s="11">
        <v>0</v>
      </c>
      <c r="K4606" s="11">
        <v>0</v>
      </c>
      <c r="L4606" s="11">
        <v>0</v>
      </c>
      <c r="M4606" s="11">
        <v>0</v>
      </c>
      <c r="N4606" s="11">
        <v>0</v>
      </c>
      <c r="O4606" s="11">
        <v>0</v>
      </c>
      <c r="P4606" s="11">
        <v>0</v>
      </c>
      <c r="Q4606" s="11">
        <v>2016031224</v>
      </c>
      <c r="R4606" s="11">
        <v>24</v>
      </c>
    </row>
    <row r="4607" spans="1:18">
      <c r="A4607" t="str">
        <f t="shared" si="71"/>
        <v>24-2016031224-18_50_44</v>
      </c>
      <c r="B4607" s="11" t="s">
        <v>3707</v>
      </c>
      <c r="C4607" s="11">
        <v>1</v>
      </c>
      <c r="D4607" s="11">
        <v>0</v>
      </c>
      <c r="E4607" s="11">
        <v>0</v>
      </c>
      <c r="F4607" s="11">
        <v>0</v>
      </c>
      <c r="G4607" s="11">
        <v>1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2016031224</v>
      </c>
      <c r="R4607" s="11">
        <v>24</v>
      </c>
    </row>
    <row r="4608" spans="1:18">
      <c r="A4608" t="str">
        <f t="shared" si="71"/>
        <v>24-2016031224-18_55_44</v>
      </c>
      <c r="B4608" s="11" t="s">
        <v>3709</v>
      </c>
      <c r="C4608" s="11">
        <v>1</v>
      </c>
      <c r="D4608" s="11">
        <v>0</v>
      </c>
      <c r="E4608" s="11">
        <v>0</v>
      </c>
      <c r="F4608" s="11">
        <v>0</v>
      </c>
      <c r="G4608" s="11">
        <v>1</v>
      </c>
      <c r="H4608" s="11">
        <v>0</v>
      </c>
      <c r="I4608" s="11">
        <v>0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11">
        <v>0</v>
      </c>
      <c r="P4608" s="11">
        <v>0</v>
      </c>
      <c r="Q4608" s="11">
        <v>2016031224</v>
      </c>
      <c r="R4608" s="11">
        <v>24</v>
      </c>
    </row>
    <row r="4609" spans="1:18">
      <c r="A4609" t="str">
        <f t="shared" si="71"/>
        <v>24-2016031224-19_00_44</v>
      </c>
      <c r="B4609" s="11" t="s">
        <v>3712</v>
      </c>
      <c r="C4609" s="11">
        <v>1</v>
      </c>
      <c r="D4609" s="11">
        <v>0</v>
      </c>
      <c r="E4609" s="11">
        <v>0</v>
      </c>
      <c r="F4609" s="11">
        <v>0</v>
      </c>
      <c r="G4609" s="11">
        <v>1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2016031224</v>
      </c>
      <c r="R4609" s="11">
        <v>24</v>
      </c>
    </row>
    <row r="4610" spans="1:18">
      <c r="A4610" t="str">
        <f t="shared" ref="A4610:A4673" si="72">R4610&amp;"-"&amp;Q4610&amp;"-"&amp;B4610</f>
        <v>24-2016031224-19_05_44</v>
      </c>
      <c r="B4610" s="11" t="s">
        <v>3714</v>
      </c>
      <c r="C4610" s="11">
        <v>1</v>
      </c>
      <c r="D4610" s="11">
        <v>0</v>
      </c>
      <c r="E4610" s="11">
        <v>0</v>
      </c>
      <c r="F4610" s="11">
        <v>0</v>
      </c>
      <c r="G4610" s="11">
        <v>1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  <c r="O4610" s="11">
        <v>0</v>
      </c>
      <c r="P4610" s="11">
        <v>0</v>
      </c>
      <c r="Q4610" s="11">
        <v>2016031224</v>
      </c>
      <c r="R4610" s="11">
        <v>24</v>
      </c>
    </row>
    <row r="4611" spans="1:18">
      <c r="A4611" t="str">
        <f t="shared" si="72"/>
        <v>24-2016031224-19_10_44</v>
      </c>
      <c r="B4611" s="11" t="s">
        <v>3716</v>
      </c>
      <c r="C4611" s="11">
        <v>1</v>
      </c>
      <c r="D4611" s="11">
        <v>0</v>
      </c>
      <c r="E4611" s="11">
        <v>0</v>
      </c>
      <c r="F4611" s="11">
        <v>0</v>
      </c>
      <c r="G4611" s="11">
        <v>1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2016031224</v>
      </c>
      <c r="R4611" s="11">
        <v>24</v>
      </c>
    </row>
    <row r="4612" spans="1:18">
      <c r="A4612" t="str">
        <f t="shared" si="72"/>
        <v>24-2016031224-19_15_44</v>
      </c>
      <c r="B4612" s="11" t="s">
        <v>3718</v>
      </c>
      <c r="C4612" s="11">
        <v>1</v>
      </c>
      <c r="D4612" s="11">
        <v>0</v>
      </c>
      <c r="E4612" s="11">
        <v>0</v>
      </c>
      <c r="F4612" s="11">
        <v>0</v>
      </c>
      <c r="G4612" s="11">
        <v>1</v>
      </c>
      <c r="H4612" s="11">
        <v>0</v>
      </c>
      <c r="I4612" s="11">
        <v>0</v>
      </c>
      <c r="J4612" s="11">
        <v>0</v>
      </c>
      <c r="K4612" s="11">
        <v>0</v>
      </c>
      <c r="L4612" s="11">
        <v>0</v>
      </c>
      <c r="M4612" s="11">
        <v>0</v>
      </c>
      <c r="N4612" s="11">
        <v>0</v>
      </c>
      <c r="O4612" s="11">
        <v>0</v>
      </c>
      <c r="P4612" s="11">
        <v>0</v>
      </c>
      <c r="Q4612" s="11">
        <v>2016031224</v>
      </c>
      <c r="R4612" s="11">
        <v>24</v>
      </c>
    </row>
    <row r="4613" spans="1:18">
      <c r="A4613" t="str">
        <f t="shared" si="72"/>
        <v>24-2016031324-00_13_28</v>
      </c>
      <c r="B4613" s="11" t="s">
        <v>5682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1</v>
      </c>
      <c r="P4613" s="11">
        <v>0</v>
      </c>
      <c r="Q4613" s="11">
        <v>2016031324</v>
      </c>
      <c r="R4613" s="11">
        <v>24</v>
      </c>
    </row>
    <row r="4614" spans="1:18">
      <c r="A4614" t="str">
        <f t="shared" si="72"/>
        <v>24-2016031324-00_18_28</v>
      </c>
      <c r="B4614" s="11" t="s">
        <v>5683</v>
      </c>
      <c r="C4614" s="11">
        <v>0</v>
      </c>
      <c r="D4614" s="11">
        <v>0</v>
      </c>
      <c r="E4614" s="11">
        <v>0</v>
      </c>
      <c r="F4614" s="11">
        <v>0</v>
      </c>
      <c r="G4614" s="11">
        <v>0</v>
      </c>
      <c r="H4614" s="11">
        <v>0</v>
      </c>
      <c r="I4614" s="11">
        <v>0</v>
      </c>
      <c r="J4614" s="11">
        <v>0</v>
      </c>
      <c r="K4614" s="11">
        <v>0</v>
      </c>
      <c r="L4614" s="11">
        <v>0</v>
      </c>
      <c r="M4614" s="11">
        <v>0</v>
      </c>
      <c r="N4614" s="11">
        <v>0</v>
      </c>
      <c r="O4614" s="11">
        <v>1</v>
      </c>
      <c r="P4614" s="11">
        <v>0</v>
      </c>
      <c r="Q4614" s="11">
        <v>2016031324</v>
      </c>
      <c r="R4614" s="11">
        <v>24</v>
      </c>
    </row>
    <row r="4615" spans="1:18">
      <c r="A4615" t="str">
        <f t="shared" si="72"/>
        <v>24-2016031324-00_23_28</v>
      </c>
      <c r="B4615" s="11" t="s">
        <v>5684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1</v>
      </c>
      <c r="P4615" s="11">
        <v>0</v>
      </c>
      <c r="Q4615" s="11">
        <v>2016031324</v>
      </c>
      <c r="R4615" s="11">
        <v>24</v>
      </c>
    </row>
    <row r="4616" spans="1:18">
      <c r="A4616" t="str">
        <f t="shared" si="72"/>
        <v>24-2016031324-00_28_28</v>
      </c>
      <c r="B4616" s="11" t="s">
        <v>5685</v>
      </c>
      <c r="C4616" s="11">
        <v>0</v>
      </c>
      <c r="D4616" s="11">
        <v>0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  <c r="O4616" s="11">
        <v>1</v>
      </c>
      <c r="P4616" s="11">
        <v>0</v>
      </c>
      <c r="Q4616" s="11">
        <v>2016031324</v>
      </c>
      <c r="R4616" s="11">
        <v>24</v>
      </c>
    </row>
    <row r="4617" spans="1:18">
      <c r="A4617" t="str">
        <f t="shared" si="72"/>
        <v>24-2016031324-00_33_28</v>
      </c>
      <c r="B4617" s="11" t="s">
        <v>5686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1</v>
      </c>
      <c r="P4617" s="11">
        <v>0</v>
      </c>
      <c r="Q4617" s="11">
        <v>2016031324</v>
      </c>
      <c r="R4617" s="11">
        <v>24</v>
      </c>
    </row>
    <row r="4618" spans="1:18">
      <c r="A4618" t="str">
        <f t="shared" si="72"/>
        <v>24-2016031324-00_38_28</v>
      </c>
      <c r="B4618" s="11" t="s">
        <v>5687</v>
      </c>
      <c r="C4618" s="11">
        <v>0</v>
      </c>
      <c r="D4618" s="11">
        <v>0</v>
      </c>
      <c r="E4618" s="11">
        <v>0</v>
      </c>
      <c r="F4618" s="11">
        <v>0</v>
      </c>
      <c r="G4618" s="11">
        <v>0</v>
      </c>
      <c r="H4618" s="11">
        <v>0</v>
      </c>
      <c r="I4618" s="11">
        <v>0</v>
      </c>
      <c r="J4618" s="11">
        <v>0</v>
      </c>
      <c r="K4618" s="11">
        <v>0</v>
      </c>
      <c r="L4618" s="11">
        <v>0</v>
      </c>
      <c r="M4618" s="11">
        <v>0</v>
      </c>
      <c r="N4618" s="11">
        <v>0</v>
      </c>
      <c r="O4618" s="11">
        <v>1</v>
      </c>
      <c r="P4618" s="11">
        <v>0</v>
      </c>
      <c r="Q4618" s="11">
        <v>2016031324</v>
      </c>
      <c r="R4618" s="11">
        <v>24</v>
      </c>
    </row>
    <row r="4619" spans="1:18">
      <c r="A4619" t="str">
        <f t="shared" si="72"/>
        <v>24-2016031324-00_43_28</v>
      </c>
      <c r="B4619" s="11" t="s">
        <v>5688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1</v>
      </c>
      <c r="P4619" s="11">
        <v>0</v>
      </c>
      <c r="Q4619" s="11">
        <v>2016031324</v>
      </c>
      <c r="R4619" s="11">
        <v>24</v>
      </c>
    </row>
    <row r="4620" spans="1:18">
      <c r="A4620" t="str">
        <f t="shared" si="72"/>
        <v>24-2016031324-00_48_28</v>
      </c>
      <c r="B4620" s="11" t="s">
        <v>5689</v>
      </c>
      <c r="C4620" s="11">
        <v>0</v>
      </c>
      <c r="D4620" s="11">
        <v>0</v>
      </c>
      <c r="E4620" s="11">
        <v>0</v>
      </c>
      <c r="F4620" s="11">
        <v>0</v>
      </c>
      <c r="G4620" s="11">
        <v>0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0</v>
      </c>
      <c r="N4620" s="11">
        <v>0</v>
      </c>
      <c r="O4620" s="11">
        <v>1</v>
      </c>
      <c r="P4620" s="11">
        <v>0</v>
      </c>
      <c r="Q4620" s="11">
        <v>2016031324</v>
      </c>
      <c r="R4620" s="11">
        <v>24</v>
      </c>
    </row>
    <row r="4621" spans="1:18">
      <c r="A4621" t="str">
        <f t="shared" si="72"/>
        <v>24-2016031324-00_53_28</v>
      </c>
      <c r="B4621" s="11" t="s">
        <v>5690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1</v>
      </c>
      <c r="P4621" s="11">
        <v>0</v>
      </c>
      <c r="Q4621" s="11">
        <v>2016031324</v>
      </c>
      <c r="R4621" s="11">
        <v>24</v>
      </c>
    </row>
    <row r="4622" spans="1:18">
      <c r="A4622" t="str">
        <f t="shared" si="72"/>
        <v>24-2016031324-00_58_28</v>
      </c>
      <c r="B4622" s="11" t="s">
        <v>5691</v>
      </c>
      <c r="C4622" s="11">
        <v>0</v>
      </c>
      <c r="D4622" s="11">
        <v>0</v>
      </c>
      <c r="E4622" s="11">
        <v>0</v>
      </c>
      <c r="F4622" s="11">
        <v>0</v>
      </c>
      <c r="G4622" s="11">
        <v>0</v>
      </c>
      <c r="H4622" s="11">
        <v>0</v>
      </c>
      <c r="I4622" s="11">
        <v>0</v>
      </c>
      <c r="J4622" s="11">
        <v>0</v>
      </c>
      <c r="K4622" s="11">
        <v>0</v>
      </c>
      <c r="L4622" s="11">
        <v>0</v>
      </c>
      <c r="M4622" s="11">
        <v>0</v>
      </c>
      <c r="N4622" s="11">
        <v>0</v>
      </c>
      <c r="O4622" s="11">
        <v>1</v>
      </c>
      <c r="P4622" s="11">
        <v>0</v>
      </c>
      <c r="Q4622" s="11">
        <v>2016031324</v>
      </c>
      <c r="R4622" s="11">
        <v>24</v>
      </c>
    </row>
    <row r="4623" spans="1:18">
      <c r="A4623" t="str">
        <f t="shared" si="72"/>
        <v>24-2016031324-01_03_28</v>
      </c>
      <c r="B4623" s="11" t="s">
        <v>5692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1</v>
      </c>
      <c r="P4623" s="11">
        <v>0</v>
      </c>
      <c r="Q4623" s="11">
        <v>2016031324</v>
      </c>
      <c r="R4623" s="11">
        <v>24</v>
      </c>
    </row>
    <row r="4624" spans="1:18">
      <c r="A4624" t="str">
        <f t="shared" si="72"/>
        <v>24-2016031324-01_08_28</v>
      </c>
      <c r="B4624" s="11" t="s">
        <v>5693</v>
      </c>
      <c r="C4624" s="11">
        <v>0</v>
      </c>
      <c r="D4624" s="11">
        <v>0</v>
      </c>
      <c r="E4624" s="11">
        <v>0</v>
      </c>
      <c r="F4624" s="11">
        <v>0</v>
      </c>
      <c r="G4624" s="11">
        <v>0</v>
      </c>
      <c r="H4624" s="11">
        <v>0</v>
      </c>
      <c r="I4624" s="11">
        <v>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11">
        <v>1</v>
      </c>
      <c r="P4624" s="11">
        <v>0</v>
      </c>
      <c r="Q4624" s="11">
        <v>2016031324</v>
      </c>
      <c r="R4624" s="11">
        <v>24</v>
      </c>
    </row>
    <row r="4625" spans="1:18">
      <c r="A4625" t="str">
        <f t="shared" si="72"/>
        <v>24-2016031324-01_13_28</v>
      </c>
      <c r="B4625" s="11" t="s">
        <v>5694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1</v>
      </c>
      <c r="P4625" s="11">
        <v>0</v>
      </c>
      <c r="Q4625" s="11">
        <v>2016031324</v>
      </c>
      <c r="R4625" s="11">
        <v>24</v>
      </c>
    </row>
    <row r="4626" spans="1:18">
      <c r="A4626" t="str">
        <f t="shared" si="72"/>
        <v>24-2016031324-01_18_28</v>
      </c>
      <c r="B4626" s="11" t="s">
        <v>5695</v>
      </c>
      <c r="C4626" s="11">
        <v>0</v>
      </c>
      <c r="D4626" s="11">
        <v>0</v>
      </c>
      <c r="E4626" s="11">
        <v>0</v>
      </c>
      <c r="F4626" s="11">
        <v>0</v>
      </c>
      <c r="G4626" s="11">
        <v>0</v>
      </c>
      <c r="H4626" s="11">
        <v>0</v>
      </c>
      <c r="I4626" s="11">
        <v>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11">
        <v>1</v>
      </c>
      <c r="P4626" s="11">
        <v>0</v>
      </c>
      <c r="Q4626" s="11">
        <v>2016031324</v>
      </c>
      <c r="R4626" s="11">
        <v>24</v>
      </c>
    </row>
    <row r="4627" spans="1:18">
      <c r="A4627" t="str">
        <f t="shared" si="72"/>
        <v>24-2016031324-01_23_28</v>
      </c>
      <c r="B4627" s="11" t="s">
        <v>5696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1</v>
      </c>
      <c r="P4627" s="11">
        <v>0</v>
      </c>
      <c r="Q4627" s="11">
        <v>2016031324</v>
      </c>
      <c r="R4627" s="11">
        <v>24</v>
      </c>
    </row>
    <row r="4628" spans="1:18">
      <c r="A4628" t="str">
        <f t="shared" si="72"/>
        <v>24-2016031324-01_28_28</v>
      </c>
      <c r="B4628" s="11" t="s">
        <v>5697</v>
      </c>
      <c r="C4628" s="11">
        <v>0</v>
      </c>
      <c r="D4628" s="11">
        <v>0</v>
      </c>
      <c r="E4628" s="11">
        <v>0</v>
      </c>
      <c r="F4628" s="11">
        <v>0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>
        <v>0</v>
      </c>
      <c r="O4628" s="11">
        <v>1</v>
      </c>
      <c r="P4628" s="11">
        <v>0</v>
      </c>
      <c r="Q4628" s="11">
        <v>2016031324</v>
      </c>
      <c r="R4628" s="11">
        <v>24</v>
      </c>
    </row>
    <row r="4629" spans="1:18">
      <c r="A4629" t="str">
        <f t="shared" si="72"/>
        <v>24-2016031324-01_33_28</v>
      </c>
      <c r="B4629" s="11" t="s">
        <v>5698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1</v>
      </c>
      <c r="P4629" s="11">
        <v>0</v>
      </c>
      <c r="Q4629" s="11">
        <v>2016031324</v>
      </c>
      <c r="R4629" s="11">
        <v>24</v>
      </c>
    </row>
    <row r="4630" spans="1:18">
      <c r="A4630" t="str">
        <f t="shared" si="72"/>
        <v>24-2016031324-01_38_28</v>
      </c>
      <c r="B4630" s="11" t="s">
        <v>5699</v>
      </c>
      <c r="C4630" s="11">
        <v>0</v>
      </c>
      <c r="D4630" s="11">
        <v>0</v>
      </c>
      <c r="E4630" s="11">
        <v>0</v>
      </c>
      <c r="F4630" s="11">
        <v>0</v>
      </c>
      <c r="G4630" s="11">
        <v>0</v>
      </c>
      <c r="H4630" s="11">
        <v>0</v>
      </c>
      <c r="I4630" s="11">
        <v>0</v>
      </c>
      <c r="J4630" s="11">
        <v>0</v>
      </c>
      <c r="K4630" s="11">
        <v>0</v>
      </c>
      <c r="L4630" s="11">
        <v>0</v>
      </c>
      <c r="M4630" s="11">
        <v>0</v>
      </c>
      <c r="N4630" s="11">
        <v>0</v>
      </c>
      <c r="O4630" s="11">
        <v>1</v>
      </c>
      <c r="P4630" s="11">
        <v>0</v>
      </c>
      <c r="Q4630" s="11">
        <v>2016031324</v>
      </c>
      <c r="R4630" s="11">
        <v>24</v>
      </c>
    </row>
    <row r="4631" spans="1:18">
      <c r="A4631" t="str">
        <f t="shared" si="72"/>
        <v>24-2016031324-01_43_28</v>
      </c>
      <c r="B4631" s="11" t="s">
        <v>5700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1</v>
      </c>
      <c r="P4631" s="11">
        <v>0</v>
      </c>
      <c r="Q4631" s="11">
        <v>2016031324</v>
      </c>
      <c r="R4631" s="11">
        <v>24</v>
      </c>
    </row>
    <row r="4632" spans="1:18">
      <c r="A4632" t="str">
        <f t="shared" si="72"/>
        <v>24-2016031324-01_48_28</v>
      </c>
      <c r="B4632" s="11" t="s">
        <v>5701</v>
      </c>
      <c r="C4632" s="11">
        <v>0</v>
      </c>
      <c r="D4632" s="11">
        <v>0</v>
      </c>
      <c r="E4632" s="11">
        <v>0</v>
      </c>
      <c r="F4632" s="11">
        <v>0</v>
      </c>
      <c r="G4632" s="11">
        <v>0</v>
      </c>
      <c r="H4632" s="11">
        <v>0</v>
      </c>
      <c r="I4632" s="11">
        <v>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11">
        <v>1</v>
      </c>
      <c r="P4632" s="11">
        <v>0</v>
      </c>
      <c r="Q4632" s="11">
        <v>2016031324</v>
      </c>
      <c r="R4632" s="11">
        <v>24</v>
      </c>
    </row>
    <row r="4633" spans="1:18">
      <c r="A4633" t="str">
        <f t="shared" si="72"/>
        <v>24-2016031324-01_53_28</v>
      </c>
      <c r="B4633" s="11" t="s">
        <v>5702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1</v>
      </c>
      <c r="P4633" s="11">
        <v>0</v>
      </c>
      <c r="Q4633" s="11">
        <v>2016031324</v>
      </c>
      <c r="R4633" s="11">
        <v>24</v>
      </c>
    </row>
    <row r="4634" spans="1:18">
      <c r="A4634" t="str">
        <f t="shared" si="72"/>
        <v>24-2016031324-01_58_28</v>
      </c>
      <c r="B4634" s="11" t="s">
        <v>5703</v>
      </c>
      <c r="C4634" s="11">
        <v>0</v>
      </c>
      <c r="D4634" s="11">
        <v>0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1</v>
      </c>
      <c r="P4634" s="11">
        <v>0</v>
      </c>
      <c r="Q4634" s="11">
        <v>2016031324</v>
      </c>
      <c r="R4634" s="11">
        <v>24</v>
      </c>
    </row>
    <row r="4635" spans="1:18">
      <c r="A4635" t="str">
        <f t="shared" si="72"/>
        <v>24-2016031324-02_03_28</v>
      </c>
      <c r="B4635" s="11" t="s">
        <v>5704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1</v>
      </c>
      <c r="P4635" s="11">
        <v>0</v>
      </c>
      <c r="Q4635" s="11">
        <v>2016031324</v>
      </c>
      <c r="R4635" s="11">
        <v>24</v>
      </c>
    </row>
    <row r="4636" spans="1:18">
      <c r="A4636" t="str">
        <f t="shared" si="72"/>
        <v>24-2016031324-02_08_28</v>
      </c>
      <c r="B4636" s="11" t="s">
        <v>5705</v>
      </c>
      <c r="C4636" s="11">
        <v>0</v>
      </c>
      <c r="D4636" s="11">
        <v>0</v>
      </c>
      <c r="E4636" s="11">
        <v>0</v>
      </c>
      <c r="F4636" s="11">
        <v>0</v>
      </c>
      <c r="G4636" s="11">
        <v>0</v>
      </c>
      <c r="H4636" s="11">
        <v>0</v>
      </c>
      <c r="I4636" s="11">
        <v>0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  <c r="O4636" s="11">
        <v>1</v>
      </c>
      <c r="P4636" s="11">
        <v>0</v>
      </c>
      <c r="Q4636" s="11">
        <v>2016031324</v>
      </c>
      <c r="R4636" s="11">
        <v>24</v>
      </c>
    </row>
    <row r="4637" spans="1:18">
      <c r="A4637" t="str">
        <f t="shared" si="72"/>
        <v>24-2016031324-02_13_28</v>
      </c>
      <c r="B4637" s="11" t="s">
        <v>5706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1</v>
      </c>
      <c r="P4637" s="11">
        <v>0</v>
      </c>
      <c r="Q4637" s="11">
        <v>2016031324</v>
      </c>
      <c r="R4637" s="11">
        <v>24</v>
      </c>
    </row>
    <row r="4638" spans="1:18">
      <c r="A4638" t="str">
        <f t="shared" si="72"/>
        <v>24-2016031324-02_18_28</v>
      </c>
      <c r="B4638" s="11" t="s">
        <v>5707</v>
      </c>
      <c r="C4638" s="11">
        <v>0</v>
      </c>
      <c r="D4638" s="11">
        <v>0</v>
      </c>
      <c r="E4638" s="11">
        <v>0</v>
      </c>
      <c r="F4638" s="11">
        <v>0</v>
      </c>
      <c r="G4638" s="11">
        <v>0</v>
      </c>
      <c r="H4638" s="11">
        <v>0</v>
      </c>
      <c r="I4638" s="11">
        <v>0</v>
      </c>
      <c r="J4638" s="11">
        <v>0</v>
      </c>
      <c r="K4638" s="11">
        <v>0</v>
      </c>
      <c r="L4638" s="11">
        <v>0</v>
      </c>
      <c r="M4638" s="11">
        <v>0</v>
      </c>
      <c r="N4638" s="11">
        <v>0</v>
      </c>
      <c r="O4638" s="11">
        <v>1</v>
      </c>
      <c r="P4638" s="11">
        <v>0</v>
      </c>
      <c r="Q4638" s="11">
        <v>2016031324</v>
      </c>
      <c r="R4638" s="11">
        <v>24</v>
      </c>
    </row>
    <row r="4639" spans="1:18">
      <c r="A4639" t="str">
        <f t="shared" si="72"/>
        <v>24-2016031324-02_23_28</v>
      </c>
      <c r="B4639" s="11" t="s">
        <v>5708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1</v>
      </c>
      <c r="P4639" s="11">
        <v>0</v>
      </c>
      <c r="Q4639" s="11">
        <v>2016031324</v>
      </c>
      <c r="R4639" s="11">
        <v>24</v>
      </c>
    </row>
    <row r="4640" spans="1:18">
      <c r="A4640" t="str">
        <f t="shared" si="72"/>
        <v>24-2016031324-02_28_28</v>
      </c>
      <c r="B4640" s="11" t="s">
        <v>5709</v>
      </c>
      <c r="C4640" s="11">
        <v>0</v>
      </c>
      <c r="D4640" s="11">
        <v>0</v>
      </c>
      <c r="E4640" s="11">
        <v>0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  <c r="O4640" s="11">
        <v>1</v>
      </c>
      <c r="P4640" s="11">
        <v>0</v>
      </c>
      <c r="Q4640" s="11">
        <v>2016031324</v>
      </c>
      <c r="R4640" s="11">
        <v>24</v>
      </c>
    </row>
    <row r="4641" spans="1:18">
      <c r="A4641" t="str">
        <f t="shared" si="72"/>
        <v>24-2016031324-02_33_28</v>
      </c>
      <c r="B4641" s="11" t="s">
        <v>5710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1</v>
      </c>
      <c r="P4641" s="11">
        <v>0</v>
      </c>
      <c r="Q4641" s="11">
        <v>2016031324</v>
      </c>
      <c r="R4641" s="11">
        <v>24</v>
      </c>
    </row>
    <row r="4642" spans="1:18">
      <c r="A4642" t="str">
        <f t="shared" si="72"/>
        <v>24-2016031324-02_38_28</v>
      </c>
      <c r="B4642" s="11" t="s">
        <v>5711</v>
      </c>
      <c r="C4642" s="11">
        <v>0</v>
      </c>
      <c r="D4642" s="11">
        <v>0</v>
      </c>
      <c r="E4642" s="11">
        <v>0</v>
      </c>
      <c r="F4642" s="11">
        <v>0</v>
      </c>
      <c r="G4642" s="11">
        <v>0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1">
        <v>0</v>
      </c>
      <c r="O4642" s="11">
        <v>1</v>
      </c>
      <c r="P4642" s="11">
        <v>0</v>
      </c>
      <c r="Q4642" s="11">
        <v>2016031324</v>
      </c>
      <c r="R4642" s="11">
        <v>24</v>
      </c>
    </row>
    <row r="4643" spans="1:18">
      <c r="A4643" t="str">
        <f t="shared" si="72"/>
        <v>24-2016031324-02_43_28</v>
      </c>
      <c r="B4643" s="11" t="s">
        <v>5712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1</v>
      </c>
      <c r="P4643" s="11">
        <v>0</v>
      </c>
      <c r="Q4643" s="11">
        <v>2016031324</v>
      </c>
      <c r="R4643" s="11">
        <v>24</v>
      </c>
    </row>
    <row r="4644" spans="1:18">
      <c r="A4644" t="str">
        <f t="shared" si="72"/>
        <v>24-2016031324-02_48_28</v>
      </c>
      <c r="B4644" s="11" t="s">
        <v>5713</v>
      </c>
      <c r="C4644" s="11">
        <v>0</v>
      </c>
      <c r="D4644" s="11">
        <v>0</v>
      </c>
      <c r="E4644" s="11">
        <v>0</v>
      </c>
      <c r="F4644" s="11">
        <v>0</v>
      </c>
      <c r="G4644" s="11">
        <v>0</v>
      </c>
      <c r="H4644" s="11">
        <v>0</v>
      </c>
      <c r="I4644" s="11">
        <v>0</v>
      </c>
      <c r="J4644" s="11">
        <v>0</v>
      </c>
      <c r="K4644" s="11">
        <v>0</v>
      </c>
      <c r="L4644" s="11">
        <v>0</v>
      </c>
      <c r="M4644" s="11">
        <v>0</v>
      </c>
      <c r="N4644" s="11">
        <v>0</v>
      </c>
      <c r="O4644" s="11">
        <v>1</v>
      </c>
      <c r="P4644" s="11">
        <v>0</v>
      </c>
      <c r="Q4644" s="11">
        <v>2016031324</v>
      </c>
      <c r="R4644" s="11">
        <v>24</v>
      </c>
    </row>
    <row r="4645" spans="1:18">
      <c r="A4645" t="str">
        <f t="shared" si="72"/>
        <v>24-2016031324-02_53_28</v>
      </c>
      <c r="B4645" s="11" t="s">
        <v>5714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1</v>
      </c>
      <c r="P4645" s="11">
        <v>0</v>
      </c>
      <c r="Q4645" s="11">
        <v>2016031324</v>
      </c>
      <c r="R4645" s="11">
        <v>24</v>
      </c>
    </row>
    <row r="4646" spans="1:18">
      <c r="A4646" t="str">
        <f t="shared" si="72"/>
        <v>24-2016031324-02_58_28</v>
      </c>
      <c r="B4646" s="11" t="s">
        <v>5715</v>
      </c>
      <c r="C4646" s="11">
        <v>0</v>
      </c>
      <c r="D4646" s="11">
        <v>0</v>
      </c>
      <c r="E4646" s="11">
        <v>0</v>
      </c>
      <c r="F4646" s="11">
        <v>0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1</v>
      </c>
      <c r="P4646" s="11">
        <v>0</v>
      </c>
      <c r="Q4646" s="11">
        <v>2016031324</v>
      </c>
      <c r="R4646" s="11">
        <v>24</v>
      </c>
    </row>
    <row r="4647" spans="1:18">
      <c r="A4647" t="str">
        <f t="shared" si="72"/>
        <v>24-2016031324-03_03_29</v>
      </c>
      <c r="B4647" s="11" t="s">
        <v>5716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1</v>
      </c>
      <c r="P4647" s="11">
        <v>0</v>
      </c>
      <c r="Q4647" s="11">
        <v>2016031324</v>
      </c>
      <c r="R4647" s="11">
        <v>24</v>
      </c>
    </row>
    <row r="4648" spans="1:18">
      <c r="A4648" t="str">
        <f t="shared" si="72"/>
        <v>24-2016031324-03_08_29</v>
      </c>
      <c r="B4648" s="11" t="s">
        <v>5717</v>
      </c>
      <c r="C4648" s="11">
        <v>0</v>
      </c>
      <c r="D4648" s="11">
        <v>0</v>
      </c>
      <c r="E4648" s="11">
        <v>0</v>
      </c>
      <c r="F4648" s="11">
        <v>0</v>
      </c>
      <c r="G4648" s="11">
        <v>0</v>
      </c>
      <c r="H4648" s="11">
        <v>0</v>
      </c>
      <c r="I4648" s="11">
        <v>0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11">
        <v>1</v>
      </c>
      <c r="P4648" s="11">
        <v>0</v>
      </c>
      <c r="Q4648" s="11">
        <v>2016031324</v>
      </c>
      <c r="R4648" s="11">
        <v>24</v>
      </c>
    </row>
    <row r="4649" spans="1:18">
      <c r="A4649" t="str">
        <f t="shared" si="72"/>
        <v>24-2016031324-03_13_29</v>
      </c>
      <c r="B4649" s="11" t="s">
        <v>5718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1</v>
      </c>
      <c r="P4649" s="11">
        <v>0</v>
      </c>
      <c r="Q4649" s="11">
        <v>2016031324</v>
      </c>
      <c r="R4649" s="11">
        <v>24</v>
      </c>
    </row>
    <row r="4650" spans="1:18">
      <c r="A4650" t="str">
        <f t="shared" si="72"/>
        <v>24-2016031324-03_18_29</v>
      </c>
      <c r="B4650" s="11" t="s">
        <v>5719</v>
      </c>
      <c r="C4650" s="11">
        <v>0</v>
      </c>
      <c r="D4650" s="11">
        <v>0</v>
      </c>
      <c r="E4650" s="11">
        <v>0</v>
      </c>
      <c r="F4650" s="11">
        <v>0</v>
      </c>
      <c r="G4650" s="11">
        <v>0</v>
      </c>
      <c r="H4650" s="11">
        <v>0</v>
      </c>
      <c r="I4650" s="11">
        <v>0</v>
      </c>
      <c r="J4650" s="11">
        <v>0</v>
      </c>
      <c r="K4650" s="11">
        <v>0</v>
      </c>
      <c r="L4650" s="11">
        <v>0</v>
      </c>
      <c r="M4650" s="11">
        <v>0</v>
      </c>
      <c r="N4650" s="11">
        <v>0</v>
      </c>
      <c r="O4650" s="11">
        <v>1</v>
      </c>
      <c r="P4650" s="11">
        <v>0</v>
      </c>
      <c r="Q4650" s="11">
        <v>2016031324</v>
      </c>
      <c r="R4650" s="11">
        <v>24</v>
      </c>
    </row>
    <row r="4651" spans="1:18">
      <c r="A4651" t="str">
        <f t="shared" si="72"/>
        <v>24-2016031324-03_23_29</v>
      </c>
      <c r="B4651" s="11" t="s">
        <v>5720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1</v>
      </c>
      <c r="P4651" s="11">
        <v>0</v>
      </c>
      <c r="Q4651" s="11">
        <v>2016031324</v>
      </c>
      <c r="R4651" s="11">
        <v>24</v>
      </c>
    </row>
    <row r="4652" spans="1:18">
      <c r="A4652" t="str">
        <f t="shared" si="72"/>
        <v>24-2016031324-03_28_29</v>
      </c>
      <c r="B4652" s="11" t="s">
        <v>5721</v>
      </c>
      <c r="C4652" s="11">
        <v>0</v>
      </c>
      <c r="D4652" s="11">
        <v>0</v>
      </c>
      <c r="E4652" s="11">
        <v>0</v>
      </c>
      <c r="F4652" s="11">
        <v>0</v>
      </c>
      <c r="G4652" s="11">
        <v>0</v>
      </c>
      <c r="H4652" s="11">
        <v>0</v>
      </c>
      <c r="I4652" s="11">
        <v>0</v>
      </c>
      <c r="J4652" s="11">
        <v>0</v>
      </c>
      <c r="K4652" s="11">
        <v>0</v>
      </c>
      <c r="L4652" s="11">
        <v>0</v>
      </c>
      <c r="M4652" s="11">
        <v>0</v>
      </c>
      <c r="N4652" s="11">
        <v>0</v>
      </c>
      <c r="O4652" s="11">
        <v>1</v>
      </c>
      <c r="P4652" s="11">
        <v>0</v>
      </c>
      <c r="Q4652" s="11">
        <v>2016031324</v>
      </c>
      <c r="R4652" s="11">
        <v>24</v>
      </c>
    </row>
    <row r="4653" spans="1:18">
      <c r="A4653" t="str">
        <f t="shared" si="72"/>
        <v>24-2016031324-03_33_29</v>
      </c>
      <c r="B4653" s="11" t="s">
        <v>5722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1</v>
      </c>
      <c r="P4653" s="11">
        <v>0</v>
      </c>
      <c r="Q4653" s="11">
        <v>2016031324</v>
      </c>
      <c r="R4653" s="11">
        <v>24</v>
      </c>
    </row>
    <row r="4654" spans="1:18">
      <c r="A4654" t="str">
        <f t="shared" si="72"/>
        <v>24-2016031324-03_38_29</v>
      </c>
      <c r="B4654" s="11" t="s">
        <v>5723</v>
      </c>
      <c r="C4654" s="11">
        <v>0</v>
      </c>
      <c r="D4654" s="11">
        <v>0</v>
      </c>
      <c r="E4654" s="11">
        <v>0</v>
      </c>
      <c r="F4654" s="11">
        <v>0</v>
      </c>
      <c r="G4654" s="11">
        <v>0</v>
      </c>
      <c r="H4654" s="11">
        <v>0</v>
      </c>
      <c r="I4654" s="11">
        <v>0</v>
      </c>
      <c r="J4654" s="11">
        <v>0</v>
      </c>
      <c r="K4654" s="11">
        <v>0</v>
      </c>
      <c r="L4654" s="11">
        <v>0</v>
      </c>
      <c r="M4654" s="11">
        <v>0</v>
      </c>
      <c r="N4654" s="11">
        <v>0</v>
      </c>
      <c r="O4654" s="11">
        <v>1</v>
      </c>
      <c r="P4654" s="11">
        <v>0</v>
      </c>
      <c r="Q4654" s="11">
        <v>2016031324</v>
      </c>
      <c r="R4654" s="11">
        <v>24</v>
      </c>
    </row>
    <row r="4655" spans="1:18">
      <c r="A4655" t="str">
        <f t="shared" si="72"/>
        <v>24-2016031324-03_43_29</v>
      </c>
      <c r="B4655" s="11" t="s">
        <v>5724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1</v>
      </c>
      <c r="P4655" s="11">
        <v>0</v>
      </c>
      <c r="Q4655" s="11">
        <v>2016031324</v>
      </c>
      <c r="R4655" s="11">
        <v>24</v>
      </c>
    </row>
    <row r="4656" spans="1:18">
      <c r="A4656" t="str">
        <f t="shared" si="72"/>
        <v>24-2016031324-03_48_29</v>
      </c>
      <c r="B4656" s="11" t="s">
        <v>5725</v>
      </c>
      <c r="C4656" s="11">
        <v>0</v>
      </c>
      <c r="D4656" s="11">
        <v>0</v>
      </c>
      <c r="E4656" s="11">
        <v>0</v>
      </c>
      <c r="F4656" s="11">
        <v>0</v>
      </c>
      <c r="G4656" s="11">
        <v>0</v>
      </c>
      <c r="H4656" s="11">
        <v>0</v>
      </c>
      <c r="I4656" s="11">
        <v>0</v>
      </c>
      <c r="J4656" s="11">
        <v>0</v>
      </c>
      <c r="K4656" s="11">
        <v>0</v>
      </c>
      <c r="L4656" s="11">
        <v>0</v>
      </c>
      <c r="M4656" s="11">
        <v>0</v>
      </c>
      <c r="N4656" s="11">
        <v>0</v>
      </c>
      <c r="O4656" s="11">
        <v>1</v>
      </c>
      <c r="P4656" s="11">
        <v>0</v>
      </c>
      <c r="Q4656" s="11">
        <v>2016031324</v>
      </c>
      <c r="R4656" s="11">
        <v>24</v>
      </c>
    </row>
    <row r="4657" spans="1:18">
      <c r="A4657" t="str">
        <f t="shared" si="72"/>
        <v>24-2016031324-03_53_29</v>
      </c>
      <c r="B4657" s="11" t="s">
        <v>5726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1</v>
      </c>
      <c r="P4657" s="11">
        <v>0</v>
      </c>
      <c r="Q4657" s="11">
        <v>2016031324</v>
      </c>
      <c r="R4657" s="11">
        <v>24</v>
      </c>
    </row>
    <row r="4658" spans="1:18">
      <c r="A4658" t="str">
        <f t="shared" si="72"/>
        <v>24-2016031324-03_58_29</v>
      </c>
      <c r="B4658" s="11" t="s">
        <v>5727</v>
      </c>
      <c r="C4658" s="11">
        <v>0</v>
      </c>
      <c r="D4658" s="11">
        <v>0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0</v>
      </c>
      <c r="L4658" s="11">
        <v>0</v>
      </c>
      <c r="M4658" s="11">
        <v>0</v>
      </c>
      <c r="N4658" s="11">
        <v>0</v>
      </c>
      <c r="O4658" s="11">
        <v>1</v>
      </c>
      <c r="P4658" s="11">
        <v>0</v>
      </c>
      <c r="Q4658" s="11">
        <v>2016031324</v>
      </c>
      <c r="R4658" s="11">
        <v>24</v>
      </c>
    </row>
    <row r="4659" spans="1:18">
      <c r="A4659" t="str">
        <f t="shared" si="72"/>
        <v>24-2016031324-04_03_29</v>
      </c>
      <c r="B4659" s="11" t="s">
        <v>5728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1</v>
      </c>
      <c r="P4659" s="11">
        <v>0</v>
      </c>
      <c r="Q4659" s="11">
        <v>2016031324</v>
      </c>
      <c r="R4659" s="11">
        <v>24</v>
      </c>
    </row>
    <row r="4660" spans="1:18">
      <c r="A4660" t="str">
        <f t="shared" si="72"/>
        <v>24-2016031324-04_08_29</v>
      </c>
      <c r="B4660" s="11" t="s">
        <v>5729</v>
      </c>
      <c r="C4660" s="11">
        <v>0</v>
      </c>
      <c r="D4660" s="11">
        <v>0</v>
      </c>
      <c r="E4660" s="11">
        <v>0</v>
      </c>
      <c r="F4660" s="11">
        <v>0</v>
      </c>
      <c r="G4660" s="11">
        <v>0</v>
      </c>
      <c r="H4660" s="11">
        <v>0</v>
      </c>
      <c r="I4660" s="11">
        <v>0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11">
        <v>1</v>
      </c>
      <c r="P4660" s="11">
        <v>0</v>
      </c>
      <c r="Q4660" s="11">
        <v>2016031324</v>
      </c>
      <c r="R4660" s="11">
        <v>24</v>
      </c>
    </row>
    <row r="4661" spans="1:18">
      <c r="A4661" t="str">
        <f t="shared" si="72"/>
        <v>24-2016031324-04_13_29</v>
      </c>
      <c r="B4661" s="11" t="s">
        <v>5730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1</v>
      </c>
      <c r="P4661" s="11">
        <v>0</v>
      </c>
      <c r="Q4661" s="11">
        <v>2016031324</v>
      </c>
      <c r="R4661" s="11">
        <v>24</v>
      </c>
    </row>
    <row r="4662" spans="1:18">
      <c r="A4662" t="str">
        <f t="shared" si="72"/>
        <v>24-2016031324-04_18_29</v>
      </c>
      <c r="B4662" s="11" t="s">
        <v>5731</v>
      </c>
      <c r="C4662" s="11">
        <v>0</v>
      </c>
      <c r="D4662" s="11">
        <v>0</v>
      </c>
      <c r="E4662" s="11">
        <v>0</v>
      </c>
      <c r="F4662" s="11">
        <v>0</v>
      </c>
      <c r="G4662" s="11">
        <v>0</v>
      </c>
      <c r="H4662" s="11">
        <v>0</v>
      </c>
      <c r="I4662" s="11">
        <v>0</v>
      </c>
      <c r="J4662" s="11">
        <v>0</v>
      </c>
      <c r="K4662" s="11">
        <v>0</v>
      </c>
      <c r="L4662" s="11">
        <v>0</v>
      </c>
      <c r="M4662" s="11">
        <v>0</v>
      </c>
      <c r="N4662" s="11">
        <v>0</v>
      </c>
      <c r="O4662" s="11">
        <v>1</v>
      </c>
      <c r="P4662" s="11">
        <v>0</v>
      </c>
      <c r="Q4662" s="11">
        <v>2016031324</v>
      </c>
      <c r="R4662" s="11">
        <v>24</v>
      </c>
    </row>
    <row r="4663" spans="1:18">
      <c r="A4663" t="str">
        <f t="shared" si="72"/>
        <v>24-2016031324-04_23_29</v>
      </c>
      <c r="B4663" s="11" t="s">
        <v>5732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1</v>
      </c>
      <c r="P4663" s="11">
        <v>0</v>
      </c>
      <c r="Q4663" s="11">
        <v>2016031324</v>
      </c>
      <c r="R4663" s="11">
        <v>24</v>
      </c>
    </row>
    <row r="4664" spans="1:18">
      <c r="A4664" t="str">
        <f t="shared" si="72"/>
        <v>24-2016031324-04_28_29</v>
      </c>
      <c r="B4664" s="11" t="s">
        <v>5733</v>
      </c>
      <c r="C4664" s="11">
        <v>0</v>
      </c>
      <c r="D4664" s="11">
        <v>0</v>
      </c>
      <c r="E4664" s="11">
        <v>0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11">
        <v>1</v>
      </c>
      <c r="P4664" s="11">
        <v>0</v>
      </c>
      <c r="Q4664" s="11">
        <v>2016031324</v>
      </c>
      <c r="R4664" s="11">
        <v>24</v>
      </c>
    </row>
    <row r="4665" spans="1:18">
      <c r="A4665" t="str">
        <f t="shared" si="72"/>
        <v>24-2016031324-04_33_29</v>
      </c>
      <c r="B4665" s="11" t="s">
        <v>5734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1</v>
      </c>
      <c r="P4665" s="11">
        <v>0</v>
      </c>
      <c r="Q4665" s="11">
        <v>2016031324</v>
      </c>
      <c r="R4665" s="11">
        <v>24</v>
      </c>
    </row>
    <row r="4666" spans="1:18">
      <c r="A4666" t="str">
        <f t="shared" si="72"/>
        <v>24-2016031324-04_38_29</v>
      </c>
      <c r="B4666" s="11" t="s">
        <v>5735</v>
      </c>
      <c r="C4666" s="11">
        <v>0</v>
      </c>
      <c r="D4666" s="11">
        <v>0</v>
      </c>
      <c r="E4666" s="11">
        <v>0</v>
      </c>
      <c r="F4666" s="11">
        <v>0</v>
      </c>
      <c r="G4666" s="11">
        <v>0</v>
      </c>
      <c r="H4666" s="11">
        <v>0</v>
      </c>
      <c r="I4666" s="11">
        <v>0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  <c r="O4666" s="11">
        <v>1</v>
      </c>
      <c r="P4666" s="11">
        <v>0</v>
      </c>
      <c r="Q4666" s="11">
        <v>2016031324</v>
      </c>
      <c r="R4666" s="11">
        <v>24</v>
      </c>
    </row>
    <row r="4667" spans="1:18">
      <c r="A4667" t="str">
        <f t="shared" si="72"/>
        <v>24-2016031324-04_43_29</v>
      </c>
      <c r="B4667" s="11" t="s">
        <v>5736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1</v>
      </c>
      <c r="P4667" s="11">
        <v>0</v>
      </c>
      <c r="Q4667" s="11">
        <v>2016031324</v>
      </c>
      <c r="R4667" s="11">
        <v>24</v>
      </c>
    </row>
    <row r="4668" spans="1:18">
      <c r="A4668" t="str">
        <f t="shared" si="72"/>
        <v>24-2016031324-04_48_29</v>
      </c>
      <c r="B4668" s="11" t="s">
        <v>5737</v>
      </c>
      <c r="C4668" s="11">
        <v>0</v>
      </c>
      <c r="D4668" s="11">
        <v>0</v>
      </c>
      <c r="E4668" s="11">
        <v>0</v>
      </c>
      <c r="F4668" s="11">
        <v>0</v>
      </c>
      <c r="G4668" s="11">
        <v>0</v>
      </c>
      <c r="H4668" s="11">
        <v>0</v>
      </c>
      <c r="I4668" s="11">
        <v>0</v>
      </c>
      <c r="J4668" s="11">
        <v>0</v>
      </c>
      <c r="K4668" s="11">
        <v>0</v>
      </c>
      <c r="L4668" s="11">
        <v>0</v>
      </c>
      <c r="M4668" s="11">
        <v>0</v>
      </c>
      <c r="N4668" s="11">
        <v>0</v>
      </c>
      <c r="O4668" s="11">
        <v>1</v>
      </c>
      <c r="P4668" s="11">
        <v>0</v>
      </c>
      <c r="Q4668" s="11">
        <v>2016031324</v>
      </c>
      <c r="R4668" s="11">
        <v>24</v>
      </c>
    </row>
    <row r="4669" spans="1:18">
      <c r="A4669" t="str">
        <f t="shared" si="72"/>
        <v>24-2016031324-04_53_29</v>
      </c>
      <c r="B4669" s="11" t="s">
        <v>5738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1</v>
      </c>
      <c r="P4669" s="11">
        <v>0</v>
      </c>
      <c r="Q4669" s="11">
        <v>2016031324</v>
      </c>
      <c r="R4669" s="11">
        <v>24</v>
      </c>
    </row>
    <row r="4670" spans="1:18">
      <c r="A4670" t="str">
        <f t="shared" si="72"/>
        <v>24-2016031324-04_58_29</v>
      </c>
      <c r="B4670" s="11" t="s">
        <v>5739</v>
      </c>
      <c r="C4670" s="11">
        <v>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11">
        <v>0</v>
      </c>
      <c r="J4670" s="11">
        <v>0</v>
      </c>
      <c r="K4670" s="11">
        <v>0</v>
      </c>
      <c r="L4670" s="11">
        <v>0</v>
      </c>
      <c r="M4670" s="11">
        <v>0</v>
      </c>
      <c r="N4670" s="11">
        <v>0</v>
      </c>
      <c r="O4670" s="11">
        <v>1</v>
      </c>
      <c r="P4670" s="11">
        <v>0</v>
      </c>
      <c r="Q4670" s="11">
        <v>2016031324</v>
      </c>
      <c r="R4670" s="11">
        <v>24</v>
      </c>
    </row>
    <row r="4671" spans="1:18">
      <c r="A4671" t="str">
        <f t="shared" si="72"/>
        <v>24-2016031324-05_03_29</v>
      </c>
      <c r="B4671" s="11" t="s">
        <v>5740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1</v>
      </c>
      <c r="P4671" s="11">
        <v>0</v>
      </c>
      <c r="Q4671" s="11">
        <v>2016031324</v>
      </c>
      <c r="R4671" s="11">
        <v>24</v>
      </c>
    </row>
    <row r="4672" spans="1:18">
      <c r="A4672" t="str">
        <f t="shared" si="72"/>
        <v>24-2016031324-05_08_29</v>
      </c>
      <c r="B4672" s="11" t="s">
        <v>5741</v>
      </c>
      <c r="C4672" s="11">
        <v>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11">
        <v>0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11">
        <v>1</v>
      </c>
      <c r="P4672" s="11">
        <v>0</v>
      </c>
      <c r="Q4672" s="11">
        <v>2016031324</v>
      </c>
      <c r="R4672" s="11">
        <v>24</v>
      </c>
    </row>
    <row r="4673" spans="1:18">
      <c r="A4673" t="str">
        <f t="shared" si="72"/>
        <v>24-2016031324-05_13_29</v>
      </c>
      <c r="B4673" s="11" t="s">
        <v>5742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1</v>
      </c>
      <c r="P4673" s="11">
        <v>0</v>
      </c>
      <c r="Q4673" s="11">
        <v>2016031324</v>
      </c>
      <c r="R4673" s="11">
        <v>24</v>
      </c>
    </row>
    <row r="4674" spans="1:18">
      <c r="A4674" t="str">
        <f t="shared" ref="A4674:A4737" si="73">R4674&amp;"-"&amp;Q4674&amp;"-"&amp;B4674</f>
        <v>24-2016031324-05_18_29</v>
      </c>
      <c r="B4674" s="11" t="s">
        <v>5743</v>
      </c>
      <c r="C4674" s="11">
        <v>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11">
        <v>0</v>
      </c>
      <c r="J4674" s="11">
        <v>0</v>
      </c>
      <c r="K4674" s="11">
        <v>0</v>
      </c>
      <c r="L4674" s="11">
        <v>0</v>
      </c>
      <c r="M4674" s="11">
        <v>0</v>
      </c>
      <c r="N4674" s="11">
        <v>0</v>
      </c>
      <c r="O4674" s="11">
        <v>1</v>
      </c>
      <c r="P4674" s="11">
        <v>0</v>
      </c>
      <c r="Q4674" s="11">
        <v>2016031324</v>
      </c>
      <c r="R4674" s="11">
        <v>24</v>
      </c>
    </row>
    <row r="4675" spans="1:18">
      <c r="A4675" t="str">
        <f t="shared" si="73"/>
        <v>24-2016031324-05_23_29</v>
      </c>
      <c r="B4675" s="11" t="s">
        <v>5744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1</v>
      </c>
      <c r="P4675" s="11">
        <v>0</v>
      </c>
      <c r="Q4675" s="11">
        <v>2016031324</v>
      </c>
      <c r="R4675" s="11">
        <v>24</v>
      </c>
    </row>
    <row r="4676" spans="1:18">
      <c r="A4676" t="str">
        <f t="shared" si="73"/>
        <v>24-2016031324-05_28_30</v>
      </c>
      <c r="B4676" s="11" t="s">
        <v>5745</v>
      </c>
      <c r="C4676" s="11">
        <v>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11">
        <v>1</v>
      </c>
      <c r="P4676" s="11">
        <v>0</v>
      </c>
      <c r="Q4676" s="11">
        <v>2016031324</v>
      </c>
      <c r="R4676" s="11">
        <v>24</v>
      </c>
    </row>
    <row r="4677" spans="1:18">
      <c r="A4677" t="str">
        <f t="shared" si="73"/>
        <v>24-2016031324-05_33_30</v>
      </c>
      <c r="B4677" s="11" t="s">
        <v>5746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1</v>
      </c>
      <c r="P4677" s="11">
        <v>0</v>
      </c>
      <c r="Q4677" s="11">
        <v>2016031324</v>
      </c>
      <c r="R4677" s="11">
        <v>24</v>
      </c>
    </row>
    <row r="4678" spans="1:18">
      <c r="A4678" t="str">
        <f t="shared" si="73"/>
        <v>24-2016031324-05_38_30</v>
      </c>
      <c r="B4678" s="11" t="s">
        <v>5747</v>
      </c>
      <c r="C4678" s="11">
        <v>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11">
        <v>0</v>
      </c>
      <c r="J4678" s="11">
        <v>0</v>
      </c>
      <c r="K4678" s="11">
        <v>0</v>
      </c>
      <c r="L4678" s="11">
        <v>0</v>
      </c>
      <c r="M4678" s="11">
        <v>0</v>
      </c>
      <c r="N4678" s="11">
        <v>0</v>
      </c>
      <c r="O4678" s="11">
        <v>1</v>
      </c>
      <c r="P4678" s="11">
        <v>0</v>
      </c>
      <c r="Q4678" s="11">
        <v>2016031324</v>
      </c>
      <c r="R4678" s="11">
        <v>24</v>
      </c>
    </row>
    <row r="4679" spans="1:18">
      <c r="A4679" t="str">
        <f t="shared" si="73"/>
        <v>24-2016031324-05_43_30</v>
      </c>
      <c r="B4679" s="11" t="s">
        <v>5748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1</v>
      </c>
      <c r="P4679" s="11">
        <v>0</v>
      </c>
      <c r="Q4679" s="11">
        <v>2016031324</v>
      </c>
      <c r="R4679" s="11">
        <v>24</v>
      </c>
    </row>
    <row r="4680" spans="1:18">
      <c r="A4680" t="str">
        <f t="shared" si="73"/>
        <v>24-2016031324-05_48_30</v>
      </c>
      <c r="B4680" s="11" t="s">
        <v>5749</v>
      </c>
      <c r="C4680" s="11">
        <v>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11">
        <v>0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11">
        <v>1</v>
      </c>
      <c r="P4680" s="11">
        <v>0</v>
      </c>
      <c r="Q4680" s="11">
        <v>2016031324</v>
      </c>
      <c r="R4680" s="11">
        <v>24</v>
      </c>
    </row>
    <row r="4681" spans="1:18">
      <c r="A4681" t="str">
        <f t="shared" si="73"/>
        <v>24-2016031324-05_53_30</v>
      </c>
      <c r="B4681" s="11" t="s">
        <v>5750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1</v>
      </c>
      <c r="P4681" s="11">
        <v>0</v>
      </c>
      <c r="Q4681" s="11">
        <v>2016031324</v>
      </c>
      <c r="R4681" s="11">
        <v>24</v>
      </c>
    </row>
    <row r="4682" spans="1:18">
      <c r="A4682" t="str">
        <f t="shared" si="73"/>
        <v>24-2016031324-05_58_30</v>
      </c>
      <c r="B4682" s="11" t="s">
        <v>5751</v>
      </c>
      <c r="C4682" s="11">
        <v>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11">
        <v>1</v>
      </c>
      <c r="P4682" s="11">
        <v>0</v>
      </c>
      <c r="Q4682" s="11">
        <v>2016031324</v>
      </c>
      <c r="R4682" s="11">
        <v>24</v>
      </c>
    </row>
    <row r="4683" spans="1:18">
      <c r="A4683" t="str">
        <f t="shared" si="73"/>
        <v>24-2016031324-06_03_30</v>
      </c>
      <c r="B4683" s="11" t="s">
        <v>5752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1</v>
      </c>
      <c r="P4683" s="11">
        <v>0</v>
      </c>
      <c r="Q4683" s="11">
        <v>2016031324</v>
      </c>
      <c r="R4683" s="11">
        <v>24</v>
      </c>
    </row>
    <row r="4684" spans="1:18">
      <c r="A4684" t="str">
        <f t="shared" si="73"/>
        <v>24-2016031324-06_08_30</v>
      </c>
      <c r="B4684" s="11" t="s">
        <v>5753</v>
      </c>
      <c r="C4684" s="11">
        <v>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11">
        <v>0</v>
      </c>
      <c r="J4684" s="11">
        <v>0</v>
      </c>
      <c r="K4684" s="11">
        <v>0</v>
      </c>
      <c r="L4684" s="11">
        <v>0</v>
      </c>
      <c r="M4684" s="11">
        <v>0</v>
      </c>
      <c r="N4684" s="11">
        <v>0</v>
      </c>
      <c r="O4684" s="11">
        <v>1</v>
      </c>
      <c r="P4684" s="11">
        <v>0</v>
      </c>
      <c r="Q4684" s="11">
        <v>2016031324</v>
      </c>
      <c r="R4684" s="11">
        <v>24</v>
      </c>
    </row>
    <row r="4685" spans="1:18">
      <c r="A4685" t="str">
        <f t="shared" si="73"/>
        <v>24-2016031324-06_13_30</v>
      </c>
      <c r="B4685" s="11" t="s">
        <v>5754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1</v>
      </c>
      <c r="P4685" s="11">
        <v>0</v>
      </c>
      <c r="Q4685" s="11">
        <v>2016031324</v>
      </c>
      <c r="R4685" s="11">
        <v>24</v>
      </c>
    </row>
    <row r="4686" spans="1:18">
      <c r="A4686" t="str">
        <f t="shared" si="73"/>
        <v>24-2016031324-06_18_30</v>
      </c>
      <c r="B4686" s="11" t="s">
        <v>5755</v>
      </c>
      <c r="C4686" s="11">
        <v>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11">
        <v>0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11">
        <v>1</v>
      </c>
      <c r="P4686" s="11">
        <v>0</v>
      </c>
      <c r="Q4686" s="11">
        <v>2016031324</v>
      </c>
      <c r="R4686" s="11">
        <v>24</v>
      </c>
    </row>
    <row r="4687" spans="1:18">
      <c r="A4687" t="str">
        <f t="shared" si="73"/>
        <v>24-2016031324-06_23_30</v>
      </c>
      <c r="B4687" s="11" t="s">
        <v>5756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1</v>
      </c>
      <c r="P4687" s="11">
        <v>0</v>
      </c>
      <c r="Q4687" s="11">
        <v>2016031324</v>
      </c>
      <c r="R4687" s="11">
        <v>24</v>
      </c>
    </row>
    <row r="4688" spans="1:18">
      <c r="A4688" t="str">
        <f t="shared" si="73"/>
        <v>24-2016031324-06_28_30</v>
      </c>
      <c r="B4688" s="11" t="s">
        <v>5757</v>
      </c>
      <c r="C4688" s="11">
        <v>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1">
        <v>0</v>
      </c>
      <c r="O4688" s="11">
        <v>1</v>
      </c>
      <c r="P4688" s="11">
        <v>0</v>
      </c>
      <c r="Q4688" s="11">
        <v>2016031324</v>
      </c>
      <c r="R4688" s="11">
        <v>24</v>
      </c>
    </row>
    <row r="4689" spans="1:18">
      <c r="A4689" t="str">
        <f t="shared" si="73"/>
        <v>24-2016031324-06_33_30</v>
      </c>
      <c r="B4689" s="11" t="s">
        <v>5758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1</v>
      </c>
      <c r="P4689" s="11">
        <v>0</v>
      </c>
      <c r="Q4689" s="11">
        <v>2016031324</v>
      </c>
      <c r="R4689" s="11">
        <v>24</v>
      </c>
    </row>
    <row r="4690" spans="1:18">
      <c r="A4690" t="str">
        <f t="shared" si="73"/>
        <v>24-2016031324-06_38_30</v>
      </c>
      <c r="B4690" s="11" t="s">
        <v>5759</v>
      </c>
      <c r="C4690" s="11">
        <v>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11">
        <v>0</v>
      </c>
      <c r="J4690" s="11">
        <v>0</v>
      </c>
      <c r="K4690" s="11">
        <v>0</v>
      </c>
      <c r="L4690" s="11">
        <v>0</v>
      </c>
      <c r="M4690" s="11">
        <v>0</v>
      </c>
      <c r="N4690" s="11">
        <v>0</v>
      </c>
      <c r="O4690" s="11">
        <v>1</v>
      </c>
      <c r="P4690" s="11">
        <v>0</v>
      </c>
      <c r="Q4690" s="11">
        <v>2016031324</v>
      </c>
      <c r="R4690" s="11">
        <v>24</v>
      </c>
    </row>
    <row r="4691" spans="1:18">
      <c r="A4691" t="str">
        <f t="shared" si="73"/>
        <v>24-2016031324-06_43_30</v>
      </c>
      <c r="B4691" s="11" t="s">
        <v>5760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1</v>
      </c>
      <c r="P4691" s="11">
        <v>0</v>
      </c>
      <c r="Q4691" s="11">
        <v>2016031324</v>
      </c>
      <c r="R4691" s="11">
        <v>24</v>
      </c>
    </row>
    <row r="4692" spans="1:18">
      <c r="A4692" t="str">
        <f t="shared" si="73"/>
        <v>24-2016031324-06_48_30</v>
      </c>
      <c r="B4692" s="11" t="s">
        <v>5761</v>
      </c>
      <c r="C4692" s="11">
        <v>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11">
        <v>0</v>
      </c>
      <c r="J4692" s="11">
        <v>0</v>
      </c>
      <c r="K4692" s="11">
        <v>0</v>
      </c>
      <c r="L4692" s="11">
        <v>0</v>
      </c>
      <c r="M4692" s="11">
        <v>0</v>
      </c>
      <c r="N4692" s="11">
        <v>0</v>
      </c>
      <c r="O4692" s="11">
        <v>1</v>
      </c>
      <c r="P4692" s="11">
        <v>0</v>
      </c>
      <c r="Q4692" s="11">
        <v>2016031324</v>
      </c>
      <c r="R4692" s="11">
        <v>24</v>
      </c>
    </row>
    <row r="4693" spans="1:18">
      <c r="A4693" t="str">
        <f t="shared" si="73"/>
        <v>24-2016031324-06_53_30</v>
      </c>
      <c r="B4693" s="11" t="s">
        <v>5762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1</v>
      </c>
      <c r="P4693" s="11">
        <v>0</v>
      </c>
      <c r="Q4693" s="11">
        <v>2016031324</v>
      </c>
      <c r="R4693" s="11">
        <v>24</v>
      </c>
    </row>
    <row r="4694" spans="1:18">
      <c r="A4694" t="str">
        <f t="shared" si="73"/>
        <v>24-2016031324-06_58_30</v>
      </c>
      <c r="B4694" s="11" t="s">
        <v>5763</v>
      </c>
      <c r="C4694" s="11">
        <v>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0</v>
      </c>
      <c r="M4694" s="11">
        <v>0</v>
      </c>
      <c r="N4694" s="11">
        <v>0</v>
      </c>
      <c r="O4694" s="11">
        <v>1</v>
      </c>
      <c r="P4694" s="11">
        <v>0</v>
      </c>
      <c r="Q4694" s="11">
        <v>2016031324</v>
      </c>
      <c r="R4694" s="11">
        <v>24</v>
      </c>
    </row>
    <row r="4695" spans="1:18">
      <c r="A4695" t="str">
        <f t="shared" si="73"/>
        <v>24-2016031324-07_03_30</v>
      </c>
      <c r="B4695" s="11" t="s">
        <v>5764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1</v>
      </c>
      <c r="P4695" s="11">
        <v>0</v>
      </c>
      <c r="Q4695" s="11">
        <v>2016031324</v>
      </c>
      <c r="R4695" s="11">
        <v>24</v>
      </c>
    </row>
    <row r="4696" spans="1:18">
      <c r="A4696" t="str">
        <f t="shared" si="73"/>
        <v>24-2016031324-07_08_30</v>
      </c>
      <c r="B4696" s="11" t="s">
        <v>5765</v>
      </c>
      <c r="C4696" s="11">
        <v>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1">
        <v>0</v>
      </c>
      <c r="O4696" s="11">
        <v>1</v>
      </c>
      <c r="P4696" s="11">
        <v>0</v>
      </c>
      <c r="Q4696" s="11">
        <v>2016031324</v>
      </c>
      <c r="R4696" s="11">
        <v>24</v>
      </c>
    </row>
    <row r="4697" spans="1:18">
      <c r="A4697" t="str">
        <f t="shared" si="73"/>
        <v>24-2016031324-07_13_30</v>
      </c>
      <c r="B4697" s="11" t="s">
        <v>5766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1</v>
      </c>
      <c r="P4697" s="11">
        <v>0</v>
      </c>
      <c r="Q4697" s="11">
        <v>2016031324</v>
      </c>
      <c r="R4697" s="11">
        <v>24</v>
      </c>
    </row>
    <row r="4698" spans="1:18">
      <c r="A4698" t="str">
        <f t="shared" si="73"/>
        <v>24-2016031324-07_18_30</v>
      </c>
      <c r="B4698" s="11" t="s">
        <v>5767</v>
      </c>
      <c r="C4698" s="11">
        <v>0</v>
      </c>
      <c r="D4698" s="11">
        <v>0</v>
      </c>
      <c r="E4698" s="11">
        <v>0</v>
      </c>
      <c r="F4698" s="11">
        <v>0</v>
      </c>
      <c r="G4698" s="11">
        <v>0</v>
      </c>
      <c r="H4698" s="11">
        <v>0</v>
      </c>
      <c r="I4698" s="11">
        <v>0</v>
      </c>
      <c r="J4698" s="11">
        <v>0</v>
      </c>
      <c r="K4698" s="11">
        <v>0</v>
      </c>
      <c r="L4698" s="11">
        <v>0</v>
      </c>
      <c r="M4698" s="11">
        <v>0</v>
      </c>
      <c r="N4698" s="11">
        <v>0</v>
      </c>
      <c r="O4698" s="11">
        <v>1</v>
      </c>
      <c r="P4698" s="11">
        <v>0</v>
      </c>
      <c r="Q4698" s="11">
        <v>2016031324</v>
      </c>
      <c r="R4698" s="11">
        <v>24</v>
      </c>
    </row>
    <row r="4699" spans="1:18">
      <c r="A4699" t="str">
        <f t="shared" si="73"/>
        <v>24-2016031324-07_23_30</v>
      </c>
      <c r="B4699" s="11" t="s">
        <v>5768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1</v>
      </c>
      <c r="P4699" s="11">
        <v>0</v>
      </c>
      <c r="Q4699" s="11">
        <v>2016031324</v>
      </c>
      <c r="R4699" s="11">
        <v>24</v>
      </c>
    </row>
    <row r="4700" spans="1:18">
      <c r="A4700" t="str">
        <f t="shared" si="73"/>
        <v>24-2016031324-07_28_30</v>
      </c>
      <c r="B4700" s="11" t="s">
        <v>5769</v>
      </c>
      <c r="C4700" s="11">
        <v>0</v>
      </c>
      <c r="D4700" s="11">
        <v>0</v>
      </c>
      <c r="E4700" s="11">
        <v>0</v>
      </c>
      <c r="F4700" s="11">
        <v>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11">
        <v>1</v>
      </c>
      <c r="P4700" s="11">
        <v>0</v>
      </c>
      <c r="Q4700" s="11">
        <v>2016031324</v>
      </c>
      <c r="R4700" s="11">
        <v>24</v>
      </c>
    </row>
    <row r="4701" spans="1:18">
      <c r="A4701" t="str">
        <f t="shared" si="73"/>
        <v>24-2016031324-07_33_30</v>
      </c>
      <c r="B4701" s="11" t="s">
        <v>5770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1</v>
      </c>
      <c r="P4701" s="11">
        <v>0</v>
      </c>
      <c r="Q4701" s="11">
        <v>2016031324</v>
      </c>
      <c r="R4701" s="11">
        <v>24</v>
      </c>
    </row>
    <row r="4702" spans="1:18">
      <c r="A4702" t="str">
        <f t="shared" si="73"/>
        <v>24-2016031324-07_38_30</v>
      </c>
      <c r="B4702" s="11" t="s">
        <v>5771</v>
      </c>
      <c r="C4702" s="11">
        <v>0</v>
      </c>
      <c r="D4702" s="11">
        <v>0</v>
      </c>
      <c r="E4702" s="11">
        <v>0</v>
      </c>
      <c r="F4702" s="11">
        <v>0</v>
      </c>
      <c r="G4702" s="11">
        <v>0</v>
      </c>
      <c r="H4702" s="11">
        <v>0</v>
      </c>
      <c r="I4702" s="11">
        <v>0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11">
        <v>1</v>
      </c>
      <c r="P4702" s="11">
        <v>0</v>
      </c>
      <c r="Q4702" s="11">
        <v>2016031324</v>
      </c>
      <c r="R4702" s="11">
        <v>24</v>
      </c>
    </row>
    <row r="4703" spans="1:18">
      <c r="A4703" t="str">
        <f t="shared" si="73"/>
        <v>24-2016031324-07_43_30</v>
      </c>
      <c r="B4703" s="11" t="s">
        <v>5772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1</v>
      </c>
      <c r="P4703" s="11">
        <v>0</v>
      </c>
      <c r="Q4703" s="11">
        <v>2016031324</v>
      </c>
      <c r="R4703" s="11">
        <v>24</v>
      </c>
    </row>
    <row r="4704" spans="1:18">
      <c r="A4704" t="str">
        <f t="shared" si="73"/>
        <v>24-2016031324-07_48_31</v>
      </c>
      <c r="B4704" s="11" t="s">
        <v>5773</v>
      </c>
      <c r="C4704" s="11">
        <v>0</v>
      </c>
      <c r="D4704" s="11">
        <v>0</v>
      </c>
      <c r="E4704" s="11">
        <v>0</v>
      </c>
      <c r="F4704" s="11">
        <v>0</v>
      </c>
      <c r="G4704" s="11">
        <v>0</v>
      </c>
      <c r="H4704" s="11">
        <v>0</v>
      </c>
      <c r="I4704" s="11">
        <v>0</v>
      </c>
      <c r="J4704" s="11">
        <v>0</v>
      </c>
      <c r="K4704" s="11">
        <v>0</v>
      </c>
      <c r="L4704" s="11">
        <v>0</v>
      </c>
      <c r="M4704" s="11">
        <v>0</v>
      </c>
      <c r="N4704" s="11">
        <v>0</v>
      </c>
      <c r="O4704" s="11">
        <v>1</v>
      </c>
      <c r="P4704" s="11">
        <v>0</v>
      </c>
      <c r="Q4704" s="11">
        <v>2016031324</v>
      </c>
      <c r="R4704" s="11">
        <v>24</v>
      </c>
    </row>
    <row r="4705" spans="1:18">
      <c r="A4705" t="str">
        <f t="shared" si="73"/>
        <v>24-2016031324-07_53_31</v>
      </c>
      <c r="B4705" s="11" t="s">
        <v>5774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1</v>
      </c>
      <c r="P4705" s="11">
        <v>0</v>
      </c>
      <c r="Q4705" s="11">
        <v>2016031324</v>
      </c>
      <c r="R4705" s="11">
        <v>24</v>
      </c>
    </row>
    <row r="4706" spans="1:18">
      <c r="A4706" t="str">
        <f t="shared" si="73"/>
        <v>24-2016031324-07_58_31</v>
      </c>
      <c r="B4706" s="11" t="s">
        <v>5775</v>
      </c>
      <c r="C4706" s="11">
        <v>0</v>
      </c>
      <c r="D4706" s="11">
        <v>0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11">
        <v>1</v>
      </c>
      <c r="P4706" s="11">
        <v>0</v>
      </c>
      <c r="Q4706" s="11">
        <v>2016031324</v>
      </c>
      <c r="R4706" s="11">
        <v>24</v>
      </c>
    </row>
    <row r="4707" spans="1:18">
      <c r="A4707" t="str">
        <f t="shared" si="73"/>
        <v>24-2016031324-08_03_31</v>
      </c>
      <c r="B4707" s="11" t="s">
        <v>5776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1</v>
      </c>
      <c r="P4707" s="11">
        <v>0</v>
      </c>
      <c r="Q4707" s="11">
        <v>2016031324</v>
      </c>
      <c r="R4707" s="11">
        <v>24</v>
      </c>
    </row>
    <row r="4708" spans="1:18">
      <c r="A4708" t="str">
        <f t="shared" si="73"/>
        <v>24-2016031324-08_08_31</v>
      </c>
      <c r="B4708" s="11" t="s">
        <v>1110</v>
      </c>
      <c r="C4708" s="11">
        <v>0</v>
      </c>
      <c r="D4708" s="11">
        <v>0</v>
      </c>
      <c r="E4708" s="11">
        <v>0</v>
      </c>
      <c r="F4708" s="11">
        <v>0</v>
      </c>
      <c r="G4708" s="11">
        <v>0</v>
      </c>
      <c r="H4708" s="11">
        <v>0</v>
      </c>
      <c r="I4708" s="11">
        <v>0</v>
      </c>
      <c r="J4708" s="11">
        <v>0</v>
      </c>
      <c r="K4708" s="11">
        <v>0</v>
      </c>
      <c r="L4708" s="11">
        <v>0</v>
      </c>
      <c r="M4708" s="11">
        <v>0</v>
      </c>
      <c r="N4708" s="11">
        <v>0</v>
      </c>
      <c r="O4708" s="11">
        <v>1</v>
      </c>
      <c r="P4708" s="11">
        <v>0</v>
      </c>
      <c r="Q4708" s="11">
        <v>2016031324</v>
      </c>
      <c r="R4708" s="11">
        <v>24</v>
      </c>
    </row>
    <row r="4709" spans="1:18">
      <c r="A4709" t="str">
        <f t="shared" si="73"/>
        <v>24-2016031324-08_13_31</v>
      </c>
      <c r="B4709" s="11" t="s">
        <v>5777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1</v>
      </c>
      <c r="P4709" s="11">
        <v>0</v>
      </c>
      <c r="Q4709" s="11">
        <v>2016031324</v>
      </c>
      <c r="R4709" s="11">
        <v>24</v>
      </c>
    </row>
    <row r="4710" spans="1:18">
      <c r="A4710" t="str">
        <f t="shared" si="73"/>
        <v>24-2016031324-08_18_31</v>
      </c>
      <c r="B4710" s="11" t="s">
        <v>5778</v>
      </c>
      <c r="C4710" s="11">
        <v>0</v>
      </c>
      <c r="D4710" s="11">
        <v>0</v>
      </c>
      <c r="E4710" s="11">
        <v>0</v>
      </c>
      <c r="F4710" s="11">
        <v>0</v>
      </c>
      <c r="G4710" s="11">
        <v>0</v>
      </c>
      <c r="H4710" s="11">
        <v>0</v>
      </c>
      <c r="I4710" s="11">
        <v>0</v>
      </c>
      <c r="J4710" s="11">
        <v>0</v>
      </c>
      <c r="K4710" s="11">
        <v>0</v>
      </c>
      <c r="L4710" s="11">
        <v>0</v>
      </c>
      <c r="M4710" s="11">
        <v>0</v>
      </c>
      <c r="N4710" s="11">
        <v>0</v>
      </c>
      <c r="O4710" s="11">
        <v>1</v>
      </c>
      <c r="P4710" s="11">
        <v>0</v>
      </c>
      <c r="Q4710" s="11">
        <v>2016031324</v>
      </c>
      <c r="R4710" s="11">
        <v>24</v>
      </c>
    </row>
    <row r="4711" spans="1:18">
      <c r="A4711" t="str">
        <f t="shared" si="73"/>
        <v>24-2016031324-08_23_31</v>
      </c>
      <c r="B4711" s="11" t="s">
        <v>5779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1</v>
      </c>
      <c r="P4711" s="11">
        <v>0</v>
      </c>
      <c r="Q4711" s="11">
        <v>2016031324</v>
      </c>
      <c r="R4711" s="11">
        <v>24</v>
      </c>
    </row>
    <row r="4712" spans="1:18">
      <c r="A4712" t="str">
        <f t="shared" si="73"/>
        <v>24-2016031324-08_28_31</v>
      </c>
      <c r="B4712" s="11" t="s">
        <v>5780</v>
      </c>
      <c r="C4712" s="11">
        <v>0</v>
      </c>
      <c r="D4712" s="11">
        <v>0</v>
      </c>
      <c r="E4712" s="11">
        <v>0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>
        <v>0</v>
      </c>
      <c r="O4712" s="11">
        <v>1</v>
      </c>
      <c r="P4712" s="11">
        <v>0</v>
      </c>
      <c r="Q4712" s="11">
        <v>2016031324</v>
      </c>
      <c r="R4712" s="11">
        <v>24</v>
      </c>
    </row>
    <row r="4713" spans="1:18">
      <c r="A4713" t="str">
        <f t="shared" si="73"/>
        <v>24-2016031324-08_33_31</v>
      </c>
      <c r="B4713" s="11" t="s">
        <v>5781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1</v>
      </c>
      <c r="P4713" s="11">
        <v>0</v>
      </c>
      <c r="Q4713" s="11">
        <v>2016031324</v>
      </c>
      <c r="R4713" s="11">
        <v>24</v>
      </c>
    </row>
    <row r="4714" spans="1:18">
      <c r="A4714" t="str">
        <f t="shared" si="73"/>
        <v>24-2016031324-08_38_31</v>
      </c>
      <c r="B4714" s="11" t="s">
        <v>5782</v>
      </c>
      <c r="C4714" s="11">
        <v>0</v>
      </c>
      <c r="D4714" s="11">
        <v>0</v>
      </c>
      <c r="E4714" s="11">
        <v>0</v>
      </c>
      <c r="F4714" s="11">
        <v>0</v>
      </c>
      <c r="G4714" s="11">
        <v>0</v>
      </c>
      <c r="H4714" s="11">
        <v>0</v>
      </c>
      <c r="I4714" s="11">
        <v>0</v>
      </c>
      <c r="J4714" s="11">
        <v>0</v>
      </c>
      <c r="K4714" s="11">
        <v>0</v>
      </c>
      <c r="L4714" s="11">
        <v>0</v>
      </c>
      <c r="M4714" s="11">
        <v>0</v>
      </c>
      <c r="N4714" s="11">
        <v>0</v>
      </c>
      <c r="O4714" s="11">
        <v>1</v>
      </c>
      <c r="P4714" s="11">
        <v>0</v>
      </c>
      <c r="Q4714" s="11">
        <v>2016031324</v>
      </c>
      <c r="R4714" s="11">
        <v>24</v>
      </c>
    </row>
    <row r="4715" spans="1:18">
      <c r="A4715" t="str">
        <f t="shared" si="73"/>
        <v>24-2016031324-08_43_31</v>
      </c>
      <c r="B4715" s="11" t="s">
        <v>5783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1</v>
      </c>
      <c r="P4715" s="11">
        <v>0</v>
      </c>
      <c r="Q4715" s="11">
        <v>2016031324</v>
      </c>
      <c r="R4715" s="11">
        <v>24</v>
      </c>
    </row>
    <row r="4716" spans="1:18">
      <c r="A4716" t="str">
        <f t="shared" si="73"/>
        <v>24-2016031324-08_48_31</v>
      </c>
      <c r="B4716" s="11" t="s">
        <v>5784</v>
      </c>
      <c r="C4716" s="11">
        <v>0</v>
      </c>
      <c r="D4716" s="11">
        <v>0</v>
      </c>
      <c r="E4716" s="11">
        <v>0</v>
      </c>
      <c r="F4716" s="11">
        <v>0</v>
      </c>
      <c r="G4716" s="11">
        <v>0</v>
      </c>
      <c r="H4716" s="11">
        <v>0</v>
      </c>
      <c r="I4716" s="11">
        <v>0</v>
      </c>
      <c r="J4716" s="11">
        <v>0</v>
      </c>
      <c r="K4716" s="11">
        <v>0</v>
      </c>
      <c r="L4716" s="11">
        <v>0</v>
      </c>
      <c r="M4716" s="11">
        <v>0</v>
      </c>
      <c r="N4716" s="11">
        <v>0</v>
      </c>
      <c r="O4716" s="11">
        <v>1</v>
      </c>
      <c r="P4716" s="11">
        <v>0</v>
      </c>
      <c r="Q4716" s="11">
        <v>2016031324</v>
      </c>
      <c r="R4716" s="11">
        <v>24</v>
      </c>
    </row>
    <row r="4717" spans="1:18">
      <c r="A4717" t="str">
        <f t="shared" si="73"/>
        <v>24-2016031324-08_53_31</v>
      </c>
      <c r="B4717" s="11" t="s">
        <v>5785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1</v>
      </c>
      <c r="P4717" s="11">
        <v>0</v>
      </c>
      <c r="Q4717" s="11">
        <v>2016031324</v>
      </c>
      <c r="R4717" s="11">
        <v>24</v>
      </c>
    </row>
    <row r="4718" spans="1:18">
      <c r="A4718" t="str">
        <f t="shared" si="73"/>
        <v>24-2016031324-08_58_31</v>
      </c>
      <c r="B4718" s="11" t="s">
        <v>5786</v>
      </c>
      <c r="C4718" s="11">
        <v>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11">
        <v>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11">
        <v>1</v>
      </c>
      <c r="P4718" s="11">
        <v>0</v>
      </c>
      <c r="Q4718" s="11">
        <v>2016031324</v>
      </c>
      <c r="R4718" s="11">
        <v>24</v>
      </c>
    </row>
    <row r="4719" spans="1:18">
      <c r="A4719" t="str">
        <f t="shared" si="73"/>
        <v>24-2016031324-12_53_14</v>
      </c>
      <c r="B4719" s="11" t="s">
        <v>3720</v>
      </c>
      <c r="C4719" s="11">
        <v>0</v>
      </c>
      <c r="D4719" s="11">
        <v>1</v>
      </c>
      <c r="E4719" s="11">
        <v>0</v>
      </c>
      <c r="F4719" s="11">
        <v>0</v>
      </c>
      <c r="G4719" s="11">
        <v>0</v>
      </c>
      <c r="H4719" s="11">
        <v>1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2016031324</v>
      </c>
      <c r="R4719" s="11">
        <v>24</v>
      </c>
    </row>
    <row r="4720" spans="1:18">
      <c r="A4720" t="str">
        <f t="shared" si="73"/>
        <v>24-2016031324-18_37_03</v>
      </c>
      <c r="B4720" s="11" t="s">
        <v>3722</v>
      </c>
      <c r="C4720" s="11">
        <v>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11">
        <v>0</v>
      </c>
      <c r="J4720" s="11">
        <v>0</v>
      </c>
      <c r="K4720" s="11">
        <v>0</v>
      </c>
      <c r="L4720" s="11">
        <v>0</v>
      </c>
      <c r="M4720" s="11">
        <v>0</v>
      </c>
      <c r="N4720" s="11">
        <v>1</v>
      </c>
      <c r="O4720" s="11">
        <v>0</v>
      </c>
      <c r="P4720" s="11">
        <v>0</v>
      </c>
      <c r="Q4720" s="11">
        <v>2016031324</v>
      </c>
      <c r="R4720" s="11">
        <v>24</v>
      </c>
    </row>
    <row r="4721" spans="1:18">
      <c r="A4721" t="str">
        <f t="shared" si="73"/>
        <v>24-2016031324-18_52_47</v>
      </c>
      <c r="B4721" s="11" t="s">
        <v>5787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1</v>
      </c>
      <c r="P4721" s="11">
        <v>0</v>
      </c>
      <c r="Q4721" s="11">
        <v>2016031324</v>
      </c>
      <c r="R4721" s="11">
        <v>24</v>
      </c>
    </row>
    <row r="4722" spans="1:18">
      <c r="A4722" t="str">
        <f t="shared" si="73"/>
        <v>24-2016031324-18_57_47</v>
      </c>
      <c r="B4722" s="11" t="s">
        <v>5788</v>
      </c>
      <c r="C4722" s="11">
        <v>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11">
        <v>0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11">
        <v>1</v>
      </c>
      <c r="P4722" s="11">
        <v>0</v>
      </c>
      <c r="Q4722" s="11">
        <v>2016031324</v>
      </c>
      <c r="R4722" s="11">
        <v>24</v>
      </c>
    </row>
    <row r="4723" spans="1:18">
      <c r="A4723" t="str">
        <f t="shared" si="73"/>
        <v>24-2016031324-19_07_24</v>
      </c>
      <c r="B4723" s="11" t="s">
        <v>5789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1</v>
      </c>
      <c r="P4723" s="11">
        <v>0</v>
      </c>
      <c r="Q4723" s="11">
        <v>2016031324</v>
      </c>
      <c r="R4723" s="11">
        <v>24</v>
      </c>
    </row>
    <row r="4724" spans="1:18">
      <c r="A4724" t="str">
        <f t="shared" si="73"/>
        <v>24-2016031324-19_46_27</v>
      </c>
      <c r="B4724" s="11" t="s">
        <v>2948</v>
      </c>
      <c r="C4724" s="11">
        <v>0</v>
      </c>
      <c r="D4724" s="11">
        <v>0</v>
      </c>
      <c r="E4724" s="11">
        <v>0</v>
      </c>
      <c r="F4724" s="11">
        <v>1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11">
        <v>0</v>
      </c>
      <c r="P4724" s="11">
        <v>1</v>
      </c>
      <c r="Q4724" s="11">
        <v>2016031324</v>
      </c>
      <c r="R4724" s="11">
        <v>24</v>
      </c>
    </row>
    <row r="4725" spans="1:18">
      <c r="A4725" t="str">
        <f t="shared" si="73"/>
        <v>24-2016031324-19_51_27</v>
      </c>
      <c r="B4725" s="11" t="s">
        <v>5790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1</v>
      </c>
      <c r="P4725" s="11">
        <v>0</v>
      </c>
      <c r="Q4725" s="11">
        <v>2016031324</v>
      </c>
      <c r="R4725" s="11">
        <v>24</v>
      </c>
    </row>
    <row r="4726" spans="1:18">
      <c r="A4726" t="str">
        <f t="shared" si="73"/>
        <v>24-2016031324-19_56_28</v>
      </c>
      <c r="B4726" s="11" t="s">
        <v>5791</v>
      </c>
      <c r="C4726" s="11">
        <v>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  <c r="N4726" s="11">
        <v>0</v>
      </c>
      <c r="O4726" s="11">
        <v>1</v>
      </c>
      <c r="P4726" s="11">
        <v>0</v>
      </c>
      <c r="Q4726" s="11">
        <v>2016031324</v>
      </c>
      <c r="R4726" s="11">
        <v>24</v>
      </c>
    </row>
    <row r="4727" spans="1:18">
      <c r="A4727" t="str">
        <f t="shared" si="73"/>
        <v>24-2016031324-20_01_28</v>
      </c>
      <c r="B4727" s="11" t="s">
        <v>3723</v>
      </c>
      <c r="C4727" s="11">
        <v>0</v>
      </c>
      <c r="D4727" s="11">
        <v>0</v>
      </c>
      <c r="E4727" s="11">
        <v>1</v>
      </c>
      <c r="F4727" s="11">
        <v>0</v>
      </c>
      <c r="G4727" s="11">
        <v>0</v>
      </c>
      <c r="H4727" s="11">
        <v>0</v>
      </c>
      <c r="I4727" s="11">
        <v>1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2016031324</v>
      </c>
      <c r="R4727" s="11">
        <v>24</v>
      </c>
    </row>
    <row r="4728" spans="1:18">
      <c r="A4728" t="str">
        <f t="shared" si="73"/>
        <v>24-2016031324-20_06_28</v>
      </c>
      <c r="B4728" s="11" t="s">
        <v>5792</v>
      </c>
      <c r="C4728" s="11">
        <v>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11">
        <v>0</v>
      </c>
      <c r="J4728" s="11">
        <v>0</v>
      </c>
      <c r="K4728" s="11">
        <v>0</v>
      </c>
      <c r="L4728" s="11">
        <v>0</v>
      </c>
      <c r="M4728" s="11">
        <v>0</v>
      </c>
      <c r="N4728" s="11">
        <v>0</v>
      </c>
      <c r="O4728" s="11">
        <v>1</v>
      </c>
      <c r="P4728" s="11">
        <v>0</v>
      </c>
      <c r="Q4728" s="11">
        <v>2016031324</v>
      </c>
      <c r="R4728" s="11">
        <v>24</v>
      </c>
    </row>
    <row r="4729" spans="1:18">
      <c r="A4729" t="str">
        <f t="shared" si="73"/>
        <v>24-2016031324-20_11_28</v>
      </c>
      <c r="B4729" s="11" t="s">
        <v>5793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1</v>
      </c>
      <c r="P4729" s="11">
        <v>0</v>
      </c>
      <c r="Q4729" s="11">
        <v>2016031324</v>
      </c>
      <c r="R4729" s="11">
        <v>24</v>
      </c>
    </row>
    <row r="4730" spans="1:18">
      <c r="A4730" t="str">
        <f t="shared" si="73"/>
        <v>24-2016031324-20_16_28</v>
      </c>
      <c r="B4730" s="11" t="s">
        <v>5794</v>
      </c>
      <c r="C4730" s="11">
        <v>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11">
        <v>0</v>
      </c>
      <c r="J4730" s="11">
        <v>0</v>
      </c>
      <c r="K4730" s="11">
        <v>0</v>
      </c>
      <c r="L4730" s="11">
        <v>0</v>
      </c>
      <c r="M4730" s="11">
        <v>0</v>
      </c>
      <c r="N4730" s="11">
        <v>0</v>
      </c>
      <c r="O4730" s="11">
        <v>1</v>
      </c>
      <c r="P4730" s="11">
        <v>0</v>
      </c>
      <c r="Q4730" s="11">
        <v>2016031324</v>
      </c>
      <c r="R4730" s="11">
        <v>24</v>
      </c>
    </row>
    <row r="4731" spans="1:18">
      <c r="A4731" t="str">
        <f t="shared" si="73"/>
        <v>24-2016031324-20_21_28</v>
      </c>
      <c r="B4731" s="11" t="s">
        <v>5795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1</v>
      </c>
      <c r="P4731" s="11">
        <v>0</v>
      </c>
      <c r="Q4731" s="11">
        <v>2016031324</v>
      </c>
      <c r="R4731" s="11">
        <v>24</v>
      </c>
    </row>
    <row r="4732" spans="1:18">
      <c r="A4732" t="str">
        <f t="shared" si="73"/>
        <v>24-2016031324-20_26_28</v>
      </c>
      <c r="B4732" s="11" t="s">
        <v>5796</v>
      </c>
      <c r="C4732" s="11">
        <v>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11">
        <v>0</v>
      </c>
      <c r="J4732" s="11">
        <v>0</v>
      </c>
      <c r="K4732" s="11">
        <v>0</v>
      </c>
      <c r="L4732" s="11">
        <v>0</v>
      </c>
      <c r="M4732" s="11">
        <v>0</v>
      </c>
      <c r="N4732" s="11">
        <v>0</v>
      </c>
      <c r="O4732" s="11">
        <v>1</v>
      </c>
      <c r="P4732" s="11">
        <v>0</v>
      </c>
      <c r="Q4732" s="11">
        <v>2016031324</v>
      </c>
      <c r="R4732" s="11">
        <v>24</v>
      </c>
    </row>
    <row r="4733" spans="1:18">
      <c r="A4733" t="str">
        <f t="shared" si="73"/>
        <v>24-2016031324-20_31_28</v>
      </c>
      <c r="B4733" s="11" t="s">
        <v>5797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1</v>
      </c>
      <c r="P4733" s="11">
        <v>0</v>
      </c>
      <c r="Q4733" s="11">
        <v>2016031324</v>
      </c>
      <c r="R4733" s="11">
        <v>24</v>
      </c>
    </row>
    <row r="4734" spans="1:18">
      <c r="A4734" t="str">
        <f t="shared" si="73"/>
        <v>24-2016031324-20_36_28</v>
      </c>
      <c r="B4734" s="11" t="s">
        <v>3724</v>
      </c>
      <c r="C4734" s="11">
        <v>0</v>
      </c>
      <c r="D4734" s="11">
        <v>0</v>
      </c>
      <c r="E4734" s="11">
        <v>0</v>
      </c>
      <c r="F4734" s="11">
        <v>0</v>
      </c>
      <c r="G4734" s="11">
        <v>0</v>
      </c>
      <c r="H4734" s="11">
        <v>0</v>
      </c>
      <c r="I4734" s="11">
        <v>0</v>
      </c>
      <c r="J4734" s="11">
        <v>0</v>
      </c>
      <c r="K4734" s="11">
        <v>0</v>
      </c>
      <c r="L4734" s="11">
        <v>0</v>
      </c>
      <c r="M4734" s="11">
        <v>0</v>
      </c>
      <c r="N4734" s="11">
        <v>1</v>
      </c>
      <c r="O4734" s="11">
        <v>0</v>
      </c>
      <c r="P4734" s="11">
        <v>0</v>
      </c>
      <c r="Q4734" s="11">
        <v>2016031324</v>
      </c>
      <c r="R4734" s="11">
        <v>24</v>
      </c>
    </row>
    <row r="4735" spans="1:18">
      <c r="A4735" t="str">
        <f t="shared" si="73"/>
        <v>24-2016031324-20_41_28</v>
      </c>
      <c r="B4735" s="11" t="s">
        <v>3725</v>
      </c>
      <c r="C4735" s="11">
        <v>1</v>
      </c>
      <c r="D4735" s="11">
        <v>0</v>
      </c>
      <c r="E4735" s="11">
        <v>0</v>
      </c>
      <c r="F4735" s="11">
        <v>0</v>
      </c>
      <c r="G4735" s="11">
        <v>1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2016031324</v>
      </c>
      <c r="R4735" s="11">
        <v>24</v>
      </c>
    </row>
    <row r="4736" spans="1:18">
      <c r="A4736" t="str">
        <f t="shared" si="73"/>
        <v>24-2016031324-20_46_28</v>
      </c>
      <c r="B4736" s="11" t="s">
        <v>5798</v>
      </c>
      <c r="C4736" s="11">
        <v>0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11">
        <v>1</v>
      </c>
      <c r="P4736" s="11">
        <v>0</v>
      </c>
      <c r="Q4736" s="11">
        <v>2016031324</v>
      </c>
      <c r="R4736" s="11">
        <v>24</v>
      </c>
    </row>
    <row r="4737" spans="1:18">
      <c r="A4737" t="str">
        <f t="shared" si="73"/>
        <v>24-2016031324-20_51_28</v>
      </c>
      <c r="B4737" s="11" t="s">
        <v>5799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1</v>
      </c>
      <c r="P4737" s="11">
        <v>0</v>
      </c>
      <c r="Q4737" s="11">
        <v>2016031324</v>
      </c>
      <c r="R4737" s="11">
        <v>24</v>
      </c>
    </row>
    <row r="4738" spans="1:18">
      <c r="A4738" t="str">
        <f t="shared" ref="A4738:A4801" si="74">R4738&amp;"-"&amp;Q4738&amp;"-"&amp;B4738</f>
        <v>24-2016031324-20_56_28</v>
      </c>
      <c r="B4738" s="11" t="s">
        <v>3726</v>
      </c>
      <c r="C4738" s="11">
        <v>1</v>
      </c>
      <c r="D4738" s="11">
        <v>0</v>
      </c>
      <c r="E4738" s="11">
        <v>0</v>
      </c>
      <c r="F4738" s="11">
        <v>0</v>
      </c>
      <c r="G4738" s="11">
        <v>1</v>
      </c>
      <c r="H4738" s="11">
        <v>0</v>
      </c>
      <c r="I4738" s="11">
        <v>0</v>
      </c>
      <c r="J4738" s="11">
        <v>0</v>
      </c>
      <c r="K4738" s="11">
        <v>0</v>
      </c>
      <c r="L4738" s="11">
        <v>0</v>
      </c>
      <c r="M4738" s="11">
        <v>0</v>
      </c>
      <c r="N4738" s="11">
        <v>0</v>
      </c>
      <c r="O4738" s="11">
        <v>0</v>
      </c>
      <c r="P4738" s="11">
        <v>0</v>
      </c>
      <c r="Q4738" s="11">
        <v>2016031324</v>
      </c>
      <c r="R4738" s="11">
        <v>24</v>
      </c>
    </row>
    <row r="4739" spans="1:18">
      <c r="A4739" t="str">
        <f t="shared" si="74"/>
        <v>24-2016031324-21_01_28</v>
      </c>
      <c r="B4739" s="11" t="s">
        <v>5800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1</v>
      </c>
      <c r="P4739" s="11">
        <v>0</v>
      </c>
      <c r="Q4739" s="11">
        <v>2016031324</v>
      </c>
      <c r="R4739" s="11">
        <v>24</v>
      </c>
    </row>
    <row r="4740" spans="1:18">
      <c r="A4740" t="str">
        <f t="shared" si="74"/>
        <v>24-2016031324-21_06_28</v>
      </c>
      <c r="B4740" s="11" t="s">
        <v>3727</v>
      </c>
      <c r="C4740" s="11">
        <v>1</v>
      </c>
      <c r="D4740" s="11">
        <v>0</v>
      </c>
      <c r="E4740" s="11">
        <v>0</v>
      </c>
      <c r="F4740" s="11">
        <v>0</v>
      </c>
      <c r="G4740" s="11">
        <v>1</v>
      </c>
      <c r="H4740" s="11">
        <v>0</v>
      </c>
      <c r="I4740" s="11">
        <v>0</v>
      </c>
      <c r="J4740" s="11">
        <v>0</v>
      </c>
      <c r="K4740" s="11">
        <v>0</v>
      </c>
      <c r="L4740" s="11">
        <v>0</v>
      </c>
      <c r="M4740" s="11">
        <v>0</v>
      </c>
      <c r="N4740" s="11">
        <v>0</v>
      </c>
      <c r="O4740" s="11">
        <v>0</v>
      </c>
      <c r="P4740" s="11">
        <v>0</v>
      </c>
      <c r="Q4740" s="11">
        <v>2016031324</v>
      </c>
      <c r="R4740" s="11">
        <v>24</v>
      </c>
    </row>
    <row r="4741" spans="1:18">
      <c r="A4741" t="str">
        <f t="shared" si="74"/>
        <v>24-2016031324-21_16_50</v>
      </c>
      <c r="B4741" s="11" t="s">
        <v>5801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1</v>
      </c>
      <c r="P4741" s="11">
        <v>0</v>
      </c>
      <c r="Q4741" s="11">
        <v>2016031324</v>
      </c>
      <c r="R4741" s="11">
        <v>24</v>
      </c>
    </row>
    <row r="4742" spans="1:18">
      <c r="A4742" t="str">
        <f t="shared" si="74"/>
        <v>24-2016031324-21_21_50</v>
      </c>
      <c r="B4742" s="11" t="s">
        <v>5802</v>
      </c>
      <c r="C4742" s="11">
        <v>0</v>
      </c>
      <c r="D4742" s="11">
        <v>0</v>
      </c>
      <c r="E4742" s="11">
        <v>0</v>
      </c>
      <c r="F4742" s="11">
        <v>0</v>
      </c>
      <c r="G4742" s="11">
        <v>0</v>
      </c>
      <c r="H4742" s="11">
        <v>0</v>
      </c>
      <c r="I4742" s="11">
        <v>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11">
        <v>1</v>
      </c>
      <c r="P4742" s="11">
        <v>0</v>
      </c>
      <c r="Q4742" s="11">
        <v>2016031324</v>
      </c>
      <c r="R4742" s="11">
        <v>24</v>
      </c>
    </row>
    <row r="4743" spans="1:18">
      <c r="A4743" t="str">
        <f t="shared" si="74"/>
        <v>24-2016031324-21_26_50</v>
      </c>
      <c r="B4743" s="11" t="s">
        <v>5803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1</v>
      </c>
      <c r="P4743" s="11">
        <v>0</v>
      </c>
      <c r="Q4743" s="11">
        <v>2016031324</v>
      </c>
      <c r="R4743" s="11">
        <v>24</v>
      </c>
    </row>
    <row r="4744" spans="1:18">
      <c r="A4744" t="str">
        <f t="shared" si="74"/>
        <v>24-2016031324-21_31_50</v>
      </c>
      <c r="B4744" s="11" t="s">
        <v>5804</v>
      </c>
      <c r="C4744" s="11">
        <v>0</v>
      </c>
      <c r="D4744" s="11">
        <v>0</v>
      </c>
      <c r="E4744" s="11">
        <v>0</v>
      </c>
      <c r="F4744" s="11">
        <v>0</v>
      </c>
      <c r="G4744" s="11">
        <v>0</v>
      </c>
      <c r="H4744" s="11">
        <v>0</v>
      </c>
      <c r="I4744" s="11">
        <v>0</v>
      </c>
      <c r="J4744" s="11">
        <v>0</v>
      </c>
      <c r="K4744" s="11">
        <v>0</v>
      </c>
      <c r="L4744" s="11">
        <v>0</v>
      </c>
      <c r="M4744" s="11">
        <v>0</v>
      </c>
      <c r="N4744" s="11">
        <v>0</v>
      </c>
      <c r="O4744" s="11">
        <v>1</v>
      </c>
      <c r="P4744" s="11">
        <v>0</v>
      </c>
      <c r="Q4744" s="11">
        <v>2016031324</v>
      </c>
      <c r="R4744" s="11">
        <v>24</v>
      </c>
    </row>
    <row r="4745" spans="1:18">
      <c r="A4745" t="str">
        <f t="shared" si="74"/>
        <v>24-2016031324-21_36_50</v>
      </c>
      <c r="B4745" s="11" t="s">
        <v>5805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1</v>
      </c>
      <c r="P4745" s="11">
        <v>0</v>
      </c>
      <c r="Q4745" s="11">
        <v>2016031324</v>
      </c>
      <c r="R4745" s="11">
        <v>24</v>
      </c>
    </row>
    <row r="4746" spans="1:18">
      <c r="A4746" t="str">
        <f t="shared" si="74"/>
        <v>24-2016031324-21_41_50</v>
      </c>
      <c r="B4746" s="11" t="s">
        <v>3728</v>
      </c>
      <c r="C4746" s="11">
        <v>0</v>
      </c>
      <c r="D4746" s="11">
        <v>1</v>
      </c>
      <c r="E4746" s="11">
        <v>0</v>
      </c>
      <c r="F4746" s="11">
        <v>0</v>
      </c>
      <c r="G4746" s="11">
        <v>0</v>
      </c>
      <c r="H4746" s="11">
        <v>1</v>
      </c>
      <c r="I4746" s="11">
        <v>0</v>
      </c>
      <c r="J4746" s="11">
        <v>0</v>
      </c>
      <c r="K4746" s="11">
        <v>0</v>
      </c>
      <c r="L4746" s="11">
        <v>0</v>
      </c>
      <c r="M4746" s="11">
        <v>0</v>
      </c>
      <c r="N4746" s="11">
        <v>0</v>
      </c>
      <c r="O4746" s="11">
        <v>0</v>
      </c>
      <c r="P4746" s="11">
        <v>0</v>
      </c>
      <c r="Q4746" s="11">
        <v>2016031324</v>
      </c>
      <c r="R4746" s="11">
        <v>24</v>
      </c>
    </row>
    <row r="4747" spans="1:18">
      <c r="A4747" t="str">
        <f t="shared" si="74"/>
        <v>24-2016031324-21_46_50</v>
      </c>
      <c r="B4747" s="11" t="s">
        <v>5806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1</v>
      </c>
      <c r="P4747" s="11">
        <v>0</v>
      </c>
      <c r="Q4747" s="11">
        <v>2016031324</v>
      </c>
      <c r="R4747" s="11">
        <v>24</v>
      </c>
    </row>
    <row r="4748" spans="1:18">
      <c r="A4748" t="str">
        <f t="shared" si="74"/>
        <v>24-2016031324-21_51_50</v>
      </c>
      <c r="B4748" s="11" t="s">
        <v>5807</v>
      </c>
      <c r="C4748" s="11">
        <v>0</v>
      </c>
      <c r="D4748" s="11">
        <v>0</v>
      </c>
      <c r="E4748" s="11">
        <v>0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11">
        <v>1</v>
      </c>
      <c r="P4748" s="11">
        <v>0</v>
      </c>
      <c r="Q4748" s="11">
        <v>2016031324</v>
      </c>
      <c r="R4748" s="11">
        <v>24</v>
      </c>
    </row>
    <row r="4749" spans="1:18">
      <c r="A4749" t="str">
        <f t="shared" si="74"/>
        <v>24-2016031324-22_14_48</v>
      </c>
      <c r="B4749" s="11" t="s">
        <v>5808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1</v>
      </c>
      <c r="P4749" s="11">
        <v>0</v>
      </c>
      <c r="Q4749" s="11">
        <v>2016031324</v>
      </c>
      <c r="R4749" s="11">
        <v>24</v>
      </c>
    </row>
    <row r="4750" spans="1:18">
      <c r="A4750" t="str">
        <f t="shared" si="74"/>
        <v>24-2016031324-22_19_48</v>
      </c>
      <c r="B4750" s="11" t="s">
        <v>3731</v>
      </c>
      <c r="C4750" s="11">
        <v>0</v>
      </c>
      <c r="D4750" s="11">
        <v>0</v>
      </c>
      <c r="E4750" s="11">
        <v>0</v>
      </c>
      <c r="F4750" s="11">
        <v>0</v>
      </c>
      <c r="G4750" s="11">
        <v>0</v>
      </c>
      <c r="H4750" s="11">
        <v>0</v>
      </c>
      <c r="I4750" s="11">
        <v>0</v>
      </c>
      <c r="J4750" s="11">
        <v>0</v>
      </c>
      <c r="K4750" s="11">
        <v>0</v>
      </c>
      <c r="L4750" s="11">
        <v>0</v>
      </c>
      <c r="M4750" s="11">
        <v>0</v>
      </c>
      <c r="N4750" s="11">
        <v>1</v>
      </c>
      <c r="O4750" s="11">
        <v>0</v>
      </c>
      <c r="P4750" s="11">
        <v>0</v>
      </c>
      <c r="Q4750" s="11">
        <v>2016031324</v>
      </c>
      <c r="R4750" s="11">
        <v>24</v>
      </c>
    </row>
    <row r="4751" spans="1:18">
      <c r="A4751" t="str">
        <f t="shared" si="74"/>
        <v>24-2016031324-22_24_48</v>
      </c>
      <c r="B4751" s="11" t="s">
        <v>5809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1</v>
      </c>
      <c r="P4751" s="11">
        <v>0</v>
      </c>
      <c r="Q4751" s="11">
        <v>2016031324</v>
      </c>
      <c r="R4751" s="11">
        <v>24</v>
      </c>
    </row>
    <row r="4752" spans="1:18">
      <c r="A4752" t="str">
        <f t="shared" si="74"/>
        <v>24-2016031324-22_29_48</v>
      </c>
      <c r="B4752" s="11" t="s">
        <v>5810</v>
      </c>
      <c r="C4752" s="11">
        <v>0</v>
      </c>
      <c r="D4752" s="11">
        <v>0</v>
      </c>
      <c r="E4752" s="11">
        <v>0</v>
      </c>
      <c r="F4752" s="11">
        <v>0</v>
      </c>
      <c r="G4752" s="11">
        <v>0</v>
      </c>
      <c r="H4752" s="11">
        <v>0</v>
      </c>
      <c r="I4752" s="11">
        <v>0</v>
      </c>
      <c r="J4752" s="11">
        <v>0</v>
      </c>
      <c r="K4752" s="11">
        <v>0</v>
      </c>
      <c r="L4752" s="11">
        <v>0</v>
      </c>
      <c r="M4752" s="11">
        <v>0</v>
      </c>
      <c r="N4752" s="11">
        <v>0</v>
      </c>
      <c r="O4752" s="11">
        <v>1</v>
      </c>
      <c r="P4752" s="11">
        <v>0</v>
      </c>
      <c r="Q4752" s="11">
        <v>2016031324</v>
      </c>
      <c r="R4752" s="11">
        <v>24</v>
      </c>
    </row>
    <row r="4753" spans="1:18">
      <c r="A4753" t="str">
        <f t="shared" si="74"/>
        <v>24-2016031324-22_34_48</v>
      </c>
      <c r="B4753" s="11" t="s">
        <v>5811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1</v>
      </c>
      <c r="P4753" s="11">
        <v>0</v>
      </c>
      <c r="Q4753" s="11">
        <v>2016031324</v>
      </c>
      <c r="R4753" s="11">
        <v>24</v>
      </c>
    </row>
    <row r="4754" spans="1:18">
      <c r="A4754" t="str">
        <f t="shared" si="74"/>
        <v>24-2016031424-11_06_11</v>
      </c>
      <c r="B4754" s="11" t="s">
        <v>5812</v>
      </c>
      <c r="C4754" s="11">
        <v>0</v>
      </c>
      <c r="D4754" s="11">
        <v>0</v>
      </c>
      <c r="E4754" s="11">
        <v>0</v>
      </c>
      <c r="F4754" s="11">
        <v>0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  <c r="O4754" s="11">
        <v>1</v>
      </c>
      <c r="P4754" s="11">
        <v>0</v>
      </c>
      <c r="Q4754" s="11">
        <v>2016031424</v>
      </c>
      <c r="R4754" s="11">
        <v>24</v>
      </c>
    </row>
    <row r="4755" spans="1:18">
      <c r="A4755" t="str">
        <f t="shared" si="74"/>
        <v>24-2016031424-11_11_11</v>
      </c>
      <c r="B4755" s="11" t="s">
        <v>3732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1</v>
      </c>
      <c r="O4755" s="11">
        <v>0</v>
      </c>
      <c r="P4755" s="11">
        <v>0</v>
      </c>
      <c r="Q4755" s="11">
        <v>2016031424</v>
      </c>
      <c r="R4755" s="11">
        <v>24</v>
      </c>
    </row>
    <row r="4756" spans="1:18">
      <c r="A4756" t="str">
        <f t="shared" si="74"/>
        <v>24-2016031424-11_34_58</v>
      </c>
      <c r="B4756" s="11" t="s">
        <v>1568</v>
      </c>
      <c r="C4756" s="11">
        <v>0</v>
      </c>
      <c r="D4756" s="11">
        <v>0</v>
      </c>
      <c r="E4756" s="11">
        <v>0</v>
      </c>
      <c r="F4756" s="11">
        <v>0</v>
      </c>
      <c r="G4756" s="11">
        <v>0</v>
      </c>
      <c r="H4756" s="11">
        <v>0</v>
      </c>
      <c r="I4756" s="11">
        <v>0</v>
      </c>
      <c r="J4756" s="11">
        <v>0</v>
      </c>
      <c r="K4756" s="11">
        <v>0</v>
      </c>
      <c r="L4756" s="11">
        <v>0</v>
      </c>
      <c r="M4756" s="11">
        <v>0</v>
      </c>
      <c r="N4756" s="11">
        <v>1</v>
      </c>
      <c r="O4756" s="11">
        <v>0</v>
      </c>
      <c r="P4756" s="11">
        <v>0</v>
      </c>
      <c r="Q4756" s="11">
        <v>2016031424</v>
      </c>
      <c r="R4756" s="11">
        <v>24</v>
      </c>
    </row>
    <row r="4757" spans="1:18">
      <c r="A4757" t="str">
        <f t="shared" si="74"/>
        <v>24-2016031424-11_39_58</v>
      </c>
      <c r="B4757" s="11" t="s">
        <v>1569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1</v>
      </c>
      <c r="P4757" s="11">
        <v>0</v>
      </c>
      <c r="Q4757" s="11">
        <v>2016031424</v>
      </c>
      <c r="R4757" s="11">
        <v>24</v>
      </c>
    </row>
    <row r="4758" spans="1:18">
      <c r="A4758" t="str">
        <f t="shared" si="74"/>
        <v>24-2016031424-11_44_58</v>
      </c>
      <c r="B4758" s="11" t="s">
        <v>4699</v>
      </c>
      <c r="C4758" s="11">
        <v>0</v>
      </c>
      <c r="D4758" s="11">
        <v>0</v>
      </c>
      <c r="E4758" s="11">
        <v>0</v>
      </c>
      <c r="F4758" s="11">
        <v>0</v>
      </c>
      <c r="G4758" s="11">
        <v>0</v>
      </c>
      <c r="H4758" s="11">
        <v>0</v>
      </c>
      <c r="I4758" s="11">
        <v>0</v>
      </c>
      <c r="J4758" s="11">
        <v>0</v>
      </c>
      <c r="K4758" s="11">
        <v>0</v>
      </c>
      <c r="L4758" s="11">
        <v>0</v>
      </c>
      <c r="M4758" s="11">
        <v>0</v>
      </c>
      <c r="N4758" s="11">
        <v>0</v>
      </c>
      <c r="O4758" s="11">
        <v>1</v>
      </c>
      <c r="P4758" s="11">
        <v>0</v>
      </c>
      <c r="Q4758" s="11">
        <v>2016031424</v>
      </c>
      <c r="R4758" s="11">
        <v>24</v>
      </c>
    </row>
    <row r="4759" spans="1:18">
      <c r="A4759" t="str">
        <f t="shared" si="74"/>
        <v>24-2016031424-11_49_58</v>
      </c>
      <c r="B4759" s="11" t="s">
        <v>498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1</v>
      </c>
      <c r="P4759" s="11">
        <v>0</v>
      </c>
      <c r="Q4759" s="11">
        <v>2016031424</v>
      </c>
      <c r="R4759" s="11">
        <v>24</v>
      </c>
    </row>
    <row r="4760" spans="1:18">
      <c r="A4760" t="str">
        <f t="shared" si="74"/>
        <v>24-2016031424-11_54_58</v>
      </c>
      <c r="B4760" s="11" t="s">
        <v>499</v>
      </c>
      <c r="C4760" s="11">
        <v>0</v>
      </c>
      <c r="D4760" s="11">
        <v>0</v>
      </c>
      <c r="E4760" s="11">
        <v>0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0</v>
      </c>
      <c r="M4760" s="11">
        <v>0</v>
      </c>
      <c r="N4760" s="11">
        <v>1</v>
      </c>
      <c r="O4760" s="11">
        <v>0</v>
      </c>
      <c r="P4760" s="11">
        <v>0</v>
      </c>
      <c r="Q4760" s="11">
        <v>2016031424</v>
      </c>
      <c r="R4760" s="11">
        <v>24</v>
      </c>
    </row>
    <row r="4761" spans="1:18">
      <c r="A4761" t="str">
        <f t="shared" si="74"/>
        <v>24-2016031424-11_59_58</v>
      </c>
      <c r="B4761" s="11" t="s">
        <v>5813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1</v>
      </c>
      <c r="P4761" s="11">
        <v>0</v>
      </c>
      <c r="Q4761" s="11">
        <v>2016031424</v>
      </c>
      <c r="R4761" s="11">
        <v>24</v>
      </c>
    </row>
    <row r="4762" spans="1:18">
      <c r="A4762" t="str">
        <f t="shared" si="74"/>
        <v>24-2016031424-12_04_58</v>
      </c>
      <c r="B4762" s="11" t="s">
        <v>3733</v>
      </c>
      <c r="C4762" s="11">
        <v>0</v>
      </c>
      <c r="D4762" s="11">
        <v>1</v>
      </c>
      <c r="E4762" s="11">
        <v>0</v>
      </c>
      <c r="F4762" s="11">
        <v>0</v>
      </c>
      <c r="G4762" s="11">
        <v>0</v>
      </c>
      <c r="H4762" s="11">
        <v>1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0</v>
      </c>
      <c r="O4762" s="11">
        <v>0</v>
      </c>
      <c r="P4762" s="11">
        <v>0</v>
      </c>
      <c r="Q4762" s="11">
        <v>2016031424</v>
      </c>
      <c r="R4762" s="11">
        <v>24</v>
      </c>
    </row>
    <row r="4763" spans="1:18">
      <c r="A4763" t="str">
        <f t="shared" si="74"/>
        <v>24-2016031424-12_09_58</v>
      </c>
      <c r="B4763" s="11" t="s">
        <v>3735</v>
      </c>
      <c r="C4763" s="11">
        <v>0</v>
      </c>
      <c r="D4763" s="11">
        <v>0</v>
      </c>
      <c r="E4763" s="11">
        <v>1</v>
      </c>
      <c r="F4763" s="11">
        <v>0</v>
      </c>
      <c r="G4763" s="11">
        <v>0</v>
      </c>
      <c r="H4763" s="11">
        <v>0</v>
      </c>
      <c r="I4763" s="11">
        <v>1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2016031424</v>
      </c>
      <c r="R4763" s="11">
        <v>24</v>
      </c>
    </row>
    <row r="4764" spans="1:18">
      <c r="A4764" t="str">
        <f t="shared" si="74"/>
        <v>24-2016031424-12_14_58</v>
      </c>
      <c r="B4764" s="11" t="s">
        <v>5814</v>
      </c>
      <c r="C4764" s="11">
        <v>0</v>
      </c>
      <c r="D4764" s="11">
        <v>0</v>
      </c>
      <c r="E4764" s="11">
        <v>0</v>
      </c>
      <c r="F4764" s="11">
        <v>0</v>
      </c>
      <c r="G4764" s="11">
        <v>0</v>
      </c>
      <c r="H4764" s="11">
        <v>0</v>
      </c>
      <c r="I4764" s="11">
        <v>0</v>
      </c>
      <c r="J4764" s="11">
        <v>0</v>
      </c>
      <c r="K4764" s="11">
        <v>0</v>
      </c>
      <c r="L4764" s="11">
        <v>0</v>
      </c>
      <c r="M4764" s="11">
        <v>0</v>
      </c>
      <c r="N4764" s="11">
        <v>0</v>
      </c>
      <c r="O4764" s="11">
        <v>1</v>
      </c>
      <c r="P4764" s="11">
        <v>0</v>
      </c>
      <c r="Q4764" s="11">
        <v>2016031424</v>
      </c>
      <c r="R4764" s="11">
        <v>24</v>
      </c>
    </row>
    <row r="4765" spans="1:18">
      <c r="A4765" t="str">
        <f t="shared" si="74"/>
        <v>24-2016031424-12_19_58</v>
      </c>
      <c r="B4765" s="11" t="s">
        <v>3736</v>
      </c>
      <c r="C4765" s="11">
        <v>1</v>
      </c>
      <c r="D4765" s="11">
        <v>0</v>
      </c>
      <c r="E4765" s="11">
        <v>0</v>
      </c>
      <c r="F4765" s="11">
        <v>0</v>
      </c>
      <c r="G4765" s="11">
        <v>1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2016031424</v>
      </c>
      <c r="R4765" s="11">
        <v>24</v>
      </c>
    </row>
    <row r="4766" spans="1:18">
      <c r="A4766" t="str">
        <f t="shared" si="74"/>
        <v>24-2016031424-12_24_59</v>
      </c>
      <c r="B4766" s="11" t="s">
        <v>3737</v>
      </c>
      <c r="C4766" s="11">
        <v>1</v>
      </c>
      <c r="D4766" s="11">
        <v>0</v>
      </c>
      <c r="E4766" s="11">
        <v>0</v>
      </c>
      <c r="F4766" s="11">
        <v>0</v>
      </c>
      <c r="G4766" s="11">
        <v>1</v>
      </c>
      <c r="H4766" s="11">
        <v>0</v>
      </c>
      <c r="I4766" s="11">
        <v>0</v>
      </c>
      <c r="J4766" s="11">
        <v>0</v>
      </c>
      <c r="K4766" s="11">
        <v>0</v>
      </c>
      <c r="L4766" s="11">
        <v>0</v>
      </c>
      <c r="M4766" s="11">
        <v>0</v>
      </c>
      <c r="N4766" s="11">
        <v>0</v>
      </c>
      <c r="O4766" s="11">
        <v>0</v>
      </c>
      <c r="P4766" s="11">
        <v>0</v>
      </c>
      <c r="Q4766" s="11">
        <v>2016031424</v>
      </c>
      <c r="R4766" s="11">
        <v>24</v>
      </c>
    </row>
    <row r="4767" spans="1:18">
      <c r="A4767" t="str">
        <f t="shared" si="74"/>
        <v>24-2016031424-12_29_59</v>
      </c>
      <c r="B4767" s="11" t="s">
        <v>3738</v>
      </c>
      <c r="C4767" s="11">
        <v>0</v>
      </c>
      <c r="D4767" s="11">
        <v>0</v>
      </c>
      <c r="E4767" s="11">
        <v>1</v>
      </c>
      <c r="F4767" s="11">
        <v>0</v>
      </c>
      <c r="G4767" s="11">
        <v>0</v>
      </c>
      <c r="H4767" s="11">
        <v>0</v>
      </c>
      <c r="I4767" s="11">
        <v>1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2016031424</v>
      </c>
      <c r="R4767" s="11">
        <v>24</v>
      </c>
    </row>
    <row r="4768" spans="1:18">
      <c r="A4768" t="str">
        <f t="shared" si="74"/>
        <v>24-2016031424-13_12_34</v>
      </c>
      <c r="B4768" s="11" t="s">
        <v>3739</v>
      </c>
      <c r="C4768" s="11">
        <v>0</v>
      </c>
      <c r="D4768" s="11">
        <v>1</v>
      </c>
      <c r="E4768" s="11">
        <v>0</v>
      </c>
      <c r="F4768" s="11">
        <v>0</v>
      </c>
      <c r="G4768" s="11">
        <v>0</v>
      </c>
      <c r="H4768" s="11">
        <v>1</v>
      </c>
      <c r="I4768" s="11">
        <v>0</v>
      </c>
      <c r="J4768" s="11">
        <v>0</v>
      </c>
      <c r="K4768" s="11">
        <v>0</v>
      </c>
      <c r="L4768" s="11">
        <v>0</v>
      </c>
      <c r="M4768" s="11">
        <v>0</v>
      </c>
      <c r="N4768" s="11">
        <v>0</v>
      </c>
      <c r="O4768" s="11">
        <v>0</v>
      </c>
      <c r="P4768" s="11">
        <v>0</v>
      </c>
      <c r="Q4768" s="11">
        <v>2016031424</v>
      </c>
      <c r="R4768" s="11">
        <v>24</v>
      </c>
    </row>
    <row r="4769" spans="1:18">
      <c r="A4769" t="str">
        <f t="shared" si="74"/>
        <v>24-2016031424-13_17_34</v>
      </c>
      <c r="B4769" s="11" t="s">
        <v>3741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1</v>
      </c>
      <c r="O4769" s="11">
        <v>0</v>
      </c>
      <c r="P4769" s="11">
        <v>0</v>
      </c>
      <c r="Q4769" s="11">
        <v>2016031424</v>
      </c>
      <c r="R4769" s="11">
        <v>24</v>
      </c>
    </row>
    <row r="4770" spans="1:18">
      <c r="A4770" t="str">
        <f t="shared" si="74"/>
        <v>24-2016031424-13_22_34</v>
      </c>
      <c r="B4770" s="11" t="s">
        <v>5815</v>
      </c>
      <c r="C4770" s="11">
        <v>0</v>
      </c>
      <c r="D4770" s="11">
        <v>0</v>
      </c>
      <c r="E4770" s="11">
        <v>0</v>
      </c>
      <c r="F4770" s="11">
        <v>0</v>
      </c>
      <c r="G4770" s="11"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11">
        <v>1</v>
      </c>
      <c r="P4770" s="11">
        <v>0</v>
      </c>
      <c r="Q4770" s="11">
        <v>2016031424</v>
      </c>
      <c r="R4770" s="11">
        <v>24</v>
      </c>
    </row>
    <row r="4771" spans="1:18">
      <c r="A4771" t="str">
        <f t="shared" si="74"/>
        <v>24-2016031424-16_53_34</v>
      </c>
      <c r="B4771" s="11" t="s">
        <v>3742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1</v>
      </c>
      <c r="O4771" s="11">
        <v>0</v>
      </c>
      <c r="P4771" s="11">
        <v>0</v>
      </c>
      <c r="Q4771" s="11">
        <v>2016031424</v>
      </c>
      <c r="R4771" s="11">
        <v>24</v>
      </c>
    </row>
    <row r="4772" spans="1:18">
      <c r="A4772" t="str">
        <f t="shared" si="74"/>
        <v>24-2016031424-16_57_42</v>
      </c>
      <c r="B4772" s="11" t="s">
        <v>3743</v>
      </c>
      <c r="C4772" s="11">
        <v>0</v>
      </c>
      <c r="D4772" s="11">
        <v>0</v>
      </c>
      <c r="E4772" s="11">
        <v>0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1">
        <v>1</v>
      </c>
      <c r="O4772" s="11">
        <v>0</v>
      </c>
      <c r="P4772" s="11">
        <v>0</v>
      </c>
      <c r="Q4772" s="11">
        <v>2016031424</v>
      </c>
      <c r="R4772" s="11">
        <v>24</v>
      </c>
    </row>
    <row r="4773" spans="1:18">
      <c r="A4773" t="str">
        <f t="shared" si="74"/>
        <v>24-2016031424-17_02_42</v>
      </c>
      <c r="B4773" s="11" t="s">
        <v>5816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1</v>
      </c>
      <c r="P4773" s="11">
        <v>0</v>
      </c>
      <c r="Q4773" s="11">
        <v>2016031424</v>
      </c>
      <c r="R4773" s="11">
        <v>24</v>
      </c>
    </row>
    <row r="4774" spans="1:18">
      <c r="A4774" t="str">
        <f t="shared" si="74"/>
        <v>24-2016031424-17_07_42</v>
      </c>
      <c r="B4774" s="11" t="s">
        <v>5817</v>
      </c>
      <c r="C4774" s="11">
        <v>0</v>
      </c>
      <c r="D4774" s="11">
        <v>0</v>
      </c>
      <c r="E4774" s="11">
        <v>0</v>
      </c>
      <c r="F4774" s="11">
        <v>0</v>
      </c>
      <c r="G4774" s="11">
        <v>0</v>
      </c>
      <c r="H4774" s="11">
        <v>0</v>
      </c>
      <c r="I4774" s="11">
        <v>0</v>
      </c>
      <c r="J4774" s="11">
        <v>0</v>
      </c>
      <c r="K4774" s="11">
        <v>0</v>
      </c>
      <c r="L4774" s="11">
        <v>0</v>
      </c>
      <c r="M4774" s="11">
        <v>0</v>
      </c>
      <c r="N4774" s="11">
        <v>0</v>
      </c>
      <c r="O4774" s="11">
        <v>1</v>
      </c>
      <c r="P4774" s="11">
        <v>0</v>
      </c>
      <c r="Q4774" s="11">
        <v>2016031424</v>
      </c>
      <c r="R4774" s="11">
        <v>24</v>
      </c>
    </row>
    <row r="4775" spans="1:18">
      <c r="A4775" t="str">
        <f t="shared" si="74"/>
        <v>24-2016031424-17_12_42</v>
      </c>
      <c r="B4775" s="11" t="s">
        <v>5818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1</v>
      </c>
      <c r="P4775" s="11">
        <v>0</v>
      </c>
      <c r="Q4775" s="11">
        <v>2016031424</v>
      </c>
      <c r="R4775" s="11">
        <v>24</v>
      </c>
    </row>
    <row r="4776" spans="1:18">
      <c r="A4776" t="str">
        <f t="shared" si="74"/>
        <v>25-2016031025-11_29_40</v>
      </c>
      <c r="B4776" s="11" t="s">
        <v>3744</v>
      </c>
      <c r="C4776" s="11">
        <v>0</v>
      </c>
      <c r="D4776" s="11">
        <v>0</v>
      </c>
      <c r="E4776" s="11">
        <v>0</v>
      </c>
      <c r="F4776" s="11">
        <v>0</v>
      </c>
      <c r="G4776" s="11">
        <v>0</v>
      </c>
      <c r="H4776" s="11">
        <v>0</v>
      </c>
      <c r="I4776" s="11">
        <v>0</v>
      </c>
      <c r="J4776" s="11">
        <v>0</v>
      </c>
      <c r="K4776" s="11">
        <v>0</v>
      </c>
      <c r="L4776" s="11">
        <v>0</v>
      </c>
      <c r="M4776" s="11">
        <v>0</v>
      </c>
      <c r="N4776" s="11">
        <v>1</v>
      </c>
      <c r="O4776" s="11">
        <v>0</v>
      </c>
      <c r="P4776" s="11">
        <v>0</v>
      </c>
      <c r="Q4776" s="11">
        <v>2016031025</v>
      </c>
      <c r="R4776" s="11">
        <v>25</v>
      </c>
    </row>
    <row r="4777" spans="1:18">
      <c r="A4777" t="str">
        <f t="shared" si="74"/>
        <v>25-2016031025-11_34_40</v>
      </c>
      <c r="B4777" s="11" t="s">
        <v>3745</v>
      </c>
      <c r="C4777" s="11">
        <v>0</v>
      </c>
      <c r="D4777" s="11">
        <v>0</v>
      </c>
      <c r="E4777" s="11">
        <v>0</v>
      </c>
      <c r="F4777" s="11">
        <v>1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1</v>
      </c>
      <c r="Q4777" s="11">
        <v>2016031025</v>
      </c>
      <c r="R4777" s="11">
        <v>25</v>
      </c>
    </row>
    <row r="4778" spans="1:18">
      <c r="A4778" t="str">
        <f t="shared" si="74"/>
        <v>25-2016031025-11_39_40</v>
      </c>
      <c r="B4778" s="11" t="s">
        <v>3746</v>
      </c>
      <c r="C4778" s="11">
        <v>0</v>
      </c>
      <c r="D4778" s="11">
        <v>0</v>
      </c>
      <c r="E4778" s="11">
        <v>0</v>
      </c>
      <c r="F4778" s="11">
        <v>1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11">
        <v>0</v>
      </c>
      <c r="P4778" s="11">
        <v>1</v>
      </c>
      <c r="Q4778" s="11">
        <v>2016031025</v>
      </c>
      <c r="R4778" s="11">
        <v>25</v>
      </c>
    </row>
    <row r="4779" spans="1:18">
      <c r="A4779" t="str">
        <f t="shared" si="74"/>
        <v>25-2016031025-11_44_40</v>
      </c>
      <c r="B4779" s="11" t="s">
        <v>3747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1</v>
      </c>
      <c r="O4779" s="11">
        <v>0</v>
      </c>
      <c r="P4779" s="11">
        <v>0</v>
      </c>
      <c r="Q4779" s="11">
        <v>2016031025</v>
      </c>
      <c r="R4779" s="11">
        <v>25</v>
      </c>
    </row>
    <row r="4780" spans="1:18">
      <c r="A4780" t="str">
        <f t="shared" si="74"/>
        <v>25-2016031025-11_49_40</v>
      </c>
      <c r="B4780" s="11" t="s">
        <v>3748</v>
      </c>
      <c r="C4780" s="11">
        <v>0</v>
      </c>
      <c r="D4780" s="11">
        <v>0</v>
      </c>
      <c r="E4780" s="11">
        <v>0</v>
      </c>
      <c r="F4780" s="11">
        <v>1</v>
      </c>
      <c r="G4780" s="11">
        <v>0</v>
      </c>
      <c r="H4780" s="11">
        <v>0</v>
      </c>
      <c r="I4780" s="11">
        <v>0</v>
      </c>
      <c r="J4780" s="11">
        <v>0</v>
      </c>
      <c r="K4780" s="11">
        <v>0</v>
      </c>
      <c r="L4780" s="11">
        <v>0</v>
      </c>
      <c r="M4780" s="11">
        <v>0</v>
      </c>
      <c r="N4780" s="11">
        <v>0</v>
      </c>
      <c r="O4780" s="11">
        <v>0</v>
      </c>
      <c r="P4780" s="11">
        <v>1</v>
      </c>
      <c r="Q4780" s="11">
        <v>2016031025</v>
      </c>
      <c r="R4780" s="11">
        <v>25</v>
      </c>
    </row>
    <row r="4781" spans="1:18">
      <c r="A4781" t="str">
        <f t="shared" si="74"/>
        <v>25-2016031025-11_54_40</v>
      </c>
      <c r="B4781" s="11" t="s">
        <v>3749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1</v>
      </c>
      <c r="O4781" s="11">
        <v>0</v>
      </c>
      <c r="P4781" s="11">
        <v>0</v>
      </c>
      <c r="Q4781" s="11">
        <v>2016031025</v>
      </c>
      <c r="R4781" s="11">
        <v>25</v>
      </c>
    </row>
    <row r="4782" spans="1:18">
      <c r="A4782" t="str">
        <f t="shared" si="74"/>
        <v>25-2016031025-11_59_40</v>
      </c>
      <c r="B4782" s="11" t="s">
        <v>3750</v>
      </c>
      <c r="C4782" s="11">
        <v>0</v>
      </c>
      <c r="D4782" s="11">
        <v>0</v>
      </c>
      <c r="E4782" s="11">
        <v>0</v>
      </c>
      <c r="F4782" s="11">
        <v>1</v>
      </c>
      <c r="G4782" s="11">
        <v>0</v>
      </c>
      <c r="H4782" s="11">
        <v>0</v>
      </c>
      <c r="I4782" s="11">
        <v>0</v>
      </c>
      <c r="J4782" s="11">
        <v>0</v>
      </c>
      <c r="K4782" s="11">
        <v>0</v>
      </c>
      <c r="L4782" s="11">
        <v>0</v>
      </c>
      <c r="M4782" s="11">
        <v>0</v>
      </c>
      <c r="N4782" s="11">
        <v>0</v>
      </c>
      <c r="O4782" s="11">
        <v>0</v>
      </c>
      <c r="P4782" s="11">
        <v>1</v>
      </c>
      <c r="Q4782" s="11">
        <v>2016031025</v>
      </c>
      <c r="R4782" s="11">
        <v>25</v>
      </c>
    </row>
    <row r="4783" spans="1:18">
      <c r="A4783" t="str">
        <f t="shared" si="74"/>
        <v>25-2016031025-12_04_40</v>
      </c>
      <c r="B4783" s="11" t="s">
        <v>3752</v>
      </c>
      <c r="C4783" s="11">
        <v>0</v>
      </c>
      <c r="D4783" s="11">
        <v>0</v>
      </c>
      <c r="E4783" s="11">
        <v>0</v>
      </c>
      <c r="F4783" s="11">
        <v>1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1</v>
      </c>
      <c r="Q4783" s="11">
        <v>2016031025</v>
      </c>
      <c r="R4783" s="11">
        <v>25</v>
      </c>
    </row>
    <row r="4784" spans="1:18">
      <c r="A4784" t="str">
        <f t="shared" si="74"/>
        <v>25-2016031025-12_09_40</v>
      </c>
      <c r="B4784" s="11" t="s">
        <v>3753</v>
      </c>
      <c r="C4784" s="11">
        <v>0</v>
      </c>
      <c r="D4784" s="11">
        <v>0</v>
      </c>
      <c r="E4784" s="11">
        <v>0</v>
      </c>
      <c r="F4784" s="11">
        <v>1</v>
      </c>
      <c r="G4784" s="11">
        <v>0</v>
      </c>
      <c r="H4784" s="11">
        <v>0</v>
      </c>
      <c r="I4784" s="11">
        <v>0</v>
      </c>
      <c r="J4784" s="11">
        <v>0</v>
      </c>
      <c r="K4784" s="11">
        <v>0</v>
      </c>
      <c r="L4784" s="11">
        <v>0</v>
      </c>
      <c r="M4784" s="11">
        <v>0</v>
      </c>
      <c r="N4784" s="11">
        <v>0</v>
      </c>
      <c r="O4784" s="11">
        <v>0</v>
      </c>
      <c r="P4784" s="11">
        <v>1</v>
      </c>
      <c r="Q4784" s="11">
        <v>2016031025</v>
      </c>
      <c r="R4784" s="11">
        <v>25</v>
      </c>
    </row>
    <row r="4785" spans="1:18">
      <c r="A4785" t="str">
        <f t="shared" si="74"/>
        <v>25-2016031025-12_14_40</v>
      </c>
      <c r="B4785" s="11" t="s">
        <v>3754</v>
      </c>
      <c r="C4785" s="11">
        <v>0</v>
      </c>
      <c r="D4785" s="11">
        <v>0</v>
      </c>
      <c r="E4785" s="11">
        <v>0</v>
      </c>
      <c r="F4785" s="11">
        <v>1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1</v>
      </c>
      <c r="Q4785" s="11">
        <v>2016031025</v>
      </c>
      <c r="R4785" s="11">
        <v>25</v>
      </c>
    </row>
    <row r="4786" spans="1:18">
      <c r="A4786" t="str">
        <f t="shared" si="74"/>
        <v>25-2016031025-12_19_40</v>
      </c>
      <c r="B4786" s="11" t="s">
        <v>3755</v>
      </c>
      <c r="C4786" s="11">
        <v>0</v>
      </c>
      <c r="D4786" s="11">
        <v>0</v>
      </c>
      <c r="E4786" s="11">
        <v>0</v>
      </c>
      <c r="F4786" s="11">
        <v>1</v>
      </c>
      <c r="G4786" s="11">
        <v>0</v>
      </c>
      <c r="H4786" s="11">
        <v>0</v>
      </c>
      <c r="I4786" s="11">
        <v>0</v>
      </c>
      <c r="J4786" s="11">
        <v>0</v>
      </c>
      <c r="K4786" s="11">
        <v>0</v>
      </c>
      <c r="L4786" s="11">
        <v>0</v>
      </c>
      <c r="M4786" s="11">
        <v>0</v>
      </c>
      <c r="N4786" s="11">
        <v>0</v>
      </c>
      <c r="O4786" s="11">
        <v>0</v>
      </c>
      <c r="P4786" s="11">
        <v>1</v>
      </c>
      <c r="Q4786" s="11">
        <v>2016031025</v>
      </c>
      <c r="R4786" s="11">
        <v>25</v>
      </c>
    </row>
    <row r="4787" spans="1:18">
      <c r="A4787" t="str">
        <f t="shared" si="74"/>
        <v>25-2016031025-12_24_40</v>
      </c>
      <c r="B4787" s="11" t="s">
        <v>3756</v>
      </c>
      <c r="C4787" s="11">
        <v>0</v>
      </c>
      <c r="D4787" s="11">
        <v>0</v>
      </c>
      <c r="E4787" s="11">
        <v>0</v>
      </c>
      <c r="F4787" s="11">
        <v>1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1</v>
      </c>
      <c r="Q4787" s="11">
        <v>2016031025</v>
      </c>
      <c r="R4787" s="11">
        <v>25</v>
      </c>
    </row>
    <row r="4788" spans="1:18">
      <c r="A4788" t="str">
        <f t="shared" si="74"/>
        <v>25-2016031025-12_29_41</v>
      </c>
      <c r="B4788" s="11" t="s">
        <v>3758</v>
      </c>
      <c r="C4788" s="11">
        <v>0</v>
      </c>
      <c r="D4788" s="11">
        <v>0</v>
      </c>
      <c r="E4788" s="11">
        <v>0</v>
      </c>
      <c r="F4788" s="11">
        <v>0</v>
      </c>
      <c r="G4788" s="11">
        <v>0</v>
      </c>
      <c r="H4788" s="11">
        <v>0</v>
      </c>
      <c r="I4788" s="11">
        <v>0</v>
      </c>
      <c r="J4788" s="11">
        <v>0</v>
      </c>
      <c r="K4788" s="11">
        <v>0</v>
      </c>
      <c r="L4788" s="11">
        <v>0</v>
      </c>
      <c r="M4788" s="11">
        <v>0</v>
      </c>
      <c r="N4788" s="11">
        <v>1</v>
      </c>
      <c r="O4788" s="11">
        <v>0</v>
      </c>
      <c r="P4788" s="11">
        <v>0</v>
      </c>
      <c r="Q4788" s="11">
        <v>2016031025</v>
      </c>
      <c r="R4788" s="11">
        <v>25</v>
      </c>
    </row>
    <row r="4789" spans="1:18">
      <c r="A4789" t="str">
        <f t="shared" si="74"/>
        <v>25-2016031025-12_34_41</v>
      </c>
      <c r="B4789" s="11" t="s">
        <v>3759</v>
      </c>
      <c r="C4789" s="11">
        <v>0</v>
      </c>
      <c r="D4789" s="11">
        <v>0</v>
      </c>
      <c r="E4789" s="11">
        <v>0</v>
      </c>
      <c r="F4789" s="11">
        <v>1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1</v>
      </c>
      <c r="Q4789" s="11">
        <v>2016031025</v>
      </c>
      <c r="R4789" s="11">
        <v>25</v>
      </c>
    </row>
    <row r="4790" spans="1:18">
      <c r="A4790" t="str">
        <f t="shared" si="74"/>
        <v>25-2016031025-12_39_41</v>
      </c>
      <c r="B4790" s="11" t="s">
        <v>3760</v>
      </c>
      <c r="C4790" s="11">
        <v>0</v>
      </c>
      <c r="D4790" s="11">
        <v>0</v>
      </c>
      <c r="E4790" s="11">
        <v>0</v>
      </c>
      <c r="F4790" s="11">
        <v>1</v>
      </c>
      <c r="G4790" s="11"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  <c r="O4790" s="11">
        <v>0</v>
      </c>
      <c r="P4790" s="11">
        <v>1</v>
      </c>
      <c r="Q4790" s="11">
        <v>2016031025</v>
      </c>
      <c r="R4790" s="11">
        <v>25</v>
      </c>
    </row>
    <row r="4791" spans="1:18">
      <c r="A4791" t="str">
        <f t="shared" si="74"/>
        <v>25-2016031025-12_44_41</v>
      </c>
      <c r="B4791" s="11" t="s">
        <v>3762</v>
      </c>
      <c r="C4791" s="11">
        <v>0</v>
      </c>
      <c r="D4791" s="11">
        <v>0</v>
      </c>
      <c r="E4791" s="11">
        <v>0</v>
      </c>
      <c r="F4791" s="11">
        <v>1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1</v>
      </c>
      <c r="Q4791" s="11">
        <v>2016031025</v>
      </c>
      <c r="R4791" s="11">
        <v>25</v>
      </c>
    </row>
    <row r="4792" spans="1:18">
      <c r="A4792" t="str">
        <f t="shared" si="74"/>
        <v>25-2016031025-12_49_41</v>
      </c>
      <c r="B4792" s="11" t="s">
        <v>3763</v>
      </c>
      <c r="C4792" s="11">
        <v>0</v>
      </c>
      <c r="D4792" s="11">
        <v>0</v>
      </c>
      <c r="E4792" s="11">
        <v>0</v>
      </c>
      <c r="F4792" s="11">
        <v>1</v>
      </c>
      <c r="G4792" s="11">
        <v>0</v>
      </c>
      <c r="H4792" s="11">
        <v>0</v>
      </c>
      <c r="I4792" s="11">
        <v>0</v>
      </c>
      <c r="J4792" s="11">
        <v>0</v>
      </c>
      <c r="K4792" s="11">
        <v>0</v>
      </c>
      <c r="L4792" s="11">
        <v>0</v>
      </c>
      <c r="M4792" s="11">
        <v>0</v>
      </c>
      <c r="N4792" s="11">
        <v>0</v>
      </c>
      <c r="O4792" s="11">
        <v>0</v>
      </c>
      <c r="P4792" s="11">
        <v>1</v>
      </c>
      <c r="Q4792" s="11">
        <v>2016031025</v>
      </c>
      <c r="R4792" s="11">
        <v>25</v>
      </c>
    </row>
    <row r="4793" spans="1:18">
      <c r="A4793" t="str">
        <f t="shared" si="74"/>
        <v>25-2016031025-12_54_41</v>
      </c>
      <c r="B4793" s="11" t="s">
        <v>3765</v>
      </c>
      <c r="C4793" s="11">
        <v>0</v>
      </c>
      <c r="D4793" s="11">
        <v>0</v>
      </c>
      <c r="E4793" s="11">
        <v>0</v>
      </c>
      <c r="F4793" s="11">
        <v>1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1</v>
      </c>
      <c r="Q4793" s="11">
        <v>2016031025</v>
      </c>
      <c r="R4793" s="11">
        <v>25</v>
      </c>
    </row>
    <row r="4794" spans="1:18">
      <c r="A4794" t="str">
        <f t="shared" si="74"/>
        <v>25-2016031025-12_59_41</v>
      </c>
      <c r="B4794" s="11" t="s">
        <v>3766</v>
      </c>
      <c r="C4794" s="11">
        <v>0</v>
      </c>
      <c r="D4794" s="11">
        <v>0</v>
      </c>
      <c r="E4794" s="11">
        <v>0</v>
      </c>
      <c r="F4794" s="11">
        <v>0</v>
      </c>
      <c r="G4794" s="11">
        <v>0</v>
      </c>
      <c r="H4794" s="11">
        <v>0</v>
      </c>
      <c r="I4794" s="11">
        <v>0</v>
      </c>
      <c r="J4794" s="11">
        <v>0</v>
      </c>
      <c r="K4794" s="11">
        <v>0</v>
      </c>
      <c r="L4794" s="11">
        <v>0</v>
      </c>
      <c r="M4794" s="11">
        <v>0</v>
      </c>
      <c r="N4794" s="11">
        <v>1</v>
      </c>
      <c r="O4794" s="11">
        <v>0</v>
      </c>
      <c r="P4794" s="11">
        <v>0</v>
      </c>
      <c r="Q4794" s="11">
        <v>2016031025</v>
      </c>
      <c r="R4794" s="11">
        <v>25</v>
      </c>
    </row>
    <row r="4795" spans="1:18">
      <c r="A4795" t="str">
        <f t="shared" si="74"/>
        <v>25-2016031025-13_04_41</v>
      </c>
      <c r="B4795" s="11" t="s">
        <v>3767</v>
      </c>
      <c r="C4795" s="11">
        <v>0</v>
      </c>
      <c r="D4795" s="11">
        <v>0</v>
      </c>
      <c r="E4795" s="11">
        <v>0</v>
      </c>
      <c r="F4795" s="11">
        <v>1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1</v>
      </c>
      <c r="Q4795" s="11">
        <v>2016031025</v>
      </c>
      <c r="R4795" s="11">
        <v>25</v>
      </c>
    </row>
    <row r="4796" spans="1:18">
      <c r="A4796" t="str">
        <f t="shared" si="74"/>
        <v>25-2016031025-13_09_41</v>
      </c>
      <c r="B4796" s="11" t="s">
        <v>3768</v>
      </c>
      <c r="C4796" s="11">
        <v>1</v>
      </c>
      <c r="D4796" s="11">
        <v>1</v>
      </c>
      <c r="E4796" s="11">
        <v>1</v>
      </c>
      <c r="F4796" s="11">
        <v>0</v>
      </c>
      <c r="G4796" s="11">
        <v>0</v>
      </c>
      <c r="H4796" s="11">
        <v>0</v>
      </c>
      <c r="I4796" s="11">
        <v>0</v>
      </c>
      <c r="J4796" s="11">
        <v>1</v>
      </c>
      <c r="K4796" s="11">
        <v>1</v>
      </c>
      <c r="L4796" s="11">
        <v>1</v>
      </c>
      <c r="M4796" s="11">
        <v>0</v>
      </c>
      <c r="N4796" s="11">
        <v>0</v>
      </c>
      <c r="O4796" s="11">
        <v>0</v>
      </c>
      <c r="P4796" s="11">
        <v>0</v>
      </c>
      <c r="Q4796" s="11">
        <v>2016031025</v>
      </c>
      <c r="R4796" s="11">
        <v>25</v>
      </c>
    </row>
    <row r="4797" spans="1:18">
      <c r="A4797" t="str">
        <f t="shared" si="74"/>
        <v>25-2016031025-13_14_41</v>
      </c>
      <c r="B4797" s="11" t="s">
        <v>3770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1</v>
      </c>
      <c r="O4797" s="11">
        <v>0</v>
      </c>
      <c r="P4797" s="11">
        <v>0</v>
      </c>
      <c r="Q4797" s="11">
        <v>2016031025</v>
      </c>
      <c r="R4797" s="11">
        <v>25</v>
      </c>
    </row>
    <row r="4798" spans="1:18">
      <c r="A4798" t="str">
        <f t="shared" si="74"/>
        <v>25-2016031025-13_19_41</v>
      </c>
      <c r="B4798" s="11" t="s">
        <v>3771</v>
      </c>
      <c r="C4798" s="11">
        <v>0</v>
      </c>
      <c r="D4798" s="11">
        <v>0</v>
      </c>
      <c r="E4798" s="11">
        <v>0</v>
      </c>
      <c r="F4798" s="11">
        <v>1</v>
      </c>
      <c r="G4798" s="11">
        <v>0</v>
      </c>
      <c r="H4798" s="11">
        <v>0</v>
      </c>
      <c r="I4798" s="11">
        <v>0</v>
      </c>
      <c r="J4798" s="11">
        <v>0</v>
      </c>
      <c r="K4798" s="11">
        <v>0</v>
      </c>
      <c r="L4798" s="11">
        <v>0</v>
      </c>
      <c r="M4798" s="11">
        <v>0</v>
      </c>
      <c r="N4798" s="11">
        <v>0</v>
      </c>
      <c r="O4798" s="11">
        <v>0</v>
      </c>
      <c r="P4798" s="11">
        <v>1</v>
      </c>
      <c r="Q4798" s="11">
        <v>2016031025</v>
      </c>
      <c r="R4798" s="11">
        <v>25</v>
      </c>
    </row>
    <row r="4799" spans="1:18">
      <c r="A4799" t="str">
        <f t="shared" si="74"/>
        <v>25-2016031025-13_24_42</v>
      </c>
      <c r="B4799" s="11" t="s">
        <v>3772</v>
      </c>
      <c r="C4799" s="11">
        <v>0</v>
      </c>
      <c r="D4799" s="11">
        <v>0</v>
      </c>
      <c r="E4799" s="11">
        <v>0</v>
      </c>
      <c r="F4799" s="11">
        <v>1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1</v>
      </c>
      <c r="Q4799" s="11">
        <v>2016031025</v>
      </c>
      <c r="R4799" s="11">
        <v>25</v>
      </c>
    </row>
    <row r="4800" spans="1:18">
      <c r="A4800" t="str">
        <f t="shared" si="74"/>
        <v>25-2016031025-13_29_42</v>
      </c>
      <c r="B4800" s="11" t="s">
        <v>3773</v>
      </c>
      <c r="C4800" s="11">
        <v>0</v>
      </c>
      <c r="D4800" s="11">
        <v>1</v>
      </c>
      <c r="E4800" s="11">
        <v>1</v>
      </c>
      <c r="F4800" s="11">
        <v>0</v>
      </c>
      <c r="G4800" s="11">
        <v>0</v>
      </c>
      <c r="H4800" s="11">
        <v>0</v>
      </c>
      <c r="I4800" s="11">
        <v>0</v>
      </c>
      <c r="J4800" s="11">
        <v>0</v>
      </c>
      <c r="K4800" s="11">
        <v>1</v>
      </c>
      <c r="L4800" s="11">
        <v>1</v>
      </c>
      <c r="M4800" s="11">
        <v>0</v>
      </c>
      <c r="N4800" s="11">
        <v>0</v>
      </c>
      <c r="O4800" s="11">
        <v>0</v>
      </c>
      <c r="P4800" s="11">
        <v>0</v>
      </c>
      <c r="Q4800" s="11">
        <v>2016031025</v>
      </c>
      <c r="R4800" s="11">
        <v>25</v>
      </c>
    </row>
    <row r="4801" spans="1:18">
      <c r="A4801" t="str">
        <f t="shared" si="74"/>
        <v>25-2016031025-13_34_42</v>
      </c>
      <c r="B4801" s="11" t="s">
        <v>3774</v>
      </c>
      <c r="C4801" s="11">
        <v>0</v>
      </c>
      <c r="D4801" s="11">
        <v>0</v>
      </c>
      <c r="E4801" s="11">
        <v>0</v>
      </c>
      <c r="F4801" s="11">
        <v>1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1</v>
      </c>
      <c r="Q4801" s="11">
        <v>2016031025</v>
      </c>
      <c r="R4801" s="11">
        <v>25</v>
      </c>
    </row>
    <row r="4802" spans="1:18">
      <c r="A4802" t="str">
        <f t="shared" ref="A4802:A4865" si="75">R4802&amp;"-"&amp;Q4802&amp;"-"&amp;B4802</f>
        <v>25-2016031025-13_39_42</v>
      </c>
      <c r="B4802" s="11" t="s">
        <v>3775</v>
      </c>
      <c r="C4802" s="11">
        <v>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1">
        <v>1</v>
      </c>
      <c r="O4802" s="11">
        <v>0</v>
      </c>
      <c r="P4802" s="11">
        <v>0</v>
      </c>
      <c r="Q4802" s="11">
        <v>2016031025</v>
      </c>
      <c r="R4802" s="11">
        <v>25</v>
      </c>
    </row>
    <row r="4803" spans="1:18">
      <c r="A4803" t="str">
        <f t="shared" si="75"/>
        <v>25-2016031025-13_44_42</v>
      </c>
      <c r="B4803" s="11" t="s">
        <v>3776</v>
      </c>
      <c r="C4803" s="11">
        <v>0</v>
      </c>
      <c r="D4803" s="11">
        <v>0</v>
      </c>
      <c r="E4803" s="11">
        <v>0</v>
      </c>
      <c r="F4803" s="11">
        <v>1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1</v>
      </c>
      <c r="Q4803" s="11">
        <v>2016031025</v>
      </c>
      <c r="R4803" s="11">
        <v>25</v>
      </c>
    </row>
    <row r="4804" spans="1:18">
      <c r="A4804" t="str">
        <f t="shared" si="75"/>
        <v>25-2016031025-13_49_42</v>
      </c>
      <c r="B4804" s="11" t="s">
        <v>3777</v>
      </c>
      <c r="C4804" s="11">
        <v>0</v>
      </c>
      <c r="D4804" s="11">
        <v>0</v>
      </c>
      <c r="E4804" s="11">
        <v>0</v>
      </c>
      <c r="F4804" s="11">
        <v>0</v>
      </c>
      <c r="G4804" s="11">
        <v>0</v>
      </c>
      <c r="H4804" s="11">
        <v>0</v>
      </c>
      <c r="I4804" s="11">
        <v>0</v>
      </c>
      <c r="J4804" s="11">
        <v>0</v>
      </c>
      <c r="K4804" s="11">
        <v>0</v>
      </c>
      <c r="L4804" s="11">
        <v>0</v>
      </c>
      <c r="M4804" s="11">
        <v>0</v>
      </c>
      <c r="N4804" s="11">
        <v>1</v>
      </c>
      <c r="O4804" s="11">
        <v>0</v>
      </c>
      <c r="P4804" s="11">
        <v>0</v>
      </c>
      <c r="Q4804" s="11">
        <v>2016031025</v>
      </c>
      <c r="R4804" s="11">
        <v>25</v>
      </c>
    </row>
    <row r="4805" spans="1:18">
      <c r="A4805" t="str">
        <f t="shared" si="75"/>
        <v>25-2016031025-13_54_42</v>
      </c>
      <c r="B4805" s="11" t="s">
        <v>3778</v>
      </c>
      <c r="C4805" s="11">
        <v>0</v>
      </c>
      <c r="D4805" s="11">
        <v>0</v>
      </c>
      <c r="E4805" s="11">
        <v>0</v>
      </c>
      <c r="F4805" s="11">
        <v>1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1</v>
      </c>
      <c r="Q4805" s="11">
        <v>2016031025</v>
      </c>
      <c r="R4805" s="11">
        <v>25</v>
      </c>
    </row>
    <row r="4806" spans="1:18">
      <c r="A4806" t="str">
        <f t="shared" si="75"/>
        <v>25-2016031025-13_59_42</v>
      </c>
      <c r="B4806" s="11" t="s">
        <v>3779</v>
      </c>
      <c r="C4806" s="11">
        <v>1</v>
      </c>
      <c r="D4806" s="11">
        <v>1</v>
      </c>
      <c r="E4806" s="11">
        <v>1</v>
      </c>
      <c r="F4806" s="11">
        <v>0</v>
      </c>
      <c r="G4806" s="11">
        <v>0</v>
      </c>
      <c r="H4806" s="11">
        <v>0</v>
      </c>
      <c r="I4806" s="11">
        <v>0</v>
      </c>
      <c r="J4806" s="11">
        <v>1</v>
      </c>
      <c r="K4806" s="11">
        <v>1</v>
      </c>
      <c r="L4806" s="11">
        <v>1</v>
      </c>
      <c r="M4806" s="11">
        <v>0</v>
      </c>
      <c r="N4806" s="11">
        <v>0</v>
      </c>
      <c r="O4806" s="11">
        <v>0</v>
      </c>
      <c r="P4806" s="11">
        <v>0</v>
      </c>
      <c r="Q4806" s="11">
        <v>2016031025</v>
      </c>
      <c r="R4806" s="11">
        <v>25</v>
      </c>
    </row>
    <row r="4807" spans="1:18">
      <c r="A4807" t="str">
        <f t="shared" si="75"/>
        <v>25-2016031025-14_04_42</v>
      </c>
      <c r="B4807" s="11" t="s">
        <v>3780</v>
      </c>
      <c r="C4807" s="11">
        <v>0</v>
      </c>
      <c r="D4807" s="11">
        <v>0</v>
      </c>
      <c r="E4807" s="11">
        <v>0</v>
      </c>
      <c r="F4807" s="11">
        <v>1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1</v>
      </c>
      <c r="Q4807" s="11">
        <v>2016031025</v>
      </c>
      <c r="R4807" s="11">
        <v>25</v>
      </c>
    </row>
    <row r="4808" spans="1:18">
      <c r="A4808" t="str">
        <f t="shared" si="75"/>
        <v>25-2016031025-14_09_42</v>
      </c>
      <c r="B4808" s="11" t="s">
        <v>3781</v>
      </c>
      <c r="C4808" s="11">
        <v>0</v>
      </c>
      <c r="D4808" s="11">
        <v>0</v>
      </c>
      <c r="E4808" s="11">
        <v>0</v>
      </c>
      <c r="F4808" s="11">
        <v>1</v>
      </c>
      <c r="G4808" s="11">
        <v>0</v>
      </c>
      <c r="H4808" s="11">
        <v>0</v>
      </c>
      <c r="I4808" s="11">
        <v>0</v>
      </c>
      <c r="J4808" s="11">
        <v>0</v>
      </c>
      <c r="K4808" s="11">
        <v>0</v>
      </c>
      <c r="L4808" s="11">
        <v>0</v>
      </c>
      <c r="M4808" s="11">
        <v>0</v>
      </c>
      <c r="N4808" s="11">
        <v>0</v>
      </c>
      <c r="O4808" s="11">
        <v>0</v>
      </c>
      <c r="P4808" s="11">
        <v>1</v>
      </c>
      <c r="Q4808" s="11">
        <v>2016031025</v>
      </c>
      <c r="R4808" s="11">
        <v>25</v>
      </c>
    </row>
    <row r="4809" spans="1:18">
      <c r="A4809" t="str">
        <f t="shared" si="75"/>
        <v>25-2016031025-14_14_43</v>
      </c>
      <c r="B4809" s="11" t="s">
        <v>3782</v>
      </c>
      <c r="C4809" s="11">
        <v>0</v>
      </c>
      <c r="D4809" s="11">
        <v>0</v>
      </c>
      <c r="E4809" s="11">
        <v>0</v>
      </c>
      <c r="F4809" s="11">
        <v>1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1</v>
      </c>
      <c r="Q4809" s="11">
        <v>2016031025</v>
      </c>
      <c r="R4809" s="11">
        <v>25</v>
      </c>
    </row>
    <row r="4810" spans="1:18">
      <c r="A4810" t="str">
        <f t="shared" si="75"/>
        <v>25-2016031025-14_19_43</v>
      </c>
      <c r="B4810" s="11" t="s">
        <v>3783</v>
      </c>
      <c r="C4810" s="11">
        <v>0</v>
      </c>
      <c r="D4810" s="11">
        <v>0</v>
      </c>
      <c r="E4810" s="11">
        <v>0</v>
      </c>
      <c r="F4810" s="11">
        <v>1</v>
      </c>
      <c r="G4810" s="11">
        <v>0</v>
      </c>
      <c r="H4810" s="11">
        <v>0</v>
      </c>
      <c r="I4810" s="11">
        <v>0</v>
      </c>
      <c r="J4810" s="11">
        <v>0</v>
      </c>
      <c r="K4810" s="11">
        <v>0</v>
      </c>
      <c r="L4810" s="11">
        <v>0</v>
      </c>
      <c r="M4810" s="11">
        <v>0</v>
      </c>
      <c r="N4810" s="11">
        <v>0</v>
      </c>
      <c r="O4810" s="11">
        <v>0</v>
      </c>
      <c r="P4810" s="11">
        <v>1</v>
      </c>
      <c r="Q4810" s="11">
        <v>2016031025</v>
      </c>
      <c r="R4810" s="11">
        <v>25</v>
      </c>
    </row>
    <row r="4811" spans="1:18">
      <c r="A4811" t="str">
        <f t="shared" si="75"/>
        <v>25-2016031025-14_24_43</v>
      </c>
      <c r="B4811" s="11" t="s">
        <v>3784</v>
      </c>
      <c r="C4811" s="11">
        <v>0</v>
      </c>
      <c r="D4811" s="11">
        <v>0</v>
      </c>
      <c r="E4811" s="11">
        <v>0</v>
      </c>
      <c r="F4811" s="11">
        <v>1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1</v>
      </c>
      <c r="Q4811" s="11">
        <v>2016031025</v>
      </c>
      <c r="R4811" s="11">
        <v>25</v>
      </c>
    </row>
    <row r="4812" spans="1:18">
      <c r="A4812" t="str">
        <f t="shared" si="75"/>
        <v>25-2016031025-14_29_43</v>
      </c>
      <c r="B4812" s="11" t="s">
        <v>3785</v>
      </c>
      <c r="C4812" s="11">
        <v>0</v>
      </c>
      <c r="D4812" s="11">
        <v>0</v>
      </c>
      <c r="E4812" s="11">
        <v>0</v>
      </c>
      <c r="F4812" s="11">
        <v>1</v>
      </c>
      <c r="G4812" s="11">
        <v>0</v>
      </c>
      <c r="H4812" s="11">
        <v>0</v>
      </c>
      <c r="I4812" s="11">
        <v>0</v>
      </c>
      <c r="J4812" s="11">
        <v>0</v>
      </c>
      <c r="K4812" s="11">
        <v>0</v>
      </c>
      <c r="L4812" s="11">
        <v>0</v>
      </c>
      <c r="M4812" s="11">
        <v>0</v>
      </c>
      <c r="N4812" s="11">
        <v>0</v>
      </c>
      <c r="O4812" s="11">
        <v>0</v>
      </c>
      <c r="P4812" s="11">
        <v>1</v>
      </c>
      <c r="Q4812" s="11">
        <v>2016031025</v>
      </c>
      <c r="R4812" s="11">
        <v>25</v>
      </c>
    </row>
    <row r="4813" spans="1:18">
      <c r="A4813" t="str">
        <f t="shared" si="75"/>
        <v>25-2016031025-14_34_43</v>
      </c>
      <c r="B4813" s="11" t="s">
        <v>3786</v>
      </c>
      <c r="C4813" s="11">
        <v>0</v>
      </c>
      <c r="D4813" s="11">
        <v>0</v>
      </c>
      <c r="E4813" s="11">
        <v>0</v>
      </c>
      <c r="F4813" s="11">
        <v>1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1</v>
      </c>
      <c r="Q4813" s="11">
        <v>2016031025</v>
      </c>
      <c r="R4813" s="11">
        <v>25</v>
      </c>
    </row>
    <row r="4814" spans="1:18">
      <c r="A4814" t="str">
        <f t="shared" si="75"/>
        <v>25-2016031025-14_39_43</v>
      </c>
      <c r="B4814" s="11" t="s">
        <v>3787</v>
      </c>
      <c r="C4814" s="11">
        <v>0</v>
      </c>
      <c r="D4814" s="11">
        <v>0</v>
      </c>
      <c r="E4814" s="11">
        <v>0</v>
      </c>
      <c r="F4814" s="11">
        <v>1</v>
      </c>
      <c r="G4814" s="11">
        <v>0</v>
      </c>
      <c r="H4814" s="11">
        <v>0</v>
      </c>
      <c r="I4814" s="11">
        <v>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11">
        <v>0</v>
      </c>
      <c r="P4814" s="11">
        <v>1</v>
      </c>
      <c r="Q4814" s="11">
        <v>2016031025</v>
      </c>
      <c r="R4814" s="11">
        <v>25</v>
      </c>
    </row>
    <row r="4815" spans="1:18">
      <c r="A4815" t="str">
        <f t="shared" si="75"/>
        <v>25-2016031025-14_44_43</v>
      </c>
      <c r="B4815" s="11" t="s">
        <v>3788</v>
      </c>
      <c r="C4815" s="11">
        <v>0</v>
      </c>
      <c r="D4815" s="11">
        <v>0</v>
      </c>
      <c r="E4815" s="11">
        <v>0</v>
      </c>
      <c r="F4815" s="11">
        <v>1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1</v>
      </c>
      <c r="Q4815" s="11">
        <v>2016031025</v>
      </c>
      <c r="R4815" s="11">
        <v>25</v>
      </c>
    </row>
    <row r="4816" spans="1:18">
      <c r="A4816" t="str">
        <f t="shared" si="75"/>
        <v>25-2016031025-14_49_43</v>
      </c>
      <c r="B4816" s="11" t="s">
        <v>3789</v>
      </c>
      <c r="C4816" s="11">
        <v>0</v>
      </c>
      <c r="D4816" s="11">
        <v>0</v>
      </c>
      <c r="E4816" s="11">
        <v>0</v>
      </c>
      <c r="F4816" s="11">
        <v>1</v>
      </c>
      <c r="G4816" s="11">
        <v>0</v>
      </c>
      <c r="H4816" s="11">
        <v>0</v>
      </c>
      <c r="I4816" s="11">
        <v>0</v>
      </c>
      <c r="J4816" s="11">
        <v>0</v>
      </c>
      <c r="K4816" s="11">
        <v>0</v>
      </c>
      <c r="L4816" s="11">
        <v>0</v>
      </c>
      <c r="M4816" s="11">
        <v>0</v>
      </c>
      <c r="N4816" s="11">
        <v>0</v>
      </c>
      <c r="O4816" s="11">
        <v>0</v>
      </c>
      <c r="P4816" s="11">
        <v>1</v>
      </c>
      <c r="Q4816" s="11">
        <v>2016031025</v>
      </c>
      <c r="R4816" s="11">
        <v>25</v>
      </c>
    </row>
    <row r="4817" spans="1:18">
      <c r="A4817" t="str">
        <f t="shared" si="75"/>
        <v>25-2016031025-14_54_43</v>
      </c>
      <c r="B4817" s="11" t="s">
        <v>3170</v>
      </c>
      <c r="C4817" s="11">
        <v>0</v>
      </c>
      <c r="D4817" s="11">
        <v>0</v>
      </c>
      <c r="E4817" s="11">
        <v>0</v>
      </c>
      <c r="F4817" s="11">
        <v>1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1</v>
      </c>
      <c r="Q4817" s="11">
        <v>2016031025</v>
      </c>
      <c r="R4817" s="11">
        <v>25</v>
      </c>
    </row>
    <row r="4818" spans="1:18">
      <c r="A4818" t="str">
        <f t="shared" si="75"/>
        <v>25-2016031025-14_59_43</v>
      </c>
      <c r="B4818" s="11" t="s">
        <v>3171</v>
      </c>
      <c r="C4818" s="11">
        <v>0</v>
      </c>
      <c r="D4818" s="11">
        <v>0</v>
      </c>
      <c r="E4818" s="11">
        <v>0</v>
      </c>
      <c r="F4818" s="11">
        <v>1</v>
      </c>
      <c r="G4818" s="11">
        <v>0</v>
      </c>
      <c r="H4818" s="11">
        <v>0</v>
      </c>
      <c r="I4818" s="11">
        <v>0</v>
      </c>
      <c r="J4818" s="11">
        <v>0</v>
      </c>
      <c r="K4818" s="11">
        <v>0</v>
      </c>
      <c r="L4818" s="11">
        <v>0</v>
      </c>
      <c r="M4818" s="11">
        <v>0</v>
      </c>
      <c r="N4818" s="11">
        <v>0</v>
      </c>
      <c r="O4818" s="11">
        <v>0</v>
      </c>
      <c r="P4818" s="11">
        <v>1</v>
      </c>
      <c r="Q4818" s="11">
        <v>2016031025</v>
      </c>
      <c r="R4818" s="11">
        <v>25</v>
      </c>
    </row>
    <row r="4819" spans="1:18">
      <c r="A4819" t="str">
        <f t="shared" si="75"/>
        <v>25-2016031025-15_04_43</v>
      </c>
      <c r="B4819" s="11" t="s">
        <v>3173</v>
      </c>
      <c r="C4819" s="11">
        <v>0</v>
      </c>
      <c r="D4819" s="11">
        <v>0</v>
      </c>
      <c r="E4819" s="11">
        <v>0</v>
      </c>
      <c r="F4819" s="11">
        <v>1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1</v>
      </c>
      <c r="Q4819" s="11">
        <v>2016031025</v>
      </c>
      <c r="R4819" s="11">
        <v>25</v>
      </c>
    </row>
    <row r="4820" spans="1:18">
      <c r="A4820" t="str">
        <f t="shared" si="75"/>
        <v>25-2016031025-15_09_44</v>
      </c>
      <c r="B4820" s="11" t="s">
        <v>3790</v>
      </c>
      <c r="C4820" s="11">
        <v>0</v>
      </c>
      <c r="D4820" s="11">
        <v>0</v>
      </c>
      <c r="E4820" s="11">
        <v>0</v>
      </c>
      <c r="F4820" s="11">
        <v>1</v>
      </c>
      <c r="G4820" s="11">
        <v>0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11">
        <v>0</v>
      </c>
      <c r="P4820" s="11">
        <v>1</v>
      </c>
      <c r="Q4820" s="11">
        <v>2016031025</v>
      </c>
      <c r="R4820" s="11">
        <v>25</v>
      </c>
    </row>
    <row r="4821" spans="1:18">
      <c r="A4821" t="str">
        <f t="shared" si="75"/>
        <v>25-2016031025-15_14_44</v>
      </c>
      <c r="B4821" s="11" t="s">
        <v>3791</v>
      </c>
      <c r="C4821" s="11">
        <v>0</v>
      </c>
      <c r="D4821" s="11">
        <v>0</v>
      </c>
      <c r="E4821" s="11">
        <v>0</v>
      </c>
      <c r="F4821" s="11">
        <v>1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1</v>
      </c>
      <c r="Q4821" s="11">
        <v>2016031025</v>
      </c>
      <c r="R4821" s="11">
        <v>25</v>
      </c>
    </row>
    <row r="4822" spans="1:18">
      <c r="A4822" t="str">
        <f t="shared" si="75"/>
        <v>25-2016031025-15_19_44</v>
      </c>
      <c r="B4822" s="11" t="s">
        <v>3792</v>
      </c>
      <c r="C4822" s="11">
        <v>0</v>
      </c>
      <c r="D4822" s="11">
        <v>0</v>
      </c>
      <c r="E4822" s="11">
        <v>0</v>
      </c>
      <c r="F4822" s="11">
        <v>1</v>
      </c>
      <c r="G4822" s="11">
        <v>0</v>
      </c>
      <c r="H4822" s="11">
        <v>0</v>
      </c>
      <c r="I4822" s="11">
        <v>0</v>
      </c>
      <c r="J4822" s="11">
        <v>0</v>
      </c>
      <c r="K4822" s="11">
        <v>0</v>
      </c>
      <c r="L4822" s="11">
        <v>0</v>
      </c>
      <c r="M4822" s="11">
        <v>0</v>
      </c>
      <c r="N4822" s="11">
        <v>0</v>
      </c>
      <c r="O4822" s="11">
        <v>0</v>
      </c>
      <c r="P4822" s="11">
        <v>1</v>
      </c>
      <c r="Q4822" s="11">
        <v>2016031025</v>
      </c>
      <c r="R4822" s="11">
        <v>25</v>
      </c>
    </row>
    <row r="4823" spans="1:18">
      <c r="A4823" t="str">
        <f t="shared" si="75"/>
        <v>25-2016031025-15_24_44</v>
      </c>
      <c r="B4823" s="11" t="s">
        <v>2558</v>
      </c>
      <c r="C4823" s="11">
        <v>0</v>
      </c>
      <c r="D4823" s="11">
        <v>0</v>
      </c>
      <c r="E4823" s="11">
        <v>0</v>
      </c>
      <c r="F4823" s="11">
        <v>1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1</v>
      </c>
      <c r="Q4823" s="11">
        <v>2016031025</v>
      </c>
      <c r="R4823" s="11">
        <v>25</v>
      </c>
    </row>
    <row r="4824" spans="1:18">
      <c r="A4824" t="str">
        <f t="shared" si="75"/>
        <v>25-2016031025-15_29_44</v>
      </c>
      <c r="B4824" s="11" t="s">
        <v>2560</v>
      </c>
      <c r="C4824" s="11">
        <v>0</v>
      </c>
      <c r="D4824" s="11">
        <v>0</v>
      </c>
      <c r="E4824" s="11">
        <v>0</v>
      </c>
      <c r="F4824" s="11">
        <v>1</v>
      </c>
      <c r="G4824" s="11">
        <v>0</v>
      </c>
      <c r="H4824" s="11">
        <v>0</v>
      </c>
      <c r="I4824" s="11">
        <v>0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11">
        <v>0</v>
      </c>
      <c r="P4824" s="11">
        <v>1</v>
      </c>
      <c r="Q4824" s="11">
        <v>2016031025</v>
      </c>
      <c r="R4824" s="11">
        <v>25</v>
      </c>
    </row>
    <row r="4825" spans="1:18">
      <c r="A4825" t="str">
        <f t="shared" si="75"/>
        <v>25-2016031025-15_34_44</v>
      </c>
      <c r="B4825" s="11" t="s">
        <v>2562</v>
      </c>
      <c r="C4825" s="11">
        <v>0</v>
      </c>
      <c r="D4825" s="11">
        <v>0</v>
      </c>
      <c r="E4825" s="11">
        <v>0</v>
      </c>
      <c r="F4825" s="11">
        <v>1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1</v>
      </c>
      <c r="Q4825" s="11">
        <v>2016031025</v>
      </c>
      <c r="R4825" s="11">
        <v>25</v>
      </c>
    </row>
    <row r="4826" spans="1:18">
      <c r="A4826" t="str">
        <f t="shared" si="75"/>
        <v>25-2016031025-15_39_44</v>
      </c>
      <c r="B4826" s="11" t="s">
        <v>2564</v>
      </c>
      <c r="C4826" s="11">
        <v>0</v>
      </c>
      <c r="D4826" s="11">
        <v>0</v>
      </c>
      <c r="E4826" s="11">
        <v>0</v>
      </c>
      <c r="F4826" s="11">
        <v>0</v>
      </c>
      <c r="G4826" s="11">
        <v>0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1">
        <v>1</v>
      </c>
      <c r="O4826" s="11">
        <v>0</v>
      </c>
      <c r="P4826" s="11">
        <v>0</v>
      </c>
      <c r="Q4826" s="11">
        <v>2016031025</v>
      </c>
      <c r="R4826" s="11">
        <v>25</v>
      </c>
    </row>
    <row r="4827" spans="1:18">
      <c r="A4827" t="str">
        <f t="shared" si="75"/>
        <v>25-2016031025-15_44_44</v>
      </c>
      <c r="B4827" s="11" t="s">
        <v>3793</v>
      </c>
      <c r="C4827" s="11">
        <v>0</v>
      </c>
      <c r="D4827" s="11">
        <v>0</v>
      </c>
      <c r="E4827" s="11">
        <v>0</v>
      </c>
      <c r="F4827" s="11">
        <v>1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1</v>
      </c>
      <c r="Q4827" s="11">
        <v>2016031025</v>
      </c>
      <c r="R4827" s="11">
        <v>25</v>
      </c>
    </row>
    <row r="4828" spans="1:18">
      <c r="A4828" t="str">
        <f t="shared" si="75"/>
        <v>25-2016031025-15_49_44</v>
      </c>
      <c r="B4828" s="11" t="s">
        <v>3794</v>
      </c>
      <c r="C4828" s="11">
        <v>0</v>
      </c>
      <c r="D4828" s="11">
        <v>0</v>
      </c>
      <c r="E4828" s="11">
        <v>0</v>
      </c>
      <c r="F4828" s="11">
        <v>0</v>
      </c>
      <c r="G4828" s="11">
        <v>0</v>
      </c>
      <c r="H4828" s="11">
        <v>0</v>
      </c>
      <c r="I4828" s="11">
        <v>0</v>
      </c>
      <c r="J4828" s="11">
        <v>0</v>
      </c>
      <c r="K4828" s="11">
        <v>0</v>
      </c>
      <c r="L4828" s="11">
        <v>0</v>
      </c>
      <c r="M4828" s="11">
        <v>0</v>
      </c>
      <c r="N4828" s="11">
        <v>1</v>
      </c>
      <c r="O4828" s="11">
        <v>0</v>
      </c>
      <c r="P4828" s="11">
        <v>0</v>
      </c>
      <c r="Q4828" s="11">
        <v>2016031025</v>
      </c>
      <c r="R4828" s="11">
        <v>25</v>
      </c>
    </row>
    <row r="4829" spans="1:18">
      <c r="A4829" t="str">
        <f t="shared" si="75"/>
        <v>25-2016031025-15_54_44</v>
      </c>
      <c r="B4829" s="11" t="s">
        <v>1621</v>
      </c>
      <c r="C4829" s="11">
        <v>0</v>
      </c>
      <c r="D4829" s="11">
        <v>0</v>
      </c>
      <c r="E4829" s="11">
        <v>0</v>
      </c>
      <c r="F4829" s="11">
        <v>1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1</v>
      </c>
      <c r="Q4829" s="11">
        <v>2016031025</v>
      </c>
      <c r="R4829" s="11">
        <v>25</v>
      </c>
    </row>
    <row r="4830" spans="1:18">
      <c r="A4830" t="str">
        <f t="shared" si="75"/>
        <v>25-2016031025-15_59_45</v>
      </c>
      <c r="B4830" s="11" t="s">
        <v>3795</v>
      </c>
      <c r="C4830" s="11">
        <v>0</v>
      </c>
      <c r="D4830" s="11">
        <v>0</v>
      </c>
      <c r="E4830" s="11">
        <v>0</v>
      </c>
      <c r="F4830" s="11">
        <v>0</v>
      </c>
      <c r="G4830" s="11">
        <v>0</v>
      </c>
      <c r="H4830" s="11">
        <v>0</v>
      </c>
      <c r="I4830" s="11">
        <v>0</v>
      </c>
      <c r="J4830" s="11">
        <v>0</v>
      </c>
      <c r="K4830" s="11">
        <v>0</v>
      </c>
      <c r="L4830" s="11">
        <v>0</v>
      </c>
      <c r="M4830" s="11">
        <v>0</v>
      </c>
      <c r="N4830" s="11">
        <v>1</v>
      </c>
      <c r="O4830" s="11">
        <v>0</v>
      </c>
      <c r="P4830" s="11">
        <v>0</v>
      </c>
      <c r="Q4830" s="11">
        <v>2016031025</v>
      </c>
      <c r="R4830" s="11">
        <v>25</v>
      </c>
    </row>
    <row r="4831" spans="1:18">
      <c r="A4831" t="str">
        <f t="shared" si="75"/>
        <v>25-2016031025-16_04_45</v>
      </c>
      <c r="B4831" s="11" t="s">
        <v>3796</v>
      </c>
      <c r="C4831" s="11">
        <v>0</v>
      </c>
      <c r="D4831" s="11">
        <v>0</v>
      </c>
      <c r="E4831" s="11">
        <v>0</v>
      </c>
      <c r="F4831" s="11">
        <v>1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1</v>
      </c>
      <c r="Q4831" s="11">
        <v>2016031025</v>
      </c>
      <c r="R4831" s="11">
        <v>25</v>
      </c>
    </row>
    <row r="4832" spans="1:18">
      <c r="A4832" t="str">
        <f t="shared" si="75"/>
        <v>25-2016031025-16_09_45</v>
      </c>
      <c r="B4832" s="11" t="s">
        <v>3797</v>
      </c>
      <c r="C4832" s="11">
        <v>0</v>
      </c>
      <c r="D4832" s="11">
        <v>0</v>
      </c>
      <c r="E4832" s="11">
        <v>0</v>
      </c>
      <c r="F4832" s="11">
        <v>1</v>
      </c>
      <c r="G4832" s="11">
        <v>0</v>
      </c>
      <c r="H4832" s="11">
        <v>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11">
        <v>0</v>
      </c>
      <c r="P4832" s="11">
        <v>1</v>
      </c>
      <c r="Q4832" s="11">
        <v>2016031025</v>
      </c>
      <c r="R4832" s="11">
        <v>25</v>
      </c>
    </row>
    <row r="4833" spans="1:18">
      <c r="A4833" t="str">
        <f t="shared" si="75"/>
        <v>25-2016031025-16_14_45</v>
      </c>
      <c r="B4833" s="11" t="s">
        <v>3798</v>
      </c>
      <c r="C4833" s="11">
        <v>0</v>
      </c>
      <c r="D4833" s="11">
        <v>0</v>
      </c>
      <c r="E4833" s="11">
        <v>0</v>
      </c>
      <c r="F4833" s="11">
        <v>1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1</v>
      </c>
      <c r="Q4833" s="11">
        <v>2016031025</v>
      </c>
      <c r="R4833" s="11">
        <v>25</v>
      </c>
    </row>
    <row r="4834" spans="1:18">
      <c r="A4834" t="str">
        <f t="shared" si="75"/>
        <v>25-2016031025-16_19_45</v>
      </c>
      <c r="B4834" s="11" t="s">
        <v>3799</v>
      </c>
      <c r="C4834" s="11">
        <v>0</v>
      </c>
      <c r="D4834" s="11">
        <v>0</v>
      </c>
      <c r="E4834" s="11">
        <v>0</v>
      </c>
      <c r="F4834" s="11">
        <v>1</v>
      </c>
      <c r="G4834" s="11">
        <v>0</v>
      </c>
      <c r="H4834" s="11">
        <v>0</v>
      </c>
      <c r="I4834" s="11">
        <v>0</v>
      </c>
      <c r="J4834" s="11">
        <v>0</v>
      </c>
      <c r="K4834" s="11">
        <v>0</v>
      </c>
      <c r="L4834" s="11">
        <v>0</v>
      </c>
      <c r="M4834" s="11">
        <v>0</v>
      </c>
      <c r="N4834" s="11">
        <v>0</v>
      </c>
      <c r="O4834" s="11">
        <v>0</v>
      </c>
      <c r="P4834" s="11">
        <v>1</v>
      </c>
      <c r="Q4834" s="11">
        <v>2016031025</v>
      </c>
      <c r="R4834" s="11">
        <v>25</v>
      </c>
    </row>
    <row r="4835" spans="1:18">
      <c r="A4835" t="str">
        <f t="shared" si="75"/>
        <v>25-2016031025-16_24_45</v>
      </c>
      <c r="B4835" s="11" t="s">
        <v>3800</v>
      </c>
      <c r="C4835" s="11">
        <v>0</v>
      </c>
      <c r="D4835" s="11">
        <v>0</v>
      </c>
      <c r="E4835" s="11">
        <v>0</v>
      </c>
      <c r="F4835" s="11">
        <v>1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1</v>
      </c>
      <c r="Q4835" s="11">
        <v>2016031025</v>
      </c>
      <c r="R4835" s="11">
        <v>25</v>
      </c>
    </row>
    <row r="4836" spans="1:18">
      <c r="A4836" t="str">
        <f t="shared" si="75"/>
        <v>25-2016031025-16_29_45</v>
      </c>
      <c r="B4836" s="11" t="s">
        <v>3801</v>
      </c>
      <c r="C4836" s="11">
        <v>0</v>
      </c>
      <c r="D4836" s="11">
        <v>0</v>
      </c>
      <c r="E4836" s="11">
        <v>0</v>
      </c>
      <c r="F4836" s="11">
        <v>1</v>
      </c>
      <c r="G4836" s="11">
        <v>0</v>
      </c>
      <c r="H4836" s="11">
        <v>0</v>
      </c>
      <c r="I4836" s="11">
        <v>0</v>
      </c>
      <c r="J4836" s="11">
        <v>0</v>
      </c>
      <c r="K4836" s="11">
        <v>0</v>
      </c>
      <c r="L4836" s="11">
        <v>0</v>
      </c>
      <c r="M4836" s="11">
        <v>0</v>
      </c>
      <c r="N4836" s="11">
        <v>0</v>
      </c>
      <c r="O4836" s="11">
        <v>0</v>
      </c>
      <c r="P4836" s="11">
        <v>1</v>
      </c>
      <c r="Q4836" s="11">
        <v>2016031025</v>
      </c>
      <c r="R4836" s="11">
        <v>25</v>
      </c>
    </row>
    <row r="4837" spans="1:18">
      <c r="A4837" t="str">
        <f t="shared" si="75"/>
        <v>25-2016031025-16_34_45</v>
      </c>
      <c r="B4837" s="11" t="s">
        <v>3802</v>
      </c>
      <c r="C4837" s="11">
        <v>0</v>
      </c>
      <c r="D4837" s="11">
        <v>0</v>
      </c>
      <c r="E4837" s="11">
        <v>0</v>
      </c>
      <c r="F4837" s="11">
        <v>1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1</v>
      </c>
      <c r="Q4837" s="11">
        <v>2016031025</v>
      </c>
      <c r="R4837" s="11">
        <v>25</v>
      </c>
    </row>
    <row r="4838" spans="1:18">
      <c r="A4838" t="str">
        <f t="shared" si="75"/>
        <v>25-2016031025-16_39_45</v>
      </c>
      <c r="B4838" s="11" t="s">
        <v>3803</v>
      </c>
      <c r="C4838" s="11">
        <v>0</v>
      </c>
      <c r="D4838" s="11">
        <v>0</v>
      </c>
      <c r="E4838" s="11">
        <v>0</v>
      </c>
      <c r="F4838" s="11">
        <v>1</v>
      </c>
      <c r="G4838" s="11">
        <v>0</v>
      </c>
      <c r="H4838" s="11">
        <v>0</v>
      </c>
      <c r="I4838" s="11">
        <v>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11">
        <v>0</v>
      </c>
      <c r="P4838" s="11">
        <v>1</v>
      </c>
      <c r="Q4838" s="11">
        <v>2016031025</v>
      </c>
      <c r="R4838" s="11">
        <v>25</v>
      </c>
    </row>
    <row r="4839" spans="1:18">
      <c r="A4839" t="str">
        <f t="shared" si="75"/>
        <v>25-2016031025-16_44_45</v>
      </c>
      <c r="B4839" s="11" t="s">
        <v>3804</v>
      </c>
      <c r="C4839" s="11">
        <v>0</v>
      </c>
      <c r="D4839" s="11">
        <v>0</v>
      </c>
      <c r="E4839" s="11">
        <v>0</v>
      </c>
      <c r="F4839" s="11">
        <v>1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1</v>
      </c>
      <c r="Q4839" s="11">
        <v>2016031025</v>
      </c>
      <c r="R4839" s="11">
        <v>25</v>
      </c>
    </row>
    <row r="4840" spans="1:18">
      <c r="A4840" t="str">
        <f t="shared" si="75"/>
        <v>25-2016031025-16_49_45</v>
      </c>
      <c r="B4840" s="11" t="s">
        <v>3805</v>
      </c>
      <c r="C4840" s="11">
        <v>0</v>
      </c>
      <c r="D4840" s="11">
        <v>0</v>
      </c>
      <c r="E4840" s="11">
        <v>0</v>
      </c>
      <c r="F4840" s="11">
        <v>1</v>
      </c>
      <c r="G4840" s="11">
        <v>0</v>
      </c>
      <c r="H4840" s="11">
        <v>0</v>
      </c>
      <c r="I4840" s="11">
        <v>0</v>
      </c>
      <c r="J4840" s="11">
        <v>0</v>
      </c>
      <c r="K4840" s="11">
        <v>0</v>
      </c>
      <c r="L4840" s="11">
        <v>0</v>
      </c>
      <c r="M4840" s="11">
        <v>0</v>
      </c>
      <c r="N4840" s="11">
        <v>0</v>
      </c>
      <c r="O4840" s="11">
        <v>0</v>
      </c>
      <c r="P4840" s="11">
        <v>1</v>
      </c>
      <c r="Q4840" s="11">
        <v>2016031025</v>
      </c>
      <c r="R4840" s="11">
        <v>25</v>
      </c>
    </row>
    <row r="4841" spans="1:18">
      <c r="A4841" t="str">
        <f t="shared" si="75"/>
        <v>25-2016031025-16_54_46</v>
      </c>
      <c r="B4841" s="11" t="s">
        <v>3806</v>
      </c>
      <c r="C4841" s="11">
        <v>0</v>
      </c>
      <c r="D4841" s="11">
        <v>0</v>
      </c>
      <c r="E4841" s="11">
        <v>0</v>
      </c>
      <c r="F4841" s="11">
        <v>1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1</v>
      </c>
      <c r="Q4841" s="11">
        <v>2016031025</v>
      </c>
      <c r="R4841" s="11">
        <v>25</v>
      </c>
    </row>
    <row r="4842" spans="1:18">
      <c r="A4842" t="str">
        <f t="shared" si="75"/>
        <v>25-2016031025-16_59_46</v>
      </c>
      <c r="B4842" s="11" t="s">
        <v>3807</v>
      </c>
      <c r="C4842" s="11">
        <v>0</v>
      </c>
      <c r="D4842" s="11">
        <v>0</v>
      </c>
      <c r="E4842" s="11">
        <v>0</v>
      </c>
      <c r="F4842" s="11">
        <v>1</v>
      </c>
      <c r="G4842" s="11">
        <v>0</v>
      </c>
      <c r="H4842" s="11">
        <v>0</v>
      </c>
      <c r="I4842" s="11">
        <v>0</v>
      </c>
      <c r="J4842" s="11">
        <v>0</v>
      </c>
      <c r="K4842" s="11">
        <v>0</v>
      </c>
      <c r="L4842" s="11">
        <v>0</v>
      </c>
      <c r="M4842" s="11">
        <v>0</v>
      </c>
      <c r="N4842" s="11">
        <v>0</v>
      </c>
      <c r="O4842" s="11">
        <v>0</v>
      </c>
      <c r="P4842" s="11">
        <v>1</v>
      </c>
      <c r="Q4842" s="11">
        <v>2016031025</v>
      </c>
      <c r="R4842" s="11">
        <v>25</v>
      </c>
    </row>
    <row r="4843" spans="1:18">
      <c r="A4843" t="str">
        <f t="shared" si="75"/>
        <v>25-2016031025-17_04_46</v>
      </c>
      <c r="B4843" s="11" t="s">
        <v>3808</v>
      </c>
      <c r="C4843" s="11">
        <v>0</v>
      </c>
      <c r="D4843" s="11">
        <v>0</v>
      </c>
      <c r="E4843" s="11">
        <v>0</v>
      </c>
      <c r="F4843" s="11">
        <v>1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1</v>
      </c>
      <c r="Q4843" s="11">
        <v>2016031025</v>
      </c>
      <c r="R4843" s="11">
        <v>25</v>
      </c>
    </row>
    <row r="4844" spans="1:18">
      <c r="A4844" t="str">
        <f t="shared" si="75"/>
        <v>25-2016031025-17_09_46</v>
      </c>
      <c r="B4844" s="11" t="s">
        <v>3809</v>
      </c>
      <c r="C4844" s="11">
        <v>0</v>
      </c>
      <c r="D4844" s="11">
        <v>0</v>
      </c>
      <c r="E4844" s="11">
        <v>0</v>
      </c>
      <c r="F4844" s="11">
        <v>1</v>
      </c>
      <c r="G4844" s="11">
        <v>0</v>
      </c>
      <c r="H4844" s="11">
        <v>0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  <c r="O4844" s="11">
        <v>0</v>
      </c>
      <c r="P4844" s="11">
        <v>1</v>
      </c>
      <c r="Q4844" s="11">
        <v>2016031025</v>
      </c>
      <c r="R4844" s="11">
        <v>25</v>
      </c>
    </row>
    <row r="4845" spans="1:18">
      <c r="A4845" t="str">
        <f t="shared" si="75"/>
        <v>25-2016031025-17_14_46</v>
      </c>
      <c r="B4845" s="11" t="s">
        <v>3810</v>
      </c>
      <c r="C4845" s="11">
        <v>0</v>
      </c>
      <c r="D4845" s="11">
        <v>0</v>
      </c>
      <c r="E4845" s="11">
        <v>0</v>
      </c>
      <c r="F4845" s="11">
        <v>1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1</v>
      </c>
      <c r="Q4845" s="11">
        <v>2016031025</v>
      </c>
      <c r="R4845" s="11">
        <v>25</v>
      </c>
    </row>
    <row r="4846" spans="1:18">
      <c r="A4846" t="str">
        <f t="shared" si="75"/>
        <v>25-2016031025-17_19_46</v>
      </c>
      <c r="B4846" s="11" t="s">
        <v>3812</v>
      </c>
      <c r="C4846" s="11">
        <v>0</v>
      </c>
      <c r="D4846" s="11">
        <v>0</v>
      </c>
      <c r="E4846" s="11">
        <v>0</v>
      </c>
      <c r="F4846" s="11">
        <v>1</v>
      </c>
      <c r="G4846" s="11">
        <v>0</v>
      </c>
      <c r="H4846" s="11">
        <v>0</v>
      </c>
      <c r="I4846" s="11">
        <v>0</v>
      </c>
      <c r="J4846" s="11">
        <v>0</v>
      </c>
      <c r="K4846" s="11">
        <v>0</v>
      </c>
      <c r="L4846" s="11">
        <v>0</v>
      </c>
      <c r="M4846" s="11">
        <v>0</v>
      </c>
      <c r="N4846" s="11">
        <v>0</v>
      </c>
      <c r="O4846" s="11">
        <v>0</v>
      </c>
      <c r="P4846" s="11">
        <v>1</v>
      </c>
      <c r="Q4846" s="11">
        <v>2016031025</v>
      </c>
      <c r="R4846" s="11">
        <v>25</v>
      </c>
    </row>
    <row r="4847" spans="1:18">
      <c r="A4847" t="str">
        <f t="shared" si="75"/>
        <v>25-2016031025-17_24_46</v>
      </c>
      <c r="B4847" s="11" t="s">
        <v>3813</v>
      </c>
      <c r="C4847" s="11">
        <v>0</v>
      </c>
      <c r="D4847" s="11">
        <v>0</v>
      </c>
      <c r="E4847" s="11">
        <v>0</v>
      </c>
      <c r="F4847" s="11">
        <v>1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1</v>
      </c>
      <c r="Q4847" s="11">
        <v>2016031025</v>
      </c>
      <c r="R4847" s="11">
        <v>25</v>
      </c>
    </row>
    <row r="4848" spans="1:18">
      <c r="A4848" t="str">
        <f t="shared" si="75"/>
        <v>25-2016031025-17_29_46</v>
      </c>
      <c r="B4848" s="11" t="s">
        <v>3814</v>
      </c>
      <c r="C4848" s="11">
        <v>0</v>
      </c>
      <c r="D4848" s="11">
        <v>0</v>
      </c>
      <c r="E4848" s="11">
        <v>0</v>
      </c>
      <c r="F4848" s="11">
        <v>1</v>
      </c>
      <c r="G4848" s="11">
        <v>0</v>
      </c>
      <c r="H4848" s="11">
        <v>0</v>
      </c>
      <c r="I4848" s="11">
        <v>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11">
        <v>0</v>
      </c>
      <c r="P4848" s="11">
        <v>1</v>
      </c>
      <c r="Q4848" s="11">
        <v>2016031025</v>
      </c>
      <c r="R4848" s="11">
        <v>25</v>
      </c>
    </row>
    <row r="4849" spans="1:18">
      <c r="A4849" t="str">
        <f t="shared" si="75"/>
        <v>25-2016031025-17_34_46</v>
      </c>
      <c r="B4849" s="11" t="s">
        <v>3815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1</v>
      </c>
      <c r="O4849" s="11">
        <v>0</v>
      </c>
      <c r="P4849" s="11">
        <v>0</v>
      </c>
      <c r="Q4849" s="11">
        <v>2016031025</v>
      </c>
      <c r="R4849" s="11">
        <v>25</v>
      </c>
    </row>
    <row r="4850" spans="1:18">
      <c r="A4850" t="str">
        <f t="shared" si="75"/>
        <v>25-2016031025-17_39_46</v>
      </c>
      <c r="B4850" s="11" t="s">
        <v>3816</v>
      </c>
      <c r="C4850" s="11">
        <v>0</v>
      </c>
      <c r="D4850" s="11">
        <v>0</v>
      </c>
      <c r="E4850" s="11">
        <v>0</v>
      </c>
      <c r="F4850" s="11">
        <v>1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11">
        <v>0</v>
      </c>
      <c r="P4850" s="11">
        <v>1</v>
      </c>
      <c r="Q4850" s="11">
        <v>2016031025</v>
      </c>
      <c r="R4850" s="11">
        <v>25</v>
      </c>
    </row>
    <row r="4851" spans="1:18">
      <c r="A4851" t="str">
        <f t="shared" si="75"/>
        <v>25-2016031025-17_44_47</v>
      </c>
      <c r="B4851" s="11" t="s">
        <v>3817</v>
      </c>
      <c r="C4851" s="11">
        <v>0</v>
      </c>
      <c r="D4851" s="11">
        <v>0</v>
      </c>
      <c r="E4851" s="11">
        <v>0</v>
      </c>
      <c r="F4851" s="11">
        <v>1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1</v>
      </c>
      <c r="Q4851" s="11">
        <v>2016031025</v>
      </c>
      <c r="R4851" s="11">
        <v>25</v>
      </c>
    </row>
    <row r="4852" spans="1:18">
      <c r="A4852" t="str">
        <f t="shared" si="75"/>
        <v>25-2016031025-17_49_47</v>
      </c>
      <c r="B4852" s="11" t="s">
        <v>3818</v>
      </c>
      <c r="C4852" s="11">
        <v>0</v>
      </c>
      <c r="D4852" s="11">
        <v>0</v>
      </c>
      <c r="E4852" s="11">
        <v>0</v>
      </c>
      <c r="F4852" s="11">
        <v>1</v>
      </c>
      <c r="G4852" s="11">
        <v>0</v>
      </c>
      <c r="H4852" s="11">
        <v>0</v>
      </c>
      <c r="I4852" s="11">
        <v>0</v>
      </c>
      <c r="J4852" s="11">
        <v>0</v>
      </c>
      <c r="K4852" s="11">
        <v>0</v>
      </c>
      <c r="L4852" s="11">
        <v>0</v>
      </c>
      <c r="M4852" s="11">
        <v>0</v>
      </c>
      <c r="N4852" s="11">
        <v>0</v>
      </c>
      <c r="O4852" s="11">
        <v>0</v>
      </c>
      <c r="P4852" s="11">
        <v>1</v>
      </c>
      <c r="Q4852" s="11">
        <v>2016031025</v>
      </c>
      <c r="R4852" s="11">
        <v>25</v>
      </c>
    </row>
    <row r="4853" spans="1:18">
      <c r="A4853" t="str">
        <f t="shared" si="75"/>
        <v>25-2016031025-17_54_47</v>
      </c>
      <c r="B4853" s="11" t="s">
        <v>3819</v>
      </c>
      <c r="C4853" s="11">
        <v>0</v>
      </c>
      <c r="D4853" s="11">
        <v>0</v>
      </c>
      <c r="E4853" s="11">
        <v>0</v>
      </c>
      <c r="F4853" s="11">
        <v>1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1</v>
      </c>
      <c r="Q4853" s="11">
        <v>2016031025</v>
      </c>
      <c r="R4853" s="11">
        <v>25</v>
      </c>
    </row>
    <row r="4854" spans="1:18">
      <c r="A4854" t="str">
        <f t="shared" si="75"/>
        <v>25-2016031025-17_59_47</v>
      </c>
      <c r="B4854" s="11" t="s">
        <v>3820</v>
      </c>
      <c r="C4854" s="11">
        <v>0</v>
      </c>
      <c r="D4854" s="11">
        <v>0</v>
      </c>
      <c r="E4854" s="11">
        <v>0</v>
      </c>
      <c r="F4854" s="11">
        <v>1</v>
      </c>
      <c r="G4854" s="11">
        <v>0</v>
      </c>
      <c r="H4854" s="11">
        <v>0</v>
      </c>
      <c r="I4854" s="11">
        <v>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11">
        <v>0</v>
      </c>
      <c r="P4854" s="11">
        <v>1</v>
      </c>
      <c r="Q4854" s="11">
        <v>2016031025</v>
      </c>
      <c r="R4854" s="11">
        <v>25</v>
      </c>
    </row>
    <row r="4855" spans="1:18">
      <c r="A4855" t="str">
        <f t="shared" si="75"/>
        <v>25-2016031025-18_04_47</v>
      </c>
      <c r="B4855" s="11" t="s">
        <v>3821</v>
      </c>
      <c r="C4855" s="11">
        <v>0</v>
      </c>
      <c r="D4855" s="11">
        <v>0</v>
      </c>
      <c r="E4855" s="11">
        <v>0</v>
      </c>
      <c r="F4855" s="11">
        <v>1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1</v>
      </c>
      <c r="Q4855" s="11">
        <v>2016031025</v>
      </c>
      <c r="R4855" s="11">
        <v>25</v>
      </c>
    </row>
    <row r="4856" spans="1:18">
      <c r="A4856" t="str">
        <f t="shared" si="75"/>
        <v>25-2016031025-18_09_47</v>
      </c>
      <c r="B4856" s="11" t="s">
        <v>3822</v>
      </c>
      <c r="C4856" s="11">
        <v>0</v>
      </c>
      <c r="D4856" s="11">
        <v>0</v>
      </c>
      <c r="E4856" s="11">
        <v>0</v>
      </c>
      <c r="F4856" s="11">
        <v>1</v>
      </c>
      <c r="G4856" s="11">
        <v>0</v>
      </c>
      <c r="H4856" s="11">
        <v>0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1">
        <v>0</v>
      </c>
      <c r="O4856" s="11">
        <v>0</v>
      </c>
      <c r="P4856" s="11">
        <v>1</v>
      </c>
      <c r="Q4856" s="11">
        <v>2016031025</v>
      </c>
      <c r="R4856" s="11">
        <v>25</v>
      </c>
    </row>
    <row r="4857" spans="1:18">
      <c r="A4857" t="str">
        <f t="shared" si="75"/>
        <v>25-2016031025-18_14_47</v>
      </c>
      <c r="B4857" s="11" t="s">
        <v>3823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1</v>
      </c>
      <c r="O4857" s="11">
        <v>0</v>
      </c>
      <c r="P4857" s="11">
        <v>0</v>
      </c>
      <c r="Q4857" s="11">
        <v>2016031025</v>
      </c>
      <c r="R4857" s="11">
        <v>25</v>
      </c>
    </row>
    <row r="4858" spans="1:18">
      <c r="A4858" t="str">
        <f t="shared" si="75"/>
        <v>25-2016031025-18_19_47</v>
      </c>
      <c r="B4858" s="11" t="s">
        <v>3824</v>
      </c>
      <c r="C4858" s="11">
        <v>0</v>
      </c>
      <c r="D4858" s="11">
        <v>0</v>
      </c>
      <c r="E4858" s="11">
        <v>0</v>
      </c>
      <c r="F4858" s="11">
        <v>1</v>
      </c>
      <c r="G4858" s="11">
        <v>0</v>
      </c>
      <c r="H4858" s="11">
        <v>0</v>
      </c>
      <c r="I4858" s="11">
        <v>0</v>
      </c>
      <c r="J4858" s="11">
        <v>0</v>
      </c>
      <c r="K4858" s="11">
        <v>0</v>
      </c>
      <c r="L4858" s="11">
        <v>0</v>
      </c>
      <c r="M4858" s="11">
        <v>0</v>
      </c>
      <c r="N4858" s="11">
        <v>0</v>
      </c>
      <c r="O4858" s="11">
        <v>0</v>
      </c>
      <c r="P4858" s="11">
        <v>1</v>
      </c>
      <c r="Q4858" s="11">
        <v>2016031025</v>
      </c>
      <c r="R4858" s="11">
        <v>25</v>
      </c>
    </row>
    <row r="4859" spans="1:18">
      <c r="A4859" t="str">
        <f t="shared" si="75"/>
        <v>25-2016031025-18_24_47</v>
      </c>
      <c r="B4859" s="11" t="s">
        <v>3825</v>
      </c>
      <c r="C4859" s="11">
        <v>0</v>
      </c>
      <c r="D4859" s="11">
        <v>0</v>
      </c>
      <c r="E4859" s="11">
        <v>0</v>
      </c>
      <c r="F4859" s="11">
        <v>1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1</v>
      </c>
      <c r="Q4859" s="11">
        <v>2016031025</v>
      </c>
      <c r="R4859" s="11">
        <v>25</v>
      </c>
    </row>
    <row r="4860" spans="1:18">
      <c r="A4860" t="str">
        <f t="shared" si="75"/>
        <v>25-2016031025-18_29_47</v>
      </c>
      <c r="B4860" s="11" t="s">
        <v>3826</v>
      </c>
      <c r="C4860" s="11">
        <v>0</v>
      </c>
      <c r="D4860" s="11">
        <v>0</v>
      </c>
      <c r="E4860" s="11">
        <v>0</v>
      </c>
      <c r="F4860" s="11">
        <v>1</v>
      </c>
      <c r="G4860" s="11">
        <v>0</v>
      </c>
      <c r="H4860" s="11">
        <v>0</v>
      </c>
      <c r="I4860" s="11">
        <v>0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11">
        <v>0</v>
      </c>
      <c r="P4860" s="11">
        <v>1</v>
      </c>
      <c r="Q4860" s="11">
        <v>2016031025</v>
      </c>
      <c r="R4860" s="11">
        <v>25</v>
      </c>
    </row>
    <row r="4861" spans="1:18">
      <c r="A4861" t="str">
        <f t="shared" si="75"/>
        <v>25-2016031025-18_34_48</v>
      </c>
      <c r="B4861" s="11" t="s">
        <v>3827</v>
      </c>
      <c r="C4861" s="11">
        <v>0</v>
      </c>
      <c r="D4861" s="11">
        <v>0</v>
      </c>
      <c r="E4861" s="11">
        <v>0</v>
      </c>
      <c r="F4861" s="11">
        <v>1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1</v>
      </c>
      <c r="Q4861" s="11">
        <v>2016031025</v>
      </c>
      <c r="R4861" s="11">
        <v>25</v>
      </c>
    </row>
    <row r="4862" spans="1:18">
      <c r="A4862" t="str">
        <f t="shared" si="75"/>
        <v>25-2016031025-18_39_48</v>
      </c>
      <c r="B4862" s="11" t="s">
        <v>3828</v>
      </c>
      <c r="C4862" s="11">
        <v>1</v>
      </c>
      <c r="D4862" s="11">
        <v>1</v>
      </c>
      <c r="E4862" s="11">
        <v>1</v>
      </c>
      <c r="F4862" s="11">
        <v>0</v>
      </c>
      <c r="G4862" s="11">
        <v>0</v>
      </c>
      <c r="H4862" s="11">
        <v>0</v>
      </c>
      <c r="I4862" s="11">
        <v>0</v>
      </c>
      <c r="J4862" s="11">
        <v>1</v>
      </c>
      <c r="K4862" s="11">
        <v>1</v>
      </c>
      <c r="L4862" s="11">
        <v>1</v>
      </c>
      <c r="M4862" s="11">
        <v>0</v>
      </c>
      <c r="N4862" s="11">
        <v>0</v>
      </c>
      <c r="O4862" s="11">
        <v>0</v>
      </c>
      <c r="P4862" s="11">
        <v>0</v>
      </c>
      <c r="Q4862" s="11">
        <v>2016031025</v>
      </c>
      <c r="R4862" s="11">
        <v>25</v>
      </c>
    </row>
    <row r="4863" spans="1:18">
      <c r="A4863" t="str">
        <f t="shared" si="75"/>
        <v>25-2016031025-18_44_48</v>
      </c>
      <c r="B4863" s="11" t="s">
        <v>3829</v>
      </c>
      <c r="C4863" s="11">
        <v>0</v>
      </c>
      <c r="D4863" s="11">
        <v>0</v>
      </c>
      <c r="E4863" s="11">
        <v>0</v>
      </c>
      <c r="F4863" s="11">
        <v>1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1</v>
      </c>
      <c r="Q4863" s="11">
        <v>2016031025</v>
      </c>
      <c r="R4863" s="11">
        <v>25</v>
      </c>
    </row>
    <row r="4864" spans="1:18">
      <c r="A4864" t="str">
        <f t="shared" si="75"/>
        <v>25-2016031025-18_49_48</v>
      </c>
      <c r="B4864" s="11" t="s">
        <v>3830</v>
      </c>
      <c r="C4864" s="11">
        <v>0</v>
      </c>
      <c r="D4864" s="11">
        <v>0</v>
      </c>
      <c r="E4864" s="11">
        <v>0</v>
      </c>
      <c r="F4864" s="11">
        <v>0</v>
      </c>
      <c r="G4864" s="11">
        <v>0</v>
      </c>
      <c r="H4864" s="11">
        <v>0</v>
      </c>
      <c r="I4864" s="11">
        <v>0</v>
      </c>
      <c r="J4864" s="11">
        <v>0</v>
      </c>
      <c r="K4864" s="11">
        <v>0</v>
      </c>
      <c r="L4864" s="11">
        <v>0</v>
      </c>
      <c r="M4864" s="11">
        <v>0</v>
      </c>
      <c r="N4864" s="11">
        <v>1</v>
      </c>
      <c r="O4864" s="11">
        <v>0</v>
      </c>
      <c r="P4864" s="11">
        <v>0</v>
      </c>
      <c r="Q4864" s="11">
        <v>2016031025</v>
      </c>
      <c r="R4864" s="11">
        <v>25</v>
      </c>
    </row>
    <row r="4865" spans="1:18">
      <c r="A4865" t="str">
        <f t="shared" si="75"/>
        <v>25-2016031025-18_54_48</v>
      </c>
      <c r="B4865" s="11" t="s">
        <v>3831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1</v>
      </c>
      <c r="O4865" s="11">
        <v>0</v>
      </c>
      <c r="P4865" s="11">
        <v>0</v>
      </c>
      <c r="Q4865" s="11">
        <v>2016031025</v>
      </c>
      <c r="R4865" s="11">
        <v>25</v>
      </c>
    </row>
    <row r="4866" spans="1:18">
      <c r="A4866" t="str">
        <f t="shared" ref="A4866:A4929" si="76">R4866&amp;"-"&amp;Q4866&amp;"-"&amp;B4866</f>
        <v>25-2016031025-18_59_48</v>
      </c>
      <c r="B4866" s="11" t="s">
        <v>3832</v>
      </c>
      <c r="C4866" s="11">
        <v>0</v>
      </c>
      <c r="D4866" s="11">
        <v>0</v>
      </c>
      <c r="E4866" s="11">
        <v>0</v>
      </c>
      <c r="F4866" s="11">
        <v>0</v>
      </c>
      <c r="G4866" s="11"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0</v>
      </c>
      <c r="N4866" s="11">
        <v>1</v>
      </c>
      <c r="O4866" s="11">
        <v>0</v>
      </c>
      <c r="P4866" s="11">
        <v>0</v>
      </c>
      <c r="Q4866" s="11">
        <v>2016031025</v>
      </c>
      <c r="R4866" s="11">
        <v>25</v>
      </c>
    </row>
    <row r="4867" spans="1:18">
      <c r="A4867" t="str">
        <f t="shared" si="76"/>
        <v>25-2016031025-19_04_48</v>
      </c>
      <c r="B4867" s="11" t="s">
        <v>3833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1</v>
      </c>
      <c r="O4867" s="11">
        <v>0</v>
      </c>
      <c r="P4867" s="11">
        <v>0</v>
      </c>
      <c r="Q4867" s="11">
        <v>2016031025</v>
      </c>
      <c r="R4867" s="11">
        <v>25</v>
      </c>
    </row>
    <row r="4868" spans="1:18">
      <c r="A4868" t="str">
        <f t="shared" si="76"/>
        <v>25-2016031025-19_09_48</v>
      </c>
      <c r="B4868" s="11" t="s">
        <v>3834</v>
      </c>
      <c r="C4868" s="11">
        <v>0</v>
      </c>
      <c r="D4868" s="11">
        <v>0</v>
      </c>
      <c r="E4868" s="11">
        <v>0</v>
      </c>
      <c r="F4868" s="11">
        <v>1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  <c r="O4868" s="11">
        <v>0</v>
      </c>
      <c r="P4868" s="11">
        <v>1</v>
      </c>
      <c r="Q4868" s="11">
        <v>2016031025</v>
      </c>
      <c r="R4868" s="11">
        <v>25</v>
      </c>
    </row>
    <row r="4869" spans="1:18">
      <c r="A4869" t="str">
        <f t="shared" si="76"/>
        <v>25-2016031025-19_14_48</v>
      </c>
      <c r="B4869" s="11" t="s">
        <v>3835</v>
      </c>
      <c r="C4869" s="11">
        <v>0</v>
      </c>
      <c r="D4869" s="11">
        <v>0</v>
      </c>
      <c r="E4869" s="11">
        <v>0</v>
      </c>
      <c r="F4869" s="11">
        <v>1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1</v>
      </c>
      <c r="Q4869" s="11">
        <v>2016031025</v>
      </c>
      <c r="R4869" s="11">
        <v>25</v>
      </c>
    </row>
    <row r="4870" spans="1:18">
      <c r="A4870" t="str">
        <f t="shared" si="76"/>
        <v>25-2016031025-19_19_49</v>
      </c>
      <c r="B4870" s="11" t="s">
        <v>3836</v>
      </c>
      <c r="C4870" s="11">
        <v>0</v>
      </c>
      <c r="D4870" s="11">
        <v>0</v>
      </c>
      <c r="E4870" s="11">
        <v>0</v>
      </c>
      <c r="F4870" s="11">
        <v>1</v>
      </c>
      <c r="G4870" s="11">
        <v>0</v>
      </c>
      <c r="H4870" s="11">
        <v>0</v>
      </c>
      <c r="I4870" s="11">
        <v>0</v>
      </c>
      <c r="J4870" s="11">
        <v>0</v>
      </c>
      <c r="K4870" s="11">
        <v>0</v>
      </c>
      <c r="L4870" s="11">
        <v>0</v>
      </c>
      <c r="M4870" s="11">
        <v>0</v>
      </c>
      <c r="N4870" s="11">
        <v>0</v>
      </c>
      <c r="O4870" s="11">
        <v>0</v>
      </c>
      <c r="P4870" s="11">
        <v>1</v>
      </c>
      <c r="Q4870" s="11">
        <v>2016031025</v>
      </c>
      <c r="R4870" s="11">
        <v>25</v>
      </c>
    </row>
    <row r="4871" spans="1:18">
      <c r="A4871" t="str">
        <f t="shared" si="76"/>
        <v>25-2016031025-19_24_49</v>
      </c>
      <c r="B4871" s="11" t="s">
        <v>3837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1</v>
      </c>
      <c r="O4871" s="11">
        <v>0</v>
      </c>
      <c r="P4871" s="11">
        <v>0</v>
      </c>
      <c r="Q4871" s="11">
        <v>2016031025</v>
      </c>
      <c r="R4871" s="11">
        <v>25</v>
      </c>
    </row>
    <row r="4872" spans="1:18">
      <c r="A4872" t="str">
        <f t="shared" si="76"/>
        <v>25-2016031025-19_29_49</v>
      </c>
      <c r="B4872" s="11" t="s">
        <v>3838</v>
      </c>
      <c r="C4872" s="11">
        <v>0</v>
      </c>
      <c r="D4872" s="11">
        <v>0</v>
      </c>
      <c r="E4872" s="11">
        <v>0</v>
      </c>
      <c r="F4872" s="11">
        <v>1</v>
      </c>
      <c r="G4872" s="11">
        <v>0</v>
      </c>
      <c r="H4872" s="11">
        <v>0</v>
      </c>
      <c r="I4872" s="11">
        <v>0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11">
        <v>0</v>
      </c>
      <c r="P4872" s="11">
        <v>1</v>
      </c>
      <c r="Q4872" s="11">
        <v>2016031025</v>
      </c>
      <c r="R4872" s="11">
        <v>25</v>
      </c>
    </row>
    <row r="4873" spans="1:18">
      <c r="A4873" t="str">
        <f t="shared" si="76"/>
        <v>25-2016031125-09_46_10</v>
      </c>
      <c r="B4873" s="11" t="s">
        <v>3839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1</v>
      </c>
      <c r="O4873" s="11">
        <v>0</v>
      </c>
      <c r="P4873" s="11">
        <v>0</v>
      </c>
      <c r="Q4873" s="11">
        <v>2016031125</v>
      </c>
      <c r="R4873" s="11">
        <v>25</v>
      </c>
    </row>
    <row r="4874" spans="1:18">
      <c r="A4874" t="str">
        <f t="shared" si="76"/>
        <v>25-2016031125-09_51_09</v>
      </c>
      <c r="B4874" s="11" t="s">
        <v>3840</v>
      </c>
      <c r="C4874" s="11">
        <v>0</v>
      </c>
      <c r="D4874" s="11">
        <v>0</v>
      </c>
      <c r="E4874" s="11">
        <v>0</v>
      </c>
      <c r="F4874" s="11">
        <v>1</v>
      </c>
      <c r="G4874" s="11">
        <v>0</v>
      </c>
      <c r="H4874" s="11">
        <v>0</v>
      </c>
      <c r="I4874" s="11">
        <v>0</v>
      </c>
      <c r="J4874" s="11">
        <v>0</v>
      </c>
      <c r="K4874" s="11">
        <v>0</v>
      </c>
      <c r="L4874" s="11">
        <v>0</v>
      </c>
      <c r="M4874" s="11">
        <v>0</v>
      </c>
      <c r="N4874" s="11">
        <v>0</v>
      </c>
      <c r="O4874" s="11">
        <v>0</v>
      </c>
      <c r="P4874" s="11">
        <v>1</v>
      </c>
      <c r="Q4874" s="11">
        <v>2016031125</v>
      </c>
      <c r="R4874" s="11">
        <v>25</v>
      </c>
    </row>
    <row r="4875" spans="1:18">
      <c r="A4875" t="str">
        <f t="shared" si="76"/>
        <v>25-2016031125-09_56_09</v>
      </c>
      <c r="B4875" s="11" t="s">
        <v>3842</v>
      </c>
      <c r="C4875" s="11">
        <v>0</v>
      </c>
      <c r="D4875" s="11">
        <v>0</v>
      </c>
      <c r="E4875" s="11">
        <v>0</v>
      </c>
      <c r="F4875" s="11">
        <v>1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1</v>
      </c>
      <c r="Q4875" s="11">
        <v>2016031125</v>
      </c>
      <c r="R4875" s="11">
        <v>25</v>
      </c>
    </row>
    <row r="4876" spans="1:18">
      <c r="A4876" t="str">
        <f t="shared" si="76"/>
        <v>25-2016031125-10_01_09</v>
      </c>
      <c r="B4876" s="11" t="s">
        <v>3843</v>
      </c>
      <c r="C4876" s="11">
        <v>0</v>
      </c>
      <c r="D4876" s="11">
        <v>0</v>
      </c>
      <c r="E4876" s="11">
        <v>0</v>
      </c>
      <c r="F4876" s="11">
        <v>1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  <c r="O4876" s="11">
        <v>0</v>
      </c>
      <c r="P4876" s="11">
        <v>1</v>
      </c>
      <c r="Q4876" s="11">
        <v>2016031125</v>
      </c>
      <c r="R4876" s="11">
        <v>25</v>
      </c>
    </row>
    <row r="4877" spans="1:18">
      <c r="A4877" t="str">
        <f t="shared" si="76"/>
        <v>25-2016031125-10_06_09</v>
      </c>
      <c r="B4877" s="11" t="s">
        <v>3844</v>
      </c>
      <c r="C4877" s="11">
        <v>0</v>
      </c>
      <c r="D4877" s="11">
        <v>0</v>
      </c>
      <c r="E4877" s="11">
        <v>0</v>
      </c>
      <c r="F4877" s="11">
        <v>1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1</v>
      </c>
      <c r="Q4877" s="11">
        <v>2016031125</v>
      </c>
      <c r="R4877" s="11">
        <v>25</v>
      </c>
    </row>
    <row r="4878" spans="1:18">
      <c r="A4878" t="str">
        <f t="shared" si="76"/>
        <v>25-2016031125-10_11_09</v>
      </c>
      <c r="B4878" s="11" t="s">
        <v>3845</v>
      </c>
      <c r="C4878" s="11">
        <v>0</v>
      </c>
      <c r="D4878" s="11">
        <v>0</v>
      </c>
      <c r="E4878" s="11">
        <v>0</v>
      </c>
      <c r="F4878" s="11">
        <v>1</v>
      </c>
      <c r="G4878" s="11">
        <v>0</v>
      </c>
      <c r="H4878" s="11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1">
        <v>0</v>
      </c>
      <c r="O4878" s="11">
        <v>0</v>
      </c>
      <c r="P4878" s="11">
        <v>1</v>
      </c>
      <c r="Q4878" s="11">
        <v>2016031125</v>
      </c>
      <c r="R4878" s="11">
        <v>25</v>
      </c>
    </row>
    <row r="4879" spans="1:18">
      <c r="A4879" t="str">
        <f t="shared" si="76"/>
        <v>25-2016031125-10_16_09</v>
      </c>
      <c r="B4879" s="11" t="s">
        <v>3846</v>
      </c>
      <c r="C4879" s="11">
        <v>0</v>
      </c>
      <c r="D4879" s="11">
        <v>0</v>
      </c>
      <c r="E4879" s="11">
        <v>0</v>
      </c>
      <c r="F4879" s="11">
        <v>1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1</v>
      </c>
      <c r="Q4879" s="11">
        <v>2016031125</v>
      </c>
      <c r="R4879" s="11">
        <v>25</v>
      </c>
    </row>
    <row r="4880" spans="1:18">
      <c r="A4880" t="str">
        <f t="shared" si="76"/>
        <v>25-2016031125-10_21_10</v>
      </c>
      <c r="B4880" s="11" t="s">
        <v>3847</v>
      </c>
      <c r="C4880" s="11">
        <v>0</v>
      </c>
      <c r="D4880" s="11">
        <v>0</v>
      </c>
      <c r="E4880" s="11">
        <v>0</v>
      </c>
      <c r="F4880" s="11">
        <v>0</v>
      </c>
      <c r="G4880" s="11">
        <v>0</v>
      </c>
      <c r="H4880" s="11">
        <v>0</v>
      </c>
      <c r="I4880" s="11">
        <v>0</v>
      </c>
      <c r="J4880" s="11">
        <v>0</v>
      </c>
      <c r="K4880" s="11">
        <v>0</v>
      </c>
      <c r="L4880" s="11">
        <v>0</v>
      </c>
      <c r="M4880" s="11">
        <v>0</v>
      </c>
      <c r="N4880" s="11">
        <v>1</v>
      </c>
      <c r="O4880" s="11">
        <v>0</v>
      </c>
      <c r="P4880" s="11">
        <v>0</v>
      </c>
      <c r="Q4880" s="11">
        <v>2016031125</v>
      </c>
      <c r="R4880" s="11">
        <v>25</v>
      </c>
    </row>
    <row r="4881" spans="1:18">
      <c r="A4881" t="str">
        <f t="shared" si="76"/>
        <v>25-2016031125-10_26_10</v>
      </c>
      <c r="B4881" s="11" t="s">
        <v>3848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1</v>
      </c>
      <c r="O4881" s="11">
        <v>0</v>
      </c>
      <c r="P4881" s="11">
        <v>0</v>
      </c>
      <c r="Q4881" s="11">
        <v>2016031125</v>
      </c>
      <c r="R4881" s="11">
        <v>25</v>
      </c>
    </row>
    <row r="4882" spans="1:18">
      <c r="A4882" t="str">
        <f t="shared" si="76"/>
        <v>25-2016031125-11_38_33</v>
      </c>
      <c r="B4882" s="11" t="s">
        <v>3849</v>
      </c>
      <c r="C4882" s="11">
        <v>0</v>
      </c>
      <c r="D4882" s="11">
        <v>0</v>
      </c>
      <c r="E4882" s="11">
        <v>0</v>
      </c>
      <c r="F4882" s="11">
        <v>0</v>
      </c>
      <c r="G4882" s="11"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1">
        <v>1</v>
      </c>
      <c r="O4882" s="11">
        <v>0</v>
      </c>
      <c r="P4882" s="11">
        <v>0</v>
      </c>
      <c r="Q4882" s="11">
        <v>2016031125</v>
      </c>
      <c r="R4882" s="11">
        <v>25</v>
      </c>
    </row>
    <row r="4883" spans="1:18">
      <c r="A4883" t="str">
        <f t="shared" si="76"/>
        <v>25-2016031125-11_43_33</v>
      </c>
      <c r="B4883" s="11" t="s">
        <v>3850</v>
      </c>
      <c r="C4883" s="11">
        <v>0</v>
      </c>
      <c r="D4883" s="11">
        <v>0</v>
      </c>
      <c r="E4883" s="11">
        <v>0</v>
      </c>
      <c r="F4883" s="11">
        <v>1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1</v>
      </c>
      <c r="Q4883" s="11">
        <v>2016031125</v>
      </c>
      <c r="R4883" s="11">
        <v>25</v>
      </c>
    </row>
    <row r="4884" spans="1:18">
      <c r="A4884" t="str">
        <f t="shared" si="76"/>
        <v>25-2016031125-11_48_34</v>
      </c>
      <c r="B4884" s="11" t="s">
        <v>3851</v>
      </c>
      <c r="C4884" s="11">
        <v>0</v>
      </c>
      <c r="D4884" s="11">
        <v>0</v>
      </c>
      <c r="E4884" s="11">
        <v>0</v>
      </c>
      <c r="F4884" s="11">
        <v>1</v>
      </c>
      <c r="G4884" s="11">
        <v>0</v>
      </c>
      <c r="H4884" s="11">
        <v>0</v>
      </c>
      <c r="I4884" s="11">
        <v>0</v>
      </c>
      <c r="J4884" s="11">
        <v>0</v>
      </c>
      <c r="K4884" s="11">
        <v>0</v>
      </c>
      <c r="L4884" s="11">
        <v>0</v>
      </c>
      <c r="M4884" s="11">
        <v>0</v>
      </c>
      <c r="N4884" s="11">
        <v>0</v>
      </c>
      <c r="O4884" s="11">
        <v>0</v>
      </c>
      <c r="P4884" s="11">
        <v>1</v>
      </c>
      <c r="Q4884" s="11">
        <v>2016031125</v>
      </c>
      <c r="R4884" s="11">
        <v>25</v>
      </c>
    </row>
    <row r="4885" spans="1:18">
      <c r="A4885" t="str">
        <f t="shared" si="76"/>
        <v>25-2016031125-11_53_34</v>
      </c>
      <c r="B4885" s="11" t="s">
        <v>3852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1</v>
      </c>
      <c r="O4885" s="11">
        <v>0</v>
      </c>
      <c r="P4885" s="11">
        <v>0</v>
      </c>
      <c r="Q4885" s="11">
        <v>2016031125</v>
      </c>
      <c r="R4885" s="11">
        <v>25</v>
      </c>
    </row>
    <row r="4886" spans="1:18">
      <c r="A4886" t="str">
        <f t="shared" si="76"/>
        <v>25-2016031125-11_58_34</v>
      </c>
      <c r="B4886" s="11" t="s">
        <v>3853</v>
      </c>
      <c r="C4886" s="11">
        <v>0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1</v>
      </c>
      <c r="O4886" s="11">
        <v>0</v>
      </c>
      <c r="P4886" s="11">
        <v>0</v>
      </c>
      <c r="Q4886" s="11">
        <v>2016031125</v>
      </c>
      <c r="R4886" s="11">
        <v>25</v>
      </c>
    </row>
    <row r="4887" spans="1:18">
      <c r="A4887" t="str">
        <f t="shared" si="76"/>
        <v>25-2016031125-12_03_34</v>
      </c>
      <c r="B4887" s="11" t="s">
        <v>3854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1</v>
      </c>
      <c r="O4887" s="11">
        <v>0</v>
      </c>
      <c r="P4887" s="11">
        <v>0</v>
      </c>
      <c r="Q4887" s="11">
        <v>2016031125</v>
      </c>
      <c r="R4887" s="11">
        <v>25</v>
      </c>
    </row>
    <row r="4888" spans="1:18">
      <c r="A4888" t="str">
        <f t="shared" si="76"/>
        <v>25-2016031125-15_06_01</v>
      </c>
      <c r="B4888" s="11" t="s">
        <v>3855</v>
      </c>
      <c r="C4888" s="11">
        <v>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1</v>
      </c>
      <c r="O4888" s="11">
        <v>0</v>
      </c>
      <c r="P4888" s="11">
        <v>0</v>
      </c>
      <c r="Q4888" s="11">
        <v>2016031125</v>
      </c>
      <c r="R4888" s="11">
        <v>25</v>
      </c>
    </row>
    <row r="4889" spans="1:18">
      <c r="A4889" t="str">
        <f t="shared" si="76"/>
        <v>25-2016031125-15_11_01</v>
      </c>
      <c r="B4889" s="11" t="s">
        <v>3856</v>
      </c>
      <c r="C4889" s="11">
        <v>0</v>
      </c>
      <c r="D4889" s="11">
        <v>0</v>
      </c>
      <c r="E4889" s="11">
        <v>0</v>
      </c>
      <c r="F4889" s="11">
        <v>1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1</v>
      </c>
      <c r="Q4889" s="11">
        <v>2016031125</v>
      </c>
      <c r="R4889" s="11">
        <v>25</v>
      </c>
    </row>
    <row r="4890" spans="1:18">
      <c r="A4890" t="str">
        <f t="shared" si="76"/>
        <v>25-2016031125-15_16_01</v>
      </c>
      <c r="B4890" s="11" t="s">
        <v>3857</v>
      </c>
      <c r="C4890" s="11">
        <v>0</v>
      </c>
      <c r="D4890" s="11">
        <v>0</v>
      </c>
      <c r="E4890" s="11">
        <v>0</v>
      </c>
      <c r="F4890" s="11">
        <v>1</v>
      </c>
      <c r="G4890" s="11">
        <v>0</v>
      </c>
      <c r="H4890" s="11">
        <v>0</v>
      </c>
      <c r="I4890" s="11">
        <v>0</v>
      </c>
      <c r="J4890" s="11">
        <v>0</v>
      </c>
      <c r="K4890" s="11">
        <v>0</v>
      </c>
      <c r="L4890" s="11">
        <v>0</v>
      </c>
      <c r="M4890" s="11">
        <v>0</v>
      </c>
      <c r="N4890" s="11">
        <v>0</v>
      </c>
      <c r="O4890" s="11">
        <v>0</v>
      </c>
      <c r="P4890" s="11">
        <v>1</v>
      </c>
      <c r="Q4890" s="11">
        <v>2016031125</v>
      </c>
      <c r="R4890" s="11">
        <v>25</v>
      </c>
    </row>
    <row r="4891" spans="1:18">
      <c r="A4891" t="str">
        <f t="shared" si="76"/>
        <v>25-2016031125-15_21_01</v>
      </c>
      <c r="B4891" s="11" t="s">
        <v>81</v>
      </c>
      <c r="C4891" s="11">
        <v>0</v>
      </c>
      <c r="D4891" s="11">
        <v>0</v>
      </c>
      <c r="E4891" s="11">
        <v>0</v>
      </c>
      <c r="F4891" s="11">
        <v>1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1</v>
      </c>
      <c r="Q4891" s="11">
        <v>2016031125</v>
      </c>
      <c r="R4891" s="11">
        <v>25</v>
      </c>
    </row>
    <row r="4892" spans="1:18">
      <c r="A4892" t="str">
        <f t="shared" si="76"/>
        <v>25-2016031125-15_26_01</v>
      </c>
      <c r="B4892" s="11" t="s">
        <v>83</v>
      </c>
      <c r="C4892" s="11">
        <v>0</v>
      </c>
      <c r="D4892" s="11">
        <v>0</v>
      </c>
      <c r="E4892" s="11">
        <v>0</v>
      </c>
      <c r="F4892" s="11">
        <v>1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0</v>
      </c>
      <c r="M4892" s="11">
        <v>0</v>
      </c>
      <c r="N4892" s="11">
        <v>0</v>
      </c>
      <c r="O4892" s="11">
        <v>0</v>
      </c>
      <c r="P4892" s="11">
        <v>1</v>
      </c>
      <c r="Q4892" s="11">
        <v>2016031125</v>
      </c>
      <c r="R4892" s="11">
        <v>25</v>
      </c>
    </row>
    <row r="4893" spans="1:18">
      <c r="A4893" t="str">
        <f t="shared" si="76"/>
        <v>25-2016031125-15_31_01</v>
      </c>
      <c r="B4893" s="11" t="s">
        <v>87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1</v>
      </c>
      <c r="O4893" s="11">
        <v>0</v>
      </c>
      <c r="P4893" s="11">
        <v>0</v>
      </c>
      <c r="Q4893" s="11">
        <v>2016031125</v>
      </c>
      <c r="R4893" s="11">
        <v>25</v>
      </c>
    </row>
    <row r="4894" spans="1:18">
      <c r="A4894" t="str">
        <f t="shared" si="76"/>
        <v>25-2016031125-15_36_01</v>
      </c>
      <c r="B4894" s="11" t="s">
        <v>88</v>
      </c>
      <c r="C4894" s="11">
        <v>1</v>
      </c>
      <c r="D4894" s="11">
        <v>1</v>
      </c>
      <c r="E4894" s="11">
        <v>1</v>
      </c>
      <c r="F4894" s="11">
        <v>0</v>
      </c>
      <c r="G4894" s="11">
        <v>0</v>
      </c>
      <c r="H4894" s="11">
        <v>0</v>
      </c>
      <c r="I4894" s="11">
        <v>0</v>
      </c>
      <c r="J4894" s="11">
        <v>1</v>
      </c>
      <c r="K4894" s="11">
        <v>1</v>
      </c>
      <c r="L4894" s="11">
        <v>1</v>
      </c>
      <c r="M4894" s="11">
        <v>0</v>
      </c>
      <c r="N4894" s="11">
        <v>0</v>
      </c>
      <c r="O4894" s="11">
        <v>0</v>
      </c>
      <c r="P4894" s="11">
        <v>0</v>
      </c>
      <c r="Q4894" s="11">
        <v>2016031125</v>
      </c>
      <c r="R4894" s="11">
        <v>25</v>
      </c>
    </row>
    <row r="4895" spans="1:18">
      <c r="A4895" t="str">
        <f t="shared" si="76"/>
        <v>25-2016031125-15_41_01</v>
      </c>
      <c r="B4895" s="11" t="s">
        <v>92</v>
      </c>
      <c r="C4895" s="11">
        <v>1</v>
      </c>
      <c r="D4895" s="11">
        <v>1</v>
      </c>
      <c r="E4895" s="11">
        <v>1</v>
      </c>
      <c r="F4895" s="11">
        <v>0</v>
      </c>
      <c r="G4895" s="11">
        <v>0</v>
      </c>
      <c r="H4895" s="11">
        <v>0</v>
      </c>
      <c r="I4895" s="11">
        <v>0</v>
      </c>
      <c r="J4895" s="11">
        <v>1</v>
      </c>
      <c r="K4895" s="11">
        <v>1</v>
      </c>
      <c r="L4895" s="11">
        <v>1</v>
      </c>
      <c r="M4895" s="11">
        <v>0</v>
      </c>
      <c r="N4895" s="11">
        <v>0</v>
      </c>
      <c r="O4895" s="11">
        <v>0</v>
      </c>
      <c r="P4895" s="11">
        <v>0</v>
      </c>
      <c r="Q4895" s="11">
        <v>2016031125</v>
      </c>
      <c r="R4895" s="11">
        <v>25</v>
      </c>
    </row>
    <row r="4896" spans="1:18">
      <c r="A4896" t="str">
        <f t="shared" si="76"/>
        <v>25-2016031125-15_46_01</v>
      </c>
      <c r="B4896" s="11" t="s">
        <v>3858</v>
      </c>
      <c r="C4896" s="11">
        <v>0</v>
      </c>
      <c r="D4896" s="11">
        <v>0</v>
      </c>
      <c r="E4896" s="11">
        <v>0</v>
      </c>
      <c r="F4896" s="11">
        <v>1</v>
      </c>
      <c r="G4896" s="11"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  <c r="P4896" s="11">
        <v>1</v>
      </c>
      <c r="Q4896" s="11">
        <v>2016031125</v>
      </c>
      <c r="R4896" s="11">
        <v>25</v>
      </c>
    </row>
    <row r="4897" spans="1:18">
      <c r="A4897" t="str">
        <f t="shared" si="76"/>
        <v>25-2016031125-15_51_01</v>
      </c>
      <c r="B4897" s="11" t="s">
        <v>3860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1</v>
      </c>
      <c r="O4897" s="11">
        <v>0</v>
      </c>
      <c r="P4897" s="11">
        <v>0</v>
      </c>
      <c r="Q4897" s="11">
        <v>2016031125</v>
      </c>
      <c r="R4897" s="11">
        <v>25</v>
      </c>
    </row>
    <row r="4898" spans="1:18">
      <c r="A4898" t="str">
        <f t="shared" si="76"/>
        <v>25-2016031125-15_56_01</v>
      </c>
      <c r="B4898" s="11" t="s">
        <v>3861</v>
      </c>
      <c r="C4898" s="11">
        <v>0</v>
      </c>
      <c r="D4898" s="11">
        <v>0</v>
      </c>
      <c r="E4898" s="11">
        <v>0</v>
      </c>
      <c r="F4898" s="11">
        <v>1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  <c r="P4898" s="11">
        <v>1</v>
      </c>
      <c r="Q4898" s="11">
        <v>2016031125</v>
      </c>
      <c r="R4898" s="11">
        <v>25</v>
      </c>
    </row>
    <row r="4899" spans="1:18">
      <c r="A4899" t="str">
        <f t="shared" si="76"/>
        <v>25-2016031125-16_01_01</v>
      </c>
      <c r="B4899" s="11" t="s">
        <v>3862</v>
      </c>
      <c r="C4899" s="11">
        <v>0</v>
      </c>
      <c r="D4899" s="11">
        <v>0</v>
      </c>
      <c r="E4899" s="11">
        <v>0</v>
      </c>
      <c r="F4899" s="11">
        <v>1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1</v>
      </c>
      <c r="Q4899" s="11">
        <v>2016031125</v>
      </c>
      <c r="R4899" s="11">
        <v>25</v>
      </c>
    </row>
    <row r="4900" spans="1:18">
      <c r="A4900" t="str">
        <f t="shared" si="76"/>
        <v>25-2016031125-16_06_02</v>
      </c>
      <c r="B4900" s="11" t="s">
        <v>3863</v>
      </c>
      <c r="C4900" s="11">
        <v>0</v>
      </c>
      <c r="D4900" s="11">
        <v>0</v>
      </c>
      <c r="E4900" s="11">
        <v>0</v>
      </c>
      <c r="F4900" s="11">
        <v>1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11">
        <v>1</v>
      </c>
      <c r="Q4900" s="11">
        <v>2016031125</v>
      </c>
      <c r="R4900" s="11">
        <v>25</v>
      </c>
    </row>
    <row r="4901" spans="1:18">
      <c r="A4901" t="str">
        <f t="shared" si="76"/>
        <v>25-2016031125-16_11_02</v>
      </c>
      <c r="B4901" s="11" t="s">
        <v>3864</v>
      </c>
      <c r="C4901" s="11">
        <v>0</v>
      </c>
      <c r="D4901" s="11">
        <v>0</v>
      </c>
      <c r="E4901" s="11">
        <v>0</v>
      </c>
      <c r="F4901" s="11">
        <v>1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1</v>
      </c>
      <c r="Q4901" s="11">
        <v>2016031125</v>
      </c>
      <c r="R4901" s="11">
        <v>25</v>
      </c>
    </row>
    <row r="4902" spans="1:18">
      <c r="A4902" t="str">
        <f t="shared" si="76"/>
        <v>25-2016031125-16_16_02</v>
      </c>
      <c r="B4902" s="11" t="s">
        <v>3865</v>
      </c>
      <c r="C4902" s="11">
        <v>0</v>
      </c>
      <c r="D4902" s="11">
        <v>0</v>
      </c>
      <c r="E4902" s="11">
        <v>0</v>
      </c>
      <c r="F4902" s="11">
        <v>1</v>
      </c>
      <c r="G4902" s="11">
        <v>0</v>
      </c>
      <c r="H4902" s="11">
        <v>0</v>
      </c>
      <c r="I4902" s="11">
        <v>0</v>
      </c>
      <c r="J4902" s="11">
        <v>0</v>
      </c>
      <c r="K4902" s="11">
        <v>0</v>
      </c>
      <c r="L4902" s="11">
        <v>0</v>
      </c>
      <c r="M4902" s="11">
        <v>0</v>
      </c>
      <c r="N4902" s="11">
        <v>0</v>
      </c>
      <c r="O4902" s="11">
        <v>0</v>
      </c>
      <c r="P4902" s="11">
        <v>1</v>
      </c>
      <c r="Q4902" s="11">
        <v>2016031125</v>
      </c>
      <c r="R4902" s="11">
        <v>25</v>
      </c>
    </row>
    <row r="4903" spans="1:18">
      <c r="A4903" t="str">
        <f t="shared" si="76"/>
        <v>25-2016031125-16_21_02</v>
      </c>
      <c r="B4903" s="11" t="s">
        <v>3866</v>
      </c>
      <c r="C4903" s="11">
        <v>0</v>
      </c>
      <c r="D4903" s="11">
        <v>0</v>
      </c>
      <c r="E4903" s="11">
        <v>0</v>
      </c>
      <c r="F4903" s="11">
        <v>1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1</v>
      </c>
      <c r="Q4903" s="11">
        <v>2016031125</v>
      </c>
      <c r="R4903" s="11">
        <v>25</v>
      </c>
    </row>
    <row r="4904" spans="1:18">
      <c r="A4904" t="str">
        <f t="shared" si="76"/>
        <v>25-2016031125-16_26_02</v>
      </c>
      <c r="B4904" s="11" t="s">
        <v>3867</v>
      </c>
      <c r="C4904" s="11">
        <v>0</v>
      </c>
      <c r="D4904" s="11">
        <v>0</v>
      </c>
      <c r="E4904" s="11">
        <v>0</v>
      </c>
      <c r="F4904" s="11">
        <v>1</v>
      </c>
      <c r="G4904" s="11">
        <v>0</v>
      </c>
      <c r="H4904" s="11">
        <v>0</v>
      </c>
      <c r="I4904" s="11">
        <v>0</v>
      </c>
      <c r="J4904" s="11">
        <v>0</v>
      </c>
      <c r="K4904" s="11">
        <v>0</v>
      </c>
      <c r="L4904" s="11">
        <v>0</v>
      </c>
      <c r="M4904" s="11">
        <v>0</v>
      </c>
      <c r="N4904" s="11">
        <v>0</v>
      </c>
      <c r="O4904" s="11">
        <v>0</v>
      </c>
      <c r="P4904" s="11">
        <v>1</v>
      </c>
      <c r="Q4904" s="11">
        <v>2016031125</v>
      </c>
      <c r="R4904" s="11">
        <v>25</v>
      </c>
    </row>
    <row r="4905" spans="1:18">
      <c r="A4905" t="str">
        <f t="shared" si="76"/>
        <v>25-2016031125-16_31_02</v>
      </c>
      <c r="B4905" s="11" t="s">
        <v>3868</v>
      </c>
      <c r="C4905" s="11">
        <v>0</v>
      </c>
      <c r="D4905" s="11">
        <v>0</v>
      </c>
      <c r="E4905" s="11">
        <v>0</v>
      </c>
      <c r="F4905" s="11">
        <v>1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1</v>
      </c>
      <c r="Q4905" s="11">
        <v>2016031125</v>
      </c>
      <c r="R4905" s="11">
        <v>25</v>
      </c>
    </row>
    <row r="4906" spans="1:18">
      <c r="A4906" t="str">
        <f t="shared" si="76"/>
        <v>25-2016031125-16_36_02</v>
      </c>
      <c r="B4906" s="11" t="s">
        <v>3869</v>
      </c>
      <c r="C4906" s="11">
        <v>0</v>
      </c>
      <c r="D4906" s="11">
        <v>0</v>
      </c>
      <c r="E4906" s="11">
        <v>0</v>
      </c>
      <c r="F4906" s="11">
        <v>1</v>
      </c>
      <c r="G4906" s="11">
        <v>0</v>
      </c>
      <c r="H4906" s="11">
        <v>0</v>
      </c>
      <c r="I4906" s="11">
        <v>0</v>
      </c>
      <c r="J4906" s="11">
        <v>0</v>
      </c>
      <c r="K4906" s="11">
        <v>0</v>
      </c>
      <c r="L4906" s="11">
        <v>0</v>
      </c>
      <c r="M4906" s="11">
        <v>0</v>
      </c>
      <c r="N4906" s="11">
        <v>0</v>
      </c>
      <c r="O4906" s="11">
        <v>0</v>
      </c>
      <c r="P4906" s="11">
        <v>1</v>
      </c>
      <c r="Q4906" s="11">
        <v>2016031125</v>
      </c>
      <c r="R4906" s="11">
        <v>25</v>
      </c>
    </row>
    <row r="4907" spans="1:18">
      <c r="A4907" t="str">
        <f t="shared" si="76"/>
        <v>25-2016031125-16_41_02</v>
      </c>
      <c r="B4907" s="11" t="s">
        <v>3870</v>
      </c>
      <c r="C4907" s="11">
        <v>0</v>
      </c>
      <c r="D4907" s="11">
        <v>0</v>
      </c>
      <c r="E4907" s="11">
        <v>0</v>
      </c>
      <c r="F4907" s="11">
        <v>1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1</v>
      </c>
      <c r="Q4907" s="11">
        <v>2016031125</v>
      </c>
      <c r="R4907" s="11">
        <v>25</v>
      </c>
    </row>
    <row r="4908" spans="1:18">
      <c r="A4908" t="str">
        <f t="shared" si="76"/>
        <v>25-2016031125-16_46_02</v>
      </c>
      <c r="B4908" s="11" t="s">
        <v>3871</v>
      </c>
      <c r="C4908" s="11">
        <v>0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11">
        <v>0</v>
      </c>
      <c r="J4908" s="11">
        <v>0</v>
      </c>
      <c r="K4908" s="11">
        <v>0</v>
      </c>
      <c r="L4908" s="11">
        <v>0</v>
      </c>
      <c r="M4908" s="11">
        <v>0</v>
      </c>
      <c r="N4908" s="11">
        <v>1</v>
      </c>
      <c r="O4908" s="11">
        <v>0</v>
      </c>
      <c r="P4908" s="11">
        <v>0</v>
      </c>
      <c r="Q4908" s="11">
        <v>2016031125</v>
      </c>
      <c r="R4908" s="11">
        <v>25</v>
      </c>
    </row>
    <row r="4909" spans="1:18">
      <c r="A4909" t="str">
        <f t="shared" si="76"/>
        <v>25-2016031125-16_51_02</v>
      </c>
      <c r="B4909" s="11" t="s">
        <v>3872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1</v>
      </c>
      <c r="O4909" s="11">
        <v>0</v>
      </c>
      <c r="P4909" s="11">
        <v>0</v>
      </c>
      <c r="Q4909" s="11">
        <v>2016031125</v>
      </c>
      <c r="R4909" s="11">
        <v>25</v>
      </c>
    </row>
    <row r="4910" spans="1:18">
      <c r="A4910" t="str">
        <f t="shared" si="76"/>
        <v>25-2016031125-16_56_03</v>
      </c>
      <c r="B4910" s="11" t="s">
        <v>3873</v>
      </c>
      <c r="C4910" s="11">
        <v>0</v>
      </c>
      <c r="D4910" s="11">
        <v>0</v>
      </c>
      <c r="E4910" s="11">
        <v>0</v>
      </c>
      <c r="F4910" s="11">
        <v>1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  <c r="O4910" s="11">
        <v>0</v>
      </c>
      <c r="P4910" s="11">
        <v>1</v>
      </c>
      <c r="Q4910" s="11">
        <v>2016031125</v>
      </c>
      <c r="R4910" s="11">
        <v>25</v>
      </c>
    </row>
    <row r="4911" spans="1:18">
      <c r="A4911" t="str">
        <f t="shared" si="76"/>
        <v>25-2016031125-17_01_03</v>
      </c>
      <c r="B4911" s="11" t="s">
        <v>3874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1</v>
      </c>
      <c r="O4911" s="11">
        <v>0</v>
      </c>
      <c r="P4911" s="11">
        <v>0</v>
      </c>
      <c r="Q4911" s="11">
        <v>2016031125</v>
      </c>
      <c r="R4911" s="11">
        <v>25</v>
      </c>
    </row>
    <row r="4912" spans="1:18">
      <c r="A4912" t="str">
        <f t="shared" si="76"/>
        <v>25-2016031125-17_06_03</v>
      </c>
      <c r="B4912" s="11" t="s">
        <v>3875</v>
      </c>
      <c r="C4912" s="11">
        <v>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1">
        <v>1</v>
      </c>
      <c r="O4912" s="11">
        <v>0</v>
      </c>
      <c r="P4912" s="11">
        <v>0</v>
      </c>
      <c r="Q4912" s="11">
        <v>2016031125</v>
      </c>
      <c r="R4912" s="11">
        <v>25</v>
      </c>
    </row>
    <row r="4913" spans="1:18">
      <c r="A4913" t="str">
        <f t="shared" si="76"/>
        <v>25-2016031125-17_11_03</v>
      </c>
      <c r="B4913" s="11" t="s">
        <v>3876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1</v>
      </c>
      <c r="O4913" s="11">
        <v>0</v>
      </c>
      <c r="P4913" s="11">
        <v>0</v>
      </c>
      <c r="Q4913" s="11">
        <v>2016031125</v>
      </c>
      <c r="R4913" s="11">
        <v>25</v>
      </c>
    </row>
    <row r="4914" spans="1:18">
      <c r="A4914" t="str">
        <f t="shared" si="76"/>
        <v>25-2016031125-17_16_03</v>
      </c>
      <c r="B4914" s="11" t="s">
        <v>3877</v>
      </c>
      <c r="C4914" s="11">
        <v>0</v>
      </c>
      <c r="D4914" s="11">
        <v>0</v>
      </c>
      <c r="E4914" s="11">
        <v>0</v>
      </c>
      <c r="F4914" s="11">
        <v>1</v>
      </c>
      <c r="G4914" s="11">
        <v>0</v>
      </c>
      <c r="H4914" s="11">
        <v>0</v>
      </c>
      <c r="I4914" s="11">
        <v>0</v>
      </c>
      <c r="J4914" s="11">
        <v>0</v>
      </c>
      <c r="K4914" s="11">
        <v>0</v>
      </c>
      <c r="L4914" s="11">
        <v>0</v>
      </c>
      <c r="M4914" s="11">
        <v>0</v>
      </c>
      <c r="N4914" s="11">
        <v>0</v>
      </c>
      <c r="O4914" s="11">
        <v>0</v>
      </c>
      <c r="P4914" s="11">
        <v>1</v>
      </c>
      <c r="Q4914" s="11">
        <v>2016031125</v>
      </c>
      <c r="R4914" s="11">
        <v>25</v>
      </c>
    </row>
    <row r="4915" spans="1:18">
      <c r="A4915" t="str">
        <f t="shared" si="76"/>
        <v>25-2016031125-17_21_03</v>
      </c>
      <c r="B4915" s="11" t="s">
        <v>3878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1</v>
      </c>
      <c r="O4915" s="11">
        <v>0</v>
      </c>
      <c r="P4915" s="11">
        <v>0</v>
      </c>
      <c r="Q4915" s="11">
        <v>2016031125</v>
      </c>
      <c r="R4915" s="11">
        <v>25</v>
      </c>
    </row>
    <row r="4916" spans="1:18">
      <c r="A4916" t="str">
        <f t="shared" si="76"/>
        <v>25-2016031125-17_26_03</v>
      </c>
      <c r="B4916" s="11" t="s">
        <v>3879</v>
      </c>
      <c r="C4916" s="11">
        <v>0</v>
      </c>
      <c r="D4916" s="11">
        <v>0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1</v>
      </c>
      <c r="O4916" s="11">
        <v>0</v>
      </c>
      <c r="P4916" s="11">
        <v>0</v>
      </c>
      <c r="Q4916" s="11">
        <v>2016031125</v>
      </c>
      <c r="R4916" s="11">
        <v>25</v>
      </c>
    </row>
    <row r="4917" spans="1:18">
      <c r="A4917" t="str">
        <f t="shared" si="76"/>
        <v>25-2016031125-17_31_03</v>
      </c>
      <c r="B4917" s="11" t="s">
        <v>3880</v>
      </c>
      <c r="C4917" s="11">
        <v>0</v>
      </c>
      <c r="D4917" s="11">
        <v>0</v>
      </c>
      <c r="E4917" s="11">
        <v>0</v>
      </c>
      <c r="F4917" s="11">
        <v>1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1</v>
      </c>
      <c r="Q4917" s="11">
        <v>2016031125</v>
      </c>
      <c r="R4917" s="11">
        <v>25</v>
      </c>
    </row>
    <row r="4918" spans="1:18">
      <c r="A4918" t="str">
        <f t="shared" si="76"/>
        <v>25-2016031125-17_36_03</v>
      </c>
      <c r="B4918" s="11" t="s">
        <v>3881</v>
      </c>
      <c r="C4918" s="11">
        <v>0</v>
      </c>
      <c r="D4918" s="11">
        <v>0</v>
      </c>
      <c r="E4918" s="11">
        <v>0</v>
      </c>
      <c r="F4918" s="11">
        <v>1</v>
      </c>
      <c r="G4918" s="11">
        <v>0</v>
      </c>
      <c r="H4918" s="11">
        <v>0</v>
      </c>
      <c r="I4918" s="11">
        <v>0</v>
      </c>
      <c r="J4918" s="11">
        <v>0</v>
      </c>
      <c r="K4918" s="11">
        <v>0</v>
      </c>
      <c r="L4918" s="11">
        <v>0</v>
      </c>
      <c r="M4918" s="11">
        <v>0</v>
      </c>
      <c r="N4918" s="11">
        <v>0</v>
      </c>
      <c r="O4918" s="11">
        <v>0</v>
      </c>
      <c r="P4918" s="11">
        <v>1</v>
      </c>
      <c r="Q4918" s="11">
        <v>2016031125</v>
      </c>
      <c r="R4918" s="11">
        <v>25</v>
      </c>
    </row>
    <row r="4919" spans="1:18">
      <c r="A4919" t="str">
        <f t="shared" si="76"/>
        <v>25-2016031125-17_41_03</v>
      </c>
      <c r="B4919" s="11" t="s">
        <v>3882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1</v>
      </c>
      <c r="O4919" s="11">
        <v>0</v>
      </c>
      <c r="P4919" s="11">
        <v>0</v>
      </c>
      <c r="Q4919" s="11">
        <v>2016031125</v>
      </c>
      <c r="R4919" s="11">
        <v>25</v>
      </c>
    </row>
    <row r="4920" spans="1:18">
      <c r="A4920" t="str">
        <f t="shared" si="76"/>
        <v>25-2016031125-19_44_04</v>
      </c>
      <c r="B4920" s="11" t="s">
        <v>3883</v>
      </c>
      <c r="C4920" s="11">
        <v>0</v>
      </c>
      <c r="D4920" s="11">
        <v>0</v>
      </c>
      <c r="E4920" s="11">
        <v>0</v>
      </c>
      <c r="F4920" s="11">
        <v>0</v>
      </c>
      <c r="G4920" s="11">
        <v>0</v>
      </c>
      <c r="H4920" s="11">
        <v>0</v>
      </c>
      <c r="I4920" s="11">
        <v>0</v>
      </c>
      <c r="J4920" s="11">
        <v>0</v>
      </c>
      <c r="K4920" s="11">
        <v>0</v>
      </c>
      <c r="L4920" s="11">
        <v>0</v>
      </c>
      <c r="M4920" s="11">
        <v>0</v>
      </c>
      <c r="N4920" s="11">
        <v>1</v>
      </c>
      <c r="O4920" s="11">
        <v>0</v>
      </c>
      <c r="P4920" s="11">
        <v>0</v>
      </c>
      <c r="Q4920" s="11">
        <v>2016031125</v>
      </c>
      <c r="R4920" s="11">
        <v>25</v>
      </c>
    </row>
    <row r="4921" spans="1:18">
      <c r="A4921" t="str">
        <f t="shared" si="76"/>
        <v>25-2016031125-19_49_04</v>
      </c>
      <c r="B4921" s="11" t="s">
        <v>3884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1</v>
      </c>
      <c r="O4921" s="11">
        <v>0</v>
      </c>
      <c r="P4921" s="11">
        <v>0</v>
      </c>
      <c r="Q4921" s="11">
        <v>2016031125</v>
      </c>
      <c r="R4921" s="11">
        <v>25</v>
      </c>
    </row>
    <row r="4922" spans="1:18">
      <c r="A4922" t="str">
        <f t="shared" si="76"/>
        <v>25-2016031125-19_54_04</v>
      </c>
      <c r="B4922" s="11" t="s">
        <v>3885</v>
      </c>
      <c r="C4922" s="11">
        <v>0</v>
      </c>
      <c r="D4922" s="11">
        <v>0</v>
      </c>
      <c r="E4922" s="11">
        <v>0</v>
      </c>
      <c r="F4922" s="11">
        <v>0</v>
      </c>
      <c r="G4922" s="11"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1</v>
      </c>
      <c r="O4922" s="11">
        <v>0</v>
      </c>
      <c r="P4922" s="11">
        <v>0</v>
      </c>
      <c r="Q4922" s="11">
        <v>2016031125</v>
      </c>
      <c r="R4922" s="11">
        <v>25</v>
      </c>
    </row>
    <row r="4923" spans="1:18">
      <c r="A4923" t="str">
        <f t="shared" si="76"/>
        <v>25-2016031125-19_59_04</v>
      </c>
      <c r="B4923" s="11" t="s">
        <v>3886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1</v>
      </c>
      <c r="O4923" s="11">
        <v>0</v>
      </c>
      <c r="P4923" s="11">
        <v>0</v>
      </c>
      <c r="Q4923" s="11">
        <v>2016031125</v>
      </c>
      <c r="R4923" s="11">
        <v>25</v>
      </c>
    </row>
    <row r="4924" spans="1:18">
      <c r="A4924" t="str">
        <f t="shared" si="76"/>
        <v>25-2016031125-20_04_04</v>
      </c>
      <c r="B4924" s="11" t="s">
        <v>3887</v>
      </c>
      <c r="C4924" s="11">
        <v>0</v>
      </c>
      <c r="D4924" s="11">
        <v>0</v>
      </c>
      <c r="E4924" s="11">
        <v>0</v>
      </c>
      <c r="F4924" s="11">
        <v>0</v>
      </c>
      <c r="G4924" s="11">
        <v>0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1">
        <v>1</v>
      </c>
      <c r="O4924" s="11">
        <v>0</v>
      </c>
      <c r="P4924" s="11">
        <v>0</v>
      </c>
      <c r="Q4924" s="11">
        <v>2016031125</v>
      </c>
      <c r="R4924" s="11">
        <v>25</v>
      </c>
    </row>
    <row r="4925" spans="1:18">
      <c r="A4925" t="str">
        <f t="shared" si="76"/>
        <v>25-2016031125-20_09_04</v>
      </c>
      <c r="B4925" s="11" t="s">
        <v>3888</v>
      </c>
      <c r="C4925" s="11">
        <v>0</v>
      </c>
      <c r="D4925" s="11">
        <v>0</v>
      </c>
      <c r="E4925" s="11">
        <v>0</v>
      </c>
      <c r="F4925" s="11">
        <v>1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1</v>
      </c>
      <c r="Q4925" s="11">
        <v>2016031125</v>
      </c>
      <c r="R4925" s="11">
        <v>25</v>
      </c>
    </row>
    <row r="4926" spans="1:18">
      <c r="A4926" t="str">
        <f t="shared" si="76"/>
        <v>25-2016031125-20_14_04</v>
      </c>
      <c r="B4926" s="11" t="s">
        <v>3889</v>
      </c>
      <c r="C4926" s="11">
        <v>0</v>
      </c>
      <c r="D4926" s="11">
        <v>0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1</v>
      </c>
      <c r="O4926" s="11">
        <v>0</v>
      </c>
      <c r="P4926" s="11">
        <v>0</v>
      </c>
      <c r="Q4926" s="11">
        <v>2016031125</v>
      </c>
      <c r="R4926" s="11">
        <v>25</v>
      </c>
    </row>
    <row r="4927" spans="1:18">
      <c r="A4927" t="str">
        <f t="shared" si="76"/>
        <v>25-2016031125-20_19_05</v>
      </c>
      <c r="B4927" s="11" t="s">
        <v>3890</v>
      </c>
      <c r="C4927" s="11">
        <v>1</v>
      </c>
      <c r="D4927" s="11">
        <v>1</v>
      </c>
      <c r="E4927" s="11">
        <v>1</v>
      </c>
      <c r="F4927" s="11">
        <v>0</v>
      </c>
      <c r="G4927" s="11">
        <v>0</v>
      </c>
      <c r="H4927" s="11">
        <v>0</v>
      </c>
      <c r="I4927" s="11">
        <v>0</v>
      </c>
      <c r="J4927" s="11">
        <v>1</v>
      </c>
      <c r="K4927" s="11">
        <v>1</v>
      </c>
      <c r="L4927" s="11">
        <v>1</v>
      </c>
      <c r="M4927" s="11">
        <v>0</v>
      </c>
      <c r="N4927" s="11">
        <v>0</v>
      </c>
      <c r="O4927" s="11">
        <v>0</v>
      </c>
      <c r="P4927" s="11">
        <v>0</v>
      </c>
      <c r="Q4927" s="11">
        <v>2016031125</v>
      </c>
      <c r="R4927" s="11">
        <v>25</v>
      </c>
    </row>
    <row r="4928" spans="1:18">
      <c r="A4928" t="str">
        <f t="shared" si="76"/>
        <v>25-2016031125-20_24_05</v>
      </c>
      <c r="B4928" s="11" t="s">
        <v>3891</v>
      </c>
      <c r="C4928" s="11">
        <v>0</v>
      </c>
      <c r="D4928" s="11">
        <v>0</v>
      </c>
      <c r="E4928" s="11">
        <v>0</v>
      </c>
      <c r="F4928" s="11">
        <v>1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11">
        <v>1</v>
      </c>
      <c r="Q4928" s="11">
        <v>2016031125</v>
      </c>
      <c r="R4928" s="11">
        <v>25</v>
      </c>
    </row>
    <row r="4929" spans="1:18">
      <c r="A4929" t="str">
        <f t="shared" si="76"/>
        <v>25-2016031125-20_29_05</v>
      </c>
      <c r="B4929" s="11" t="s">
        <v>3892</v>
      </c>
      <c r="C4929" s="11">
        <v>0</v>
      </c>
      <c r="D4929" s="11">
        <v>0</v>
      </c>
      <c r="E4929" s="11">
        <v>0</v>
      </c>
      <c r="F4929" s="11">
        <v>1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1</v>
      </c>
      <c r="Q4929" s="11">
        <v>2016031125</v>
      </c>
      <c r="R4929" s="11">
        <v>25</v>
      </c>
    </row>
    <row r="4930" spans="1:18">
      <c r="A4930" t="str">
        <f t="shared" ref="A4930:A4993" si="77">R4930&amp;"-"&amp;Q4930&amp;"-"&amp;B4930</f>
        <v>25-2016031125-20_34_05</v>
      </c>
      <c r="B4930" s="11" t="s">
        <v>3893</v>
      </c>
      <c r="C4930" s="11">
        <v>0</v>
      </c>
      <c r="D4930" s="11">
        <v>0</v>
      </c>
      <c r="E4930" s="11">
        <v>0</v>
      </c>
      <c r="F4930" s="11">
        <v>1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11">
        <v>1</v>
      </c>
      <c r="Q4930" s="11">
        <v>2016031125</v>
      </c>
      <c r="R4930" s="11">
        <v>25</v>
      </c>
    </row>
    <row r="4931" spans="1:18">
      <c r="A4931" t="str">
        <f t="shared" si="77"/>
        <v>25-2016031125-20_39_05</v>
      </c>
      <c r="B4931" s="11" t="s">
        <v>3894</v>
      </c>
      <c r="C4931" s="11">
        <v>0</v>
      </c>
      <c r="D4931" s="11">
        <v>0</v>
      </c>
      <c r="E4931" s="11">
        <v>0</v>
      </c>
      <c r="F4931" s="11">
        <v>1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1</v>
      </c>
      <c r="Q4931" s="11">
        <v>2016031125</v>
      </c>
      <c r="R4931" s="11">
        <v>25</v>
      </c>
    </row>
    <row r="4932" spans="1:18">
      <c r="A4932" t="str">
        <f t="shared" si="77"/>
        <v>25-2016031125-20_44_05</v>
      </c>
      <c r="B4932" s="11" t="s">
        <v>3895</v>
      </c>
      <c r="C4932" s="11">
        <v>0</v>
      </c>
      <c r="D4932" s="11">
        <v>0</v>
      </c>
      <c r="E4932" s="11">
        <v>0</v>
      </c>
      <c r="F4932" s="11">
        <v>0</v>
      </c>
      <c r="G4932" s="11">
        <v>0</v>
      </c>
      <c r="H4932" s="11">
        <v>0</v>
      </c>
      <c r="I4932" s="11">
        <v>0</v>
      </c>
      <c r="J4932" s="11">
        <v>0</v>
      </c>
      <c r="K4932" s="11">
        <v>0</v>
      </c>
      <c r="L4932" s="11">
        <v>0</v>
      </c>
      <c r="M4932" s="11">
        <v>0</v>
      </c>
      <c r="N4932" s="11">
        <v>1</v>
      </c>
      <c r="O4932" s="11">
        <v>0</v>
      </c>
      <c r="P4932" s="11">
        <v>0</v>
      </c>
      <c r="Q4932" s="11">
        <v>2016031125</v>
      </c>
      <c r="R4932" s="11">
        <v>25</v>
      </c>
    </row>
    <row r="4933" spans="1:18">
      <c r="A4933" t="str">
        <f t="shared" si="77"/>
        <v>25-2016031125-20_49_05</v>
      </c>
      <c r="B4933" s="11" t="s">
        <v>3896</v>
      </c>
      <c r="C4933" s="11">
        <v>0</v>
      </c>
      <c r="D4933" s="11">
        <v>1</v>
      </c>
      <c r="E4933" s="11">
        <v>1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1</v>
      </c>
      <c r="L4933" s="11">
        <v>1</v>
      </c>
      <c r="M4933" s="11">
        <v>0</v>
      </c>
      <c r="N4933" s="11">
        <v>0</v>
      </c>
      <c r="O4933" s="11">
        <v>0</v>
      </c>
      <c r="P4933" s="11">
        <v>0</v>
      </c>
      <c r="Q4933" s="11">
        <v>2016031125</v>
      </c>
      <c r="R4933" s="11">
        <v>25</v>
      </c>
    </row>
    <row r="4934" spans="1:18">
      <c r="A4934" t="str">
        <f t="shared" si="77"/>
        <v>25-2016031125-20_54_05</v>
      </c>
      <c r="B4934" s="11" t="s">
        <v>3897</v>
      </c>
      <c r="C4934" s="11">
        <v>0</v>
      </c>
      <c r="D4934" s="11">
        <v>1</v>
      </c>
      <c r="E4934" s="11">
        <v>1</v>
      </c>
      <c r="F4934" s="11">
        <v>0</v>
      </c>
      <c r="G4934" s="11">
        <v>0</v>
      </c>
      <c r="H4934" s="11">
        <v>0</v>
      </c>
      <c r="I4934" s="11">
        <v>0</v>
      </c>
      <c r="J4934" s="11">
        <v>0</v>
      </c>
      <c r="K4934" s="11">
        <v>1</v>
      </c>
      <c r="L4934" s="11">
        <v>1</v>
      </c>
      <c r="M4934" s="11">
        <v>0</v>
      </c>
      <c r="N4934" s="11">
        <v>0</v>
      </c>
      <c r="O4934" s="11">
        <v>0</v>
      </c>
      <c r="P4934" s="11">
        <v>0</v>
      </c>
      <c r="Q4934" s="11">
        <v>2016031125</v>
      </c>
      <c r="R4934" s="11">
        <v>25</v>
      </c>
    </row>
    <row r="4935" spans="1:18">
      <c r="A4935" t="str">
        <f t="shared" si="77"/>
        <v>25-2016031125-20_59_05</v>
      </c>
      <c r="B4935" s="11" t="s">
        <v>3898</v>
      </c>
      <c r="C4935" s="11">
        <v>0</v>
      </c>
      <c r="D4935" s="11">
        <v>1</v>
      </c>
      <c r="E4935" s="11">
        <v>1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1</v>
      </c>
      <c r="L4935" s="11">
        <v>1</v>
      </c>
      <c r="M4935" s="11">
        <v>0</v>
      </c>
      <c r="N4935" s="11">
        <v>0</v>
      </c>
      <c r="O4935" s="11">
        <v>0</v>
      </c>
      <c r="P4935" s="11">
        <v>0</v>
      </c>
      <c r="Q4935" s="11">
        <v>2016031125</v>
      </c>
      <c r="R4935" s="11">
        <v>25</v>
      </c>
    </row>
    <row r="4936" spans="1:18">
      <c r="A4936" t="str">
        <f t="shared" si="77"/>
        <v>25-2016031125-21_04_05</v>
      </c>
      <c r="B4936" s="11" t="s">
        <v>3899</v>
      </c>
      <c r="C4936" s="11">
        <v>0</v>
      </c>
      <c r="D4936" s="11">
        <v>0</v>
      </c>
      <c r="E4936" s="11">
        <v>0</v>
      </c>
      <c r="F4936" s="11">
        <v>1</v>
      </c>
      <c r="G4936" s="11">
        <v>0</v>
      </c>
      <c r="H4936" s="11">
        <v>0</v>
      </c>
      <c r="I4936" s="11">
        <v>0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  <c r="O4936" s="11">
        <v>0</v>
      </c>
      <c r="P4936" s="11">
        <v>1</v>
      </c>
      <c r="Q4936" s="11">
        <v>2016031125</v>
      </c>
      <c r="R4936" s="11">
        <v>25</v>
      </c>
    </row>
    <row r="4937" spans="1:18">
      <c r="A4937" t="str">
        <f t="shared" si="77"/>
        <v>25-2016031225-20_08_25</v>
      </c>
      <c r="B4937" s="11" t="s">
        <v>3900</v>
      </c>
      <c r="C4937" s="11">
        <v>1</v>
      </c>
      <c r="D4937" s="11">
        <v>1</v>
      </c>
      <c r="E4937" s="11">
        <v>1</v>
      </c>
      <c r="F4937" s="11">
        <v>0</v>
      </c>
      <c r="G4937" s="11">
        <v>0</v>
      </c>
      <c r="H4937" s="11">
        <v>0</v>
      </c>
      <c r="I4937" s="11">
        <v>0</v>
      </c>
      <c r="J4937" s="11">
        <v>1</v>
      </c>
      <c r="K4937" s="11">
        <v>1</v>
      </c>
      <c r="L4937" s="11">
        <v>1</v>
      </c>
      <c r="M4937" s="11">
        <v>0</v>
      </c>
      <c r="N4937" s="11">
        <v>0</v>
      </c>
      <c r="O4937" s="11">
        <v>0</v>
      </c>
      <c r="P4937" s="11">
        <v>0</v>
      </c>
      <c r="Q4937" s="11">
        <v>2016031225</v>
      </c>
      <c r="R4937" s="11">
        <v>25</v>
      </c>
    </row>
    <row r="4938" spans="1:18">
      <c r="A4938" t="str">
        <f t="shared" si="77"/>
        <v>25-2016031225-20_13_25</v>
      </c>
      <c r="B4938" s="11" t="s">
        <v>3902</v>
      </c>
      <c r="C4938" s="11">
        <v>0</v>
      </c>
      <c r="D4938" s="11">
        <v>0</v>
      </c>
      <c r="E4938" s="11">
        <v>0</v>
      </c>
      <c r="F4938" s="11">
        <v>0</v>
      </c>
      <c r="G4938" s="11">
        <v>0</v>
      </c>
      <c r="H4938" s="11">
        <v>0</v>
      </c>
      <c r="I4938" s="11">
        <v>0</v>
      </c>
      <c r="J4938" s="11">
        <v>0</v>
      </c>
      <c r="K4938" s="11">
        <v>0</v>
      </c>
      <c r="L4938" s="11">
        <v>0</v>
      </c>
      <c r="M4938" s="11">
        <v>0</v>
      </c>
      <c r="N4938" s="11">
        <v>1</v>
      </c>
      <c r="O4938" s="11">
        <v>0</v>
      </c>
      <c r="P4938" s="11">
        <v>0</v>
      </c>
      <c r="Q4938" s="11">
        <v>2016031225</v>
      </c>
      <c r="R4938" s="11">
        <v>25</v>
      </c>
    </row>
    <row r="4939" spans="1:18">
      <c r="A4939" t="str">
        <f t="shared" si="77"/>
        <v>25-2016031225-20_18_25</v>
      </c>
      <c r="B4939" s="11" t="s">
        <v>3903</v>
      </c>
      <c r="C4939" s="11">
        <v>0</v>
      </c>
      <c r="D4939" s="11">
        <v>0</v>
      </c>
      <c r="E4939" s="11">
        <v>0</v>
      </c>
      <c r="F4939" s="11">
        <v>1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1</v>
      </c>
      <c r="Q4939" s="11">
        <v>2016031225</v>
      </c>
      <c r="R4939" s="11">
        <v>25</v>
      </c>
    </row>
    <row r="4940" spans="1:18">
      <c r="A4940" t="str">
        <f t="shared" si="77"/>
        <v>25-2016031225-20_23_25</v>
      </c>
      <c r="B4940" s="11" t="s">
        <v>2125</v>
      </c>
      <c r="C4940" s="11">
        <v>0</v>
      </c>
      <c r="D4940" s="11">
        <v>0</v>
      </c>
      <c r="E4940" s="11">
        <v>0</v>
      </c>
      <c r="F4940" s="11">
        <v>1</v>
      </c>
      <c r="G4940" s="11">
        <v>0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  <c r="P4940" s="11">
        <v>1</v>
      </c>
      <c r="Q4940" s="11">
        <v>2016031225</v>
      </c>
      <c r="R4940" s="11">
        <v>25</v>
      </c>
    </row>
    <row r="4941" spans="1:18">
      <c r="A4941" t="str">
        <f t="shared" si="77"/>
        <v>25-2016031225-20_28_25</v>
      </c>
      <c r="B4941" s="11" t="s">
        <v>2127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1</v>
      </c>
      <c r="O4941" s="11">
        <v>0</v>
      </c>
      <c r="P4941" s="11">
        <v>0</v>
      </c>
      <c r="Q4941" s="11">
        <v>2016031225</v>
      </c>
      <c r="R4941" s="11">
        <v>25</v>
      </c>
    </row>
    <row r="4942" spans="1:18">
      <c r="A4942" t="str">
        <f t="shared" si="77"/>
        <v>25-2016031225-20_33_25</v>
      </c>
      <c r="B4942" s="11" t="s">
        <v>3904</v>
      </c>
      <c r="C4942" s="11">
        <v>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11">
        <v>0</v>
      </c>
      <c r="J4942" s="11">
        <v>0</v>
      </c>
      <c r="K4942" s="11">
        <v>0</v>
      </c>
      <c r="L4942" s="11">
        <v>0</v>
      </c>
      <c r="M4942" s="11">
        <v>0</v>
      </c>
      <c r="N4942" s="11">
        <v>1</v>
      </c>
      <c r="O4942" s="11">
        <v>0</v>
      </c>
      <c r="P4942" s="11">
        <v>0</v>
      </c>
      <c r="Q4942" s="11">
        <v>2016031225</v>
      </c>
      <c r="R4942" s="11">
        <v>25</v>
      </c>
    </row>
    <row r="4943" spans="1:18">
      <c r="A4943" t="str">
        <f t="shared" si="77"/>
        <v>25-2016031225-20_38_25</v>
      </c>
      <c r="B4943" s="11" t="s">
        <v>3905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1</v>
      </c>
      <c r="O4943" s="11">
        <v>0</v>
      </c>
      <c r="P4943" s="11">
        <v>0</v>
      </c>
      <c r="Q4943" s="11">
        <v>2016031225</v>
      </c>
      <c r="R4943" s="11">
        <v>25</v>
      </c>
    </row>
    <row r="4944" spans="1:18">
      <c r="A4944" t="str">
        <f t="shared" si="77"/>
        <v>25-2016031225-20_43_25</v>
      </c>
      <c r="B4944" s="11" t="s">
        <v>3906</v>
      </c>
      <c r="C4944" s="11">
        <v>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11">
        <v>0</v>
      </c>
      <c r="J4944" s="11">
        <v>0</v>
      </c>
      <c r="K4944" s="11">
        <v>0</v>
      </c>
      <c r="L4944" s="11">
        <v>0</v>
      </c>
      <c r="M4944" s="11">
        <v>0</v>
      </c>
      <c r="N4944" s="11">
        <v>1</v>
      </c>
      <c r="O4944" s="11">
        <v>0</v>
      </c>
      <c r="P4944" s="11">
        <v>0</v>
      </c>
      <c r="Q4944" s="11">
        <v>2016031225</v>
      </c>
      <c r="R4944" s="11">
        <v>25</v>
      </c>
    </row>
    <row r="4945" spans="1:18">
      <c r="A4945" t="str">
        <f t="shared" si="77"/>
        <v>25-2016031225-20_48_25</v>
      </c>
      <c r="B4945" s="11" t="s">
        <v>3907</v>
      </c>
      <c r="C4945" s="11">
        <v>0</v>
      </c>
      <c r="D4945" s="11">
        <v>0</v>
      </c>
      <c r="E4945" s="11">
        <v>0</v>
      </c>
      <c r="F4945" s="11">
        <v>1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1</v>
      </c>
      <c r="Q4945" s="11">
        <v>2016031225</v>
      </c>
      <c r="R4945" s="11">
        <v>25</v>
      </c>
    </row>
    <row r="4946" spans="1:18">
      <c r="A4946" t="str">
        <f t="shared" si="77"/>
        <v>25-2016031225-20_53_25</v>
      </c>
      <c r="B4946" s="11" t="s">
        <v>3908</v>
      </c>
      <c r="C4946" s="11">
        <v>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1">
        <v>1</v>
      </c>
      <c r="O4946" s="11">
        <v>0</v>
      </c>
      <c r="P4946" s="11">
        <v>0</v>
      </c>
      <c r="Q4946" s="11">
        <v>2016031225</v>
      </c>
      <c r="R4946" s="11">
        <v>25</v>
      </c>
    </row>
    <row r="4947" spans="1:18">
      <c r="A4947" t="str">
        <f t="shared" si="77"/>
        <v>25-2016031225-20_58_25</v>
      </c>
      <c r="B4947" s="11" t="s">
        <v>3909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1</v>
      </c>
      <c r="O4947" s="11">
        <v>0</v>
      </c>
      <c r="P4947" s="11">
        <v>0</v>
      </c>
      <c r="Q4947" s="11">
        <v>2016031225</v>
      </c>
      <c r="R4947" s="11">
        <v>25</v>
      </c>
    </row>
    <row r="4948" spans="1:18">
      <c r="A4948" t="str">
        <f t="shared" si="77"/>
        <v>25-2016031225-21_03_26</v>
      </c>
      <c r="B4948" s="11" t="s">
        <v>3910</v>
      </c>
      <c r="C4948" s="11">
        <v>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11">
        <v>0</v>
      </c>
      <c r="J4948" s="11">
        <v>0</v>
      </c>
      <c r="K4948" s="11">
        <v>0</v>
      </c>
      <c r="L4948" s="11">
        <v>0</v>
      </c>
      <c r="M4948" s="11">
        <v>0</v>
      </c>
      <c r="N4948" s="11">
        <v>1</v>
      </c>
      <c r="O4948" s="11">
        <v>0</v>
      </c>
      <c r="P4948" s="11">
        <v>0</v>
      </c>
      <c r="Q4948" s="11">
        <v>2016031225</v>
      </c>
      <c r="R4948" s="11">
        <v>25</v>
      </c>
    </row>
    <row r="4949" spans="1:18">
      <c r="A4949" t="str">
        <f t="shared" si="77"/>
        <v>25-2016031225-21_08_26</v>
      </c>
      <c r="B4949" s="11" t="s">
        <v>3911</v>
      </c>
      <c r="C4949" s="11">
        <v>0</v>
      </c>
      <c r="D4949" s="11">
        <v>0</v>
      </c>
      <c r="E4949" s="11">
        <v>0</v>
      </c>
      <c r="F4949" s="11">
        <v>1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1</v>
      </c>
      <c r="Q4949" s="11">
        <v>2016031225</v>
      </c>
      <c r="R4949" s="11">
        <v>25</v>
      </c>
    </row>
    <row r="4950" spans="1:18">
      <c r="A4950" t="str">
        <f t="shared" si="77"/>
        <v>25-2016031225-21_13_26</v>
      </c>
      <c r="B4950" s="11" t="s">
        <v>3912</v>
      </c>
      <c r="C4950" s="11">
        <v>0</v>
      </c>
      <c r="D4950" s="11">
        <v>0</v>
      </c>
      <c r="E4950" s="11">
        <v>0</v>
      </c>
      <c r="F4950" s="11">
        <v>1</v>
      </c>
      <c r="G4950" s="11">
        <v>0</v>
      </c>
      <c r="H4950" s="11">
        <v>0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1">
        <v>0</v>
      </c>
      <c r="O4950" s="11">
        <v>0</v>
      </c>
      <c r="P4950" s="11">
        <v>1</v>
      </c>
      <c r="Q4950" s="11">
        <v>2016031225</v>
      </c>
      <c r="R4950" s="11">
        <v>25</v>
      </c>
    </row>
    <row r="4951" spans="1:18">
      <c r="A4951" t="str">
        <f t="shared" si="77"/>
        <v>25-2016031325-19_23_28</v>
      </c>
      <c r="B4951" s="11" t="s">
        <v>3913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1</v>
      </c>
      <c r="O4951" s="11">
        <v>0</v>
      </c>
      <c r="P4951" s="11">
        <v>0</v>
      </c>
      <c r="Q4951" s="11">
        <v>2016031325</v>
      </c>
      <c r="R4951" s="11">
        <v>25</v>
      </c>
    </row>
    <row r="4952" spans="1:18">
      <c r="A4952" t="str">
        <f t="shared" si="77"/>
        <v>25-2016031325-19_28_28</v>
      </c>
      <c r="B4952" s="11" t="s">
        <v>3914</v>
      </c>
      <c r="C4952" s="11">
        <v>0</v>
      </c>
      <c r="D4952" s="11">
        <v>0</v>
      </c>
      <c r="E4952" s="11">
        <v>0</v>
      </c>
      <c r="F4952" s="11">
        <v>1</v>
      </c>
      <c r="G4952" s="11">
        <v>0</v>
      </c>
      <c r="H4952" s="11">
        <v>0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  <c r="O4952" s="11">
        <v>0</v>
      </c>
      <c r="P4952" s="11">
        <v>1</v>
      </c>
      <c r="Q4952" s="11">
        <v>2016031325</v>
      </c>
      <c r="R4952" s="11">
        <v>25</v>
      </c>
    </row>
    <row r="4953" spans="1:18">
      <c r="A4953" t="str">
        <f t="shared" si="77"/>
        <v>25-2016031325-19_33_28</v>
      </c>
      <c r="B4953" s="11" t="s">
        <v>3915</v>
      </c>
      <c r="C4953" s="11">
        <v>0</v>
      </c>
      <c r="D4953" s="11">
        <v>0</v>
      </c>
      <c r="E4953" s="11">
        <v>0</v>
      </c>
      <c r="F4953" s="11">
        <v>1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1</v>
      </c>
      <c r="Q4953" s="11">
        <v>2016031325</v>
      </c>
      <c r="R4953" s="11">
        <v>25</v>
      </c>
    </row>
    <row r="4954" spans="1:18">
      <c r="A4954" t="str">
        <f t="shared" si="77"/>
        <v>25-2016031325-19_38_28</v>
      </c>
      <c r="B4954" s="11" t="s">
        <v>3916</v>
      </c>
      <c r="C4954" s="11">
        <v>0</v>
      </c>
      <c r="D4954" s="11">
        <v>0</v>
      </c>
      <c r="E4954" s="11">
        <v>0</v>
      </c>
      <c r="F4954" s="11">
        <v>1</v>
      </c>
      <c r="G4954" s="11">
        <v>0</v>
      </c>
      <c r="H4954" s="11">
        <v>0</v>
      </c>
      <c r="I4954" s="11">
        <v>0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  <c r="O4954" s="11">
        <v>0</v>
      </c>
      <c r="P4954" s="11">
        <v>1</v>
      </c>
      <c r="Q4954" s="11">
        <v>2016031325</v>
      </c>
      <c r="R4954" s="11">
        <v>25</v>
      </c>
    </row>
    <row r="4955" spans="1:18">
      <c r="A4955" t="str">
        <f t="shared" si="77"/>
        <v>25-2016031325-19_43_28</v>
      </c>
      <c r="B4955" s="11" t="s">
        <v>3917</v>
      </c>
      <c r="C4955" s="11">
        <v>0</v>
      </c>
      <c r="D4955" s="11">
        <v>0</v>
      </c>
      <c r="E4955" s="11">
        <v>0</v>
      </c>
      <c r="F4955" s="11">
        <v>1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1</v>
      </c>
      <c r="Q4955" s="11">
        <v>2016031325</v>
      </c>
      <c r="R4955" s="11">
        <v>25</v>
      </c>
    </row>
    <row r="4956" spans="1:18">
      <c r="A4956" t="str">
        <f t="shared" si="77"/>
        <v>25-2016031325-19_48_28</v>
      </c>
      <c r="B4956" s="11" t="s">
        <v>3918</v>
      </c>
      <c r="C4956" s="11">
        <v>0</v>
      </c>
      <c r="D4956" s="11">
        <v>0</v>
      </c>
      <c r="E4956" s="11">
        <v>0</v>
      </c>
      <c r="F4956" s="11">
        <v>1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0</v>
      </c>
      <c r="M4956" s="11">
        <v>0</v>
      </c>
      <c r="N4956" s="11">
        <v>0</v>
      </c>
      <c r="O4956" s="11">
        <v>0</v>
      </c>
      <c r="P4956" s="11">
        <v>1</v>
      </c>
      <c r="Q4956" s="11">
        <v>2016031325</v>
      </c>
      <c r="R4956" s="11">
        <v>25</v>
      </c>
    </row>
    <row r="4957" spans="1:18">
      <c r="A4957" t="str">
        <f t="shared" si="77"/>
        <v>25-2016031325-19_53_28</v>
      </c>
      <c r="B4957" s="11" t="s">
        <v>3919</v>
      </c>
      <c r="C4957" s="11">
        <v>0</v>
      </c>
      <c r="D4957" s="11">
        <v>0</v>
      </c>
      <c r="E4957" s="11">
        <v>0</v>
      </c>
      <c r="F4957" s="11">
        <v>1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1</v>
      </c>
      <c r="Q4957" s="11">
        <v>2016031325</v>
      </c>
      <c r="R4957" s="11">
        <v>25</v>
      </c>
    </row>
    <row r="4958" spans="1:18">
      <c r="A4958" t="str">
        <f t="shared" si="77"/>
        <v>25-2016031325-19_58_28</v>
      </c>
      <c r="B4958" s="11" t="s">
        <v>3920</v>
      </c>
      <c r="C4958" s="11">
        <v>0</v>
      </c>
      <c r="D4958" s="11">
        <v>0</v>
      </c>
      <c r="E4958" s="11">
        <v>0</v>
      </c>
      <c r="F4958" s="11">
        <v>1</v>
      </c>
      <c r="G4958" s="11">
        <v>0</v>
      </c>
      <c r="H4958" s="11">
        <v>0</v>
      </c>
      <c r="I4958" s="11">
        <v>0</v>
      </c>
      <c r="J4958" s="11">
        <v>0</v>
      </c>
      <c r="K4958" s="11">
        <v>0</v>
      </c>
      <c r="L4958" s="11">
        <v>0</v>
      </c>
      <c r="M4958" s="11">
        <v>0</v>
      </c>
      <c r="N4958" s="11">
        <v>0</v>
      </c>
      <c r="O4958" s="11">
        <v>0</v>
      </c>
      <c r="P4958" s="11">
        <v>1</v>
      </c>
      <c r="Q4958" s="11">
        <v>2016031325</v>
      </c>
      <c r="R4958" s="11">
        <v>25</v>
      </c>
    </row>
    <row r="4959" spans="1:18">
      <c r="A4959" t="str">
        <f t="shared" si="77"/>
        <v>25-2016031325-20_03_28</v>
      </c>
      <c r="B4959" s="11" t="s">
        <v>3921</v>
      </c>
      <c r="C4959" s="11">
        <v>0</v>
      </c>
      <c r="D4959" s="11">
        <v>0</v>
      </c>
      <c r="E4959" s="11">
        <v>0</v>
      </c>
      <c r="F4959" s="11">
        <v>1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1</v>
      </c>
      <c r="Q4959" s="11">
        <v>2016031325</v>
      </c>
      <c r="R4959" s="11">
        <v>25</v>
      </c>
    </row>
    <row r="4960" spans="1:18">
      <c r="A4960" t="str">
        <f t="shared" si="77"/>
        <v>25-2016031325-20_08_28</v>
      </c>
      <c r="B4960" s="11" t="s">
        <v>3922</v>
      </c>
      <c r="C4960" s="11">
        <v>1</v>
      </c>
      <c r="D4960" s="11">
        <v>1</v>
      </c>
      <c r="E4960" s="11">
        <v>1</v>
      </c>
      <c r="F4960" s="11">
        <v>0</v>
      </c>
      <c r="G4960" s="11">
        <v>0</v>
      </c>
      <c r="H4960" s="11">
        <v>0</v>
      </c>
      <c r="I4960" s="11">
        <v>0</v>
      </c>
      <c r="J4960" s="11">
        <v>1</v>
      </c>
      <c r="K4960" s="11">
        <v>1</v>
      </c>
      <c r="L4960" s="11">
        <v>1</v>
      </c>
      <c r="M4960" s="11">
        <v>0</v>
      </c>
      <c r="N4960" s="11">
        <v>0</v>
      </c>
      <c r="O4960" s="11">
        <v>0</v>
      </c>
      <c r="P4960" s="11">
        <v>0</v>
      </c>
      <c r="Q4960" s="11">
        <v>2016031325</v>
      </c>
      <c r="R4960" s="11">
        <v>25</v>
      </c>
    </row>
    <row r="4961" spans="1:18">
      <c r="A4961" t="str">
        <f t="shared" si="77"/>
        <v>25-2016031325-20_13_28</v>
      </c>
      <c r="B4961" s="11" t="s">
        <v>3924</v>
      </c>
      <c r="C4961" s="11">
        <v>0</v>
      </c>
      <c r="D4961" s="11">
        <v>0</v>
      </c>
      <c r="E4961" s="11">
        <v>0</v>
      </c>
      <c r="F4961" s="11">
        <v>1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1</v>
      </c>
      <c r="Q4961" s="11">
        <v>2016031325</v>
      </c>
      <c r="R4961" s="11">
        <v>25</v>
      </c>
    </row>
    <row r="4962" spans="1:18">
      <c r="A4962" t="str">
        <f t="shared" si="77"/>
        <v>25-2016031325-20_18_28</v>
      </c>
      <c r="B4962" s="11" t="s">
        <v>3925</v>
      </c>
      <c r="C4962" s="11">
        <v>0</v>
      </c>
      <c r="D4962" s="11">
        <v>0</v>
      </c>
      <c r="E4962" s="11">
        <v>0</v>
      </c>
      <c r="F4962" s="11">
        <v>1</v>
      </c>
      <c r="G4962" s="11">
        <v>0</v>
      </c>
      <c r="H4962" s="11">
        <v>0</v>
      </c>
      <c r="I4962" s="11">
        <v>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11">
        <v>0</v>
      </c>
      <c r="P4962" s="11">
        <v>1</v>
      </c>
      <c r="Q4962" s="11">
        <v>2016031325</v>
      </c>
      <c r="R4962" s="11">
        <v>25</v>
      </c>
    </row>
    <row r="4963" spans="1:18">
      <c r="A4963" t="str">
        <f t="shared" si="77"/>
        <v>25-2016031325-20_23_29</v>
      </c>
      <c r="B4963" s="11" t="s">
        <v>3926</v>
      </c>
      <c r="C4963" s="11">
        <v>0</v>
      </c>
      <c r="D4963" s="11">
        <v>0</v>
      </c>
      <c r="E4963" s="11">
        <v>0</v>
      </c>
      <c r="F4963" s="11">
        <v>1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1</v>
      </c>
      <c r="Q4963" s="11">
        <v>2016031325</v>
      </c>
      <c r="R4963" s="11">
        <v>25</v>
      </c>
    </row>
    <row r="4964" spans="1:18">
      <c r="A4964" t="str">
        <f t="shared" si="77"/>
        <v>25-2016031325-20_28_29</v>
      </c>
      <c r="B4964" s="11" t="s">
        <v>3927</v>
      </c>
      <c r="C4964" s="11">
        <v>0</v>
      </c>
      <c r="D4964" s="11">
        <v>0</v>
      </c>
      <c r="E4964" s="11">
        <v>0</v>
      </c>
      <c r="F4964" s="11">
        <v>1</v>
      </c>
      <c r="G4964" s="11">
        <v>0</v>
      </c>
      <c r="H4964" s="11">
        <v>0</v>
      </c>
      <c r="I4964" s="11">
        <v>0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11">
        <v>0</v>
      </c>
      <c r="P4964" s="11">
        <v>1</v>
      </c>
      <c r="Q4964" s="11">
        <v>2016031325</v>
      </c>
      <c r="R4964" s="11">
        <v>25</v>
      </c>
    </row>
    <row r="4965" spans="1:18">
      <c r="A4965" t="str">
        <f t="shared" si="77"/>
        <v>25-2016031325-20_33_29</v>
      </c>
      <c r="B4965" s="11" t="s">
        <v>3928</v>
      </c>
      <c r="C4965" s="11">
        <v>0</v>
      </c>
      <c r="D4965" s="11">
        <v>0</v>
      </c>
      <c r="E4965" s="11">
        <v>0</v>
      </c>
      <c r="F4965" s="11">
        <v>1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1</v>
      </c>
      <c r="Q4965" s="11">
        <v>2016031325</v>
      </c>
      <c r="R4965" s="11">
        <v>25</v>
      </c>
    </row>
    <row r="4966" spans="1:18">
      <c r="A4966" t="str">
        <f t="shared" si="77"/>
        <v>25-2016031325-20_38_29</v>
      </c>
      <c r="B4966" s="11" t="s">
        <v>3929</v>
      </c>
      <c r="C4966" s="11">
        <v>0</v>
      </c>
      <c r="D4966" s="11">
        <v>0</v>
      </c>
      <c r="E4966" s="11">
        <v>0</v>
      </c>
      <c r="F4966" s="11">
        <v>1</v>
      </c>
      <c r="G4966" s="11">
        <v>0</v>
      </c>
      <c r="H4966" s="11">
        <v>0</v>
      </c>
      <c r="I4966" s="11">
        <v>0</v>
      </c>
      <c r="J4966" s="11">
        <v>0</v>
      </c>
      <c r="K4966" s="11">
        <v>0</v>
      </c>
      <c r="L4966" s="11">
        <v>0</v>
      </c>
      <c r="M4966" s="11">
        <v>0</v>
      </c>
      <c r="N4966" s="11">
        <v>0</v>
      </c>
      <c r="O4966" s="11">
        <v>0</v>
      </c>
      <c r="P4966" s="11">
        <v>1</v>
      </c>
      <c r="Q4966" s="11">
        <v>2016031325</v>
      </c>
      <c r="R4966" s="11">
        <v>25</v>
      </c>
    </row>
    <row r="4967" spans="1:18">
      <c r="A4967" t="str">
        <f t="shared" si="77"/>
        <v>25-2016031325-20_43_29</v>
      </c>
      <c r="B4967" s="11" t="s">
        <v>3930</v>
      </c>
      <c r="C4967" s="11">
        <v>0</v>
      </c>
      <c r="D4967" s="11">
        <v>0</v>
      </c>
      <c r="E4967" s="11">
        <v>0</v>
      </c>
      <c r="F4967" s="11">
        <v>1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1</v>
      </c>
      <c r="Q4967" s="11">
        <v>2016031325</v>
      </c>
      <c r="R4967" s="11">
        <v>25</v>
      </c>
    </row>
    <row r="4968" spans="1:18">
      <c r="A4968" t="str">
        <f t="shared" si="77"/>
        <v>25-2016031325-20_48_29</v>
      </c>
      <c r="B4968" s="11" t="s">
        <v>3931</v>
      </c>
      <c r="C4968" s="11">
        <v>0</v>
      </c>
      <c r="D4968" s="11">
        <v>0</v>
      </c>
      <c r="E4968" s="11">
        <v>0</v>
      </c>
      <c r="F4968" s="11">
        <v>1</v>
      </c>
      <c r="G4968" s="11">
        <v>0</v>
      </c>
      <c r="H4968" s="11">
        <v>0</v>
      </c>
      <c r="I4968" s="11">
        <v>0</v>
      </c>
      <c r="J4968" s="11">
        <v>0</v>
      </c>
      <c r="K4968" s="11">
        <v>0</v>
      </c>
      <c r="L4968" s="11">
        <v>0</v>
      </c>
      <c r="M4968" s="11">
        <v>0</v>
      </c>
      <c r="N4968" s="11">
        <v>0</v>
      </c>
      <c r="O4968" s="11">
        <v>0</v>
      </c>
      <c r="P4968" s="11">
        <v>1</v>
      </c>
      <c r="Q4968" s="11">
        <v>2016031325</v>
      </c>
      <c r="R4968" s="11">
        <v>25</v>
      </c>
    </row>
    <row r="4969" spans="1:18">
      <c r="A4969" t="str">
        <f t="shared" si="77"/>
        <v>25-2016031325-20_53_29</v>
      </c>
      <c r="B4969" s="11" t="s">
        <v>3932</v>
      </c>
      <c r="C4969" s="11">
        <v>0</v>
      </c>
      <c r="D4969" s="11">
        <v>0</v>
      </c>
      <c r="E4969" s="11">
        <v>0</v>
      </c>
      <c r="F4969" s="11">
        <v>1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1</v>
      </c>
      <c r="Q4969" s="11">
        <v>2016031325</v>
      </c>
      <c r="R4969" s="11">
        <v>25</v>
      </c>
    </row>
    <row r="4970" spans="1:18">
      <c r="A4970" t="str">
        <f t="shared" si="77"/>
        <v>25-2016031325-20_58_29</v>
      </c>
      <c r="B4970" s="11" t="s">
        <v>3933</v>
      </c>
      <c r="C4970" s="11">
        <v>0</v>
      </c>
      <c r="D4970" s="11">
        <v>0</v>
      </c>
      <c r="E4970" s="11">
        <v>0</v>
      </c>
      <c r="F4970" s="11">
        <v>1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11">
        <v>0</v>
      </c>
      <c r="P4970" s="11">
        <v>1</v>
      </c>
      <c r="Q4970" s="11">
        <v>2016031325</v>
      </c>
      <c r="R4970" s="11">
        <v>25</v>
      </c>
    </row>
    <row r="4971" spans="1:18">
      <c r="A4971" t="str">
        <f t="shared" si="77"/>
        <v>25-2016031325-21_03_29</v>
      </c>
      <c r="B4971" s="11" t="s">
        <v>3934</v>
      </c>
      <c r="C4971" s="11">
        <v>0</v>
      </c>
      <c r="D4971" s="11">
        <v>0</v>
      </c>
      <c r="E4971" s="11">
        <v>0</v>
      </c>
      <c r="F4971" s="11">
        <v>1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1</v>
      </c>
      <c r="Q4971" s="11">
        <v>2016031325</v>
      </c>
      <c r="R4971" s="11">
        <v>25</v>
      </c>
    </row>
    <row r="4972" spans="1:18">
      <c r="A4972" t="str">
        <f t="shared" si="77"/>
        <v>25-2016031325-21_08_29</v>
      </c>
      <c r="B4972" s="11" t="s">
        <v>3935</v>
      </c>
      <c r="C4972" s="11">
        <v>0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1</v>
      </c>
      <c r="O4972" s="11">
        <v>0</v>
      </c>
      <c r="P4972" s="11">
        <v>0</v>
      </c>
      <c r="Q4972" s="11">
        <v>2016031325</v>
      </c>
      <c r="R4972" s="11">
        <v>25</v>
      </c>
    </row>
    <row r="4973" spans="1:18">
      <c r="A4973" t="str">
        <f t="shared" si="77"/>
        <v>25-2016031325-21_13_30</v>
      </c>
      <c r="B4973" s="11" t="s">
        <v>3936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1</v>
      </c>
      <c r="O4973" s="11">
        <v>0</v>
      </c>
      <c r="P4973" s="11">
        <v>0</v>
      </c>
      <c r="Q4973" s="11">
        <v>2016031325</v>
      </c>
      <c r="R4973" s="11">
        <v>25</v>
      </c>
    </row>
    <row r="4974" spans="1:18">
      <c r="A4974" t="str">
        <f t="shared" si="77"/>
        <v>25-2016031325-21_18_30</v>
      </c>
      <c r="B4974" s="11" t="s">
        <v>3937</v>
      </c>
      <c r="C4974" s="11">
        <v>0</v>
      </c>
      <c r="D4974" s="11">
        <v>0</v>
      </c>
      <c r="E4974" s="11">
        <v>0</v>
      </c>
      <c r="F4974" s="11">
        <v>1</v>
      </c>
      <c r="G4974" s="11">
        <v>0</v>
      </c>
      <c r="H4974" s="11">
        <v>0</v>
      </c>
      <c r="I4974" s="11">
        <v>0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  <c r="P4974" s="11">
        <v>1</v>
      </c>
      <c r="Q4974" s="11">
        <v>2016031325</v>
      </c>
      <c r="R4974" s="11">
        <v>25</v>
      </c>
    </row>
    <row r="4975" spans="1:18">
      <c r="A4975" t="str">
        <f t="shared" si="77"/>
        <v>25-2016031325-21_23_30</v>
      </c>
      <c r="B4975" s="11" t="s">
        <v>3938</v>
      </c>
      <c r="C4975" s="11">
        <v>0</v>
      </c>
      <c r="D4975" s="11">
        <v>0</v>
      </c>
      <c r="E4975" s="11">
        <v>0</v>
      </c>
      <c r="F4975" s="11">
        <v>1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1</v>
      </c>
      <c r="Q4975" s="11">
        <v>2016031325</v>
      </c>
      <c r="R4975" s="11">
        <v>25</v>
      </c>
    </row>
    <row r="4976" spans="1:18">
      <c r="A4976" t="str">
        <f t="shared" si="77"/>
        <v>25-2016031325-21_28_30</v>
      </c>
      <c r="B4976" s="11" t="s">
        <v>3939</v>
      </c>
      <c r="C4976" s="11">
        <v>0</v>
      </c>
      <c r="D4976" s="11">
        <v>0</v>
      </c>
      <c r="E4976" s="11">
        <v>0</v>
      </c>
      <c r="F4976" s="11">
        <v>1</v>
      </c>
      <c r="G4976" s="11">
        <v>0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11">
        <v>0</v>
      </c>
      <c r="P4976" s="11">
        <v>1</v>
      </c>
      <c r="Q4976" s="11">
        <v>2016031325</v>
      </c>
      <c r="R4976" s="11">
        <v>25</v>
      </c>
    </row>
    <row r="4977" spans="1:18">
      <c r="A4977" t="str">
        <f t="shared" si="77"/>
        <v>25-2016031325-21_33_30</v>
      </c>
      <c r="B4977" s="11" t="s">
        <v>3940</v>
      </c>
      <c r="C4977" s="11">
        <v>0</v>
      </c>
      <c r="D4977" s="11">
        <v>0</v>
      </c>
      <c r="E4977" s="11">
        <v>0</v>
      </c>
      <c r="F4977" s="11">
        <v>1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1</v>
      </c>
      <c r="Q4977" s="11">
        <v>2016031325</v>
      </c>
      <c r="R4977" s="11">
        <v>25</v>
      </c>
    </row>
    <row r="4978" spans="1:18">
      <c r="A4978" t="str">
        <f t="shared" si="77"/>
        <v>25-2016031325-21_38_30</v>
      </c>
      <c r="B4978" s="11" t="s">
        <v>3941</v>
      </c>
      <c r="C4978" s="11">
        <v>0</v>
      </c>
      <c r="D4978" s="11">
        <v>0</v>
      </c>
      <c r="E4978" s="11">
        <v>0</v>
      </c>
      <c r="F4978" s="11">
        <v>1</v>
      </c>
      <c r="G4978" s="11">
        <v>0</v>
      </c>
      <c r="H4978" s="11">
        <v>0</v>
      </c>
      <c r="I4978" s="11">
        <v>0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11">
        <v>1</v>
      </c>
      <c r="Q4978" s="11">
        <v>2016031325</v>
      </c>
      <c r="R4978" s="11">
        <v>25</v>
      </c>
    </row>
    <row r="4979" spans="1:18">
      <c r="A4979" t="str">
        <f t="shared" si="77"/>
        <v>25-2016031325-21_43_30</v>
      </c>
      <c r="B4979" s="11" t="s">
        <v>3942</v>
      </c>
      <c r="C4979" s="11">
        <v>0</v>
      </c>
      <c r="D4979" s="11">
        <v>0</v>
      </c>
      <c r="E4979" s="11">
        <v>0</v>
      </c>
      <c r="F4979" s="11">
        <v>1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1</v>
      </c>
      <c r="Q4979" s="11">
        <v>2016031325</v>
      </c>
      <c r="R4979" s="11">
        <v>25</v>
      </c>
    </row>
    <row r="4980" spans="1:18">
      <c r="A4980" t="str">
        <f t="shared" si="77"/>
        <v>25-2016031325-21_48_30</v>
      </c>
      <c r="B4980" s="11" t="s">
        <v>3943</v>
      </c>
      <c r="C4980" s="11">
        <v>0</v>
      </c>
      <c r="D4980" s="11">
        <v>0</v>
      </c>
      <c r="E4980" s="11">
        <v>0</v>
      </c>
      <c r="F4980" s="11">
        <v>1</v>
      </c>
      <c r="G4980" s="11">
        <v>0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11">
        <v>0</v>
      </c>
      <c r="P4980" s="11">
        <v>1</v>
      </c>
      <c r="Q4980" s="11">
        <v>2016031325</v>
      </c>
      <c r="R4980" s="11">
        <v>25</v>
      </c>
    </row>
    <row r="4981" spans="1:18">
      <c r="A4981" t="str">
        <f t="shared" si="77"/>
        <v>25-2016031325-21_53_30</v>
      </c>
      <c r="B4981" s="11" t="s">
        <v>3944</v>
      </c>
      <c r="C4981" s="11">
        <v>0</v>
      </c>
      <c r="D4981" s="11">
        <v>0</v>
      </c>
      <c r="E4981" s="11">
        <v>0</v>
      </c>
      <c r="F4981" s="11">
        <v>1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1</v>
      </c>
      <c r="Q4981" s="11">
        <v>2016031325</v>
      </c>
      <c r="R4981" s="11">
        <v>25</v>
      </c>
    </row>
    <row r="4982" spans="1:18">
      <c r="A4982" t="str">
        <f t="shared" si="77"/>
        <v>25-2016031325-21_58_30</v>
      </c>
      <c r="B4982" s="11" t="s">
        <v>3945</v>
      </c>
      <c r="C4982" s="11">
        <v>0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11">
        <v>0</v>
      </c>
      <c r="J4982" s="11">
        <v>0</v>
      </c>
      <c r="K4982" s="11">
        <v>0</v>
      </c>
      <c r="L4982" s="11">
        <v>0</v>
      </c>
      <c r="M4982" s="11">
        <v>0</v>
      </c>
      <c r="N4982" s="11">
        <v>1</v>
      </c>
      <c r="O4982" s="11">
        <v>0</v>
      </c>
      <c r="P4982" s="11">
        <v>0</v>
      </c>
      <c r="Q4982" s="11">
        <v>2016031325</v>
      </c>
      <c r="R4982" s="11">
        <v>25</v>
      </c>
    </row>
    <row r="4983" spans="1:18">
      <c r="A4983" t="str">
        <f t="shared" si="77"/>
        <v>25-2016031325-22_03_31</v>
      </c>
      <c r="B4983" s="11" t="s">
        <v>3946</v>
      </c>
      <c r="C4983" s="11">
        <v>0</v>
      </c>
      <c r="D4983" s="11">
        <v>0</v>
      </c>
      <c r="E4983" s="11">
        <v>0</v>
      </c>
      <c r="F4983" s="11">
        <v>1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1</v>
      </c>
      <c r="Q4983" s="11">
        <v>2016031325</v>
      </c>
      <c r="R4983" s="11">
        <v>25</v>
      </c>
    </row>
    <row r="4984" spans="1:18">
      <c r="A4984" t="str">
        <f t="shared" si="77"/>
        <v>25-2016031325-22_08_31</v>
      </c>
      <c r="B4984" s="11" t="s">
        <v>3947</v>
      </c>
      <c r="C4984" s="11">
        <v>0</v>
      </c>
      <c r="D4984" s="11">
        <v>0</v>
      </c>
      <c r="E4984" s="11">
        <v>0</v>
      </c>
      <c r="F4984" s="11">
        <v>0</v>
      </c>
      <c r="G4984" s="11">
        <v>0</v>
      </c>
      <c r="H4984" s="11">
        <v>0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1">
        <v>1</v>
      </c>
      <c r="O4984" s="11">
        <v>0</v>
      </c>
      <c r="P4984" s="11">
        <v>0</v>
      </c>
      <c r="Q4984" s="11">
        <v>2016031325</v>
      </c>
      <c r="R4984" s="11">
        <v>25</v>
      </c>
    </row>
    <row r="4985" spans="1:18">
      <c r="A4985" t="str">
        <f t="shared" si="77"/>
        <v>25-2016031325-22_13_31</v>
      </c>
      <c r="B4985" s="11" t="s">
        <v>3948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1</v>
      </c>
      <c r="O4985" s="11">
        <v>0</v>
      </c>
      <c r="P4985" s="11">
        <v>0</v>
      </c>
      <c r="Q4985" s="11">
        <v>2016031325</v>
      </c>
      <c r="R4985" s="11">
        <v>25</v>
      </c>
    </row>
    <row r="4986" spans="1:18">
      <c r="A4986" t="str">
        <f t="shared" si="77"/>
        <v>25-2016031325-22_18_31</v>
      </c>
      <c r="B4986" s="11" t="s">
        <v>3949</v>
      </c>
      <c r="C4986" s="11">
        <v>0</v>
      </c>
      <c r="D4986" s="11">
        <v>0</v>
      </c>
      <c r="E4986" s="11">
        <v>0</v>
      </c>
      <c r="F4986" s="11">
        <v>0</v>
      </c>
      <c r="G4986" s="11">
        <v>0</v>
      </c>
      <c r="H4986" s="11">
        <v>0</v>
      </c>
      <c r="I4986" s="11">
        <v>0</v>
      </c>
      <c r="J4986" s="11">
        <v>0</v>
      </c>
      <c r="K4986" s="11">
        <v>0</v>
      </c>
      <c r="L4986" s="11">
        <v>0</v>
      </c>
      <c r="M4986" s="11">
        <v>0</v>
      </c>
      <c r="N4986" s="11">
        <v>1</v>
      </c>
      <c r="O4986" s="11">
        <v>0</v>
      </c>
      <c r="P4986" s="11">
        <v>0</v>
      </c>
      <c r="Q4986" s="11">
        <v>2016031325</v>
      </c>
      <c r="R4986" s="11">
        <v>25</v>
      </c>
    </row>
    <row r="4987" spans="1:18">
      <c r="A4987" t="str">
        <f t="shared" si="77"/>
        <v>25-2016031325-22_23_31</v>
      </c>
      <c r="B4987" s="11" t="s">
        <v>3358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1</v>
      </c>
      <c r="O4987" s="11">
        <v>0</v>
      </c>
      <c r="P4987" s="11">
        <v>0</v>
      </c>
      <c r="Q4987" s="11">
        <v>2016031325</v>
      </c>
      <c r="R4987" s="11">
        <v>25</v>
      </c>
    </row>
    <row r="4988" spans="1:18">
      <c r="A4988" t="str">
        <f t="shared" si="77"/>
        <v>25-2016031325-22_28_31</v>
      </c>
      <c r="B4988" s="11" t="s">
        <v>3359</v>
      </c>
      <c r="C4988" s="11">
        <v>0</v>
      </c>
      <c r="D4988" s="11">
        <v>0</v>
      </c>
      <c r="E4988" s="11">
        <v>0</v>
      </c>
      <c r="F4988" s="11">
        <v>1</v>
      </c>
      <c r="G4988" s="11">
        <v>0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11">
        <v>0</v>
      </c>
      <c r="P4988" s="11">
        <v>1</v>
      </c>
      <c r="Q4988" s="11">
        <v>2016031325</v>
      </c>
      <c r="R4988" s="11">
        <v>25</v>
      </c>
    </row>
    <row r="4989" spans="1:18">
      <c r="A4989" t="str">
        <f t="shared" si="77"/>
        <v>25-2016031325-22_33_31</v>
      </c>
      <c r="B4989" s="11" t="s">
        <v>3361</v>
      </c>
      <c r="C4989" s="11">
        <v>0</v>
      </c>
      <c r="D4989" s="11">
        <v>0</v>
      </c>
      <c r="E4989" s="11">
        <v>0</v>
      </c>
      <c r="F4989" s="11">
        <v>1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1</v>
      </c>
      <c r="Q4989" s="11">
        <v>2016031325</v>
      </c>
      <c r="R4989" s="11">
        <v>25</v>
      </c>
    </row>
    <row r="4990" spans="1:18">
      <c r="A4990" t="str">
        <f t="shared" si="77"/>
        <v>25-2016031425-13_35_27</v>
      </c>
      <c r="B4990" s="11" t="s">
        <v>1161</v>
      </c>
      <c r="C4990" s="11">
        <v>0</v>
      </c>
      <c r="D4990" s="11">
        <v>0</v>
      </c>
      <c r="E4990" s="11">
        <v>0</v>
      </c>
      <c r="F4990" s="11">
        <v>1</v>
      </c>
      <c r="G4990" s="11">
        <v>0</v>
      </c>
      <c r="H4990" s="11">
        <v>0</v>
      </c>
      <c r="I4990" s="11">
        <v>0</v>
      </c>
      <c r="J4990" s="11">
        <v>0</v>
      </c>
      <c r="K4990" s="11">
        <v>0</v>
      </c>
      <c r="L4990" s="11">
        <v>0</v>
      </c>
      <c r="M4990" s="11">
        <v>0</v>
      </c>
      <c r="N4990" s="11">
        <v>0</v>
      </c>
      <c r="O4990" s="11">
        <v>0</v>
      </c>
      <c r="P4990" s="11">
        <v>1</v>
      </c>
      <c r="Q4990" s="11">
        <v>2016031425</v>
      </c>
      <c r="R4990" s="11">
        <v>25</v>
      </c>
    </row>
    <row r="4991" spans="1:18">
      <c r="A4991" t="str">
        <f t="shared" si="77"/>
        <v>25-2016031425-13_40_26</v>
      </c>
      <c r="B4991" s="11" t="s">
        <v>3950</v>
      </c>
      <c r="C4991" s="11">
        <v>0</v>
      </c>
      <c r="D4991" s="11">
        <v>0</v>
      </c>
      <c r="E4991" s="11">
        <v>0</v>
      </c>
      <c r="F4991" s="11">
        <v>1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1</v>
      </c>
      <c r="Q4991" s="11">
        <v>2016031425</v>
      </c>
      <c r="R4991" s="11">
        <v>25</v>
      </c>
    </row>
    <row r="4992" spans="1:18">
      <c r="A4992" t="str">
        <f t="shared" si="77"/>
        <v>25-2016031425-13_45_26</v>
      </c>
      <c r="B4992" s="11" t="s">
        <v>3951</v>
      </c>
      <c r="C4992" s="11">
        <v>0</v>
      </c>
      <c r="D4992" s="11">
        <v>0</v>
      </c>
      <c r="E4992" s="11">
        <v>0</v>
      </c>
      <c r="F4992" s="11">
        <v>1</v>
      </c>
      <c r="G4992" s="11">
        <v>0</v>
      </c>
      <c r="H4992" s="11">
        <v>0</v>
      </c>
      <c r="I4992" s="11">
        <v>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11">
        <v>0</v>
      </c>
      <c r="P4992" s="11">
        <v>1</v>
      </c>
      <c r="Q4992" s="11">
        <v>2016031425</v>
      </c>
      <c r="R4992" s="11">
        <v>25</v>
      </c>
    </row>
    <row r="4993" spans="1:18">
      <c r="A4993" t="str">
        <f t="shared" si="77"/>
        <v>25-2016031425-13_50_26</v>
      </c>
      <c r="B4993" s="11" t="s">
        <v>1164</v>
      </c>
      <c r="C4993" s="11">
        <v>0</v>
      </c>
      <c r="D4993" s="11">
        <v>0</v>
      </c>
      <c r="E4993" s="11">
        <v>0</v>
      </c>
      <c r="F4993" s="11">
        <v>1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1</v>
      </c>
      <c r="Q4993" s="11">
        <v>2016031425</v>
      </c>
      <c r="R4993" s="11">
        <v>25</v>
      </c>
    </row>
    <row r="4994" spans="1:18">
      <c r="A4994" t="str">
        <f t="shared" ref="A4994:A5057" si="78">R4994&amp;"-"&amp;Q4994&amp;"-"&amp;B4994</f>
        <v>25-2016031425-13_55_26</v>
      </c>
      <c r="B4994" s="11" t="s">
        <v>1165</v>
      </c>
      <c r="C4994" s="11">
        <v>0</v>
      </c>
      <c r="D4994" s="11">
        <v>0</v>
      </c>
      <c r="E4994" s="11">
        <v>0</v>
      </c>
      <c r="F4994" s="11">
        <v>1</v>
      </c>
      <c r="G4994" s="11">
        <v>0</v>
      </c>
      <c r="H4994" s="11">
        <v>0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  <c r="O4994" s="11">
        <v>0</v>
      </c>
      <c r="P4994" s="11">
        <v>1</v>
      </c>
      <c r="Q4994" s="11">
        <v>2016031425</v>
      </c>
      <c r="R4994" s="11">
        <v>25</v>
      </c>
    </row>
    <row r="4995" spans="1:18">
      <c r="A4995" t="str">
        <f t="shared" si="78"/>
        <v>25-2016031425-14_00_26</v>
      </c>
      <c r="B4995" s="11" t="s">
        <v>1166</v>
      </c>
      <c r="C4995" s="11">
        <v>0</v>
      </c>
      <c r="D4995" s="11">
        <v>0</v>
      </c>
      <c r="E4995" s="11">
        <v>0</v>
      </c>
      <c r="F4995" s="11">
        <v>1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1</v>
      </c>
      <c r="Q4995" s="11">
        <v>2016031425</v>
      </c>
      <c r="R4995" s="11">
        <v>25</v>
      </c>
    </row>
    <row r="4996" spans="1:18">
      <c r="A4996" t="str">
        <f t="shared" si="78"/>
        <v>25-2016031425-14_05_26</v>
      </c>
      <c r="B4996" s="11" t="s">
        <v>1167</v>
      </c>
      <c r="C4996" s="11">
        <v>0</v>
      </c>
      <c r="D4996" s="11">
        <v>0</v>
      </c>
      <c r="E4996" s="11">
        <v>0</v>
      </c>
      <c r="F4996" s="11">
        <v>1</v>
      </c>
      <c r="G4996" s="11">
        <v>0</v>
      </c>
      <c r="H4996" s="11">
        <v>0</v>
      </c>
      <c r="I4996" s="11">
        <v>0</v>
      </c>
      <c r="J4996" s="11">
        <v>0</v>
      </c>
      <c r="K4996" s="11">
        <v>0</v>
      </c>
      <c r="L4996" s="11">
        <v>0</v>
      </c>
      <c r="M4996" s="11">
        <v>0</v>
      </c>
      <c r="N4996" s="11">
        <v>0</v>
      </c>
      <c r="O4996" s="11">
        <v>0</v>
      </c>
      <c r="P4996" s="11">
        <v>1</v>
      </c>
      <c r="Q4996" s="11">
        <v>2016031425</v>
      </c>
      <c r="R4996" s="11">
        <v>25</v>
      </c>
    </row>
    <row r="4997" spans="1:18">
      <c r="A4997" t="str">
        <f t="shared" si="78"/>
        <v>25-2016031425-14_10_27</v>
      </c>
      <c r="B4997" s="11" t="s">
        <v>1842</v>
      </c>
      <c r="C4997" s="11">
        <v>0</v>
      </c>
      <c r="D4997" s="11">
        <v>0</v>
      </c>
      <c r="E4997" s="11">
        <v>0</v>
      </c>
      <c r="F4997" s="11">
        <v>1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1</v>
      </c>
      <c r="Q4997" s="11">
        <v>2016031425</v>
      </c>
      <c r="R4997" s="11">
        <v>25</v>
      </c>
    </row>
    <row r="4998" spans="1:18">
      <c r="A4998" t="str">
        <f t="shared" si="78"/>
        <v>25-2016031425-14_15_27</v>
      </c>
      <c r="B4998" s="11" t="s">
        <v>1843</v>
      </c>
      <c r="C4998" s="11">
        <v>0</v>
      </c>
      <c r="D4998" s="11">
        <v>0</v>
      </c>
      <c r="E4998" s="11">
        <v>0</v>
      </c>
      <c r="F4998" s="11">
        <v>1</v>
      </c>
      <c r="G4998" s="11">
        <v>0</v>
      </c>
      <c r="H4998" s="11">
        <v>0</v>
      </c>
      <c r="I4998" s="11">
        <v>0</v>
      </c>
      <c r="J4998" s="11">
        <v>0</v>
      </c>
      <c r="K4998" s="11">
        <v>0</v>
      </c>
      <c r="L4998" s="11">
        <v>0</v>
      </c>
      <c r="M4998" s="11">
        <v>0</v>
      </c>
      <c r="N4998" s="11">
        <v>0</v>
      </c>
      <c r="O4998" s="11">
        <v>0</v>
      </c>
      <c r="P4998" s="11">
        <v>1</v>
      </c>
      <c r="Q4998" s="11">
        <v>2016031425</v>
      </c>
      <c r="R4998" s="11">
        <v>25</v>
      </c>
    </row>
    <row r="4999" spans="1:18">
      <c r="A4999" t="str">
        <f t="shared" si="78"/>
        <v>25-2016031425-16_09_25</v>
      </c>
      <c r="B4999" s="11" t="s">
        <v>3952</v>
      </c>
      <c r="C4999" s="11">
        <v>0</v>
      </c>
      <c r="D4999" s="11">
        <v>0</v>
      </c>
      <c r="E4999" s="11">
        <v>0</v>
      </c>
      <c r="F4999" s="11">
        <v>1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1</v>
      </c>
      <c r="Q4999" s="11">
        <v>2016031425</v>
      </c>
      <c r="R4999" s="11">
        <v>25</v>
      </c>
    </row>
    <row r="5000" spans="1:18">
      <c r="A5000" t="str">
        <f t="shared" si="78"/>
        <v>25-2016031425-16_14_26</v>
      </c>
      <c r="B5000" s="11" t="s">
        <v>5819</v>
      </c>
      <c r="C5000" s="11">
        <v>0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1">
        <v>0</v>
      </c>
      <c r="O5000" s="11">
        <v>1</v>
      </c>
      <c r="P5000" s="11">
        <v>0</v>
      </c>
      <c r="Q5000" s="11">
        <v>2016031425</v>
      </c>
      <c r="R5000" s="11">
        <v>25</v>
      </c>
    </row>
    <row r="5001" spans="1:18">
      <c r="A5001" t="str">
        <f t="shared" si="78"/>
        <v>25-2016031425-16_19_26</v>
      </c>
      <c r="B5001" s="11" t="s">
        <v>5820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1</v>
      </c>
      <c r="P5001" s="11">
        <v>0</v>
      </c>
      <c r="Q5001" s="11">
        <v>2016031425</v>
      </c>
      <c r="R5001" s="11">
        <v>25</v>
      </c>
    </row>
    <row r="5002" spans="1:18">
      <c r="A5002" t="str">
        <f t="shared" si="78"/>
        <v>25-2016031425-16_24_26</v>
      </c>
      <c r="B5002" s="11" t="s">
        <v>5821</v>
      </c>
      <c r="C5002" s="11">
        <v>0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11">
        <v>0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  <c r="O5002" s="11">
        <v>1</v>
      </c>
      <c r="P5002" s="11">
        <v>0</v>
      </c>
      <c r="Q5002" s="11">
        <v>2016031425</v>
      </c>
      <c r="R5002" s="11">
        <v>25</v>
      </c>
    </row>
    <row r="5003" spans="1:18">
      <c r="A5003" t="str">
        <f t="shared" si="78"/>
        <v>25-2016031425-16_29_26</v>
      </c>
      <c r="B5003" s="11" t="s">
        <v>3953</v>
      </c>
      <c r="C5003" s="11">
        <v>0</v>
      </c>
      <c r="D5003" s="11">
        <v>0</v>
      </c>
      <c r="E5003" s="11">
        <v>0</v>
      </c>
      <c r="F5003" s="11">
        <v>1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1</v>
      </c>
      <c r="Q5003" s="11">
        <v>2016031425</v>
      </c>
      <c r="R5003" s="11">
        <v>25</v>
      </c>
    </row>
    <row r="5004" spans="1:18">
      <c r="A5004" t="str">
        <f t="shared" si="78"/>
        <v>25-2016031425-16_34_26</v>
      </c>
      <c r="B5004" s="11" t="s">
        <v>5822</v>
      </c>
      <c r="C5004" s="11">
        <v>0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11">
        <v>0</v>
      </c>
      <c r="J5004" s="11">
        <v>0</v>
      </c>
      <c r="K5004" s="11">
        <v>0</v>
      </c>
      <c r="L5004" s="11">
        <v>0</v>
      </c>
      <c r="M5004" s="11">
        <v>0</v>
      </c>
      <c r="N5004" s="11">
        <v>0</v>
      </c>
      <c r="O5004" s="11">
        <v>1</v>
      </c>
      <c r="P5004" s="11">
        <v>0</v>
      </c>
      <c r="Q5004" s="11">
        <v>2016031425</v>
      </c>
      <c r="R5004" s="11">
        <v>25</v>
      </c>
    </row>
    <row r="5005" spans="1:18">
      <c r="A5005" t="str">
        <f t="shared" si="78"/>
        <v>25-2016031425-16_39_26</v>
      </c>
      <c r="B5005" s="11" t="s">
        <v>3954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1</v>
      </c>
      <c r="N5005" s="11">
        <v>0</v>
      </c>
      <c r="O5005" s="11">
        <v>0</v>
      </c>
      <c r="P5005" s="11">
        <v>1</v>
      </c>
      <c r="Q5005" s="11">
        <v>2016031425</v>
      </c>
      <c r="R5005" s="11">
        <v>25</v>
      </c>
    </row>
    <row r="5006" spans="1:18">
      <c r="A5006" t="str">
        <f t="shared" si="78"/>
        <v>25-2016031425-16_44_26</v>
      </c>
      <c r="B5006" s="11" t="s">
        <v>5823</v>
      </c>
      <c r="C5006" s="11">
        <v>0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11">
        <v>0</v>
      </c>
      <c r="J5006" s="11">
        <v>0</v>
      </c>
      <c r="K5006" s="11">
        <v>0</v>
      </c>
      <c r="L5006" s="11">
        <v>0</v>
      </c>
      <c r="M5006" s="11">
        <v>0</v>
      </c>
      <c r="N5006" s="11">
        <v>0</v>
      </c>
      <c r="O5006" s="11">
        <v>1</v>
      </c>
      <c r="P5006" s="11">
        <v>0</v>
      </c>
      <c r="Q5006" s="11">
        <v>2016031425</v>
      </c>
      <c r="R5006" s="11">
        <v>25</v>
      </c>
    </row>
    <row r="5007" spans="1:18">
      <c r="A5007" t="str">
        <f t="shared" si="78"/>
        <v>25-2016031425-16_49_26</v>
      </c>
      <c r="B5007" s="11" t="s">
        <v>5824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1</v>
      </c>
      <c r="P5007" s="11">
        <v>0</v>
      </c>
      <c r="Q5007" s="11">
        <v>2016031425</v>
      </c>
      <c r="R5007" s="11">
        <v>25</v>
      </c>
    </row>
    <row r="5008" spans="1:18">
      <c r="A5008" t="str">
        <f t="shared" si="78"/>
        <v>25-2016031425-16_54_26</v>
      </c>
      <c r="B5008" s="11" t="s">
        <v>5825</v>
      </c>
      <c r="C5008" s="11">
        <v>0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11">
        <v>0</v>
      </c>
      <c r="J5008" s="11">
        <v>0</v>
      </c>
      <c r="K5008" s="11">
        <v>0</v>
      </c>
      <c r="L5008" s="11">
        <v>0</v>
      </c>
      <c r="M5008" s="11">
        <v>0</v>
      </c>
      <c r="N5008" s="11">
        <v>0</v>
      </c>
      <c r="O5008" s="11">
        <v>1</v>
      </c>
      <c r="P5008" s="11">
        <v>0</v>
      </c>
      <c r="Q5008" s="11">
        <v>2016031425</v>
      </c>
      <c r="R5008" s="11">
        <v>25</v>
      </c>
    </row>
    <row r="5009" spans="1:18">
      <c r="A5009" t="str">
        <f t="shared" si="78"/>
        <v>25-2016031425-16_59_26</v>
      </c>
      <c r="B5009" s="11" t="s">
        <v>5826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1</v>
      </c>
      <c r="P5009" s="11">
        <v>0</v>
      </c>
      <c r="Q5009" s="11">
        <v>2016031425</v>
      </c>
      <c r="R5009" s="11">
        <v>25</v>
      </c>
    </row>
    <row r="5010" spans="1:18">
      <c r="A5010" t="str">
        <f t="shared" si="78"/>
        <v>25-2016031425-17_04_26</v>
      </c>
      <c r="B5010" s="11" t="s">
        <v>5827</v>
      </c>
      <c r="C5010" s="11">
        <v>0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11">
        <v>1</v>
      </c>
      <c r="P5010" s="11">
        <v>0</v>
      </c>
      <c r="Q5010" s="11">
        <v>2016031425</v>
      </c>
      <c r="R5010" s="11">
        <v>25</v>
      </c>
    </row>
    <row r="5011" spans="1:18">
      <c r="A5011" t="str">
        <f t="shared" si="78"/>
        <v>25-2016031425-17_09_26</v>
      </c>
      <c r="B5011" s="11" t="s">
        <v>5828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1</v>
      </c>
      <c r="P5011" s="11">
        <v>0</v>
      </c>
      <c r="Q5011" s="11">
        <v>2016031425</v>
      </c>
      <c r="R5011" s="11">
        <v>25</v>
      </c>
    </row>
    <row r="5012" spans="1:18">
      <c r="A5012" t="str">
        <f t="shared" si="78"/>
        <v>25-2016031425-17_14_26</v>
      </c>
      <c r="B5012" s="11" t="s">
        <v>5829</v>
      </c>
      <c r="C5012" s="11">
        <v>0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  <c r="O5012" s="11">
        <v>1</v>
      </c>
      <c r="P5012" s="11">
        <v>0</v>
      </c>
      <c r="Q5012" s="11">
        <v>2016031425</v>
      </c>
      <c r="R5012" s="11">
        <v>25</v>
      </c>
    </row>
    <row r="5013" spans="1:18">
      <c r="A5013" t="str">
        <f t="shared" si="78"/>
        <v>25-2016031425-17_19_27</v>
      </c>
      <c r="B5013" s="11" t="s">
        <v>5830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1</v>
      </c>
      <c r="P5013" s="11">
        <v>0</v>
      </c>
      <c r="Q5013" s="11">
        <v>2016031425</v>
      </c>
      <c r="R5013" s="11">
        <v>25</v>
      </c>
    </row>
    <row r="5014" spans="1:18">
      <c r="A5014" t="str">
        <f t="shared" si="78"/>
        <v>25-2016031425-17_24_27</v>
      </c>
      <c r="B5014" s="11" t="s">
        <v>5831</v>
      </c>
      <c r="C5014" s="11">
        <v>0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11">
        <v>0</v>
      </c>
      <c r="J5014" s="11">
        <v>0</v>
      </c>
      <c r="K5014" s="11">
        <v>0</v>
      </c>
      <c r="L5014" s="11">
        <v>0</v>
      </c>
      <c r="M5014" s="11">
        <v>0</v>
      </c>
      <c r="N5014" s="11">
        <v>0</v>
      </c>
      <c r="O5014" s="11">
        <v>1</v>
      </c>
      <c r="P5014" s="11">
        <v>0</v>
      </c>
      <c r="Q5014" s="11">
        <v>2016031425</v>
      </c>
      <c r="R5014" s="11">
        <v>25</v>
      </c>
    </row>
    <row r="5015" spans="1:18">
      <c r="A5015" t="str">
        <f t="shared" si="78"/>
        <v>25-2016031425-17_29_27</v>
      </c>
      <c r="B5015" s="11" t="s">
        <v>3955</v>
      </c>
      <c r="C5015" s="11">
        <v>0</v>
      </c>
      <c r="D5015" s="11">
        <v>0</v>
      </c>
      <c r="E5015" s="11">
        <v>0</v>
      </c>
      <c r="F5015" s="11">
        <v>1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1</v>
      </c>
      <c r="Q5015" s="11">
        <v>2016031425</v>
      </c>
      <c r="R5015" s="11">
        <v>25</v>
      </c>
    </row>
    <row r="5016" spans="1:18">
      <c r="A5016" t="str">
        <f t="shared" si="78"/>
        <v>25-2016031425-17_34_27</v>
      </c>
      <c r="B5016" s="11" t="s">
        <v>5832</v>
      </c>
      <c r="C5016" s="11">
        <v>0</v>
      </c>
      <c r="D5016" s="11">
        <v>0</v>
      </c>
      <c r="E5016" s="11">
        <v>0</v>
      </c>
      <c r="F5016" s="11">
        <v>0</v>
      </c>
      <c r="G5016" s="11">
        <v>0</v>
      </c>
      <c r="H5016" s="11">
        <v>0</v>
      </c>
      <c r="I5016" s="11">
        <v>0</v>
      </c>
      <c r="J5016" s="11">
        <v>0</v>
      </c>
      <c r="K5016" s="11">
        <v>0</v>
      </c>
      <c r="L5016" s="11">
        <v>0</v>
      </c>
      <c r="M5016" s="11">
        <v>0</v>
      </c>
      <c r="N5016" s="11">
        <v>0</v>
      </c>
      <c r="O5016" s="11">
        <v>1</v>
      </c>
      <c r="P5016" s="11">
        <v>0</v>
      </c>
      <c r="Q5016" s="11">
        <v>2016031425</v>
      </c>
      <c r="R5016" s="11">
        <v>25</v>
      </c>
    </row>
    <row r="5017" spans="1:18">
      <c r="A5017" t="str">
        <f t="shared" si="78"/>
        <v>25-2016031425-17_39_27</v>
      </c>
      <c r="B5017" s="11" t="s">
        <v>5833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1</v>
      </c>
      <c r="P5017" s="11">
        <v>0</v>
      </c>
      <c r="Q5017" s="11">
        <v>2016031425</v>
      </c>
      <c r="R5017" s="11">
        <v>25</v>
      </c>
    </row>
    <row r="5018" spans="1:18">
      <c r="A5018" t="str">
        <f t="shared" si="78"/>
        <v>25-2016031425-17_44_27</v>
      </c>
      <c r="B5018" s="11" t="s">
        <v>5834</v>
      </c>
      <c r="C5018" s="11">
        <v>0</v>
      </c>
      <c r="D5018" s="11">
        <v>0</v>
      </c>
      <c r="E5018" s="11">
        <v>0</v>
      </c>
      <c r="F5018" s="11">
        <v>0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</v>
      </c>
      <c r="O5018" s="11">
        <v>1</v>
      </c>
      <c r="P5018" s="11">
        <v>0</v>
      </c>
      <c r="Q5018" s="11">
        <v>2016031425</v>
      </c>
      <c r="R5018" s="11">
        <v>25</v>
      </c>
    </row>
    <row r="5019" spans="1:18">
      <c r="A5019" t="str">
        <f t="shared" si="78"/>
        <v>25-2016031425-17_49_27</v>
      </c>
      <c r="B5019" s="11" t="s">
        <v>5835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1</v>
      </c>
      <c r="P5019" s="11">
        <v>0</v>
      </c>
      <c r="Q5019" s="11">
        <v>2016031425</v>
      </c>
      <c r="R5019" s="11">
        <v>25</v>
      </c>
    </row>
    <row r="5020" spans="1:18">
      <c r="A5020" t="str">
        <f t="shared" si="78"/>
        <v>25-2016031425-17_54_27</v>
      </c>
      <c r="B5020" s="11" t="s">
        <v>5836</v>
      </c>
      <c r="C5020" s="11">
        <v>0</v>
      </c>
      <c r="D5020" s="11">
        <v>0</v>
      </c>
      <c r="E5020" s="11">
        <v>0</v>
      </c>
      <c r="F5020" s="11">
        <v>0</v>
      </c>
      <c r="G5020" s="11">
        <v>0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1</v>
      </c>
      <c r="P5020" s="11">
        <v>0</v>
      </c>
      <c r="Q5020" s="11">
        <v>2016031425</v>
      </c>
      <c r="R5020" s="11">
        <v>25</v>
      </c>
    </row>
    <row r="5021" spans="1:18">
      <c r="A5021" t="str">
        <f t="shared" si="78"/>
        <v>25-2016031425-17_59_27</v>
      </c>
      <c r="B5021" s="11" t="s">
        <v>5837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1</v>
      </c>
      <c r="P5021" s="11">
        <v>0</v>
      </c>
      <c r="Q5021" s="11">
        <v>2016031425</v>
      </c>
      <c r="R5021" s="11">
        <v>25</v>
      </c>
    </row>
    <row r="5022" spans="1:18">
      <c r="A5022" t="str">
        <f t="shared" si="78"/>
        <v>25-2016031425-18_04_27</v>
      </c>
      <c r="B5022" s="11" t="s">
        <v>5838</v>
      </c>
      <c r="C5022" s="11">
        <v>0</v>
      </c>
      <c r="D5022" s="11">
        <v>0</v>
      </c>
      <c r="E5022" s="11">
        <v>0</v>
      </c>
      <c r="F5022" s="11">
        <v>0</v>
      </c>
      <c r="G5022" s="11">
        <v>0</v>
      </c>
      <c r="H5022" s="11">
        <v>0</v>
      </c>
      <c r="I5022" s="11">
        <v>0</v>
      </c>
      <c r="J5022" s="11">
        <v>0</v>
      </c>
      <c r="K5022" s="11">
        <v>0</v>
      </c>
      <c r="L5022" s="11">
        <v>0</v>
      </c>
      <c r="M5022" s="11">
        <v>0</v>
      </c>
      <c r="N5022" s="11">
        <v>0</v>
      </c>
      <c r="O5022" s="11">
        <v>1</v>
      </c>
      <c r="P5022" s="11">
        <v>0</v>
      </c>
      <c r="Q5022" s="11">
        <v>2016031425</v>
      </c>
      <c r="R5022" s="11">
        <v>25</v>
      </c>
    </row>
    <row r="5023" spans="1:18">
      <c r="A5023" t="str">
        <f t="shared" si="78"/>
        <v>25-2016031425-18_09_27</v>
      </c>
      <c r="B5023" s="11" t="s">
        <v>5839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1</v>
      </c>
      <c r="P5023" s="11">
        <v>0</v>
      </c>
      <c r="Q5023" s="11">
        <v>2016031425</v>
      </c>
      <c r="R5023" s="11">
        <v>25</v>
      </c>
    </row>
    <row r="5024" spans="1:18">
      <c r="A5024" t="str">
        <f t="shared" si="78"/>
        <v>25-2016031425-18_14_27</v>
      </c>
      <c r="B5024" s="11" t="s">
        <v>5840</v>
      </c>
      <c r="C5024" s="11">
        <v>0</v>
      </c>
      <c r="D5024" s="11">
        <v>0</v>
      </c>
      <c r="E5024" s="11">
        <v>0</v>
      </c>
      <c r="F5024" s="11">
        <v>0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</v>
      </c>
      <c r="O5024" s="11">
        <v>1</v>
      </c>
      <c r="P5024" s="11">
        <v>0</v>
      </c>
      <c r="Q5024" s="11">
        <v>2016031425</v>
      </c>
      <c r="R5024" s="11">
        <v>25</v>
      </c>
    </row>
    <row r="5025" spans="1:18">
      <c r="A5025" t="str">
        <f t="shared" si="78"/>
        <v>25-2016031425-18_19_27</v>
      </c>
      <c r="B5025" s="11" t="s">
        <v>5841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1</v>
      </c>
      <c r="P5025" s="11">
        <v>0</v>
      </c>
      <c r="Q5025" s="11">
        <v>2016031425</v>
      </c>
      <c r="R5025" s="11">
        <v>25</v>
      </c>
    </row>
    <row r="5026" spans="1:18">
      <c r="A5026" t="str">
        <f t="shared" si="78"/>
        <v>25-2016031425-18_24_28</v>
      </c>
      <c r="B5026" s="11" t="s">
        <v>5842</v>
      </c>
      <c r="C5026" s="11">
        <v>0</v>
      </c>
      <c r="D5026" s="11">
        <v>0</v>
      </c>
      <c r="E5026" s="11">
        <v>0</v>
      </c>
      <c r="F5026" s="11">
        <v>0</v>
      </c>
      <c r="G5026" s="11">
        <v>0</v>
      </c>
      <c r="H5026" s="11">
        <v>0</v>
      </c>
      <c r="I5026" s="11">
        <v>0</v>
      </c>
      <c r="J5026" s="11">
        <v>0</v>
      </c>
      <c r="K5026" s="11">
        <v>0</v>
      </c>
      <c r="L5026" s="11">
        <v>0</v>
      </c>
      <c r="M5026" s="11">
        <v>0</v>
      </c>
      <c r="N5026" s="11">
        <v>0</v>
      </c>
      <c r="O5026" s="11">
        <v>1</v>
      </c>
      <c r="P5026" s="11">
        <v>0</v>
      </c>
      <c r="Q5026" s="11">
        <v>2016031425</v>
      </c>
      <c r="R5026" s="11">
        <v>25</v>
      </c>
    </row>
    <row r="5027" spans="1:18">
      <c r="A5027" t="str">
        <f t="shared" si="78"/>
        <v>25-2016031425-18_29_28</v>
      </c>
      <c r="B5027" s="11" t="s">
        <v>5843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1</v>
      </c>
      <c r="P5027" s="11">
        <v>0</v>
      </c>
      <c r="Q5027" s="11">
        <v>2016031425</v>
      </c>
      <c r="R5027" s="11">
        <v>25</v>
      </c>
    </row>
    <row r="5028" spans="1:18">
      <c r="A5028" t="str">
        <f t="shared" si="78"/>
        <v>25-2016031425-18_34_28</v>
      </c>
      <c r="B5028" s="11" t="s">
        <v>5844</v>
      </c>
      <c r="C5028" s="11">
        <v>0</v>
      </c>
      <c r="D5028" s="11">
        <v>0</v>
      </c>
      <c r="E5028" s="11">
        <v>0</v>
      </c>
      <c r="F5028" s="11">
        <v>0</v>
      </c>
      <c r="G5028" s="11">
        <v>0</v>
      </c>
      <c r="H5028" s="11">
        <v>0</v>
      </c>
      <c r="I5028" s="11">
        <v>0</v>
      </c>
      <c r="J5028" s="11">
        <v>0</v>
      </c>
      <c r="K5028" s="11">
        <v>0</v>
      </c>
      <c r="L5028" s="11">
        <v>0</v>
      </c>
      <c r="M5028" s="11">
        <v>0</v>
      </c>
      <c r="N5028" s="11">
        <v>0</v>
      </c>
      <c r="O5028" s="11">
        <v>1</v>
      </c>
      <c r="P5028" s="11">
        <v>0</v>
      </c>
      <c r="Q5028" s="11">
        <v>2016031425</v>
      </c>
      <c r="R5028" s="11">
        <v>25</v>
      </c>
    </row>
    <row r="5029" spans="1:18">
      <c r="A5029" t="str">
        <f t="shared" si="78"/>
        <v>25-2016031425-18_39_28</v>
      </c>
      <c r="B5029" s="11" t="s">
        <v>5845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1</v>
      </c>
      <c r="P5029" s="11">
        <v>0</v>
      </c>
      <c r="Q5029" s="11">
        <v>2016031425</v>
      </c>
      <c r="R5029" s="11">
        <v>25</v>
      </c>
    </row>
    <row r="5030" spans="1:18">
      <c r="A5030" t="str">
        <f t="shared" si="78"/>
        <v>25-2016031425-18_44_28</v>
      </c>
      <c r="B5030" s="11" t="s">
        <v>5846</v>
      </c>
      <c r="C5030" s="11">
        <v>0</v>
      </c>
      <c r="D5030" s="11">
        <v>0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11">
        <v>1</v>
      </c>
      <c r="P5030" s="11">
        <v>0</v>
      </c>
      <c r="Q5030" s="11">
        <v>2016031425</v>
      </c>
      <c r="R5030" s="11">
        <v>25</v>
      </c>
    </row>
    <row r="5031" spans="1:18">
      <c r="A5031" t="str">
        <f t="shared" si="78"/>
        <v>25-2016031425-18_49_28</v>
      </c>
      <c r="B5031" s="11" t="s">
        <v>5847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1</v>
      </c>
      <c r="P5031" s="11">
        <v>0</v>
      </c>
      <c r="Q5031" s="11">
        <v>2016031425</v>
      </c>
      <c r="R5031" s="11">
        <v>25</v>
      </c>
    </row>
    <row r="5032" spans="1:18">
      <c r="A5032" t="str">
        <f t="shared" si="78"/>
        <v>25-2016031425-18_54_28</v>
      </c>
      <c r="B5032" s="11" t="s">
        <v>5848</v>
      </c>
      <c r="C5032" s="11">
        <v>0</v>
      </c>
      <c r="D5032" s="11">
        <v>0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11">
        <v>1</v>
      </c>
      <c r="P5032" s="11">
        <v>0</v>
      </c>
      <c r="Q5032" s="11">
        <v>2016031425</v>
      </c>
      <c r="R5032" s="11">
        <v>25</v>
      </c>
    </row>
    <row r="5033" spans="1:18">
      <c r="A5033" t="str">
        <f t="shared" si="78"/>
        <v>25-2016031425-18_59_28</v>
      </c>
      <c r="B5033" s="11" t="s">
        <v>5849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1</v>
      </c>
      <c r="P5033" s="11">
        <v>0</v>
      </c>
      <c r="Q5033" s="11">
        <v>2016031425</v>
      </c>
      <c r="R5033" s="11">
        <v>25</v>
      </c>
    </row>
    <row r="5034" spans="1:18">
      <c r="A5034" t="str">
        <f t="shared" si="78"/>
        <v>25-2016031425-19_04_28</v>
      </c>
      <c r="B5034" s="11" t="s">
        <v>5850</v>
      </c>
      <c r="C5034" s="11">
        <v>0</v>
      </c>
      <c r="D5034" s="11">
        <v>0</v>
      </c>
      <c r="E5034" s="11">
        <v>0</v>
      </c>
      <c r="F5034" s="11">
        <v>0</v>
      </c>
      <c r="G5034" s="11">
        <v>0</v>
      </c>
      <c r="H5034" s="11">
        <v>0</v>
      </c>
      <c r="I5034" s="11">
        <v>0</v>
      </c>
      <c r="J5034" s="11">
        <v>0</v>
      </c>
      <c r="K5034" s="11">
        <v>0</v>
      </c>
      <c r="L5034" s="11">
        <v>0</v>
      </c>
      <c r="M5034" s="11">
        <v>0</v>
      </c>
      <c r="N5034" s="11">
        <v>0</v>
      </c>
      <c r="O5034" s="11">
        <v>1</v>
      </c>
      <c r="P5034" s="11">
        <v>0</v>
      </c>
      <c r="Q5034" s="11">
        <v>2016031425</v>
      </c>
      <c r="R5034" s="11">
        <v>25</v>
      </c>
    </row>
    <row r="5035" spans="1:18">
      <c r="A5035" t="str">
        <f t="shared" si="78"/>
        <v>25-2016031425-19_09_28</v>
      </c>
      <c r="B5035" s="11" t="s">
        <v>5851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1</v>
      </c>
      <c r="P5035" s="11">
        <v>0</v>
      </c>
      <c r="Q5035" s="11">
        <v>2016031425</v>
      </c>
      <c r="R5035" s="11">
        <v>25</v>
      </c>
    </row>
    <row r="5036" spans="1:18">
      <c r="A5036" t="str">
        <f t="shared" si="78"/>
        <v>25-2016031425-19_14_28</v>
      </c>
      <c r="B5036" s="11" t="s">
        <v>5852</v>
      </c>
      <c r="C5036" s="11">
        <v>0</v>
      </c>
      <c r="D5036" s="11">
        <v>0</v>
      </c>
      <c r="E5036" s="11">
        <v>0</v>
      </c>
      <c r="F5036" s="11">
        <v>0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11">
        <v>1</v>
      </c>
      <c r="P5036" s="11">
        <v>0</v>
      </c>
      <c r="Q5036" s="11">
        <v>2016031425</v>
      </c>
      <c r="R5036" s="11">
        <v>25</v>
      </c>
    </row>
    <row r="5037" spans="1:18">
      <c r="A5037" t="str">
        <f t="shared" si="78"/>
        <v>25-2016031425-19_19_28</v>
      </c>
      <c r="B5037" s="11" t="s">
        <v>5853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1</v>
      </c>
      <c r="P5037" s="11">
        <v>0</v>
      </c>
      <c r="Q5037" s="11">
        <v>2016031425</v>
      </c>
      <c r="R5037" s="11">
        <v>25</v>
      </c>
    </row>
    <row r="5038" spans="1:18">
      <c r="A5038" t="str">
        <f t="shared" si="78"/>
        <v>25-2016031425-19_24_29</v>
      </c>
      <c r="B5038" s="11" t="s">
        <v>3956</v>
      </c>
      <c r="C5038" s="11">
        <v>0</v>
      </c>
      <c r="D5038" s="11">
        <v>0</v>
      </c>
      <c r="E5038" s="11">
        <v>0</v>
      </c>
      <c r="F5038" s="11">
        <v>1</v>
      </c>
      <c r="G5038" s="11">
        <v>0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0</v>
      </c>
      <c r="O5038" s="11">
        <v>0</v>
      </c>
      <c r="P5038" s="11">
        <v>1</v>
      </c>
      <c r="Q5038" s="11">
        <v>2016031425</v>
      </c>
      <c r="R5038" s="11">
        <v>25</v>
      </c>
    </row>
    <row r="5039" spans="1:18">
      <c r="A5039" t="str">
        <f t="shared" si="78"/>
        <v>25-2016031425-19_29_29</v>
      </c>
      <c r="B5039" s="11" t="s">
        <v>5854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1</v>
      </c>
      <c r="P5039" s="11">
        <v>0</v>
      </c>
      <c r="Q5039" s="11">
        <v>2016031425</v>
      </c>
      <c r="R5039" s="11">
        <v>25</v>
      </c>
    </row>
    <row r="5040" spans="1:18">
      <c r="A5040" t="str">
        <f t="shared" si="78"/>
        <v>25-2016031425-19_34_29</v>
      </c>
      <c r="B5040" s="11" t="s">
        <v>5855</v>
      </c>
      <c r="C5040" s="11">
        <v>0</v>
      </c>
      <c r="D5040" s="11">
        <v>0</v>
      </c>
      <c r="E5040" s="11">
        <v>0</v>
      </c>
      <c r="F5040" s="11">
        <v>0</v>
      </c>
      <c r="G5040" s="11">
        <v>0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>
        <v>0</v>
      </c>
      <c r="O5040" s="11">
        <v>1</v>
      </c>
      <c r="P5040" s="11">
        <v>0</v>
      </c>
      <c r="Q5040" s="11">
        <v>2016031425</v>
      </c>
      <c r="R5040" s="11">
        <v>25</v>
      </c>
    </row>
    <row r="5041" spans="1:18">
      <c r="A5041" t="str">
        <f t="shared" si="78"/>
        <v>25-2016031425-19_39_29</v>
      </c>
      <c r="B5041" s="11" t="s">
        <v>5856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1</v>
      </c>
      <c r="P5041" s="11">
        <v>0</v>
      </c>
      <c r="Q5041" s="11">
        <v>2016031425</v>
      </c>
      <c r="R5041" s="11">
        <v>25</v>
      </c>
    </row>
    <row r="5042" spans="1:18">
      <c r="A5042" t="str">
        <f t="shared" si="78"/>
        <v>25-2016031425-19_44_29</v>
      </c>
      <c r="B5042" s="11" t="s">
        <v>5857</v>
      </c>
      <c r="C5042" s="11">
        <v>0</v>
      </c>
      <c r="D5042" s="11">
        <v>0</v>
      </c>
      <c r="E5042" s="11">
        <v>0</v>
      </c>
      <c r="F5042" s="11">
        <v>0</v>
      </c>
      <c r="G5042" s="11"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11">
        <v>1</v>
      </c>
      <c r="P5042" s="11">
        <v>0</v>
      </c>
      <c r="Q5042" s="11">
        <v>2016031425</v>
      </c>
      <c r="R5042" s="11">
        <v>25</v>
      </c>
    </row>
    <row r="5043" spans="1:18">
      <c r="A5043" t="str">
        <f t="shared" si="78"/>
        <v>26-2016031026-12_56_51</v>
      </c>
      <c r="B5043" s="11" t="s">
        <v>3957</v>
      </c>
      <c r="C5043" s="11">
        <v>0</v>
      </c>
      <c r="D5043" s="11">
        <v>0</v>
      </c>
      <c r="E5043" s="11">
        <v>0</v>
      </c>
      <c r="F5043" s="11">
        <v>1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1</v>
      </c>
      <c r="Q5043" s="11">
        <v>2016031026</v>
      </c>
      <c r="R5043" s="11">
        <v>26</v>
      </c>
    </row>
    <row r="5044" spans="1:18">
      <c r="A5044" t="str">
        <f t="shared" si="78"/>
        <v>26-2016031026-13_01_50</v>
      </c>
      <c r="B5044" s="11" t="s">
        <v>3958</v>
      </c>
      <c r="C5044" s="11">
        <v>0</v>
      </c>
      <c r="D5044" s="11">
        <v>0</v>
      </c>
      <c r="E5044" s="11">
        <v>0</v>
      </c>
      <c r="F5044" s="11">
        <v>1</v>
      </c>
      <c r="G5044" s="11">
        <v>0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0</v>
      </c>
      <c r="O5044" s="11">
        <v>0</v>
      </c>
      <c r="P5044" s="11">
        <v>1</v>
      </c>
      <c r="Q5044" s="11">
        <v>2016031026</v>
      </c>
      <c r="R5044" s="11">
        <v>26</v>
      </c>
    </row>
    <row r="5045" spans="1:18">
      <c r="A5045" t="str">
        <f t="shared" si="78"/>
        <v>26-2016031026-13_06_50</v>
      </c>
      <c r="B5045" s="11" t="s">
        <v>3959</v>
      </c>
      <c r="C5045" s="11">
        <v>0</v>
      </c>
      <c r="D5045" s="11">
        <v>0</v>
      </c>
      <c r="E5045" s="11">
        <v>0</v>
      </c>
      <c r="F5045" s="11">
        <v>1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1</v>
      </c>
      <c r="Q5045" s="11">
        <v>2016031026</v>
      </c>
      <c r="R5045" s="11">
        <v>26</v>
      </c>
    </row>
    <row r="5046" spans="1:18">
      <c r="A5046" t="str">
        <f t="shared" si="78"/>
        <v>26-2016031026-13_11_50</v>
      </c>
      <c r="B5046" s="11" t="s">
        <v>3960</v>
      </c>
      <c r="C5046" s="11">
        <v>0</v>
      </c>
      <c r="D5046" s="11">
        <v>0</v>
      </c>
      <c r="E5046" s="11">
        <v>0</v>
      </c>
      <c r="F5046" s="11">
        <v>1</v>
      </c>
      <c r="G5046" s="11">
        <v>0</v>
      </c>
      <c r="H5046" s="11">
        <v>0</v>
      </c>
      <c r="I5046" s="11">
        <v>0</v>
      </c>
      <c r="J5046" s="11">
        <v>0</v>
      </c>
      <c r="K5046" s="11">
        <v>0</v>
      </c>
      <c r="L5046" s="11">
        <v>0</v>
      </c>
      <c r="M5046" s="11">
        <v>0</v>
      </c>
      <c r="N5046" s="11">
        <v>0</v>
      </c>
      <c r="O5046" s="11">
        <v>0</v>
      </c>
      <c r="P5046" s="11">
        <v>1</v>
      </c>
      <c r="Q5046" s="11">
        <v>2016031026</v>
      </c>
      <c r="R5046" s="11">
        <v>26</v>
      </c>
    </row>
    <row r="5047" spans="1:18">
      <c r="A5047" t="str">
        <f t="shared" si="78"/>
        <v>26-2016031026-13_16_50</v>
      </c>
      <c r="B5047" s="11" t="s">
        <v>3961</v>
      </c>
      <c r="C5047" s="11">
        <v>0</v>
      </c>
      <c r="D5047" s="11">
        <v>0</v>
      </c>
      <c r="E5047" s="11">
        <v>0</v>
      </c>
      <c r="F5047" s="11">
        <v>1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1</v>
      </c>
      <c r="Q5047" s="11">
        <v>2016031026</v>
      </c>
      <c r="R5047" s="11">
        <v>26</v>
      </c>
    </row>
    <row r="5048" spans="1:18">
      <c r="A5048" t="str">
        <f t="shared" si="78"/>
        <v>26-2016031026-13_21_49</v>
      </c>
      <c r="B5048" s="11" t="s">
        <v>3965</v>
      </c>
      <c r="C5048" s="11">
        <v>0</v>
      </c>
      <c r="D5048" s="11">
        <v>0</v>
      </c>
      <c r="E5048" s="11">
        <v>0</v>
      </c>
      <c r="F5048" s="11">
        <v>1</v>
      </c>
      <c r="G5048" s="11"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11">
        <v>1</v>
      </c>
      <c r="Q5048" s="11">
        <v>2016031026</v>
      </c>
      <c r="R5048" s="11">
        <v>26</v>
      </c>
    </row>
    <row r="5049" spans="1:18">
      <c r="A5049" t="str">
        <f t="shared" si="78"/>
        <v>26-2016031026-13_26_49</v>
      </c>
      <c r="B5049" s="11" t="s">
        <v>3966</v>
      </c>
      <c r="C5049" s="11">
        <v>0</v>
      </c>
      <c r="D5049" s="11">
        <v>0</v>
      </c>
      <c r="E5049" s="11">
        <v>0</v>
      </c>
      <c r="F5049" s="11">
        <v>1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1</v>
      </c>
      <c r="Q5049" s="11">
        <v>2016031026</v>
      </c>
      <c r="R5049" s="11">
        <v>26</v>
      </c>
    </row>
    <row r="5050" spans="1:18">
      <c r="A5050" t="str">
        <f t="shared" si="78"/>
        <v>26-2016031026-13_31_49</v>
      </c>
      <c r="B5050" s="11" t="s">
        <v>3967</v>
      </c>
      <c r="C5050" s="11">
        <v>0</v>
      </c>
      <c r="D5050" s="11">
        <v>0</v>
      </c>
      <c r="E5050" s="11">
        <v>0</v>
      </c>
      <c r="F5050" s="11">
        <v>1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  <c r="P5050" s="11">
        <v>1</v>
      </c>
      <c r="Q5050" s="11">
        <v>2016031026</v>
      </c>
      <c r="R5050" s="11">
        <v>26</v>
      </c>
    </row>
    <row r="5051" spans="1:18">
      <c r="A5051" t="str">
        <f t="shared" si="78"/>
        <v>26-2016031026-13_36_49</v>
      </c>
      <c r="B5051" s="11" t="s">
        <v>3968</v>
      </c>
      <c r="C5051" s="11">
        <v>0</v>
      </c>
      <c r="D5051" s="11">
        <v>0</v>
      </c>
      <c r="E5051" s="11">
        <v>0</v>
      </c>
      <c r="F5051" s="11">
        <v>1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1</v>
      </c>
      <c r="Q5051" s="11">
        <v>2016031026</v>
      </c>
      <c r="R5051" s="11">
        <v>26</v>
      </c>
    </row>
    <row r="5052" spans="1:18">
      <c r="A5052" t="str">
        <f t="shared" si="78"/>
        <v>26-2016031026-13_41_49</v>
      </c>
      <c r="B5052" s="11" t="s">
        <v>3969</v>
      </c>
      <c r="C5052" s="11">
        <v>0</v>
      </c>
      <c r="D5052" s="11">
        <v>0</v>
      </c>
      <c r="E5052" s="11">
        <v>0</v>
      </c>
      <c r="F5052" s="11">
        <v>1</v>
      </c>
      <c r="G5052" s="11">
        <v>0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0</v>
      </c>
      <c r="P5052" s="11">
        <v>1</v>
      </c>
      <c r="Q5052" s="11">
        <v>2016031026</v>
      </c>
      <c r="R5052" s="11">
        <v>26</v>
      </c>
    </row>
    <row r="5053" spans="1:18">
      <c r="A5053" t="str">
        <f t="shared" si="78"/>
        <v>26-2016031026-13_46_49</v>
      </c>
      <c r="B5053" s="11" t="s">
        <v>3970</v>
      </c>
      <c r="C5053" s="11">
        <v>0</v>
      </c>
      <c r="D5053" s="11">
        <v>0</v>
      </c>
      <c r="E5053" s="11">
        <v>0</v>
      </c>
      <c r="F5053" s="11">
        <v>1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1</v>
      </c>
      <c r="Q5053" s="11">
        <v>2016031026</v>
      </c>
      <c r="R5053" s="11">
        <v>26</v>
      </c>
    </row>
    <row r="5054" spans="1:18">
      <c r="A5054" t="str">
        <f t="shared" si="78"/>
        <v>26-2016031026-13_51_48</v>
      </c>
      <c r="B5054" s="11" t="s">
        <v>3971</v>
      </c>
      <c r="C5054" s="11">
        <v>0</v>
      </c>
      <c r="D5054" s="11">
        <v>0</v>
      </c>
      <c r="E5054" s="11">
        <v>0</v>
      </c>
      <c r="F5054" s="11">
        <v>1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0</v>
      </c>
      <c r="P5054" s="11">
        <v>1</v>
      </c>
      <c r="Q5054" s="11">
        <v>2016031026</v>
      </c>
      <c r="R5054" s="11">
        <v>26</v>
      </c>
    </row>
    <row r="5055" spans="1:18">
      <c r="A5055" t="str">
        <f t="shared" si="78"/>
        <v>26-2016031026-13_56_48</v>
      </c>
      <c r="B5055" s="11" t="s">
        <v>3972</v>
      </c>
      <c r="C5055" s="11">
        <v>0</v>
      </c>
      <c r="D5055" s="11">
        <v>0</v>
      </c>
      <c r="E5055" s="11">
        <v>0</v>
      </c>
      <c r="F5055" s="11">
        <v>1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1</v>
      </c>
      <c r="Q5055" s="11">
        <v>2016031026</v>
      </c>
      <c r="R5055" s="11">
        <v>26</v>
      </c>
    </row>
    <row r="5056" spans="1:18">
      <c r="A5056" t="str">
        <f t="shared" si="78"/>
        <v>26-2016031026-14_01_48</v>
      </c>
      <c r="B5056" s="11" t="s">
        <v>3973</v>
      </c>
      <c r="C5056" s="11">
        <v>0</v>
      </c>
      <c r="D5056" s="11">
        <v>0</v>
      </c>
      <c r="E5056" s="11">
        <v>0</v>
      </c>
      <c r="F5056" s="11">
        <v>1</v>
      </c>
      <c r="G5056" s="11">
        <v>0</v>
      </c>
      <c r="H5056" s="11">
        <v>0</v>
      </c>
      <c r="I5056" s="11">
        <v>0</v>
      </c>
      <c r="J5056" s="11">
        <v>0</v>
      </c>
      <c r="K5056" s="11">
        <v>0</v>
      </c>
      <c r="L5056" s="11">
        <v>0</v>
      </c>
      <c r="M5056" s="11">
        <v>0</v>
      </c>
      <c r="N5056" s="11">
        <v>0</v>
      </c>
      <c r="O5056" s="11">
        <v>0</v>
      </c>
      <c r="P5056" s="11">
        <v>1</v>
      </c>
      <c r="Q5056" s="11">
        <v>2016031026</v>
      </c>
      <c r="R5056" s="11">
        <v>26</v>
      </c>
    </row>
    <row r="5057" spans="1:18">
      <c r="A5057" t="str">
        <f t="shared" si="78"/>
        <v>26-2016031026-14_11_48</v>
      </c>
      <c r="B5057" s="11" t="s">
        <v>3974</v>
      </c>
      <c r="C5057" s="11">
        <v>0</v>
      </c>
      <c r="D5057" s="11">
        <v>0</v>
      </c>
      <c r="E5057" s="11">
        <v>0</v>
      </c>
      <c r="F5057" s="11">
        <v>1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1</v>
      </c>
      <c r="Q5057" s="11">
        <v>2016031026</v>
      </c>
      <c r="R5057" s="11">
        <v>26</v>
      </c>
    </row>
    <row r="5058" spans="1:18">
      <c r="A5058" t="str">
        <f t="shared" ref="A5058:A5121" si="79">R5058&amp;"-"&amp;Q5058&amp;"-"&amp;B5058</f>
        <v>26-2016031026-14_22_06</v>
      </c>
      <c r="B5058" s="11" t="s">
        <v>3975</v>
      </c>
      <c r="C5058" s="11">
        <v>0</v>
      </c>
      <c r="D5058" s="11">
        <v>0</v>
      </c>
      <c r="E5058" s="11">
        <v>0</v>
      </c>
      <c r="F5058" s="11">
        <v>1</v>
      </c>
      <c r="G5058" s="11">
        <v>0</v>
      </c>
      <c r="H5058" s="11">
        <v>0</v>
      </c>
      <c r="I5058" s="11">
        <v>0</v>
      </c>
      <c r="J5058" s="11">
        <v>0</v>
      </c>
      <c r="K5058" s="11">
        <v>0</v>
      </c>
      <c r="L5058" s="11">
        <v>0</v>
      </c>
      <c r="M5058" s="11">
        <v>0</v>
      </c>
      <c r="N5058" s="11">
        <v>0</v>
      </c>
      <c r="O5058" s="11">
        <v>0</v>
      </c>
      <c r="P5058" s="11">
        <v>1</v>
      </c>
      <c r="Q5058" s="11">
        <v>2016031026</v>
      </c>
      <c r="R5058" s="11">
        <v>26</v>
      </c>
    </row>
    <row r="5059" spans="1:18">
      <c r="A5059" t="str">
        <f t="shared" si="79"/>
        <v>26-2016031026-14_27_05</v>
      </c>
      <c r="B5059" s="11" t="s">
        <v>3976</v>
      </c>
      <c r="C5059" s="11">
        <v>0</v>
      </c>
      <c r="D5059" s="11">
        <v>0</v>
      </c>
      <c r="E5059" s="11">
        <v>0</v>
      </c>
      <c r="F5059" s="11">
        <v>1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1</v>
      </c>
      <c r="Q5059" s="11">
        <v>2016031026</v>
      </c>
      <c r="R5059" s="11">
        <v>26</v>
      </c>
    </row>
    <row r="5060" spans="1:18">
      <c r="A5060" t="str">
        <f t="shared" si="79"/>
        <v>26-2016031026-14_32_05</v>
      </c>
      <c r="B5060" s="11" t="s">
        <v>3979</v>
      </c>
      <c r="C5060" s="11">
        <v>0</v>
      </c>
      <c r="D5060" s="11">
        <v>0</v>
      </c>
      <c r="E5060" s="11">
        <v>0</v>
      </c>
      <c r="F5060" s="11">
        <v>0</v>
      </c>
      <c r="G5060" s="11">
        <v>0</v>
      </c>
      <c r="H5060" s="11">
        <v>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1">
        <v>1</v>
      </c>
      <c r="O5060" s="11">
        <v>0</v>
      </c>
      <c r="P5060" s="11">
        <v>0</v>
      </c>
      <c r="Q5060" s="11">
        <v>2016031026</v>
      </c>
      <c r="R5060" s="11">
        <v>26</v>
      </c>
    </row>
    <row r="5061" spans="1:18">
      <c r="A5061" t="str">
        <f t="shared" si="79"/>
        <v>26-2016031026-14_37_05</v>
      </c>
      <c r="B5061" s="11" t="s">
        <v>3980</v>
      </c>
      <c r="C5061" s="11">
        <v>0</v>
      </c>
      <c r="D5061" s="11">
        <v>0</v>
      </c>
      <c r="E5061" s="11">
        <v>0</v>
      </c>
      <c r="F5061" s="11">
        <v>1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1</v>
      </c>
      <c r="Q5061" s="11">
        <v>2016031026</v>
      </c>
      <c r="R5061" s="11">
        <v>26</v>
      </c>
    </row>
    <row r="5062" spans="1:18">
      <c r="A5062" t="str">
        <f t="shared" si="79"/>
        <v>26-2016031026-14_39_58</v>
      </c>
      <c r="B5062" s="11" t="s">
        <v>3981</v>
      </c>
      <c r="C5062" s="11">
        <v>0</v>
      </c>
      <c r="D5062" s="11">
        <v>0</v>
      </c>
      <c r="E5062" s="11">
        <v>0</v>
      </c>
      <c r="F5062" s="11">
        <v>0</v>
      </c>
      <c r="G5062" s="11">
        <v>0</v>
      </c>
      <c r="H5062" s="11">
        <v>0</v>
      </c>
      <c r="I5062" s="11">
        <v>0</v>
      </c>
      <c r="J5062" s="11">
        <v>0</v>
      </c>
      <c r="K5062" s="11">
        <v>0</v>
      </c>
      <c r="L5062" s="11">
        <v>0</v>
      </c>
      <c r="M5062" s="11">
        <v>0</v>
      </c>
      <c r="N5062" s="11">
        <v>1</v>
      </c>
      <c r="O5062" s="11">
        <v>0</v>
      </c>
      <c r="P5062" s="11">
        <v>0</v>
      </c>
      <c r="Q5062" s="11">
        <v>2016031026</v>
      </c>
      <c r="R5062" s="11">
        <v>26</v>
      </c>
    </row>
    <row r="5063" spans="1:18">
      <c r="A5063" t="str">
        <f t="shared" si="79"/>
        <v>26-2016031026-14_49_58</v>
      </c>
      <c r="B5063" s="11" t="s">
        <v>3982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1</v>
      </c>
      <c r="O5063" s="11">
        <v>0</v>
      </c>
      <c r="P5063" s="11">
        <v>0</v>
      </c>
      <c r="Q5063" s="11">
        <v>2016031026</v>
      </c>
      <c r="R5063" s="11">
        <v>26</v>
      </c>
    </row>
    <row r="5064" spans="1:18">
      <c r="A5064" t="str">
        <f t="shared" si="79"/>
        <v>26-2016031026-14_54_58</v>
      </c>
      <c r="B5064" s="11" t="s">
        <v>3983</v>
      </c>
      <c r="C5064" s="11">
        <v>0</v>
      </c>
      <c r="D5064" s="11">
        <v>0</v>
      </c>
      <c r="E5064" s="11">
        <v>0</v>
      </c>
      <c r="F5064" s="11">
        <v>0</v>
      </c>
      <c r="G5064" s="11">
        <v>0</v>
      </c>
      <c r="H5064" s="11">
        <v>0</v>
      </c>
      <c r="I5064" s="11">
        <v>0</v>
      </c>
      <c r="J5064" s="11">
        <v>0</v>
      </c>
      <c r="K5064" s="11">
        <v>0</v>
      </c>
      <c r="L5064" s="11">
        <v>0</v>
      </c>
      <c r="M5064" s="11">
        <v>0</v>
      </c>
      <c r="N5064" s="11">
        <v>1</v>
      </c>
      <c r="O5064" s="11">
        <v>0</v>
      </c>
      <c r="P5064" s="11">
        <v>0</v>
      </c>
      <c r="Q5064" s="11">
        <v>2016031026</v>
      </c>
      <c r="R5064" s="11">
        <v>26</v>
      </c>
    </row>
    <row r="5065" spans="1:18">
      <c r="A5065" t="str">
        <f t="shared" si="79"/>
        <v>26-2016031026-14_59_58</v>
      </c>
      <c r="B5065" s="11" t="s">
        <v>3984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1</v>
      </c>
      <c r="O5065" s="11">
        <v>0</v>
      </c>
      <c r="P5065" s="11">
        <v>0</v>
      </c>
      <c r="Q5065" s="11">
        <v>2016031026</v>
      </c>
      <c r="R5065" s="11">
        <v>26</v>
      </c>
    </row>
    <row r="5066" spans="1:18">
      <c r="A5066" t="str">
        <f t="shared" si="79"/>
        <v>26-2016031026-15_04_57</v>
      </c>
      <c r="B5066" s="11" t="s">
        <v>3985</v>
      </c>
      <c r="C5066" s="11">
        <v>0</v>
      </c>
      <c r="D5066" s="11">
        <v>0</v>
      </c>
      <c r="E5066" s="11">
        <v>0</v>
      </c>
      <c r="F5066" s="11">
        <v>0</v>
      </c>
      <c r="G5066" s="11">
        <v>0</v>
      </c>
      <c r="H5066" s="11">
        <v>0</v>
      </c>
      <c r="I5066" s="11">
        <v>0</v>
      </c>
      <c r="J5066" s="11">
        <v>0</v>
      </c>
      <c r="K5066" s="11">
        <v>0</v>
      </c>
      <c r="L5066" s="11">
        <v>0</v>
      </c>
      <c r="M5066" s="11">
        <v>0</v>
      </c>
      <c r="N5066" s="11">
        <v>1</v>
      </c>
      <c r="O5066" s="11">
        <v>0</v>
      </c>
      <c r="P5066" s="11">
        <v>0</v>
      </c>
      <c r="Q5066" s="11">
        <v>2016031026</v>
      </c>
      <c r="R5066" s="11">
        <v>26</v>
      </c>
    </row>
    <row r="5067" spans="1:18">
      <c r="A5067" t="str">
        <f t="shared" si="79"/>
        <v>26-2016031026-15_09_57</v>
      </c>
      <c r="B5067" s="11" t="s">
        <v>3986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1</v>
      </c>
      <c r="O5067" s="11">
        <v>0</v>
      </c>
      <c r="P5067" s="11">
        <v>0</v>
      </c>
      <c r="Q5067" s="11">
        <v>2016031026</v>
      </c>
      <c r="R5067" s="11">
        <v>26</v>
      </c>
    </row>
    <row r="5068" spans="1:18">
      <c r="A5068" t="str">
        <f t="shared" si="79"/>
        <v>26-2016031026-15_14_57</v>
      </c>
      <c r="B5068" s="11" t="s">
        <v>3987</v>
      </c>
      <c r="C5068" s="11">
        <v>0</v>
      </c>
      <c r="D5068" s="11">
        <v>0</v>
      </c>
      <c r="E5068" s="11">
        <v>0</v>
      </c>
      <c r="F5068" s="11">
        <v>0</v>
      </c>
      <c r="G5068" s="11"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0</v>
      </c>
      <c r="M5068" s="11">
        <v>0</v>
      </c>
      <c r="N5068" s="11">
        <v>1</v>
      </c>
      <c r="O5068" s="11">
        <v>0</v>
      </c>
      <c r="P5068" s="11">
        <v>0</v>
      </c>
      <c r="Q5068" s="11">
        <v>2016031026</v>
      </c>
      <c r="R5068" s="11">
        <v>26</v>
      </c>
    </row>
    <row r="5069" spans="1:18">
      <c r="A5069" t="str">
        <f t="shared" si="79"/>
        <v>26-2016031026-15_19_57</v>
      </c>
      <c r="B5069" s="11" t="s">
        <v>3988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1</v>
      </c>
      <c r="O5069" s="11">
        <v>0</v>
      </c>
      <c r="P5069" s="11">
        <v>0</v>
      </c>
      <c r="Q5069" s="11">
        <v>2016031026</v>
      </c>
      <c r="R5069" s="11">
        <v>26</v>
      </c>
    </row>
    <row r="5070" spans="1:18">
      <c r="A5070" t="str">
        <f t="shared" si="79"/>
        <v>26-2016031026-15_24_57</v>
      </c>
      <c r="B5070" s="11" t="s">
        <v>3989</v>
      </c>
      <c r="C5070" s="11">
        <v>0</v>
      </c>
      <c r="D5070" s="11">
        <v>0</v>
      </c>
      <c r="E5070" s="11">
        <v>0</v>
      </c>
      <c r="F5070" s="11">
        <v>0</v>
      </c>
      <c r="G5070" s="11">
        <v>0</v>
      </c>
      <c r="H5070" s="11">
        <v>0</v>
      </c>
      <c r="I5070" s="11">
        <v>0</v>
      </c>
      <c r="J5070" s="11">
        <v>0</v>
      </c>
      <c r="K5070" s="11">
        <v>0</v>
      </c>
      <c r="L5070" s="11">
        <v>0</v>
      </c>
      <c r="M5070" s="11">
        <v>0</v>
      </c>
      <c r="N5070" s="11">
        <v>1</v>
      </c>
      <c r="O5070" s="11">
        <v>0</v>
      </c>
      <c r="P5070" s="11">
        <v>0</v>
      </c>
      <c r="Q5070" s="11">
        <v>2016031026</v>
      </c>
      <c r="R5070" s="11">
        <v>26</v>
      </c>
    </row>
    <row r="5071" spans="1:18">
      <c r="A5071" t="str">
        <f t="shared" si="79"/>
        <v>26-2016031026-15_29_57</v>
      </c>
      <c r="B5071" s="11" t="s">
        <v>3990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1</v>
      </c>
      <c r="O5071" s="11">
        <v>0</v>
      </c>
      <c r="P5071" s="11">
        <v>0</v>
      </c>
      <c r="Q5071" s="11">
        <v>2016031026</v>
      </c>
      <c r="R5071" s="11">
        <v>26</v>
      </c>
    </row>
    <row r="5072" spans="1:18">
      <c r="A5072" t="str">
        <f t="shared" si="79"/>
        <v>26-2016031026-15_34_56</v>
      </c>
      <c r="B5072" s="11" t="s">
        <v>3991</v>
      </c>
      <c r="C5072" s="11">
        <v>0</v>
      </c>
      <c r="D5072" s="11">
        <v>0</v>
      </c>
      <c r="E5072" s="11">
        <v>0</v>
      </c>
      <c r="F5072" s="11">
        <v>0</v>
      </c>
      <c r="G5072" s="11"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>
        <v>1</v>
      </c>
      <c r="O5072" s="11">
        <v>0</v>
      </c>
      <c r="P5072" s="11">
        <v>0</v>
      </c>
      <c r="Q5072" s="11">
        <v>2016031026</v>
      </c>
      <c r="R5072" s="11">
        <v>26</v>
      </c>
    </row>
    <row r="5073" spans="1:18">
      <c r="A5073" t="str">
        <f t="shared" si="79"/>
        <v>26-2016031026-15_39_56</v>
      </c>
      <c r="B5073" s="11" t="s">
        <v>3992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1</v>
      </c>
      <c r="O5073" s="11">
        <v>0</v>
      </c>
      <c r="P5073" s="11">
        <v>0</v>
      </c>
      <c r="Q5073" s="11">
        <v>2016031026</v>
      </c>
      <c r="R5073" s="11">
        <v>26</v>
      </c>
    </row>
    <row r="5074" spans="1:18">
      <c r="A5074" t="str">
        <f t="shared" si="79"/>
        <v>26-2016031026-15_44_56</v>
      </c>
      <c r="B5074" s="11" t="s">
        <v>3993</v>
      </c>
      <c r="C5074" s="11">
        <v>0</v>
      </c>
      <c r="D5074" s="11">
        <v>0</v>
      </c>
      <c r="E5074" s="11">
        <v>0</v>
      </c>
      <c r="F5074" s="11">
        <v>0</v>
      </c>
      <c r="G5074" s="11">
        <v>0</v>
      </c>
      <c r="H5074" s="11">
        <v>0</v>
      </c>
      <c r="I5074" s="11">
        <v>0</v>
      </c>
      <c r="J5074" s="11">
        <v>0</v>
      </c>
      <c r="K5074" s="11">
        <v>0</v>
      </c>
      <c r="L5074" s="11">
        <v>0</v>
      </c>
      <c r="M5074" s="11">
        <v>0</v>
      </c>
      <c r="N5074" s="11">
        <v>1</v>
      </c>
      <c r="O5074" s="11">
        <v>0</v>
      </c>
      <c r="P5074" s="11">
        <v>0</v>
      </c>
      <c r="Q5074" s="11">
        <v>2016031026</v>
      </c>
      <c r="R5074" s="11">
        <v>26</v>
      </c>
    </row>
    <row r="5075" spans="1:18">
      <c r="A5075" t="str">
        <f t="shared" si="79"/>
        <v>26-2016031026-15_49_56</v>
      </c>
      <c r="B5075" s="11" t="s">
        <v>3994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1</v>
      </c>
      <c r="O5075" s="11">
        <v>0</v>
      </c>
      <c r="P5075" s="11">
        <v>0</v>
      </c>
      <c r="Q5075" s="11">
        <v>2016031026</v>
      </c>
      <c r="R5075" s="11">
        <v>26</v>
      </c>
    </row>
    <row r="5076" spans="1:18">
      <c r="A5076" t="str">
        <f t="shared" si="79"/>
        <v>26-2016031026-15_54_56</v>
      </c>
      <c r="B5076" s="11" t="s">
        <v>3995</v>
      </c>
      <c r="C5076" s="11">
        <v>0</v>
      </c>
      <c r="D5076" s="11">
        <v>0</v>
      </c>
      <c r="E5076" s="11">
        <v>0</v>
      </c>
      <c r="F5076" s="11">
        <v>0</v>
      </c>
      <c r="G5076" s="11">
        <v>0</v>
      </c>
      <c r="H5076" s="11">
        <v>0</v>
      </c>
      <c r="I5076" s="11">
        <v>0</v>
      </c>
      <c r="J5076" s="11">
        <v>0</v>
      </c>
      <c r="K5076" s="11">
        <v>0</v>
      </c>
      <c r="L5076" s="11">
        <v>0</v>
      </c>
      <c r="M5076" s="11">
        <v>0</v>
      </c>
      <c r="N5076" s="11">
        <v>1</v>
      </c>
      <c r="O5076" s="11">
        <v>0</v>
      </c>
      <c r="P5076" s="11">
        <v>0</v>
      </c>
      <c r="Q5076" s="11">
        <v>2016031026</v>
      </c>
      <c r="R5076" s="11">
        <v>26</v>
      </c>
    </row>
    <row r="5077" spans="1:18">
      <c r="A5077" t="str">
        <f t="shared" si="79"/>
        <v>26-2016031026-15_59_55</v>
      </c>
      <c r="B5077" s="11" t="s">
        <v>3996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1</v>
      </c>
      <c r="O5077" s="11">
        <v>0</v>
      </c>
      <c r="P5077" s="11">
        <v>0</v>
      </c>
      <c r="Q5077" s="11">
        <v>2016031026</v>
      </c>
      <c r="R5077" s="11">
        <v>26</v>
      </c>
    </row>
    <row r="5078" spans="1:18">
      <c r="A5078" t="str">
        <f t="shared" si="79"/>
        <v>26-2016031026-16_04_55</v>
      </c>
      <c r="B5078" s="11" t="s">
        <v>3997</v>
      </c>
      <c r="C5078" s="11">
        <v>0</v>
      </c>
      <c r="D5078" s="11">
        <v>0</v>
      </c>
      <c r="E5078" s="11">
        <v>0</v>
      </c>
      <c r="F5078" s="11">
        <v>0</v>
      </c>
      <c r="G5078" s="11">
        <v>0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>
        <v>1</v>
      </c>
      <c r="O5078" s="11">
        <v>0</v>
      </c>
      <c r="P5078" s="11">
        <v>0</v>
      </c>
      <c r="Q5078" s="11">
        <v>2016031026</v>
      </c>
      <c r="R5078" s="11">
        <v>26</v>
      </c>
    </row>
    <row r="5079" spans="1:18">
      <c r="A5079" t="str">
        <f t="shared" si="79"/>
        <v>26-2016031026-16_09_55</v>
      </c>
      <c r="B5079" s="11" t="s">
        <v>3998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1</v>
      </c>
      <c r="O5079" s="11">
        <v>0</v>
      </c>
      <c r="P5079" s="11">
        <v>0</v>
      </c>
      <c r="Q5079" s="11">
        <v>2016031026</v>
      </c>
      <c r="R5079" s="11">
        <v>26</v>
      </c>
    </row>
    <row r="5080" spans="1:18">
      <c r="A5080" t="str">
        <f t="shared" si="79"/>
        <v>26-2016031026-16_14_55</v>
      </c>
      <c r="B5080" s="11" t="s">
        <v>3999</v>
      </c>
      <c r="C5080" s="11">
        <v>0</v>
      </c>
      <c r="D5080" s="11">
        <v>0</v>
      </c>
      <c r="E5080" s="11">
        <v>0</v>
      </c>
      <c r="F5080" s="11">
        <v>0</v>
      </c>
      <c r="G5080" s="11"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  <c r="N5080" s="11">
        <v>1</v>
      </c>
      <c r="O5080" s="11">
        <v>0</v>
      </c>
      <c r="P5080" s="11">
        <v>0</v>
      </c>
      <c r="Q5080" s="11">
        <v>2016031026</v>
      </c>
      <c r="R5080" s="11">
        <v>26</v>
      </c>
    </row>
    <row r="5081" spans="1:18">
      <c r="A5081" t="str">
        <f t="shared" si="79"/>
        <v>26-2016031026-16_33_24</v>
      </c>
      <c r="B5081" s="11" t="s">
        <v>4000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1</v>
      </c>
      <c r="O5081" s="11">
        <v>0</v>
      </c>
      <c r="P5081" s="11">
        <v>0</v>
      </c>
      <c r="Q5081" s="11">
        <v>2016031026</v>
      </c>
      <c r="R5081" s="11">
        <v>26</v>
      </c>
    </row>
    <row r="5082" spans="1:18">
      <c r="A5082" t="str">
        <f t="shared" si="79"/>
        <v>26-2016031026-16_38_23</v>
      </c>
      <c r="B5082" s="11" t="s">
        <v>4001</v>
      </c>
      <c r="C5082" s="11">
        <v>0</v>
      </c>
      <c r="D5082" s="11">
        <v>0</v>
      </c>
      <c r="E5082" s="11">
        <v>0</v>
      </c>
      <c r="F5082" s="11">
        <v>0</v>
      </c>
      <c r="G5082" s="11">
        <v>0</v>
      </c>
      <c r="H5082" s="11">
        <v>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  <c r="N5082" s="11">
        <v>1</v>
      </c>
      <c r="O5082" s="11">
        <v>0</v>
      </c>
      <c r="P5082" s="11">
        <v>0</v>
      </c>
      <c r="Q5082" s="11">
        <v>2016031026</v>
      </c>
      <c r="R5082" s="11">
        <v>26</v>
      </c>
    </row>
    <row r="5083" spans="1:18">
      <c r="A5083" t="str">
        <f t="shared" si="79"/>
        <v>26-2016031026-16_43_23</v>
      </c>
      <c r="B5083" s="11" t="s">
        <v>4002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1</v>
      </c>
      <c r="O5083" s="11">
        <v>0</v>
      </c>
      <c r="P5083" s="11">
        <v>0</v>
      </c>
      <c r="Q5083" s="11">
        <v>2016031026</v>
      </c>
      <c r="R5083" s="11">
        <v>26</v>
      </c>
    </row>
    <row r="5084" spans="1:18">
      <c r="A5084" t="str">
        <f t="shared" si="79"/>
        <v>26-2016031026-16_45_59</v>
      </c>
      <c r="B5084" s="11" t="s">
        <v>4003</v>
      </c>
      <c r="C5084" s="11">
        <v>0</v>
      </c>
      <c r="D5084" s="11">
        <v>0</v>
      </c>
      <c r="E5084" s="11">
        <v>0</v>
      </c>
      <c r="F5084" s="11">
        <v>1</v>
      </c>
      <c r="G5084" s="11"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0</v>
      </c>
      <c r="P5084" s="11">
        <v>1</v>
      </c>
      <c r="Q5084" s="11">
        <v>2016031026</v>
      </c>
      <c r="R5084" s="11">
        <v>26</v>
      </c>
    </row>
    <row r="5085" spans="1:18">
      <c r="A5085" t="str">
        <f t="shared" si="79"/>
        <v>26-2016031026-16_55_59</v>
      </c>
      <c r="B5085" s="11" t="s">
        <v>3684</v>
      </c>
      <c r="C5085" s="11">
        <v>0</v>
      </c>
      <c r="D5085" s="11">
        <v>0</v>
      </c>
      <c r="E5085" s="11">
        <v>0</v>
      </c>
      <c r="F5085" s="11">
        <v>1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1</v>
      </c>
      <c r="Q5085" s="11">
        <v>2016031026</v>
      </c>
      <c r="R5085" s="11">
        <v>26</v>
      </c>
    </row>
    <row r="5086" spans="1:18">
      <c r="A5086" t="str">
        <f t="shared" si="79"/>
        <v>26-2016031026-17_00_58</v>
      </c>
      <c r="B5086" s="11" t="s">
        <v>4005</v>
      </c>
      <c r="C5086" s="11">
        <v>0</v>
      </c>
      <c r="D5086" s="11">
        <v>0</v>
      </c>
      <c r="E5086" s="11">
        <v>0</v>
      </c>
      <c r="F5086" s="11">
        <v>1</v>
      </c>
      <c r="G5086" s="11"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11">
        <v>0</v>
      </c>
      <c r="P5086" s="11">
        <v>1</v>
      </c>
      <c r="Q5086" s="11">
        <v>2016031026</v>
      </c>
      <c r="R5086" s="11">
        <v>26</v>
      </c>
    </row>
    <row r="5087" spans="1:18">
      <c r="A5087" t="str">
        <f t="shared" si="79"/>
        <v>26-2016031026-17_05_58</v>
      </c>
      <c r="B5087" s="11" t="s">
        <v>4007</v>
      </c>
      <c r="C5087" s="11">
        <v>0</v>
      </c>
      <c r="D5087" s="11">
        <v>0</v>
      </c>
      <c r="E5087" s="11">
        <v>0</v>
      </c>
      <c r="F5087" s="11">
        <v>1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1</v>
      </c>
      <c r="Q5087" s="11">
        <v>2016031026</v>
      </c>
      <c r="R5087" s="11">
        <v>26</v>
      </c>
    </row>
    <row r="5088" spans="1:18">
      <c r="A5088" t="str">
        <f t="shared" si="79"/>
        <v>26-2016031026-17_10_58</v>
      </c>
      <c r="B5088" s="11" t="s">
        <v>4008</v>
      </c>
      <c r="C5088" s="11">
        <v>0</v>
      </c>
      <c r="D5088" s="11">
        <v>0</v>
      </c>
      <c r="E5088" s="11">
        <v>0</v>
      </c>
      <c r="F5088" s="11">
        <v>1</v>
      </c>
      <c r="G5088" s="11">
        <v>0</v>
      </c>
      <c r="H5088" s="11">
        <v>0</v>
      </c>
      <c r="I5088" s="11">
        <v>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11">
        <v>0</v>
      </c>
      <c r="P5088" s="11">
        <v>1</v>
      </c>
      <c r="Q5088" s="11">
        <v>2016031026</v>
      </c>
      <c r="R5088" s="11">
        <v>26</v>
      </c>
    </row>
    <row r="5089" spans="1:18">
      <c r="A5089" t="str">
        <f t="shared" si="79"/>
        <v>26-2016031026-17_15_58</v>
      </c>
      <c r="B5089" s="11" t="s">
        <v>4009</v>
      </c>
      <c r="C5089" s="11">
        <v>0</v>
      </c>
      <c r="D5089" s="11">
        <v>0</v>
      </c>
      <c r="E5089" s="11">
        <v>0</v>
      </c>
      <c r="F5089" s="11">
        <v>1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1</v>
      </c>
      <c r="Q5089" s="11">
        <v>2016031026</v>
      </c>
      <c r="R5089" s="11">
        <v>26</v>
      </c>
    </row>
    <row r="5090" spans="1:18">
      <c r="A5090" t="str">
        <f t="shared" si="79"/>
        <v>26-2016031026-17_20_58</v>
      </c>
      <c r="B5090" s="11" t="s">
        <v>4010</v>
      </c>
      <c r="C5090" s="11">
        <v>0</v>
      </c>
      <c r="D5090" s="11">
        <v>0</v>
      </c>
      <c r="E5090" s="11">
        <v>0</v>
      </c>
      <c r="F5090" s="11">
        <v>1</v>
      </c>
      <c r="G5090" s="11">
        <v>0</v>
      </c>
      <c r="H5090" s="11">
        <v>0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  <c r="O5090" s="11">
        <v>0</v>
      </c>
      <c r="P5090" s="11">
        <v>1</v>
      </c>
      <c r="Q5090" s="11">
        <v>2016031026</v>
      </c>
      <c r="R5090" s="11">
        <v>26</v>
      </c>
    </row>
    <row r="5091" spans="1:18">
      <c r="A5091" t="str">
        <f t="shared" si="79"/>
        <v>26-2016031026-17_25_58</v>
      </c>
      <c r="B5091" s="11" t="s">
        <v>4011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1</v>
      </c>
      <c r="N5091" s="11">
        <v>0</v>
      </c>
      <c r="O5091" s="11">
        <v>0</v>
      </c>
      <c r="P5091" s="11">
        <v>1</v>
      </c>
      <c r="Q5091" s="11">
        <v>2016031026</v>
      </c>
      <c r="R5091" s="11">
        <v>26</v>
      </c>
    </row>
    <row r="5092" spans="1:18">
      <c r="A5092" t="str">
        <f t="shared" si="79"/>
        <v>26-2016031026-17_30_57</v>
      </c>
      <c r="B5092" s="11" t="s">
        <v>4013</v>
      </c>
      <c r="C5092" s="11">
        <v>0</v>
      </c>
      <c r="D5092" s="11">
        <v>0</v>
      </c>
      <c r="E5092" s="11">
        <v>0</v>
      </c>
      <c r="F5092" s="11">
        <v>1</v>
      </c>
      <c r="G5092" s="11">
        <v>0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11">
        <v>0</v>
      </c>
      <c r="P5092" s="11">
        <v>1</v>
      </c>
      <c r="Q5092" s="11">
        <v>2016031026</v>
      </c>
      <c r="R5092" s="11">
        <v>26</v>
      </c>
    </row>
    <row r="5093" spans="1:18">
      <c r="A5093" t="str">
        <f t="shared" si="79"/>
        <v>26-2016031026-17_35_57</v>
      </c>
      <c r="B5093" s="11" t="s">
        <v>4014</v>
      </c>
      <c r="C5093" s="11">
        <v>0</v>
      </c>
      <c r="D5093" s="11">
        <v>0</v>
      </c>
      <c r="E5093" s="11">
        <v>0</v>
      </c>
      <c r="F5093" s="11">
        <v>1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1</v>
      </c>
      <c r="Q5093" s="11">
        <v>2016031026</v>
      </c>
      <c r="R5093" s="11">
        <v>26</v>
      </c>
    </row>
    <row r="5094" spans="1:18">
      <c r="A5094" t="str">
        <f t="shared" si="79"/>
        <v>26-2016031026-17_40_57</v>
      </c>
      <c r="B5094" s="11" t="s">
        <v>4015</v>
      </c>
      <c r="C5094" s="11">
        <v>0</v>
      </c>
      <c r="D5094" s="11">
        <v>0</v>
      </c>
      <c r="E5094" s="11">
        <v>0</v>
      </c>
      <c r="F5094" s="11">
        <v>1</v>
      </c>
      <c r="G5094" s="11">
        <v>0</v>
      </c>
      <c r="H5094" s="11">
        <v>0</v>
      </c>
      <c r="I5094" s="11">
        <v>0</v>
      </c>
      <c r="J5094" s="11">
        <v>0</v>
      </c>
      <c r="K5094" s="11">
        <v>0</v>
      </c>
      <c r="L5094" s="11">
        <v>0</v>
      </c>
      <c r="M5094" s="11">
        <v>0</v>
      </c>
      <c r="N5094" s="11">
        <v>0</v>
      </c>
      <c r="O5094" s="11">
        <v>0</v>
      </c>
      <c r="P5094" s="11">
        <v>1</v>
      </c>
      <c r="Q5094" s="11">
        <v>2016031026</v>
      </c>
      <c r="R5094" s="11">
        <v>26</v>
      </c>
    </row>
    <row r="5095" spans="1:18">
      <c r="A5095" t="str">
        <f t="shared" si="79"/>
        <v>26-2016031026-17_45_57</v>
      </c>
      <c r="B5095" s="11" t="s">
        <v>4017</v>
      </c>
      <c r="C5095" s="11">
        <v>0</v>
      </c>
      <c r="D5095" s="11">
        <v>0</v>
      </c>
      <c r="E5095" s="11">
        <v>0</v>
      </c>
      <c r="F5095" s="11">
        <v>1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1</v>
      </c>
      <c r="Q5095" s="11">
        <v>2016031026</v>
      </c>
      <c r="R5095" s="11">
        <v>26</v>
      </c>
    </row>
    <row r="5096" spans="1:18">
      <c r="A5096" t="str">
        <f t="shared" si="79"/>
        <v>26-2016031026-17_50_57</v>
      </c>
      <c r="B5096" s="11" t="s">
        <v>4018</v>
      </c>
      <c r="C5096" s="11">
        <v>0</v>
      </c>
      <c r="D5096" s="11">
        <v>0</v>
      </c>
      <c r="E5096" s="11">
        <v>0</v>
      </c>
      <c r="F5096" s="11">
        <v>1</v>
      </c>
      <c r="G5096" s="11">
        <v>0</v>
      </c>
      <c r="H5096" s="11">
        <v>0</v>
      </c>
      <c r="I5096" s="11">
        <v>0</v>
      </c>
      <c r="J5096" s="11">
        <v>0</v>
      </c>
      <c r="K5096" s="11">
        <v>0</v>
      </c>
      <c r="L5096" s="11">
        <v>0</v>
      </c>
      <c r="M5096" s="11">
        <v>0</v>
      </c>
      <c r="N5096" s="11">
        <v>0</v>
      </c>
      <c r="O5096" s="11">
        <v>0</v>
      </c>
      <c r="P5096" s="11">
        <v>1</v>
      </c>
      <c r="Q5096" s="11">
        <v>2016031026</v>
      </c>
      <c r="R5096" s="11">
        <v>26</v>
      </c>
    </row>
    <row r="5097" spans="1:18">
      <c r="A5097" t="str">
        <f t="shared" si="79"/>
        <v>26-2016031026-17_55_57</v>
      </c>
      <c r="B5097" s="11" t="s">
        <v>1923</v>
      </c>
      <c r="C5097" s="11">
        <v>0</v>
      </c>
      <c r="D5097" s="11">
        <v>0</v>
      </c>
      <c r="E5097" s="11">
        <v>0</v>
      </c>
      <c r="F5097" s="11">
        <v>1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1</v>
      </c>
      <c r="Q5097" s="11">
        <v>2016031026</v>
      </c>
      <c r="R5097" s="11">
        <v>26</v>
      </c>
    </row>
    <row r="5098" spans="1:18">
      <c r="A5098" t="str">
        <f t="shared" si="79"/>
        <v>26-2016031026-18_00_56</v>
      </c>
      <c r="B5098" s="11" t="s">
        <v>4019</v>
      </c>
      <c r="C5098" s="11">
        <v>0</v>
      </c>
      <c r="D5098" s="11">
        <v>0</v>
      </c>
      <c r="E5098" s="11">
        <v>0</v>
      </c>
      <c r="F5098" s="11">
        <v>1</v>
      </c>
      <c r="G5098" s="11">
        <v>0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  <c r="O5098" s="11">
        <v>0</v>
      </c>
      <c r="P5098" s="11">
        <v>1</v>
      </c>
      <c r="Q5098" s="11">
        <v>2016031026</v>
      </c>
      <c r="R5098" s="11">
        <v>26</v>
      </c>
    </row>
    <row r="5099" spans="1:18">
      <c r="A5099" t="str">
        <f t="shared" si="79"/>
        <v>26-2016031026-18_05_56</v>
      </c>
      <c r="B5099" s="11" t="s">
        <v>4020</v>
      </c>
      <c r="C5099" s="11">
        <v>0</v>
      </c>
      <c r="D5099" s="11">
        <v>0</v>
      </c>
      <c r="E5099" s="11">
        <v>0</v>
      </c>
      <c r="F5099" s="11">
        <v>1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1</v>
      </c>
      <c r="Q5099" s="11">
        <v>2016031026</v>
      </c>
      <c r="R5099" s="11">
        <v>26</v>
      </c>
    </row>
    <row r="5100" spans="1:18">
      <c r="A5100" t="str">
        <f t="shared" si="79"/>
        <v>26-2016031026-18_10_56</v>
      </c>
      <c r="B5100" s="11" t="s">
        <v>4021</v>
      </c>
      <c r="C5100" s="11">
        <v>0</v>
      </c>
      <c r="D5100" s="11">
        <v>0</v>
      </c>
      <c r="E5100" s="11">
        <v>0</v>
      </c>
      <c r="F5100" s="11">
        <v>1</v>
      </c>
      <c r="G5100" s="11">
        <v>0</v>
      </c>
      <c r="H5100" s="11">
        <v>0</v>
      </c>
      <c r="I5100" s="11">
        <v>0</v>
      </c>
      <c r="J5100" s="11">
        <v>0</v>
      </c>
      <c r="K5100" s="11">
        <v>0</v>
      </c>
      <c r="L5100" s="11">
        <v>0</v>
      </c>
      <c r="M5100" s="11">
        <v>0</v>
      </c>
      <c r="N5100" s="11">
        <v>0</v>
      </c>
      <c r="O5100" s="11">
        <v>0</v>
      </c>
      <c r="P5100" s="11">
        <v>1</v>
      </c>
      <c r="Q5100" s="11">
        <v>2016031026</v>
      </c>
      <c r="R5100" s="11">
        <v>26</v>
      </c>
    </row>
    <row r="5101" spans="1:18">
      <c r="A5101" t="str">
        <f t="shared" si="79"/>
        <v>26-2016031026-18_15_56</v>
      </c>
      <c r="B5101" s="11" t="s">
        <v>4022</v>
      </c>
      <c r="C5101" s="11">
        <v>0</v>
      </c>
      <c r="D5101" s="11">
        <v>0</v>
      </c>
      <c r="E5101" s="11">
        <v>0</v>
      </c>
      <c r="F5101" s="11">
        <v>1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1</v>
      </c>
      <c r="Q5101" s="11">
        <v>2016031026</v>
      </c>
      <c r="R5101" s="11">
        <v>26</v>
      </c>
    </row>
    <row r="5102" spans="1:18">
      <c r="A5102" t="str">
        <f t="shared" si="79"/>
        <v>26-2016031026-18_20_56</v>
      </c>
      <c r="B5102" s="11" t="s">
        <v>4023</v>
      </c>
      <c r="C5102" s="11">
        <v>0</v>
      </c>
      <c r="D5102" s="11">
        <v>0</v>
      </c>
      <c r="E5102" s="11">
        <v>0</v>
      </c>
      <c r="F5102" s="11">
        <v>1</v>
      </c>
      <c r="G5102" s="11">
        <v>0</v>
      </c>
      <c r="H5102" s="11">
        <v>0</v>
      </c>
      <c r="I5102" s="11">
        <v>0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  <c r="O5102" s="11">
        <v>0</v>
      </c>
      <c r="P5102" s="11">
        <v>1</v>
      </c>
      <c r="Q5102" s="11">
        <v>2016031026</v>
      </c>
      <c r="R5102" s="11">
        <v>26</v>
      </c>
    </row>
    <row r="5103" spans="1:18">
      <c r="A5103" t="str">
        <f t="shared" si="79"/>
        <v>26-2016031026-18_25_56</v>
      </c>
      <c r="B5103" s="11" t="s">
        <v>4024</v>
      </c>
      <c r="C5103" s="11">
        <v>0</v>
      </c>
      <c r="D5103" s="11">
        <v>0</v>
      </c>
      <c r="E5103" s="11">
        <v>0</v>
      </c>
      <c r="F5103" s="11">
        <v>1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1</v>
      </c>
      <c r="Q5103" s="11">
        <v>2016031026</v>
      </c>
      <c r="R5103" s="11">
        <v>26</v>
      </c>
    </row>
    <row r="5104" spans="1:18">
      <c r="A5104" t="str">
        <f t="shared" si="79"/>
        <v>26-2016031026-18_30_55</v>
      </c>
      <c r="B5104" s="11" t="s">
        <v>4025</v>
      </c>
      <c r="C5104" s="11">
        <v>0</v>
      </c>
      <c r="D5104" s="11">
        <v>0</v>
      </c>
      <c r="E5104" s="11">
        <v>0</v>
      </c>
      <c r="F5104" s="11">
        <v>1</v>
      </c>
      <c r="G5104" s="11">
        <v>0</v>
      </c>
      <c r="H5104" s="11">
        <v>0</v>
      </c>
      <c r="I5104" s="11">
        <v>0</v>
      </c>
      <c r="J5104" s="11">
        <v>0</v>
      </c>
      <c r="K5104" s="11">
        <v>0</v>
      </c>
      <c r="L5104" s="11">
        <v>0</v>
      </c>
      <c r="M5104" s="11">
        <v>0</v>
      </c>
      <c r="N5104" s="11">
        <v>0</v>
      </c>
      <c r="O5104" s="11">
        <v>0</v>
      </c>
      <c r="P5104" s="11">
        <v>1</v>
      </c>
      <c r="Q5104" s="11">
        <v>2016031026</v>
      </c>
      <c r="R5104" s="11">
        <v>26</v>
      </c>
    </row>
    <row r="5105" spans="1:18">
      <c r="A5105" t="str">
        <f t="shared" si="79"/>
        <v>26-2016031026-18_35_55</v>
      </c>
      <c r="B5105" s="11" t="s">
        <v>4026</v>
      </c>
      <c r="C5105" s="11">
        <v>0</v>
      </c>
      <c r="D5105" s="11">
        <v>0</v>
      </c>
      <c r="E5105" s="11">
        <v>0</v>
      </c>
      <c r="F5105" s="11">
        <v>1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1</v>
      </c>
      <c r="Q5105" s="11">
        <v>2016031026</v>
      </c>
      <c r="R5105" s="11">
        <v>26</v>
      </c>
    </row>
    <row r="5106" spans="1:18">
      <c r="A5106" t="str">
        <f t="shared" si="79"/>
        <v>26-2016031026-18_40_55</v>
      </c>
      <c r="B5106" s="11" t="s">
        <v>4027</v>
      </c>
      <c r="C5106" s="11">
        <v>0</v>
      </c>
      <c r="D5106" s="11">
        <v>0</v>
      </c>
      <c r="E5106" s="11">
        <v>0</v>
      </c>
      <c r="F5106" s="11">
        <v>1</v>
      </c>
      <c r="G5106" s="11">
        <v>0</v>
      </c>
      <c r="H5106" s="11">
        <v>0</v>
      </c>
      <c r="I5106" s="11">
        <v>0</v>
      </c>
      <c r="J5106" s="11">
        <v>0</v>
      </c>
      <c r="K5106" s="11">
        <v>0</v>
      </c>
      <c r="L5106" s="11">
        <v>0</v>
      </c>
      <c r="M5106" s="11">
        <v>0</v>
      </c>
      <c r="N5106" s="11">
        <v>0</v>
      </c>
      <c r="O5106" s="11">
        <v>0</v>
      </c>
      <c r="P5106" s="11">
        <v>1</v>
      </c>
      <c r="Q5106" s="11">
        <v>2016031026</v>
      </c>
      <c r="R5106" s="11">
        <v>26</v>
      </c>
    </row>
    <row r="5107" spans="1:18">
      <c r="A5107" t="str">
        <f t="shared" si="79"/>
        <v>26-2016031026-18_45_55</v>
      </c>
      <c r="B5107" s="11" t="s">
        <v>4028</v>
      </c>
      <c r="C5107" s="11">
        <v>0</v>
      </c>
      <c r="D5107" s="11">
        <v>0</v>
      </c>
      <c r="E5107" s="11">
        <v>0</v>
      </c>
      <c r="F5107" s="11">
        <v>1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1</v>
      </c>
      <c r="Q5107" s="11">
        <v>2016031026</v>
      </c>
      <c r="R5107" s="11">
        <v>26</v>
      </c>
    </row>
    <row r="5108" spans="1:18">
      <c r="A5108" t="str">
        <f t="shared" si="79"/>
        <v>26-2016031026-18_50_55</v>
      </c>
      <c r="B5108" s="11" t="s">
        <v>4029</v>
      </c>
      <c r="C5108" s="11">
        <v>0</v>
      </c>
      <c r="D5108" s="11">
        <v>0</v>
      </c>
      <c r="E5108" s="11">
        <v>0</v>
      </c>
      <c r="F5108" s="11">
        <v>0</v>
      </c>
      <c r="G5108" s="11">
        <v>0</v>
      </c>
      <c r="H5108" s="11">
        <v>0</v>
      </c>
      <c r="I5108" s="11">
        <v>0</v>
      </c>
      <c r="J5108" s="11">
        <v>0</v>
      </c>
      <c r="K5108" s="11">
        <v>0</v>
      </c>
      <c r="L5108" s="11">
        <v>0</v>
      </c>
      <c r="M5108" s="11">
        <v>0</v>
      </c>
      <c r="N5108" s="11">
        <v>1</v>
      </c>
      <c r="O5108" s="11">
        <v>0</v>
      </c>
      <c r="P5108" s="11">
        <v>0</v>
      </c>
      <c r="Q5108" s="11">
        <v>2016031026</v>
      </c>
      <c r="R5108" s="11">
        <v>26</v>
      </c>
    </row>
    <row r="5109" spans="1:18">
      <c r="A5109" t="str">
        <f t="shared" si="79"/>
        <v>26-2016031026-18_55_55</v>
      </c>
      <c r="B5109" s="11" t="s">
        <v>4030</v>
      </c>
      <c r="C5109" s="11">
        <v>0</v>
      </c>
      <c r="D5109" s="11">
        <v>0</v>
      </c>
      <c r="E5109" s="11">
        <v>0</v>
      </c>
      <c r="F5109" s="11">
        <v>1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1</v>
      </c>
      <c r="Q5109" s="11">
        <v>2016031026</v>
      </c>
      <c r="R5109" s="11">
        <v>26</v>
      </c>
    </row>
    <row r="5110" spans="1:18">
      <c r="A5110" t="str">
        <f t="shared" si="79"/>
        <v>26-2016031026-19_00_54</v>
      </c>
      <c r="B5110" s="11" t="s">
        <v>4031</v>
      </c>
      <c r="C5110" s="11">
        <v>0</v>
      </c>
      <c r="D5110" s="11">
        <v>0</v>
      </c>
      <c r="E5110" s="11">
        <v>0</v>
      </c>
      <c r="F5110" s="11">
        <v>1</v>
      </c>
      <c r="G5110" s="11">
        <v>0</v>
      </c>
      <c r="H5110" s="11">
        <v>0</v>
      </c>
      <c r="I5110" s="11">
        <v>0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  <c r="O5110" s="11">
        <v>0</v>
      </c>
      <c r="P5110" s="11">
        <v>1</v>
      </c>
      <c r="Q5110" s="11">
        <v>2016031026</v>
      </c>
      <c r="R5110" s="11">
        <v>26</v>
      </c>
    </row>
    <row r="5111" spans="1:18">
      <c r="A5111" t="str">
        <f t="shared" si="79"/>
        <v>26-2016031026-19_05_54</v>
      </c>
      <c r="B5111" s="11" t="s">
        <v>4032</v>
      </c>
      <c r="C5111" s="11">
        <v>0</v>
      </c>
      <c r="D5111" s="11">
        <v>0</v>
      </c>
      <c r="E5111" s="11">
        <v>0</v>
      </c>
      <c r="F5111" s="11">
        <v>1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1</v>
      </c>
      <c r="Q5111" s="11">
        <v>2016031026</v>
      </c>
      <c r="R5111" s="11">
        <v>26</v>
      </c>
    </row>
    <row r="5112" spans="1:18">
      <c r="A5112" t="str">
        <f t="shared" si="79"/>
        <v>26-2016031026-19_10_54</v>
      </c>
      <c r="B5112" s="11" t="s">
        <v>4033</v>
      </c>
      <c r="C5112" s="11">
        <v>0</v>
      </c>
      <c r="D5112" s="11">
        <v>0</v>
      </c>
      <c r="E5112" s="11">
        <v>0</v>
      </c>
      <c r="F5112" s="11">
        <v>1</v>
      </c>
      <c r="G5112" s="11">
        <v>0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11">
        <v>1</v>
      </c>
      <c r="Q5112" s="11">
        <v>2016031026</v>
      </c>
      <c r="R5112" s="11">
        <v>26</v>
      </c>
    </row>
    <row r="5113" spans="1:18">
      <c r="A5113" t="str">
        <f t="shared" si="79"/>
        <v>26-2016031026-19_15_54</v>
      </c>
      <c r="B5113" s="11" t="s">
        <v>4034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1</v>
      </c>
      <c r="N5113" s="11">
        <v>0</v>
      </c>
      <c r="O5113" s="11">
        <v>0</v>
      </c>
      <c r="P5113" s="11">
        <v>1</v>
      </c>
      <c r="Q5113" s="11">
        <v>2016031026</v>
      </c>
      <c r="R5113" s="11">
        <v>26</v>
      </c>
    </row>
    <row r="5114" spans="1:18">
      <c r="A5114" t="str">
        <f t="shared" si="79"/>
        <v>26-2016031026-19_20_54</v>
      </c>
      <c r="B5114" s="11" t="s">
        <v>4035</v>
      </c>
      <c r="C5114" s="11">
        <v>0</v>
      </c>
      <c r="D5114" s="11">
        <v>0</v>
      </c>
      <c r="E5114" s="11">
        <v>0</v>
      </c>
      <c r="F5114" s="11">
        <v>0</v>
      </c>
      <c r="G5114" s="11">
        <v>0</v>
      </c>
      <c r="H5114" s="11">
        <v>0</v>
      </c>
      <c r="I5114" s="11">
        <v>0</v>
      </c>
      <c r="J5114" s="11">
        <v>0</v>
      </c>
      <c r="K5114" s="11">
        <v>0</v>
      </c>
      <c r="L5114" s="11">
        <v>0</v>
      </c>
      <c r="M5114" s="11">
        <v>1</v>
      </c>
      <c r="N5114" s="11">
        <v>0</v>
      </c>
      <c r="O5114" s="11">
        <v>0</v>
      </c>
      <c r="P5114" s="11">
        <v>1</v>
      </c>
      <c r="Q5114" s="11">
        <v>2016031026</v>
      </c>
      <c r="R5114" s="11">
        <v>26</v>
      </c>
    </row>
    <row r="5115" spans="1:18">
      <c r="A5115" t="str">
        <f t="shared" si="79"/>
        <v>26-2016031026-19_25_54</v>
      </c>
      <c r="B5115" s="11" t="s">
        <v>4036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1</v>
      </c>
      <c r="N5115" s="11">
        <v>0</v>
      </c>
      <c r="O5115" s="11">
        <v>0</v>
      </c>
      <c r="P5115" s="11">
        <v>1</v>
      </c>
      <c r="Q5115" s="11">
        <v>2016031026</v>
      </c>
      <c r="R5115" s="11">
        <v>26</v>
      </c>
    </row>
    <row r="5116" spans="1:18">
      <c r="A5116" t="str">
        <f t="shared" si="79"/>
        <v>26-2016031026-19_30_53</v>
      </c>
      <c r="B5116" s="11" t="s">
        <v>4037</v>
      </c>
      <c r="C5116" s="11">
        <v>0</v>
      </c>
      <c r="D5116" s="11">
        <v>0</v>
      </c>
      <c r="E5116" s="11">
        <v>0</v>
      </c>
      <c r="F5116" s="11">
        <v>0</v>
      </c>
      <c r="G5116" s="11">
        <v>0</v>
      </c>
      <c r="H5116" s="11">
        <v>0</v>
      </c>
      <c r="I5116" s="11">
        <v>0</v>
      </c>
      <c r="J5116" s="11">
        <v>0</v>
      </c>
      <c r="K5116" s="11">
        <v>0</v>
      </c>
      <c r="L5116" s="11">
        <v>0</v>
      </c>
      <c r="M5116" s="11">
        <v>1</v>
      </c>
      <c r="N5116" s="11">
        <v>0</v>
      </c>
      <c r="O5116" s="11">
        <v>0</v>
      </c>
      <c r="P5116" s="11">
        <v>1</v>
      </c>
      <c r="Q5116" s="11">
        <v>2016031026</v>
      </c>
      <c r="R5116" s="11">
        <v>26</v>
      </c>
    </row>
    <row r="5117" spans="1:18">
      <c r="A5117" t="str">
        <f t="shared" si="79"/>
        <v>26-2016031026-19_35_53</v>
      </c>
      <c r="B5117" s="11" t="s">
        <v>4038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1</v>
      </c>
      <c r="N5117" s="11">
        <v>0</v>
      </c>
      <c r="O5117" s="11">
        <v>0</v>
      </c>
      <c r="P5117" s="11">
        <v>1</v>
      </c>
      <c r="Q5117" s="11">
        <v>2016031026</v>
      </c>
      <c r="R5117" s="11">
        <v>26</v>
      </c>
    </row>
    <row r="5118" spans="1:18">
      <c r="A5118" t="str">
        <f t="shared" si="79"/>
        <v>26-2016031026-19_40_53</v>
      </c>
      <c r="B5118" s="11" t="s">
        <v>4039</v>
      </c>
      <c r="C5118" s="11">
        <v>0</v>
      </c>
      <c r="D5118" s="11">
        <v>0</v>
      </c>
      <c r="E5118" s="11">
        <v>0</v>
      </c>
      <c r="F5118" s="11">
        <v>0</v>
      </c>
      <c r="G5118" s="11">
        <v>0</v>
      </c>
      <c r="H5118" s="11">
        <v>0</v>
      </c>
      <c r="I5118" s="11">
        <v>0</v>
      </c>
      <c r="J5118" s="11">
        <v>0</v>
      </c>
      <c r="K5118" s="11">
        <v>0</v>
      </c>
      <c r="L5118" s="11">
        <v>0</v>
      </c>
      <c r="M5118" s="11">
        <v>0</v>
      </c>
      <c r="N5118" s="11">
        <v>1</v>
      </c>
      <c r="O5118" s="11">
        <v>0</v>
      </c>
      <c r="P5118" s="11">
        <v>0</v>
      </c>
      <c r="Q5118" s="11">
        <v>2016031026</v>
      </c>
      <c r="R5118" s="11">
        <v>26</v>
      </c>
    </row>
    <row r="5119" spans="1:18">
      <c r="A5119" t="str">
        <f t="shared" si="79"/>
        <v>26-2016031026-19_45_53</v>
      </c>
      <c r="B5119" s="11" t="s">
        <v>4040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1</v>
      </c>
      <c r="O5119" s="11">
        <v>0</v>
      </c>
      <c r="P5119" s="11">
        <v>0</v>
      </c>
      <c r="Q5119" s="11">
        <v>2016031026</v>
      </c>
      <c r="R5119" s="11">
        <v>26</v>
      </c>
    </row>
    <row r="5120" spans="1:18">
      <c r="A5120" t="str">
        <f t="shared" si="79"/>
        <v>26-2016031026-19_50_53</v>
      </c>
      <c r="B5120" s="11" t="s">
        <v>4041</v>
      </c>
      <c r="C5120" s="11">
        <v>0</v>
      </c>
      <c r="D5120" s="11">
        <v>0</v>
      </c>
      <c r="E5120" s="11">
        <v>0</v>
      </c>
      <c r="F5120" s="11">
        <v>0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0</v>
      </c>
      <c r="M5120" s="11">
        <v>0</v>
      </c>
      <c r="N5120" s="11">
        <v>1</v>
      </c>
      <c r="O5120" s="11">
        <v>0</v>
      </c>
      <c r="P5120" s="11">
        <v>0</v>
      </c>
      <c r="Q5120" s="11">
        <v>2016031026</v>
      </c>
      <c r="R5120" s="11">
        <v>26</v>
      </c>
    </row>
    <row r="5121" spans="1:18">
      <c r="A5121" t="str">
        <f t="shared" si="79"/>
        <v>26-2016031026-19_55_53</v>
      </c>
      <c r="B5121" s="11" t="s">
        <v>1306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1</v>
      </c>
      <c r="O5121" s="11">
        <v>0</v>
      </c>
      <c r="P5121" s="11">
        <v>0</v>
      </c>
      <c r="Q5121" s="11">
        <v>2016031026</v>
      </c>
      <c r="R5121" s="11">
        <v>26</v>
      </c>
    </row>
    <row r="5122" spans="1:18">
      <c r="A5122" t="str">
        <f t="shared" ref="A5122:A5185" si="80">R5122&amp;"-"&amp;Q5122&amp;"-"&amp;B5122</f>
        <v>26-2016031026-20_00_52</v>
      </c>
      <c r="B5122" s="11" t="s">
        <v>175</v>
      </c>
      <c r="C5122" s="11">
        <v>0</v>
      </c>
      <c r="D5122" s="11">
        <v>0</v>
      </c>
      <c r="E5122" s="11">
        <v>0</v>
      </c>
      <c r="F5122" s="11">
        <v>0</v>
      </c>
      <c r="G5122" s="11">
        <v>0</v>
      </c>
      <c r="H5122" s="11">
        <v>0</v>
      </c>
      <c r="I5122" s="11">
        <v>0</v>
      </c>
      <c r="J5122" s="11">
        <v>0</v>
      </c>
      <c r="K5122" s="11">
        <v>0</v>
      </c>
      <c r="L5122" s="11">
        <v>0</v>
      </c>
      <c r="M5122" s="11">
        <v>1</v>
      </c>
      <c r="N5122" s="11">
        <v>0</v>
      </c>
      <c r="O5122" s="11">
        <v>0</v>
      </c>
      <c r="P5122" s="11">
        <v>1</v>
      </c>
      <c r="Q5122" s="11">
        <v>2016031026</v>
      </c>
      <c r="R5122" s="11">
        <v>26</v>
      </c>
    </row>
    <row r="5123" spans="1:18">
      <c r="A5123" t="str">
        <f t="shared" si="80"/>
        <v>26-2016031026-20_05_52</v>
      </c>
      <c r="B5123" s="11" t="s">
        <v>4042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1</v>
      </c>
      <c r="N5123" s="11">
        <v>0</v>
      </c>
      <c r="O5123" s="11">
        <v>0</v>
      </c>
      <c r="P5123" s="11">
        <v>1</v>
      </c>
      <c r="Q5123" s="11">
        <v>2016031026</v>
      </c>
      <c r="R5123" s="11">
        <v>26</v>
      </c>
    </row>
    <row r="5124" spans="1:18">
      <c r="A5124" t="str">
        <f t="shared" si="80"/>
        <v>26-2016031126-11_20_03</v>
      </c>
      <c r="B5124" s="11" t="s">
        <v>4043</v>
      </c>
      <c r="C5124" s="11">
        <v>0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11">
        <v>0</v>
      </c>
      <c r="J5124" s="11">
        <v>0</v>
      </c>
      <c r="K5124" s="11">
        <v>0</v>
      </c>
      <c r="L5124" s="11">
        <v>0</v>
      </c>
      <c r="M5124" s="11">
        <v>0</v>
      </c>
      <c r="N5124" s="11">
        <v>1</v>
      </c>
      <c r="O5124" s="11">
        <v>0</v>
      </c>
      <c r="P5124" s="11">
        <v>0</v>
      </c>
      <c r="Q5124" s="11">
        <v>2016031126</v>
      </c>
      <c r="R5124" s="11">
        <v>26</v>
      </c>
    </row>
    <row r="5125" spans="1:18">
      <c r="A5125" t="str">
        <f t="shared" si="80"/>
        <v>26-2016031126-11_25_03</v>
      </c>
      <c r="B5125" s="11" t="s">
        <v>3395</v>
      </c>
      <c r="C5125" s="11">
        <v>0</v>
      </c>
      <c r="D5125" s="11">
        <v>0</v>
      </c>
      <c r="E5125" s="11">
        <v>0</v>
      </c>
      <c r="F5125" s="11">
        <v>1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1</v>
      </c>
      <c r="Q5125" s="11">
        <v>2016031126</v>
      </c>
      <c r="R5125" s="11">
        <v>26</v>
      </c>
    </row>
    <row r="5126" spans="1:18">
      <c r="A5126" t="str">
        <f t="shared" si="80"/>
        <v>26-2016031126-11_30_02</v>
      </c>
      <c r="B5126" s="11" t="s">
        <v>4045</v>
      </c>
      <c r="C5126" s="11">
        <v>0</v>
      </c>
      <c r="D5126" s="11">
        <v>0</v>
      </c>
      <c r="E5126" s="11">
        <v>0</v>
      </c>
      <c r="F5126" s="11">
        <v>1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11">
        <v>1</v>
      </c>
      <c r="Q5126" s="11">
        <v>2016031126</v>
      </c>
      <c r="R5126" s="11">
        <v>26</v>
      </c>
    </row>
    <row r="5127" spans="1:18">
      <c r="A5127" t="str">
        <f t="shared" si="80"/>
        <v>26-2016031126-11_35_02</v>
      </c>
      <c r="B5127" s="11" t="s">
        <v>4046</v>
      </c>
      <c r="C5127" s="11">
        <v>0</v>
      </c>
      <c r="D5127" s="11">
        <v>0</v>
      </c>
      <c r="E5127" s="11">
        <v>0</v>
      </c>
      <c r="F5127" s="11">
        <v>1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1</v>
      </c>
      <c r="Q5127" s="11">
        <v>2016031126</v>
      </c>
      <c r="R5127" s="11">
        <v>26</v>
      </c>
    </row>
    <row r="5128" spans="1:18">
      <c r="A5128" t="str">
        <f t="shared" si="80"/>
        <v>26-2016031126-11_40_02</v>
      </c>
      <c r="B5128" s="11" t="s">
        <v>4047</v>
      </c>
      <c r="C5128" s="11">
        <v>0</v>
      </c>
      <c r="D5128" s="11">
        <v>0</v>
      </c>
      <c r="E5128" s="11">
        <v>0</v>
      </c>
      <c r="F5128" s="11">
        <v>1</v>
      </c>
      <c r="G5128" s="11">
        <v>0</v>
      </c>
      <c r="H5128" s="11">
        <v>0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1">
        <v>0</v>
      </c>
      <c r="O5128" s="11">
        <v>0</v>
      </c>
      <c r="P5128" s="11">
        <v>1</v>
      </c>
      <c r="Q5128" s="11">
        <v>2016031126</v>
      </c>
      <c r="R5128" s="11">
        <v>26</v>
      </c>
    </row>
    <row r="5129" spans="1:18">
      <c r="A5129" t="str">
        <f t="shared" si="80"/>
        <v>26-2016031126-11_45_02</v>
      </c>
      <c r="B5129" s="11" t="s">
        <v>3399</v>
      </c>
      <c r="C5129" s="11">
        <v>0</v>
      </c>
      <c r="D5129" s="11">
        <v>0</v>
      </c>
      <c r="E5129" s="11">
        <v>0</v>
      </c>
      <c r="F5129" s="11">
        <v>1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1</v>
      </c>
      <c r="Q5129" s="11">
        <v>2016031126</v>
      </c>
      <c r="R5129" s="11">
        <v>26</v>
      </c>
    </row>
    <row r="5130" spans="1:18">
      <c r="A5130" t="str">
        <f t="shared" si="80"/>
        <v>26-2016031126-12_00_32</v>
      </c>
      <c r="B5130" s="11" t="s">
        <v>4048</v>
      </c>
      <c r="C5130" s="11">
        <v>0</v>
      </c>
      <c r="D5130" s="11">
        <v>0</v>
      </c>
      <c r="E5130" s="11">
        <v>0</v>
      </c>
      <c r="F5130" s="11">
        <v>1</v>
      </c>
      <c r="G5130" s="11">
        <v>0</v>
      </c>
      <c r="H5130" s="11">
        <v>0</v>
      </c>
      <c r="I5130" s="11">
        <v>0</v>
      </c>
      <c r="J5130" s="11">
        <v>0</v>
      </c>
      <c r="K5130" s="11">
        <v>0</v>
      </c>
      <c r="L5130" s="11">
        <v>0</v>
      </c>
      <c r="M5130" s="11">
        <v>0</v>
      </c>
      <c r="N5130" s="11">
        <v>0</v>
      </c>
      <c r="O5130" s="11">
        <v>0</v>
      </c>
      <c r="P5130" s="11">
        <v>1</v>
      </c>
      <c r="Q5130" s="11">
        <v>2016031126</v>
      </c>
      <c r="R5130" s="11">
        <v>26</v>
      </c>
    </row>
    <row r="5131" spans="1:18">
      <c r="A5131" t="str">
        <f t="shared" si="80"/>
        <v>26-2016031126-12_05_31</v>
      </c>
      <c r="B5131" s="11" t="s">
        <v>4049</v>
      </c>
      <c r="C5131" s="11">
        <v>0</v>
      </c>
      <c r="D5131" s="11">
        <v>0</v>
      </c>
      <c r="E5131" s="11">
        <v>0</v>
      </c>
      <c r="F5131" s="11">
        <v>1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1</v>
      </c>
      <c r="Q5131" s="11">
        <v>2016031126</v>
      </c>
      <c r="R5131" s="11">
        <v>26</v>
      </c>
    </row>
    <row r="5132" spans="1:18">
      <c r="A5132" t="str">
        <f t="shared" si="80"/>
        <v>26-2016031126-12_10_31</v>
      </c>
      <c r="B5132" s="11" t="s">
        <v>4050</v>
      </c>
      <c r="C5132" s="11">
        <v>0</v>
      </c>
      <c r="D5132" s="11">
        <v>0</v>
      </c>
      <c r="E5132" s="11">
        <v>0</v>
      </c>
      <c r="F5132" s="11">
        <v>1</v>
      </c>
      <c r="G5132" s="11">
        <v>0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  <c r="P5132" s="11">
        <v>1</v>
      </c>
      <c r="Q5132" s="11">
        <v>2016031126</v>
      </c>
      <c r="R5132" s="11">
        <v>26</v>
      </c>
    </row>
    <row r="5133" spans="1:18">
      <c r="A5133" t="str">
        <f t="shared" si="80"/>
        <v>26-2016031126-12_15_31</v>
      </c>
      <c r="B5133" s="11" t="s">
        <v>4051</v>
      </c>
      <c r="C5133" s="11">
        <v>0</v>
      </c>
      <c r="D5133" s="11">
        <v>0</v>
      </c>
      <c r="E5133" s="11">
        <v>0</v>
      </c>
      <c r="F5133" s="11">
        <v>1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1</v>
      </c>
      <c r="Q5133" s="11">
        <v>2016031126</v>
      </c>
      <c r="R5133" s="11">
        <v>26</v>
      </c>
    </row>
    <row r="5134" spans="1:18">
      <c r="A5134" t="str">
        <f t="shared" si="80"/>
        <v>26-2016031126-12_20_31</v>
      </c>
      <c r="B5134" s="11" t="s">
        <v>4052</v>
      </c>
      <c r="C5134" s="11">
        <v>0</v>
      </c>
      <c r="D5134" s="11">
        <v>0</v>
      </c>
      <c r="E5134" s="11">
        <v>0</v>
      </c>
      <c r="F5134" s="11">
        <v>1</v>
      </c>
      <c r="G5134" s="11">
        <v>0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11">
        <v>1</v>
      </c>
      <c r="Q5134" s="11">
        <v>2016031126</v>
      </c>
      <c r="R5134" s="11">
        <v>26</v>
      </c>
    </row>
    <row r="5135" spans="1:18">
      <c r="A5135" t="str">
        <f t="shared" si="80"/>
        <v>26-2016031126-12_25_31</v>
      </c>
      <c r="B5135" s="11" t="s">
        <v>4054</v>
      </c>
      <c r="C5135" s="11">
        <v>0</v>
      </c>
      <c r="D5135" s="11">
        <v>0</v>
      </c>
      <c r="E5135" s="11">
        <v>0</v>
      </c>
      <c r="F5135" s="11">
        <v>1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1</v>
      </c>
      <c r="Q5135" s="11">
        <v>2016031126</v>
      </c>
      <c r="R5135" s="11">
        <v>26</v>
      </c>
    </row>
    <row r="5136" spans="1:18">
      <c r="A5136" t="str">
        <f t="shared" si="80"/>
        <v>26-2016031126-12_30_30</v>
      </c>
      <c r="B5136" s="11" t="s">
        <v>4055</v>
      </c>
      <c r="C5136" s="11">
        <v>0</v>
      </c>
      <c r="D5136" s="11">
        <v>0</v>
      </c>
      <c r="E5136" s="11">
        <v>0</v>
      </c>
      <c r="F5136" s="11">
        <v>1</v>
      </c>
      <c r="G5136" s="11">
        <v>0</v>
      </c>
      <c r="H5136" s="11">
        <v>0</v>
      </c>
      <c r="I5136" s="11">
        <v>0</v>
      </c>
      <c r="J5136" s="11">
        <v>0</v>
      </c>
      <c r="K5136" s="11">
        <v>0</v>
      </c>
      <c r="L5136" s="11">
        <v>0</v>
      </c>
      <c r="M5136" s="11">
        <v>0</v>
      </c>
      <c r="N5136" s="11">
        <v>0</v>
      </c>
      <c r="O5136" s="11">
        <v>0</v>
      </c>
      <c r="P5136" s="11">
        <v>1</v>
      </c>
      <c r="Q5136" s="11">
        <v>2016031126</v>
      </c>
      <c r="R5136" s="11">
        <v>26</v>
      </c>
    </row>
    <row r="5137" spans="1:18">
      <c r="A5137" t="str">
        <f t="shared" si="80"/>
        <v>26-2016031126-12_35_30</v>
      </c>
      <c r="B5137" s="11" t="s">
        <v>4057</v>
      </c>
      <c r="C5137" s="11">
        <v>0</v>
      </c>
      <c r="D5137" s="11">
        <v>0</v>
      </c>
      <c r="E5137" s="11">
        <v>0</v>
      </c>
      <c r="F5137" s="11">
        <v>1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1</v>
      </c>
      <c r="Q5137" s="11">
        <v>2016031126</v>
      </c>
      <c r="R5137" s="11">
        <v>26</v>
      </c>
    </row>
    <row r="5138" spans="1:18">
      <c r="A5138" t="str">
        <f t="shared" si="80"/>
        <v>26-2016031126-12_40_30</v>
      </c>
      <c r="B5138" s="11" t="s">
        <v>4058</v>
      </c>
      <c r="C5138" s="11">
        <v>0</v>
      </c>
      <c r="D5138" s="11">
        <v>0</v>
      </c>
      <c r="E5138" s="11">
        <v>0</v>
      </c>
      <c r="F5138" s="11">
        <v>1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</v>
      </c>
      <c r="O5138" s="11">
        <v>0</v>
      </c>
      <c r="P5138" s="11">
        <v>1</v>
      </c>
      <c r="Q5138" s="11">
        <v>2016031126</v>
      </c>
      <c r="R5138" s="11">
        <v>26</v>
      </c>
    </row>
    <row r="5139" spans="1:18">
      <c r="A5139" t="str">
        <f t="shared" si="80"/>
        <v>26-2016031126-12_45_30</v>
      </c>
      <c r="B5139" s="11" t="s">
        <v>4059</v>
      </c>
      <c r="C5139" s="11">
        <v>0</v>
      </c>
      <c r="D5139" s="11">
        <v>0</v>
      </c>
      <c r="E5139" s="11">
        <v>0</v>
      </c>
      <c r="F5139" s="11">
        <v>1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1</v>
      </c>
      <c r="Q5139" s="11">
        <v>2016031126</v>
      </c>
      <c r="R5139" s="11">
        <v>26</v>
      </c>
    </row>
    <row r="5140" spans="1:18">
      <c r="A5140" t="str">
        <f t="shared" si="80"/>
        <v>26-2016031126-12_50_30</v>
      </c>
      <c r="B5140" s="11" t="s">
        <v>4060</v>
      </c>
      <c r="C5140" s="11">
        <v>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11">
        <v>0</v>
      </c>
      <c r="J5140" s="11">
        <v>0</v>
      </c>
      <c r="K5140" s="11">
        <v>0</v>
      </c>
      <c r="L5140" s="11">
        <v>0</v>
      </c>
      <c r="M5140" s="11">
        <v>0</v>
      </c>
      <c r="N5140" s="11">
        <v>1</v>
      </c>
      <c r="O5140" s="11">
        <v>0</v>
      </c>
      <c r="P5140" s="11">
        <v>0</v>
      </c>
      <c r="Q5140" s="11">
        <v>2016031126</v>
      </c>
      <c r="R5140" s="11">
        <v>26</v>
      </c>
    </row>
    <row r="5141" spans="1:18">
      <c r="A5141" t="str">
        <f t="shared" si="80"/>
        <v>26-2016031126-12_55_55</v>
      </c>
      <c r="B5141" s="11" t="s">
        <v>4061</v>
      </c>
      <c r="C5141" s="11">
        <v>0</v>
      </c>
      <c r="D5141" s="11">
        <v>0</v>
      </c>
      <c r="E5141" s="11">
        <v>0</v>
      </c>
      <c r="F5141" s="11">
        <v>1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1</v>
      </c>
      <c r="Q5141" s="11">
        <v>2016031126</v>
      </c>
      <c r="R5141" s="11">
        <v>26</v>
      </c>
    </row>
    <row r="5142" spans="1:18">
      <c r="A5142" t="str">
        <f t="shared" si="80"/>
        <v>26-2016031126-12_58_11</v>
      </c>
      <c r="B5142" s="11" t="s">
        <v>4062</v>
      </c>
      <c r="C5142" s="11">
        <v>0</v>
      </c>
      <c r="D5142" s="11">
        <v>0</v>
      </c>
      <c r="E5142" s="11">
        <v>0</v>
      </c>
      <c r="F5142" s="11">
        <v>1</v>
      </c>
      <c r="G5142" s="11">
        <v>0</v>
      </c>
      <c r="H5142" s="11">
        <v>0</v>
      </c>
      <c r="I5142" s="11">
        <v>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11">
        <v>0</v>
      </c>
      <c r="P5142" s="11">
        <v>1</v>
      </c>
      <c r="Q5142" s="11">
        <v>2016031126</v>
      </c>
      <c r="R5142" s="11">
        <v>26</v>
      </c>
    </row>
    <row r="5143" spans="1:18">
      <c r="A5143" t="str">
        <f t="shared" si="80"/>
        <v>26-2016031126-13_03_11</v>
      </c>
      <c r="B5143" s="11" t="s">
        <v>4063</v>
      </c>
      <c r="C5143" s="11">
        <v>0</v>
      </c>
      <c r="D5143" s="11">
        <v>0</v>
      </c>
      <c r="E5143" s="11">
        <v>0</v>
      </c>
      <c r="F5143" s="11">
        <v>1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1</v>
      </c>
      <c r="Q5143" s="11">
        <v>2016031126</v>
      </c>
      <c r="R5143" s="11">
        <v>26</v>
      </c>
    </row>
    <row r="5144" spans="1:18">
      <c r="A5144" t="str">
        <f t="shared" si="80"/>
        <v>26-2016031126-13_08_11</v>
      </c>
      <c r="B5144" s="11" t="s">
        <v>4064</v>
      </c>
      <c r="C5144" s="11">
        <v>0</v>
      </c>
      <c r="D5144" s="11">
        <v>0</v>
      </c>
      <c r="E5144" s="11">
        <v>0</v>
      </c>
      <c r="F5144" s="11">
        <v>1</v>
      </c>
      <c r="G5144" s="11">
        <v>0</v>
      </c>
      <c r="H5144" s="11">
        <v>0</v>
      </c>
      <c r="I5144" s="11">
        <v>0</v>
      </c>
      <c r="J5144" s="11">
        <v>0</v>
      </c>
      <c r="K5144" s="11">
        <v>0</v>
      </c>
      <c r="L5144" s="11">
        <v>0</v>
      </c>
      <c r="M5144" s="11">
        <v>0</v>
      </c>
      <c r="N5144" s="11">
        <v>0</v>
      </c>
      <c r="O5144" s="11">
        <v>0</v>
      </c>
      <c r="P5144" s="11">
        <v>1</v>
      </c>
      <c r="Q5144" s="11">
        <v>2016031126</v>
      </c>
      <c r="R5144" s="11">
        <v>26</v>
      </c>
    </row>
    <row r="5145" spans="1:18">
      <c r="A5145" t="str">
        <f t="shared" si="80"/>
        <v>26-2016031126-13_13_10</v>
      </c>
      <c r="B5145" s="11" t="s">
        <v>4065</v>
      </c>
      <c r="C5145" s="11">
        <v>0</v>
      </c>
      <c r="D5145" s="11">
        <v>0</v>
      </c>
      <c r="E5145" s="11">
        <v>0</v>
      </c>
      <c r="F5145" s="11">
        <v>1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1</v>
      </c>
      <c r="Q5145" s="11">
        <v>2016031126</v>
      </c>
      <c r="R5145" s="11">
        <v>26</v>
      </c>
    </row>
    <row r="5146" spans="1:18">
      <c r="A5146" t="str">
        <f t="shared" si="80"/>
        <v>26-2016031126-13_18_10</v>
      </c>
      <c r="B5146" s="11" t="s">
        <v>4066</v>
      </c>
      <c r="C5146" s="11">
        <v>0</v>
      </c>
      <c r="D5146" s="11">
        <v>0</v>
      </c>
      <c r="E5146" s="11">
        <v>0</v>
      </c>
      <c r="F5146" s="11">
        <v>1</v>
      </c>
      <c r="G5146" s="11">
        <v>0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11">
        <v>1</v>
      </c>
      <c r="Q5146" s="11">
        <v>2016031126</v>
      </c>
      <c r="R5146" s="11">
        <v>26</v>
      </c>
    </row>
    <row r="5147" spans="1:18">
      <c r="A5147" t="str">
        <f t="shared" si="80"/>
        <v>26-2016031126-13_23_10</v>
      </c>
      <c r="B5147" s="11" t="s">
        <v>4067</v>
      </c>
      <c r="C5147" s="11">
        <v>0</v>
      </c>
      <c r="D5147" s="11">
        <v>0</v>
      </c>
      <c r="E5147" s="11">
        <v>0</v>
      </c>
      <c r="F5147" s="11">
        <v>1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1</v>
      </c>
      <c r="Q5147" s="11">
        <v>2016031126</v>
      </c>
      <c r="R5147" s="11">
        <v>26</v>
      </c>
    </row>
    <row r="5148" spans="1:18">
      <c r="A5148" t="str">
        <f t="shared" si="80"/>
        <v>26-2016031126-13_28_10</v>
      </c>
      <c r="B5148" s="11" t="s">
        <v>4068</v>
      </c>
      <c r="C5148" s="11">
        <v>0</v>
      </c>
      <c r="D5148" s="11">
        <v>0</v>
      </c>
      <c r="E5148" s="11">
        <v>0</v>
      </c>
      <c r="F5148" s="11">
        <v>1</v>
      </c>
      <c r="G5148" s="11">
        <v>0</v>
      </c>
      <c r="H5148" s="11">
        <v>0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11">
        <v>0</v>
      </c>
      <c r="P5148" s="11">
        <v>1</v>
      </c>
      <c r="Q5148" s="11">
        <v>2016031126</v>
      </c>
      <c r="R5148" s="11">
        <v>26</v>
      </c>
    </row>
    <row r="5149" spans="1:18">
      <c r="A5149" t="str">
        <f t="shared" si="80"/>
        <v>26-2016031126-13_33_10</v>
      </c>
      <c r="B5149" s="11" t="s">
        <v>4070</v>
      </c>
      <c r="C5149" s="11">
        <v>0</v>
      </c>
      <c r="D5149" s="11">
        <v>0</v>
      </c>
      <c r="E5149" s="11">
        <v>0</v>
      </c>
      <c r="F5149" s="11">
        <v>1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1</v>
      </c>
      <c r="Q5149" s="11">
        <v>2016031126</v>
      </c>
      <c r="R5149" s="11">
        <v>26</v>
      </c>
    </row>
    <row r="5150" spans="1:18">
      <c r="A5150" t="str">
        <f t="shared" si="80"/>
        <v>26-2016031126-13_38_09</v>
      </c>
      <c r="B5150" s="11" t="s">
        <v>4072</v>
      </c>
      <c r="C5150" s="11">
        <v>0</v>
      </c>
      <c r="D5150" s="11">
        <v>0</v>
      </c>
      <c r="E5150" s="11">
        <v>0</v>
      </c>
      <c r="F5150" s="11">
        <v>1</v>
      </c>
      <c r="G5150" s="11">
        <v>0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11">
        <v>1</v>
      </c>
      <c r="Q5150" s="11">
        <v>2016031126</v>
      </c>
      <c r="R5150" s="11">
        <v>26</v>
      </c>
    </row>
    <row r="5151" spans="1:18">
      <c r="A5151" t="str">
        <f t="shared" si="80"/>
        <v>26-2016031126-13_43_09</v>
      </c>
      <c r="B5151" s="11" t="s">
        <v>4074</v>
      </c>
      <c r="C5151" s="11">
        <v>0</v>
      </c>
      <c r="D5151" s="11">
        <v>0</v>
      </c>
      <c r="E5151" s="11">
        <v>0</v>
      </c>
      <c r="F5151" s="11">
        <v>1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1</v>
      </c>
      <c r="Q5151" s="11">
        <v>2016031126</v>
      </c>
      <c r="R5151" s="11">
        <v>26</v>
      </c>
    </row>
    <row r="5152" spans="1:18">
      <c r="A5152" t="str">
        <f t="shared" si="80"/>
        <v>26-2016031126-13_58_09</v>
      </c>
      <c r="B5152" s="11" t="s">
        <v>4075</v>
      </c>
      <c r="C5152" s="11">
        <v>0</v>
      </c>
      <c r="D5152" s="11">
        <v>0</v>
      </c>
      <c r="E5152" s="11">
        <v>0</v>
      </c>
      <c r="F5152" s="11">
        <v>1</v>
      </c>
      <c r="G5152" s="11">
        <v>0</v>
      </c>
      <c r="H5152" s="11">
        <v>0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11">
        <v>1</v>
      </c>
      <c r="Q5152" s="11">
        <v>2016031126</v>
      </c>
      <c r="R5152" s="11">
        <v>26</v>
      </c>
    </row>
    <row r="5153" spans="1:18">
      <c r="A5153" t="str">
        <f t="shared" si="80"/>
        <v>26-2016031126-14_02_59</v>
      </c>
      <c r="B5153" s="11" t="s">
        <v>4076</v>
      </c>
      <c r="C5153" s="11">
        <v>0</v>
      </c>
      <c r="D5153" s="11">
        <v>0</v>
      </c>
      <c r="E5153" s="11">
        <v>0</v>
      </c>
      <c r="F5153" s="11">
        <v>1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1</v>
      </c>
      <c r="Q5153" s="11">
        <v>2016031126</v>
      </c>
      <c r="R5153" s="11">
        <v>26</v>
      </c>
    </row>
    <row r="5154" spans="1:18">
      <c r="A5154" t="str">
        <f t="shared" si="80"/>
        <v>26-2016031126-14_07_59</v>
      </c>
      <c r="B5154" s="11" t="s">
        <v>4077</v>
      </c>
      <c r="C5154" s="11">
        <v>0</v>
      </c>
      <c r="D5154" s="11">
        <v>0</v>
      </c>
      <c r="E5154" s="11">
        <v>0</v>
      </c>
      <c r="F5154" s="11">
        <v>1</v>
      </c>
      <c r="G5154" s="11">
        <v>0</v>
      </c>
      <c r="H5154" s="11">
        <v>0</v>
      </c>
      <c r="I5154" s="11">
        <v>0</v>
      </c>
      <c r="J5154" s="11">
        <v>0</v>
      </c>
      <c r="K5154" s="11">
        <v>0</v>
      </c>
      <c r="L5154" s="11">
        <v>0</v>
      </c>
      <c r="M5154" s="11">
        <v>0</v>
      </c>
      <c r="N5154" s="11">
        <v>0</v>
      </c>
      <c r="O5154" s="11">
        <v>0</v>
      </c>
      <c r="P5154" s="11">
        <v>1</v>
      </c>
      <c r="Q5154" s="11">
        <v>2016031126</v>
      </c>
      <c r="R5154" s="11">
        <v>26</v>
      </c>
    </row>
    <row r="5155" spans="1:18">
      <c r="A5155" t="str">
        <f t="shared" si="80"/>
        <v>26-2016031126-14_12_58</v>
      </c>
      <c r="B5155" s="11" t="s">
        <v>4078</v>
      </c>
      <c r="C5155" s="11">
        <v>0</v>
      </c>
      <c r="D5155" s="11">
        <v>0</v>
      </c>
      <c r="E5155" s="11">
        <v>0</v>
      </c>
      <c r="F5155" s="11">
        <v>1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1</v>
      </c>
      <c r="Q5155" s="11">
        <v>2016031126</v>
      </c>
      <c r="R5155" s="11">
        <v>26</v>
      </c>
    </row>
    <row r="5156" spans="1:18">
      <c r="A5156" t="str">
        <f t="shared" si="80"/>
        <v>26-2016031126-14_17_58</v>
      </c>
      <c r="B5156" s="11" t="s">
        <v>4079</v>
      </c>
      <c r="C5156" s="11">
        <v>0</v>
      </c>
      <c r="D5156" s="11">
        <v>0</v>
      </c>
      <c r="E5156" s="11">
        <v>0</v>
      </c>
      <c r="F5156" s="11">
        <v>1</v>
      </c>
      <c r="G5156" s="11">
        <v>0</v>
      </c>
      <c r="H5156" s="11">
        <v>0</v>
      </c>
      <c r="I5156" s="11">
        <v>0</v>
      </c>
      <c r="J5156" s="11">
        <v>0</v>
      </c>
      <c r="K5156" s="11">
        <v>0</v>
      </c>
      <c r="L5156" s="11">
        <v>0</v>
      </c>
      <c r="M5156" s="11">
        <v>0</v>
      </c>
      <c r="N5156" s="11">
        <v>0</v>
      </c>
      <c r="O5156" s="11">
        <v>0</v>
      </c>
      <c r="P5156" s="11">
        <v>1</v>
      </c>
      <c r="Q5156" s="11">
        <v>2016031126</v>
      </c>
      <c r="R5156" s="11">
        <v>26</v>
      </c>
    </row>
    <row r="5157" spans="1:18">
      <c r="A5157" t="str">
        <f t="shared" si="80"/>
        <v>26-2016031226-07_44_17</v>
      </c>
      <c r="B5157" s="11" t="s">
        <v>4080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1</v>
      </c>
      <c r="O5157" s="11">
        <v>0</v>
      </c>
      <c r="P5157" s="11">
        <v>0</v>
      </c>
      <c r="Q5157" s="11">
        <v>2016031226</v>
      </c>
      <c r="R5157" s="11">
        <v>26</v>
      </c>
    </row>
    <row r="5158" spans="1:18">
      <c r="A5158" t="str">
        <f t="shared" si="80"/>
        <v>26-2016031226-07_49_16</v>
      </c>
      <c r="B5158" s="11" t="s">
        <v>4081</v>
      </c>
      <c r="C5158" s="11">
        <v>0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11">
        <v>0</v>
      </c>
      <c r="J5158" s="11">
        <v>0</v>
      </c>
      <c r="K5158" s="11">
        <v>0</v>
      </c>
      <c r="L5158" s="11">
        <v>0</v>
      </c>
      <c r="M5158" s="11">
        <v>0</v>
      </c>
      <c r="N5158" s="11">
        <v>1</v>
      </c>
      <c r="O5158" s="11">
        <v>0</v>
      </c>
      <c r="P5158" s="11">
        <v>0</v>
      </c>
      <c r="Q5158" s="11">
        <v>2016031226</v>
      </c>
      <c r="R5158" s="11">
        <v>26</v>
      </c>
    </row>
    <row r="5159" spans="1:18">
      <c r="A5159" t="str">
        <f t="shared" si="80"/>
        <v>26-2016031226-08_11_11</v>
      </c>
      <c r="B5159" s="11" t="s">
        <v>4082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1</v>
      </c>
      <c r="O5159" s="11">
        <v>0</v>
      </c>
      <c r="P5159" s="11">
        <v>0</v>
      </c>
      <c r="Q5159" s="11">
        <v>2016031226</v>
      </c>
      <c r="R5159" s="11">
        <v>26</v>
      </c>
    </row>
    <row r="5160" spans="1:18">
      <c r="A5160" t="str">
        <f t="shared" si="80"/>
        <v>26-2016031226-08_27_47</v>
      </c>
      <c r="B5160" s="11" t="s">
        <v>4083</v>
      </c>
      <c r="C5160" s="11">
        <v>0</v>
      </c>
      <c r="D5160" s="11">
        <v>1</v>
      </c>
      <c r="E5160" s="11">
        <v>1</v>
      </c>
      <c r="F5160" s="11">
        <v>0</v>
      </c>
      <c r="G5160" s="11">
        <v>0</v>
      </c>
      <c r="H5160" s="11">
        <v>0</v>
      </c>
      <c r="I5160" s="11">
        <v>0</v>
      </c>
      <c r="J5160" s="11">
        <v>0</v>
      </c>
      <c r="K5160" s="11">
        <v>1</v>
      </c>
      <c r="L5160" s="11">
        <v>1</v>
      </c>
      <c r="M5160" s="11">
        <v>0</v>
      </c>
      <c r="N5160" s="11">
        <v>0</v>
      </c>
      <c r="O5160" s="11">
        <v>0</v>
      </c>
      <c r="P5160" s="11">
        <v>0</v>
      </c>
      <c r="Q5160" s="11">
        <v>2016031226</v>
      </c>
      <c r="R5160" s="11">
        <v>26</v>
      </c>
    </row>
    <row r="5161" spans="1:18">
      <c r="A5161" t="str">
        <f t="shared" si="80"/>
        <v>26-2016031226-08_32_47</v>
      </c>
      <c r="B5161" s="11" t="s">
        <v>4084</v>
      </c>
      <c r="C5161" s="11">
        <v>0</v>
      </c>
      <c r="D5161" s="11">
        <v>0</v>
      </c>
      <c r="E5161" s="11">
        <v>0</v>
      </c>
      <c r="F5161" s="11">
        <v>1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1</v>
      </c>
      <c r="Q5161" s="11">
        <v>2016031226</v>
      </c>
      <c r="R5161" s="11">
        <v>26</v>
      </c>
    </row>
    <row r="5162" spans="1:18">
      <c r="A5162" t="str">
        <f t="shared" si="80"/>
        <v>26-2016031226-08_37_47</v>
      </c>
      <c r="B5162" s="11" t="s">
        <v>4085</v>
      </c>
      <c r="C5162" s="11">
        <v>0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1</v>
      </c>
      <c r="O5162" s="11">
        <v>0</v>
      </c>
      <c r="P5162" s="11">
        <v>0</v>
      </c>
      <c r="Q5162" s="11">
        <v>2016031226</v>
      </c>
      <c r="R5162" s="11">
        <v>26</v>
      </c>
    </row>
    <row r="5163" spans="1:18">
      <c r="A5163" t="str">
        <f t="shared" si="80"/>
        <v>26-2016031226-08_42_46</v>
      </c>
      <c r="B5163" s="11" t="s">
        <v>4086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1</v>
      </c>
      <c r="O5163" s="11">
        <v>0</v>
      </c>
      <c r="P5163" s="11">
        <v>0</v>
      </c>
      <c r="Q5163" s="11">
        <v>2016031226</v>
      </c>
      <c r="R5163" s="11">
        <v>26</v>
      </c>
    </row>
    <row r="5164" spans="1:18">
      <c r="A5164" t="str">
        <f t="shared" si="80"/>
        <v>26-2016031226-08_47_46</v>
      </c>
      <c r="B5164" s="11" t="s">
        <v>4087</v>
      </c>
      <c r="C5164" s="11">
        <v>0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11">
        <v>0</v>
      </c>
      <c r="J5164" s="11">
        <v>0</v>
      </c>
      <c r="K5164" s="11">
        <v>0</v>
      </c>
      <c r="L5164" s="11">
        <v>0</v>
      </c>
      <c r="M5164" s="11">
        <v>0</v>
      </c>
      <c r="N5164" s="11">
        <v>1</v>
      </c>
      <c r="O5164" s="11">
        <v>0</v>
      </c>
      <c r="P5164" s="11">
        <v>0</v>
      </c>
      <c r="Q5164" s="11">
        <v>2016031226</v>
      </c>
      <c r="R5164" s="11">
        <v>26</v>
      </c>
    </row>
    <row r="5165" spans="1:18">
      <c r="A5165" t="str">
        <f t="shared" si="80"/>
        <v>26-2016031226-08_52_46</v>
      </c>
      <c r="B5165" s="11" t="s">
        <v>4088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1</v>
      </c>
      <c r="O5165" s="11">
        <v>0</v>
      </c>
      <c r="P5165" s="11">
        <v>0</v>
      </c>
      <c r="Q5165" s="11">
        <v>2016031226</v>
      </c>
      <c r="R5165" s="11">
        <v>26</v>
      </c>
    </row>
    <row r="5166" spans="1:18">
      <c r="A5166" t="str">
        <f t="shared" si="80"/>
        <v>26-2016031226-08_57_46</v>
      </c>
      <c r="B5166" s="11" t="s">
        <v>4089</v>
      </c>
      <c r="C5166" s="11">
        <v>0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1">
        <v>1</v>
      </c>
      <c r="O5166" s="11">
        <v>0</v>
      </c>
      <c r="P5166" s="11">
        <v>0</v>
      </c>
      <c r="Q5166" s="11">
        <v>2016031226</v>
      </c>
      <c r="R5166" s="11">
        <v>26</v>
      </c>
    </row>
    <row r="5167" spans="1:18">
      <c r="A5167" t="str">
        <f t="shared" si="80"/>
        <v>26-2016031226-09_02_46</v>
      </c>
      <c r="B5167" s="11" t="s">
        <v>4090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1</v>
      </c>
      <c r="O5167" s="11">
        <v>0</v>
      </c>
      <c r="P5167" s="11">
        <v>0</v>
      </c>
      <c r="Q5167" s="11">
        <v>2016031226</v>
      </c>
      <c r="R5167" s="11">
        <v>26</v>
      </c>
    </row>
    <row r="5168" spans="1:18">
      <c r="A5168" t="str">
        <f t="shared" si="80"/>
        <v>26-2016031226-09_07_46</v>
      </c>
      <c r="B5168" s="11" t="s">
        <v>4091</v>
      </c>
      <c r="C5168" s="11">
        <v>0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1">
        <v>1</v>
      </c>
      <c r="O5168" s="11">
        <v>0</v>
      </c>
      <c r="P5168" s="11">
        <v>0</v>
      </c>
      <c r="Q5168" s="11">
        <v>2016031226</v>
      </c>
      <c r="R5168" s="11">
        <v>26</v>
      </c>
    </row>
    <row r="5169" spans="1:18">
      <c r="A5169" t="str">
        <f t="shared" si="80"/>
        <v>26-2016031226-09_12_45</v>
      </c>
      <c r="B5169" s="11" t="s">
        <v>4092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1</v>
      </c>
      <c r="O5169" s="11">
        <v>0</v>
      </c>
      <c r="P5169" s="11">
        <v>0</v>
      </c>
      <c r="Q5169" s="11">
        <v>2016031226</v>
      </c>
      <c r="R5169" s="11">
        <v>26</v>
      </c>
    </row>
    <row r="5170" spans="1:18">
      <c r="A5170" t="str">
        <f t="shared" si="80"/>
        <v>26-2016031226-09_17_45</v>
      </c>
      <c r="B5170" s="11" t="s">
        <v>4093</v>
      </c>
      <c r="C5170" s="11">
        <v>0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11">
        <v>0</v>
      </c>
      <c r="J5170" s="11">
        <v>0</v>
      </c>
      <c r="K5170" s="11">
        <v>0</v>
      </c>
      <c r="L5170" s="11">
        <v>0</v>
      </c>
      <c r="M5170" s="11">
        <v>0</v>
      </c>
      <c r="N5170" s="11">
        <v>1</v>
      </c>
      <c r="O5170" s="11">
        <v>0</v>
      </c>
      <c r="P5170" s="11">
        <v>0</v>
      </c>
      <c r="Q5170" s="11">
        <v>2016031226</v>
      </c>
      <c r="R5170" s="11">
        <v>26</v>
      </c>
    </row>
    <row r="5171" spans="1:18">
      <c r="A5171" t="str">
        <f t="shared" si="80"/>
        <v>26-2016031226-09_22_45</v>
      </c>
      <c r="B5171" s="11" t="s">
        <v>4094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1</v>
      </c>
      <c r="O5171" s="11">
        <v>0</v>
      </c>
      <c r="P5171" s="11">
        <v>0</v>
      </c>
      <c r="Q5171" s="11">
        <v>2016031226</v>
      </c>
      <c r="R5171" s="11">
        <v>26</v>
      </c>
    </row>
    <row r="5172" spans="1:18">
      <c r="A5172" t="str">
        <f t="shared" si="80"/>
        <v>26-2016031226-09_27_45</v>
      </c>
      <c r="B5172" s="11" t="s">
        <v>4095</v>
      </c>
      <c r="C5172" s="11">
        <v>0</v>
      </c>
      <c r="D5172" s="11">
        <v>0</v>
      </c>
      <c r="E5172" s="11">
        <v>0</v>
      </c>
      <c r="F5172" s="11">
        <v>1</v>
      </c>
      <c r="G5172" s="11">
        <v>0</v>
      </c>
      <c r="H5172" s="11">
        <v>0</v>
      </c>
      <c r="I5172" s="11">
        <v>0</v>
      </c>
      <c r="J5172" s="11">
        <v>0</v>
      </c>
      <c r="K5172" s="11">
        <v>0</v>
      </c>
      <c r="L5172" s="11">
        <v>0</v>
      </c>
      <c r="M5172" s="11">
        <v>0</v>
      </c>
      <c r="N5172" s="11">
        <v>0</v>
      </c>
      <c r="O5172" s="11">
        <v>0</v>
      </c>
      <c r="P5172" s="11">
        <v>1</v>
      </c>
      <c r="Q5172" s="11">
        <v>2016031226</v>
      </c>
      <c r="R5172" s="11">
        <v>26</v>
      </c>
    </row>
    <row r="5173" spans="1:18">
      <c r="A5173" t="str">
        <f t="shared" si="80"/>
        <v>26-2016031226-09_32_45</v>
      </c>
      <c r="B5173" s="11" t="s">
        <v>4097</v>
      </c>
      <c r="C5173" s="11">
        <v>0</v>
      </c>
      <c r="D5173" s="11">
        <v>0</v>
      </c>
      <c r="E5173" s="11">
        <v>0</v>
      </c>
      <c r="F5173" s="11">
        <v>1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1</v>
      </c>
      <c r="Q5173" s="11">
        <v>2016031226</v>
      </c>
      <c r="R5173" s="11">
        <v>26</v>
      </c>
    </row>
    <row r="5174" spans="1:18">
      <c r="A5174" t="str">
        <f t="shared" si="80"/>
        <v>26-2016031226-09_37_45</v>
      </c>
      <c r="B5174" s="11" t="s">
        <v>4098</v>
      </c>
      <c r="C5174" s="11">
        <v>0</v>
      </c>
      <c r="D5174" s="11">
        <v>0</v>
      </c>
      <c r="E5174" s="11">
        <v>0</v>
      </c>
      <c r="F5174" s="11">
        <v>1</v>
      </c>
      <c r="G5174" s="11">
        <v>0</v>
      </c>
      <c r="H5174" s="11">
        <v>0</v>
      </c>
      <c r="I5174" s="11">
        <v>0</v>
      </c>
      <c r="J5174" s="11">
        <v>0</v>
      </c>
      <c r="K5174" s="11">
        <v>0</v>
      </c>
      <c r="L5174" s="11">
        <v>0</v>
      </c>
      <c r="M5174" s="11">
        <v>0</v>
      </c>
      <c r="N5174" s="11">
        <v>0</v>
      </c>
      <c r="O5174" s="11">
        <v>0</v>
      </c>
      <c r="P5174" s="11">
        <v>1</v>
      </c>
      <c r="Q5174" s="11">
        <v>2016031226</v>
      </c>
      <c r="R5174" s="11">
        <v>26</v>
      </c>
    </row>
    <row r="5175" spans="1:18">
      <c r="A5175" t="str">
        <f t="shared" si="80"/>
        <v>26-2016031226-09_42_44</v>
      </c>
      <c r="B5175" s="11" t="s">
        <v>4099</v>
      </c>
      <c r="C5175" s="11">
        <v>0</v>
      </c>
      <c r="D5175" s="11">
        <v>0</v>
      </c>
      <c r="E5175" s="11">
        <v>0</v>
      </c>
      <c r="F5175" s="11">
        <v>1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1</v>
      </c>
      <c r="Q5175" s="11">
        <v>2016031226</v>
      </c>
      <c r="R5175" s="11">
        <v>26</v>
      </c>
    </row>
    <row r="5176" spans="1:18">
      <c r="A5176" t="str">
        <f t="shared" si="80"/>
        <v>26-2016031226-09_47_44</v>
      </c>
      <c r="B5176" s="11" t="s">
        <v>4101</v>
      </c>
      <c r="C5176" s="11">
        <v>0</v>
      </c>
      <c r="D5176" s="11">
        <v>0</v>
      </c>
      <c r="E5176" s="11">
        <v>0</v>
      </c>
      <c r="F5176" s="11">
        <v>1</v>
      </c>
      <c r="G5176" s="11">
        <v>0</v>
      </c>
      <c r="H5176" s="11">
        <v>0</v>
      </c>
      <c r="I5176" s="11">
        <v>0</v>
      </c>
      <c r="J5176" s="11">
        <v>0</v>
      </c>
      <c r="K5176" s="11">
        <v>0</v>
      </c>
      <c r="L5176" s="11">
        <v>0</v>
      </c>
      <c r="M5176" s="11">
        <v>0</v>
      </c>
      <c r="N5176" s="11">
        <v>0</v>
      </c>
      <c r="O5176" s="11">
        <v>0</v>
      </c>
      <c r="P5176" s="11">
        <v>1</v>
      </c>
      <c r="Q5176" s="11">
        <v>2016031226</v>
      </c>
      <c r="R5176" s="11">
        <v>26</v>
      </c>
    </row>
    <row r="5177" spans="1:18">
      <c r="A5177" t="str">
        <f t="shared" si="80"/>
        <v>26-2016031226-09_52_44</v>
      </c>
      <c r="B5177" s="11" t="s">
        <v>4102</v>
      </c>
      <c r="C5177" s="11">
        <v>0</v>
      </c>
      <c r="D5177" s="11">
        <v>0</v>
      </c>
      <c r="E5177" s="11">
        <v>0</v>
      </c>
      <c r="F5177" s="11">
        <v>1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1</v>
      </c>
      <c r="Q5177" s="11">
        <v>2016031226</v>
      </c>
      <c r="R5177" s="11">
        <v>26</v>
      </c>
    </row>
    <row r="5178" spans="1:18">
      <c r="A5178" t="str">
        <f t="shared" si="80"/>
        <v>26-2016031226-09_57_44</v>
      </c>
      <c r="B5178" s="11" t="s">
        <v>4103</v>
      </c>
      <c r="C5178" s="11">
        <v>0</v>
      </c>
      <c r="D5178" s="11">
        <v>0</v>
      </c>
      <c r="E5178" s="11">
        <v>0</v>
      </c>
      <c r="F5178" s="11">
        <v>1</v>
      </c>
      <c r="G5178" s="11">
        <v>0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11">
        <v>1</v>
      </c>
      <c r="Q5178" s="11">
        <v>2016031226</v>
      </c>
      <c r="R5178" s="11">
        <v>26</v>
      </c>
    </row>
    <row r="5179" spans="1:18">
      <c r="A5179" t="str">
        <f t="shared" si="80"/>
        <v>26-2016031226-10_02_44</v>
      </c>
      <c r="B5179" s="11" t="s">
        <v>4104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1</v>
      </c>
      <c r="O5179" s="11">
        <v>0</v>
      </c>
      <c r="P5179" s="11">
        <v>0</v>
      </c>
      <c r="Q5179" s="11">
        <v>2016031226</v>
      </c>
      <c r="R5179" s="11">
        <v>26</v>
      </c>
    </row>
    <row r="5180" spans="1:18">
      <c r="A5180" t="str">
        <f t="shared" si="80"/>
        <v>26-2016031226-10_07_44</v>
      </c>
      <c r="B5180" s="11" t="s">
        <v>4105</v>
      </c>
      <c r="C5180" s="11">
        <v>0</v>
      </c>
      <c r="D5180" s="11">
        <v>0</v>
      </c>
      <c r="E5180" s="11">
        <v>0</v>
      </c>
      <c r="F5180" s="11">
        <v>0</v>
      </c>
      <c r="G5180" s="11">
        <v>0</v>
      </c>
      <c r="H5180" s="11">
        <v>0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1">
        <v>1</v>
      </c>
      <c r="O5180" s="11">
        <v>0</v>
      </c>
      <c r="P5180" s="11">
        <v>0</v>
      </c>
      <c r="Q5180" s="11">
        <v>2016031226</v>
      </c>
      <c r="R5180" s="11">
        <v>26</v>
      </c>
    </row>
    <row r="5181" spans="1:18">
      <c r="A5181" t="str">
        <f t="shared" si="80"/>
        <v>26-2016031226-10_19_59</v>
      </c>
      <c r="B5181" s="11" t="s">
        <v>4106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1</v>
      </c>
      <c r="O5181" s="11">
        <v>0</v>
      </c>
      <c r="P5181" s="11">
        <v>0</v>
      </c>
      <c r="Q5181" s="11">
        <v>2016031226</v>
      </c>
      <c r="R5181" s="11">
        <v>26</v>
      </c>
    </row>
    <row r="5182" spans="1:18">
      <c r="A5182" t="str">
        <f t="shared" si="80"/>
        <v>26-2016031226-12_00_19</v>
      </c>
      <c r="B5182" s="11" t="s">
        <v>4107</v>
      </c>
      <c r="C5182" s="11">
        <v>0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11">
        <v>0</v>
      </c>
      <c r="J5182" s="11">
        <v>0</v>
      </c>
      <c r="K5182" s="11">
        <v>0</v>
      </c>
      <c r="L5182" s="11">
        <v>0</v>
      </c>
      <c r="M5182" s="11">
        <v>0</v>
      </c>
      <c r="N5182" s="11">
        <v>1</v>
      </c>
      <c r="O5182" s="11">
        <v>0</v>
      </c>
      <c r="P5182" s="11">
        <v>0</v>
      </c>
      <c r="Q5182" s="11">
        <v>2016031226</v>
      </c>
      <c r="R5182" s="11">
        <v>26</v>
      </c>
    </row>
    <row r="5183" spans="1:18">
      <c r="A5183" t="str">
        <f t="shared" si="80"/>
        <v>26-2016031226-12_05_19</v>
      </c>
      <c r="B5183" s="11" t="s">
        <v>4108</v>
      </c>
      <c r="C5183" s="11">
        <v>0</v>
      </c>
      <c r="D5183" s="11">
        <v>0</v>
      </c>
      <c r="E5183" s="11">
        <v>0</v>
      </c>
      <c r="F5183" s="11">
        <v>1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1</v>
      </c>
      <c r="Q5183" s="11">
        <v>2016031226</v>
      </c>
      <c r="R5183" s="11">
        <v>26</v>
      </c>
    </row>
    <row r="5184" spans="1:18">
      <c r="A5184" t="str">
        <f t="shared" si="80"/>
        <v>26-2016031226-12_10_18</v>
      </c>
      <c r="B5184" s="11" t="s">
        <v>4109</v>
      </c>
      <c r="C5184" s="11">
        <v>0</v>
      </c>
      <c r="D5184" s="11">
        <v>0</v>
      </c>
      <c r="E5184" s="11">
        <v>0</v>
      </c>
      <c r="F5184" s="11">
        <v>1</v>
      </c>
      <c r="G5184" s="11">
        <v>0</v>
      </c>
      <c r="H5184" s="11">
        <v>0</v>
      </c>
      <c r="I5184" s="11">
        <v>0</v>
      </c>
      <c r="J5184" s="11">
        <v>0</v>
      </c>
      <c r="K5184" s="11">
        <v>0</v>
      </c>
      <c r="L5184" s="11">
        <v>0</v>
      </c>
      <c r="M5184" s="11">
        <v>0</v>
      </c>
      <c r="N5184" s="11">
        <v>0</v>
      </c>
      <c r="O5184" s="11">
        <v>0</v>
      </c>
      <c r="P5184" s="11">
        <v>1</v>
      </c>
      <c r="Q5184" s="11">
        <v>2016031226</v>
      </c>
      <c r="R5184" s="11">
        <v>26</v>
      </c>
    </row>
    <row r="5185" spans="1:18">
      <c r="A5185" t="str">
        <f t="shared" si="80"/>
        <v>26-2016031226-12_15_18</v>
      </c>
      <c r="B5185" s="11" t="s">
        <v>4110</v>
      </c>
      <c r="C5185" s="11">
        <v>0</v>
      </c>
      <c r="D5185" s="11">
        <v>0</v>
      </c>
      <c r="E5185" s="11">
        <v>0</v>
      </c>
      <c r="F5185" s="11">
        <v>1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1</v>
      </c>
      <c r="Q5185" s="11">
        <v>2016031226</v>
      </c>
      <c r="R5185" s="11">
        <v>26</v>
      </c>
    </row>
    <row r="5186" spans="1:18">
      <c r="A5186" t="str">
        <f t="shared" ref="A5186:A5249" si="81">R5186&amp;"-"&amp;Q5186&amp;"-"&amp;B5186</f>
        <v>26-2016031226-12_20_18</v>
      </c>
      <c r="B5186" s="11" t="s">
        <v>4111</v>
      </c>
      <c r="C5186" s="11">
        <v>0</v>
      </c>
      <c r="D5186" s="11">
        <v>0</v>
      </c>
      <c r="E5186" s="11">
        <v>0</v>
      </c>
      <c r="F5186" s="11">
        <v>1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11">
        <v>1</v>
      </c>
      <c r="Q5186" s="11">
        <v>2016031226</v>
      </c>
      <c r="R5186" s="11">
        <v>26</v>
      </c>
    </row>
    <row r="5187" spans="1:18">
      <c r="A5187" t="str">
        <f t="shared" si="81"/>
        <v>26-2016031226-12_25_18</v>
      </c>
      <c r="B5187" s="11" t="s">
        <v>4112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1</v>
      </c>
      <c r="O5187" s="11">
        <v>0</v>
      </c>
      <c r="P5187" s="11">
        <v>0</v>
      </c>
      <c r="Q5187" s="11">
        <v>2016031226</v>
      </c>
      <c r="R5187" s="11">
        <v>26</v>
      </c>
    </row>
    <row r="5188" spans="1:18">
      <c r="A5188" t="str">
        <f t="shared" si="81"/>
        <v>26-2016031226-12_30_18</v>
      </c>
      <c r="B5188" s="11" t="s">
        <v>4113</v>
      </c>
      <c r="C5188" s="11">
        <v>0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1">
        <v>1</v>
      </c>
      <c r="O5188" s="11">
        <v>0</v>
      </c>
      <c r="P5188" s="11">
        <v>0</v>
      </c>
      <c r="Q5188" s="11">
        <v>2016031226</v>
      </c>
      <c r="R5188" s="11">
        <v>26</v>
      </c>
    </row>
    <row r="5189" spans="1:18">
      <c r="A5189" t="str">
        <f t="shared" si="81"/>
        <v>26-2016031226-12_35_17</v>
      </c>
      <c r="B5189" s="11" t="s">
        <v>4114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1</v>
      </c>
      <c r="O5189" s="11">
        <v>0</v>
      </c>
      <c r="P5189" s="11">
        <v>0</v>
      </c>
      <c r="Q5189" s="11">
        <v>2016031226</v>
      </c>
      <c r="R5189" s="11">
        <v>26</v>
      </c>
    </row>
    <row r="5190" spans="1:18">
      <c r="A5190" t="str">
        <f t="shared" si="81"/>
        <v>26-2016031226-12_40_17</v>
      </c>
      <c r="B5190" s="11" t="s">
        <v>4115</v>
      </c>
      <c r="C5190" s="11">
        <v>0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11">
        <v>0</v>
      </c>
      <c r="J5190" s="11">
        <v>0</v>
      </c>
      <c r="K5190" s="11">
        <v>0</v>
      </c>
      <c r="L5190" s="11">
        <v>0</v>
      </c>
      <c r="M5190" s="11">
        <v>0</v>
      </c>
      <c r="N5190" s="11">
        <v>1</v>
      </c>
      <c r="O5190" s="11">
        <v>0</v>
      </c>
      <c r="P5190" s="11">
        <v>0</v>
      </c>
      <c r="Q5190" s="11">
        <v>2016031226</v>
      </c>
      <c r="R5190" s="11">
        <v>26</v>
      </c>
    </row>
    <row r="5191" spans="1:18">
      <c r="A5191" t="str">
        <f t="shared" si="81"/>
        <v>26-2016031226-12_45_17</v>
      </c>
      <c r="B5191" s="11" t="s">
        <v>4116</v>
      </c>
      <c r="C5191" s="11">
        <v>0</v>
      </c>
      <c r="D5191" s="11">
        <v>0</v>
      </c>
      <c r="E5191" s="11">
        <v>0</v>
      </c>
      <c r="F5191" s="11">
        <v>1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1</v>
      </c>
      <c r="Q5191" s="11">
        <v>2016031226</v>
      </c>
      <c r="R5191" s="11">
        <v>26</v>
      </c>
    </row>
    <row r="5192" spans="1:18">
      <c r="A5192" t="str">
        <f t="shared" si="81"/>
        <v>26-2016031226-12_50_17</v>
      </c>
      <c r="B5192" s="11" t="s">
        <v>4117</v>
      </c>
      <c r="C5192" s="11">
        <v>0</v>
      </c>
      <c r="D5192" s="11">
        <v>0</v>
      </c>
      <c r="E5192" s="11">
        <v>0</v>
      </c>
      <c r="F5192" s="11">
        <v>1</v>
      </c>
      <c r="G5192" s="11">
        <v>0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11">
        <v>0</v>
      </c>
      <c r="P5192" s="11">
        <v>1</v>
      </c>
      <c r="Q5192" s="11">
        <v>2016031226</v>
      </c>
      <c r="R5192" s="11">
        <v>26</v>
      </c>
    </row>
    <row r="5193" spans="1:18">
      <c r="A5193" t="str">
        <f t="shared" si="81"/>
        <v>26-2016031226-12_55_17</v>
      </c>
      <c r="B5193" s="11" t="s">
        <v>4118</v>
      </c>
      <c r="C5193" s="11">
        <v>0</v>
      </c>
      <c r="D5193" s="11">
        <v>0</v>
      </c>
      <c r="E5193" s="11">
        <v>0</v>
      </c>
      <c r="F5193" s="11">
        <v>1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1</v>
      </c>
      <c r="Q5193" s="11">
        <v>2016031226</v>
      </c>
      <c r="R5193" s="11">
        <v>26</v>
      </c>
    </row>
    <row r="5194" spans="1:18">
      <c r="A5194" t="str">
        <f t="shared" si="81"/>
        <v>26-2016031226-13_00_17</v>
      </c>
      <c r="B5194" s="11" t="s">
        <v>4119</v>
      </c>
      <c r="C5194" s="11">
        <v>0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11">
        <v>0</v>
      </c>
      <c r="J5194" s="11">
        <v>0</v>
      </c>
      <c r="K5194" s="11">
        <v>0</v>
      </c>
      <c r="L5194" s="11">
        <v>0</v>
      </c>
      <c r="M5194" s="11">
        <v>0</v>
      </c>
      <c r="N5194" s="11">
        <v>1</v>
      </c>
      <c r="O5194" s="11">
        <v>0</v>
      </c>
      <c r="P5194" s="11">
        <v>0</v>
      </c>
      <c r="Q5194" s="11">
        <v>2016031226</v>
      </c>
      <c r="R5194" s="11">
        <v>26</v>
      </c>
    </row>
    <row r="5195" spans="1:18">
      <c r="A5195" t="str">
        <f t="shared" si="81"/>
        <v>26-2016031226-13_05_17</v>
      </c>
      <c r="B5195" s="11" t="s">
        <v>4120</v>
      </c>
      <c r="C5195" s="11">
        <v>0</v>
      </c>
      <c r="D5195" s="11">
        <v>0</v>
      </c>
      <c r="E5195" s="11">
        <v>0</v>
      </c>
      <c r="F5195" s="11">
        <v>1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1</v>
      </c>
      <c r="Q5195" s="11">
        <v>2016031226</v>
      </c>
      <c r="R5195" s="11">
        <v>26</v>
      </c>
    </row>
    <row r="5196" spans="1:18">
      <c r="A5196" t="str">
        <f t="shared" si="81"/>
        <v>26-2016031226-13_10_16</v>
      </c>
      <c r="B5196" s="11" t="s">
        <v>4122</v>
      </c>
      <c r="C5196" s="11">
        <v>0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11">
        <v>0</v>
      </c>
      <c r="J5196" s="11">
        <v>0</v>
      </c>
      <c r="K5196" s="11">
        <v>0</v>
      </c>
      <c r="L5196" s="11">
        <v>0</v>
      </c>
      <c r="M5196" s="11">
        <v>0</v>
      </c>
      <c r="N5196" s="11">
        <v>1</v>
      </c>
      <c r="O5196" s="11">
        <v>0</v>
      </c>
      <c r="P5196" s="11">
        <v>0</v>
      </c>
      <c r="Q5196" s="11">
        <v>2016031226</v>
      </c>
      <c r="R5196" s="11">
        <v>26</v>
      </c>
    </row>
    <row r="5197" spans="1:18">
      <c r="A5197" t="str">
        <f t="shared" si="81"/>
        <v>26-2016031226-13_15_16</v>
      </c>
      <c r="B5197" s="11" t="s">
        <v>4123</v>
      </c>
      <c r="C5197" s="11">
        <v>0</v>
      </c>
      <c r="D5197" s="11">
        <v>0</v>
      </c>
      <c r="E5197" s="11">
        <v>0</v>
      </c>
      <c r="F5197" s="11">
        <v>1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1</v>
      </c>
      <c r="Q5197" s="11">
        <v>2016031226</v>
      </c>
      <c r="R5197" s="11">
        <v>26</v>
      </c>
    </row>
    <row r="5198" spans="1:18">
      <c r="A5198" t="str">
        <f t="shared" si="81"/>
        <v>26-2016031226-13_20_16</v>
      </c>
      <c r="B5198" s="11" t="s">
        <v>4124</v>
      </c>
      <c r="C5198" s="11">
        <v>0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1">
        <v>1</v>
      </c>
      <c r="O5198" s="11">
        <v>0</v>
      </c>
      <c r="P5198" s="11">
        <v>0</v>
      </c>
      <c r="Q5198" s="11">
        <v>2016031226</v>
      </c>
      <c r="R5198" s="11">
        <v>26</v>
      </c>
    </row>
    <row r="5199" spans="1:18">
      <c r="A5199" t="str">
        <f t="shared" si="81"/>
        <v>26-2016031226-13_25_16</v>
      </c>
      <c r="B5199" s="11" t="s">
        <v>4125</v>
      </c>
      <c r="C5199" s="11">
        <v>0</v>
      </c>
      <c r="D5199" s="11">
        <v>0</v>
      </c>
      <c r="E5199" s="11">
        <v>0</v>
      </c>
      <c r="F5199" s="11">
        <v>1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1</v>
      </c>
      <c r="Q5199" s="11">
        <v>2016031226</v>
      </c>
      <c r="R5199" s="11">
        <v>26</v>
      </c>
    </row>
    <row r="5200" spans="1:18">
      <c r="A5200" t="str">
        <f t="shared" si="81"/>
        <v>26-2016031226-13_30_16</v>
      </c>
      <c r="B5200" s="11" t="s">
        <v>4126</v>
      </c>
      <c r="C5200" s="11">
        <v>0</v>
      </c>
      <c r="D5200" s="11">
        <v>0</v>
      </c>
      <c r="E5200" s="11">
        <v>0</v>
      </c>
      <c r="F5200" s="11">
        <v>1</v>
      </c>
      <c r="G5200" s="11">
        <v>0</v>
      </c>
      <c r="H5200" s="11">
        <v>0</v>
      </c>
      <c r="I5200" s="11">
        <v>0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11">
        <v>0</v>
      </c>
      <c r="P5200" s="11">
        <v>1</v>
      </c>
      <c r="Q5200" s="11">
        <v>2016031226</v>
      </c>
      <c r="R5200" s="11">
        <v>26</v>
      </c>
    </row>
    <row r="5201" spans="1:18">
      <c r="A5201" t="str">
        <f t="shared" si="81"/>
        <v>26-2016031226-13_35_15</v>
      </c>
      <c r="B5201" s="11" t="s">
        <v>4127</v>
      </c>
      <c r="C5201" s="11">
        <v>0</v>
      </c>
      <c r="D5201" s="11">
        <v>0</v>
      </c>
      <c r="E5201" s="11">
        <v>0</v>
      </c>
      <c r="F5201" s="11">
        <v>1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1</v>
      </c>
      <c r="Q5201" s="11">
        <v>2016031226</v>
      </c>
      <c r="R5201" s="11">
        <v>26</v>
      </c>
    </row>
    <row r="5202" spans="1:18">
      <c r="A5202" t="str">
        <f t="shared" si="81"/>
        <v>26-2016031226-13_40_15</v>
      </c>
      <c r="B5202" s="11" t="s">
        <v>4128</v>
      </c>
      <c r="C5202" s="11">
        <v>0</v>
      </c>
      <c r="D5202" s="11">
        <v>0</v>
      </c>
      <c r="E5202" s="11">
        <v>0</v>
      </c>
      <c r="F5202" s="11">
        <v>1</v>
      </c>
      <c r="G5202" s="11">
        <v>0</v>
      </c>
      <c r="H5202" s="11">
        <v>0</v>
      </c>
      <c r="I5202" s="11">
        <v>0</v>
      </c>
      <c r="J5202" s="11">
        <v>0</v>
      </c>
      <c r="K5202" s="11">
        <v>0</v>
      </c>
      <c r="L5202" s="11">
        <v>0</v>
      </c>
      <c r="M5202" s="11">
        <v>0</v>
      </c>
      <c r="N5202" s="11">
        <v>0</v>
      </c>
      <c r="O5202" s="11">
        <v>0</v>
      </c>
      <c r="P5202" s="11">
        <v>1</v>
      </c>
      <c r="Q5202" s="11">
        <v>2016031226</v>
      </c>
      <c r="R5202" s="11">
        <v>26</v>
      </c>
    </row>
    <row r="5203" spans="1:18">
      <c r="A5203" t="str">
        <f t="shared" si="81"/>
        <v>26-2016031226-13_45_15</v>
      </c>
      <c r="B5203" s="11" t="s">
        <v>4129</v>
      </c>
      <c r="C5203" s="11">
        <v>0</v>
      </c>
      <c r="D5203" s="11">
        <v>0</v>
      </c>
      <c r="E5203" s="11">
        <v>0</v>
      </c>
      <c r="F5203" s="11">
        <v>1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1</v>
      </c>
      <c r="Q5203" s="11">
        <v>2016031226</v>
      </c>
      <c r="R5203" s="11">
        <v>26</v>
      </c>
    </row>
    <row r="5204" spans="1:18">
      <c r="A5204" t="str">
        <f t="shared" si="81"/>
        <v>26-2016031226-13_50_15</v>
      </c>
      <c r="B5204" s="11" t="s">
        <v>4130</v>
      </c>
      <c r="C5204" s="11">
        <v>0</v>
      </c>
      <c r="D5204" s="11">
        <v>0</v>
      </c>
      <c r="E5204" s="11">
        <v>0</v>
      </c>
      <c r="F5204" s="11">
        <v>1</v>
      </c>
      <c r="G5204" s="11">
        <v>0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1">
        <v>0</v>
      </c>
      <c r="O5204" s="11">
        <v>0</v>
      </c>
      <c r="P5204" s="11">
        <v>1</v>
      </c>
      <c r="Q5204" s="11">
        <v>2016031226</v>
      </c>
      <c r="R5204" s="11">
        <v>26</v>
      </c>
    </row>
    <row r="5205" spans="1:18">
      <c r="A5205" t="str">
        <f t="shared" si="81"/>
        <v>26-2016031226-13_55_15</v>
      </c>
      <c r="B5205" s="11" t="s">
        <v>4132</v>
      </c>
      <c r="C5205" s="11">
        <v>0</v>
      </c>
      <c r="D5205" s="11">
        <v>0</v>
      </c>
      <c r="E5205" s="11">
        <v>0</v>
      </c>
      <c r="F5205" s="11">
        <v>1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1</v>
      </c>
      <c r="Q5205" s="11">
        <v>2016031226</v>
      </c>
      <c r="R5205" s="11">
        <v>26</v>
      </c>
    </row>
    <row r="5206" spans="1:18">
      <c r="A5206" t="str">
        <f t="shared" si="81"/>
        <v>26-2016031226-14_00_15</v>
      </c>
      <c r="B5206" s="11" t="s">
        <v>4133</v>
      </c>
      <c r="C5206" s="11">
        <v>0</v>
      </c>
      <c r="D5206" s="11">
        <v>0</v>
      </c>
      <c r="E5206" s="11">
        <v>0</v>
      </c>
      <c r="F5206" s="11">
        <v>1</v>
      </c>
      <c r="G5206" s="11">
        <v>0</v>
      </c>
      <c r="H5206" s="11">
        <v>0</v>
      </c>
      <c r="I5206" s="11">
        <v>0</v>
      </c>
      <c r="J5206" s="11">
        <v>0</v>
      </c>
      <c r="K5206" s="11">
        <v>0</v>
      </c>
      <c r="L5206" s="11">
        <v>0</v>
      </c>
      <c r="M5206" s="11">
        <v>0</v>
      </c>
      <c r="N5206" s="11">
        <v>0</v>
      </c>
      <c r="O5206" s="11">
        <v>0</v>
      </c>
      <c r="P5206" s="11">
        <v>1</v>
      </c>
      <c r="Q5206" s="11">
        <v>2016031226</v>
      </c>
      <c r="R5206" s="11">
        <v>26</v>
      </c>
    </row>
    <row r="5207" spans="1:18">
      <c r="A5207" t="str">
        <f t="shared" si="81"/>
        <v>26-2016031226-14_05_14</v>
      </c>
      <c r="B5207" s="11" t="s">
        <v>4134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1</v>
      </c>
      <c r="O5207" s="11">
        <v>0</v>
      </c>
      <c r="P5207" s="11">
        <v>0</v>
      </c>
      <c r="Q5207" s="11">
        <v>2016031226</v>
      </c>
      <c r="R5207" s="11">
        <v>26</v>
      </c>
    </row>
    <row r="5208" spans="1:18">
      <c r="A5208" t="str">
        <f t="shared" si="81"/>
        <v>26-2016031226-14_10_14</v>
      </c>
      <c r="B5208" s="11" t="s">
        <v>4135</v>
      </c>
      <c r="C5208" s="11">
        <v>0</v>
      </c>
      <c r="D5208" s="11">
        <v>0</v>
      </c>
      <c r="E5208" s="11">
        <v>0</v>
      </c>
      <c r="F5208" s="11">
        <v>1</v>
      </c>
      <c r="G5208" s="11">
        <v>0</v>
      </c>
      <c r="H5208" s="11">
        <v>0</v>
      </c>
      <c r="I5208" s="11">
        <v>0</v>
      </c>
      <c r="J5208" s="11">
        <v>0</v>
      </c>
      <c r="K5208" s="11">
        <v>0</v>
      </c>
      <c r="L5208" s="11">
        <v>0</v>
      </c>
      <c r="M5208" s="11">
        <v>0</v>
      </c>
      <c r="N5208" s="11">
        <v>0</v>
      </c>
      <c r="O5208" s="11">
        <v>0</v>
      </c>
      <c r="P5208" s="11">
        <v>1</v>
      </c>
      <c r="Q5208" s="11">
        <v>2016031226</v>
      </c>
      <c r="R5208" s="11">
        <v>26</v>
      </c>
    </row>
    <row r="5209" spans="1:18">
      <c r="A5209" t="str">
        <f t="shared" si="81"/>
        <v>26-2016031226-14_15_14</v>
      </c>
      <c r="B5209" s="11" t="s">
        <v>4136</v>
      </c>
      <c r="C5209" s="11">
        <v>0</v>
      </c>
      <c r="D5209" s="11">
        <v>0</v>
      </c>
      <c r="E5209" s="11">
        <v>0</v>
      </c>
      <c r="F5209" s="11">
        <v>1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1</v>
      </c>
      <c r="Q5209" s="11">
        <v>2016031226</v>
      </c>
      <c r="R5209" s="11">
        <v>26</v>
      </c>
    </row>
    <row r="5210" spans="1:18">
      <c r="A5210" t="str">
        <f t="shared" si="81"/>
        <v>26-2016031226-14_20_14</v>
      </c>
      <c r="B5210" s="11" t="s">
        <v>4137</v>
      </c>
      <c r="C5210" s="11">
        <v>0</v>
      </c>
      <c r="D5210" s="11">
        <v>0</v>
      </c>
      <c r="E5210" s="11">
        <v>0</v>
      </c>
      <c r="F5210" s="11">
        <v>1</v>
      </c>
      <c r="G5210" s="11">
        <v>0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  <c r="P5210" s="11">
        <v>1</v>
      </c>
      <c r="Q5210" s="11">
        <v>2016031226</v>
      </c>
      <c r="R5210" s="11">
        <v>26</v>
      </c>
    </row>
    <row r="5211" spans="1:18">
      <c r="A5211" t="str">
        <f t="shared" si="81"/>
        <v>26-2016031226-14_25_14</v>
      </c>
      <c r="B5211" s="11" t="s">
        <v>4138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1</v>
      </c>
      <c r="O5211" s="11">
        <v>0</v>
      </c>
      <c r="P5211" s="11">
        <v>0</v>
      </c>
      <c r="Q5211" s="11">
        <v>2016031226</v>
      </c>
      <c r="R5211" s="11">
        <v>26</v>
      </c>
    </row>
    <row r="5212" spans="1:18">
      <c r="A5212" t="str">
        <f t="shared" si="81"/>
        <v>26-2016031226-14_30_13</v>
      </c>
      <c r="B5212" s="11" t="s">
        <v>4139</v>
      </c>
      <c r="C5212" s="11">
        <v>0</v>
      </c>
      <c r="D5212" s="11">
        <v>0</v>
      </c>
      <c r="E5212" s="11">
        <v>0</v>
      </c>
      <c r="F5212" s="11">
        <v>1</v>
      </c>
      <c r="G5212" s="11">
        <v>0</v>
      </c>
      <c r="H5212" s="11">
        <v>0</v>
      </c>
      <c r="I5212" s="11">
        <v>0</v>
      </c>
      <c r="J5212" s="11">
        <v>0</v>
      </c>
      <c r="K5212" s="11">
        <v>0</v>
      </c>
      <c r="L5212" s="11">
        <v>0</v>
      </c>
      <c r="M5212" s="11">
        <v>0</v>
      </c>
      <c r="N5212" s="11">
        <v>0</v>
      </c>
      <c r="O5212" s="11">
        <v>0</v>
      </c>
      <c r="P5212" s="11">
        <v>1</v>
      </c>
      <c r="Q5212" s="11">
        <v>2016031226</v>
      </c>
      <c r="R5212" s="11">
        <v>26</v>
      </c>
    </row>
    <row r="5213" spans="1:18">
      <c r="A5213" t="str">
        <f t="shared" si="81"/>
        <v>26-2016031226-14_35_13</v>
      </c>
      <c r="B5213" s="11" t="s">
        <v>4140</v>
      </c>
      <c r="C5213" s="11">
        <v>0</v>
      </c>
      <c r="D5213" s="11">
        <v>0</v>
      </c>
      <c r="E5213" s="11">
        <v>0</v>
      </c>
      <c r="F5213" s="11">
        <v>1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1</v>
      </c>
      <c r="Q5213" s="11">
        <v>2016031226</v>
      </c>
      <c r="R5213" s="11">
        <v>26</v>
      </c>
    </row>
    <row r="5214" spans="1:18">
      <c r="A5214" t="str">
        <f t="shared" si="81"/>
        <v>26-2016031226-14_40_13</v>
      </c>
      <c r="B5214" s="11" t="s">
        <v>4141</v>
      </c>
      <c r="C5214" s="11">
        <v>0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11">
        <v>0</v>
      </c>
      <c r="J5214" s="11">
        <v>0</v>
      </c>
      <c r="K5214" s="11">
        <v>0</v>
      </c>
      <c r="L5214" s="11">
        <v>0</v>
      </c>
      <c r="M5214" s="11">
        <v>0</v>
      </c>
      <c r="N5214" s="11">
        <v>1</v>
      </c>
      <c r="O5214" s="11">
        <v>0</v>
      </c>
      <c r="P5214" s="11">
        <v>0</v>
      </c>
      <c r="Q5214" s="11">
        <v>2016031226</v>
      </c>
      <c r="R5214" s="11">
        <v>26</v>
      </c>
    </row>
    <row r="5215" spans="1:18">
      <c r="A5215" t="str">
        <f t="shared" si="81"/>
        <v>26-2016031226-14_45_13</v>
      </c>
      <c r="B5215" s="11" t="s">
        <v>4142</v>
      </c>
      <c r="C5215" s="11">
        <v>0</v>
      </c>
      <c r="D5215" s="11">
        <v>0</v>
      </c>
      <c r="E5215" s="11">
        <v>0</v>
      </c>
      <c r="F5215" s="11">
        <v>1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1</v>
      </c>
      <c r="Q5215" s="11">
        <v>2016031226</v>
      </c>
      <c r="R5215" s="11">
        <v>26</v>
      </c>
    </row>
    <row r="5216" spans="1:18">
      <c r="A5216" t="str">
        <f t="shared" si="81"/>
        <v>26-2016031226-14_50_13</v>
      </c>
      <c r="B5216" s="11" t="s">
        <v>4143</v>
      </c>
      <c r="C5216" s="11">
        <v>0</v>
      </c>
      <c r="D5216" s="11">
        <v>0</v>
      </c>
      <c r="E5216" s="11">
        <v>0</v>
      </c>
      <c r="F5216" s="11">
        <v>1</v>
      </c>
      <c r="G5216" s="11">
        <v>0</v>
      </c>
      <c r="H5216" s="11">
        <v>0</v>
      </c>
      <c r="I5216" s="11">
        <v>0</v>
      </c>
      <c r="J5216" s="11">
        <v>0</v>
      </c>
      <c r="K5216" s="11">
        <v>0</v>
      </c>
      <c r="L5216" s="11">
        <v>0</v>
      </c>
      <c r="M5216" s="11">
        <v>0</v>
      </c>
      <c r="N5216" s="11">
        <v>0</v>
      </c>
      <c r="O5216" s="11">
        <v>0</v>
      </c>
      <c r="P5216" s="11">
        <v>1</v>
      </c>
      <c r="Q5216" s="11">
        <v>2016031226</v>
      </c>
      <c r="R5216" s="11">
        <v>26</v>
      </c>
    </row>
    <row r="5217" spans="1:18">
      <c r="A5217" t="str">
        <f t="shared" si="81"/>
        <v>26-2016031226-14_55_12</v>
      </c>
      <c r="B5217" s="11" t="s">
        <v>4144</v>
      </c>
      <c r="C5217" s="11">
        <v>0</v>
      </c>
      <c r="D5217" s="11">
        <v>0</v>
      </c>
      <c r="E5217" s="11">
        <v>0</v>
      </c>
      <c r="F5217" s="11">
        <v>1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1</v>
      </c>
      <c r="Q5217" s="11">
        <v>2016031226</v>
      </c>
      <c r="R5217" s="11">
        <v>26</v>
      </c>
    </row>
    <row r="5218" spans="1:18">
      <c r="A5218" t="str">
        <f t="shared" si="81"/>
        <v>26-2016031226-15_00_12</v>
      </c>
      <c r="B5218" s="11" t="s">
        <v>4145</v>
      </c>
      <c r="C5218" s="11">
        <v>0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1">
        <v>1</v>
      </c>
      <c r="O5218" s="11">
        <v>0</v>
      </c>
      <c r="P5218" s="11">
        <v>0</v>
      </c>
      <c r="Q5218" s="11">
        <v>2016031226</v>
      </c>
      <c r="R5218" s="11">
        <v>26</v>
      </c>
    </row>
    <row r="5219" spans="1:18">
      <c r="A5219" t="str">
        <f t="shared" si="81"/>
        <v>26-2016031226-15_05_12</v>
      </c>
      <c r="B5219" s="11" t="s">
        <v>4146</v>
      </c>
      <c r="C5219" s="11">
        <v>0</v>
      </c>
      <c r="D5219" s="11">
        <v>0</v>
      </c>
      <c r="E5219" s="11">
        <v>0</v>
      </c>
      <c r="F5219" s="11">
        <v>1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1</v>
      </c>
      <c r="Q5219" s="11">
        <v>2016031226</v>
      </c>
      <c r="R5219" s="11">
        <v>26</v>
      </c>
    </row>
    <row r="5220" spans="1:18">
      <c r="A5220" t="str">
        <f t="shared" si="81"/>
        <v>26-2016031226-15_10_12</v>
      </c>
      <c r="B5220" s="11" t="s">
        <v>4147</v>
      </c>
      <c r="C5220" s="11">
        <v>0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11">
        <v>0</v>
      </c>
      <c r="J5220" s="11">
        <v>0</v>
      </c>
      <c r="K5220" s="11">
        <v>0</v>
      </c>
      <c r="L5220" s="11">
        <v>0</v>
      </c>
      <c r="M5220" s="11">
        <v>1</v>
      </c>
      <c r="N5220" s="11">
        <v>0</v>
      </c>
      <c r="O5220" s="11">
        <v>0</v>
      </c>
      <c r="P5220" s="11">
        <v>1</v>
      </c>
      <c r="Q5220" s="11">
        <v>2016031226</v>
      </c>
      <c r="R5220" s="11">
        <v>26</v>
      </c>
    </row>
    <row r="5221" spans="1:18">
      <c r="A5221" t="str">
        <f t="shared" si="81"/>
        <v>26-2016031226-15_15_12</v>
      </c>
      <c r="B5221" s="11" t="s">
        <v>4148</v>
      </c>
      <c r="C5221" s="11">
        <v>0</v>
      </c>
      <c r="D5221" s="11">
        <v>0</v>
      </c>
      <c r="E5221" s="11">
        <v>0</v>
      </c>
      <c r="F5221" s="11">
        <v>1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1</v>
      </c>
      <c r="Q5221" s="11">
        <v>2016031226</v>
      </c>
      <c r="R5221" s="11">
        <v>26</v>
      </c>
    </row>
    <row r="5222" spans="1:18">
      <c r="A5222" t="str">
        <f t="shared" si="81"/>
        <v>26-2016031226-15_20_12</v>
      </c>
      <c r="B5222" s="11" t="s">
        <v>4149</v>
      </c>
      <c r="C5222" s="11">
        <v>0</v>
      </c>
      <c r="D5222" s="11">
        <v>0</v>
      </c>
      <c r="E5222" s="11">
        <v>0</v>
      </c>
      <c r="F5222" s="11">
        <v>1</v>
      </c>
      <c r="G5222" s="11">
        <v>0</v>
      </c>
      <c r="H5222" s="11">
        <v>0</v>
      </c>
      <c r="I5222" s="11">
        <v>0</v>
      </c>
      <c r="J5222" s="11">
        <v>0</v>
      </c>
      <c r="K5222" s="11">
        <v>0</v>
      </c>
      <c r="L5222" s="11">
        <v>0</v>
      </c>
      <c r="M5222" s="11">
        <v>0</v>
      </c>
      <c r="N5222" s="11">
        <v>0</v>
      </c>
      <c r="O5222" s="11">
        <v>0</v>
      </c>
      <c r="P5222" s="11">
        <v>1</v>
      </c>
      <c r="Q5222" s="11">
        <v>2016031226</v>
      </c>
      <c r="R5222" s="11">
        <v>26</v>
      </c>
    </row>
    <row r="5223" spans="1:18">
      <c r="A5223" t="str">
        <f t="shared" si="81"/>
        <v>26-2016031226-15_25_11</v>
      </c>
      <c r="B5223" s="11" t="s">
        <v>4151</v>
      </c>
      <c r="C5223" s="11">
        <v>0</v>
      </c>
      <c r="D5223" s="11">
        <v>0</v>
      </c>
      <c r="E5223" s="11">
        <v>0</v>
      </c>
      <c r="F5223" s="11">
        <v>1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1</v>
      </c>
      <c r="Q5223" s="11">
        <v>2016031226</v>
      </c>
      <c r="R5223" s="11">
        <v>26</v>
      </c>
    </row>
    <row r="5224" spans="1:18">
      <c r="A5224" t="str">
        <f t="shared" si="81"/>
        <v>26-2016031226-15_30_11</v>
      </c>
      <c r="B5224" s="11" t="s">
        <v>4153</v>
      </c>
      <c r="C5224" s="11">
        <v>0</v>
      </c>
      <c r="D5224" s="11">
        <v>0</v>
      </c>
      <c r="E5224" s="11">
        <v>0</v>
      </c>
      <c r="F5224" s="11">
        <v>1</v>
      </c>
      <c r="G5224" s="11">
        <v>0</v>
      </c>
      <c r="H5224" s="11">
        <v>0</v>
      </c>
      <c r="I5224" s="11">
        <v>0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11">
        <v>1</v>
      </c>
      <c r="Q5224" s="11">
        <v>2016031226</v>
      </c>
      <c r="R5224" s="11">
        <v>26</v>
      </c>
    </row>
    <row r="5225" spans="1:18">
      <c r="A5225" t="str">
        <f t="shared" si="81"/>
        <v>26-2016031226-15_35_11</v>
      </c>
      <c r="B5225" s="11" t="s">
        <v>4154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1</v>
      </c>
      <c r="N5225" s="11">
        <v>0</v>
      </c>
      <c r="O5225" s="11">
        <v>0</v>
      </c>
      <c r="P5225" s="11">
        <v>1</v>
      </c>
      <c r="Q5225" s="11">
        <v>2016031226</v>
      </c>
      <c r="R5225" s="11">
        <v>26</v>
      </c>
    </row>
    <row r="5226" spans="1:18">
      <c r="A5226" t="str">
        <f t="shared" si="81"/>
        <v>26-2016031226-15_40_11</v>
      </c>
      <c r="B5226" s="11" t="s">
        <v>4156</v>
      </c>
      <c r="C5226" s="11">
        <v>0</v>
      </c>
      <c r="D5226" s="11">
        <v>0</v>
      </c>
      <c r="E5226" s="11">
        <v>0</v>
      </c>
      <c r="F5226" s="11">
        <v>1</v>
      </c>
      <c r="G5226" s="11">
        <v>0</v>
      </c>
      <c r="H5226" s="11">
        <v>0</v>
      </c>
      <c r="I5226" s="11">
        <v>0</v>
      </c>
      <c r="J5226" s="11">
        <v>0</v>
      </c>
      <c r="K5226" s="11">
        <v>0</v>
      </c>
      <c r="L5226" s="11">
        <v>0</v>
      </c>
      <c r="M5226" s="11">
        <v>0</v>
      </c>
      <c r="N5226" s="11">
        <v>0</v>
      </c>
      <c r="O5226" s="11">
        <v>0</v>
      </c>
      <c r="P5226" s="11">
        <v>1</v>
      </c>
      <c r="Q5226" s="11">
        <v>2016031226</v>
      </c>
      <c r="R5226" s="11">
        <v>26</v>
      </c>
    </row>
    <row r="5227" spans="1:18">
      <c r="A5227" t="str">
        <f t="shared" si="81"/>
        <v>26-2016031226-15_45_11</v>
      </c>
      <c r="B5227" s="11" t="s">
        <v>4157</v>
      </c>
      <c r="C5227" s="11">
        <v>0</v>
      </c>
      <c r="D5227" s="11">
        <v>0</v>
      </c>
      <c r="E5227" s="11">
        <v>0</v>
      </c>
      <c r="F5227" s="11">
        <v>1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1</v>
      </c>
      <c r="Q5227" s="11">
        <v>2016031226</v>
      </c>
      <c r="R5227" s="11">
        <v>26</v>
      </c>
    </row>
    <row r="5228" spans="1:18">
      <c r="A5228" t="str">
        <f t="shared" si="81"/>
        <v>26-2016031226-15_50_10</v>
      </c>
      <c r="B5228" s="11" t="s">
        <v>4158</v>
      </c>
      <c r="C5228" s="11">
        <v>0</v>
      </c>
      <c r="D5228" s="11">
        <v>0</v>
      </c>
      <c r="E5228" s="11">
        <v>0</v>
      </c>
      <c r="F5228" s="11">
        <v>1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11">
        <v>0</v>
      </c>
      <c r="P5228" s="11">
        <v>1</v>
      </c>
      <c r="Q5228" s="11">
        <v>2016031226</v>
      </c>
      <c r="R5228" s="11">
        <v>26</v>
      </c>
    </row>
    <row r="5229" spans="1:18">
      <c r="A5229" t="str">
        <f t="shared" si="81"/>
        <v>26-2016031226-15_55_10</v>
      </c>
      <c r="B5229" s="11" t="s">
        <v>4159</v>
      </c>
      <c r="C5229" s="11">
        <v>0</v>
      </c>
      <c r="D5229" s="11">
        <v>0</v>
      </c>
      <c r="E5229" s="11">
        <v>0</v>
      </c>
      <c r="F5229" s="11">
        <v>1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1</v>
      </c>
      <c r="Q5229" s="11">
        <v>2016031226</v>
      </c>
      <c r="R5229" s="11">
        <v>26</v>
      </c>
    </row>
    <row r="5230" spans="1:18">
      <c r="A5230" t="str">
        <f t="shared" si="81"/>
        <v>26-2016031226-16_00_10</v>
      </c>
      <c r="B5230" s="11" t="s">
        <v>4160</v>
      </c>
      <c r="C5230" s="11">
        <v>0</v>
      </c>
      <c r="D5230" s="11">
        <v>0</v>
      </c>
      <c r="E5230" s="11">
        <v>0</v>
      </c>
      <c r="F5230" s="11">
        <v>1</v>
      </c>
      <c r="G5230" s="11">
        <v>0</v>
      </c>
      <c r="H5230" s="11">
        <v>0</v>
      </c>
      <c r="I5230" s="11">
        <v>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11">
        <v>0</v>
      </c>
      <c r="P5230" s="11">
        <v>1</v>
      </c>
      <c r="Q5230" s="11">
        <v>2016031226</v>
      </c>
      <c r="R5230" s="11">
        <v>26</v>
      </c>
    </row>
    <row r="5231" spans="1:18">
      <c r="A5231" t="str">
        <f t="shared" si="81"/>
        <v>26-2016031226-16_05_10</v>
      </c>
      <c r="B5231" s="11" t="s">
        <v>4161</v>
      </c>
      <c r="C5231" s="11">
        <v>0</v>
      </c>
      <c r="D5231" s="11">
        <v>0</v>
      </c>
      <c r="E5231" s="11">
        <v>0</v>
      </c>
      <c r="F5231" s="11">
        <v>1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1</v>
      </c>
      <c r="Q5231" s="11">
        <v>2016031226</v>
      </c>
      <c r="R5231" s="11">
        <v>26</v>
      </c>
    </row>
    <row r="5232" spans="1:18">
      <c r="A5232" t="str">
        <f t="shared" si="81"/>
        <v>26-2016031226-16_10_10</v>
      </c>
      <c r="B5232" s="11" t="s">
        <v>4162</v>
      </c>
      <c r="C5232" s="11">
        <v>0</v>
      </c>
      <c r="D5232" s="11">
        <v>0</v>
      </c>
      <c r="E5232" s="11">
        <v>0</v>
      </c>
      <c r="F5232" s="11">
        <v>1</v>
      </c>
      <c r="G5232" s="11">
        <v>0</v>
      </c>
      <c r="H5232" s="11">
        <v>0</v>
      </c>
      <c r="I5232" s="11">
        <v>0</v>
      </c>
      <c r="J5232" s="11">
        <v>0</v>
      </c>
      <c r="K5232" s="11">
        <v>0</v>
      </c>
      <c r="L5232" s="11">
        <v>0</v>
      </c>
      <c r="M5232" s="11">
        <v>0</v>
      </c>
      <c r="N5232" s="11">
        <v>0</v>
      </c>
      <c r="O5232" s="11">
        <v>0</v>
      </c>
      <c r="P5232" s="11">
        <v>1</v>
      </c>
      <c r="Q5232" s="11">
        <v>2016031226</v>
      </c>
      <c r="R5232" s="11">
        <v>26</v>
      </c>
    </row>
    <row r="5233" spans="1:18">
      <c r="A5233" t="str">
        <f t="shared" si="81"/>
        <v>26-2016031226-16_15_10</v>
      </c>
      <c r="B5233" s="11" t="s">
        <v>4163</v>
      </c>
      <c r="C5233" s="11">
        <v>0</v>
      </c>
      <c r="D5233" s="11">
        <v>0</v>
      </c>
      <c r="E5233" s="11">
        <v>0</v>
      </c>
      <c r="F5233" s="11">
        <v>1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1</v>
      </c>
      <c r="Q5233" s="11">
        <v>2016031226</v>
      </c>
      <c r="R5233" s="11">
        <v>26</v>
      </c>
    </row>
    <row r="5234" spans="1:18">
      <c r="A5234" t="str">
        <f t="shared" si="81"/>
        <v>26-2016031226-16_20_09</v>
      </c>
      <c r="B5234" s="11" t="s">
        <v>4164</v>
      </c>
      <c r="C5234" s="11">
        <v>0</v>
      </c>
      <c r="D5234" s="11">
        <v>0</v>
      </c>
      <c r="E5234" s="11">
        <v>0</v>
      </c>
      <c r="F5234" s="11">
        <v>1</v>
      </c>
      <c r="G5234" s="11">
        <v>0</v>
      </c>
      <c r="H5234" s="11">
        <v>0</v>
      </c>
      <c r="I5234" s="11">
        <v>0</v>
      </c>
      <c r="J5234" s="11">
        <v>0</v>
      </c>
      <c r="K5234" s="11">
        <v>0</v>
      </c>
      <c r="L5234" s="11">
        <v>0</v>
      </c>
      <c r="M5234" s="11">
        <v>0</v>
      </c>
      <c r="N5234" s="11">
        <v>0</v>
      </c>
      <c r="O5234" s="11">
        <v>0</v>
      </c>
      <c r="P5234" s="11">
        <v>1</v>
      </c>
      <c r="Q5234" s="11">
        <v>2016031226</v>
      </c>
      <c r="R5234" s="11">
        <v>26</v>
      </c>
    </row>
    <row r="5235" spans="1:18">
      <c r="A5235" t="str">
        <f t="shared" si="81"/>
        <v>26-2016031226-16_27_39</v>
      </c>
      <c r="B5235" s="11" t="s">
        <v>4165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1</v>
      </c>
      <c r="O5235" s="11">
        <v>0</v>
      </c>
      <c r="P5235" s="11">
        <v>0</v>
      </c>
      <c r="Q5235" s="11">
        <v>2016031226</v>
      </c>
      <c r="R5235" s="11">
        <v>26</v>
      </c>
    </row>
    <row r="5236" spans="1:18">
      <c r="A5236" t="str">
        <f t="shared" si="81"/>
        <v>26-2016031226-16_32_39</v>
      </c>
      <c r="B5236" s="11" t="s">
        <v>4166</v>
      </c>
      <c r="C5236" s="11">
        <v>0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11">
        <v>0</v>
      </c>
      <c r="J5236" s="11">
        <v>0</v>
      </c>
      <c r="K5236" s="11">
        <v>0</v>
      </c>
      <c r="L5236" s="11">
        <v>0</v>
      </c>
      <c r="M5236" s="11">
        <v>0</v>
      </c>
      <c r="N5236" s="11">
        <v>1</v>
      </c>
      <c r="O5236" s="11">
        <v>0</v>
      </c>
      <c r="P5236" s="11">
        <v>0</v>
      </c>
      <c r="Q5236" s="11">
        <v>2016031226</v>
      </c>
      <c r="R5236" s="11">
        <v>26</v>
      </c>
    </row>
    <row r="5237" spans="1:18">
      <c r="A5237" t="str">
        <f t="shared" si="81"/>
        <v>26-2016031226-16_40_03</v>
      </c>
      <c r="B5237" s="11" t="s">
        <v>4167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1</v>
      </c>
      <c r="O5237" s="11">
        <v>0</v>
      </c>
      <c r="P5237" s="11">
        <v>0</v>
      </c>
      <c r="Q5237" s="11">
        <v>2016031226</v>
      </c>
      <c r="R5237" s="11">
        <v>26</v>
      </c>
    </row>
    <row r="5238" spans="1:18">
      <c r="A5238" t="str">
        <f t="shared" si="81"/>
        <v>26-2016031226-16_51_44</v>
      </c>
      <c r="B5238" s="11" t="s">
        <v>4168</v>
      </c>
      <c r="C5238" s="11">
        <v>0</v>
      </c>
      <c r="D5238" s="11">
        <v>0</v>
      </c>
      <c r="E5238" s="11">
        <v>0</v>
      </c>
      <c r="F5238" s="11">
        <v>0</v>
      </c>
      <c r="G5238" s="11">
        <v>0</v>
      </c>
      <c r="H5238" s="11">
        <v>0</v>
      </c>
      <c r="I5238" s="11">
        <v>0</v>
      </c>
      <c r="J5238" s="11">
        <v>0</v>
      </c>
      <c r="K5238" s="11">
        <v>0</v>
      </c>
      <c r="L5238" s="11">
        <v>0</v>
      </c>
      <c r="M5238" s="11">
        <v>0</v>
      </c>
      <c r="N5238" s="11">
        <v>1</v>
      </c>
      <c r="O5238" s="11">
        <v>0</v>
      </c>
      <c r="P5238" s="11">
        <v>0</v>
      </c>
      <c r="Q5238" s="11">
        <v>2016031226</v>
      </c>
      <c r="R5238" s="11">
        <v>26</v>
      </c>
    </row>
    <row r="5239" spans="1:18">
      <c r="A5239" t="str">
        <f t="shared" si="81"/>
        <v>26-2016031226-17_06_05</v>
      </c>
      <c r="B5239" s="11" t="s">
        <v>4169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1</v>
      </c>
      <c r="O5239" s="11">
        <v>0</v>
      </c>
      <c r="P5239" s="11">
        <v>0</v>
      </c>
      <c r="Q5239" s="11">
        <v>2016031226</v>
      </c>
      <c r="R5239" s="11">
        <v>26</v>
      </c>
    </row>
    <row r="5240" spans="1:18">
      <c r="A5240" t="str">
        <f t="shared" si="81"/>
        <v>26-2016031226-17_23_25</v>
      </c>
      <c r="B5240" s="11" t="s">
        <v>4170</v>
      </c>
      <c r="C5240" s="11">
        <v>0</v>
      </c>
      <c r="D5240" s="11">
        <v>0</v>
      </c>
      <c r="E5240" s="11">
        <v>0</v>
      </c>
      <c r="F5240" s="11">
        <v>0</v>
      </c>
      <c r="G5240" s="11">
        <v>0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1</v>
      </c>
      <c r="O5240" s="11">
        <v>0</v>
      </c>
      <c r="P5240" s="11">
        <v>0</v>
      </c>
      <c r="Q5240" s="11">
        <v>2016031226</v>
      </c>
      <c r="R5240" s="11">
        <v>26</v>
      </c>
    </row>
    <row r="5241" spans="1:18">
      <c r="A5241" t="str">
        <f t="shared" si="81"/>
        <v>26-2016031226-17_44_32</v>
      </c>
      <c r="B5241" s="11" t="s">
        <v>4171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1</v>
      </c>
      <c r="O5241" s="11">
        <v>0</v>
      </c>
      <c r="P5241" s="11">
        <v>0</v>
      </c>
      <c r="Q5241" s="11">
        <v>2016031226</v>
      </c>
      <c r="R5241" s="11">
        <v>26</v>
      </c>
    </row>
    <row r="5242" spans="1:18">
      <c r="A5242" t="str">
        <f t="shared" si="81"/>
        <v>26-2016031226-19_05_48</v>
      </c>
      <c r="B5242" s="11" t="s">
        <v>4172</v>
      </c>
      <c r="C5242" s="11">
        <v>0</v>
      </c>
      <c r="D5242" s="11">
        <v>0</v>
      </c>
      <c r="E5242" s="11">
        <v>0</v>
      </c>
      <c r="F5242" s="11">
        <v>0</v>
      </c>
      <c r="G5242" s="11">
        <v>0</v>
      </c>
      <c r="H5242" s="11">
        <v>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>
        <v>1</v>
      </c>
      <c r="O5242" s="11">
        <v>0</v>
      </c>
      <c r="P5242" s="11">
        <v>0</v>
      </c>
      <c r="Q5242" s="11">
        <v>2016031226</v>
      </c>
      <c r="R5242" s="11">
        <v>26</v>
      </c>
    </row>
    <row r="5243" spans="1:18">
      <c r="A5243" t="str">
        <f t="shared" si="81"/>
        <v>26-2016031226-19_10_48</v>
      </c>
      <c r="B5243" s="11" t="s">
        <v>4173</v>
      </c>
      <c r="C5243" s="11">
        <v>0</v>
      </c>
      <c r="D5243" s="11">
        <v>0</v>
      </c>
      <c r="E5243" s="11">
        <v>0</v>
      </c>
      <c r="F5243" s="11">
        <v>1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1</v>
      </c>
      <c r="Q5243" s="11">
        <v>2016031226</v>
      </c>
      <c r="R5243" s="11">
        <v>26</v>
      </c>
    </row>
    <row r="5244" spans="1:18">
      <c r="A5244" t="str">
        <f t="shared" si="81"/>
        <v>26-2016031226-19_15_48</v>
      </c>
      <c r="B5244" s="11" t="s">
        <v>4174</v>
      </c>
      <c r="C5244" s="11">
        <v>0</v>
      </c>
      <c r="D5244" s="11">
        <v>0</v>
      </c>
      <c r="E5244" s="11">
        <v>0</v>
      </c>
      <c r="F5244" s="11">
        <v>0</v>
      </c>
      <c r="G5244" s="11">
        <v>0</v>
      </c>
      <c r="H5244" s="11">
        <v>0</v>
      </c>
      <c r="I5244" s="11">
        <v>0</v>
      </c>
      <c r="J5244" s="11">
        <v>0</v>
      </c>
      <c r="K5244" s="11">
        <v>0</v>
      </c>
      <c r="L5244" s="11">
        <v>0</v>
      </c>
      <c r="M5244" s="11">
        <v>0</v>
      </c>
      <c r="N5244" s="11">
        <v>1</v>
      </c>
      <c r="O5244" s="11">
        <v>0</v>
      </c>
      <c r="P5244" s="11">
        <v>0</v>
      </c>
      <c r="Q5244" s="11">
        <v>2016031226</v>
      </c>
      <c r="R5244" s="11">
        <v>26</v>
      </c>
    </row>
    <row r="5245" spans="1:18">
      <c r="A5245" t="str">
        <f t="shared" si="81"/>
        <v>26-2016031226-19_20_47</v>
      </c>
      <c r="B5245" s="11" t="s">
        <v>4175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1</v>
      </c>
      <c r="O5245" s="11">
        <v>0</v>
      </c>
      <c r="P5245" s="11">
        <v>0</v>
      </c>
      <c r="Q5245" s="11">
        <v>2016031226</v>
      </c>
      <c r="R5245" s="11">
        <v>26</v>
      </c>
    </row>
    <row r="5246" spans="1:18">
      <c r="A5246" t="str">
        <f t="shared" si="81"/>
        <v>26-2016031226-19_25_47</v>
      </c>
      <c r="B5246" s="11" t="s">
        <v>4176</v>
      </c>
      <c r="C5246" s="11">
        <v>0</v>
      </c>
      <c r="D5246" s="11">
        <v>0</v>
      </c>
      <c r="E5246" s="11">
        <v>0</v>
      </c>
      <c r="F5246" s="11">
        <v>0</v>
      </c>
      <c r="G5246" s="11">
        <v>0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1">
        <v>1</v>
      </c>
      <c r="O5246" s="11">
        <v>0</v>
      </c>
      <c r="P5246" s="11">
        <v>0</v>
      </c>
      <c r="Q5246" s="11">
        <v>2016031226</v>
      </c>
      <c r="R5246" s="11">
        <v>26</v>
      </c>
    </row>
    <row r="5247" spans="1:18">
      <c r="A5247" t="str">
        <f t="shared" si="81"/>
        <v>26-2016031226-19_30_47</v>
      </c>
      <c r="B5247" s="11" t="s">
        <v>4177</v>
      </c>
      <c r="C5247" s="11">
        <v>0</v>
      </c>
      <c r="D5247" s="11">
        <v>0</v>
      </c>
      <c r="E5247" s="11">
        <v>0</v>
      </c>
      <c r="F5247" s="11">
        <v>1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1</v>
      </c>
      <c r="Q5247" s="11">
        <v>2016031226</v>
      </c>
      <c r="R5247" s="11">
        <v>26</v>
      </c>
    </row>
    <row r="5248" spans="1:18">
      <c r="A5248" t="str">
        <f t="shared" si="81"/>
        <v>26-2016031226-19_35_47</v>
      </c>
      <c r="B5248" s="11" t="s">
        <v>4178</v>
      </c>
      <c r="C5248" s="11">
        <v>0</v>
      </c>
      <c r="D5248" s="11">
        <v>0</v>
      </c>
      <c r="E5248" s="11">
        <v>0</v>
      </c>
      <c r="F5248" s="11">
        <v>1</v>
      </c>
      <c r="G5248" s="11">
        <v>0</v>
      </c>
      <c r="H5248" s="11">
        <v>0</v>
      </c>
      <c r="I5248" s="11">
        <v>0</v>
      </c>
      <c r="J5248" s="11">
        <v>0</v>
      </c>
      <c r="K5248" s="11">
        <v>0</v>
      </c>
      <c r="L5248" s="11">
        <v>0</v>
      </c>
      <c r="M5248" s="11">
        <v>0</v>
      </c>
      <c r="N5248" s="11">
        <v>0</v>
      </c>
      <c r="O5248" s="11">
        <v>0</v>
      </c>
      <c r="P5248" s="11">
        <v>1</v>
      </c>
      <c r="Q5248" s="11">
        <v>2016031226</v>
      </c>
      <c r="R5248" s="11">
        <v>26</v>
      </c>
    </row>
    <row r="5249" spans="1:18">
      <c r="A5249" t="str">
        <f t="shared" si="81"/>
        <v>26-2016031226-19_37_41</v>
      </c>
      <c r="B5249" s="11" t="s">
        <v>4179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1</v>
      </c>
      <c r="O5249" s="11">
        <v>0</v>
      </c>
      <c r="P5249" s="11">
        <v>0</v>
      </c>
      <c r="Q5249" s="11">
        <v>2016031226</v>
      </c>
      <c r="R5249" s="11">
        <v>26</v>
      </c>
    </row>
    <row r="5250" spans="1:18">
      <c r="A5250" t="str">
        <f t="shared" ref="A5250:A5313" si="82">R5250&amp;"-"&amp;Q5250&amp;"-"&amp;B5250</f>
        <v>26-2016031226-19_42_41</v>
      </c>
      <c r="B5250" s="11" t="s">
        <v>4180</v>
      </c>
      <c r="C5250" s="11">
        <v>0</v>
      </c>
      <c r="D5250" s="11">
        <v>0</v>
      </c>
      <c r="E5250" s="11">
        <v>0</v>
      </c>
      <c r="F5250" s="11">
        <v>0</v>
      </c>
      <c r="G5250" s="11">
        <v>0</v>
      </c>
      <c r="H5250" s="11">
        <v>0</v>
      </c>
      <c r="I5250" s="11">
        <v>0</v>
      </c>
      <c r="J5250" s="11">
        <v>0</v>
      </c>
      <c r="K5250" s="11">
        <v>0</v>
      </c>
      <c r="L5250" s="11">
        <v>0</v>
      </c>
      <c r="M5250" s="11">
        <v>0</v>
      </c>
      <c r="N5250" s="11">
        <v>1</v>
      </c>
      <c r="O5250" s="11">
        <v>0</v>
      </c>
      <c r="P5250" s="11">
        <v>0</v>
      </c>
      <c r="Q5250" s="11">
        <v>2016031226</v>
      </c>
      <c r="R5250" s="11">
        <v>26</v>
      </c>
    </row>
    <row r="5251" spans="1:18">
      <c r="A5251" t="str">
        <f t="shared" si="82"/>
        <v>26-2016031226-19_47_41</v>
      </c>
      <c r="B5251" s="11" t="s">
        <v>4181</v>
      </c>
      <c r="C5251" s="11">
        <v>0</v>
      </c>
      <c r="D5251" s="11">
        <v>0</v>
      </c>
      <c r="E5251" s="11">
        <v>0</v>
      </c>
      <c r="F5251" s="11">
        <v>1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1</v>
      </c>
      <c r="Q5251" s="11">
        <v>2016031226</v>
      </c>
      <c r="R5251" s="11">
        <v>26</v>
      </c>
    </row>
    <row r="5252" spans="1:18">
      <c r="A5252" t="str">
        <f t="shared" si="82"/>
        <v>26-2016031226-19_52_41</v>
      </c>
      <c r="B5252" s="11" t="s">
        <v>4183</v>
      </c>
      <c r="C5252" s="11">
        <v>0</v>
      </c>
      <c r="D5252" s="11">
        <v>0</v>
      </c>
      <c r="E5252" s="11">
        <v>0</v>
      </c>
      <c r="F5252" s="11">
        <v>1</v>
      </c>
      <c r="G5252" s="11">
        <v>0</v>
      </c>
      <c r="H5252" s="11">
        <v>0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11">
        <v>0</v>
      </c>
      <c r="P5252" s="11">
        <v>1</v>
      </c>
      <c r="Q5252" s="11">
        <v>2016031226</v>
      </c>
      <c r="R5252" s="11">
        <v>26</v>
      </c>
    </row>
    <row r="5253" spans="1:18">
      <c r="A5253" t="str">
        <f t="shared" si="82"/>
        <v>26-2016031226-19_57_41</v>
      </c>
      <c r="B5253" s="11" t="s">
        <v>4185</v>
      </c>
      <c r="C5253" s="11">
        <v>0</v>
      </c>
      <c r="D5253" s="11">
        <v>0</v>
      </c>
      <c r="E5253" s="11">
        <v>0</v>
      </c>
      <c r="F5253" s="11">
        <v>1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1</v>
      </c>
      <c r="Q5253" s="11">
        <v>2016031226</v>
      </c>
      <c r="R5253" s="11">
        <v>26</v>
      </c>
    </row>
    <row r="5254" spans="1:18">
      <c r="A5254" t="str">
        <f t="shared" si="82"/>
        <v>26-2016031226-20_02_40</v>
      </c>
      <c r="B5254" s="11" t="s">
        <v>4187</v>
      </c>
      <c r="C5254" s="11">
        <v>0</v>
      </c>
      <c r="D5254" s="11">
        <v>0</v>
      </c>
      <c r="E5254" s="11">
        <v>0</v>
      </c>
      <c r="F5254" s="11">
        <v>1</v>
      </c>
      <c r="G5254" s="11">
        <v>0</v>
      </c>
      <c r="H5254" s="11">
        <v>0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11">
        <v>1</v>
      </c>
      <c r="Q5254" s="11">
        <v>2016031226</v>
      </c>
      <c r="R5254" s="11">
        <v>26</v>
      </c>
    </row>
    <row r="5255" spans="1:18">
      <c r="A5255" t="str">
        <f t="shared" si="82"/>
        <v>26-2016031226-20_07_40</v>
      </c>
      <c r="B5255" s="11" t="s">
        <v>4188</v>
      </c>
      <c r="C5255" s="11">
        <v>0</v>
      </c>
      <c r="D5255" s="11">
        <v>0</v>
      </c>
      <c r="E5255" s="11">
        <v>0</v>
      </c>
      <c r="F5255" s="11">
        <v>1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1</v>
      </c>
      <c r="Q5255" s="11">
        <v>2016031226</v>
      </c>
      <c r="R5255" s="11">
        <v>26</v>
      </c>
    </row>
    <row r="5256" spans="1:18">
      <c r="A5256" t="str">
        <f t="shared" si="82"/>
        <v>26-2016031226-20_12_40</v>
      </c>
      <c r="B5256" s="11" t="s">
        <v>4189</v>
      </c>
      <c r="C5256" s="11">
        <v>0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11">
        <v>0</v>
      </c>
      <c r="J5256" s="11">
        <v>0</v>
      </c>
      <c r="K5256" s="11">
        <v>0</v>
      </c>
      <c r="L5256" s="11">
        <v>0</v>
      </c>
      <c r="M5256" s="11">
        <v>0</v>
      </c>
      <c r="N5256" s="11">
        <v>1</v>
      </c>
      <c r="O5256" s="11">
        <v>0</v>
      </c>
      <c r="P5256" s="11">
        <v>0</v>
      </c>
      <c r="Q5256" s="11">
        <v>2016031226</v>
      </c>
      <c r="R5256" s="11">
        <v>26</v>
      </c>
    </row>
    <row r="5257" spans="1:18">
      <c r="A5257" t="str">
        <f t="shared" si="82"/>
        <v>26-2016031226-20_17_40</v>
      </c>
      <c r="B5257" s="11" t="s">
        <v>4190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1</v>
      </c>
      <c r="O5257" s="11">
        <v>0</v>
      </c>
      <c r="P5257" s="11">
        <v>0</v>
      </c>
      <c r="Q5257" s="11">
        <v>2016031226</v>
      </c>
      <c r="R5257" s="11">
        <v>26</v>
      </c>
    </row>
    <row r="5258" spans="1:18">
      <c r="A5258" t="str">
        <f t="shared" si="82"/>
        <v>26-2016031226-20_22_40</v>
      </c>
      <c r="B5258" s="11" t="s">
        <v>4191</v>
      </c>
      <c r="C5258" s="11">
        <v>0</v>
      </c>
      <c r="D5258" s="11">
        <v>0</v>
      </c>
      <c r="E5258" s="11">
        <v>0</v>
      </c>
      <c r="F5258" s="11">
        <v>1</v>
      </c>
      <c r="G5258" s="11">
        <v>0</v>
      </c>
      <c r="H5258" s="11">
        <v>0</v>
      </c>
      <c r="I5258" s="11">
        <v>0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11">
        <v>1</v>
      </c>
      <c r="Q5258" s="11">
        <v>2016031226</v>
      </c>
      <c r="R5258" s="11">
        <v>26</v>
      </c>
    </row>
    <row r="5259" spans="1:18">
      <c r="A5259" t="str">
        <f t="shared" si="82"/>
        <v>26-2016031226-20_27_40</v>
      </c>
      <c r="B5259" s="11" t="s">
        <v>4192</v>
      </c>
      <c r="C5259" s="11">
        <v>0</v>
      </c>
      <c r="D5259" s="11">
        <v>0</v>
      </c>
      <c r="E5259" s="11">
        <v>0</v>
      </c>
      <c r="F5259" s="11">
        <v>1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1</v>
      </c>
      <c r="Q5259" s="11">
        <v>2016031226</v>
      </c>
      <c r="R5259" s="11">
        <v>26</v>
      </c>
    </row>
    <row r="5260" spans="1:18">
      <c r="A5260" t="str">
        <f t="shared" si="82"/>
        <v>26-2016031226-20_32_39</v>
      </c>
      <c r="B5260" s="11" t="s">
        <v>4193</v>
      </c>
      <c r="C5260" s="11">
        <v>0</v>
      </c>
      <c r="D5260" s="11">
        <v>0</v>
      </c>
      <c r="E5260" s="11">
        <v>0</v>
      </c>
      <c r="F5260" s="11">
        <v>1</v>
      </c>
      <c r="G5260" s="11">
        <v>0</v>
      </c>
      <c r="H5260" s="11">
        <v>0</v>
      </c>
      <c r="I5260" s="11">
        <v>0</v>
      </c>
      <c r="J5260" s="11">
        <v>0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11">
        <v>1</v>
      </c>
      <c r="Q5260" s="11">
        <v>2016031226</v>
      </c>
      <c r="R5260" s="11">
        <v>26</v>
      </c>
    </row>
    <row r="5261" spans="1:18">
      <c r="A5261" t="str">
        <f t="shared" si="82"/>
        <v>26-2016031226-20_37_39</v>
      </c>
      <c r="B5261" s="11" t="s">
        <v>4194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1</v>
      </c>
      <c r="O5261" s="11">
        <v>0</v>
      </c>
      <c r="P5261" s="11">
        <v>0</v>
      </c>
      <c r="Q5261" s="11">
        <v>2016031226</v>
      </c>
      <c r="R5261" s="11">
        <v>26</v>
      </c>
    </row>
    <row r="5262" spans="1:18">
      <c r="A5262" t="str">
        <f t="shared" si="82"/>
        <v>26-2016031226-20_42_39</v>
      </c>
      <c r="B5262" s="11" t="s">
        <v>4195</v>
      </c>
      <c r="C5262" s="11">
        <v>0</v>
      </c>
      <c r="D5262" s="11">
        <v>0</v>
      </c>
      <c r="E5262" s="11">
        <v>0</v>
      </c>
      <c r="F5262" s="11">
        <v>0</v>
      </c>
      <c r="G5262" s="11">
        <v>0</v>
      </c>
      <c r="H5262" s="11">
        <v>0</v>
      </c>
      <c r="I5262" s="11">
        <v>0</v>
      </c>
      <c r="J5262" s="11">
        <v>0</v>
      </c>
      <c r="K5262" s="11">
        <v>0</v>
      </c>
      <c r="L5262" s="11">
        <v>0</v>
      </c>
      <c r="M5262" s="11">
        <v>0</v>
      </c>
      <c r="N5262" s="11">
        <v>1</v>
      </c>
      <c r="O5262" s="11">
        <v>0</v>
      </c>
      <c r="P5262" s="11">
        <v>0</v>
      </c>
      <c r="Q5262" s="11">
        <v>2016031226</v>
      </c>
      <c r="R5262" s="11">
        <v>26</v>
      </c>
    </row>
    <row r="5263" spans="1:18">
      <c r="A5263" t="str">
        <f t="shared" si="82"/>
        <v>26-2016031226-20_47_39</v>
      </c>
      <c r="B5263" s="11" t="s">
        <v>4196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1</v>
      </c>
      <c r="O5263" s="11">
        <v>0</v>
      </c>
      <c r="P5263" s="11">
        <v>0</v>
      </c>
      <c r="Q5263" s="11">
        <v>2016031226</v>
      </c>
      <c r="R5263" s="11">
        <v>26</v>
      </c>
    </row>
    <row r="5264" spans="1:18">
      <c r="A5264" t="str">
        <f t="shared" si="82"/>
        <v>26-2016031226-20_52_39</v>
      </c>
      <c r="B5264" s="11" t="s">
        <v>4197</v>
      </c>
      <c r="C5264" s="11">
        <v>0</v>
      </c>
      <c r="D5264" s="11">
        <v>0</v>
      </c>
      <c r="E5264" s="11">
        <v>0</v>
      </c>
      <c r="F5264" s="11">
        <v>1</v>
      </c>
      <c r="G5264" s="11">
        <v>0</v>
      </c>
      <c r="H5264" s="11">
        <v>0</v>
      </c>
      <c r="I5264" s="11">
        <v>0</v>
      </c>
      <c r="J5264" s="11">
        <v>0</v>
      </c>
      <c r="K5264" s="11">
        <v>0</v>
      </c>
      <c r="L5264" s="11">
        <v>0</v>
      </c>
      <c r="M5264" s="11">
        <v>0</v>
      </c>
      <c r="N5264" s="11">
        <v>0</v>
      </c>
      <c r="O5264" s="11">
        <v>0</v>
      </c>
      <c r="P5264" s="11">
        <v>1</v>
      </c>
      <c r="Q5264" s="11">
        <v>2016031226</v>
      </c>
      <c r="R5264" s="11">
        <v>26</v>
      </c>
    </row>
    <row r="5265" spans="1:18">
      <c r="A5265" t="str">
        <f t="shared" si="82"/>
        <v>26-2016031226-20_57_39</v>
      </c>
      <c r="B5265" s="11" t="s">
        <v>4198</v>
      </c>
      <c r="C5265" s="11">
        <v>0</v>
      </c>
      <c r="D5265" s="11">
        <v>0</v>
      </c>
      <c r="E5265" s="11">
        <v>0</v>
      </c>
      <c r="F5265" s="11">
        <v>1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1</v>
      </c>
      <c r="Q5265" s="11">
        <v>2016031226</v>
      </c>
      <c r="R5265" s="11">
        <v>26</v>
      </c>
    </row>
    <row r="5266" spans="1:18">
      <c r="A5266" t="str">
        <f t="shared" si="82"/>
        <v>26-2016031226-21_02_38</v>
      </c>
      <c r="B5266" s="11" t="s">
        <v>4199</v>
      </c>
      <c r="C5266" s="11">
        <v>0</v>
      </c>
      <c r="D5266" s="11">
        <v>0</v>
      </c>
      <c r="E5266" s="11">
        <v>0</v>
      </c>
      <c r="F5266" s="11">
        <v>1</v>
      </c>
      <c r="G5266" s="11">
        <v>0</v>
      </c>
      <c r="H5266" s="11">
        <v>0</v>
      </c>
      <c r="I5266" s="11">
        <v>0</v>
      </c>
      <c r="J5266" s="11">
        <v>0</v>
      </c>
      <c r="K5266" s="11">
        <v>0</v>
      </c>
      <c r="L5266" s="11">
        <v>0</v>
      </c>
      <c r="M5266" s="11">
        <v>0</v>
      </c>
      <c r="N5266" s="11">
        <v>0</v>
      </c>
      <c r="O5266" s="11">
        <v>0</v>
      </c>
      <c r="P5266" s="11">
        <v>1</v>
      </c>
      <c r="Q5266" s="11">
        <v>2016031226</v>
      </c>
      <c r="R5266" s="11">
        <v>26</v>
      </c>
    </row>
    <row r="5267" spans="1:18">
      <c r="A5267" t="str">
        <f t="shared" si="82"/>
        <v>26-2016031226-21_03_25</v>
      </c>
      <c r="B5267" s="11" t="s">
        <v>4200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1</v>
      </c>
      <c r="O5267" s="11">
        <v>0</v>
      </c>
      <c r="P5267" s="11">
        <v>0</v>
      </c>
      <c r="Q5267" s="11">
        <v>2016031226</v>
      </c>
      <c r="R5267" s="11">
        <v>26</v>
      </c>
    </row>
    <row r="5268" spans="1:18">
      <c r="A5268" t="str">
        <f t="shared" si="82"/>
        <v>26-2016031226-21_08_25</v>
      </c>
      <c r="B5268" s="11" t="s">
        <v>4201</v>
      </c>
      <c r="C5268" s="11">
        <v>0</v>
      </c>
      <c r="D5268" s="11">
        <v>0</v>
      </c>
      <c r="E5268" s="11">
        <v>0</v>
      </c>
      <c r="F5268" s="11">
        <v>0</v>
      </c>
      <c r="G5268" s="11">
        <v>0</v>
      </c>
      <c r="H5268" s="11">
        <v>0</v>
      </c>
      <c r="I5268" s="11">
        <v>0</v>
      </c>
      <c r="J5268" s="11">
        <v>0</v>
      </c>
      <c r="K5268" s="11">
        <v>0</v>
      </c>
      <c r="L5268" s="11">
        <v>0</v>
      </c>
      <c r="M5268" s="11">
        <v>0</v>
      </c>
      <c r="N5268" s="11">
        <v>1</v>
      </c>
      <c r="O5268" s="11">
        <v>0</v>
      </c>
      <c r="P5268" s="11">
        <v>0</v>
      </c>
      <c r="Q5268" s="11">
        <v>2016031226</v>
      </c>
      <c r="R5268" s="11">
        <v>26</v>
      </c>
    </row>
    <row r="5269" spans="1:18">
      <c r="A5269" t="str">
        <f t="shared" si="82"/>
        <v>26-2016031226-21_22_40</v>
      </c>
      <c r="B5269" s="11" t="s">
        <v>4202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1</v>
      </c>
      <c r="O5269" s="11">
        <v>0</v>
      </c>
      <c r="P5269" s="11">
        <v>0</v>
      </c>
      <c r="Q5269" s="11">
        <v>2016031226</v>
      </c>
      <c r="R5269" s="11">
        <v>26</v>
      </c>
    </row>
    <row r="5270" spans="1:18">
      <c r="A5270" t="str">
        <f t="shared" si="82"/>
        <v>26-2016031226-21_23_12</v>
      </c>
      <c r="B5270" s="11" t="s">
        <v>4203</v>
      </c>
      <c r="C5270" s="11">
        <v>0</v>
      </c>
      <c r="D5270" s="11">
        <v>0</v>
      </c>
      <c r="E5270" s="11">
        <v>0</v>
      </c>
      <c r="F5270" s="11">
        <v>0</v>
      </c>
      <c r="G5270" s="11">
        <v>0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1">
        <v>1</v>
      </c>
      <c r="O5270" s="11">
        <v>0</v>
      </c>
      <c r="P5270" s="11">
        <v>0</v>
      </c>
      <c r="Q5270" s="11">
        <v>2016031226</v>
      </c>
      <c r="R5270" s="11">
        <v>26</v>
      </c>
    </row>
    <row r="5271" spans="1:18">
      <c r="A5271" t="str">
        <f t="shared" si="82"/>
        <v>26-2016031326-11_51_47</v>
      </c>
      <c r="B5271" s="11" t="s">
        <v>4204</v>
      </c>
      <c r="C5271" s="11">
        <v>0</v>
      </c>
      <c r="D5271" s="11">
        <v>0</v>
      </c>
      <c r="E5271" s="11">
        <v>0</v>
      </c>
      <c r="F5271" s="11">
        <v>1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1</v>
      </c>
      <c r="Q5271" s="11">
        <v>2016031326</v>
      </c>
      <c r="R5271" s="11">
        <v>26</v>
      </c>
    </row>
    <row r="5272" spans="1:18">
      <c r="A5272" t="str">
        <f t="shared" si="82"/>
        <v>26-2016031326-11_56_46</v>
      </c>
      <c r="B5272" s="11" t="s">
        <v>4205</v>
      </c>
      <c r="C5272" s="11">
        <v>0</v>
      </c>
      <c r="D5272" s="11">
        <v>0</v>
      </c>
      <c r="E5272" s="11">
        <v>0</v>
      </c>
      <c r="F5272" s="11">
        <v>0</v>
      </c>
      <c r="G5272" s="11">
        <v>0</v>
      </c>
      <c r="H5272" s="11">
        <v>0</v>
      </c>
      <c r="I5272" s="11">
        <v>0</v>
      </c>
      <c r="J5272" s="11">
        <v>0</v>
      </c>
      <c r="K5272" s="11">
        <v>0</v>
      </c>
      <c r="L5272" s="11">
        <v>0</v>
      </c>
      <c r="M5272" s="11">
        <v>0</v>
      </c>
      <c r="N5272" s="11">
        <v>1</v>
      </c>
      <c r="O5272" s="11">
        <v>0</v>
      </c>
      <c r="P5272" s="11">
        <v>0</v>
      </c>
      <c r="Q5272" s="11">
        <v>2016031326</v>
      </c>
      <c r="R5272" s="11">
        <v>26</v>
      </c>
    </row>
    <row r="5273" spans="1:18">
      <c r="A5273" t="str">
        <f t="shared" si="82"/>
        <v>26-2016031326-12_01_46</v>
      </c>
      <c r="B5273" s="11" t="s">
        <v>4206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1</v>
      </c>
      <c r="O5273" s="11">
        <v>0</v>
      </c>
      <c r="P5273" s="11">
        <v>0</v>
      </c>
      <c r="Q5273" s="11">
        <v>2016031326</v>
      </c>
      <c r="R5273" s="11">
        <v>26</v>
      </c>
    </row>
    <row r="5274" spans="1:18">
      <c r="A5274" t="str">
        <f t="shared" si="82"/>
        <v>26-2016031326-12_06_46</v>
      </c>
      <c r="B5274" s="11" t="s">
        <v>4207</v>
      </c>
      <c r="C5274" s="11">
        <v>0</v>
      </c>
      <c r="D5274" s="11">
        <v>0</v>
      </c>
      <c r="E5274" s="11">
        <v>0</v>
      </c>
      <c r="F5274" s="11">
        <v>0</v>
      </c>
      <c r="G5274" s="11">
        <v>0</v>
      </c>
      <c r="H5274" s="11">
        <v>0</v>
      </c>
      <c r="I5274" s="11">
        <v>0</v>
      </c>
      <c r="J5274" s="11">
        <v>0</v>
      </c>
      <c r="K5274" s="11">
        <v>0</v>
      </c>
      <c r="L5274" s="11">
        <v>0</v>
      </c>
      <c r="M5274" s="11">
        <v>0</v>
      </c>
      <c r="N5274" s="11">
        <v>1</v>
      </c>
      <c r="O5274" s="11">
        <v>0</v>
      </c>
      <c r="P5274" s="11">
        <v>0</v>
      </c>
      <c r="Q5274" s="11">
        <v>2016031326</v>
      </c>
      <c r="R5274" s="11">
        <v>26</v>
      </c>
    </row>
    <row r="5275" spans="1:18">
      <c r="A5275" t="str">
        <f t="shared" si="82"/>
        <v>26-2016031326-12_11_46</v>
      </c>
      <c r="B5275" s="11" t="s">
        <v>4208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1</v>
      </c>
      <c r="O5275" s="11">
        <v>0</v>
      </c>
      <c r="P5275" s="11">
        <v>0</v>
      </c>
      <c r="Q5275" s="11">
        <v>2016031326</v>
      </c>
      <c r="R5275" s="11">
        <v>26</v>
      </c>
    </row>
    <row r="5276" spans="1:18">
      <c r="A5276" t="str">
        <f t="shared" si="82"/>
        <v>26-2016031326-12_16_46</v>
      </c>
      <c r="B5276" s="11" t="s">
        <v>4209</v>
      </c>
      <c r="C5276" s="11">
        <v>0</v>
      </c>
      <c r="D5276" s="11">
        <v>0</v>
      </c>
      <c r="E5276" s="11">
        <v>0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1">
        <v>1</v>
      </c>
      <c r="O5276" s="11">
        <v>0</v>
      </c>
      <c r="P5276" s="11">
        <v>0</v>
      </c>
      <c r="Q5276" s="11">
        <v>2016031326</v>
      </c>
      <c r="R5276" s="11">
        <v>26</v>
      </c>
    </row>
    <row r="5277" spans="1:18">
      <c r="A5277" t="str">
        <f t="shared" si="82"/>
        <v>26-2016031326-12_21_46</v>
      </c>
      <c r="B5277" s="11" t="s">
        <v>4210</v>
      </c>
      <c r="C5277" s="11">
        <v>0</v>
      </c>
      <c r="D5277" s="11">
        <v>0</v>
      </c>
      <c r="E5277" s="11">
        <v>0</v>
      </c>
      <c r="F5277" s="11">
        <v>1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1</v>
      </c>
      <c r="Q5277" s="11">
        <v>2016031326</v>
      </c>
      <c r="R5277" s="11">
        <v>26</v>
      </c>
    </row>
    <row r="5278" spans="1:18">
      <c r="A5278" t="str">
        <f t="shared" si="82"/>
        <v>26-2016031326-12_26_45</v>
      </c>
      <c r="B5278" s="11" t="s">
        <v>4211</v>
      </c>
      <c r="C5278" s="11">
        <v>0</v>
      </c>
      <c r="D5278" s="11">
        <v>0</v>
      </c>
      <c r="E5278" s="11">
        <v>0</v>
      </c>
      <c r="F5278" s="11">
        <v>1</v>
      </c>
      <c r="G5278" s="11">
        <v>0</v>
      </c>
      <c r="H5278" s="11">
        <v>0</v>
      </c>
      <c r="I5278" s="11">
        <v>0</v>
      </c>
      <c r="J5278" s="11">
        <v>0</v>
      </c>
      <c r="K5278" s="11">
        <v>0</v>
      </c>
      <c r="L5278" s="11">
        <v>0</v>
      </c>
      <c r="M5278" s="11">
        <v>0</v>
      </c>
      <c r="N5278" s="11">
        <v>0</v>
      </c>
      <c r="O5278" s="11">
        <v>0</v>
      </c>
      <c r="P5278" s="11">
        <v>1</v>
      </c>
      <c r="Q5278" s="11">
        <v>2016031326</v>
      </c>
      <c r="R5278" s="11">
        <v>26</v>
      </c>
    </row>
    <row r="5279" spans="1:18">
      <c r="A5279" t="str">
        <f t="shared" si="82"/>
        <v>26-2016031326-12_31_45</v>
      </c>
      <c r="B5279" s="11" t="s">
        <v>5858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1</v>
      </c>
      <c r="P5279" s="11">
        <v>0</v>
      </c>
      <c r="Q5279" s="11">
        <v>2016031326</v>
      </c>
      <c r="R5279" s="11">
        <v>26</v>
      </c>
    </row>
    <row r="5280" spans="1:18">
      <c r="A5280" t="str">
        <f t="shared" si="82"/>
        <v>26-2016031326-12_36_45</v>
      </c>
      <c r="B5280" s="11" t="s">
        <v>4212</v>
      </c>
      <c r="C5280" s="11">
        <v>0</v>
      </c>
      <c r="D5280" s="11">
        <v>0</v>
      </c>
      <c r="E5280" s="11">
        <v>0</v>
      </c>
      <c r="F5280" s="11">
        <v>0</v>
      </c>
      <c r="G5280" s="11">
        <v>0</v>
      </c>
      <c r="H5280" s="11">
        <v>0</v>
      </c>
      <c r="I5280" s="11">
        <v>0</v>
      </c>
      <c r="J5280" s="11">
        <v>0</v>
      </c>
      <c r="K5280" s="11">
        <v>0</v>
      </c>
      <c r="L5280" s="11">
        <v>0</v>
      </c>
      <c r="M5280" s="11">
        <v>0</v>
      </c>
      <c r="N5280" s="11">
        <v>1</v>
      </c>
      <c r="O5280" s="11">
        <v>0</v>
      </c>
      <c r="P5280" s="11">
        <v>0</v>
      </c>
      <c r="Q5280" s="11">
        <v>2016031326</v>
      </c>
      <c r="R5280" s="11">
        <v>26</v>
      </c>
    </row>
    <row r="5281" spans="1:18">
      <c r="A5281" t="str">
        <f t="shared" si="82"/>
        <v>26-2016031326-12_41_45</v>
      </c>
      <c r="B5281" s="11" t="s">
        <v>4213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1</v>
      </c>
      <c r="O5281" s="11">
        <v>0</v>
      </c>
      <c r="P5281" s="11">
        <v>0</v>
      </c>
      <c r="Q5281" s="11">
        <v>2016031326</v>
      </c>
      <c r="R5281" s="11">
        <v>26</v>
      </c>
    </row>
    <row r="5282" spans="1:18">
      <c r="A5282" t="str">
        <f t="shared" si="82"/>
        <v>26-2016031326-12_46_45</v>
      </c>
      <c r="B5282" s="11" t="s">
        <v>4214</v>
      </c>
      <c r="C5282" s="11">
        <v>0</v>
      </c>
      <c r="D5282" s="11">
        <v>0</v>
      </c>
      <c r="E5282" s="11">
        <v>0</v>
      </c>
      <c r="F5282" s="11">
        <v>0</v>
      </c>
      <c r="G5282" s="11">
        <v>0</v>
      </c>
      <c r="H5282" s="11">
        <v>0</v>
      </c>
      <c r="I5282" s="11">
        <v>0</v>
      </c>
      <c r="J5282" s="11">
        <v>0</v>
      </c>
      <c r="K5282" s="11">
        <v>0</v>
      </c>
      <c r="L5282" s="11">
        <v>0</v>
      </c>
      <c r="M5282" s="11">
        <v>0</v>
      </c>
      <c r="N5282" s="11">
        <v>1</v>
      </c>
      <c r="O5282" s="11">
        <v>0</v>
      </c>
      <c r="P5282" s="11">
        <v>0</v>
      </c>
      <c r="Q5282" s="11">
        <v>2016031326</v>
      </c>
      <c r="R5282" s="11">
        <v>26</v>
      </c>
    </row>
    <row r="5283" spans="1:18">
      <c r="A5283" t="str">
        <f t="shared" si="82"/>
        <v>26-2016031326-12_51_44</v>
      </c>
      <c r="B5283" s="11" t="s">
        <v>4215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1</v>
      </c>
      <c r="O5283" s="11">
        <v>0</v>
      </c>
      <c r="P5283" s="11">
        <v>0</v>
      </c>
      <c r="Q5283" s="11">
        <v>2016031326</v>
      </c>
      <c r="R5283" s="11">
        <v>26</v>
      </c>
    </row>
    <row r="5284" spans="1:18">
      <c r="A5284" t="str">
        <f t="shared" si="82"/>
        <v>26-2016031326-12_56_44</v>
      </c>
      <c r="B5284" s="11" t="s">
        <v>4216</v>
      </c>
      <c r="C5284" s="11">
        <v>0</v>
      </c>
      <c r="D5284" s="11">
        <v>0</v>
      </c>
      <c r="E5284" s="11">
        <v>0</v>
      </c>
      <c r="F5284" s="11">
        <v>1</v>
      </c>
      <c r="G5284" s="11">
        <v>0</v>
      </c>
      <c r="H5284" s="11">
        <v>0</v>
      </c>
      <c r="I5284" s="11">
        <v>0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11">
        <v>1</v>
      </c>
      <c r="Q5284" s="11">
        <v>2016031326</v>
      </c>
      <c r="R5284" s="11">
        <v>26</v>
      </c>
    </row>
    <row r="5285" spans="1:18">
      <c r="A5285" t="str">
        <f t="shared" si="82"/>
        <v>26-2016031326-13_01_44</v>
      </c>
      <c r="B5285" s="11" t="s">
        <v>4219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1</v>
      </c>
      <c r="O5285" s="11">
        <v>0</v>
      </c>
      <c r="P5285" s="11">
        <v>0</v>
      </c>
      <c r="Q5285" s="11">
        <v>2016031326</v>
      </c>
      <c r="R5285" s="11">
        <v>26</v>
      </c>
    </row>
    <row r="5286" spans="1:18">
      <c r="A5286" t="str">
        <f t="shared" si="82"/>
        <v>26-2016031326-13_06_44</v>
      </c>
      <c r="B5286" s="11" t="s">
        <v>4220</v>
      </c>
      <c r="C5286" s="11">
        <v>0</v>
      </c>
      <c r="D5286" s="11">
        <v>0</v>
      </c>
      <c r="E5286" s="11">
        <v>0</v>
      </c>
      <c r="F5286" s="11">
        <v>0</v>
      </c>
      <c r="G5286" s="11">
        <v>0</v>
      </c>
      <c r="H5286" s="11">
        <v>0</v>
      </c>
      <c r="I5286" s="11">
        <v>0</v>
      </c>
      <c r="J5286" s="11">
        <v>0</v>
      </c>
      <c r="K5286" s="11">
        <v>0</v>
      </c>
      <c r="L5286" s="11">
        <v>0</v>
      </c>
      <c r="M5286" s="11">
        <v>0</v>
      </c>
      <c r="N5286" s="11">
        <v>1</v>
      </c>
      <c r="O5286" s="11">
        <v>0</v>
      </c>
      <c r="P5286" s="11">
        <v>0</v>
      </c>
      <c r="Q5286" s="11">
        <v>2016031326</v>
      </c>
      <c r="R5286" s="11">
        <v>26</v>
      </c>
    </row>
    <row r="5287" spans="1:18">
      <c r="A5287" t="str">
        <f t="shared" si="82"/>
        <v>26-2016031326-13_11_44</v>
      </c>
      <c r="B5287" s="11" t="s">
        <v>4221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1</v>
      </c>
      <c r="O5287" s="11">
        <v>0</v>
      </c>
      <c r="P5287" s="11">
        <v>0</v>
      </c>
      <c r="Q5287" s="11">
        <v>2016031326</v>
      </c>
      <c r="R5287" s="11">
        <v>26</v>
      </c>
    </row>
    <row r="5288" spans="1:18">
      <c r="A5288" t="str">
        <f t="shared" si="82"/>
        <v>26-2016031326-13_16_44</v>
      </c>
      <c r="B5288" s="11" t="s">
        <v>4222</v>
      </c>
      <c r="C5288" s="11">
        <v>0</v>
      </c>
      <c r="D5288" s="11">
        <v>0</v>
      </c>
      <c r="E5288" s="11">
        <v>0</v>
      </c>
      <c r="F5288" s="11">
        <v>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1</v>
      </c>
      <c r="O5288" s="11">
        <v>0</v>
      </c>
      <c r="P5288" s="11">
        <v>0</v>
      </c>
      <c r="Q5288" s="11">
        <v>2016031326</v>
      </c>
      <c r="R5288" s="11">
        <v>26</v>
      </c>
    </row>
    <row r="5289" spans="1:18">
      <c r="A5289" t="str">
        <f t="shared" si="82"/>
        <v>26-2016031326-13_21_44</v>
      </c>
      <c r="B5289" s="11" t="s">
        <v>4223</v>
      </c>
      <c r="C5289" s="11">
        <v>0</v>
      </c>
      <c r="D5289" s="11">
        <v>0</v>
      </c>
      <c r="E5289" s="11">
        <v>0</v>
      </c>
      <c r="F5289" s="11">
        <v>1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1</v>
      </c>
      <c r="Q5289" s="11">
        <v>2016031326</v>
      </c>
      <c r="R5289" s="11">
        <v>26</v>
      </c>
    </row>
    <row r="5290" spans="1:18">
      <c r="A5290" t="str">
        <f t="shared" si="82"/>
        <v>26-2016031326-13_26_43</v>
      </c>
      <c r="B5290" s="11" t="s">
        <v>4224</v>
      </c>
      <c r="C5290" s="11">
        <v>0</v>
      </c>
      <c r="D5290" s="11">
        <v>0</v>
      </c>
      <c r="E5290" s="11">
        <v>0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1">
        <v>1</v>
      </c>
      <c r="O5290" s="11">
        <v>0</v>
      </c>
      <c r="P5290" s="11">
        <v>0</v>
      </c>
      <c r="Q5290" s="11">
        <v>2016031326</v>
      </c>
      <c r="R5290" s="11">
        <v>26</v>
      </c>
    </row>
    <row r="5291" spans="1:18">
      <c r="A5291" t="str">
        <f t="shared" si="82"/>
        <v>26-2016031326-13_31_43</v>
      </c>
      <c r="B5291" s="11" t="s">
        <v>4225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1</v>
      </c>
      <c r="O5291" s="11">
        <v>0</v>
      </c>
      <c r="P5291" s="11">
        <v>0</v>
      </c>
      <c r="Q5291" s="11">
        <v>2016031326</v>
      </c>
      <c r="R5291" s="11">
        <v>26</v>
      </c>
    </row>
    <row r="5292" spans="1:18">
      <c r="A5292" t="str">
        <f t="shared" si="82"/>
        <v>26-2016031326-13_36_43</v>
      </c>
      <c r="B5292" s="11" t="s">
        <v>4226</v>
      </c>
      <c r="C5292" s="11">
        <v>0</v>
      </c>
      <c r="D5292" s="11">
        <v>0</v>
      </c>
      <c r="E5292" s="11">
        <v>0</v>
      </c>
      <c r="F5292" s="11">
        <v>0</v>
      </c>
      <c r="G5292" s="11">
        <v>0</v>
      </c>
      <c r="H5292" s="11">
        <v>0</v>
      </c>
      <c r="I5292" s="11">
        <v>0</v>
      </c>
      <c r="J5292" s="11">
        <v>0</v>
      </c>
      <c r="K5292" s="11">
        <v>0</v>
      </c>
      <c r="L5292" s="11">
        <v>0</v>
      </c>
      <c r="M5292" s="11">
        <v>0</v>
      </c>
      <c r="N5292" s="11">
        <v>1</v>
      </c>
      <c r="O5292" s="11">
        <v>0</v>
      </c>
      <c r="P5292" s="11">
        <v>0</v>
      </c>
      <c r="Q5292" s="11">
        <v>2016031326</v>
      </c>
      <c r="R5292" s="11">
        <v>26</v>
      </c>
    </row>
    <row r="5293" spans="1:18">
      <c r="A5293" t="str">
        <f t="shared" si="82"/>
        <v>26-2016031326-13_41_43</v>
      </c>
      <c r="B5293" s="11" t="s">
        <v>4227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1</v>
      </c>
      <c r="O5293" s="11">
        <v>0</v>
      </c>
      <c r="P5293" s="11">
        <v>0</v>
      </c>
      <c r="Q5293" s="11">
        <v>2016031326</v>
      </c>
      <c r="R5293" s="11">
        <v>26</v>
      </c>
    </row>
    <row r="5294" spans="1:18">
      <c r="A5294" t="str">
        <f t="shared" si="82"/>
        <v>26-2016031326-13_46_43</v>
      </c>
      <c r="B5294" s="11" t="s">
        <v>4228</v>
      </c>
      <c r="C5294" s="11">
        <v>0</v>
      </c>
      <c r="D5294" s="11">
        <v>0</v>
      </c>
      <c r="E5294" s="11">
        <v>0</v>
      </c>
      <c r="F5294" s="11">
        <v>0</v>
      </c>
      <c r="G5294" s="11">
        <v>0</v>
      </c>
      <c r="H5294" s="11">
        <v>0</v>
      </c>
      <c r="I5294" s="11">
        <v>0</v>
      </c>
      <c r="J5294" s="11">
        <v>0</v>
      </c>
      <c r="K5294" s="11">
        <v>0</v>
      </c>
      <c r="L5294" s="11">
        <v>0</v>
      </c>
      <c r="M5294" s="11">
        <v>0</v>
      </c>
      <c r="N5294" s="11">
        <v>1</v>
      </c>
      <c r="O5294" s="11">
        <v>0</v>
      </c>
      <c r="P5294" s="11">
        <v>0</v>
      </c>
      <c r="Q5294" s="11">
        <v>2016031326</v>
      </c>
      <c r="R5294" s="11">
        <v>26</v>
      </c>
    </row>
    <row r="5295" spans="1:18">
      <c r="A5295" t="str">
        <f t="shared" si="82"/>
        <v>26-2016031326-13_51_42</v>
      </c>
      <c r="B5295" s="11" t="s">
        <v>4229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1</v>
      </c>
      <c r="O5295" s="11">
        <v>0</v>
      </c>
      <c r="P5295" s="11">
        <v>0</v>
      </c>
      <c r="Q5295" s="11">
        <v>2016031326</v>
      </c>
      <c r="R5295" s="11">
        <v>26</v>
      </c>
    </row>
    <row r="5296" spans="1:18">
      <c r="A5296" t="str">
        <f t="shared" si="82"/>
        <v>26-2016031326-13_56_42</v>
      </c>
      <c r="B5296" s="11" t="s">
        <v>4230</v>
      </c>
      <c r="C5296" s="11">
        <v>0</v>
      </c>
      <c r="D5296" s="11">
        <v>0</v>
      </c>
      <c r="E5296" s="11">
        <v>0</v>
      </c>
      <c r="F5296" s="11">
        <v>0</v>
      </c>
      <c r="G5296" s="11">
        <v>0</v>
      </c>
      <c r="H5296" s="11">
        <v>0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1">
        <v>1</v>
      </c>
      <c r="O5296" s="11">
        <v>0</v>
      </c>
      <c r="P5296" s="11">
        <v>0</v>
      </c>
      <c r="Q5296" s="11">
        <v>2016031326</v>
      </c>
      <c r="R5296" s="11">
        <v>26</v>
      </c>
    </row>
    <row r="5297" spans="1:18">
      <c r="A5297" t="str">
        <f t="shared" si="82"/>
        <v>26-2016031326-13_58_23</v>
      </c>
      <c r="B5297" s="11" t="s">
        <v>4231</v>
      </c>
      <c r="C5297" s="11">
        <v>0</v>
      </c>
      <c r="D5297" s="11">
        <v>0</v>
      </c>
      <c r="E5297" s="11">
        <v>0</v>
      </c>
      <c r="F5297" s="11">
        <v>1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1</v>
      </c>
      <c r="Q5297" s="11">
        <v>2016031326</v>
      </c>
      <c r="R5297" s="11">
        <v>26</v>
      </c>
    </row>
    <row r="5298" spans="1:18">
      <c r="A5298" t="str">
        <f t="shared" si="82"/>
        <v>26-2016031326-14_03_23</v>
      </c>
      <c r="B5298" s="11" t="s">
        <v>4232</v>
      </c>
      <c r="C5298" s="11">
        <v>0</v>
      </c>
      <c r="D5298" s="11">
        <v>0</v>
      </c>
      <c r="E5298" s="11">
        <v>0</v>
      </c>
      <c r="F5298" s="11">
        <v>1</v>
      </c>
      <c r="G5298" s="11">
        <v>0</v>
      </c>
      <c r="H5298" s="11">
        <v>0</v>
      </c>
      <c r="I5298" s="11">
        <v>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11">
        <v>0</v>
      </c>
      <c r="P5298" s="11">
        <v>1</v>
      </c>
      <c r="Q5298" s="11">
        <v>2016031326</v>
      </c>
      <c r="R5298" s="11">
        <v>26</v>
      </c>
    </row>
    <row r="5299" spans="1:18">
      <c r="A5299" t="str">
        <f t="shared" si="82"/>
        <v>26-2016031326-14_08_23</v>
      </c>
      <c r="B5299" s="11" t="s">
        <v>4233</v>
      </c>
      <c r="C5299" s="11">
        <v>0</v>
      </c>
      <c r="D5299" s="11">
        <v>0</v>
      </c>
      <c r="E5299" s="11">
        <v>0</v>
      </c>
      <c r="F5299" s="11">
        <v>1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1</v>
      </c>
      <c r="Q5299" s="11">
        <v>2016031326</v>
      </c>
      <c r="R5299" s="11">
        <v>26</v>
      </c>
    </row>
    <row r="5300" spans="1:18">
      <c r="A5300" t="str">
        <f t="shared" si="82"/>
        <v>26-2016031326-14_13_22</v>
      </c>
      <c r="B5300" s="11" t="s">
        <v>4234</v>
      </c>
      <c r="C5300" s="11">
        <v>0</v>
      </c>
      <c r="D5300" s="11">
        <v>0</v>
      </c>
      <c r="E5300" s="11">
        <v>0</v>
      </c>
      <c r="F5300" s="11">
        <v>1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0</v>
      </c>
      <c r="N5300" s="11">
        <v>0</v>
      </c>
      <c r="O5300" s="11">
        <v>0</v>
      </c>
      <c r="P5300" s="11">
        <v>1</v>
      </c>
      <c r="Q5300" s="11">
        <v>2016031326</v>
      </c>
      <c r="R5300" s="11">
        <v>26</v>
      </c>
    </row>
    <row r="5301" spans="1:18">
      <c r="A5301" t="str">
        <f t="shared" si="82"/>
        <v>26-2016031326-14_18_22</v>
      </c>
      <c r="B5301" s="11" t="s">
        <v>4235</v>
      </c>
      <c r="C5301" s="11">
        <v>0</v>
      </c>
      <c r="D5301" s="11">
        <v>0</v>
      </c>
      <c r="E5301" s="11">
        <v>0</v>
      </c>
      <c r="F5301" s="11">
        <v>1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1</v>
      </c>
      <c r="Q5301" s="11">
        <v>2016031326</v>
      </c>
      <c r="R5301" s="11">
        <v>26</v>
      </c>
    </row>
    <row r="5302" spans="1:18">
      <c r="A5302" t="str">
        <f t="shared" si="82"/>
        <v>26-2016031326-14_23_22</v>
      </c>
      <c r="B5302" s="11" t="s">
        <v>4236</v>
      </c>
      <c r="C5302" s="11">
        <v>0</v>
      </c>
      <c r="D5302" s="11">
        <v>0</v>
      </c>
      <c r="E5302" s="11">
        <v>0</v>
      </c>
      <c r="F5302" s="11">
        <v>1</v>
      </c>
      <c r="G5302" s="11">
        <v>0</v>
      </c>
      <c r="H5302" s="11">
        <v>0</v>
      </c>
      <c r="I5302" s="11">
        <v>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11">
        <v>0</v>
      </c>
      <c r="P5302" s="11">
        <v>1</v>
      </c>
      <c r="Q5302" s="11">
        <v>2016031326</v>
      </c>
      <c r="R5302" s="11">
        <v>26</v>
      </c>
    </row>
    <row r="5303" spans="1:18">
      <c r="A5303" t="str">
        <f t="shared" si="82"/>
        <v>26-2016031326-14_28_22</v>
      </c>
      <c r="B5303" s="11" t="s">
        <v>4237</v>
      </c>
      <c r="C5303" s="11">
        <v>0</v>
      </c>
      <c r="D5303" s="11">
        <v>0</v>
      </c>
      <c r="E5303" s="11">
        <v>0</v>
      </c>
      <c r="F5303" s="11">
        <v>1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1</v>
      </c>
      <c r="Q5303" s="11">
        <v>2016031326</v>
      </c>
      <c r="R5303" s="11">
        <v>26</v>
      </c>
    </row>
    <row r="5304" spans="1:18">
      <c r="A5304" t="str">
        <f t="shared" si="82"/>
        <v>26-2016031326-14_33_22</v>
      </c>
      <c r="B5304" s="11" t="s">
        <v>4238</v>
      </c>
      <c r="C5304" s="11">
        <v>0</v>
      </c>
      <c r="D5304" s="11">
        <v>0</v>
      </c>
      <c r="E5304" s="11">
        <v>0</v>
      </c>
      <c r="F5304" s="11">
        <v>1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11">
        <v>1</v>
      </c>
      <c r="Q5304" s="11">
        <v>2016031326</v>
      </c>
      <c r="R5304" s="11">
        <v>26</v>
      </c>
    </row>
    <row r="5305" spans="1:18">
      <c r="A5305" t="str">
        <f t="shared" si="82"/>
        <v>26-2016031326-14_48_21</v>
      </c>
      <c r="B5305" s="11" t="s">
        <v>4239</v>
      </c>
      <c r="C5305" s="11">
        <v>0</v>
      </c>
      <c r="D5305" s="11">
        <v>0</v>
      </c>
      <c r="E5305" s="11">
        <v>0</v>
      </c>
      <c r="F5305" s="11">
        <v>1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1</v>
      </c>
      <c r="Q5305" s="11">
        <v>2016031326</v>
      </c>
      <c r="R5305" s="11">
        <v>26</v>
      </c>
    </row>
    <row r="5306" spans="1:18">
      <c r="A5306" t="str">
        <f t="shared" si="82"/>
        <v>26-2016031326-14_53_21</v>
      </c>
      <c r="B5306" s="11" t="s">
        <v>2277</v>
      </c>
      <c r="C5306" s="11">
        <v>0</v>
      </c>
      <c r="D5306" s="11">
        <v>0</v>
      </c>
      <c r="E5306" s="11">
        <v>0</v>
      </c>
      <c r="F5306" s="11">
        <v>1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  <c r="O5306" s="11">
        <v>0</v>
      </c>
      <c r="P5306" s="11">
        <v>1</v>
      </c>
      <c r="Q5306" s="11">
        <v>2016031326</v>
      </c>
      <c r="R5306" s="11">
        <v>26</v>
      </c>
    </row>
    <row r="5307" spans="1:18">
      <c r="A5307" t="str">
        <f t="shared" si="82"/>
        <v>26-2016031326-14_58_21</v>
      </c>
      <c r="B5307" s="11" t="s">
        <v>4240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1</v>
      </c>
      <c r="O5307" s="11">
        <v>0</v>
      </c>
      <c r="P5307" s="11">
        <v>0</v>
      </c>
      <c r="Q5307" s="11">
        <v>2016031326</v>
      </c>
      <c r="R5307" s="11">
        <v>26</v>
      </c>
    </row>
    <row r="5308" spans="1:18">
      <c r="A5308" t="str">
        <f t="shared" si="82"/>
        <v>26-2016031326-15_03_20</v>
      </c>
      <c r="B5308" s="11" t="s">
        <v>2279</v>
      </c>
      <c r="C5308" s="11">
        <v>0</v>
      </c>
      <c r="D5308" s="11">
        <v>0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1">
        <v>1</v>
      </c>
      <c r="O5308" s="11">
        <v>0</v>
      </c>
      <c r="P5308" s="11">
        <v>0</v>
      </c>
      <c r="Q5308" s="11">
        <v>2016031326</v>
      </c>
      <c r="R5308" s="11">
        <v>26</v>
      </c>
    </row>
    <row r="5309" spans="1:18">
      <c r="A5309" t="str">
        <f t="shared" si="82"/>
        <v>26-2016031326-15_08_20</v>
      </c>
      <c r="B5309" s="11" t="s">
        <v>3694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1</v>
      </c>
      <c r="O5309" s="11">
        <v>0</v>
      </c>
      <c r="P5309" s="11">
        <v>0</v>
      </c>
      <c r="Q5309" s="11">
        <v>2016031326</v>
      </c>
      <c r="R5309" s="11">
        <v>26</v>
      </c>
    </row>
    <row r="5310" spans="1:18">
      <c r="A5310" t="str">
        <f t="shared" si="82"/>
        <v>26-2016031326-15_13_20</v>
      </c>
      <c r="B5310" s="11" t="s">
        <v>3695</v>
      </c>
      <c r="C5310" s="11">
        <v>0</v>
      </c>
      <c r="D5310" s="11">
        <v>0</v>
      </c>
      <c r="E5310" s="11">
        <v>0</v>
      </c>
      <c r="F5310" s="11">
        <v>1</v>
      </c>
      <c r="G5310" s="11">
        <v>0</v>
      </c>
      <c r="H5310" s="11">
        <v>0</v>
      </c>
      <c r="I5310" s="11">
        <v>0</v>
      </c>
      <c r="J5310" s="11">
        <v>0</v>
      </c>
      <c r="K5310" s="11">
        <v>0</v>
      </c>
      <c r="L5310" s="11">
        <v>0</v>
      </c>
      <c r="M5310" s="11">
        <v>0</v>
      </c>
      <c r="N5310" s="11">
        <v>0</v>
      </c>
      <c r="O5310" s="11">
        <v>0</v>
      </c>
      <c r="P5310" s="11">
        <v>1</v>
      </c>
      <c r="Q5310" s="11">
        <v>2016031326</v>
      </c>
      <c r="R5310" s="11">
        <v>26</v>
      </c>
    </row>
    <row r="5311" spans="1:18">
      <c r="A5311" t="str">
        <f t="shared" si="82"/>
        <v>26-2016031326-15_18_20</v>
      </c>
      <c r="B5311" s="11" t="s">
        <v>3696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1</v>
      </c>
      <c r="O5311" s="11">
        <v>0</v>
      </c>
      <c r="P5311" s="11">
        <v>0</v>
      </c>
      <c r="Q5311" s="11">
        <v>2016031326</v>
      </c>
      <c r="R5311" s="11">
        <v>26</v>
      </c>
    </row>
    <row r="5312" spans="1:18">
      <c r="A5312" t="str">
        <f t="shared" si="82"/>
        <v>26-2016031326-15_23_20</v>
      </c>
      <c r="B5312" s="11" t="s">
        <v>3698</v>
      </c>
      <c r="C5312" s="11">
        <v>0</v>
      </c>
      <c r="D5312" s="11">
        <v>0</v>
      </c>
      <c r="E5312" s="11">
        <v>0</v>
      </c>
      <c r="F5312" s="11">
        <v>0</v>
      </c>
      <c r="G5312" s="11">
        <v>0</v>
      </c>
      <c r="H5312" s="11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>
        <v>1</v>
      </c>
      <c r="O5312" s="11">
        <v>0</v>
      </c>
      <c r="P5312" s="11">
        <v>0</v>
      </c>
      <c r="Q5312" s="11">
        <v>2016031326</v>
      </c>
      <c r="R5312" s="11">
        <v>26</v>
      </c>
    </row>
    <row r="5313" spans="1:18">
      <c r="A5313" t="str">
        <f t="shared" si="82"/>
        <v>26-2016031326-15_28_19</v>
      </c>
      <c r="B5313" s="11" t="s">
        <v>4241</v>
      </c>
      <c r="C5313" s="11">
        <v>0</v>
      </c>
      <c r="D5313" s="11">
        <v>0</v>
      </c>
      <c r="E5313" s="11">
        <v>0</v>
      </c>
      <c r="F5313" s="11">
        <v>1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1</v>
      </c>
      <c r="Q5313" s="11">
        <v>2016031326</v>
      </c>
      <c r="R5313" s="11">
        <v>26</v>
      </c>
    </row>
    <row r="5314" spans="1:18">
      <c r="A5314" t="str">
        <f t="shared" ref="A5314:A5377" si="83">R5314&amp;"-"&amp;Q5314&amp;"-"&amp;B5314</f>
        <v>26-2016031326-15_33_19</v>
      </c>
      <c r="B5314" s="11" t="s">
        <v>4244</v>
      </c>
      <c r="C5314" s="11">
        <v>0</v>
      </c>
      <c r="D5314" s="11">
        <v>0</v>
      </c>
      <c r="E5314" s="11">
        <v>0</v>
      </c>
      <c r="F5314" s="11">
        <v>1</v>
      </c>
      <c r="G5314" s="11">
        <v>0</v>
      </c>
      <c r="H5314" s="11">
        <v>0</v>
      </c>
      <c r="I5314" s="11">
        <v>0</v>
      </c>
      <c r="J5314" s="11">
        <v>0</v>
      </c>
      <c r="K5314" s="11">
        <v>0</v>
      </c>
      <c r="L5314" s="11">
        <v>0</v>
      </c>
      <c r="M5314" s="11">
        <v>0</v>
      </c>
      <c r="N5314" s="11">
        <v>0</v>
      </c>
      <c r="O5314" s="11">
        <v>0</v>
      </c>
      <c r="P5314" s="11">
        <v>1</v>
      </c>
      <c r="Q5314" s="11">
        <v>2016031326</v>
      </c>
      <c r="R5314" s="11">
        <v>26</v>
      </c>
    </row>
    <row r="5315" spans="1:18">
      <c r="A5315" t="str">
        <f t="shared" si="83"/>
        <v>26-2016031326-15_38_19</v>
      </c>
      <c r="B5315" s="11" t="s">
        <v>4245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1</v>
      </c>
      <c r="O5315" s="11">
        <v>0</v>
      </c>
      <c r="P5315" s="11">
        <v>0</v>
      </c>
      <c r="Q5315" s="11">
        <v>2016031326</v>
      </c>
      <c r="R5315" s="11">
        <v>26</v>
      </c>
    </row>
    <row r="5316" spans="1:18">
      <c r="A5316" t="str">
        <f t="shared" si="83"/>
        <v>26-2016031326-15_43_19</v>
      </c>
      <c r="B5316" s="11" t="s">
        <v>4246</v>
      </c>
      <c r="C5316" s="11">
        <v>0</v>
      </c>
      <c r="D5316" s="11">
        <v>0</v>
      </c>
      <c r="E5316" s="11">
        <v>0</v>
      </c>
      <c r="F5316" s="11">
        <v>1</v>
      </c>
      <c r="G5316" s="11">
        <v>0</v>
      </c>
      <c r="H5316" s="11">
        <v>0</v>
      </c>
      <c r="I5316" s="11">
        <v>0</v>
      </c>
      <c r="J5316" s="11">
        <v>0</v>
      </c>
      <c r="K5316" s="11">
        <v>0</v>
      </c>
      <c r="L5316" s="11">
        <v>0</v>
      </c>
      <c r="M5316" s="11">
        <v>0</v>
      </c>
      <c r="N5316" s="11">
        <v>0</v>
      </c>
      <c r="O5316" s="11">
        <v>0</v>
      </c>
      <c r="P5316" s="11">
        <v>1</v>
      </c>
      <c r="Q5316" s="11">
        <v>2016031326</v>
      </c>
      <c r="R5316" s="11">
        <v>26</v>
      </c>
    </row>
    <row r="5317" spans="1:18">
      <c r="A5317" t="str">
        <f t="shared" si="83"/>
        <v>26-2016031326-15_48_19</v>
      </c>
      <c r="B5317" s="11" t="s">
        <v>4247</v>
      </c>
      <c r="C5317" s="11">
        <v>0</v>
      </c>
      <c r="D5317" s="11">
        <v>0</v>
      </c>
      <c r="E5317" s="11">
        <v>0</v>
      </c>
      <c r="F5317" s="11">
        <v>1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1</v>
      </c>
      <c r="Q5317" s="11">
        <v>2016031326</v>
      </c>
      <c r="R5317" s="11">
        <v>26</v>
      </c>
    </row>
    <row r="5318" spans="1:18">
      <c r="A5318" t="str">
        <f t="shared" si="83"/>
        <v>26-2016031326-15_53_18</v>
      </c>
      <c r="B5318" s="11" t="s">
        <v>4248</v>
      </c>
      <c r="C5318" s="11">
        <v>0</v>
      </c>
      <c r="D5318" s="11">
        <v>0</v>
      </c>
      <c r="E5318" s="11">
        <v>0</v>
      </c>
      <c r="F5318" s="11">
        <v>1</v>
      </c>
      <c r="G5318" s="11">
        <v>0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1">
        <v>0</v>
      </c>
      <c r="O5318" s="11">
        <v>0</v>
      </c>
      <c r="P5318" s="11">
        <v>1</v>
      </c>
      <c r="Q5318" s="11">
        <v>2016031326</v>
      </c>
      <c r="R5318" s="11">
        <v>26</v>
      </c>
    </row>
    <row r="5319" spans="1:18">
      <c r="A5319" t="str">
        <f t="shared" si="83"/>
        <v>26-2016031326-15_58_18</v>
      </c>
      <c r="B5319" s="11" t="s">
        <v>4249</v>
      </c>
      <c r="C5319" s="11">
        <v>0</v>
      </c>
      <c r="D5319" s="11">
        <v>0</v>
      </c>
      <c r="E5319" s="11">
        <v>0</v>
      </c>
      <c r="F5319" s="11">
        <v>1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1</v>
      </c>
      <c r="Q5319" s="11">
        <v>2016031326</v>
      </c>
      <c r="R5319" s="11">
        <v>26</v>
      </c>
    </row>
    <row r="5320" spans="1:18">
      <c r="A5320" t="str">
        <f t="shared" si="83"/>
        <v>26-2016031326-16_03_18</v>
      </c>
      <c r="B5320" s="11" t="s">
        <v>4250</v>
      </c>
      <c r="C5320" s="11">
        <v>0</v>
      </c>
      <c r="D5320" s="11">
        <v>0</v>
      </c>
      <c r="E5320" s="11">
        <v>0</v>
      </c>
      <c r="F5320" s="11">
        <v>1</v>
      </c>
      <c r="G5320" s="11">
        <v>0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11">
        <v>0</v>
      </c>
      <c r="P5320" s="11">
        <v>1</v>
      </c>
      <c r="Q5320" s="11">
        <v>2016031326</v>
      </c>
      <c r="R5320" s="11">
        <v>26</v>
      </c>
    </row>
    <row r="5321" spans="1:18">
      <c r="A5321" t="str">
        <f t="shared" si="83"/>
        <v>26-2016031326-16_08_18</v>
      </c>
      <c r="B5321" s="11" t="s">
        <v>4251</v>
      </c>
      <c r="C5321" s="11">
        <v>0</v>
      </c>
      <c r="D5321" s="11">
        <v>0</v>
      </c>
      <c r="E5321" s="11">
        <v>0</v>
      </c>
      <c r="F5321" s="11">
        <v>1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1</v>
      </c>
      <c r="Q5321" s="11">
        <v>2016031326</v>
      </c>
      <c r="R5321" s="11">
        <v>26</v>
      </c>
    </row>
    <row r="5322" spans="1:18">
      <c r="A5322" t="str">
        <f t="shared" si="83"/>
        <v>26-2016031326-16_13_18</v>
      </c>
      <c r="B5322" s="11" t="s">
        <v>4253</v>
      </c>
      <c r="C5322" s="11">
        <v>0</v>
      </c>
      <c r="D5322" s="11">
        <v>0</v>
      </c>
      <c r="E5322" s="11">
        <v>0</v>
      </c>
      <c r="F5322" s="11">
        <v>1</v>
      </c>
      <c r="G5322" s="11">
        <v>0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1">
        <v>0</v>
      </c>
      <c r="O5322" s="11">
        <v>0</v>
      </c>
      <c r="P5322" s="11">
        <v>1</v>
      </c>
      <c r="Q5322" s="11">
        <v>2016031326</v>
      </c>
      <c r="R5322" s="11">
        <v>26</v>
      </c>
    </row>
    <row r="5323" spans="1:18">
      <c r="A5323" t="str">
        <f t="shared" si="83"/>
        <v>26-2016031326-16_18_18</v>
      </c>
      <c r="B5323" s="11" t="s">
        <v>4254</v>
      </c>
      <c r="C5323" s="11">
        <v>0</v>
      </c>
      <c r="D5323" s="11">
        <v>0</v>
      </c>
      <c r="E5323" s="11">
        <v>0</v>
      </c>
      <c r="F5323" s="11">
        <v>1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1</v>
      </c>
      <c r="Q5323" s="11">
        <v>2016031326</v>
      </c>
      <c r="R5323" s="11">
        <v>26</v>
      </c>
    </row>
    <row r="5324" spans="1:18">
      <c r="A5324" t="str">
        <f t="shared" si="83"/>
        <v>26-2016031326-16_23_17</v>
      </c>
      <c r="B5324" s="11" t="s">
        <v>4255</v>
      </c>
      <c r="C5324" s="11">
        <v>0</v>
      </c>
      <c r="D5324" s="11">
        <v>0</v>
      </c>
      <c r="E5324" s="11">
        <v>0</v>
      </c>
      <c r="F5324" s="11">
        <v>1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>
        <v>0</v>
      </c>
      <c r="O5324" s="11">
        <v>0</v>
      </c>
      <c r="P5324" s="11">
        <v>1</v>
      </c>
      <c r="Q5324" s="11">
        <v>2016031326</v>
      </c>
      <c r="R5324" s="11">
        <v>26</v>
      </c>
    </row>
    <row r="5325" spans="1:18">
      <c r="A5325" t="str">
        <f t="shared" si="83"/>
        <v>26-2016031326-16_28_17</v>
      </c>
      <c r="B5325" s="11" t="s">
        <v>4256</v>
      </c>
      <c r="C5325" s="11">
        <v>0</v>
      </c>
      <c r="D5325" s="11">
        <v>0</v>
      </c>
      <c r="E5325" s="11">
        <v>0</v>
      </c>
      <c r="F5325" s="11">
        <v>1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1</v>
      </c>
      <c r="Q5325" s="11">
        <v>2016031326</v>
      </c>
      <c r="R5325" s="11">
        <v>26</v>
      </c>
    </row>
    <row r="5326" spans="1:18">
      <c r="A5326" t="str">
        <f t="shared" si="83"/>
        <v>26-2016031326-16_44_07</v>
      </c>
      <c r="B5326" s="11" t="s">
        <v>4257</v>
      </c>
      <c r="C5326" s="11">
        <v>0</v>
      </c>
      <c r="D5326" s="11">
        <v>0</v>
      </c>
      <c r="E5326" s="11">
        <v>0</v>
      </c>
      <c r="F5326" s="11">
        <v>1</v>
      </c>
      <c r="G5326" s="11">
        <v>0</v>
      </c>
      <c r="H5326" s="11">
        <v>0</v>
      </c>
      <c r="I5326" s="11">
        <v>0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  <c r="O5326" s="11">
        <v>0</v>
      </c>
      <c r="P5326" s="11">
        <v>1</v>
      </c>
      <c r="Q5326" s="11">
        <v>2016031326</v>
      </c>
      <c r="R5326" s="11">
        <v>26</v>
      </c>
    </row>
    <row r="5327" spans="1:18">
      <c r="A5327" t="str">
        <f t="shared" si="83"/>
        <v>26-2016031326-16_49_34</v>
      </c>
      <c r="B5327" s="11" t="s">
        <v>4258</v>
      </c>
      <c r="C5327" s="11">
        <v>0</v>
      </c>
      <c r="D5327" s="11">
        <v>0</v>
      </c>
      <c r="E5327" s="11">
        <v>0</v>
      </c>
      <c r="F5327" s="11">
        <v>1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1</v>
      </c>
      <c r="Q5327" s="11">
        <v>2016031326</v>
      </c>
      <c r="R5327" s="11">
        <v>26</v>
      </c>
    </row>
    <row r="5328" spans="1:18">
      <c r="A5328" t="str">
        <f t="shared" si="83"/>
        <v>26-2016031326-16_54_34</v>
      </c>
      <c r="B5328" s="11" t="s">
        <v>2493</v>
      </c>
      <c r="C5328" s="11">
        <v>0</v>
      </c>
      <c r="D5328" s="11">
        <v>0</v>
      </c>
      <c r="E5328" s="11">
        <v>0</v>
      </c>
      <c r="F5328" s="11">
        <v>0</v>
      </c>
      <c r="G5328" s="11">
        <v>0</v>
      </c>
      <c r="H5328" s="11">
        <v>0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1">
        <v>1</v>
      </c>
      <c r="O5328" s="11">
        <v>0</v>
      </c>
      <c r="P5328" s="11">
        <v>0</v>
      </c>
      <c r="Q5328" s="11">
        <v>2016031326</v>
      </c>
      <c r="R5328" s="11">
        <v>26</v>
      </c>
    </row>
    <row r="5329" spans="1:18">
      <c r="A5329" t="str">
        <f t="shared" si="83"/>
        <v>26-2016031326-16_59_34</v>
      </c>
      <c r="B5329" s="11" t="s">
        <v>4259</v>
      </c>
      <c r="C5329" s="11">
        <v>0</v>
      </c>
      <c r="D5329" s="11">
        <v>0</v>
      </c>
      <c r="E5329" s="11">
        <v>0</v>
      </c>
      <c r="F5329" s="11">
        <v>1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1</v>
      </c>
      <c r="Q5329" s="11">
        <v>2016031326</v>
      </c>
      <c r="R5329" s="11">
        <v>26</v>
      </c>
    </row>
    <row r="5330" spans="1:18">
      <c r="A5330" t="str">
        <f t="shared" si="83"/>
        <v>26-2016031326-17_20_40</v>
      </c>
      <c r="B5330" s="11" t="s">
        <v>4263</v>
      </c>
      <c r="C5330" s="11">
        <v>0</v>
      </c>
      <c r="D5330" s="11">
        <v>0</v>
      </c>
      <c r="E5330" s="11">
        <v>0</v>
      </c>
      <c r="F5330" s="11">
        <v>1</v>
      </c>
      <c r="G5330" s="11">
        <v>0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0</v>
      </c>
      <c r="N5330" s="11">
        <v>0</v>
      </c>
      <c r="O5330" s="11">
        <v>0</v>
      </c>
      <c r="P5330" s="11">
        <v>1</v>
      </c>
      <c r="Q5330" s="11">
        <v>2016031326</v>
      </c>
      <c r="R5330" s="11">
        <v>26</v>
      </c>
    </row>
    <row r="5331" spans="1:18">
      <c r="A5331" t="str">
        <f t="shared" si="83"/>
        <v>26-2016031326-17_25_40</v>
      </c>
      <c r="B5331" s="11" t="s">
        <v>4264</v>
      </c>
      <c r="C5331" s="11">
        <v>0</v>
      </c>
      <c r="D5331" s="11">
        <v>0</v>
      </c>
      <c r="E5331" s="11">
        <v>0</v>
      </c>
      <c r="F5331" s="11">
        <v>1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1</v>
      </c>
      <c r="Q5331" s="11">
        <v>2016031326</v>
      </c>
      <c r="R5331" s="11">
        <v>26</v>
      </c>
    </row>
    <row r="5332" spans="1:18">
      <c r="A5332" t="str">
        <f t="shared" si="83"/>
        <v>26-2016031326-17_30_39</v>
      </c>
      <c r="B5332" s="11" t="s">
        <v>4265</v>
      </c>
      <c r="C5332" s="11">
        <v>0</v>
      </c>
      <c r="D5332" s="11">
        <v>0</v>
      </c>
      <c r="E5332" s="11">
        <v>0</v>
      </c>
      <c r="F5332" s="11">
        <v>1</v>
      </c>
      <c r="G5332" s="11">
        <v>0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  <c r="O5332" s="11">
        <v>0</v>
      </c>
      <c r="P5332" s="11">
        <v>1</v>
      </c>
      <c r="Q5332" s="11">
        <v>2016031326</v>
      </c>
      <c r="R5332" s="11">
        <v>26</v>
      </c>
    </row>
    <row r="5333" spans="1:18">
      <c r="A5333" t="str">
        <f t="shared" si="83"/>
        <v>26-2016031326-17_35_39</v>
      </c>
      <c r="B5333" s="11" t="s">
        <v>5859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1</v>
      </c>
      <c r="P5333" s="11">
        <v>0</v>
      </c>
      <c r="Q5333" s="11">
        <v>2016031326</v>
      </c>
      <c r="R5333" s="11">
        <v>26</v>
      </c>
    </row>
    <row r="5334" spans="1:18">
      <c r="A5334" t="str">
        <f t="shared" si="83"/>
        <v>26-2016031326-17_40_39</v>
      </c>
      <c r="B5334" s="11" t="s">
        <v>4266</v>
      </c>
      <c r="C5334" s="11">
        <v>0</v>
      </c>
      <c r="D5334" s="11">
        <v>0</v>
      </c>
      <c r="E5334" s="11">
        <v>0</v>
      </c>
      <c r="F5334" s="11">
        <v>1</v>
      </c>
      <c r="G5334" s="11">
        <v>0</v>
      </c>
      <c r="H5334" s="11">
        <v>0</v>
      </c>
      <c r="I5334" s="11">
        <v>0</v>
      </c>
      <c r="J5334" s="11">
        <v>0</v>
      </c>
      <c r="K5334" s="11">
        <v>0</v>
      </c>
      <c r="L5334" s="11">
        <v>0</v>
      </c>
      <c r="M5334" s="11">
        <v>0</v>
      </c>
      <c r="N5334" s="11">
        <v>0</v>
      </c>
      <c r="O5334" s="11">
        <v>0</v>
      </c>
      <c r="P5334" s="11">
        <v>1</v>
      </c>
      <c r="Q5334" s="11">
        <v>2016031326</v>
      </c>
      <c r="R5334" s="11">
        <v>26</v>
      </c>
    </row>
    <row r="5335" spans="1:18">
      <c r="A5335" t="str">
        <f t="shared" si="83"/>
        <v>26-2016031326-17_45_39</v>
      </c>
      <c r="B5335" s="11" t="s">
        <v>4269</v>
      </c>
      <c r="C5335" s="11">
        <v>0</v>
      </c>
      <c r="D5335" s="11">
        <v>0</v>
      </c>
      <c r="E5335" s="11">
        <v>0</v>
      </c>
      <c r="F5335" s="11">
        <v>1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1</v>
      </c>
      <c r="Q5335" s="11">
        <v>2016031326</v>
      </c>
      <c r="R5335" s="11">
        <v>26</v>
      </c>
    </row>
    <row r="5336" spans="1:18">
      <c r="A5336" t="str">
        <f t="shared" si="83"/>
        <v>26-2016031326-17_50_38</v>
      </c>
      <c r="B5336" s="11" t="s">
        <v>3605</v>
      </c>
      <c r="C5336" s="11">
        <v>0</v>
      </c>
      <c r="D5336" s="11">
        <v>0</v>
      </c>
      <c r="E5336" s="11">
        <v>0</v>
      </c>
      <c r="F5336" s="11">
        <v>1</v>
      </c>
      <c r="G5336" s="11">
        <v>0</v>
      </c>
      <c r="H5336" s="11">
        <v>0</v>
      </c>
      <c r="I5336" s="11">
        <v>0</v>
      </c>
      <c r="J5336" s="11">
        <v>0</v>
      </c>
      <c r="K5336" s="11">
        <v>0</v>
      </c>
      <c r="L5336" s="11">
        <v>0</v>
      </c>
      <c r="M5336" s="11">
        <v>0</v>
      </c>
      <c r="N5336" s="11">
        <v>0</v>
      </c>
      <c r="O5336" s="11">
        <v>0</v>
      </c>
      <c r="P5336" s="11">
        <v>1</v>
      </c>
      <c r="Q5336" s="11">
        <v>2016031326</v>
      </c>
      <c r="R5336" s="11">
        <v>26</v>
      </c>
    </row>
    <row r="5337" spans="1:18">
      <c r="A5337" t="str">
        <f t="shared" si="83"/>
        <v>26-2016031326-17_55_38</v>
      </c>
      <c r="B5337" s="11" t="s">
        <v>3607</v>
      </c>
      <c r="C5337" s="11">
        <v>0</v>
      </c>
      <c r="D5337" s="11">
        <v>0</v>
      </c>
      <c r="E5337" s="11">
        <v>0</v>
      </c>
      <c r="F5337" s="11">
        <v>1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1</v>
      </c>
      <c r="Q5337" s="11">
        <v>2016031326</v>
      </c>
      <c r="R5337" s="11">
        <v>26</v>
      </c>
    </row>
    <row r="5338" spans="1:18">
      <c r="A5338" t="str">
        <f t="shared" si="83"/>
        <v>26-2016031326-18_00_38</v>
      </c>
      <c r="B5338" s="11" t="s">
        <v>3610</v>
      </c>
      <c r="C5338" s="11">
        <v>0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11">
        <v>0</v>
      </c>
      <c r="J5338" s="11">
        <v>0</v>
      </c>
      <c r="K5338" s="11">
        <v>0</v>
      </c>
      <c r="L5338" s="11">
        <v>0</v>
      </c>
      <c r="M5338" s="11">
        <v>0</v>
      </c>
      <c r="N5338" s="11">
        <v>1</v>
      </c>
      <c r="O5338" s="11">
        <v>0</v>
      </c>
      <c r="P5338" s="11">
        <v>0</v>
      </c>
      <c r="Q5338" s="11">
        <v>2016031326</v>
      </c>
      <c r="R5338" s="11">
        <v>26</v>
      </c>
    </row>
    <row r="5339" spans="1:18">
      <c r="A5339" t="str">
        <f t="shared" si="83"/>
        <v>26-2016031326-18_05_38</v>
      </c>
      <c r="B5339" s="11" t="s">
        <v>4272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1</v>
      </c>
      <c r="O5339" s="11">
        <v>0</v>
      </c>
      <c r="P5339" s="11">
        <v>0</v>
      </c>
      <c r="Q5339" s="11">
        <v>2016031326</v>
      </c>
      <c r="R5339" s="11">
        <v>26</v>
      </c>
    </row>
    <row r="5340" spans="1:18">
      <c r="A5340" t="str">
        <f t="shared" si="83"/>
        <v>26-2016031326-18_10_38</v>
      </c>
      <c r="B5340" s="11" t="s">
        <v>4273</v>
      </c>
      <c r="C5340" s="11">
        <v>0</v>
      </c>
      <c r="D5340" s="11">
        <v>0</v>
      </c>
      <c r="E5340" s="11">
        <v>0</v>
      </c>
      <c r="F5340" s="11">
        <v>1</v>
      </c>
      <c r="G5340" s="11">
        <v>0</v>
      </c>
      <c r="H5340" s="11">
        <v>0</v>
      </c>
      <c r="I5340" s="11">
        <v>0</v>
      </c>
      <c r="J5340" s="11">
        <v>0</v>
      </c>
      <c r="K5340" s="11">
        <v>0</v>
      </c>
      <c r="L5340" s="11">
        <v>0</v>
      </c>
      <c r="M5340" s="11">
        <v>0</v>
      </c>
      <c r="N5340" s="11">
        <v>0</v>
      </c>
      <c r="O5340" s="11">
        <v>0</v>
      </c>
      <c r="P5340" s="11">
        <v>1</v>
      </c>
      <c r="Q5340" s="11">
        <v>2016031326</v>
      </c>
      <c r="R5340" s="11">
        <v>26</v>
      </c>
    </row>
    <row r="5341" spans="1:18">
      <c r="A5341" t="str">
        <f t="shared" si="83"/>
        <v>26-2016031326-18_15_38</v>
      </c>
      <c r="B5341" s="11" t="s">
        <v>4274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1</v>
      </c>
      <c r="O5341" s="11">
        <v>0</v>
      </c>
      <c r="P5341" s="11">
        <v>0</v>
      </c>
      <c r="Q5341" s="11">
        <v>2016031326</v>
      </c>
      <c r="R5341" s="11">
        <v>26</v>
      </c>
    </row>
    <row r="5342" spans="1:18">
      <c r="A5342" t="str">
        <f t="shared" si="83"/>
        <v>26-2016031326-18_20_37</v>
      </c>
      <c r="B5342" s="11" t="s">
        <v>4275</v>
      </c>
      <c r="C5342" s="11">
        <v>0</v>
      </c>
      <c r="D5342" s="11">
        <v>0</v>
      </c>
      <c r="E5342" s="11">
        <v>0</v>
      </c>
      <c r="F5342" s="11">
        <v>1</v>
      </c>
      <c r="G5342" s="11">
        <v>0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</v>
      </c>
      <c r="O5342" s="11">
        <v>0</v>
      </c>
      <c r="P5342" s="11">
        <v>1</v>
      </c>
      <c r="Q5342" s="11">
        <v>2016031326</v>
      </c>
      <c r="R5342" s="11">
        <v>26</v>
      </c>
    </row>
    <row r="5343" spans="1:18">
      <c r="A5343" t="str">
        <f t="shared" si="83"/>
        <v>26-2016031326-18_33_13</v>
      </c>
      <c r="B5343" s="11" t="s">
        <v>4276</v>
      </c>
      <c r="C5343" s="11">
        <v>0</v>
      </c>
      <c r="D5343" s="11">
        <v>0</v>
      </c>
      <c r="E5343" s="11">
        <v>0</v>
      </c>
      <c r="F5343" s="11">
        <v>1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1</v>
      </c>
      <c r="Q5343" s="11">
        <v>2016031326</v>
      </c>
      <c r="R5343" s="11">
        <v>26</v>
      </c>
    </row>
    <row r="5344" spans="1:18">
      <c r="A5344" t="str">
        <f t="shared" si="83"/>
        <v>26-2016031326-18_38_13</v>
      </c>
      <c r="B5344" s="11" t="s">
        <v>4277</v>
      </c>
      <c r="C5344" s="11">
        <v>0</v>
      </c>
      <c r="D5344" s="11">
        <v>0</v>
      </c>
      <c r="E5344" s="11">
        <v>0</v>
      </c>
      <c r="F5344" s="11">
        <v>1</v>
      </c>
      <c r="G5344" s="11">
        <v>0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0</v>
      </c>
      <c r="N5344" s="11">
        <v>0</v>
      </c>
      <c r="O5344" s="11">
        <v>0</v>
      </c>
      <c r="P5344" s="11">
        <v>1</v>
      </c>
      <c r="Q5344" s="11">
        <v>2016031326</v>
      </c>
      <c r="R5344" s="11">
        <v>26</v>
      </c>
    </row>
    <row r="5345" spans="1:18">
      <c r="A5345" t="str">
        <f t="shared" si="83"/>
        <v>26-2016031326-18_43_13</v>
      </c>
      <c r="B5345" s="11" t="s">
        <v>4278</v>
      </c>
      <c r="C5345" s="11">
        <v>0</v>
      </c>
      <c r="D5345" s="11">
        <v>0</v>
      </c>
      <c r="E5345" s="11">
        <v>0</v>
      </c>
      <c r="F5345" s="11">
        <v>1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1</v>
      </c>
      <c r="Q5345" s="11">
        <v>2016031326</v>
      </c>
      <c r="R5345" s="11">
        <v>26</v>
      </c>
    </row>
    <row r="5346" spans="1:18">
      <c r="A5346" t="str">
        <f t="shared" si="83"/>
        <v>26-2016031326-18_48_12</v>
      </c>
      <c r="B5346" s="11" t="s">
        <v>4279</v>
      </c>
      <c r="C5346" s="11">
        <v>0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11">
        <v>0</v>
      </c>
      <c r="J5346" s="11">
        <v>0</v>
      </c>
      <c r="K5346" s="11">
        <v>0</v>
      </c>
      <c r="L5346" s="11">
        <v>0</v>
      </c>
      <c r="M5346" s="11">
        <v>0</v>
      </c>
      <c r="N5346" s="11">
        <v>1</v>
      </c>
      <c r="O5346" s="11">
        <v>0</v>
      </c>
      <c r="P5346" s="11">
        <v>0</v>
      </c>
      <c r="Q5346" s="11">
        <v>2016031326</v>
      </c>
      <c r="R5346" s="11">
        <v>26</v>
      </c>
    </row>
    <row r="5347" spans="1:18">
      <c r="A5347" t="str">
        <f t="shared" si="83"/>
        <v>26-2016031326-18_53_12</v>
      </c>
      <c r="B5347" s="11" t="s">
        <v>4280</v>
      </c>
      <c r="C5347" s="11">
        <v>0</v>
      </c>
      <c r="D5347" s="11">
        <v>0</v>
      </c>
      <c r="E5347" s="11">
        <v>0</v>
      </c>
      <c r="F5347" s="11">
        <v>1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1</v>
      </c>
      <c r="Q5347" s="11">
        <v>2016031326</v>
      </c>
      <c r="R5347" s="11">
        <v>26</v>
      </c>
    </row>
    <row r="5348" spans="1:18">
      <c r="A5348" t="str">
        <f t="shared" si="83"/>
        <v>26-2016031326-18_58_12</v>
      </c>
      <c r="B5348" s="11" t="s">
        <v>4281</v>
      </c>
      <c r="C5348" s="11">
        <v>0</v>
      </c>
      <c r="D5348" s="11">
        <v>0</v>
      </c>
      <c r="E5348" s="11">
        <v>0</v>
      </c>
      <c r="F5348" s="11">
        <v>1</v>
      </c>
      <c r="G5348" s="11">
        <v>0</v>
      </c>
      <c r="H5348" s="11">
        <v>0</v>
      </c>
      <c r="I5348" s="11">
        <v>0</v>
      </c>
      <c r="J5348" s="11">
        <v>0</v>
      </c>
      <c r="K5348" s="11">
        <v>0</v>
      </c>
      <c r="L5348" s="11">
        <v>0</v>
      </c>
      <c r="M5348" s="11">
        <v>0</v>
      </c>
      <c r="N5348" s="11">
        <v>0</v>
      </c>
      <c r="O5348" s="11">
        <v>0</v>
      </c>
      <c r="P5348" s="11">
        <v>1</v>
      </c>
      <c r="Q5348" s="11">
        <v>2016031326</v>
      </c>
      <c r="R5348" s="11">
        <v>26</v>
      </c>
    </row>
    <row r="5349" spans="1:18">
      <c r="A5349" t="str">
        <f t="shared" si="83"/>
        <v>26-2016031326-19_03_12</v>
      </c>
      <c r="B5349" s="11" t="s">
        <v>4282</v>
      </c>
      <c r="C5349" s="11">
        <v>0</v>
      </c>
      <c r="D5349" s="11">
        <v>0</v>
      </c>
      <c r="E5349" s="11">
        <v>0</v>
      </c>
      <c r="F5349" s="11">
        <v>1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1</v>
      </c>
      <c r="Q5349" s="11">
        <v>2016031326</v>
      </c>
      <c r="R5349" s="11">
        <v>26</v>
      </c>
    </row>
    <row r="5350" spans="1:18">
      <c r="A5350" t="str">
        <f t="shared" si="83"/>
        <v>26-2016031326-19_08_12</v>
      </c>
      <c r="B5350" s="11" t="s">
        <v>4283</v>
      </c>
      <c r="C5350" s="11">
        <v>0</v>
      </c>
      <c r="D5350" s="11">
        <v>0</v>
      </c>
      <c r="E5350" s="11">
        <v>0</v>
      </c>
      <c r="F5350" s="11">
        <v>1</v>
      </c>
      <c r="G5350" s="11">
        <v>0</v>
      </c>
      <c r="H5350" s="11">
        <v>0</v>
      </c>
      <c r="I5350" s="11">
        <v>0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11">
        <v>0</v>
      </c>
      <c r="P5350" s="11">
        <v>1</v>
      </c>
      <c r="Q5350" s="11">
        <v>2016031326</v>
      </c>
      <c r="R5350" s="11">
        <v>26</v>
      </c>
    </row>
    <row r="5351" spans="1:18">
      <c r="A5351" t="str">
        <f t="shared" si="83"/>
        <v>26-2016031326-19_13_12</v>
      </c>
      <c r="B5351" s="11" t="s">
        <v>4284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1</v>
      </c>
      <c r="O5351" s="11">
        <v>0</v>
      </c>
      <c r="P5351" s="11">
        <v>0</v>
      </c>
      <c r="Q5351" s="11">
        <v>2016031326</v>
      </c>
      <c r="R5351" s="11">
        <v>26</v>
      </c>
    </row>
    <row r="5352" spans="1:18">
      <c r="A5352" t="str">
        <f t="shared" si="83"/>
        <v>26-2016031326-19_18_11</v>
      </c>
      <c r="B5352" s="11" t="s">
        <v>4285</v>
      </c>
      <c r="C5352" s="11">
        <v>0</v>
      </c>
      <c r="D5352" s="11">
        <v>0</v>
      </c>
      <c r="E5352" s="11">
        <v>0</v>
      </c>
      <c r="F5352" s="11">
        <v>1</v>
      </c>
      <c r="G5352" s="11">
        <v>0</v>
      </c>
      <c r="H5352" s="11">
        <v>0</v>
      </c>
      <c r="I5352" s="11">
        <v>0</v>
      </c>
      <c r="J5352" s="11">
        <v>0</v>
      </c>
      <c r="K5352" s="11">
        <v>0</v>
      </c>
      <c r="L5352" s="11">
        <v>0</v>
      </c>
      <c r="M5352" s="11">
        <v>0</v>
      </c>
      <c r="N5352" s="11">
        <v>0</v>
      </c>
      <c r="O5352" s="11">
        <v>0</v>
      </c>
      <c r="P5352" s="11">
        <v>1</v>
      </c>
      <c r="Q5352" s="11">
        <v>2016031326</v>
      </c>
      <c r="R5352" s="11">
        <v>26</v>
      </c>
    </row>
    <row r="5353" spans="1:18">
      <c r="A5353" t="str">
        <f t="shared" si="83"/>
        <v>26-2016031326-19_23_11</v>
      </c>
      <c r="B5353" s="11" t="s">
        <v>4286</v>
      </c>
      <c r="C5353" s="11">
        <v>0</v>
      </c>
      <c r="D5353" s="11">
        <v>0</v>
      </c>
      <c r="E5353" s="11">
        <v>0</v>
      </c>
      <c r="F5353" s="11">
        <v>1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1</v>
      </c>
      <c r="Q5353" s="11">
        <v>2016031326</v>
      </c>
      <c r="R5353" s="11">
        <v>26</v>
      </c>
    </row>
    <row r="5354" spans="1:18">
      <c r="A5354" t="str">
        <f t="shared" si="83"/>
        <v>26-2016031326-19_28_11</v>
      </c>
      <c r="B5354" s="11" t="s">
        <v>4287</v>
      </c>
      <c r="C5354" s="11">
        <v>0</v>
      </c>
      <c r="D5354" s="11">
        <v>0</v>
      </c>
      <c r="E5354" s="11">
        <v>0</v>
      </c>
      <c r="F5354" s="11">
        <v>1</v>
      </c>
      <c r="G5354" s="11">
        <v>0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</v>
      </c>
      <c r="O5354" s="11">
        <v>0</v>
      </c>
      <c r="P5354" s="11">
        <v>1</v>
      </c>
      <c r="Q5354" s="11">
        <v>2016031326</v>
      </c>
      <c r="R5354" s="11">
        <v>26</v>
      </c>
    </row>
    <row r="5355" spans="1:18">
      <c r="A5355" t="str">
        <f t="shared" si="83"/>
        <v>26-2016031326-19_33_11</v>
      </c>
      <c r="B5355" s="11" t="s">
        <v>1766</v>
      </c>
      <c r="C5355" s="11">
        <v>0</v>
      </c>
      <c r="D5355" s="11">
        <v>0</v>
      </c>
      <c r="E5355" s="11">
        <v>0</v>
      </c>
      <c r="F5355" s="11">
        <v>1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1</v>
      </c>
      <c r="Q5355" s="11">
        <v>2016031326</v>
      </c>
      <c r="R5355" s="11">
        <v>26</v>
      </c>
    </row>
    <row r="5356" spans="1:18">
      <c r="A5356" t="str">
        <f t="shared" si="83"/>
        <v>26-2016031326-19_38_11</v>
      </c>
      <c r="B5356" s="11" t="s">
        <v>4289</v>
      </c>
      <c r="C5356" s="11">
        <v>0</v>
      </c>
      <c r="D5356" s="11">
        <v>0</v>
      </c>
      <c r="E5356" s="11">
        <v>0</v>
      </c>
      <c r="F5356" s="11">
        <v>1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11">
        <v>0</v>
      </c>
      <c r="P5356" s="11">
        <v>1</v>
      </c>
      <c r="Q5356" s="11">
        <v>2016031326</v>
      </c>
      <c r="R5356" s="11">
        <v>26</v>
      </c>
    </row>
    <row r="5357" spans="1:18">
      <c r="A5357" t="str">
        <f t="shared" si="83"/>
        <v>26-2016031326-19_43_11</v>
      </c>
      <c r="B5357" s="11" t="s">
        <v>4290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1</v>
      </c>
      <c r="O5357" s="11">
        <v>0</v>
      </c>
      <c r="P5357" s="11">
        <v>0</v>
      </c>
      <c r="Q5357" s="11">
        <v>2016031326</v>
      </c>
      <c r="R5357" s="11">
        <v>26</v>
      </c>
    </row>
    <row r="5358" spans="1:18">
      <c r="A5358" t="str">
        <f t="shared" si="83"/>
        <v>26-2016031326-19_48_10</v>
      </c>
      <c r="B5358" s="11" t="s">
        <v>4291</v>
      </c>
      <c r="C5358" s="11">
        <v>0</v>
      </c>
      <c r="D5358" s="11">
        <v>0</v>
      </c>
      <c r="E5358" s="11">
        <v>0</v>
      </c>
      <c r="F5358" s="11">
        <v>1</v>
      </c>
      <c r="G5358" s="11">
        <v>0</v>
      </c>
      <c r="H5358" s="11">
        <v>0</v>
      </c>
      <c r="I5358" s="11">
        <v>0</v>
      </c>
      <c r="J5358" s="11">
        <v>0</v>
      </c>
      <c r="K5358" s="11">
        <v>0</v>
      </c>
      <c r="L5358" s="11">
        <v>0</v>
      </c>
      <c r="M5358" s="11">
        <v>0</v>
      </c>
      <c r="N5358" s="11">
        <v>0</v>
      </c>
      <c r="O5358" s="11">
        <v>0</v>
      </c>
      <c r="P5358" s="11">
        <v>1</v>
      </c>
      <c r="Q5358" s="11">
        <v>2016031326</v>
      </c>
      <c r="R5358" s="11">
        <v>26</v>
      </c>
    </row>
    <row r="5359" spans="1:18">
      <c r="A5359" t="str">
        <f t="shared" si="83"/>
        <v>26-2016031326-19_53_10</v>
      </c>
      <c r="B5359" s="11" t="s">
        <v>4292</v>
      </c>
      <c r="C5359" s="11">
        <v>0</v>
      </c>
      <c r="D5359" s="11">
        <v>0</v>
      </c>
      <c r="E5359" s="11">
        <v>0</v>
      </c>
      <c r="F5359" s="11">
        <v>1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1</v>
      </c>
      <c r="Q5359" s="11">
        <v>2016031326</v>
      </c>
      <c r="R5359" s="11">
        <v>26</v>
      </c>
    </row>
    <row r="5360" spans="1:18">
      <c r="A5360" t="str">
        <f t="shared" si="83"/>
        <v>26-2016031326-19_58_10</v>
      </c>
      <c r="B5360" s="11" t="s">
        <v>4293</v>
      </c>
      <c r="C5360" s="11">
        <v>0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11">
        <v>0</v>
      </c>
      <c r="J5360" s="11">
        <v>0</v>
      </c>
      <c r="K5360" s="11">
        <v>0</v>
      </c>
      <c r="L5360" s="11">
        <v>0</v>
      </c>
      <c r="M5360" s="11">
        <v>0</v>
      </c>
      <c r="N5360" s="11">
        <v>1</v>
      </c>
      <c r="O5360" s="11">
        <v>0</v>
      </c>
      <c r="P5360" s="11">
        <v>0</v>
      </c>
      <c r="Q5360" s="11">
        <v>2016031326</v>
      </c>
      <c r="R5360" s="11">
        <v>26</v>
      </c>
    </row>
    <row r="5361" spans="1:18">
      <c r="A5361" t="str">
        <f t="shared" si="83"/>
        <v>26-2016031326-20_03_10</v>
      </c>
      <c r="B5361" s="11" t="s">
        <v>4294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1</v>
      </c>
      <c r="O5361" s="11">
        <v>0</v>
      </c>
      <c r="P5361" s="11">
        <v>0</v>
      </c>
      <c r="Q5361" s="11">
        <v>2016031326</v>
      </c>
      <c r="R5361" s="11">
        <v>26</v>
      </c>
    </row>
    <row r="5362" spans="1:18">
      <c r="A5362" t="str">
        <f t="shared" si="83"/>
        <v>26-2016031326-20_08_10</v>
      </c>
      <c r="B5362" s="11" t="s">
        <v>4295</v>
      </c>
      <c r="C5362" s="11">
        <v>0</v>
      </c>
      <c r="D5362" s="11">
        <v>0</v>
      </c>
      <c r="E5362" s="11">
        <v>0</v>
      </c>
      <c r="F5362" s="11">
        <v>1</v>
      </c>
      <c r="G5362" s="11">
        <v>0</v>
      </c>
      <c r="H5362" s="11">
        <v>0</v>
      </c>
      <c r="I5362" s="11">
        <v>0</v>
      </c>
      <c r="J5362" s="11">
        <v>0</v>
      </c>
      <c r="K5362" s="11">
        <v>0</v>
      </c>
      <c r="L5362" s="11">
        <v>0</v>
      </c>
      <c r="M5362" s="11">
        <v>0</v>
      </c>
      <c r="N5362" s="11">
        <v>0</v>
      </c>
      <c r="O5362" s="11">
        <v>0</v>
      </c>
      <c r="P5362" s="11">
        <v>1</v>
      </c>
      <c r="Q5362" s="11">
        <v>2016031326</v>
      </c>
      <c r="R5362" s="11">
        <v>26</v>
      </c>
    </row>
    <row r="5363" spans="1:18">
      <c r="A5363" t="str">
        <f t="shared" si="83"/>
        <v>26-2016031326-20_13_10</v>
      </c>
      <c r="B5363" s="11" t="s">
        <v>4297</v>
      </c>
      <c r="C5363" s="11">
        <v>0</v>
      </c>
      <c r="D5363" s="11">
        <v>0</v>
      </c>
      <c r="E5363" s="11">
        <v>0</v>
      </c>
      <c r="F5363" s="11">
        <v>1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1</v>
      </c>
      <c r="Q5363" s="11">
        <v>2016031326</v>
      </c>
      <c r="R5363" s="11">
        <v>26</v>
      </c>
    </row>
    <row r="5364" spans="1:18">
      <c r="A5364" t="str">
        <f t="shared" si="83"/>
        <v>26-2016031326-20_18_09</v>
      </c>
      <c r="B5364" s="11" t="s">
        <v>4298</v>
      </c>
      <c r="C5364" s="11">
        <v>0</v>
      </c>
      <c r="D5364" s="11">
        <v>1</v>
      </c>
      <c r="E5364" s="11">
        <v>1</v>
      </c>
      <c r="F5364" s="11">
        <v>0</v>
      </c>
      <c r="G5364" s="11">
        <v>0</v>
      </c>
      <c r="H5364" s="11">
        <v>0</v>
      </c>
      <c r="I5364" s="11">
        <v>0</v>
      </c>
      <c r="J5364" s="11">
        <v>0</v>
      </c>
      <c r="K5364" s="11">
        <v>1</v>
      </c>
      <c r="L5364" s="11">
        <v>1</v>
      </c>
      <c r="M5364" s="11">
        <v>0</v>
      </c>
      <c r="N5364" s="11">
        <v>0</v>
      </c>
      <c r="O5364" s="11">
        <v>0</v>
      </c>
      <c r="P5364" s="11">
        <v>0</v>
      </c>
      <c r="Q5364" s="11">
        <v>2016031326</v>
      </c>
      <c r="R5364" s="11">
        <v>26</v>
      </c>
    </row>
    <row r="5365" spans="1:18">
      <c r="A5365" t="str">
        <f t="shared" si="83"/>
        <v>26-2016031326-20_23_09</v>
      </c>
      <c r="B5365" s="11" t="s">
        <v>4300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1</v>
      </c>
      <c r="O5365" s="11">
        <v>0</v>
      </c>
      <c r="P5365" s="11">
        <v>0</v>
      </c>
      <c r="Q5365" s="11">
        <v>2016031326</v>
      </c>
      <c r="R5365" s="11">
        <v>26</v>
      </c>
    </row>
    <row r="5366" spans="1:18">
      <c r="A5366" t="str">
        <f t="shared" si="83"/>
        <v>26-2016031326-20_28_09</v>
      </c>
      <c r="B5366" s="11" t="s">
        <v>4301</v>
      </c>
      <c r="C5366" s="11">
        <v>0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1">
        <v>1</v>
      </c>
      <c r="O5366" s="11">
        <v>0</v>
      </c>
      <c r="P5366" s="11">
        <v>0</v>
      </c>
      <c r="Q5366" s="11">
        <v>2016031326</v>
      </c>
      <c r="R5366" s="11">
        <v>26</v>
      </c>
    </row>
    <row r="5367" spans="1:18">
      <c r="A5367" t="str">
        <f t="shared" si="83"/>
        <v>26-2016031326-20_33_09</v>
      </c>
      <c r="B5367" s="11" t="s">
        <v>4302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1</v>
      </c>
      <c r="O5367" s="11">
        <v>0</v>
      </c>
      <c r="P5367" s="11">
        <v>0</v>
      </c>
      <c r="Q5367" s="11">
        <v>2016031326</v>
      </c>
      <c r="R5367" s="11">
        <v>26</v>
      </c>
    </row>
    <row r="5368" spans="1:18">
      <c r="A5368" t="str">
        <f t="shared" si="83"/>
        <v>26-2016031326-20_38_09</v>
      </c>
      <c r="B5368" s="11" t="s">
        <v>4303</v>
      </c>
      <c r="C5368" s="11">
        <v>0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11">
        <v>0</v>
      </c>
      <c r="J5368" s="11">
        <v>0</v>
      </c>
      <c r="K5368" s="11">
        <v>0</v>
      </c>
      <c r="L5368" s="11">
        <v>0</v>
      </c>
      <c r="M5368" s="11">
        <v>0</v>
      </c>
      <c r="N5368" s="11">
        <v>1</v>
      </c>
      <c r="O5368" s="11">
        <v>0</v>
      </c>
      <c r="P5368" s="11">
        <v>0</v>
      </c>
      <c r="Q5368" s="11">
        <v>2016031326</v>
      </c>
      <c r="R5368" s="11">
        <v>26</v>
      </c>
    </row>
    <row r="5369" spans="1:18">
      <c r="A5369" t="str">
        <f t="shared" si="83"/>
        <v>26-2016031426-00_07_42</v>
      </c>
      <c r="B5369" s="11" t="s">
        <v>4304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1</v>
      </c>
      <c r="O5369" s="11">
        <v>0</v>
      </c>
      <c r="P5369" s="11">
        <v>0</v>
      </c>
      <c r="Q5369" s="11">
        <v>2016031426</v>
      </c>
      <c r="R5369" s="11">
        <v>26</v>
      </c>
    </row>
    <row r="5370" spans="1:18">
      <c r="A5370" t="str">
        <f t="shared" si="83"/>
        <v>26-2016031426-10_37_36</v>
      </c>
      <c r="B5370" s="11" t="s">
        <v>4305</v>
      </c>
      <c r="C5370" s="11">
        <v>0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1">
        <v>1</v>
      </c>
      <c r="O5370" s="11">
        <v>0</v>
      </c>
      <c r="P5370" s="11">
        <v>0</v>
      </c>
      <c r="Q5370" s="11">
        <v>2016031426</v>
      </c>
      <c r="R5370" s="11">
        <v>26</v>
      </c>
    </row>
    <row r="5371" spans="1:18">
      <c r="A5371" t="str">
        <f t="shared" si="83"/>
        <v>26-2016031426-11_30_53</v>
      </c>
      <c r="B5371" s="11" t="s">
        <v>4306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1</v>
      </c>
      <c r="O5371" s="11">
        <v>0</v>
      </c>
      <c r="P5371" s="11">
        <v>0</v>
      </c>
      <c r="Q5371" s="11">
        <v>2016031426</v>
      </c>
      <c r="R5371" s="11">
        <v>26</v>
      </c>
    </row>
    <row r="5372" spans="1:18">
      <c r="A5372" t="str">
        <f t="shared" si="83"/>
        <v>26-2016031426-11_31_12</v>
      </c>
      <c r="B5372" s="11" t="s">
        <v>4307</v>
      </c>
      <c r="C5372" s="11">
        <v>0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11">
        <v>0</v>
      </c>
      <c r="J5372" s="11">
        <v>0</v>
      </c>
      <c r="K5372" s="11">
        <v>0</v>
      </c>
      <c r="L5372" s="11">
        <v>0</v>
      </c>
      <c r="M5372" s="11">
        <v>0</v>
      </c>
      <c r="N5372" s="11">
        <v>1</v>
      </c>
      <c r="O5372" s="11">
        <v>0</v>
      </c>
      <c r="P5372" s="11">
        <v>0</v>
      </c>
      <c r="Q5372" s="11">
        <v>2016031426</v>
      </c>
      <c r="R5372" s="11">
        <v>26</v>
      </c>
    </row>
    <row r="5373" spans="1:18">
      <c r="A5373" t="str">
        <f t="shared" si="83"/>
        <v>26-2016031426-11_31_21</v>
      </c>
      <c r="B5373" s="11" t="s">
        <v>4308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1</v>
      </c>
      <c r="O5373" s="11">
        <v>0</v>
      </c>
      <c r="P5373" s="11">
        <v>0</v>
      </c>
      <c r="Q5373" s="11">
        <v>2016031426</v>
      </c>
      <c r="R5373" s="11">
        <v>26</v>
      </c>
    </row>
    <row r="5374" spans="1:18">
      <c r="A5374" t="str">
        <f t="shared" si="83"/>
        <v>26-2016031426-11_32_40</v>
      </c>
      <c r="B5374" s="11" t="s">
        <v>4309</v>
      </c>
      <c r="C5374" s="11">
        <v>0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0</v>
      </c>
      <c r="N5374" s="11">
        <v>1</v>
      </c>
      <c r="O5374" s="11">
        <v>0</v>
      </c>
      <c r="P5374" s="11">
        <v>0</v>
      </c>
      <c r="Q5374" s="11">
        <v>2016031426</v>
      </c>
      <c r="R5374" s="11">
        <v>26</v>
      </c>
    </row>
    <row r="5375" spans="1:18">
      <c r="A5375" t="str">
        <f t="shared" si="83"/>
        <v>26-2016031426-11_32_54</v>
      </c>
      <c r="B5375" s="11" t="s">
        <v>4310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1</v>
      </c>
      <c r="O5375" s="11">
        <v>0</v>
      </c>
      <c r="P5375" s="11">
        <v>0</v>
      </c>
      <c r="Q5375" s="11">
        <v>2016031426</v>
      </c>
      <c r="R5375" s="11">
        <v>26</v>
      </c>
    </row>
    <row r="5376" spans="1:18">
      <c r="A5376" t="str">
        <f t="shared" si="83"/>
        <v>26-2016031426-11_33_00</v>
      </c>
      <c r="B5376" s="11" t="s">
        <v>4311</v>
      </c>
      <c r="C5376" s="11">
        <v>0</v>
      </c>
      <c r="D5376" s="11">
        <v>0</v>
      </c>
      <c r="E5376" s="11">
        <v>0</v>
      </c>
      <c r="F5376" s="11">
        <v>0</v>
      </c>
      <c r="G5376" s="11">
        <v>0</v>
      </c>
      <c r="H5376" s="11">
        <v>0</v>
      </c>
      <c r="I5376" s="11">
        <v>0</v>
      </c>
      <c r="J5376" s="11">
        <v>0</v>
      </c>
      <c r="K5376" s="11">
        <v>0</v>
      </c>
      <c r="L5376" s="11">
        <v>0</v>
      </c>
      <c r="M5376" s="11">
        <v>0</v>
      </c>
      <c r="N5376" s="11">
        <v>1</v>
      </c>
      <c r="O5376" s="11">
        <v>0</v>
      </c>
      <c r="P5376" s="11">
        <v>0</v>
      </c>
      <c r="Q5376" s="11">
        <v>2016031426</v>
      </c>
      <c r="R5376" s="11">
        <v>26</v>
      </c>
    </row>
    <row r="5377" spans="1:18">
      <c r="A5377" t="str">
        <f t="shared" si="83"/>
        <v>26-2016031426-11_33_03</v>
      </c>
      <c r="B5377" s="11" t="s">
        <v>4312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1</v>
      </c>
      <c r="O5377" s="11">
        <v>0</v>
      </c>
      <c r="P5377" s="11">
        <v>0</v>
      </c>
      <c r="Q5377" s="11">
        <v>2016031426</v>
      </c>
      <c r="R5377" s="11">
        <v>26</v>
      </c>
    </row>
    <row r="5378" spans="1:18">
      <c r="A5378" t="str">
        <f t="shared" ref="A5378:A5441" si="84">R5378&amp;"-"&amp;Q5378&amp;"-"&amp;B5378</f>
        <v>26-2016031426-11_33_10</v>
      </c>
      <c r="B5378" s="11" t="s">
        <v>4313</v>
      </c>
      <c r="C5378" s="11">
        <v>0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1">
        <v>1</v>
      </c>
      <c r="O5378" s="11">
        <v>0</v>
      </c>
      <c r="P5378" s="11">
        <v>0</v>
      </c>
      <c r="Q5378" s="11">
        <v>2016031426</v>
      </c>
      <c r="R5378" s="11">
        <v>26</v>
      </c>
    </row>
    <row r="5379" spans="1:18">
      <c r="A5379" t="str">
        <f t="shared" si="84"/>
        <v>26-2016031426-11_33_18</v>
      </c>
      <c r="B5379" s="11" t="s">
        <v>4314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1</v>
      </c>
      <c r="O5379" s="11">
        <v>0</v>
      </c>
      <c r="P5379" s="11">
        <v>0</v>
      </c>
      <c r="Q5379" s="11">
        <v>2016031426</v>
      </c>
      <c r="R5379" s="11">
        <v>26</v>
      </c>
    </row>
    <row r="5380" spans="1:18">
      <c r="A5380" t="str">
        <f t="shared" si="84"/>
        <v>26-2016031426-11_33_52</v>
      </c>
      <c r="B5380" s="11" t="s">
        <v>4315</v>
      </c>
      <c r="C5380" s="11">
        <v>0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1">
        <v>1</v>
      </c>
      <c r="O5380" s="11">
        <v>0</v>
      </c>
      <c r="P5380" s="11">
        <v>0</v>
      </c>
      <c r="Q5380" s="11">
        <v>2016031426</v>
      </c>
      <c r="R5380" s="11">
        <v>26</v>
      </c>
    </row>
    <row r="5381" spans="1:18">
      <c r="A5381" t="str">
        <f t="shared" si="84"/>
        <v>26-2016031426-11_34_16</v>
      </c>
      <c r="B5381" s="11" t="s">
        <v>4316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1</v>
      </c>
      <c r="O5381" s="11">
        <v>0</v>
      </c>
      <c r="P5381" s="11">
        <v>0</v>
      </c>
      <c r="Q5381" s="11">
        <v>2016031426</v>
      </c>
      <c r="R5381" s="11">
        <v>26</v>
      </c>
    </row>
    <row r="5382" spans="1:18">
      <c r="A5382" t="str">
        <f t="shared" si="84"/>
        <v>26-2016031426-11_34_29</v>
      </c>
      <c r="B5382" s="11" t="s">
        <v>4317</v>
      </c>
      <c r="C5382" s="11">
        <v>0</v>
      </c>
      <c r="D5382" s="11">
        <v>0</v>
      </c>
      <c r="E5382" s="11">
        <v>0</v>
      </c>
      <c r="F5382" s="11">
        <v>1</v>
      </c>
      <c r="G5382" s="11">
        <v>0</v>
      </c>
      <c r="H5382" s="11">
        <v>0</v>
      </c>
      <c r="I5382" s="11">
        <v>0</v>
      </c>
      <c r="J5382" s="11">
        <v>0</v>
      </c>
      <c r="K5382" s="11">
        <v>0</v>
      </c>
      <c r="L5382" s="11">
        <v>0</v>
      </c>
      <c r="M5382" s="11">
        <v>0</v>
      </c>
      <c r="N5382" s="11">
        <v>0</v>
      </c>
      <c r="O5382" s="11">
        <v>0</v>
      </c>
      <c r="P5382" s="11">
        <v>1</v>
      </c>
      <c r="Q5382" s="11">
        <v>2016031426</v>
      </c>
      <c r="R5382" s="11">
        <v>26</v>
      </c>
    </row>
    <row r="5383" spans="1:18">
      <c r="A5383" t="str">
        <f t="shared" si="84"/>
        <v>26-2016031426-11_35_03</v>
      </c>
      <c r="B5383" s="11" t="s">
        <v>3397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1</v>
      </c>
      <c r="O5383" s="11">
        <v>0</v>
      </c>
      <c r="P5383" s="11">
        <v>0</v>
      </c>
      <c r="Q5383" s="11">
        <v>2016031426</v>
      </c>
      <c r="R5383" s="11">
        <v>26</v>
      </c>
    </row>
    <row r="5384" spans="1:18">
      <c r="A5384" t="str">
        <f t="shared" si="84"/>
        <v>26-2016031426-11_35_08</v>
      </c>
      <c r="B5384" s="11" t="s">
        <v>4318</v>
      </c>
      <c r="C5384" s="11">
        <v>0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11">
        <v>0</v>
      </c>
      <c r="J5384" s="11">
        <v>0</v>
      </c>
      <c r="K5384" s="11">
        <v>0</v>
      </c>
      <c r="L5384" s="11">
        <v>0</v>
      </c>
      <c r="M5384" s="11">
        <v>0</v>
      </c>
      <c r="N5384" s="11">
        <v>1</v>
      </c>
      <c r="O5384" s="11">
        <v>0</v>
      </c>
      <c r="P5384" s="11">
        <v>0</v>
      </c>
      <c r="Q5384" s="11">
        <v>2016031426</v>
      </c>
      <c r="R5384" s="11">
        <v>26</v>
      </c>
    </row>
    <row r="5385" spans="1:18">
      <c r="A5385" t="str">
        <f t="shared" si="84"/>
        <v>26-2016031426-11_35_25</v>
      </c>
      <c r="B5385" s="11" t="s">
        <v>4319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1</v>
      </c>
      <c r="O5385" s="11">
        <v>0</v>
      </c>
      <c r="P5385" s="11">
        <v>0</v>
      </c>
      <c r="Q5385" s="11">
        <v>2016031426</v>
      </c>
      <c r="R5385" s="11">
        <v>26</v>
      </c>
    </row>
    <row r="5386" spans="1:18">
      <c r="A5386" t="str">
        <f t="shared" si="84"/>
        <v>26-2016031426-11_36_16</v>
      </c>
      <c r="B5386" s="11" t="s">
        <v>4320</v>
      </c>
      <c r="C5386" s="11">
        <v>0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11">
        <v>0</v>
      </c>
      <c r="J5386" s="11">
        <v>0</v>
      </c>
      <c r="K5386" s="11">
        <v>0</v>
      </c>
      <c r="L5386" s="11">
        <v>0</v>
      </c>
      <c r="M5386" s="11">
        <v>0</v>
      </c>
      <c r="N5386" s="11">
        <v>1</v>
      </c>
      <c r="O5386" s="11">
        <v>0</v>
      </c>
      <c r="P5386" s="11">
        <v>0</v>
      </c>
      <c r="Q5386" s="11">
        <v>2016031426</v>
      </c>
      <c r="R5386" s="11">
        <v>26</v>
      </c>
    </row>
    <row r="5387" spans="1:18">
      <c r="A5387" t="str">
        <f t="shared" si="84"/>
        <v>26-2016031426-11_36_33</v>
      </c>
      <c r="B5387" s="11" t="s">
        <v>4321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1</v>
      </c>
      <c r="O5387" s="11">
        <v>0</v>
      </c>
      <c r="P5387" s="11">
        <v>0</v>
      </c>
      <c r="Q5387" s="11">
        <v>2016031426</v>
      </c>
      <c r="R5387" s="11">
        <v>26</v>
      </c>
    </row>
    <row r="5388" spans="1:18">
      <c r="A5388" t="str">
        <f t="shared" si="84"/>
        <v>26-2016031426-11_36_44</v>
      </c>
      <c r="B5388" s="11" t="s">
        <v>4322</v>
      </c>
      <c r="C5388" s="11">
        <v>0</v>
      </c>
      <c r="D5388" s="11">
        <v>0</v>
      </c>
      <c r="E5388" s="11">
        <v>0</v>
      </c>
      <c r="F5388" s="11">
        <v>0</v>
      </c>
      <c r="G5388" s="11">
        <v>0</v>
      </c>
      <c r="H5388" s="11">
        <v>0</v>
      </c>
      <c r="I5388" s="11">
        <v>0</v>
      </c>
      <c r="J5388" s="11">
        <v>0</v>
      </c>
      <c r="K5388" s="11">
        <v>0</v>
      </c>
      <c r="L5388" s="11">
        <v>0</v>
      </c>
      <c r="M5388" s="11">
        <v>0</v>
      </c>
      <c r="N5388" s="11">
        <v>1</v>
      </c>
      <c r="O5388" s="11">
        <v>0</v>
      </c>
      <c r="P5388" s="11">
        <v>0</v>
      </c>
      <c r="Q5388" s="11">
        <v>2016031426</v>
      </c>
      <c r="R5388" s="11">
        <v>26</v>
      </c>
    </row>
    <row r="5389" spans="1:18">
      <c r="A5389" t="str">
        <f t="shared" si="84"/>
        <v>26-2016031426-11_36_52</v>
      </c>
      <c r="B5389" s="11" t="s">
        <v>4323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1</v>
      </c>
      <c r="O5389" s="11">
        <v>0</v>
      </c>
      <c r="P5389" s="11">
        <v>0</v>
      </c>
      <c r="Q5389" s="11">
        <v>2016031426</v>
      </c>
      <c r="R5389" s="11">
        <v>26</v>
      </c>
    </row>
    <row r="5390" spans="1:18">
      <c r="A5390" t="str">
        <f t="shared" si="84"/>
        <v>26-2016031426-11_41_35</v>
      </c>
      <c r="B5390" s="11" t="s">
        <v>4324</v>
      </c>
      <c r="C5390" s="11">
        <v>0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11">
        <v>0</v>
      </c>
      <c r="J5390" s="11">
        <v>0</v>
      </c>
      <c r="K5390" s="11">
        <v>0</v>
      </c>
      <c r="L5390" s="11">
        <v>0</v>
      </c>
      <c r="M5390" s="11">
        <v>0</v>
      </c>
      <c r="N5390" s="11">
        <v>1</v>
      </c>
      <c r="O5390" s="11">
        <v>0</v>
      </c>
      <c r="P5390" s="11">
        <v>0</v>
      </c>
      <c r="Q5390" s="11">
        <v>2016031426</v>
      </c>
      <c r="R5390" s="11">
        <v>26</v>
      </c>
    </row>
    <row r="5391" spans="1:18">
      <c r="A5391" t="str">
        <f t="shared" si="84"/>
        <v>26-2016031426-11_42_10</v>
      </c>
      <c r="B5391" s="11" t="s">
        <v>4325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1</v>
      </c>
      <c r="O5391" s="11">
        <v>0</v>
      </c>
      <c r="P5391" s="11">
        <v>0</v>
      </c>
      <c r="Q5391" s="11">
        <v>2016031426</v>
      </c>
      <c r="R5391" s="11">
        <v>26</v>
      </c>
    </row>
    <row r="5392" spans="1:18">
      <c r="A5392" t="str">
        <f t="shared" si="84"/>
        <v>26-2016031426-11_43_42</v>
      </c>
      <c r="B5392" s="11" t="s">
        <v>3667</v>
      </c>
      <c r="C5392" s="11">
        <v>0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11">
        <v>0</v>
      </c>
      <c r="J5392" s="11">
        <v>0</v>
      </c>
      <c r="K5392" s="11">
        <v>0</v>
      </c>
      <c r="L5392" s="11">
        <v>0</v>
      </c>
      <c r="M5392" s="11">
        <v>0</v>
      </c>
      <c r="N5392" s="11">
        <v>1</v>
      </c>
      <c r="O5392" s="11">
        <v>0</v>
      </c>
      <c r="P5392" s="11">
        <v>0</v>
      </c>
      <c r="Q5392" s="11">
        <v>2016031426</v>
      </c>
      <c r="R5392" s="11">
        <v>26</v>
      </c>
    </row>
    <row r="5393" spans="1:18">
      <c r="A5393" t="str">
        <f t="shared" si="84"/>
        <v>26-2016031426-14_44_47</v>
      </c>
      <c r="B5393" s="11" t="s">
        <v>4326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1</v>
      </c>
      <c r="O5393" s="11">
        <v>0</v>
      </c>
      <c r="P5393" s="11">
        <v>0</v>
      </c>
      <c r="Q5393" s="11">
        <v>2016031426</v>
      </c>
      <c r="R5393" s="11">
        <v>26</v>
      </c>
    </row>
    <row r="5394" spans="1:18">
      <c r="A5394" t="str">
        <f t="shared" si="84"/>
        <v>26-2016031426-14_50_36</v>
      </c>
      <c r="B5394" s="11" t="s">
        <v>4327</v>
      </c>
      <c r="C5394" s="11">
        <v>0</v>
      </c>
      <c r="D5394" s="11">
        <v>0</v>
      </c>
      <c r="E5394" s="11">
        <v>0</v>
      </c>
      <c r="F5394" s="11">
        <v>0</v>
      </c>
      <c r="G5394" s="11">
        <v>0</v>
      </c>
      <c r="H5394" s="11">
        <v>0</v>
      </c>
      <c r="I5394" s="11">
        <v>0</v>
      </c>
      <c r="J5394" s="11">
        <v>0</v>
      </c>
      <c r="K5394" s="11">
        <v>0</v>
      </c>
      <c r="L5394" s="11">
        <v>0</v>
      </c>
      <c r="M5394" s="11">
        <v>1</v>
      </c>
      <c r="N5394" s="11">
        <v>0</v>
      </c>
      <c r="O5394" s="11">
        <v>0</v>
      </c>
      <c r="P5394" s="11">
        <v>1</v>
      </c>
      <c r="Q5394" s="11">
        <v>2016031426</v>
      </c>
      <c r="R5394" s="11">
        <v>26</v>
      </c>
    </row>
    <row r="5395" spans="1:18">
      <c r="A5395" t="str">
        <f t="shared" si="84"/>
        <v>26-2016031426-14_52_12</v>
      </c>
      <c r="B5395" s="11" t="s">
        <v>4328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1</v>
      </c>
      <c r="O5395" s="11">
        <v>0</v>
      </c>
      <c r="P5395" s="11">
        <v>0</v>
      </c>
      <c r="Q5395" s="11">
        <v>2016031426</v>
      </c>
      <c r="R5395" s="11">
        <v>26</v>
      </c>
    </row>
    <row r="5396" spans="1:18">
      <c r="A5396" t="str">
        <f t="shared" si="84"/>
        <v>26-2016031426-14_55_59</v>
      </c>
      <c r="B5396" s="11" t="s">
        <v>4329</v>
      </c>
      <c r="C5396" s="11">
        <v>0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11">
        <v>0</v>
      </c>
      <c r="J5396" s="11">
        <v>0</v>
      </c>
      <c r="K5396" s="11">
        <v>0</v>
      </c>
      <c r="L5396" s="11">
        <v>0</v>
      </c>
      <c r="M5396" s="11">
        <v>0</v>
      </c>
      <c r="N5396" s="11">
        <v>1</v>
      </c>
      <c r="O5396" s="11">
        <v>0</v>
      </c>
      <c r="P5396" s="11">
        <v>0</v>
      </c>
      <c r="Q5396" s="11">
        <v>2016031426</v>
      </c>
      <c r="R5396" s="11">
        <v>26</v>
      </c>
    </row>
    <row r="5397" spans="1:18">
      <c r="A5397" t="str">
        <f t="shared" si="84"/>
        <v>26-2016031426-14_56_40</v>
      </c>
      <c r="B5397" s="11" t="s">
        <v>4330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1</v>
      </c>
      <c r="O5397" s="11">
        <v>0</v>
      </c>
      <c r="P5397" s="11">
        <v>0</v>
      </c>
      <c r="Q5397" s="11">
        <v>2016031426</v>
      </c>
      <c r="R5397" s="11">
        <v>26</v>
      </c>
    </row>
    <row r="5398" spans="1:18">
      <c r="A5398" t="str">
        <f t="shared" si="84"/>
        <v>26-2016031426-15_01_40</v>
      </c>
      <c r="B5398" s="11" t="s">
        <v>2085</v>
      </c>
      <c r="C5398" s="11">
        <v>0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11">
        <v>0</v>
      </c>
      <c r="J5398" s="11">
        <v>0</v>
      </c>
      <c r="K5398" s="11">
        <v>0</v>
      </c>
      <c r="L5398" s="11">
        <v>0</v>
      </c>
      <c r="M5398" s="11">
        <v>1</v>
      </c>
      <c r="N5398" s="11">
        <v>0</v>
      </c>
      <c r="O5398" s="11">
        <v>0</v>
      </c>
      <c r="P5398" s="11">
        <v>1</v>
      </c>
      <c r="Q5398" s="11">
        <v>2016031426</v>
      </c>
      <c r="R5398" s="11">
        <v>26</v>
      </c>
    </row>
    <row r="5399" spans="1:18">
      <c r="A5399" t="str">
        <f t="shared" si="84"/>
        <v>26-2016031426-15_06_40</v>
      </c>
      <c r="B5399" s="11" t="s">
        <v>2087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1</v>
      </c>
      <c r="N5399" s="11">
        <v>0</v>
      </c>
      <c r="O5399" s="11">
        <v>0</v>
      </c>
      <c r="P5399" s="11">
        <v>1</v>
      </c>
      <c r="Q5399" s="11">
        <v>2016031426</v>
      </c>
      <c r="R5399" s="11">
        <v>26</v>
      </c>
    </row>
    <row r="5400" spans="1:18">
      <c r="A5400" t="str">
        <f t="shared" si="84"/>
        <v>26-2016031426-15_11_40</v>
      </c>
      <c r="B5400" s="11" t="s">
        <v>4331</v>
      </c>
      <c r="C5400" s="11">
        <v>0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11">
        <v>0</v>
      </c>
      <c r="J5400" s="11">
        <v>0</v>
      </c>
      <c r="K5400" s="11">
        <v>0</v>
      </c>
      <c r="L5400" s="11">
        <v>0</v>
      </c>
      <c r="M5400" s="11">
        <v>1</v>
      </c>
      <c r="N5400" s="11">
        <v>0</v>
      </c>
      <c r="O5400" s="11">
        <v>0</v>
      </c>
      <c r="P5400" s="11">
        <v>1</v>
      </c>
      <c r="Q5400" s="11">
        <v>2016031426</v>
      </c>
      <c r="R5400" s="11">
        <v>26</v>
      </c>
    </row>
    <row r="5401" spans="1:18">
      <c r="A5401" t="str">
        <f t="shared" si="84"/>
        <v>26-2016031426-15_16_40</v>
      </c>
      <c r="B5401" s="11" t="s">
        <v>4332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1</v>
      </c>
      <c r="O5401" s="11">
        <v>0</v>
      </c>
      <c r="P5401" s="11">
        <v>0</v>
      </c>
      <c r="Q5401" s="11">
        <v>2016031426</v>
      </c>
      <c r="R5401" s="11">
        <v>26</v>
      </c>
    </row>
    <row r="5402" spans="1:18">
      <c r="A5402" t="str">
        <f t="shared" si="84"/>
        <v>26-2016031426-15_21_39</v>
      </c>
      <c r="B5402" s="11" t="s">
        <v>4333</v>
      </c>
      <c r="C5402" s="11">
        <v>0</v>
      </c>
      <c r="D5402" s="11">
        <v>0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0</v>
      </c>
      <c r="M5402" s="11">
        <v>1</v>
      </c>
      <c r="N5402" s="11">
        <v>0</v>
      </c>
      <c r="O5402" s="11">
        <v>0</v>
      </c>
      <c r="P5402" s="11">
        <v>1</v>
      </c>
      <c r="Q5402" s="11">
        <v>2016031426</v>
      </c>
      <c r="R5402" s="11">
        <v>26</v>
      </c>
    </row>
    <row r="5403" spans="1:18">
      <c r="A5403" t="str">
        <f t="shared" si="84"/>
        <v>26-2016031426-15_26_39</v>
      </c>
      <c r="B5403" s="11" t="s">
        <v>4334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1</v>
      </c>
      <c r="N5403" s="11">
        <v>0</v>
      </c>
      <c r="O5403" s="11">
        <v>0</v>
      </c>
      <c r="P5403" s="11">
        <v>1</v>
      </c>
      <c r="Q5403" s="11">
        <v>2016031426</v>
      </c>
      <c r="R5403" s="11">
        <v>26</v>
      </c>
    </row>
    <row r="5404" spans="1:18">
      <c r="A5404" t="str">
        <f t="shared" si="84"/>
        <v>26-2016031426-15_31_39</v>
      </c>
      <c r="B5404" s="11" t="s">
        <v>4335</v>
      </c>
      <c r="C5404" s="11">
        <v>0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1</v>
      </c>
      <c r="N5404" s="11">
        <v>0</v>
      </c>
      <c r="O5404" s="11">
        <v>0</v>
      </c>
      <c r="P5404" s="11">
        <v>1</v>
      </c>
      <c r="Q5404" s="11">
        <v>2016031426</v>
      </c>
      <c r="R5404" s="11">
        <v>26</v>
      </c>
    </row>
    <row r="5405" spans="1:18">
      <c r="A5405" t="str">
        <f t="shared" si="84"/>
        <v>26-2016031426-15_36_39</v>
      </c>
      <c r="B5405" s="11" t="s">
        <v>4336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1</v>
      </c>
      <c r="N5405" s="11">
        <v>0</v>
      </c>
      <c r="O5405" s="11">
        <v>0</v>
      </c>
      <c r="P5405" s="11">
        <v>1</v>
      </c>
      <c r="Q5405" s="11">
        <v>2016031426</v>
      </c>
      <c r="R5405" s="11">
        <v>26</v>
      </c>
    </row>
    <row r="5406" spans="1:18">
      <c r="A5406" t="str">
        <f t="shared" si="84"/>
        <v>26-2016031426-15_41_39</v>
      </c>
      <c r="B5406" s="11" t="s">
        <v>4337</v>
      </c>
      <c r="C5406" s="11">
        <v>0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11">
        <v>0</v>
      </c>
      <c r="J5406" s="11">
        <v>0</v>
      </c>
      <c r="K5406" s="11">
        <v>0</v>
      </c>
      <c r="L5406" s="11">
        <v>0</v>
      </c>
      <c r="M5406" s="11">
        <v>0</v>
      </c>
      <c r="N5406" s="11">
        <v>1</v>
      </c>
      <c r="O5406" s="11">
        <v>0</v>
      </c>
      <c r="P5406" s="11">
        <v>0</v>
      </c>
      <c r="Q5406" s="11">
        <v>2016031426</v>
      </c>
      <c r="R5406" s="11">
        <v>26</v>
      </c>
    </row>
    <row r="5407" spans="1:18">
      <c r="A5407" t="str">
        <f t="shared" si="84"/>
        <v>26-2016031426-15_46_39</v>
      </c>
      <c r="B5407" s="11" t="s">
        <v>4338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1</v>
      </c>
      <c r="N5407" s="11">
        <v>0</v>
      </c>
      <c r="O5407" s="11">
        <v>0</v>
      </c>
      <c r="P5407" s="11">
        <v>1</v>
      </c>
      <c r="Q5407" s="11">
        <v>2016031426</v>
      </c>
      <c r="R5407" s="11">
        <v>26</v>
      </c>
    </row>
    <row r="5408" spans="1:18">
      <c r="A5408" t="str">
        <f t="shared" si="84"/>
        <v>26-2016031426-15_51_38</v>
      </c>
      <c r="B5408" s="11" t="s">
        <v>4339</v>
      </c>
      <c r="C5408" s="11">
        <v>0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0</v>
      </c>
      <c r="M5408" s="11">
        <v>0</v>
      </c>
      <c r="N5408" s="11">
        <v>1</v>
      </c>
      <c r="O5408" s="11">
        <v>0</v>
      </c>
      <c r="P5408" s="11">
        <v>0</v>
      </c>
      <c r="Q5408" s="11">
        <v>2016031426</v>
      </c>
      <c r="R5408" s="11">
        <v>26</v>
      </c>
    </row>
    <row r="5409" spans="1:18">
      <c r="A5409" t="str">
        <f t="shared" si="84"/>
        <v>26-2016031426-15_56_38</v>
      </c>
      <c r="B5409" s="11" t="s">
        <v>4340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1</v>
      </c>
      <c r="N5409" s="11">
        <v>0</v>
      </c>
      <c r="O5409" s="11">
        <v>0</v>
      </c>
      <c r="P5409" s="11">
        <v>1</v>
      </c>
      <c r="Q5409" s="11">
        <v>2016031426</v>
      </c>
      <c r="R5409" s="11">
        <v>26</v>
      </c>
    </row>
    <row r="5410" spans="1:18">
      <c r="A5410" t="str">
        <f t="shared" si="84"/>
        <v>26-2016031426-16_01_38</v>
      </c>
      <c r="B5410" s="11" t="s">
        <v>4341</v>
      </c>
      <c r="C5410" s="11">
        <v>0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11">
        <v>0</v>
      </c>
      <c r="J5410" s="11">
        <v>0</v>
      </c>
      <c r="K5410" s="11">
        <v>0</v>
      </c>
      <c r="L5410" s="11">
        <v>0</v>
      </c>
      <c r="M5410" s="11">
        <v>1</v>
      </c>
      <c r="N5410" s="11">
        <v>0</v>
      </c>
      <c r="O5410" s="11">
        <v>0</v>
      </c>
      <c r="P5410" s="11">
        <v>1</v>
      </c>
      <c r="Q5410" s="11">
        <v>2016031426</v>
      </c>
      <c r="R5410" s="11">
        <v>26</v>
      </c>
    </row>
    <row r="5411" spans="1:18">
      <c r="A5411" t="str">
        <f t="shared" si="84"/>
        <v>26-2016031426-16_06_38</v>
      </c>
      <c r="B5411" s="11" t="s">
        <v>4342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1</v>
      </c>
      <c r="O5411" s="11">
        <v>0</v>
      </c>
      <c r="P5411" s="11">
        <v>0</v>
      </c>
      <c r="Q5411" s="11">
        <v>2016031426</v>
      </c>
      <c r="R5411" s="11">
        <v>26</v>
      </c>
    </row>
    <row r="5412" spans="1:18">
      <c r="A5412" t="str">
        <f t="shared" si="84"/>
        <v>26-2016031426-16_11_38</v>
      </c>
      <c r="B5412" s="11" t="s">
        <v>4343</v>
      </c>
      <c r="C5412" s="11">
        <v>0</v>
      </c>
      <c r="D5412" s="11">
        <v>0</v>
      </c>
      <c r="E5412" s="11">
        <v>0</v>
      </c>
      <c r="F5412" s="11">
        <v>0</v>
      </c>
      <c r="G5412" s="11">
        <v>0</v>
      </c>
      <c r="H5412" s="11">
        <v>0</v>
      </c>
      <c r="I5412" s="11">
        <v>0</v>
      </c>
      <c r="J5412" s="11">
        <v>0</v>
      </c>
      <c r="K5412" s="11">
        <v>0</v>
      </c>
      <c r="L5412" s="11">
        <v>0</v>
      </c>
      <c r="M5412" s="11">
        <v>0</v>
      </c>
      <c r="N5412" s="11">
        <v>1</v>
      </c>
      <c r="O5412" s="11">
        <v>0</v>
      </c>
      <c r="P5412" s="11">
        <v>0</v>
      </c>
      <c r="Q5412" s="11">
        <v>2016031426</v>
      </c>
      <c r="R5412" s="11">
        <v>26</v>
      </c>
    </row>
    <row r="5413" spans="1:18">
      <c r="A5413" t="str">
        <f t="shared" si="84"/>
        <v>26-2016031426-16_16_38</v>
      </c>
      <c r="B5413" s="11" t="s">
        <v>4344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1</v>
      </c>
      <c r="N5413" s="11">
        <v>0</v>
      </c>
      <c r="O5413" s="11">
        <v>0</v>
      </c>
      <c r="P5413" s="11">
        <v>1</v>
      </c>
      <c r="Q5413" s="11">
        <v>2016031426</v>
      </c>
      <c r="R5413" s="11">
        <v>26</v>
      </c>
    </row>
    <row r="5414" spans="1:18">
      <c r="A5414" t="str">
        <f t="shared" si="84"/>
        <v>26-2016031426-16_21_37</v>
      </c>
      <c r="B5414" s="11" t="s">
        <v>4345</v>
      </c>
      <c r="C5414" s="11">
        <v>0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1</v>
      </c>
      <c r="N5414" s="11">
        <v>0</v>
      </c>
      <c r="O5414" s="11">
        <v>0</v>
      </c>
      <c r="P5414" s="11">
        <v>1</v>
      </c>
      <c r="Q5414" s="11">
        <v>2016031426</v>
      </c>
      <c r="R5414" s="11">
        <v>26</v>
      </c>
    </row>
    <row r="5415" spans="1:18">
      <c r="A5415" t="str">
        <f t="shared" si="84"/>
        <v>26-2016031426-16_26_37</v>
      </c>
      <c r="B5415" s="11" t="s">
        <v>4346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1</v>
      </c>
      <c r="N5415" s="11">
        <v>0</v>
      </c>
      <c r="O5415" s="11">
        <v>0</v>
      </c>
      <c r="P5415" s="11">
        <v>1</v>
      </c>
      <c r="Q5415" s="11">
        <v>2016031426</v>
      </c>
      <c r="R5415" s="11">
        <v>26</v>
      </c>
    </row>
    <row r="5416" spans="1:18">
      <c r="A5416" t="str">
        <f t="shared" si="84"/>
        <v>26-2016031426-16_31_37</v>
      </c>
      <c r="B5416" s="11" t="s">
        <v>4347</v>
      </c>
      <c r="C5416" s="11">
        <v>0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1</v>
      </c>
      <c r="N5416" s="11">
        <v>0</v>
      </c>
      <c r="O5416" s="11">
        <v>0</v>
      </c>
      <c r="P5416" s="11">
        <v>1</v>
      </c>
      <c r="Q5416" s="11">
        <v>2016031426</v>
      </c>
      <c r="R5416" s="11">
        <v>26</v>
      </c>
    </row>
    <row r="5417" spans="1:18">
      <c r="A5417" t="str">
        <f t="shared" si="84"/>
        <v>26-2016031426-16_36_37</v>
      </c>
      <c r="B5417" s="11" t="s">
        <v>4348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1</v>
      </c>
      <c r="O5417" s="11">
        <v>0</v>
      </c>
      <c r="P5417" s="11">
        <v>0</v>
      </c>
      <c r="Q5417" s="11">
        <v>2016031426</v>
      </c>
      <c r="R5417" s="11">
        <v>26</v>
      </c>
    </row>
    <row r="5418" spans="1:18">
      <c r="A5418" t="str">
        <f t="shared" si="84"/>
        <v>26-2016031426-16_41_37</v>
      </c>
      <c r="B5418" s="11" t="s">
        <v>4349</v>
      </c>
      <c r="C5418" s="11">
        <v>0</v>
      </c>
      <c r="D5418" s="11">
        <v>0</v>
      </c>
      <c r="E5418" s="11">
        <v>0</v>
      </c>
      <c r="F5418" s="11">
        <v>0</v>
      </c>
      <c r="G5418" s="11">
        <v>0</v>
      </c>
      <c r="H5418" s="11">
        <v>0</v>
      </c>
      <c r="I5418" s="11">
        <v>0</v>
      </c>
      <c r="J5418" s="11">
        <v>0</v>
      </c>
      <c r="K5418" s="11">
        <v>0</v>
      </c>
      <c r="L5418" s="11">
        <v>0</v>
      </c>
      <c r="M5418" s="11">
        <v>0</v>
      </c>
      <c r="N5418" s="11">
        <v>1</v>
      </c>
      <c r="O5418" s="11">
        <v>0</v>
      </c>
      <c r="P5418" s="11">
        <v>0</v>
      </c>
      <c r="Q5418" s="11">
        <v>2016031426</v>
      </c>
      <c r="R5418" s="11">
        <v>26</v>
      </c>
    </row>
    <row r="5419" spans="1:18">
      <c r="A5419" t="str">
        <f t="shared" si="84"/>
        <v>26-2016031426-16_46_37</v>
      </c>
      <c r="B5419" s="11" t="s">
        <v>4350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1</v>
      </c>
      <c r="O5419" s="11">
        <v>0</v>
      </c>
      <c r="P5419" s="11">
        <v>0</v>
      </c>
      <c r="Q5419" s="11">
        <v>2016031426</v>
      </c>
      <c r="R5419" s="11">
        <v>26</v>
      </c>
    </row>
    <row r="5420" spans="1:18">
      <c r="A5420" t="str">
        <f t="shared" si="84"/>
        <v>26-2016031426-16_50_13</v>
      </c>
      <c r="B5420" s="11" t="s">
        <v>4351</v>
      </c>
      <c r="C5420" s="11">
        <v>0</v>
      </c>
      <c r="D5420" s="11">
        <v>0</v>
      </c>
      <c r="E5420" s="11">
        <v>0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1</v>
      </c>
      <c r="N5420" s="11">
        <v>0</v>
      </c>
      <c r="O5420" s="11">
        <v>0</v>
      </c>
      <c r="P5420" s="11">
        <v>1</v>
      </c>
      <c r="Q5420" s="11">
        <v>2016031426</v>
      </c>
      <c r="R5420" s="11">
        <v>26</v>
      </c>
    </row>
    <row r="5421" spans="1:18">
      <c r="A5421" t="str">
        <f t="shared" si="84"/>
        <v>26-2016031426-16_55_13</v>
      </c>
      <c r="B5421" s="11" t="s">
        <v>4352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1</v>
      </c>
      <c r="N5421" s="11">
        <v>0</v>
      </c>
      <c r="O5421" s="11">
        <v>0</v>
      </c>
      <c r="P5421" s="11">
        <v>1</v>
      </c>
      <c r="Q5421" s="11">
        <v>2016031426</v>
      </c>
      <c r="R5421" s="11">
        <v>26</v>
      </c>
    </row>
    <row r="5422" spans="1:18">
      <c r="A5422" t="str">
        <f t="shared" si="84"/>
        <v>26-2016031426-17_00_13</v>
      </c>
      <c r="B5422" s="11" t="s">
        <v>4353</v>
      </c>
      <c r="C5422" s="11">
        <v>0</v>
      </c>
      <c r="D5422" s="11">
        <v>0</v>
      </c>
      <c r="E5422" s="11">
        <v>0</v>
      </c>
      <c r="F5422" s="11">
        <v>0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1">
        <v>1</v>
      </c>
      <c r="O5422" s="11">
        <v>0</v>
      </c>
      <c r="P5422" s="11">
        <v>0</v>
      </c>
      <c r="Q5422" s="11">
        <v>2016031426</v>
      </c>
      <c r="R5422" s="11">
        <v>26</v>
      </c>
    </row>
    <row r="5423" spans="1:18">
      <c r="A5423" t="str">
        <f t="shared" si="84"/>
        <v>26-2016031426-17_05_13</v>
      </c>
      <c r="B5423" s="11" t="s">
        <v>4354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1</v>
      </c>
      <c r="N5423" s="11">
        <v>0</v>
      </c>
      <c r="O5423" s="11">
        <v>0</v>
      </c>
      <c r="P5423" s="11">
        <v>1</v>
      </c>
      <c r="Q5423" s="11">
        <v>2016031426</v>
      </c>
      <c r="R5423" s="11">
        <v>26</v>
      </c>
    </row>
    <row r="5424" spans="1:18">
      <c r="A5424" t="str">
        <f t="shared" si="84"/>
        <v>26-2016031426-17_10_13</v>
      </c>
      <c r="B5424" s="11" t="s">
        <v>4355</v>
      </c>
      <c r="C5424" s="11">
        <v>0</v>
      </c>
      <c r="D5424" s="11">
        <v>0</v>
      </c>
      <c r="E5424" s="11">
        <v>0</v>
      </c>
      <c r="F5424" s="11">
        <v>0</v>
      </c>
      <c r="G5424" s="11">
        <v>0</v>
      </c>
      <c r="H5424" s="11">
        <v>0</v>
      </c>
      <c r="I5424" s="11">
        <v>0</v>
      </c>
      <c r="J5424" s="11">
        <v>0</v>
      </c>
      <c r="K5424" s="11">
        <v>0</v>
      </c>
      <c r="L5424" s="11">
        <v>0</v>
      </c>
      <c r="M5424" s="11">
        <v>1</v>
      </c>
      <c r="N5424" s="11">
        <v>0</v>
      </c>
      <c r="O5424" s="11">
        <v>0</v>
      </c>
      <c r="P5424" s="11">
        <v>1</v>
      </c>
      <c r="Q5424" s="11">
        <v>2016031426</v>
      </c>
      <c r="R5424" s="11">
        <v>26</v>
      </c>
    </row>
    <row r="5425" spans="1:18">
      <c r="A5425" t="str">
        <f t="shared" si="84"/>
        <v>26-2016031426-17_15_13</v>
      </c>
      <c r="B5425" s="11" t="s">
        <v>4356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1</v>
      </c>
      <c r="O5425" s="11">
        <v>0</v>
      </c>
      <c r="P5425" s="11">
        <v>0</v>
      </c>
      <c r="Q5425" s="11">
        <v>2016031426</v>
      </c>
      <c r="R5425" s="11">
        <v>26</v>
      </c>
    </row>
    <row r="5426" spans="1:18">
      <c r="A5426" t="str">
        <f t="shared" si="84"/>
        <v>26-2016031426-17_20_12</v>
      </c>
      <c r="B5426" s="11" t="s">
        <v>4357</v>
      </c>
      <c r="C5426" s="11">
        <v>0</v>
      </c>
      <c r="D5426" s="11">
        <v>0</v>
      </c>
      <c r="E5426" s="11">
        <v>0</v>
      </c>
      <c r="F5426" s="11">
        <v>0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1</v>
      </c>
      <c r="N5426" s="11">
        <v>0</v>
      </c>
      <c r="O5426" s="11">
        <v>0</v>
      </c>
      <c r="P5426" s="11">
        <v>1</v>
      </c>
      <c r="Q5426" s="11">
        <v>2016031426</v>
      </c>
      <c r="R5426" s="11">
        <v>26</v>
      </c>
    </row>
    <row r="5427" spans="1:18">
      <c r="A5427" t="str">
        <f t="shared" si="84"/>
        <v>26-2016031426-17_25_12</v>
      </c>
      <c r="B5427" s="11" t="s">
        <v>4358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1</v>
      </c>
      <c r="O5427" s="11">
        <v>0</v>
      </c>
      <c r="P5427" s="11">
        <v>0</v>
      </c>
      <c r="Q5427" s="11">
        <v>2016031426</v>
      </c>
      <c r="R5427" s="11">
        <v>26</v>
      </c>
    </row>
    <row r="5428" spans="1:18">
      <c r="A5428" t="str">
        <f t="shared" si="84"/>
        <v>26-2016031426-17_30_12</v>
      </c>
      <c r="B5428" s="11" t="s">
        <v>4359</v>
      </c>
      <c r="C5428" s="11">
        <v>0</v>
      </c>
      <c r="D5428" s="11">
        <v>0</v>
      </c>
      <c r="E5428" s="11">
        <v>0</v>
      </c>
      <c r="F5428" s="11">
        <v>0</v>
      </c>
      <c r="G5428" s="11">
        <v>0</v>
      </c>
      <c r="H5428" s="11">
        <v>0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1">
        <v>1</v>
      </c>
      <c r="O5428" s="11">
        <v>0</v>
      </c>
      <c r="P5428" s="11">
        <v>0</v>
      </c>
      <c r="Q5428" s="11">
        <v>2016031426</v>
      </c>
      <c r="R5428" s="11">
        <v>26</v>
      </c>
    </row>
    <row r="5429" spans="1:18">
      <c r="A5429" t="str">
        <f t="shared" si="84"/>
        <v>26-2016031426-17_35_12</v>
      </c>
      <c r="B5429" s="11" t="s">
        <v>4360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1</v>
      </c>
      <c r="N5429" s="11">
        <v>0</v>
      </c>
      <c r="O5429" s="11">
        <v>0</v>
      </c>
      <c r="P5429" s="11">
        <v>1</v>
      </c>
      <c r="Q5429" s="11">
        <v>2016031426</v>
      </c>
      <c r="R5429" s="11">
        <v>26</v>
      </c>
    </row>
    <row r="5430" spans="1:18">
      <c r="A5430" t="str">
        <f t="shared" si="84"/>
        <v>26-2016031426-17_40_12</v>
      </c>
      <c r="B5430" s="11" t="s">
        <v>4361</v>
      </c>
      <c r="C5430" s="11">
        <v>0</v>
      </c>
      <c r="D5430" s="11">
        <v>0</v>
      </c>
      <c r="E5430" s="11">
        <v>0</v>
      </c>
      <c r="F5430" s="11">
        <v>0</v>
      </c>
      <c r="G5430" s="11">
        <v>0</v>
      </c>
      <c r="H5430" s="11">
        <v>0</v>
      </c>
      <c r="I5430" s="11">
        <v>0</v>
      </c>
      <c r="J5430" s="11">
        <v>0</v>
      </c>
      <c r="K5430" s="11">
        <v>0</v>
      </c>
      <c r="L5430" s="11">
        <v>0</v>
      </c>
      <c r="M5430" s="11">
        <v>0</v>
      </c>
      <c r="N5430" s="11">
        <v>1</v>
      </c>
      <c r="O5430" s="11">
        <v>0</v>
      </c>
      <c r="P5430" s="11">
        <v>0</v>
      </c>
      <c r="Q5430" s="11">
        <v>2016031426</v>
      </c>
      <c r="R5430" s="11">
        <v>26</v>
      </c>
    </row>
    <row r="5431" spans="1:18">
      <c r="A5431" t="str">
        <f t="shared" si="84"/>
        <v>26-2016031426-17_45_12</v>
      </c>
      <c r="B5431" s="11" t="s">
        <v>4362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1</v>
      </c>
      <c r="N5431" s="11">
        <v>0</v>
      </c>
      <c r="O5431" s="11">
        <v>0</v>
      </c>
      <c r="P5431" s="11">
        <v>1</v>
      </c>
      <c r="Q5431" s="11">
        <v>2016031426</v>
      </c>
      <c r="R5431" s="11">
        <v>26</v>
      </c>
    </row>
    <row r="5432" spans="1:18">
      <c r="A5432" t="str">
        <f t="shared" si="84"/>
        <v>26-2016031426-17_50_11</v>
      </c>
      <c r="B5432" s="11" t="s">
        <v>4363</v>
      </c>
      <c r="C5432" s="11">
        <v>0</v>
      </c>
      <c r="D5432" s="11">
        <v>0</v>
      </c>
      <c r="E5432" s="11">
        <v>0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0</v>
      </c>
      <c r="M5432" s="11">
        <v>0</v>
      </c>
      <c r="N5432" s="11">
        <v>1</v>
      </c>
      <c r="O5432" s="11">
        <v>0</v>
      </c>
      <c r="P5432" s="11">
        <v>0</v>
      </c>
      <c r="Q5432" s="11">
        <v>2016031426</v>
      </c>
      <c r="R5432" s="11">
        <v>26</v>
      </c>
    </row>
    <row r="5433" spans="1:18">
      <c r="A5433" t="str">
        <f t="shared" si="84"/>
        <v>26-2016031426-17_55_11</v>
      </c>
      <c r="B5433" s="11" t="s">
        <v>4364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1</v>
      </c>
      <c r="O5433" s="11">
        <v>0</v>
      </c>
      <c r="P5433" s="11">
        <v>0</v>
      </c>
      <c r="Q5433" s="11">
        <v>2016031426</v>
      </c>
      <c r="R5433" s="11">
        <v>26</v>
      </c>
    </row>
    <row r="5434" spans="1:18">
      <c r="A5434" t="str">
        <f t="shared" si="84"/>
        <v>26-2016031426-18_00_11</v>
      </c>
      <c r="B5434" s="11" t="s">
        <v>4365</v>
      </c>
      <c r="C5434" s="11">
        <v>0</v>
      </c>
      <c r="D5434" s="11">
        <v>0</v>
      </c>
      <c r="E5434" s="11">
        <v>0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1">
        <v>1</v>
      </c>
      <c r="O5434" s="11">
        <v>0</v>
      </c>
      <c r="P5434" s="11">
        <v>0</v>
      </c>
      <c r="Q5434" s="11">
        <v>2016031426</v>
      </c>
      <c r="R5434" s="11">
        <v>26</v>
      </c>
    </row>
    <row r="5435" spans="1:18">
      <c r="A5435" t="str">
        <f t="shared" si="84"/>
        <v>26-2016031426-18_05_11</v>
      </c>
      <c r="B5435" s="11" t="s">
        <v>4366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1</v>
      </c>
      <c r="O5435" s="11">
        <v>0</v>
      </c>
      <c r="P5435" s="11">
        <v>0</v>
      </c>
      <c r="Q5435" s="11">
        <v>2016031426</v>
      </c>
      <c r="R5435" s="11">
        <v>26</v>
      </c>
    </row>
    <row r="5436" spans="1:18">
      <c r="A5436" t="str">
        <f t="shared" si="84"/>
        <v>26-2016031426-18_10_11</v>
      </c>
      <c r="B5436" s="11" t="s">
        <v>4367</v>
      </c>
      <c r="C5436" s="11">
        <v>0</v>
      </c>
      <c r="D5436" s="11">
        <v>0</v>
      </c>
      <c r="E5436" s="11">
        <v>0</v>
      </c>
      <c r="F5436" s="11">
        <v>0</v>
      </c>
      <c r="G5436" s="11">
        <v>0</v>
      </c>
      <c r="H5436" s="11">
        <v>0</v>
      </c>
      <c r="I5436" s="11">
        <v>0</v>
      </c>
      <c r="J5436" s="11">
        <v>0</v>
      </c>
      <c r="K5436" s="11">
        <v>0</v>
      </c>
      <c r="L5436" s="11">
        <v>0</v>
      </c>
      <c r="M5436" s="11">
        <v>0</v>
      </c>
      <c r="N5436" s="11">
        <v>1</v>
      </c>
      <c r="O5436" s="11">
        <v>0</v>
      </c>
      <c r="P5436" s="11">
        <v>0</v>
      </c>
      <c r="Q5436" s="11">
        <v>2016031426</v>
      </c>
      <c r="R5436" s="11">
        <v>26</v>
      </c>
    </row>
    <row r="5437" spans="1:18">
      <c r="A5437" t="str">
        <f t="shared" si="84"/>
        <v>26-2016031426-18_15_10</v>
      </c>
      <c r="B5437" s="11" t="s">
        <v>4368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1</v>
      </c>
      <c r="O5437" s="11">
        <v>0</v>
      </c>
      <c r="P5437" s="11">
        <v>0</v>
      </c>
      <c r="Q5437" s="11">
        <v>2016031426</v>
      </c>
      <c r="R5437" s="11">
        <v>26</v>
      </c>
    </row>
    <row r="5438" spans="1:18">
      <c r="A5438" t="str">
        <f t="shared" si="84"/>
        <v>26-2016031426-18_20_10</v>
      </c>
      <c r="B5438" s="11" t="s">
        <v>4369</v>
      </c>
      <c r="C5438" s="11">
        <v>0</v>
      </c>
      <c r="D5438" s="11">
        <v>0</v>
      </c>
      <c r="E5438" s="11">
        <v>0</v>
      </c>
      <c r="F5438" s="11">
        <v>0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1">
        <v>1</v>
      </c>
      <c r="O5438" s="11">
        <v>0</v>
      </c>
      <c r="P5438" s="11">
        <v>0</v>
      </c>
      <c r="Q5438" s="11">
        <v>2016031426</v>
      </c>
      <c r="R5438" s="11">
        <v>26</v>
      </c>
    </row>
    <row r="5439" spans="1:18">
      <c r="A5439" t="str">
        <f t="shared" si="84"/>
        <v>26-2016031426-18_25_10</v>
      </c>
      <c r="B5439" s="11" t="s">
        <v>4370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1</v>
      </c>
      <c r="N5439" s="11">
        <v>0</v>
      </c>
      <c r="O5439" s="11">
        <v>0</v>
      </c>
      <c r="P5439" s="11">
        <v>1</v>
      </c>
      <c r="Q5439" s="11">
        <v>2016031426</v>
      </c>
      <c r="R5439" s="11">
        <v>26</v>
      </c>
    </row>
    <row r="5440" spans="1:18">
      <c r="A5440" t="str">
        <f t="shared" si="84"/>
        <v>26-2016031426-18_30_10</v>
      </c>
      <c r="B5440" s="11" t="s">
        <v>4371</v>
      </c>
      <c r="C5440" s="11">
        <v>0</v>
      </c>
      <c r="D5440" s="11">
        <v>0</v>
      </c>
      <c r="E5440" s="11">
        <v>0</v>
      </c>
      <c r="F5440" s="11">
        <v>0</v>
      </c>
      <c r="G5440" s="11">
        <v>0</v>
      </c>
      <c r="H5440" s="11">
        <v>0</v>
      </c>
      <c r="I5440" s="11">
        <v>0</v>
      </c>
      <c r="J5440" s="11">
        <v>0</v>
      </c>
      <c r="K5440" s="11">
        <v>0</v>
      </c>
      <c r="L5440" s="11">
        <v>0</v>
      </c>
      <c r="M5440" s="11">
        <v>1</v>
      </c>
      <c r="N5440" s="11">
        <v>0</v>
      </c>
      <c r="O5440" s="11">
        <v>0</v>
      </c>
      <c r="P5440" s="11">
        <v>1</v>
      </c>
      <c r="Q5440" s="11">
        <v>2016031426</v>
      </c>
      <c r="R5440" s="11">
        <v>26</v>
      </c>
    </row>
    <row r="5441" spans="1:18">
      <c r="A5441" t="str">
        <f t="shared" si="84"/>
        <v>26-2016031426-18_35_10</v>
      </c>
      <c r="B5441" s="11" t="s">
        <v>4372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1</v>
      </c>
      <c r="O5441" s="11">
        <v>0</v>
      </c>
      <c r="P5441" s="11">
        <v>0</v>
      </c>
      <c r="Q5441" s="11">
        <v>2016031426</v>
      </c>
      <c r="R5441" s="11">
        <v>26</v>
      </c>
    </row>
    <row r="5442" spans="1:18">
      <c r="A5442" t="str">
        <f t="shared" ref="A5442:A5490" si="85">R5442&amp;"-"&amp;Q5442&amp;"-"&amp;B5442</f>
        <v>26-2016031426-18_40_10</v>
      </c>
      <c r="B5442" s="11" t="s">
        <v>4373</v>
      </c>
      <c r="C5442" s="11">
        <v>0</v>
      </c>
      <c r="D5442" s="11">
        <v>0</v>
      </c>
      <c r="E5442" s="11">
        <v>0</v>
      </c>
      <c r="F5442" s="11">
        <v>0</v>
      </c>
      <c r="G5442" s="11"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0</v>
      </c>
      <c r="M5442" s="11">
        <v>1</v>
      </c>
      <c r="N5442" s="11">
        <v>0</v>
      </c>
      <c r="O5442" s="11">
        <v>0</v>
      </c>
      <c r="P5442" s="11">
        <v>1</v>
      </c>
      <c r="Q5442" s="11">
        <v>2016031426</v>
      </c>
      <c r="R5442" s="11">
        <v>26</v>
      </c>
    </row>
    <row r="5443" spans="1:18">
      <c r="A5443" t="str">
        <f t="shared" si="85"/>
        <v>26-2016031426-18_45_09</v>
      </c>
      <c r="B5443" s="11" t="s">
        <v>4374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1</v>
      </c>
      <c r="N5443" s="11">
        <v>0</v>
      </c>
      <c r="O5443" s="11">
        <v>0</v>
      </c>
      <c r="P5443" s="11">
        <v>1</v>
      </c>
      <c r="Q5443" s="11">
        <v>2016031426</v>
      </c>
      <c r="R5443" s="11">
        <v>26</v>
      </c>
    </row>
    <row r="5444" spans="1:18">
      <c r="A5444" t="str">
        <f t="shared" si="85"/>
        <v>26-2016031426-18_50_09</v>
      </c>
      <c r="B5444" s="11" t="s">
        <v>4375</v>
      </c>
      <c r="C5444" s="11">
        <v>0</v>
      </c>
      <c r="D5444" s="11">
        <v>0</v>
      </c>
      <c r="E5444" s="11">
        <v>0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>
        <v>1</v>
      </c>
      <c r="O5444" s="11">
        <v>0</v>
      </c>
      <c r="P5444" s="11">
        <v>0</v>
      </c>
      <c r="Q5444" s="11">
        <v>2016031426</v>
      </c>
      <c r="R5444" s="11">
        <v>26</v>
      </c>
    </row>
    <row r="5445" spans="1:18">
      <c r="A5445" t="str">
        <f t="shared" si="85"/>
        <v>26-2016031426-18_55_09</v>
      </c>
      <c r="B5445" s="11" t="s">
        <v>4376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1</v>
      </c>
      <c r="O5445" s="11">
        <v>0</v>
      </c>
      <c r="P5445" s="11">
        <v>0</v>
      </c>
      <c r="Q5445" s="11">
        <v>2016031426</v>
      </c>
      <c r="R5445" s="11">
        <v>26</v>
      </c>
    </row>
    <row r="5446" spans="1:18">
      <c r="A5446" t="str">
        <f t="shared" si="85"/>
        <v>26-2016031426-19_00_09</v>
      </c>
      <c r="B5446" s="11" t="s">
        <v>4377</v>
      </c>
      <c r="C5446" s="11">
        <v>0</v>
      </c>
      <c r="D5446" s="11">
        <v>0</v>
      </c>
      <c r="E5446" s="11">
        <v>0</v>
      </c>
      <c r="F5446" s="11">
        <v>0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1</v>
      </c>
      <c r="O5446" s="11">
        <v>0</v>
      </c>
      <c r="P5446" s="11">
        <v>0</v>
      </c>
      <c r="Q5446" s="11">
        <v>2016031426</v>
      </c>
      <c r="R5446" s="11">
        <v>26</v>
      </c>
    </row>
    <row r="5447" spans="1:18">
      <c r="A5447" t="str">
        <f t="shared" si="85"/>
        <v>26-2016031426-19_05_09</v>
      </c>
      <c r="B5447" s="11" t="s">
        <v>4378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1</v>
      </c>
      <c r="O5447" s="11">
        <v>0</v>
      </c>
      <c r="P5447" s="11">
        <v>0</v>
      </c>
      <c r="Q5447" s="11">
        <v>2016031426</v>
      </c>
      <c r="R5447" s="11">
        <v>26</v>
      </c>
    </row>
    <row r="5448" spans="1:18">
      <c r="A5448" t="str">
        <f t="shared" si="85"/>
        <v>26-2016031426-19_10_09</v>
      </c>
      <c r="B5448" s="11" t="s">
        <v>4379</v>
      </c>
      <c r="C5448" s="11">
        <v>0</v>
      </c>
      <c r="D5448" s="11">
        <v>0</v>
      </c>
      <c r="E5448" s="11">
        <v>0</v>
      </c>
      <c r="F5448" s="11">
        <v>0</v>
      </c>
      <c r="G5448" s="11">
        <v>0</v>
      </c>
      <c r="H5448" s="11">
        <v>0</v>
      </c>
      <c r="I5448" s="11">
        <v>0</v>
      </c>
      <c r="J5448" s="11">
        <v>0</v>
      </c>
      <c r="K5448" s="11">
        <v>0</v>
      </c>
      <c r="L5448" s="11">
        <v>0</v>
      </c>
      <c r="M5448" s="11">
        <v>0</v>
      </c>
      <c r="N5448" s="11">
        <v>1</v>
      </c>
      <c r="O5448" s="11">
        <v>0</v>
      </c>
      <c r="P5448" s="11">
        <v>0</v>
      </c>
      <c r="Q5448" s="11">
        <v>2016031426</v>
      </c>
      <c r="R5448" s="11">
        <v>26</v>
      </c>
    </row>
    <row r="5449" spans="1:18">
      <c r="A5449" t="str">
        <f t="shared" si="85"/>
        <v>26-2016031426-19_15_09</v>
      </c>
      <c r="B5449" s="11" t="s">
        <v>4380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1</v>
      </c>
      <c r="O5449" s="11">
        <v>0</v>
      </c>
      <c r="P5449" s="11">
        <v>0</v>
      </c>
      <c r="Q5449" s="11">
        <v>2016031426</v>
      </c>
      <c r="R5449" s="11">
        <v>26</v>
      </c>
    </row>
    <row r="5450" spans="1:18">
      <c r="A5450" t="str">
        <f t="shared" si="85"/>
        <v>26-2016031426-19_20_08</v>
      </c>
      <c r="B5450" s="11" t="s">
        <v>4381</v>
      </c>
      <c r="C5450" s="11">
        <v>0</v>
      </c>
      <c r="D5450" s="11">
        <v>0</v>
      </c>
      <c r="E5450" s="11">
        <v>0</v>
      </c>
      <c r="F5450" s="11">
        <v>0</v>
      </c>
      <c r="G5450" s="11">
        <v>0</v>
      </c>
      <c r="H5450" s="11">
        <v>0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1">
        <v>1</v>
      </c>
      <c r="O5450" s="11">
        <v>0</v>
      </c>
      <c r="P5450" s="11">
        <v>0</v>
      </c>
      <c r="Q5450" s="11">
        <v>2016031426</v>
      </c>
      <c r="R5450" s="11">
        <v>26</v>
      </c>
    </row>
    <row r="5451" spans="1:18">
      <c r="A5451" t="str">
        <f t="shared" si="85"/>
        <v>26-2016031426-19_25_08</v>
      </c>
      <c r="B5451" s="11" t="s">
        <v>4382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1</v>
      </c>
      <c r="O5451" s="11">
        <v>0</v>
      </c>
      <c r="P5451" s="11">
        <v>0</v>
      </c>
      <c r="Q5451" s="11">
        <v>2016031426</v>
      </c>
      <c r="R5451" s="11">
        <v>26</v>
      </c>
    </row>
    <row r="5452" spans="1:18">
      <c r="A5452" t="str">
        <f t="shared" si="85"/>
        <v>26-2016031426-19_30_08</v>
      </c>
      <c r="B5452" s="11" t="s">
        <v>4383</v>
      </c>
      <c r="C5452" s="11">
        <v>0</v>
      </c>
      <c r="D5452" s="11">
        <v>0</v>
      </c>
      <c r="E5452" s="11">
        <v>0</v>
      </c>
      <c r="F5452" s="11">
        <v>0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1">
        <v>1</v>
      </c>
      <c r="O5452" s="11">
        <v>0</v>
      </c>
      <c r="P5452" s="11">
        <v>0</v>
      </c>
      <c r="Q5452" s="11">
        <v>2016031426</v>
      </c>
      <c r="R5452" s="11">
        <v>26</v>
      </c>
    </row>
    <row r="5453" spans="1:18">
      <c r="A5453" t="str">
        <f t="shared" si="85"/>
        <v>26-2016031426-19_35_08</v>
      </c>
      <c r="B5453" s="11" t="s">
        <v>4384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1</v>
      </c>
      <c r="N5453" s="11">
        <v>0</v>
      </c>
      <c r="O5453" s="11">
        <v>0</v>
      </c>
      <c r="P5453" s="11">
        <v>1</v>
      </c>
      <c r="Q5453" s="11">
        <v>2016031426</v>
      </c>
      <c r="R5453" s="11">
        <v>26</v>
      </c>
    </row>
    <row r="5454" spans="1:18">
      <c r="A5454" t="str">
        <f t="shared" si="85"/>
        <v>26-2016031426-19_40_08</v>
      </c>
      <c r="B5454" s="11" t="s">
        <v>4385</v>
      </c>
      <c r="C5454" s="11">
        <v>0</v>
      </c>
      <c r="D5454" s="11">
        <v>0</v>
      </c>
      <c r="E5454" s="11">
        <v>0</v>
      </c>
      <c r="F5454" s="11">
        <v>0</v>
      </c>
      <c r="G5454" s="11">
        <v>0</v>
      </c>
      <c r="H5454" s="11">
        <v>0</v>
      </c>
      <c r="I5454" s="11">
        <v>0</v>
      </c>
      <c r="J5454" s="11">
        <v>0</v>
      </c>
      <c r="K5454" s="11">
        <v>0</v>
      </c>
      <c r="L5454" s="11">
        <v>0</v>
      </c>
      <c r="M5454" s="11">
        <v>0</v>
      </c>
      <c r="N5454" s="11">
        <v>1</v>
      </c>
      <c r="O5454" s="11">
        <v>0</v>
      </c>
      <c r="P5454" s="11">
        <v>0</v>
      </c>
      <c r="Q5454" s="11">
        <v>2016031426</v>
      </c>
      <c r="R5454" s="11">
        <v>26</v>
      </c>
    </row>
    <row r="5455" spans="1:18">
      <c r="A5455" t="str">
        <f t="shared" si="85"/>
        <v>26-2016031426-19_45_08</v>
      </c>
      <c r="B5455" s="11" t="s">
        <v>4386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1</v>
      </c>
      <c r="O5455" s="11">
        <v>0</v>
      </c>
      <c r="P5455" s="11">
        <v>0</v>
      </c>
      <c r="Q5455" s="11">
        <v>2016031426</v>
      </c>
      <c r="R5455" s="11">
        <v>26</v>
      </c>
    </row>
    <row r="5456" spans="1:18">
      <c r="A5456" t="str">
        <f t="shared" si="85"/>
        <v>26-2016031426-19_50_07</v>
      </c>
      <c r="B5456" s="11" t="s">
        <v>4387</v>
      </c>
      <c r="C5456" s="11">
        <v>0</v>
      </c>
      <c r="D5456" s="11">
        <v>0</v>
      </c>
      <c r="E5456" s="11">
        <v>0</v>
      </c>
      <c r="F5456" s="11">
        <v>0</v>
      </c>
      <c r="G5456" s="11">
        <v>0</v>
      </c>
      <c r="H5456" s="11">
        <v>0</v>
      </c>
      <c r="I5456" s="11">
        <v>0</v>
      </c>
      <c r="J5456" s="11">
        <v>0</v>
      </c>
      <c r="K5456" s="11">
        <v>0</v>
      </c>
      <c r="L5456" s="11">
        <v>0</v>
      </c>
      <c r="M5456" s="11">
        <v>1</v>
      </c>
      <c r="N5456" s="11">
        <v>0</v>
      </c>
      <c r="O5456" s="11">
        <v>0</v>
      </c>
      <c r="P5456" s="11">
        <v>1</v>
      </c>
      <c r="Q5456" s="11">
        <v>2016031426</v>
      </c>
      <c r="R5456" s="11">
        <v>26</v>
      </c>
    </row>
    <row r="5457" spans="1:18">
      <c r="A5457" t="str">
        <f t="shared" si="85"/>
        <v>26-2016031426-19_55_07</v>
      </c>
      <c r="B5457" s="11" t="s">
        <v>4388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1</v>
      </c>
      <c r="N5457" s="11">
        <v>0</v>
      </c>
      <c r="O5457" s="11">
        <v>0</v>
      </c>
      <c r="P5457" s="11">
        <v>1</v>
      </c>
      <c r="Q5457" s="11">
        <v>2016031426</v>
      </c>
      <c r="R5457" s="11">
        <v>26</v>
      </c>
    </row>
    <row r="5458" spans="1:18">
      <c r="A5458" t="str">
        <f t="shared" si="85"/>
        <v>26-2016031426-20_00_07</v>
      </c>
      <c r="B5458" s="11" t="s">
        <v>4389</v>
      </c>
      <c r="C5458" s="11">
        <v>0</v>
      </c>
      <c r="D5458" s="11">
        <v>0</v>
      </c>
      <c r="E5458" s="11">
        <v>0</v>
      </c>
      <c r="F5458" s="11">
        <v>0</v>
      </c>
      <c r="G5458" s="11">
        <v>0</v>
      </c>
      <c r="H5458" s="11">
        <v>0</v>
      </c>
      <c r="I5458" s="11">
        <v>0</v>
      </c>
      <c r="J5458" s="11">
        <v>0</v>
      </c>
      <c r="K5458" s="11">
        <v>0</v>
      </c>
      <c r="L5458" s="11">
        <v>0</v>
      </c>
      <c r="M5458" s="11">
        <v>1</v>
      </c>
      <c r="N5458" s="11">
        <v>0</v>
      </c>
      <c r="O5458" s="11">
        <v>0</v>
      </c>
      <c r="P5458" s="11">
        <v>1</v>
      </c>
      <c r="Q5458" s="11">
        <v>2016031426</v>
      </c>
      <c r="R5458" s="11">
        <v>26</v>
      </c>
    </row>
    <row r="5459" spans="1:18">
      <c r="A5459" t="str">
        <f t="shared" si="85"/>
        <v>26-2016031426-20_05_07</v>
      </c>
      <c r="B5459" s="11" t="s">
        <v>4390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1</v>
      </c>
      <c r="O5459" s="11">
        <v>0</v>
      </c>
      <c r="P5459" s="11">
        <v>0</v>
      </c>
      <c r="Q5459" s="11">
        <v>2016031426</v>
      </c>
      <c r="R5459" s="11">
        <v>26</v>
      </c>
    </row>
    <row r="5460" spans="1:18">
      <c r="A5460" t="str">
        <f t="shared" si="85"/>
        <v>26-2016031426-20_10_07</v>
      </c>
      <c r="B5460" s="11" t="s">
        <v>4391</v>
      </c>
      <c r="C5460" s="11">
        <v>0</v>
      </c>
      <c r="D5460" s="11">
        <v>0</v>
      </c>
      <c r="E5460" s="11">
        <v>0</v>
      </c>
      <c r="F5460" s="11">
        <v>0</v>
      </c>
      <c r="G5460" s="11">
        <v>0</v>
      </c>
      <c r="H5460" s="11">
        <v>0</v>
      </c>
      <c r="I5460" s="11">
        <v>0</v>
      </c>
      <c r="J5460" s="11">
        <v>0</v>
      </c>
      <c r="K5460" s="11">
        <v>0</v>
      </c>
      <c r="L5460" s="11">
        <v>0</v>
      </c>
      <c r="M5460" s="11">
        <v>0</v>
      </c>
      <c r="N5460" s="11">
        <v>1</v>
      </c>
      <c r="O5460" s="11">
        <v>0</v>
      </c>
      <c r="P5460" s="11">
        <v>0</v>
      </c>
      <c r="Q5460" s="11">
        <v>2016031426</v>
      </c>
      <c r="R5460" s="11">
        <v>26</v>
      </c>
    </row>
    <row r="5461" spans="1:18">
      <c r="A5461" t="str">
        <f t="shared" si="85"/>
        <v>26-2016031426-20_15_07</v>
      </c>
      <c r="B5461" s="11" t="s">
        <v>4392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1</v>
      </c>
      <c r="N5461" s="11">
        <v>0</v>
      </c>
      <c r="O5461" s="11">
        <v>0</v>
      </c>
      <c r="P5461" s="11">
        <v>1</v>
      </c>
      <c r="Q5461" s="11">
        <v>2016031426</v>
      </c>
      <c r="R5461" s="11">
        <v>26</v>
      </c>
    </row>
    <row r="5462" spans="1:18">
      <c r="A5462" t="str">
        <f t="shared" si="85"/>
        <v>26-2016031426-20_20_06</v>
      </c>
      <c r="B5462" s="11" t="s">
        <v>4393</v>
      </c>
      <c r="C5462" s="11">
        <v>0</v>
      </c>
      <c r="D5462" s="11">
        <v>0</v>
      </c>
      <c r="E5462" s="11">
        <v>0</v>
      </c>
      <c r="F5462" s="11">
        <v>0</v>
      </c>
      <c r="G5462" s="11"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0</v>
      </c>
      <c r="M5462" s="11">
        <v>1</v>
      </c>
      <c r="N5462" s="11">
        <v>0</v>
      </c>
      <c r="O5462" s="11">
        <v>0</v>
      </c>
      <c r="P5462" s="11">
        <v>1</v>
      </c>
      <c r="Q5462" s="11">
        <v>2016031426</v>
      </c>
      <c r="R5462" s="11">
        <v>26</v>
      </c>
    </row>
    <row r="5463" spans="1:18">
      <c r="A5463" t="str">
        <f t="shared" si="85"/>
        <v>26-2016031426-20_25_06</v>
      </c>
      <c r="B5463" s="11" t="s">
        <v>4394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1</v>
      </c>
      <c r="N5463" s="11">
        <v>0</v>
      </c>
      <c r="O5463" s="11">
        <v>0</v>
      </c>
      <c r="P5463" s="11">
        <v>1</v>
      </c>
      <c r="Q5463" s="11">
        <v>2016031426</v>
      </c>
      <c r="R5463" s="11">
        <v>26</v>
      </c>
    </row>
    <row r="5464" spans="1:18">
      <c r="A5464" t="str">
        <f t="shared" si="85"/>
        <v>26-2016031426-20_30_06</v>
      </c>
      <c r="B5464" s="11" t="s">
        <v>4395</v>
      </c>
      <c r="C5464" s="11">
        <v>0</v>
      </c>
      <c r="D5464" s="11">
        <v>0</v>
      </c>
      <c r="E5464" s="11">
        <v>0</v>
      </c>
      <c r="F5464" s="11">
        <v>0</v>
      </c>
      <c r="G5464" s="11">
        <v>0</v>
      </c>
      <c r="H5464" s="11">
        <v>0</v>
      </c>
      <c r="I5464" s="11">
        <v>0</v>
      </c>
      <c r="J5464" s="11">
        <v>0</v>
      </c>
      <c r="K5464" s="11">
        <v>0</v>
      </c>
      <c r="L5464" s="11">
        <v>0</v>
      </c>
      <c r="M5464" s="11">
        <v>0</v>
      </c>
      <c r="N5464" s="11">
        <v>1</v>
      </c>
      <c r="O5464" s="11">
        <v>0</v>
      </c>
      <c r="P5464" s="11">
        <v>0</v>
      </c>
      <c r="Q5464" s="11">
        <v>2016031426</v>
      </c>
      <c r="R5464" s="11">
        <v>26</v>
      </c>
    </row>
    <row r="5465" spans="1:18">
      <c r="A5465" t="str">
        <f t="shared" si="85"/>
        <v>26-2016031426-20_35_06</v>
      </c>
      <c r="B5465" s="11" t="s">
        <v>4396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1</v>
      </c>
      <c r="O5465" s="11">
        <v>0</v>
      </c>
      <c r="P5465" s="11">
        <v>0</v>
      </c>
      <c r="Q5465" s="11">
        <v>2016031426</v>
      </c>
      <c r="R5465" s="11">
        <v>26</v>
      </c>
    </row>
    <row r="5466" spans="1:18">
      <c r="A5466" t="str">
        <f t="shared" si="85"/>
        <v>26-2016031426-20_40_06</v>
      </c>
      <c r="B5466" s="11" t="s">
        <v>4397</v>
      </c>
      <c r="C5466" s="11">
        <v>0</v>
      </c>
      <c r="D5466" s="11">
        <v>0</v>
      </c>
      <c r="E5466" s="11">
        <v>0</v>
      </c>
      <c r="F5466" s="11">
        <v>0</v>
      </c>
      <c r="G5466" s="11">
        <v>0</v>
      </c>
      <c r="H5466" s="11">
        <v>0</v>
      </c>
      <c r="I5466" s="11">
        <v>0</v>
      </c>
      <c r="J5466" s="11">
        <v>0</v>
      </c>
      <c r="K5466" s="11">
        <v>0</v>
      </c>
      <c r="L5466" s="11">
        <v>0</v>
      </c>
      <c r="M5466" s="11">
        <v>0</v>
      </c>
      <c r="N5466" s="11">
        <v>1</v>
      </c>
      <c r="O5466" s="11">
        <v>0</v>
      </c>
      <c r="P5466" s="11">
        <v>0</v>
      </c>
      <c r="Q5466" s="11">
        <v>2016031426</v>
      </c>
      <c r="R5466" s="11">
        <v>26</v>
      </c>
    </row>
    <row r="5467" spans="1:18">
      <c r="A5467" t="str">
        <f t="shared" si="85"/>
        <v>26-2016031426-20_45_06</v>
      </c>
      <c r="B5467" s="11" t="s">
        <v>4398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1</v>
      </c>
      <c r="N5467" s="11">
        <v>0</v>
      </c>
      <c r="O5467" s="11">
        <v>0</v>
      </c>
      <c r="P5467" s="11">
        <v>1</v>
      </c>
      <c r="Q5467" s="11">
        <v>2016031426</v>
      </c>
      <c r="R5467" s="11">
        <v>26</v>
      </c>
    </row>
    <row r="5468" spans="1:18">
      <c r="A5468" t="str">
        <f t="shared" si="85"/>
        <v>26-2016031426-20_50_05</v>
      </c>
      <c r="B5468" s="11" t="s">
        <v>4399</v>
      </c>
      <c r="C5468" s="11">
        <v>0</v>
      </c>
      <c r="D5468" s="11">
        <v>0</v>
      </c>
      <c r="E5468" s="11">
        <v>0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1">
        <v>1</v>
      </c>
      <c r="O5468" s="11">
        <v>0</v>
      </c>
      <c r="P5468" s="11">
        <v>0</v>
      </c>
      <c r="Q5468" s="11">
        <v>2016031426</v>
      </c>
      <c r="R5468" s="11">
        <v>26</v>
      </c>
    </row>
    <row r="5469" spans="1:18">
      <c r="A5469" t="str">
        <f t="shared" si="85"/>
        <v>26-2016031426-20_55_05</v>
      </c>
      <c r="B5469" s="11" t="s">
        <v>4400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1</v>
      </c>
      <c r="O5469" s="11">
        <v>0</v>
      </c>
      <c r="P5469" s="11">
        <v>0</v>
      </c>
      <c r="Q5469" s="11">
        <v>2016031426</v>
      </c>
      <c r="R5469" s="11">
        <v>26</v>
      </c>
    </row>
    <row r="5470" spans="1:18">
      <c r="A5470" t="str">
        <f t="shared" si="85"/>
        <v>26-2016031426-21_00_05</v>
      </c>
      <c r="B5470" s="11" t="s">
        <v>4401</v>
      </c>
      <c r="C5470" s="11">
        <v>0</v>
      </c>
      <c r="D5470" s="11">
        <v>0</v>
      </c>
      <c r="E5470" s="11">
        <v>0</v>
      </c>
      <c r="F5470" s="11">
        <v>0</v>
      </c>
      <c r="G5470" s="11">
        <v>0</v>
      </c>
      <c r="H5470" s="11">
        <v>0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1">
        <v>1</v>
      </c>
      <c r="O5470" s="11">
        <v>0</v>
      </c>
      <c r="P5470" s="11">
        <v>0</v>
      </c>
      <c r="Q5470" s="11">
        <v>2016031426</v>
      </c>
      <c r="R5470" s="11">
        <v>26</v>
      </c>
    </row>
    <row r="5471" spans="1:18">
      <c r="A5471" t="str">
        <f t="shared" si="85"/>
        <v>26-2016031426-21_05_05</v>
      </c>
      <c r="B5471" s="11" t="s">
        <v>4402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1</v>
      </c>
      <c r="N5471" s="11">
        <v>0</v>
      </c>
      <c r="O5471" s="11">
        <v>0</v>
      </c>
      <c r="P5471" s="11">
        <v>1</v>
      </c>
      <c r="Q5471" s="11">
        <v>2016031426</v>
      </c>
      <c r="R5471" s="11">
        <v>26</v>
      </c>
    </row>
    <row r="5472" spans="1:18">
      <c r="A5472" t="str">
        <f t="shared" si="85"/>
        <v>26-2016031426-21_10_05</v>
      </c>
      <c r="B5472" s="11" t="s">
        <v>4403</v>
      </c>
      <c r="C5472" s="11">
        <v>0</v>
      </c>
      <c r="D5472" s="11">
        <v>0</v>
      </c>
      <c r="E5472" s="11">
        <v>0</v>
      </c>
      <c r="F5472" s="11">
        <v>0</v>
      </c>
      <c r="G5472" s="11">
        <v>0</v>
      </c>
      <c r="H5472" s="11">
        <v>0</v>
      </c>
      <c r="I5472" s="11">
        <v>0</v>
      </c>
      <c r="J5472" s="11">
        <v>0</v>
      </c>
      <c r="K5472" s="11">
        <v>0</v>
      </c>
      <c r="L5472" s="11">
        <v>0</v>
      </c>
      <c r="M5472" s="11">
        <v>1</v>
      </c>
      <c r="N5472" s="11">
        <v>0</v>
      </c>
      <c r="O5472" s="11">
        <v>0</v>
      </c>
      <c r="P5472" s="11">
        <v>1</v>
      </c>
      <c r="Q5472" s="11">
        <v>2016031426</v>
      </c>
      <c r="R5472" s="11">
        <v>26</v>
      </c>
    </row>
    <row r="5473" spans="1:18">
      <c r="A5473" t="str">
        <f t="shared" si="85"/>
        <v>26-2016031426-21_15_05</v>
      </c>
      <c r="B5473" s="11" t="s">
        <v>4404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1</v>
      </c>
      <c r="N5473" s="11">
        <v>0</v>
      </c>
      <c r="O5473" s="11">
        <v>0</v>
      </c>
      <c r="P5473" s="11">
        <v>1</v>
      </c>
      <c r="Q5473" s="11">
        <v>2016031426</v>
      </c>
      <c r="R5473" s="11">
        <v>26</v>
      </c>
    </row>
    <row r="5474" spans="1:18">
      <c r="A5474" t="str">
        <f t="shared" si="85"/>
        <v>26-2016031426-21_20_04</v>
      </c>
      <c r="B5474" s="11" t="s">
        <v>4406</v>
      </c>
      <c r="C5474" s="11">
        <v>0</v>
      </c>
      <c r="D5474" s="11">
        <v>0</v>
      </c>
      <c r="E5474" s="11">
        <v>0</v>
      </c>
      <c r="F5474" s="11">
        <v>0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1">
        <v>1</v>
      </c>
      <c r="O5474" s="11">
        <v>0</v>
      </c>
      <c r="P5474" s="11">
        <v>0</v>
      </c>
      <c r="Q5474" s="11">
        <v>2016031426</v>
      </c>
      <c r="R5474" s="11">
        <v>26</v>
      </c>
    </row>
    <row r="5475" spans="1:18">
      <c r="A5475" t="str">
        <f t="shared" si="85"/>
        <v>26-2016031426-21_25_04</v>
      </c>
      <c r="B5475" s="11" t="s">
        <v>4407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1</v>
      </c>
      <c r="N5475" s="11">
        <v>0</v>
      </c>
      <c r="O5475" s="11">
        <v>0</v>
      </c>
      <c r="P5475" s="11">
        <v>1</v>
      </c>
      <c r="Q5475" s="11">
        <v>2016031426</v>
      </c>
      <c r="R5475" s="11">
        <v>26</v>
      </c>
    </row>
    <row r="5476" spans="1:18">
      <c r="A5476" t="str">
        <f t="shared" si="85"/>
        <v>26-2016031426-21_30_04</v>
      </c>
      <c r="B5476" s="11" t="s">
        <v>4408</v>
      </c>
      <c r="C5476" s="11">
        <v>0</v>
      </c>
      <c r="D5476" s="11">
        <v>0</v>
      </c>
      <c r="E5476" s="11">
        <v>0</v>
      </c>
      <c r="F5476" s="11">
        <v>0</v>
      </c>
      <c r="G5476" s="11">
        <v>0</v>
      </c>
      <c r="H5476" s="11">
        <v>0</v>
      </c>
      <c r="I5476" s="11">
        <v>0</v>
      </c>
      <c r="J5476" s="11">
        <v>0</v>
      </c>
      <c r="K5476" s="11">
        <v>0</v>
      </c>
      <c r="L5476" s="11">
        <v>0</v>
      </c>
      <c r="M5476" s="11">
        <v>1</v>
      </c>
      <c r="N5476" s="11">
        <v>0</v>
      </c>
      <c r="O5476" s="11">
        <v>0</v>
      </c>
      <c r="P5476" s="11">
        <v>1</v>
      </c>
      <c r="Q5476" s="11">
        <v>2016031426</v>
      </c>
      <c r="R5476" s="11">
        <v>26</v>
      </c>
    </row>
    <row r="5477" spans="1:18">
      <c r="A5477" t="str">
        <f t="shared" si="85"/>
        <v>26-2016031426-21_35_04</v>
      </c>
      <c r="B5477" s="11" t="s">
        <v>4409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1</v>
      </c>
      <c r="O5477" s="11">
        <v>0</v>
      </c>
      <c r="P5477" s="11">
        <v>0</v>
      </c>
      <c r="Q5477" s="11">
        <v>2016031426</v>
      </c>
      <c r="R5477" s="11">
        <v>26</v>
      </c>
    </row>
    <row r="5478" spans="1:18">
      <c r="A5478" t="str">
        <f t="shared" si="85"/>
        <v>26-2016031426-21_40_04</v>
      </c>
      <c r="B5478" s="11" t="s">
        <v>4410</v>
      </c>
      <c r="C5478" s="11">
        <v>0</v>
      </c>
      <c r="D5478" s="11">
        <v>0</v>
      </c>
      <c r="E5478" s="11">
        <v>0</v>
      </c>
      <c r="F5478" s="11">
        <v>0</v>
      </c>
      <c r="G5478" s="11">
        <v>0</v>
      </c>
      <c r="H5478" s="11">
        <v>0</v>
      </c>
      <c r="I5478" s="11">
        <v>0</v>
      </c>
      <c r="J5478" s="11">
        <v>0</v>
      </c>
      <c r="K5478" s="11">
        <v>0</v>
      </c>
      <c r="L5478" s="11">
        <v>0</v>
      </c>
      <c r="M5478" s="11">
        <v>0</v>
      </c>
      <c r="N5478" s="11">
        <v>1</v>
      </c>
      <c r="O5478" s="11">
        <v>0</v>
      </c>
      <c r="P5478" s="11">
        <v>0</v>
      </c>
      <c r="Q5478" s="11">
        <v>2016031426</v>
      </c>
      <c r="R5478" s="11">
        <v>26</v>
      </c>
    </row>
    <row r="5479" spans="1:18">
      <c r="A5479" t="str">
        <f t="shared" si="85"/>
        <v>26-2016031426-21_45_04</v>
      </c>
      <c r="B5479" s="11" t="s">
        <v>4411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1</v>
      </c>
      <c r="O5479" s="11">
        <v>0</v>
      </c>
      <c r="P5479" s="11">
        <v>0</v>
      </c>
      <c r="Q5479" s="11">
        <v>2016031426</v>
      </c>
      <c r="R5479" s="11">
        <v>26</v>
      </c>
    </row>
    <row r="5480" spans="1:18">
      <c r="A5480" t="str">
        <f t="shared" si="85"/>
        <v>26-2016031426-21_50_03</v>
      </c>
      <c r="B5480" s="11" t="s">
        <v>4412</v>
      </c>
      <c r="C5480" s="11">
        <v>0</v>
      </c>
      <c r="D5480" s="11">
        <v>0</v>
      </c>
      <c r="E5480" s="11">
        <v>0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>
        <v>1</v>
      </c>
      <c r="O5480" s="11">
        <v>0</v>
      </c>
      <c r="P5480" s="11">
        <v>0</v>
      </c>
      <c r="Q5480" s="11">
        <v>2016031426</v>
      </c>
      <c r="R5480" s="11">
        <v>26</v>
      </c>
    </row>
    <row r="5481" spans="1:18">
      <c r="A5481" t="str">
        <f t="shared" si="85"/>
        <v>26-2016031426-21_55_03</v>
      </c>
      <c r="B5481" s="11" t="s">
        <v>4413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1</v>
      </c>
      <c r="O5481" s="11">
        <v>0</v>
      </c>
      <c r="P5481" s="11">
        <v>0</v>
      </c>
      <c r="Q5481" s="11">
        <v>2016031426</v>
      </c>
      <c r="R5481" s="11">
        <v>26</v>
      </c>
    </row>
    <row r="5482" spans="1:18">
      <c r="A5482" t="str">
        <f t="shared" si="85"/>
        <v>26-2016031426-22_00_03</v>
      </c>
      <c r="B5482" s="11" t="s">
        <v>4414</v>
      </c>
      <c r="C5482" s="11">
        <v>0</v>
      </c>
      <c r="D5482" s="11">
        <v>0</v>
      </c>
      <c r="E5482" s="11">
        <v>0</v>
      </c>
      <c r="F5482" s="11">
        <v>0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1">
        <v>1</v>
      </c>
      <c r="O5482" s="11">
        <v>0</v>
      </c>
      <c r="P5482" s="11">
        <v>0</v>
      </c>
      <c r="Q5482" s="11">
        <v>2016031426</v>
      </c>
      <c r="R5482" s="11">
        <v>26</v>
      </c>
    </row>
    <row r="5483" spans="1:18">
      <c r="A5483" t="str">
        <f t="shared" si="85"/>
        <v>26-2016031426-22_05_03</v>
      </c>
      <c r="B5483" s="11" t="s">
        <v>4415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1</v>
      </c>
      <c r="N5483" s="11">
        <v>0</v>
      </c>
      <c r="O5483" s="11">
        <v>0</v>
      </c>
      <c r="P5483" s="11">
        <v>1</v>
      </c>
      <c r="Q5483" s="11">
        <v>2016031426</v>
      </c>
      <c r="R5483" s="11">
        <v>26</v>
      </c>
    </row>
    <row r="5484" spans="1:18">
      <c r="A5484" t="str">
        <f t="shared" si="85"/>
        <v>26-2016031426-22_10_03</v>
      </c>
      <c r="B5484" s="11" t="s">
        <v>4416</v>
      </c>
      <c r="C5484" s="11">
        <v>0</v>
      </c>
      <c r="D5484" s="11">
        <v>0</v>
      </c>
      <c r="E5484" s="11">
        <v>0</v>
      </c>
      <c r="F5484" s="11">
        <v>0</v>
      </c>
      <c r="G5484" s="11">
        <v>0</v>
      </c>
      <c r="H5484" s="11">
        <v>0</v>
      </c>
      <c r="I5484" s="11">
        <v>0</v>
      </c>
      <c r="J5484" s="11">
        <v>0</v>
      </c>
      <c r="K5484" s="11">
        <v>0</v>
      </c>
      <c r="L5484" s="11">
        <v>0</v>
      </c>
      <c r="M5484" s="11">
        <v>1</v>
      </c>
      <c r="N5484" s="11">
        <v>0</v>
      </c>
      <c r="O5484" s="11">
        <v>0</v>
      </c>
      <c r="P5484" s="11">
        <v>1</v>
      </c>
      <c r="Q5484" s="11">
        <v>2016031426</v>
      </c>
      <c r="R5484" s="11">
        <v>26</v>
      </c>
    </row>
    <row r="5485" spans="1:18">
      <c r="A5485" t="str">
        <f t="shared" si="85"/>
        <v>26-2016031426-22_15_03</v>
      </c>
      <c r="B5485" s="11" t="s">
        <v>4417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1</v>
      </c>
      <c r="O5485" s="11">
        <v>0</v>
      </c>
      <c r="P5485" s="11">
        <v>0</v>
      </c>
      <c r="Q5485" s="11">
        <v>2016031426</v>
      </c>
      <c r="R5485" s="11">
        <v>26</v>
      </c>
    </row>
    <row r="5486" spans="1:18">
      <c r="A5486" t="str">
        <f t="shared" si="85"/>
        <v>26-2016031426-22_20_02</v>
      </c>
      <c r="B5486" s="11" t="s">
        <v>4418</v>
      </c>
      <c r="C5486" s="11">
        <v>0</v>
      </c>
      <c r="D5486" s="11">
        <v>0</v>
      </c>
      <c r="E5486" s="11">
        <v>0</v>
      </c>
      <c r="F5486" s="11">
        <v>0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1">
        <v>1</v>
      </c>
      <c r="O5486" s="11">
        <v>0</v>
      </c>
      <c r="P5486" s="11">
        <v>0</v>
      </c>
      <c r="Q5486" s="11">
        <v>2016031426</v>
      </c>
      <c r="R5486" s="11">
        <v>26</v>
      </c>
    </row>
    <row r="5487" spans="1:18">
      <c r="A5487" t="str">
        <f t="shared" si="85"/>
        <v>26-2016031426-22_25_02</v>
      </c>
      <c r="B5487" s="11" t="s">
        <v>4419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1</v>
      </c>
      <c r="O5487" s="11">
        <v>0</v>
      </c>
      <c r="P5487" s="11">
        <v>0</v>
      </c>
      <c r="Q5487" s="11">
        <v>2016031426</v>
      </c>
      <c r="R5487" s="11">
        <v>26</v>
      </c>
    </row>
    <row r="5488" spans="1:18">
      <c r="A5488" t="str">
        <f t="shared" si="85"/>
        <v>26-2016031426-22_30_02</v>
      </c>
      <c r="B5488" s="11" t="s">
        <v>4420</v>
      </c>
      <c r="C5488" s="11">
        <v>0</v>
      </c>
      <c r="D5488" s="11">
        <v>0</v>
      </c>
      <c r="E5488" s="11">
        <v>0</v>
      </c>
      <c r="F5488" s="11">
        <v>0</v>
      </c>
      <c r="G5488" s="11">
        <v>0</v>
      </c>
      <c r="H5488" s="11">
        <v>0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1">
        <v>1</v>
      </c>
      <c r="O5488" s="11">
        <v>0</v>
      </c>
      <c r="P5488" s="11">
        <v>0</v>
      </c>
      <c r="Q5488" s="11">
        <v>2016031426</v>
      </c>
      <c r="R5488" s="11">
        <v>26</v>
      </c>
    </row>
    <row r="5489" spans="1:18">
      <c r="A5489" t="str">
        <f t="shared" si="85"/>
        <v>26-2016031426-22_35_02</v>
      </c>
      <c r="B5489" s="11" t="s">
        <v>4421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1</v>
      </c>
      <c r="N5489" s="11">
        <v>0</v>
      </c>
      <c r="O5489" s="11">
        <v>0</v>
      </c>
      <c r="P5489" s="11">
        <v>1</v>
      </c>
      <c r="Q5489" s="11">
        <v>2016031426</v>
      </c>
      <c r="R5489" s="11">
        <v>26</v>
      </c>
    </row>
    <row r="5490" spans="1:18">
      <c r="A5490" t="str">
        <f t="shared" si="85"/>
        <v>26-2016031426-22_40_02</v>
      </c>
      <c r="B5490" s="11" t="s">
        <v>4422</v>
      </c>
      <c r="C5490" s="11">
        <v>0</v>
      </c>
      <c r="D5490" s="11">
        <v>0</v>
      </c>
      <c r="E5490" s="11">
        <v>0</v>
      </c>
      <c r="F5490" s="11">
        <v>0</v>
      </c>
      <c r="G5490" s="11">
        <v>0</v>
      </c>
      <c r="H5490" s="11">
        <v>0</v>
      </c>
      <c r="I5490" s="11">
        <v>0</v>
      </c>
      <c r="J5490" s="11">
        <v>0</v>
      </c>
      <c r="K5490" s="11">
        <v>0</v>
      </c>
      <c r="L5490" s="11">
        <v>0</v>
      </c>
      <c r="M5490" s="11">
        <v>0</v>
      </c>
      <c r="N5490" s="11">
        <v>1</v>
      </c>
      <c r="O5490" s="11">
        <v>0</v>
      </c>
      <c r="P5490" s="11">
        <v>0</v>
      </c>
      <c r="Q5490" s="11">
        <v>2016031426</v>
      </c>
      <c r="R5490" s="11">
        <v>26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L195"/>
  <sheetViews>
    <sheetView workbookViewId="0">
      <selection activeCell="G1" sqref="G1"/>
    </sheetView>
  </sheetViews>
  <sheetFormatPr baseColWidth="10" defaultRowHeight="15" x14ac:dyDescent="0"/>
  <cols>
    <col min="1" max="1" width="4.83203125" customWidth="1"/>
    <col min="2" max="2" width="14" style="1" customWidth="1"/>
    <col min="4" max="4" width="15.6640625" customWidth="1"/>
    <col min="6" max="6" width="29.6640625" customWidth="1"/>
    <col min="8" max="8" width="11.1640625" bestFit="1" customWidth="1"/>
    <col min="12" max="12" width="12.83203125" customWidth="1"/>
  </cols>
  <sheetData>
    <row r="1" spans="2:12" s="2" customFormat="1">
      <c r="B1" s="23" t="s">
        <v>0</v>
      </c>
      <c r="C1" s="23"/>
      <c r="G1" s="2" t="s">
        <v>4488</v>
      </c>
    </row>
    <row r="2" spans="2:12">
      <c r="K2" s="1" t="s">
        <v>4492</v>
      </c>
      <c r="L2" s="1"/>
    </row>
    <row r="3" spans="2:12" s="1" customFormat="1">
      <c r="B3" s="5"/>
      <c r="C3" s="5" t="s">
        <v>1</v>
      </c>
      <c r="D3" s="5" t="s">
        <v>2</v>
      </c>
      <c r="G3" s="39" t="s">
        <v>4489</v>
      </c>
      <c r="H3" s="40">
        <v>1.5549999999999999</v>
      </c>
      <c r="J3" s="5"/>
      <c r="K3" s="5" t="s">
        <v>1</v>
      </c>
      <c r="L3" s="5" t="s">
        <v>2</v>
      </c>
    </row>
    <row r="4" spans="2:12">
      <c r="B4" s="5" t="s">
        <v>3</v>
      </c>
      <c r="C4" s="3">
        <f>COUNTIFS('cleaned data'!Q2:Q3919,"=indoors",'cleaned data'!AL2:AL3919,"1")</f>
        <v>1760</v>
      </c>
      <c r="D4" s="3">
        <f>COUNTIFS('cleaned data'!Q2:Q3919,"=indoors",'cleaned data'!AL2:AL3919,"0")</f>
        <v>431</v>
      </c>
      <c r="E4">
        <f>SUM(C4:D4)</f>
        <v>2191</v>
      </c>
      <c r="F4" s="83">
        <f>C4/E4*100</f>
        <v>80.328617069831125</v>
      </c>
      <c r="G4" s="39" t="s">
        <v>4490</v>
      </c>
      <c r="H4" s="41">
        <v>1</v>
      </c>
      <c r="J4" s="5" t="s">
        <v>3</v>
      </c>
      <c r="K4" s="37">
        <f>E4*C7/100</f>
        <v>1767.5968266883647</v>
      </c>
      <c r="L4" s="37">
        <f>E4*D7/100</f>
        <v>423.40317331163556</v>
      </c>
    </row>
    <row r="5" spans="2:12">
      <c r="B5" s="5" t="s">
        <v>4</v>
      </c>
      <c r="C5" s="3">
        <f>COUNTIFS('cleaned data'!Q2:Q3919,"=outdoors",'cleaned data'!AL2:AL3919,"1")</f>
        <v>223</v>
      </c>
      <c r="D5" s="3">
        <f>COUNTIFS('cleaned data'!Q2:Q3919,"=outdoors",'cleaned data'!AL2:AL3919,"0")</f>
        <v>44</v>
      </c>
      <c r="E5">
        <f>SUM(C5:D5)</f>
        <v>267</v>
      </c>
      <c r="F5" s="83">
        <f>C5/E5*100</f>
        <v>83.520599250936328</v>
      </c>
      <c r="G5" s="80" t="s">
        <v>4491</v>
      </c>
      <c r="H5" s="80">
        <v>0.21239881999999999</v>
      </c>
      <c r="J5" s="5" t="s">
        <v>4</v>
      </c>
      <c r="K5" s="29">
        <f>E5*C7/100</f>
        <v>215.4031733116355</v>
      </c>
      <c r="L5" s="29">
        <f>E5*D7/100</f>
        <v>51.59682668836453</v>
      </c>
    </row>
    <row r="6" spans="2:12">
      <c r="C6">
        <f>SUM(C4:C5)</f>
        <v>1983</v>
      </c>
      <c r="D6">
        <f>SUM(D4:D5)</f>
        <v>475</v>
      </c>
      <c r="E6" s="1">
        <f>SUM(E4:E5)</f>
        <v>2458</v>
      </c>
    </row>
    <row r="7" spans="2:12" ht="30">
      <c r="C7" s="42">
        <f>C6/E6*100</f>
        <v>80.675345809601311</v>
      </c>
      <c r="D7" s="42">
        <f>D6/E6*100</f>
        <v>19.3246541903987</v>
      </c>
      <c r="E7">
        <f>COUNTIFS('cleaned data'!Q2:Q3919,"=unknown")</f>
        <v>21</v>
      </c>
      <c r="F7" s="36" t="s">
        <v>5</v>
      </c>
    </row>
    <row r="8" spans="2:12">
      <c r="E8">
        <f>SUM(E6:E7)</f>
        <v>2479</v>
      </c>
    </row>
    <row r="9" spans="2:12" ht="45">
      <c r="E9">
        <f>COUNTIFS('cleaned data'!Q2:Q3919,"=unknown",  'cleaned data'!I2:I3919,"=corrupt")</f>
        <v>4</v>
      </c>
      <c r="F9" s="36" t="s">
        <v>6</v>
      </c>
    </row>
    <row r="10" spans="2:12">
      <c r="E10" s="4">
        <f>E8-E9</f>
        <v>2475</v>
      </c>
    </row>
    <row r="13" spans="2:12">
      <c r="B13" s="2" t="s">
        <v>7</v>
      </c>
    </row>
    <row r="14" spans="2:12">
      <c r="K14" s="1" t="s">
        <v>4492</v>
      </c>
      <c r="L14" s="1"/>
    </row>
    <row r="15" spans="2:12" s="1" customFormat="1">
      <c r="B15" s="5"/>
      <c r="C15" s="5" t="s">
        <v>1</v>
      </c>
      <c r="D15" s="5" t="s">
        <v>2</v>
      </c>
      <c r="G15" s="5" t="s">
        <v>4489</v>
      </c>
      <c r="H15" s="37">
        <v>1E-3</v>
      </c>
      <c r="J15" s="5"/>
      <c r="K15" s="5" t="s">
        <v>1</v>
      </c>
      <c r="L15" s="5" t="s">
        <v>2</v>
      </c>
    </row>
    <row r="16" spans="2:12">
      <c r="B16" s="5" t="s">
        <v>8</v>
      </c>
      <c r="C16" s="3">
        <f>COUNTIFS('cleaned data'!T2:T3919,"=yes",  'cleaned data'!AL2:AL3919,"=1")</f>
        <v>539</v>
      </c>
      <c r="D16" s="3">
        <f>COUNTIFS('cleaned data'!T2:T3919,"=yes",  'cleaned data'!AL2:AL3919,"=0")</f>
        <v>130</v>
      </c>
      <c r="E16">
        <f>SUM(C16:D16)</f>
        <v>669</v>
      </c>
      <c r="F16" s="83">
        <f>C16/E16*100</f>
        <v>80.568011958146485</v>
      </c>
      <c r="G16" s="5" t="s">
        <v>4490</v>
      </c>
      <c r="H16" s="29">
        <v>1</v>
      </c>
      <c r="J16" s="5" t="s">
        <v>8</v>
      </c>
      <c r="K16" s="37">
        <f>E16*C19</f>
        <v>538.71393939393943</v>
      </c>
      <c r="L16" s="37">
        <f>E16*D19</f>
        <v>130.2860606060606</v>
      </c>
    </row>
    <row r="17" spans="2:12">
      <c r="B17" s="5" t="s">
        <v>9</v>
      </c>
      <c r="C17" s="3">
        <f>COUNTIFS('cleaned data'!T2:T3919,"=no",  'cleaned data'!AL2:AL3919,"=1")</f>
        <v>1454</v>
      </c>
      <c r="D17" s="3">
        <f>COUNTIFS('cleaned data'!T2:T3919,"=no",  'cleaned data'!AL2:AL3919,"=0")</f>
        <v>352</v>
      </c>
      <c r="E17">
        <f>SUM(C17:D17)</f>
        <v>1806</v>
      </c>
      <c r="F17" s="83">
        <f>C17/E17*100</f>
        <v>80.5094130675526</v>
      </c>
      <c r="G17" s="5" t="s">
        <v>4491</v>
      </c>
      <c r="H17" s="29">
        <v>0.97477287999999995</v>
      </c>
      <c r="J17" s="5" t="s">
        <v>12</v>
      </c>
      <c r="K17" s="29">
        <f>E17*C19</f>
        <v>1454.2860606060606</v>
      </c>
      <c r="L17" s="29">
        <f>E17*D19</f>
        <v>351.71393939393943</v>
      </c>
    </row>
    <row r="18" spans="2:12">
      <c r="C18">
        <f>SUM(C16:C17)</f>
        <v>1993</v>
      </c>
      <c r="D18">
        <f>SUM(D16:D17)</f>
        <v>482</v>
      </c>
      <c r="E18" s="4">
        <f>SUM(E16:E17)</f>
        <v>2475</v>
      </c>
      <c r="J18" s="43"/>
      <c r="K18" s="43"/>
      <c r="L18" s="43"/>
    </row>
    <row r="19" spans="2:12">
      <c r="C19" s="42">
        <f>C18/E18</f>
        <v>0.80525252525252522</v>
      </c>
      <c r="D19" s="42">
        <f>D18/E18</f>
        <v>0.19474747474747475</v>
      </c>
    </row>
    <row r="21" spans="2:12">
      <c r="B21" s="23" t="s">
        <v>10</v>
      </c>
      <c r="C21" s="18"/>
      <c r="D21" s="18"/>
    </row>
    <row r="22" spans="2:12">
      <c r="K22" s="1" t="s">
        <v>4492</v>
      </c>
      <c r="L22" s="1"/>
    </row>
    <row r="23" spans="2:12" s="1" customFormat="1">
      <c r="B23" s="5"/>
      <c r="C23" s="5" t="s">
        <v>1</v>
      </c>
      <c r="D23" s="5" t="s">
        <v>2</v>
      </c>
      <c r="G23" s="5" t="s">
        <v>4489</v>
      </c>
      <c r="H23" s="37">
        <v>2.5999999999999999E-2</v>
      </c>
      <c r="J23" s="5"/>
      <c r="K23" s="5" t="s">
        <v>1</v>
      </c>
      <c r="L23" s="5" t="s">
        <v>2</v>
      </c>
    </row>
    <row r="24" spans="2:12">
      <c r="B24" s="5" t="s">
        <v>8</v>
      </c>
      <c r="C24" s="3">
        <f>COUNTIFS('cleaned data'!T2:T3919,"=yes", 'cleaned data'!U2:U3919,"=yes", 'cleaned data'!AL2:AL3919,"=1")</f>
        <v>311</v>
      </c>
      <c r="D24" s="3">
        <f>COUNTIFS('cleaned data'!T2:T3919,"=yes", 'cleaned data'!U2:U3919,"=yes", 'cleaned data'!AL2:AL3919,"=0")</f>
        <v>76</v>
      </c>
      <c r="E24">
        <f>SUM(C24:D24)</f>
        <v>387</v>
      </c>
      <c r="F24" s="83">
        <f>C24/E24*100</f>
        <v>80.361757105943155</v>
      </c>
      <c r="G24" s="5" t="s">
        <v>4490</v>
      </c>
      <c r="H24" s="29">
        <v>2</v>
      </c>
      <c r="J24" s="5" t="s">
        <v>8</v>
      </c>
      <c r="K24" s="37">
        <f>E24*C28</f>
        <v>311.63272727272727</v>
      </c>
      <c r="L24" s="37">
        <f>E24*D28</f>
        <v>75.367272727272734</v>
      </c>
    </row>
    <row r="25" spans="2:12" ht="30">
      <c r="B25" s="6" t="s">
        <v>11</v>
      </c>
      <c r="C25" s="3">
        <f>COUNTIFS('cleaned data'!T2:T3919,"=yes", 'cleaned data'!U2:U3919,"=no", 'cleaned data'!AL2:AL3919,"=1")</f>
        <v>228</v>
      </c>
      <c r="D25" s="3">
        <f>COUNTIFS('cleaned data'!T2:T3919,"=yes", 'cleaned data'!U2:U3919,"=no", 'cleaned data'!AL2:AL3919,"=0")</f>
        <v>54</v>
      </c>
      <c r="E25">
        <f>SUM(C25:D25)</f>
        <v>282</v>
      </c>
      <c r="F25" s="83">
        <f t="shared" ref="F25:F26" si="0">C25/E25*100</f>
        <v>80.851063829787222</v>
      </c>
      <c r="G25" s="80" t="s">
        <v>4491</v>
      </c>
      <c r="H25" s="80">
        <v>0.98708414</v>
      </c>
      <c r="J25" s="6" t="s">
        <v>11</v>
      </c>
      <c r="K25" s="29">
        <f>E25*C28</f>
        <v>227.0812121212121</v>
      </c>
      <c r="L25" s="29">
        <f>E25*D28</f>
        <v>54.918787878787882</v>
      </c>
    </row>
    <row r="26" spans="2:12">
      <c r="B26" s="5" t="s">
        <v>12</v>
      </c>
      <c r="C26" s="3">
        <f>COUNTIFS('cleaned data'!T2:T3919,"=no", 'cleaned data'!AL2:AL3919,"=1")</f>
        <v>1454</v>
      </c>
      <c r="D26" s="3">
        <f>COUNTIFS('cleaned data'!T2:T3919,"=no",  'cleaned data'!AL2:AL3919,"=0")</f>
        <v>352</v>
      </c>
      <c r="E26">
        <f>SUM(C26:D26)</f>
        <v>1806</v>
      </c>
      <c r="F26" s="83">
        <f t="shared" si="0"/>
        <v>80.5094130675526</v>
      </c>
      <c r="J26" s="5" t="s">
        <v>12</v>
      </c>
      <c r="K26" s="29">
        <f>E26*C28</f>
        <v>1454.2860606060606</v>
      </c>
      <c r="L26" s="29">
        <f>E26*D28</f>
        <v>351.71393939393943</v>
      </c>
    </row>
    <row r="27" spans="2:12">
      <c r="C27">
        <f>SUM(C24:C26)</f>
        <v>1993</v>
      </c>
      <c r="D27">
        <f>SUM(D24:D26)</f>
        <v>482</v>
      </c>
      <c r="E27" s="4">
        <f>SUM(E24:E26)</f>
        <v>2475</v>
      </c>
    </row>
    <row r="28" spans="2:12">
      <c r="C28" s="42">
        <f>C27/E27</f>
        <v>0.80525252525252522</v>
      </c>
      <c r="D28" s="42">
        <f>D27/E27</f>
        <v>0.19474747474747475</v>
      </c>
    </row>
    <row r="30" spans="2:12">
      <c r="B30" s="2" t="s">
        <v>4423</v>
      </c>
    </row>
    <row r="32" spans="2:12" s="1" customFormat="1">
      <c r="B32" s="5"/>
      <c r="C32" s="5" t="s">
        <v>1</v>
      </c>
      <c r="D32" s="5" t="s">
        <v>2</v>
      </c>
      <c r="G32" s="5" t="s">
        <v>4489</v>
      </c>
      <c r="H32" s="37">
        <v>8.0000000000000002E-3</v>
      </c>
    </row>
    <row r="33" spans="2:8">
      <c r="B33" s="5" t="s">
        <v>8</v>
      </c>
      <c r="C33" s="3">
        <f>COUNTIFS('cleaned data'!T2:T3919, "=yes", 'cleaned data'!U2:U3919, "=yes", 'cleaned data'!AL2:AL3919, "=1")</f>
        <v>311</v>
      </c>
      <c r="D33" s="3">
        <f>COUNTIFS('cleaned data'!T2:T3919, "=yes", 'cleaned data'!U2:U3919, "=yes", 'cleaned data'!AL2:AL3919, "=0")</f>
        <v>76</v>
      </c>
      <c r="E33">
        <f>SUM(C32:D33)</f>
        <v>387</v>
      </c>
      <c r="F33">
        <f>C33/E33*100</f>
        <v>80.361757105943155</v>
      </c>
      <c r="G33" s="5" t="s">
        <v>4490</v>
      </c>
      <c r="H33" s="29">
        <v>1</v>
      </c>
    </row>
    <row r="34" spans="2:8" ht="30">
      <c r="B34" s="6" t="s">
        <v>13</v>
      </c>
      <c r="C34" s="3">
        <f>COUNTIFS('cleaned data'!T2:T3919, "=yes",  'cleaned data'!U2:U3919, "=no", 'cleaned data'!AL2:AL3919, "=1") + COUNTIFS('cleaned data'!T2:T3919, "=no", 'cleaned data'!AL2:AL3919, "=1")</f>
        <v>1682</v>
      </c>
      <c r="D34" s="3">
        <f>COUNTIFS('cleaned data'!T2:T3919, "=yes",  'cleaned data'!U2:U3919, "=no", 'cleaned data'!AL2:AL3919, "=0") + COUNTIFS('cleaned data'!T2:T3919, "=no", 'cleaned data'!AL2:AL3919, "=0")</f>
        <v>406</v>
      </c>
      <c r="E34">
        <f>SUM(C34:D34)</f>
        <v>2088</v>
      </c>
      <c r="F34">
        <f>C34/E34*100</f>
        <v>80.555555555555557</v>
      </c>
      <c r="G34" s="5" t="s">
        <v>4491</v>
      </c>
      <c r="H34" s="29">
        <v>0.92873006999999996</v>
      </c>
    </row>
    <row r="35" spans="2:8">
      <c r="C35">
        <f>SUM(C33:C34)</f>
        <v>1993</v>
      </c>
      <c r="D35">
        <f>SUM(D33:D34)</f>
        <v>482</v>
      </c>
      <c r="E35" s="4">
        <f>SUM(C35:D35)</f>
        <v>2475</v>
      </c>
    </row>
    <row r="38" spans="2:8">
      <c r="B38" s="2" t="s">
        <v>4424</v>
      </c>
    </row>
    <row r="40" spans="2:8">
      <c r="B40" s="5"/>
      <c r="C40" s="5" t="s">
        <v>1</v>
      </c>
      <c r="D40" s="5" t="s">
        <v>2</v>
      </c>
      <c r="E40" s="1"/>
      <c r="G40" s="5" t="s">
        <v>4489</v>
      </c>
      <c r="H40" s="37">
        <v>0.58099999999999996</v>
      </c>
    </row>
    <row r="41" spans="2:8" ht="31" customHeight="1">
      <c r="B41" s="6" t="s">
        <v>4425</v>
      </c>
      <c r="C41" s="3">
        <f>COUNTIFS('cleaned data'!V2:V3919, "=yes",  'cleaned data'!AL2:AL3919, "=1")</f>
        <v>399</v>
      </c>
      <c r="D41" s="3">
        <f>COUNTIFS('cleaned data'!V2:V3919, "=yes",  'cleaned data'!AL2:AL3919, "=0")</f>
        <v>104</v>
      </c>
      <c r="E41">
        <f>SUM(C40:D41)</f>
        <v>503</v>
      </c>
      <c r="G41" s="5" t="s">
        <v>4490</v>
      </c>
      <c r="H41" s="29">
        <v>1</v>
      </c>
    </row>
    <row r="42" spans="2:8" ht="45" customHeight="1">
      <c r="B42" s="6" t="s">
        <v>4426</v>
      </c>
      <c r="C42" s="3">
        <f>COUNTIFS('cleaned data'!V2:V3919, "=no",  'cleaned data'!AL2:AL3919, "=1")</f>
        <v>1594</v>
      </c>
      <c r="D42" s="3">
        <f>COUNTIFS('cleaned data'!V2:V3919, "=no",  'cleaned data'!AL2:AL3919, "=0")</f>
        <v>378</v>
      </c>
      <c r="E42">
        <f>SUM(C42:D42)</f>
        <v>1972</v>
      </c>
      <c r="G42" s="5" t="s">
        <v>4491</v>
      </c>
      <c r="H42" s="29">
        <v>0.44592061999999999</v>
      </c>
    </row>
    <row r="43" spans="2:8">
      <c r="C43">
        <f>SUM(C41:C42)</f>
        <v>1993</v>
      </c>
      <c r="D43">
        <f>SUM(D41:D42)</f>
        <v>482</v>
      </c>
      <c r="E43" s="4">
        <f>SUM(C43:D43)</f>
        <v>2475</v>
      </c>
    </row>
    <row r="46" spans="2:8">
      <c r="B46" s="2" t="s">
        <v>4427</v>
      </c>
    </row>
    <row r="48" spans="2:8">
      <c r="B48" s="5"/>
      <c r="C48" s="5" t="s">
        <v>1</v>
      </c>
      <c r="D48" s="5" t="s">
        <v>2</v>
      </c>
      <c r="E48" s="1"/>
      <c r="G48" s="5" t="s">
        <v>4489</v>
      </c>
      <c r="H48" s="37">
        <v>8.0000000000000002E-3</v>
      </c>
    </row>
    <row r="49" spans="2:12" ht="45">
      <c r="B49" s="6" t="s">
        <v>4428</v>
      </c>
      <c r="C49" s="3">
        <f>COUNTIFS('cleaned data'!X2:X3919, "=yes",  'cleaned data'!AL2:AL3919, "=1")</f>
        <v>89</v>
      </c>
      <c r="D49" s="3">
        <f>COUNTIFS('cleaned data'!X2:X3919, "=yes",  'cleaned data'!AL2:AL3919, "=0")</f>
        <v>22</v>
      </c>
      <c r="E49">
        <f>SUM(C49:D49)</f>
        <v>111</v>
      </c>
      <c r="F49" s="70">
        <f>C49/(C49+D49)*100</f>
        <v>80.180180180180187</v>
      </c>
      <c r="G49" s="5" t="s">
        <v>4490</v>
      </c>
      <c r="H49" s="29">
        <v>1</v>
      </c>
    </row>
    <row r="50" spans="2:12" ht="45">
      <c r="B50" s="6" t="s">
        <v>4429</v>
      </c>
      <c r="C50" s="3">
        <f>COUNTIFS('cleaned data'!X2:X3919, "=no",  'cleaned data'!AL2:AL3919, "=1")</f>
        <v>1903</v>
      </c>
      <c r="D50" s="3">
        <f>COUNTIFS('cleaned data'!X2:X3919, "=no",  'cleaned data'!AL2:AL3919, "=0")</f>
        <v>460</v>
      </c>
      <c r="E50">
        <f>SUM(C50:D50)</f>
        <v>2363</v>
      </c>
      <c r="F50" s="70">
        <f>C50/(C50+D50)*100</f>
        <v>80.533220482437585</v>
      </c>
      <c r="G50" s="5" t="s">
        <v>4491</v>
      </c>
      <c r="H50" s="29">
        <v>0.92873006999999996</v>
      </c>
    </row>
    <row r="51" spans="2:12">
      <c r="C51">
        <f>SUM(C49:C50)</f>
        <v>1992</v>
      </c>
      <c r="D51">
        <f>SUM(D49:D50)</f>
        <v>482</v>
      </c>
      <c r="E51" s="7">
        <f>SUM(C51:D51)</f>
        <v>2474</v>
      </c>
    </row>
    <row r="52" spans="2:12">
      <c r="E52">
        <v>1</v>
      </c>
      <c r="F52" t="s">
        <v>4430</v>
      </c>
    </row>
    <row r="53" spans="2:12">
      <c r="E53" s="4">
        <f>SUM(E51:E52)</f>
        <v>2475</v>
      </c>
    </row>
    <row r="54" spans="2:12">
      <c r="E54" s="4"/>
    </row>
    <row r="55" spans="2:12">
      <c r="E55" s="4"/>
    </row>
    <row r="56" spans="2:12">
      <c r="B56" s="2" t="s">
        <v>4506</v>
      </c>
    </row>
    <row r="58" spans="2:12">
      <c r="B58" s="5"/>
      <c r="C58" s="5" t="s">
        <v>1</v>
      </c>
      <c r="D58" s="5" t="s">
        <v>2</v>
      </c>
      <c r="E58" s="1"/>
      <c r="G58" s="5" t="s">
        <v>4489</v>
      </c>
      <c r="H58" s="37">
        <v>3.9670000000000001</v>
      </c>
      <c r="J58" s="5"/>
      <c r="K58" s="5" t="s">
        <v>1</v>
      </c>
      <c r="L58" s="5" t="s">
        <v>2</v>
      </c>
    </row>
    <row r="59" spans="2:12" ht="45">
      <c r="B59" s="6" t="s">
        <v>4507</v>
      </c>
      <c r="C59" s="3">
        <f>COUNTIFS('cleaned data'!K2:K3919, "&gt; 0", 'cleaned data'!AL2:AL3919, "= 1")</f>
        <v>847</v>
      </c>
      <c r="D59" s="3">
        <f>COUNTIFS('cleaned data'!K2:K3919, "&gt; 0", 'cleaned data'!AL2:AL3919, "= 0")</f>
        <v>229</v>
      </c>
      <c r="E59">
        <f>SUM(C59:D59)</f>
        <v>1076</v>
      </c>
      <c r="F59" s="83">
        <f>C59/(C59+D59)*100</f>
        <v>78.717472118959108</v>
      </c>
      <c r="G59" s="5" t="s">
        <v>4490</v>
      </c>
      <c r="H59" s="29">
        <v>1</v>
      </c>
      <c r="J59" s="6" t="s">
        <v>4507</v>
      </c>
      <c r="K59" s="41">
        <f>E59*C62</f>
        <v>866.45171717171718</v>
      </c>
      <c r="L59" s="41">
        <f>E59*D62</f>
        <v>209.54828282828282</v>
      </c>
    </row>
    <row r="60" spans="2:12" ht="60">
      <c r="B60" s="6" t="s">
        <v>4508</v>
      </c>
      <c r="C60" s="3">
        <f>COUNTIFS('cleaned data'!K2:K3919, "= 0", 'cleaned data'!AL2:AL3919, "= 1")</f>
        <v>1146</v>
      </c>
      <c r="D60" s="3">
        <f>COUNTIFS('cleaned data'!K2:K3919, "= 0", 'cleaned data'!AL2:AL3919, "= 0")</f>
        <v>253</v>
      </c>
      <c r="E60">
        <f>SUM(C60:D60)</f>
        <v>1399</v>
      </c>
      <c r="F60" s="83">
        <f>C60/(C60+D60)*100</f>
        <v>81.915654038599001</v>
      </c>
      <c r="G60" s="38" t="s">
        <v>4491</v>
      </c>
      <c r="H60" s="38">
        <v>4.6400370000000003E-2</v>
      </c>
      <c r="J60" s="6" t="s">
        <v>4508</v>
      </c>
      <c r="K60" s="41">
        <f>E60*C62</f>
        <v>1126.5482828282827</v>
      </c>
      <c r="L60" s="41">
        <f>D62*E60</f>
        <v>272.45171717171718</v>
      </c>
    </row>
    <row r="61" spans="2:12">
      <c r="C61">
        <f>SUM(C59:C60)</f>
        <v>1993</v>
      </c>
      <c r="D61">
        <f>SUM(D59:D60)</f>
        <v>482</v>
      </c>
      <c r="E61" s="8">
        <f>SUM(C61:D61)</f>
        <v>2475</v>
      </c>
    </row>
    <row r="62" spans="2:12">
      <c r="C62" s="42">
        <f>C61/$E$61</f>
        <v>0.80525252525252522</v>
      </c>
      <c r="D62" s="42">
        <f>D61/$E$61</f>
        <v>0.19474747474747475</v>
      </c>
    </row>
    <row r="63" spans="2:12">
      <c r="C63" s="42"/>
      <c r="D63" s="42"/>
    </row>
    <row r="64" spans="2:12">
      <c r="C64" s="42"/>
      <c r="D64" s="42"/>
    </row>
    <row r="65" spans="2:12">
      <c r="B65" s="2" t="s">
        <v>9785</v>
      </c>
    </row>
    <row r="67" spans="2:12">
      <c r="B67" s="5"/>
      <c r="C67" s="5" t="s">
        <v>1</v>
      </c>
      <c r="D67" s="5" t="s">
        <v>2</v>
      </c>
      <c r="E67" s="1"/>
      <c r="G67" s="5" t="s">
        <v>4489</v>
      </c>
      <c r="H67" s="37">
        <v>7.758</v>
      </c>
      <c r="J67" s="5"/>
      <c r="K67" s="5" t="s">
        <v>1</v>
      </c>
      <c r="L67" s="5" t="s">
        <v>2</v>
      </c>
    </row>
    <row r="68" spans="2:12" ht="45">
      <c r="B68" s="6" t="s">
        <v>9786</v>
      </c>
      <c r="C68" s="3">
        <f>COUNTIF('cleaned data'!AL2:AL3919,"=1")-COUNTIFS('cleaned data'!AL2:AL3919,"=1",'cleaned data'!I2:I3919,"=corrupt")-COUNTIFS('cleaned data'!AL2:AL3919,"=1",'cleaned data'!D2:D3919,"=NA")-'Everyone vs. NOT Everyone'!C69</f>
        <v>1116</v>
      </c>
      <c r="D68" s="3">
        <f>COUNTIF('cleaned data'!AL2:AL3919,"=0")-COUNTIFS('cleaned data'!AL2:AL3919,"=0",'cleaned data'!I2:I3919,"=corrupt")-COUNTIFS('cleaned data'!AL2:AL3919,"=0",'cleaned data'!D2:D3919,"=NA")-D69</f>
        <v>303</v>
      </c>
      <c r="E68">
        <f>SUM(C68:D68)</f>
        <v>1419</v>
      </c>
      <c r="F68" s="83">
        <f>C68/(C68+D68)*100</f>
        <v>78.646934460887948</v>
      </c>
      <c r="G68" s="5" t="s">
        <v>4490</v>
      </c>
      <c r="H68" s="29">
        <v>1</v>
      </c>
      <c r="J68" s="6" t="s">
        <v>4507</v>
      </c>
      <c r="K68" s="41">
        <f>E68*C71</f>
        <v>1142.6533333333332</v>
      </c>
      <c r="L68" s="41">
        <f>E68*D71</f>
        <v>275.77333333333331</v>
      </c>
    </row>
    <row r="69" spans="2:12" ht="60">
      <c r="B69" s="6" t="s">
        <v>9787</v>
      </c>
      <c r="C69" s="3">
        <f>COUNTIFS('cleaned data'!K2:K3919,"=0",'cleaned data'!V2:V3919,"=no",'cleaned data'!X2:X3919,"=no",'cleaned data'!AL2:AL3919,"=1")</f>
        <v>877</v>
      </c>
      <c r="D69" s="3">
        <f>COUNTIFS('cleaned data'!K2:K3919,"=0",'cleaned data'!V2:V3919,"=no",'cleaned data'!X2:X3919,"=no",'cleaned data'!AL2:AL3919,"=0")</f>
        <v>178</v>
      </c>
      <c r="E69">
        <f>SUM(C69:D69)</f>
        <v>1055</v>
      </c>
      <c r="F69" s="83">
        <f>C69/(C69+D69)*100</f>
        <v>83.127962085308056</v>
      </c>
      <c r="G69" s="38" t="s">
        <v>4491</v>
      </c>
      <c r="H69" s="38">
        <v>5.3475099999999998E-3</v>
      </c>
      <c r="J69" s="6" t="s">
        <v>4508</v>
      </c>
      <c r="K69" s="41">
        <f>E69*C71</f>
        <v>849.54141414141407</v>
      </c>
      <c r="L69" s="41">
        <f>E69*D71</f>
        <v>205.03232323232322</v>
      </c>
    </row>
    <row r="70" spans="2:12">
      <c r="C70">
        <f>SUM(C68:C69)</f>
        <v>1993</v>
      </c>
      <c r="D70">
        <f>SUM(D68:D69)</f>
        <v>481</v>
      </c>
      <c r="E70" s="8">
        <f>SUM(C70:D70)</f>
        <v>2474</v>
      </c>
    </row>
    <row r="71" spans="2:12">
      <c r="C71" s="42">
        <f>C70/$E$61</f>
        <v>0.80525252525252522</v>
      </c>
      <c r="D71" s="42">
        <f>D70/$E$61</f>
        <v>0.19434343434343435</v>
      </c>
    </row>
    <row r="72" spans="2:12">
      <c r="E72" s="4"/>
    </row>
    <row r="73" spans="2:12">
      <c r="E73" s="4"/>
    </row>
    <row r="74" spans="2:12">
      <c r="E74" s="4"/>
    </row>
    <row r="77" spans="2:12">
      <c r="B77" s="4" t="s">
        <v>4431</v>
      </c>
    </row>
    <row r="79" spans="2:12">
      <c r="B79" s="5"/>
      <c r="C79" s="5" t="s">
        <v>1</v>
      </c>
      <c r="D79" s="5" t="s">
        <v>2</v>
      </c>
      <c r="E79" s="1"/>
    </row>
    <row r="80" spans="2:12">
      <c r="B80" s="6" t="s">
        <v>4432</v>
      </c>
      <c r="C80" s="3">
        <f>COUNTIFS('cleaned data'!K2:K3919, "&gt;0", 'cleaned data'!L2:L3919, "&gt;0",  'cleaned data'!AL2:AL3919, "=1")</f>
        <v>340</v>
      </c>
      <c r="D80" s="3">
        <f>COUNTIFS('cleaned data'!K2:K3919, "&gt;0", 'cleaned data'!L2:L3919, "&gt;0",  'cleaned data'!AL2:AL3919, "=0")</f>
        <v>103</v>
      </c>
      <c r="E80">
        <f>SUM(C80:D80)</f>
        <v>443</v>
      </c>
    </row>
    <row r="81" spans="2:12" ht="30">
      <c r="B81" s="6" t="s">
        <v>4433</v>
      </c>
      <c r="C81" s="3">
        <f>COUNTIFS('cleaned data'!K2:K3919, "&gt;0", 'cleaned data'!L2:L3919, "=0",  'cleaned data'!AL2:AL3919, "=1")</f>
        <v>497</v>
      </c>
      <c r="D81" s="3">
        <f>COUNTIFS('cleaned data'!K2:K3919, "&gt;0", 'cleaned data'!L2:L3919, "=0",  'cleaned data'!AL2:AL3919, "=0")</f>
        <v>125</v>
      </c>
      <c r="E81">
        <f>SUM(C81:D81)</f>
        <v>622</v>
      </c>
    </row>
    <row r="82" spans="2:12">
      <c r="C82">
        <f>SUM(C80:C81)</f>
        <v>837</v>
      </c>
      <c r="D82">
        <f>SUM(D80:D81)</f>
        <v>228</v>
      </c>
      <c r="E82" s="7">
        <f>SUM(C82:D82)</f>
        <v>1065</v>
      </c>
    </row>
    <row r="83" spans="2:12">
      <c r="E83">
        <v>11</v>
      </c>
    </row>
    <row r="84" spans="2:12">
      <c r="E84" s="8">
        <v>1076</v>
      </c>
    </row>
    <row r="85" spans="2:12">
      <c r="B85" s="86" t="s">
        <v>4434</v>
      </c>
      <c r="C85" s="87"/>
      <c r="D85" s="87"/>
      <c r="E85" s="87"/>
    </row>
    <row r="86" spans="2:12">
      <c r="K86" s="1" t="s">
        <v>4492</v>
      </c>
      <c r="L86" s="1"/>
    </row>
    <row r="87" spans="2:12">
      <c r="B87" s="5"/>
      <c r="C87" s="5" t="s">
        <v>1</v>
      </c>
      <c r="D87" s="5" t="s">
        <v>2</v>
      </c>
      <c r="E87" s="1"/>
      <c r="G87" s="5" t="s">
        <v>4489</v>
      </c>
      <c r="H87" s="37">
        <v>26.436</v>
      </c>
      <c r="J87" s="5"/>
      <c r="K87" s="5" t="s">
        <v>1</v>
      </c>
      <c r="L87" s="5" t="s">
        <v>2</v>
      </c>
    </row>
    <row r="88" spans="2:12">
      <c r="B88" s="6" t="s">
        <v>4435</v>
      </c>
      <c r="C88" s="3">
        <f>COUNTIFS('cleaned data'!AB2:AB3919, "=yes",  'cleaned data'!AL2:AL3919, "=1")</f>
        <v>72</v>
      </c>
      <c r="D88" s="3">
        <f>COUNTIFS('cleaned data'!AB2:AB3919, "=yes",  'cleaned data'!AL2:AL3919, "=0")</f>
        <v>44</v>
      </c>
      <c r="E88">
        <f>SUM(C88:D88)</f>
        <v>116</v>
      </c>
      <c r="F88" s="83">
        <f>C88/E88*100</f>
        <v>62.068965517241381</v>
      </c>
      <c r="G88" s="5" t="s">
        <v>4490</v>
      </c>
      <c r="H88" s="29">
        <v>1</v>
      </c>
      <c r="J88" s="6" t="s">
        <v>4435</v>
      </c>
      <c r="K88" s="37">
        <f>E88*C91</f>
        <v>93.409292929292931</v>
      </c>
      <c r="L88" s="37">
        <f>E88*D91</f>
        <v>22.590707070707072</v>
      </c>
    </row>
    <row r="89" spans="2:12">
      <c r="B89" s="6" t="s">
        <v>4436</v>
      </c>
      <c r="C89" s="3">
        <f>COUNTIFS('cleaned data'!AB2:AB3919, "=no",  'cleaned data'!AL2:AL3919, "=1")</f>
        <v>1921</v>
      </c>
      <c r="D89" s="3">
        <f>COUNTIFS('cleaned data'!AB2:AB3919, "=no",  'cleaned data'!AL2:AL3919, "=0")</f>
        <v>438</v>
      </c>
      <c r="E89">
        <f>SUM(C89:D89)</f>
        <v>2359</v>
      </c>
      <c r="F89" s="83">
        <f>C89/E89*100</f>
        <v>81.432810512929208</v>
      </c>
      <c r="G89" s="38" t="s">
        <v>4491</v>
      </c>
      <c r="H89" s="81">
        <v>2.7000000000000001E-7</v>
      </c>
      <c r="J89" s="6" t="s">
        <v>4436</v>
      </c>
      <c r="K89" s="29">
        <f>E89*C91</f>
        <v>1899.5907070707069</v>
      </c>
      <c r="L89" s="29">
        <f>E89*D91</f>
        <v>459.40929292929292</v>
      </c>
    </row>
    <row r="90" spans="2:12">
      <c r="C90">
        <f>SUM(C88:C89)</f>
        <v>1993</v>
      </c>
      <c r="D90">
        <f>SUM(D88:D89)</f>
        <v>482</v>
      </c>
      <c r="E90" s="9">
        <f>SUM(C90:D90)</f>
        <v>2475</v>
      </c>
    </row>
    <row r="91" spans="2:12">
      <c r="C91" s="42">
        <f>C90/$E$90</f>
        <v>0.80525252525252522</v>
      </c>
      <c r="D91" s="42">
        <f>D90/$E$90</f>
        <v>0.19474747474747475</v>
      </c>
    </row>
    <row r="93" spans="2:12">
      <c r="B93" s="4" t="s">
        <v>4437</v>
      </c>
    </row>
    <row r="94" spans="2:12">
      <c r="K94" s="1" t="s">
        <v>4492</v>
      </c>
      <c r="L94" s="1"/>
    </row>
    <row r="95" spans="2:12">
      <c r="B95" s="5"/>
      <c r="C95" s="5" t="s">
        <v>1</v>
      </c>
      <c r="D95" s="5" t="s">
        <v>2</v>
      </c>
      <c r="E95" s="1"/>
      <c r="G95" s="5" t="s">
        <v>4489</v>
      </c>
      <c r="H95" s="37">
        <v>11.519</v>
      </c>
      <c r="J95" s="5"/>
      <c r="K95" s="5" t="s">
        <v>1</v>
      </c>
      <c r="L95" s="5" t="s">
        <v>2</v>
      </c>
    </row>
    <row r="96" spans="2:12">
      <c r="B96" s="6" t="s">
        <v>4438</v>
      </c>
      <c r="C96" s="3">
        <f>COUNTIFS('cleaned data'!K2:K3919, "&gt;0", 'cleaned data'!P2:P3919, "=yes", 'cleaned data'!AL2:AL3919, "=1")</f>
        <v>567</v>
      </c>
      <c r="D96" s="3">
        <f>COUNTIFS('cleaned data'!K2:K3919, "&gt;0", 'cleaned data'!P2:P3919, "=yes", 'cleaned data'!AL2:AL3919, "=0")</f>
        <v>127</v>
      </c>
      <c r="E96">
        <f>SUM(C96:D96)</f>
        <v>694</v>
      </c>
      <c r="F96" s="83">
        <f>C96/E96*100</f>
        <v>81.700288184438037</v>
      </c>
      <c r="G96" s="5" t="s">
        <v>4490</v>
      </c>
      <c r="H96" s="29">
        <v>1</v>
      </c>
      <c r="J96" s="6" t="s">
        <v>4438</v>
      </c>
      <c r="K96" s="37">
        <f>E96*C99</f>
        <v>545.95559845559853</v>
      </c>
      <c r="L96" s="37">
        <f>E96*D99</f>
        <v>148.04440154440152</v>
      </c>
    </row>
    <row r="97" spans="2:12" ht="30">
      <c r="B97" s="6" t="s">
        <v>4439</v>
      </c>
      <c r="C97" s="3">
        <f>COUNTIFS('cleaned data'!K2:K3919, "&gt;0", 'cleaned data'!P2:P3919, "=no", 'cleaned data'!AL2:AL3919, "=1")</f>
        <v>248</v>
      </c>
      <c r="D97" s="3">
        <f>COUNTIFS('cleaned data'!K2:K3919, "&gt;0", 'cleaned data'!P2:P3919, "=no", 'cleaned data'!AL2:AL3919, "=0")</f>
        <v>94</v>
      </c>
      <c r="E97">
        <f>SUM(C97:D97)</f>
        <v>342</v>
      </c>
      <c r="F97" s="83">
        <f>C97/E97*100</f>
        <v>72.514619883040936</v>
      </c>
      <c r="G97" s="38" t="s">
        <v>4491</v>
      </c>
      <c r="H97" s="38">
        <v>6.8888E-4</v>
      </c>
      <c r="J97" s="6" t="s">
        <v>4439</v>
      </c>
      <c r="K97" s="29">
        <f>E97*C99</f>
        <v>269.04440154440158</v>
      </c>
      <c r="L97" s="29">
        <f>E97*D99</f>
        <v>72.955598455598448</v>
      </c>
    </row>
    <row r="98" spans="2:12">
      <c r="C98">
        <f>SUM(C96:C97)</f>
        <v>815</v>
      </c>
      <c r="D98">
        <f>SUM(D96:D97)</f>
        <v>221</v>
      </c>
      <c r="E98" s="7">
        <f>SUM(C98:D98)</f>
        <v>1036</v>
      </c>
    </row>
    <row r="99" spans="2:12" ht="60">
      <c r="C99" s="84">
        <f>C98/$E$98</f>
        <v>0.78667953667953672</v>
      </c>
      <c r="D99" s="84">
        <f>D98/$E$98</f>
        <v>0.21332046332046331</v>
      </c>
      <c r="E99">
        <v>40</v>
      </c>
      <c r="F99" s="36" t="s">
        <v>4440</v>
      </c>
    </row>
    <row r="100" spans="2:12" ht="30">
      <c r="E100" s="4">
        <f>COUNTIF('cleaned data'!K2:K3919, "&gt;0")</f>
        <v>1076</v>
      </c>
      <c r="F100" s="36" t="s">
        <v>4441</v>
      </c>
    </row>
    <row r="103" spans="2:12">
      <c r="B103" s="2" t="s">
        <v>4442</v>
      </c>
    </row>
    <row r="105" spans="2:12">
      <c r="B105" s="5"/>
      <c r="C105" s="5" t="s">
        <v>1</v>
      </c>
      <c r="D105" s="5" t="s">
        <v>2</v>
      </c>
      <c r="E105" s="1"/>
      <c r="G105" s="5" t="s">
        <v>4489</v>
      </c>
      <c r="H105" s="37">
        <v>5.1050000000000004</v>
      </c>
      <c r="J105" s="5"/>
      <c r="K105" s="5" t="s">
        <v>1</v>
      </c>
      <c r="L105" s="5" t="s">
        <v>2</v>
      </c>
    </row>
    <row r="106" spans="2:12">
      <c r="B106" s="6" t="s">
        <v>4438</v>
      </c>
      <c r="C106" s="3">
        <f>COUNTIFS('cleaned data'!K2:K3919, "&gt;0", 'cleaned data'!L2:L3919, "&gt;0", 'cleaned data'!P2:P3919, "=yes", 'cleaned data'!AL2:AL3919, "=1")</f>
        <v>267</v>
      </c>
      <c r="D106" s="3">
        <f>COUNTIFS('cleaned data'!K2:K3919, "&gt;0", 'cleaned data'!L2:L3919, "&gt;0", 'cleaned data'!P2:P3919, "=yes", 'cleaned data'!AL2:AL3919, "=0")</f>
        <v>69</v>
      </c>
      <c r="E106">
        <f>SUM(C106:D106)</f>
        <v>336</v>
      </c>
      <c r="F106" s="83">
        <f>C106/E106*100</f>
        <v>79.464285714285708</v>
      </c>
      <c r="G106" s="5" t="s">
        <v>4490</v>
      </c>
      <c r="H106" s="29">
        <v>1</v>
      </c>
      <c r="J106" s="6" t="s">
        <v>4438</v>
      </c>
      <c r="K106" s="41">
        <f>E106*C109</f>
        <v>258.82134570765663</v>
      </c>
      <c r="L106" s="41">
        <f>E106*D109</f>
        <v>77.178654292343396</v>
      </c>
    </row>
    <row r="107" spans="2:12" ht="30">
      <c r="B107" s="6" t="s">
        <v>4439</v>
      </c>
      <c r="C107" s="3">
        <f>COUNTIFS('cleaned data'!K2:K3919, "&gt;0", 'cleaned data'!L2:L3919, "&gt;0", 'cleaned data'!P2:P3919, "=no", 'cleaned data'!AL2:AL3919, "=1")</f>
        <v>65</v>
      </c>
      <c r="D107" s="3">
        <f>COUNTIFS('cleaned data'!K2:K3919, "&gt;0", 'cleaned data'!L2:L3919, "&gt;0", 'cleaned data'!P2:P3919, "=no", 'cleaned data'!AL2:AL3919, "=0")</f>
        <v>30</v>
      </c>
      <c r="E107">
        <f>SUM(C107:D107)</f>
        <v>95</v>
      </c>
      <c r="F107" s="83">
        <f>C107/E107*100</f>
        <v>68.421052631578945</v>
      </c>
      <c r="G107" s="38" t="s">
        <v>4491</v>
      </c>
      <c r="H107" s="38">
        <v>2.385698E-2</v>
      </c>
      <c r="J107" s="6" t="s">
        <v>4439</v>
      </c>
      <c r="K107" s="41">
        <f>E107*C109</f>
        <v>73.178654292343396</v>
      </c>
      <c r="L107" s="41">
        <f>E107*D109</f>
        <v>21.821345707656612</v>
      </c>
    </row>
    <row r="108" spans="2:12">
      <c r="C108">
        <f>SUM(C106:C107)</f>
        <v>332</v>
      </c>
      <c r="D108">
        <f>SUM(D106:D107)</f>
        <v>99</v>
      </c>
      <c r="E108" s="7">
        <f>SUM(E106:E107)</f>
        <v>431</v>
      </c>
    </row>
    <row r="109" spans="2:12" ht="60">
      <c r="C109" s="84">
        <f>C108/$E$108</f>
        <v>0.77030162412993042</v>
      </c>
      <c r="D109" s="84">
        <f>D108/$E$108</f>
        <v>0.22969837587006961</v>
      </c>
      <c r="E109">
        <v>39</v>
      </c>
      <c r="F109" s="36" t="s">
        <v>4443</v>
      </c>
    </row>
    <row r="110" spans="2:12" ht="45">
      <c r="E110" s="4">
        <v>440</v>
      </c>
      <c r="F110" s="36" t="s">
        <v>4444</v>
      </c>
    </row>
    <row r="113" spans="2:12">
      <c r="B113" s="2" t="s">
        <v>4445</v>
      </c>
    </row>
    <row r="115" spans="2:12">
      <c r="B115" s="5"/>
      <c r="C115" s="5" t="s">
        <v>1</v>
      </c>
      <c r="D115" s="5" t="s">
        <v>2</v>
      </c>
      <c r="E115" s="1"/>
    </row>
    <row r="116" spans="2:12">
      <c r="B116" s="6" t="s">
        <v>4438</v>
      </c>
      <c r="C116" s="3">
        <f>COUNTIFS('cleaned data'!K2:K3919, "&gt;0", 'cleaned data'!L2:L3919, "&gt;0", 'cleaned data'!P2:P3919, "=yes", 'cleaned data'!AB2:AB3919, "=yes", 'cleaned data'!AL2:AL3919, "=1")</f>
        <v>26</v>
      </c>
      <c r="D116" s="3">
        <f>COUNTIFS('cleaned data'!K2:K3919, "&gt;0", 'cleaned data'!L2:L3919, "&gt;0", 'cleaned data'!P2:P3919, "=yes", 'cleaned data'!AB2:AB3919, "=yes", 'cleaned data'!AL2:AL3919, "=0")</f>
        <v>16</v>
      </c>
      <c r="E116">
        <f>SUM(C116:D116)</f>
        <v>42</v>
      </c>
      <c r="F116" s="83">
        <f>C116/E116*100</f>
        <v>61.904761904761905</v>
      </c>
    </row>
    <row r="117" spans="2:12">
      <c r="B117" s="6" t="s">
        <v>4439</v>
      </c>
      <c r="C117" s="10">
        <f>COUNTIFS('cleaned data'!K2:K3919, "&gt;0", 'cleaned data'!L2:L3919, "&gt;0", 'cleaned data'!P2:P3919, "=no", 'cleaned data'!AB2:AB3919, "=yes", 'cleaned data'!AL2:AL3919, "=1")</f>
        <v>1</v>
      </c>
      <c r="D117" s="10">
        <f>COUNTIFS('cleaned data'!K2:K3919, "&gt;0", 'cleaned data'!L2:L3919, "&gt;0", 'cleaned data'!P2:P3919, "=no", 'cleaned data'!AB2:AB3919, "=yes", 'cleaned data'!AL2:AL3919, "=0")</f>
        <v>2</v>
      </c>
      <c r="E117">
        <f>SUM(C117:D117)</f>
        <v>3</v>
      </c>
      <c r="F117" s="83">
        <f>C117/E117*100</f>
        <v>33.333333333333329</v>
      </c>
    </row>
    <row r="118" spans="2:12">
      <c r="C118">
        <f>SUM(C116:C117)</f>
        <v>27</v>
      </c>
      <c r="D118">
        <f>SUM(D116:D117)</f>
        <v>18</v>
      </c>
      <c r="E118" s="7">
        <f>SUM(C118:D118)</f>
        <v>45</v>
      </c>
    </row>
    <row r="121" spans="2:12">
      <c r="B121" s="88" t="s">
        <v>4446</v>
      </c>
      <c r="C121" s="86"/>
      <c r="D121" s="89"/>
      <c r="E121" s="89"/>
    </row>
    <row r="122" spans="2:12">
      <c r="B122" s="12"/>
      <c r="C122" s="11"/>
      <c r="D122" s="11"/>
      <c r="E122" s="11"/>
      <c r="K122" s="1" t="s">
        <v>4492</v>
      </c>
      <c r="L122" s="1"/>
    </row>
    <row r="123" spans="2:12">
      <c r="B123" s="13"/>
      <c r="C123" s="14" t="s">
        <v>1</v>
      </c>
      <c r="D123" s="14" t="s">
        <v>2</v>
      </c>
      <c r="E123" s="12"/>
      <c r="G123" s="5" t="s">
        <v>4489</v>
      </c>
      <c r="H123" s="37">
        <v>13.282</v>
      </c>
      <c r="J123" s="5"/>
      <c r="K123" s="5" t="s">
        <v>1</v>
      </c>
      <c r="L123" s="5" t="s">
        <v>2</v>
      </c>
    </row>
    <row r="124" spans="2:12">
      <c r="B124" s="15" t="s">
        <v>4435</v>
      </c>
      <c r="C124" s="16">
        <f>COUNTIFS('cleaned data'!K2:K3919, "&gt;0", 'cleaned data'!AB2:AB3919, "=yes",  'cleaned data'!AL2:AL3919, "=1")</f>
        <v>48</v>
      </c>
      <c r="D124" s="16">
        <f>COUNTIFS('cleaned data'!K2:K3919, "&gt;0", 'cleaned data'!AB2:AB3919, "=yes",  'cleaned data'!AL2:AL3919, "=0")</f>
        <v>29</v>
      </c>
      <c r="E124" s="11">
        <f>SUM(C123:D124)</f>
        <v>77</v>
      </c>
      <c r="F124" s="83">
        <f>C124/E124*100</f>
        <v>62.337662337662337</v>
      </c>
      <c r="G124" s="5" t="s">
        <v>4490</v>
      </c>
      <c r="H124" s="29">
        <v>1</v>
      </c>
      <c r="J124" s="6" t="s">
        <v>4435</v>
      </c>
      <c r="K124" s="37">
        <f>E124*C127</f>
        <v>60.612453531598511</v>
      </c>
      <c r="L124" s="37">
        <f>E124*D127</f>
        <v>16.387546468401485</v>
      </c>
    </row>
    <row r="125" spans="2:12">
      <c r="B125" s="15" t="s">
        <v>4436</v>
      </c>
      <c r="C125" s="16">
        <f>COUNTIFS('cleaned data'!K2:K3919, "&gt;0", 'cleaned data'!AB2:AB3919, "=no",  'cleaned data'!AL2:AL3919, "=1")</f>
        <v>799</v>
      </c>
      <c r="D125" s="16">
        <f>COUNTIFS('cleaned data'!K2:K3919, "&gt;0", 'cleaned data'!AB2:AB3919, "=no",  'cleaned data'!AL2:AL3919, "=0")</f>
        <v>200</v>
      </c>
      <c r="E125" s="11">
        <f>SUM(C125:D125)</f>
        <v>999</v>
      </c>
      <c r="F125" s="83">
        <f>C125/E125*100</f>
        <v>79.979979979979973</v>
      </c>
      <c r="G125" s="38" t="s">
        <v>4491</v>
      </c>
      <c r="H125" s="38">
        <v>2.6797000000000002E-4</v>
      </c>
      <c r="J125" s="6" t="s">
        <v>4436</v>
      </c>
      <c r="K125" s="29">
        <f>E125*C127</f>
        <v>786.38754646840152</v>
      </c>
      <c r="L125" s="29">
        <f>E125*D127</f>
        <v>212.6124535315985</v>
      </c>
    </row>
    <row r="126" spans="2:12">
      <c r="B126" s="12"/>
      <c r="C126" s="11">
        <f>SUM(C124:C125)</f>
        <v>847</v>
      </c>
      <c r="D126" s="11">
        <f>SUM(D124:D125)</f>
        <v>229</v>
      </c>
      <c r="E126" s="4">
        <f>SUM(C126:D126)</f>
        <v>1076</v>
      </c>
    </row>
    <row r="127" spans="2:12">
      <c r="C127" s="42">
        <f>C126/$E$126</f>
        <v>0.78717472118959109</v>
      </c>
      <c r="D127" s="42">
        <f>D126/$E$126</f>
        <v>0.21282527881040891</v>
      </c>
    </row>
    <row r="129" spans="2:12">
      <c r="B129" s="86" t="s">
        <v>9783</v>
      </c>
      <c r="C129" s="86"/>
      <c r="D129" s="89"/>
      <c r="E129" s="89"/>
      <c r="F129" s="87"/>
    </row>
    <row r="130" spans="2:12">
      <c r="B130" s="12"/>
      <c r="C130" s="11"/>
      <c r="D130" s="11"/>
      <c r="E130" s="11"/>
      <c r="K130" s="1" t="s">
        <v>4492</v>
      </c>
      <c r="L130" s="1"/>
    </row>
    <row r="131" spans="2:12">
      <c r="B131" s="13"/>
      <c r="C131" s="14" t="s">
        <v>1</v>
      </c>
      <c r="D131" s="14" t="s">
        <v>2</v>
      </c>
      <c r="E131" s="12"/>
      <c r="G131" s="5" t="s">
        <v>4489</v>
      </c>
      <c r="H131" s="37">
        <v>7.875</v>
      </c>
      <c r="J131" s="5"/>
      <c r="K131" s="5" t="s">
        <v>1</v>
      </c>
      <c r="L131" s="5" t="s">
        <v>2</v>
      </c>
    </row>
    <row r="132" spans="2:12">
      <c r="B132" s="15" t="s">
        <v>4435</v>
      </c>
      <c r="C132" s="16">
        <f>COUNTIFS('cleaned data'!K2:K3919, "&gt;0", 'cleaned data'!L2:L3919, "&gt;0",'cleaned data'!AB2:AB3919, "=yes",  'cleaned data'!AL2:AL3919, "=1")</f>
        <v>27</v>
      </c>
      <c r="D132" s="16">
        <f>COUNTIFS('cleaned data'!K2:K3919, "&gt;0", 'cleaned data'!L2:L3919, "&gt;0",'cleaned data'!AB2:AB3919, "=yes",  'cleaned data'!AL2:AL3919, "=0")</f>
        <v>18</v>
      </c>
      <c r="E132" s="11">
        <f>SUM(C132:D132)</f>
        <v>45</v>
      </c>
      <c r="F132" s="83">
        <f>C132/E132*100</f>
        <v>60</v>
      </c>
      <c r="G132" s="5" t="s">
        <v>4490</v>
      </c>
      <c r="H132" s="29">
        <v>1</v>
      </c>
      <c r="J132" s="6" t="s">
        <v>4435</v>
      </c>
      <c r="K132" s="37">
        <f>E132*C135</f>
        <v>34.537246049661398</v>
      </c>
      <c r="L132" s="37">
        <f>E132*D135</f>
        <v>10.462753950338602</v>
      </c>
    </row>
    <row r="133" spans="2:12">
      <c r="B133" s="15" t="s">
        <v>4436</v>
      </c>
      <c r="C133" s="16">
        <f>COUNTIFS('cleaned data'!K2:K3919, "&gt;0", 'cleaned data'!L2:L3919, "&gt;0",'cleaned data'!AB2:AB3919, "=no",  'cleaned data'!AL2:AL3919, "=1")</f>
        <v>313</v>
      </c>
      <c r="D133" s="16">
        <f>COUNTIFS('cleaned data'!K2:K3919, "&gt;0", 'cleaned data'!L2:L3919, "&gt;0",'cleaned data'!AB2:AB3919, "=no",  'cleaned data'!AL2:AL3919, "=0")</f>
        <v>85</v>
      </c>
      <c r="E133" s="11">
        <f>SUM(C133:D133)</f>
        <v>398</v>
      </c>
      <c r="F133" s="83">
        <f>C133/E133*100</f>
        <v>78.643216080402013</v>
      </c>
      <c r="G133" s="38" t="s">
        <v>4491</v>
      </c>
      <c r="H133" s="38">
        <v>5.01229E-3</v>
      </c>
      <c r="J133" s="6" t="s">
        <v>4436</v>
      </c>
      <c r="K133" s="29">
        <f>E133*C135</f>
        <v>305.46275395033859</v>
      </c>
      <c r="L133" s="29">
        <f>E133*D135</f>
        <v>92.537246049661405</v>
      </c>
    </row>
    <row r="134" spans="2:12">
      <c r="B134" s="12"/>
      <c r="C134" s="11">
        <f>SUM(C132:C133)</f>
        <v>340</v>
      </c>
      <c r="D134" s="11">
        <f>SUM(D132:D133)</f>
        <v>103</v>
      </c>
      <c r="E134" s="4">
        <f>SUM(C134:D134)</f>
        <v>443</v>
      </c>
    </row>
    <row r="135" spans="2:12">
      <c r="C135" s="42">
        <f>C134/E134</f>
        <v>0.76749435665914223</v>
      </c>
      <c r="D135" s="42">
        <f>D134/E134</f>
        <v>0.2325056433408578</v>
      </c>
    </row>
    <row r="136" spans="2:12">
      <c r="C136" s="17"/>
    </row>
    <row r="137" spans="2:12">
      <c r="B137" s="2" t="s">
        <v>4451</v>
      </c>
    </row>
    <row r="138" spans="2:12">
      <c r="K138" s="1" t="s">
        <v>4492</v>
      </c>
      <c r="L138" s="1"/>
    </row>
    <row r="139" spans="2:12">
      <c r="B139" s="13"/>
      <c r="C139" s="14" t="s">
        <v>1</v>
      </c>
      <c r="D139" s="14" t="s">
        <v>2</v>
      </c>
      <c r="G139" s="5" t="s">
        <v>4489</v>
      </c>
      <c r="H139" s="37">
        <v>15.875999999999999</v>
      </c>
      <c r="J139" s="5"/>
      <c r="K139" s="5" t="s">
        <v>1</v>
      </c>
      <c r="L139" s="5" t="s">
        <v>2</v>
      </c>
    </row>
    <row r="140" spans="2:12">
      <c r="B140" s="15" t="s">
        <v>1326</v>
      </c>
      <c r="C140" s="16">
        <f>COUNTIFS('cleaned data'!AU2:AU3919, "=home",'cleaned data'!AL2:AL3919, "=1")</f>
        <v>907</v>
      </c>
      <c r="D140" s="16">
        <f>COUNTIFS('cleaned data'!AU2:AU3919, "=home",'cleaned data'!AL2:AL3919, "=0")</f>
        <v>191</v>
      </c>
      <c r="E140">
        <f>SUM(C140:D140)</f>
        <v>1098</v>
      </c>
      <c r="F140" s="83">
        <f>C140/E140*100</f>
        <v>82.604735883424411</v>
      </c>
      <c r="G140" s="5" t="s">
        <v>4490</v>
      </c>
      <c r="H140" s="29">
        <v>2</v>
      </c>
      <c r="J140" s="15" t="s">
        <v>1326</v>
      </c>
      <c r="K140" s="37">
        <f>E140*C144</f>
        <v>884.5</v>
      </c>
      <c r="L140" s="37">
        <f>E140*D144</f>
        <v>213.5</v>
      </c>
    </row>
    <row r="141" spans="2:12" ht="30">
      <c r="B141" s="15" t="s">
        <v>4449</v>
      </c>
      <c r="C141" s="16">
        <f>COUNTIFS('cleaned data'!AU2:AU3919, "=outdoor public",'cleaned data'!AL2:AL3919, "=1")</f>
        <v>209</v>
      </c>
      <c r="D141" s="16">
        <f>COUNTIFS('cleaned data'!AU2:AU3919, "=outdoor public",'cleaned data'!AL2:AL3919, "=0")</f>
        <v>39</v>
      </c>
      <c r="E141">
        <f>SUM(C141:D141)</f>
        <v>248</v>
      </c>
      <c r="F141" s="83">
        <f t="shared" ref="F141:F142" si="1">C141/E141*100</f>
        <v>84.274193548387103</v>
      </c>
      <c r="G141" s="38" t="s">
        <v>4491</v>
      </c>
      <c r="H141" s="38">
        <v>3.5691999999999999E-4</v>
      </c>
      <c r="J141" s="15" t="s">
        <v>4449</v>
      </c>
      <c r="K141" s="29">
        <f>E141*C144</f>
        <v>199.77777777777777</v>
      </c>
      <c r="L141" s="29">
        <f>E141*D144</f>
        <v>48.222222222222221</v>
      </c>
    </row>
    <row r="142" spans="2:12" ht="30">
      <c r="B142" s="15" t="s">
        <v>4450</v>
      </c>
      <c r="C142" s="16">
        <f>COUNTIFS('cleaned data'!AU2:AU3919, "=indoor public",'cleaned data'!AL2:AL3919, "=1")</f>
        <v>450</v>
      </c>
      <c r="D142" s="16">
        <f>COUNTIFS('cleaned data'!AU2:AU3919, "=indoor public",'cleaned data'!AL2:AL3919, "=0")</f>
        <v>148</v>
      </c>
      <c r="E142">
        <f>SUM(C142:D142)</f>
        <v>598</v>
      </c>
      <c r="F142" s="83">
        <f t="shared" si="1"/>
        <v>75.250836120401345</v>
      </c>
      <c r="J142" s="15" t="s">
        <v>4450</v>
      </c>
      <c r="K142" s="29">
        <f>E142*C144</f>
        <v>481.72222222222223</v>
      </c>
      <c r="L142" s="29">
        <f>D144*E142</f>
        <v>116.27777777777779</v>
      </c>
    </row>
    <row r="143" spans="2:12" ht="30">
      <c r="C143">
        <f>SUM(C140:C142)</f>
        <v>1566</v>
      </c>
      <c r="D143">
        <f>SUM(D140:D142)</f>
        <v>378</v>
      </c>
      <c r="E143">
        <f>SUM(E140:E142)</f>
        <v>1944</v>
      </c>
      <c r="F143" s="36" t="s">
        <v>4456</v>
      </c>
    </row>
    <row r="144" spans="2:12" ht="30">
      <c r="C144" s="42">
        <f>C143/E143</f>
        <v>0.80555555555555558</v>
      </c>
      <c r="D144" s="42">
        <f>D143/E143</f>
        <v>0.19444444444444445</v>
      </c>
      <c r="E144">
        <f>COUNTIFS('cleaned data'!AU2:AU3919, "=unclear")</f>
        <v>1974</v>
      </c>
      <c r="F144" s="36" t="s">
        <v>4455</v>
      </c>
    </row>
    <row r="145" spans="2:12">
      <c r="E145">
        <f>SUM(E143:E144)</f>
        <v>3918</v>
      </c>
      <c r="F145" t="s">
        <v>4452</v>
      </c>
    </row>
    <row r="146" spans="2:12">
      <c r="E146">
        <f>COUNTIF('cleaned data'!D2:D3919, "=NA")</f>
        <v>1439</v>
      </c>
      <c r="F146" t="s">
        <v>4453</v>
      </c>
    </row>
    <row r="147" spans="2:12">
      <c r="E147">
        <f>E145-E146</f>
        <v>2479</v>
      </c>
    </row>
    <row r="148" spans="2:12">
      <c r="E148">
        <f>COUNTIF('cleaned data'!I2:I3919,"=corrupt")</f>
        <v>5</v>
      </c>
      <c r="F148" t="s">
        <v>4454</v>
      </c>
    </row>
    <row r="149" spans="2:12">
      <c r="E149" s="8">
        <f>E147-E148</f>
        <v>2474</v>
      </c>
    </row>
    <row r="152" spans="2:12">
      <c r="B152" s="23" t="s">
        <v>4459</v>
      </c>
      <c r="C152" s="18"/>
      <c r="D152" s="18"/>
      <c r="E152" s="18"/>
      <c r="F152" s="18"/>
    </row>
    <row r="154" spans="2:12">
      <c r="K154" s="1" t="s">
        <v>4492</v>
      </c>
      <c r="L154" s="1"/>
    </row>
    <row r="155" spans="2:12">
      <c r="B155" s="13"/>
      <c r="C155" s="14" t="s">
        <v>1</v>
      </c>
      <c r="D155" s="14" t="s">
        <v>2</v>
      </c>
      <c r="G155" s="5" t="s">
        <v>4489</v>
      </c>
      <c r="H155" s="37">
        <v>0.99199999999999999</v>
      </c>
      <c r="J155" s="13"/>
      <c r="K155" s="5" t="s">
        <v>1</v>
      </c>
      <c r="L155" s="5" t="s">
        <v>2</v>
      </c>
    </row>
    <row r="156" spans="2:12" ht="30">
      <c r="B156" s="15" t="s">
        <v>4457</v>
      </c>
      <c r="C156" s="16">
        <f>COUNTIFS('cleaned data'!AS2:AS3919,"=bathroom", 'cleaned data'!AL2:AL3919,"=1")+COUNTIFS('cleaned data'!AS2:AS3919,"=bedroom", 'cleaned data'!AL2:AL3919,"=1")</f>
        <v>469</v>
      </c>
      <c r="D156" s="16">
        <f>COUNTIFS('cleaned data'!AS2:AS3919,"=bathroom", 'cleaned data'!AL2:AL3919,"=0")+COUNTIFS('cleaned data'!AS2:AS3919,"=bedroom", 'cleaned data'!AL2:AL3919,"=0")</f>
        <v>123</v>
      </c>
      <c r="E156">
        <f>SUM(C156:D156)</f>
        <v>592</v>
      </c>
      <c r="F156" s="83">
        <f>C156/E156*100</f>
        <v>79.222972972972968</v>
      </c>
      <c r="G156" s="5" t="s">
        <v>4490</v>
      </c>
      <c r="H156" s="29">
        <v>2</v>
      </c>
      <c r="J156" s="15" t="s">
        <v>4457</v>
      </c>
      <c r="K156" s="37">
        <f>E156*C160</f>
        <v>476.70322580645166</v>
      </c>
      <c r="L156" s="37">
        <f>E156*D160</f>
        <v>115.29677419354839</v>
      </c>
    </row>
    <row r="157" spans="2:12" ht="45">
      <c r="B157" s="15" t="s">
        <v>4460</v>
      </c>
      <c r="C157" s="16">
        <f>COUNTIFS('cleaned data'!AS2:AS3919,"=alcohol off-license", 'cleaned data'!AL2:AL3919,"=1")+COUNTIFS('cleaned data'!AS2:AS3919,"=bar/pub", 'cleaned data'!AL2:AL3919,"=1")</f>
        <v>33</v>
      </c>
      <c r="D157" s="16">
        <f>COUNTIFS('cleaned data'!AS2:AS3919,"=alcohol off-license", 'cleaned data'!AL2:AL3919,"=0")+COUNTIFS('cleaned data'!AS2:AS3919,"=bar/pub", 'cleaned data'!AL2:AL3919,"=0")</f>
        <v>9</v>
      </c>
      <c r="E157">
        <f>SUM(C157:D157)</f>
        <v>42</v>
      </c>
      <c r="F157" s="83">
        <f t="shared" ref="F157:F158" si="2">C157/E157*100</f>
        <v>78.571428571428569</v>
      </c>
      <c r="G157" s="80" t="s">
        <v>4491</v>
      </c>
      <c r="H157" s="80">
        <v>0.60896163999999997</v>
      </c>
      <c r="J157" s="15" t="s">
        <v>4460</v>
      </c>
      <c r="K157" s="29">
        <f>E157*C160</f>
        <v>33.820161290322581</v>
      </c>
      <c r="L157" s="29">
        <f>E157*D160</f>
        <v>8.1798387096774192</v>
      </c>
    </row>
    <row r="158" spans="2:12" ht="30">
      <c r="B158" s="15" t="s">
        <v>4458</v>
      </c>
      <c r="C158" s="16">
        <f>COUNTIF( 'cleaned data'!AL2:AL3919,"=1")-C156-C157-COUNTIFS( 'cleaned data'!D2:D3919,"=NA", 'cleaned data'!AL2:AL3919,"=1", 'cleaned data'!AT2:AT3919,"=unclear")</f>
        <v>1495</v>
      </c>
      <c r="D158" s="16">
        <f>COUNTIF( 'cleaned data'!AL2:AL3919,"=0")-D156-D157-COUNTIFS( 'cleaned data'!D2:D3919,"=NA", 'cleaned data'!AL2:AL3919,"=0", 'cleaned data'!AT2:AT3919,"=unclear")</f>
        <v>351</v>
      </c>
      <c r="E158">
        <f>SUM(C158:D158)</f>
        <v>1846</v>
      </c>
      <c r="F158" s="83">
        <f t="shared" si="2"/>
        <v>80.985915492957744</v>
      </c>
      <c r="J158" s="15" t="s">
        <v>4458</v>
      </c>
      <c r="K158" s="29">
        <f>E158*C160</f>
        <v>1486.4766129032259</v>
      </c>
      <c r="L158" s="29">
        <f>E158*D160</f>
        <v>359.52338709677423</v>
      </c>
    </row>
    <row r="159" spans="2:12">
      <c r="C159">
        <f>SUM(C156:C158)</f>
        <v>1997</v>
      </c>
      <c r="D159">
        <f>SUM(D156:D158)</f>
        <v>483</v>
      </c>
      <c r="E159" s="1">
        <f>SUM(E156:E158)</f>
        <v>2480</v>
      </c>
    </row>
    <row r="160" spans="2:12">
      <c r="C160" s="42">
        <f>C159/E159</f>
        <v>0.80524193548387102</v>
      </c>
      <c r="D160" s="42">
        <f>D159/E159</f>
        <v>0.19475806451612904</v>
      </c>
      <c r="E160">
        <f>COUNTIF('cleaned data'!I2:I3919,"=corrupt")</f>
        <v>5</v>
      </c>
      <c r="F160" s="36" t="s">
        <v>9784</v>
      </c>
    </row>
    <row r="161" spans="2:12">
      <c r="E161" s="8">
        <f>E159-E160</f>
        <v>2475</v>
      </c>
    </row>
    <row r="164" spans="2:12">
      <c r="B164" s="2" t="s">
        <v>4459</v>
      </c>
    </row>
    <row r="166" spans="2:12">
      <c r="K166" s="1" t="s">
        <v>4492</v>
      </c>
    </row>
    <row r="167" spans="2:12">
      <c r="B167" s="13"/>
      <c r="C167" s="14" t="s">
        <v>1</v>
      </c>
      <c r="D167" s="14" t="s">
        <v>2</v>
      </c>
      <c r="G167" s="5" t="s">
        <v>4489</v>
      </c>
      <c r="H167" s="37">
        <v>26.805</v>
      </c>
      <c r="J167" s="13"/>
      <c r="K167" s="14" t="s">
        <v>1</v>
      </c>
      <c r="L167" s="14" t="s">
        <v>2</v>
      </c>
    </row>
    <row r="168" spans="2:12">
      <c r="B168" s="15" t="s">
        <v>174</v>
      </c>
      <c r="C168" s="16">
        <f>COUNTIFS('cleaned data'!AS2:AS3919,"=bathroom", 'cleaned data'!AL2:AL3919,"=1")</f>
        <v>7</v>
      </c>
      <c r="D168" s="16">
        <f>COUNTIFS('cleaned data'!AS2:AS3919,"=bathroom", 'cleaned data'!AL2:AL3919,"=0")</f>
        <v>13</v>
      </c>
      <c r="E168">
        <f>SUM(C168:D168)</f>
        <v>20</v>
      </c>
      <c r="F168" s="83">
        <f>C168/E168*100</f>
        <v>35</v>
      </c>
      <c r="G168" s="5" t="s">
        <v>4490</v>
      </c>
      <c r="H168" s="29">
        <v>3</v>
      </c>
      <c r="J168" s="15" t="s">
        <v>174</v>
      </c>
      <c r="K168" s="48">
        <f>E168*C173</f>
        <v>16.10483870967742</v>
      </c>
      <c r="L168" s="48">
        <f>E168*D173</f>
        <v>3.895161290322581</v>
      </c>
    </row>
    <row r="169" spans="2:12">
      <c r="B169" s="15" t="s">
        <v>58</v>
      </c>
      <c r="C169" s="16">
        <f>COUNTIFS('cleaned data'!AS2:AS3919,"=bedroom", 'cleaned data'!AL2:AL3919,"=1")</f>
        <v>462</v>
      </c>
      <c r="D169" s="16">
        <f>COUNTIFS('cleaned data'!AS2:AS3919,"=bedroom", 'cleaned data'!AL2:AL3919,"=0")</f>
        <v>110</v>
      </c>
      <c r="E169">
        <f>SUM(C169:D169)</f>
        <v>572</v>
      </c>
      <c r="F169" s="83">
        <f t="shared" ref="F169:F171" si="3">C169/E169*100</f>
        <v>80.769230769230774</v>
      </c>
      <c r="G169" s="38" t="s">
        <v>4491</v>
      </c>
      <c r="H169" s="38">
        <v>6.4699999999999999E-6</v>
      </c>
      <c r="J169" s="15" t="s">
        <v>58</v>
      </c>
      <c r="K169" s="48">
        <f>E169*C173</f>
        <v>460.59838709677422</v>
      </c>
      <c r="L169" s="48">
        <f>E169*D173</f>
        <v>111.40161290322581</v>
      </c>
    </row>
    <row r="170" spans="2:12" ht="45">
      <c r="B170" s="15" t="s">
        <v>4460</v>
      </c>
      <c r="C170" s="16">
        <f>COUNTIFS('cleaned data'!AS2:AS3919,"=alcohol off-license", 'cleaned data'!AL2:AL3919,"=1")+COUNTIFS('cleaned data'!AS2:AS3919,"=bar/pub", 'cleaned data'!AL2:AL3919,"=1")</f>
        <v>33</v>
      </c>
      <c r="D170" s="16">
        <f>COUNTIFS('cleaned data'!AS2:AS3919,"=alcohol off-license", 'cleaned data'!AL2:AL3919,"=0")+COUNTIFS('cleaned data'!AS2:AS3919,"=bar/pub", 'cleaned data'!AL2:AL3919,"=0")</f>
        <v>9</v>
      </c>
      <c r="E170">
        <f>SUM(C170:D170)</f>
        <v>42</v>
      </c>
      <c r="F170" s="83">
        <f t="shared" si="3"/>
        <v>78.571428571428569</v>
      </c>
      <c r="J170" s="15" t="s">
        <v>4460</v>
      </c>
      <c r="K170" s="48">
        <f>E170*C173</f>
        <v>33.820161290322581</v>
      </c>
      <c r="L170" s="48">
        <f>D173*E170</f>
        <v>8.1798387096774192</v>
      </c>
    </row>
    <row r="171" spans="2:12" ht="30">
      <c r="B171" s="15" t="s">
        <v>4458</v>
      </c>
      <c r="C171" s="16">
        <f>C159-C168-C169-C170</f>
        <v>1495</v>
      </c>
      <c r="D171" s="16">
        <f>D159-D168-D169-D170</f>
        <v>351</v>
      </c>
      <c r="E171">
        <f>SUM(C171:D171)</f>
        <v>1846</v>
      </c>
      <c r="F171" s="83">
        <f t="shared" si="3"/>
        <v>80.985915492957744</v>
      </c>
      <c r="J171" s="82" t="s">
        <v>4458</v>
      </c>
      <c r="K171" s="48">
        <f>E171*C173</f>
        <v>1486.4766129032259</v>
      </c>
      <c r="L171" s="48">
        <f>E171*D173</f>
        <v>359.52338709677423</v>
      </c>
    </row>
    <row r="172" spans="2:12">
      <c r="C172">
        <f>SUM(C168:C171)</f>
        <v>1997</v>
      </c>
      <c r="D172">
        <f>SUM(D168:D171)</f>
        <v>483</v>
      </c>
      <c r="E172" s="1">
        <f>SUM(E168:E171)</f>
        <v>2480</v>
      </c>
    </row>
    <row r="173" spans="2:12">
      <c r="C173" s="42">
        <f>C172/E172</f>
        <v>0.80524193548387102</v>
      </c>
      <c r="D173" s="42">
        <f>D172/E172</f>
        <v>0.19475806451612904</v>
      </c>
      <c r="E173">
        <f>COUNTIF('cleaned data'!I2:I3919,"=corrupt")</f>
        <v>5</v>
      </c>
      <c r="F173" s="36" t="s">
        <v>9784</v>
      </c>
    </row>
    <row r="174" spans="2:12">
      <c r="E174" s="8">
        <f>E172-E173</f>
        <v>2475</v>
      </c>
    </row>
    <row r="175" spans="2:12">
      <c r="E175" s="9"/>
    </row>
    <row r="176" spans="2:12">
      <c r="E176" s="9"/>
    </row>
    <row r="177" spans="2:12">
      <c r="B177" s="1" t="s">
        <v>4505</v>
      </c>
      <c r="E177" s="9"/>
      <c r="K177" s="1" t="s">
        <v>4492</v>
      </c>
    </row>
    <row r="178" spans="2:12">
      <c r="B178" s="13"/>
      <c r="C178" s="14" t="s">
        <v>1</v>
      </c>
      <c r="D178" s="14" t="s">
        <v>2</v>
      </c>
      <c r="G178" s="5" t="s">
        <v>4489</v>
      </c>
      <c r="H178" s="37">
        <v>27.588999999999999</v>
      </c>
      <c r="J178" s="13"/>
      <c r="K178" s="14" t="s">
        <v>1</v>
      </c>
      <c r="L178" s="14" t="s">
        <v>2</v>
      </c>
    </row>
    <row r="179" spans="2:12">
      <c r="B179" s="15" t="s">
        <v>174</v>
      </c>
      <c r="C179" s="16">
        <f>COUNTIFS('cleaned data'!AT2:AT3919,"=bathroom", 'cleaned data'!AL2:AL3919,"=1")</f>
        <v>7</v>
      </c>
      <c r="D179" s="16">
        <f>COUNTIFS('cleaned data'!AT2:AT3919,"=bathroom", 'cleaned data'!AL2:AL3919,"=0")</f>
        <v>13</v>
      </c>
      <c r="E179">
        <f>SUM(C179:D179)</f>
        <v>20</v>
      </c>
      <c r="F179">
        <f>C179/(C179+D179)*100</f>
        <v>35</v>
      </c>
      <c r="G179" s="5" t="s">
        <v>4490</v>
      </c>
      <c r="H179" s="29">
        <v>3</v>
      </c>
      <c r="J179" s="15" t="s">
        <v>174</v>
      </c>
      <c r="K179" s="48">
        <f>E179*C184</f>
        <v>16.10483870967742</v>
      </c>
      <c r="L179" s="48">
        <f>E179*D184</f>
        <v>3.895161290322581</v>
      </c>
    </row>
    <row r="180" spans="2:12">
      <c r="B180" s="15" t="s">
        <v>58</v>
      </c>
      <c r="C180" s="16">
        <f>COUNTIFS('cleaned data'!AT2:AT3919,"=bedroom", 'cleaned data'!AL2:AL3919,"=1")</f>
        <v>294</v>
      </c>
      <c r="D180" s="16">
        <f>COUNTIFS('cleaned data'!AT2:AT3919,"=bedroom", 'cleaned data'!AL2:AL3919,"=0")</f>
        <v>77</v>
      </c>
      <c r="E180">
        <f>SUM(C180:D180)</f>
        <v>371</v>
      </c>
      <c r="F180">
        <f>(C180+C181+C182)/(C180+D180+C181+D181+C182+D182)*100</f>
        <v>80.894308943089428</v>
      </c>
      <c r="G180" s="38" t="s">
        <v>4491</v>
      </c>
      <c r="H180" s="38">
        <v>4.4299999999999999E-6</v>
      </c>
      <c r="J180" s="15" t="s">
        <v>58</v>
      </c>
      <c r="K180" s="48">
        <f>E180*C184</f>
        <v>298.74475806451613</v>
      </c>
      <c r="L180" s="48">
        <f>E180*D184</f>
        <v>72.255241935483866</v>
      </c>
    </row>
    <row r="181" spans="2:12" ht="45">
      <c r="B181" s="15" t="s">
        <v>4460</v>
      </c>
      <c r="C181" s="16">
        <f>COUNTIFS('cleaned data'!AT2:AT3919,"=alcohol off-license", 'cleaned data'!AL2:AL3919,"=1")+COUNTIFS('cleaned data'!AT2:AT3919,"=bar/pub", 'cleaned data'!AL2:AL3919,"=1")</f>
        <v>33</v>
      </c>
      <c r="D181" s="16">
        <f>COUNTIFS('cleaned data'!AT2:AT3919,"=alcohol off-license", 'cleaned data'!AL2:AL3919,"=0")+COUNTIFS('cleaned data'!AT2:AT3919,"=bar/pub", 'cleaned data'!AL2:AL3919,"=0")</f>
        <v>9</v>
      </c>
      <c r="E181">
        <f>SUM(C181:D181)</f>
        <v>42</v>
      </c>
      <c r="F181">
        <f>322/(C180+D180)*100</f>
        <v>86.79245283018868</v>
      </c>
      <c r="H181">
        <f>C181/(C181+D181)*100</f>
        <v>78.571428571428569</v>
      </c>
      <c r="J181" s="15" t="s">
        <v>4460</v>
      </c>
      <c r="K181" s="48">
        <v>23.508422664624806</v>
      </c>
      <c r="L181" s="48">
        <v>18.49157733537519</v>
      </c>
    </row>
    <row r="182" spans="2:12" ht="30">
      <c r="B182" s="15" t="s">
        <v>4458</v>
      </c>
      <c r="C182" s="16">
        <f>C172-C179-C180-C181</f>
        <v>1663</v>
      </c>
      <c r="D182" s="16">
        <f>D172-D179-D180-D181</f>
        <v>384</v>
      </c>
      <c r="E182">
        <f>SUM(C182:D182)</f>
        <v>2047</v>
      </c>
      <c r="F182">
        <f>SUM(E181:E182)</f>
        <v>2089</v>
      </c>
      <c r="J182" s="49" t="s">
        <v>4458</v>
      </c>
      <c r="K182" s="50">
        <v>1838.1347626339968</v>
      </c>
      <c r="L182" s="50">
        <v>1445.8652373660029</v>
      </c>
    </row>
    <row r="183" spans="2:12">
      <c r="C183">
        <f>SUM(C179:C182)</f>
        <v>1997</v>
      </c>
      <c r="D183">
        <f>SUM(D179:D182)</f>
        <v>483</v>
      </c>
      <c r="E183" s="1">
        <f>SUM(E179:E182)</f>
        <v>2480</v>
      </c>
    </row>
    <row r="184" spans="2:12">
      <c r="C184" s="42">
        <f>C183/E183</f>
        <v>0.80524193548387102</v>
      </c>
      <c r="D184" s="42">
        <f>D183/E183</f>
        <v>0.19475806451612904</v>
      </c>
      <c r="E184">
        <v>5</v>
      </c>
      <c r="F184" s="36" t="s">
        <v>9784</v>
      </c>
    </row>
    <row r="185" spans="2:12">
      <c r="E185" s="9"/>
    </row>
    <row r="186" spans="2:12">
      <c r="E186" s="9"/>
      <c r="K186" s="1" t="s">
        <v>4492</v>
      </c>
    </row>
    <row r="187" spans="2:12">
      <c r="B187" s="13"/>
      <c r="C187" s="14" t="s">
        <v>1</v>
      </c>
      <c r="D187" s="14" t="s">
        <v>2</v>
      </c>
      <c r="E187" s="9"/>
      <c r="G187" s="5" t="s">
        <v>4489</v>
      </c>
      <c r="H187" s="37">
        <v>54.137999999999998</v>
      </c>
      <c r="J187" s="13"/>
      <c r="K187" s="14" t="s">
        <v>1</v>
      </c>
      <c r="L187" s="14" t="s">
        <v>2</v>
      </c>
    </row>
    <row r="188" spans="2:12">
      <c r="B188" s="5" t="s">
        <v>174</v>
      </c>
      <c r="C188" s="29">
        <f>COUNTIFS('cleaned data'!AT2:AT3919,"=bathroom",'cleaned data'!AL2:AL3919,"=1")</f>
        <v>7</v>
      </c>
      <c r="D188" s="29">
        <f>COUNTIFS('cleaned data'!AT2:AT3919,"=bathroom",'cleaned data'!AL2:AL3919,"=0")</f>
        <v>13</v>
      </c>
      <c r="E188" s="9">
        <f>SUM(C188:D188)</f>
        <v>20</v>
      </c>
      <c r="F188">
        <f>C188/E188*100</f>
        <v>35</v>
      </c>
      <c r="G188" s="5" t="s">
        <v>4490</v>
      </c>
      <c r="H188" s="29">
        <v>5</v>
      </c>
      <c r="J188" s="5" t="s">
        <v>174</v>
      </c>
      <c r="K188" s="29">
        <f>E188*C195</f>
        <v>16.006128702757916</v>
      </c>
      <c r="L188" s="29">
        <f>E188*D195</f>
        <v>3.9938712972420838</v>
      </c>
    </row>
    <row r="189" spans="2:12">
      <c r="B189" s="5" t="s">
        <v>58</v>
      </c>
      <c r="C189" s="29">
        <f>COUNTIFS('cleaned data'!AT2:AT3919,"=bedroom",'cleaned data'!AL2:AL3919,"=1")</f>
        <v>294</v>
      </c>
      <c r="D189" s="29">
        <f>COUNTIFS('cleaned data'!AT2:AT3919,"=bedroom",'cleaned data'!AL2:AL3919,"=0")</f>
        <v>77</v>
      </c>
      <c r="E189" s="9">
        <f t="shared" ref="E189:E193" si="4">SUM(C189:D189)</f>
        <v>371</v>
      </c>
      <c r="F189">
        <f t="shared" ref="F189:F194" si="5">C189/E189*100</f>
        <v>79.245283018867923</v>
      </c>
      <c r="G189" s="38" t="s">
        <v>4491</v>
      </c>
      <c r="H189" s="38">
        <v>0</v>
      </c>
      <c r="J189" s="5" t="s">
        <v>58</v>
      </c>
      <c r="K189" s="29">
        <f>E189*C195</f>
        <v>296.91368743615936</v>
      </c>
      <c r="L189" s="29">
        <f>D195*E189</f>
        <v>74.08631256384065</v>
      </c>
    </row>
    <row r="190" spans="2:12">
      <c r="B190" s="5" t="s">
        <v>144</v>
      </c>
      <c r="C190" s="29">
        <f>COUNTIFS('cleaned data'!AT2:AT3919,"=dorm room",'cleaned data'!AL2:AL3919,"=1")</f>
        <v>170</v>
      </c>
      <c r="D190" s="29">
        <f>COUNTIFS('cleaned data'!AT2:AT3919,"=dorm room",'cleaned data'!AL2:AL3919,"=0")</f>
        <v>50</v>
      </c>
      <c r="E190" s="9">
        <f t="shared" si="4"/>
        <v>220</v>
      </c>
      <c r="F190">
        <f t="shared" si="5"/>
        <v>77.272727272727266</v>
      </c>
      <c r="J190" s="5" t="s">
        <v>144</v>
      </c>
      <c r="K190" s="29">
        <f>E190*C195</f>
        <v>176.06741573033707</v>
      </c>
      <c r="L190" s="29">
        <f>E190*D195</f>
        <v>43.932584269662918</v>
      </c>
    </row>
    <row r="191" spans="2:12">
      <c r="B191" s="5" t="s">
        <v>9788</v>
      </c>
      <c r="C191" s="29">
        <f>COUNTIFS('cleaned data'!AT2:AT3919,"=living area/flat or kitchen",'cleaned data'!AL2:AL3919,"=1")</f>
        <v>437</v>
      </c>
      <c r="D191" s="29">
        <f>COUNTIFS('cleaned data'!AT2:AT3919,"=living area/flat or kitchen",'cleaned data'!AL2:AL3919,"=0")</f>
        <v>64</v>
      </c>
      <c r="E191" s="9">
        <f t="shared" si="4"/>
        <v>501</v>
      </c>
      <c r="F191">
        <f t="shared" si="5"/>
        <v>87.225548902195598</v>
      </c>
      <c r="J191" s="5" t="s">
        <v>9788</v>
      </c>
      <c r="K191" s="29">
        <f>E191*C195</f>
        <v>400.95352400408581</v>
      </c>
      <c r="L191" s="29">
        <f>E191*D195</f>
        <v>100.04647599591419</v>
      </c>
    </row>
    <row r="192" spans="2:12">
      <c r="B192" s="5" t="s">
        <v>4449</v>
      </c>
      <c r="C192" s="29">
        <f>COUNTIFS('cleaned data'!AU2:AU3919,"=outdoor public",'cleaned data'!AL2:AL3919,"=1")</f>
        <v>209</v>
      </c>
      <c r="D192" s="29">
        <f>COUNTIFS('cleaned data'!AU2:AU3919,"=outdoor public",'cleaned data'!AL2:AL3919,"=0")</f>
        <v>39</v>
      </c>
      <c r="E192" s="9">
        <f t="shared" si="4"/>
        <v>248</v>
      </c>
      <c r="F192">
        <f t="shared" si="5"/>
        <v>84.274193548387103</v>
      </c>
      <c r="J192" s="5" t="s">
        <v>4449</v>
      </c>
      <c r="K192" s="29">
        <f>E192*C195</f>
        <v>198.47599591419817</v>
      </c>
      <c r="L192" s="29">
        <f>D195*E192</f>
        <v>49.524004085801835</v>
      </c>
    </row>
    <row r="193" spans="2:12">
      <c r="B193" s="5" t="s">
        <v>4450</v>
      </c>
      <c r="C193" s="29">
        <f>COUNTIFS('cleaned data'!AU2:AU3919,"=indoor public",'cleaned data'!AL2:AL3919,"=1")</f>
        <v>450</v>
      </c>
      <c r="D193" s="29">
        <f>COUNTIFS('cleaned data'!AU2:AU3919,"=indoor public",'cleaned data'!AL2:AL3919,"=0")</f>
        <v>148</v>
      </c>
      <c r="E193" s="9">
        <f t="shared" si="4"/>
        <v>598</v>
      </c>
      <c r="F193">
        <f t="shared" si="5"/>
        <v>75.250836120401345</v>
      </c>
      <c r="J193" s="5" t="s">
        <v>4450</v>
      </c>
      <c r="K193" s="29">
        <f>E193*C195</f>
        <v>478.58324821246168</v>
      </c>
      <c r="L193" s="29">
        <f>E193*D195</f>
        <v>119.4167517875383</v>
      </c>
    </row>
    <row r="194" spans="2:12">
      <c r="C194">
        <f>SUM(C188:C193)</f>
        <v>1567</v>
      </c>
      <c r="D194">
        <f>SUM(D188:D193)</f>
        <v>391</v>
      </c>
      <c r="E194" s="9">
        <f>SUM(C194:D194)</f>
        <v>1958</v>
      </c>
      <c r="F194">
        <f t="shared" si="5"/>
        <v>80.030643513789585</v>
      </c>
    </row>
    <row r="195" spans="2:12">
      <c r="C195">
        <f>C194/E194</f>
        <v>0.80030643513789579</v>
      </c>
      <c r="D195">
        <f>D194/E194</f>
        <v>0.19969356486210418</v>
      </c>
    </row>
  </sheetData>
  <pageMargins left="0.75" right="0.75" top="1" bottom="1" header="0.5" footer="0.5"/>
  <pageSetup paperSize="9" orientation="portrait" horizontalDpi="4294967292" verticalDpi="4294967292"/>
  <ignoredErrors>
    <ignoredError sqref="C41:D42 C49:D50 C88:D88 C89:D89 C96:D97 C124:D125 D33 C132:D133 C4:D5 E9" emptyCellReference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70"/>
  <sheetViews>
    <sheetView topLeftCell="B86" workbookViewId="0">
      <selection activeCell="E76" sqref="E76"/>
    </sheetView>
  </sheetViews>
  <sheetFormatPr baseColWidth="10" defaultRowHeight="15" x14ac:dyDescent="0"/>
  <cols>
    <col min="1" max="1" width="4.83203125" customWidth="1"/>
    <col min="2" max="2" width="10.83203125" style="1"/>
    <col min="3" max="3" width="17.83203125" customWidth="1"/>
    <col min="4" max="4" width="23" customWidth="1"/>
    <col min="5" max="5" width="24.33203125" customWidth="1"/>
    <col min="6" max="6" width="25.6640625" customWidth="1"/>
    <col min="9" max="9" width="23.33203125" customWidth="1"/>
    <col min="13" max="13" width="18.6640625" customWidth="1"/>
    <col min="14" max="14" width="24.83203125" customWidth="1"/>
    <col min="15" max="15" width="21" customWidth="1"/>
    <col min="16" max="16" width="23.1640625" customWidth="1"/>
  </cols>
  <sheetData>
    <row r="1" spans="2:9" s="2" customFormat="1">
      <c r="B1" s="2" t="s">
        <v>0</v>
      </c>
    </row>
    <row r="3" spans="2:9" s="1" customFormat="1" ht="59" customHeight="1">
      <c r="B3" s="5"/>
      <c r="C3" s="6" t="s">
        <v>4474</v>
      </c>
      <c r="D3" s="6" t="s">
        <v>4475</v>
      </c>
      <c r="E3" s="6" t="s">
        <v>4476</v>
      </c>
      <c r="F3" s="6" t="s">
        <v>4477</v>
      </c>
      <c r="G3" s="5" t="s">
        <v>1</v>
      </c>
    </row>
    <row r="4" spans="2:9">
      <c r="B4" s="5" t="s">
        <v>3</v>
      </c>
      <c r="C4" s="3">
        <f>COUNTIFS('cleaned data'!Q2:Q3919, "=indoors", 'cleaned data'!AI2:AI3919,"=1", 'cleaned data'!AJ2:AJ3919,"=1", 'cleaned data'!AK2:AK3919,"=0",'cleaned data'!AL2:AL3919,"=0" )</f>
        <v>105</v>
      </c>
      <c r="D4" s="3">
        <f>COUNTIFS('cleaned data'!Q2:Q3919, "=indoors", 'cleaned data'!AI2:AI3919,"=1", 'cleaned data'!AJ2:AJ3919,"=0", 'cleaned data'!AK2:AK3919,"=1",'cleaned data'!AL2:AL3919,"=0" )</f>
        <v>38</v>
      </c>
      <c r="E4" s="3">
        <f>COUNTIFS('cleaned data'!Q2:Q3919, "=indoors", 'cleaned data'!AI2:AI3919,"=0", 'cleaned data'!AJ2:AJ3919,"=1", 'cleaned data'!AK2:AK3919,"=1",'cleaned data'!AL2:AL3919,"=0" )</f>
        <v>56</v>
      </c>
      <c r="F4" s="34">
        <f>COUNTIFS('cleaned data'!Q2:Q3919, "=indoors", 'cleaned data'!AI2:AI3919,"=1", 'cleaned data'!AJ2:AJ3919,"=1", 'cleaned data'!AK2:AK3919,"=1",'cleaned data'!AL2:AL3919,"=0" )</f>
        <v>152</v>
      </c>
      <c r="G4" s="3">
        <f>COUNTIFS('cleaned data'!Q2:Q3919, "=indoors", 'cleaned data'!AI2:AI3919,"=1", 'cleaned data'!AJ2:AJ3919,"=1", 'cleaned data'!AK2:AK3919,"=1",'cleaned data'!AL2:AL3919,"=1" )</f>
        <v>1751</v>
      </c>
      <c r="H4">
        <f>SUM(C4:G4)</f>
        <v>2102</v>
      </c>
    </row>
    <row r="5" spans="2:9">
      <c r="B5" s="5" t="s">
        <v>4</v>
      </c>
      <c r="C5" s="10">
        <f>COUNTIFS('cleaned data'!Q2:Q3919, "=outdoors", 'cleaned data'!AI2:AI3919,"=1", 'cleaned data'!AJ2:AJ3919,"=1", 'cleaned data'!AK2:AK3919,"=0",'cleaned data'!AL2:AL3919,"=0" )</f>
        <v>11</v>
      </c>
      <c r="D5" s="3">
        <f>COUNTIFS('cleaned data'!Q2:Q3919, "=outdoors", 'cleaned data'!AI2:AI3919,"=1", 'cleaned data'!AJ2:AJ3919,"=0", 'cleaned data'!AK2:AK3919,"=1",'cleaned data'!AL2:AL3919,"=0" )</f>
        <v>4</v>
      </c>
      <c r="E5" s="10">
        <f>COUNTIFS('cleaned data'!Q2:Q3919, "=outdoors", 'cleaned data'!AI2:AI3919,"=0", 'cleaned data'!AJ2:AJ3919,"=1", 'cleaned data'!AK2:AK3919,"=1",'cleaned data'!AL2:AL3919,"=0" )</f>
        <v>4</v>
      </c>
      <c r="F5" s="34">
        <f>COUNTIFS('cleaned data'!Q2:Q3919, "=outdoors", 'cleaned data'!AI2:AI3919,"=1", 'cleaned data'!AJ2:AJ3919,"=1", 'cleaned data'!AK2:AK3919,"=1",'cleaned data'!AL2:AL3919,"=0" )</f>
        <v>21</v>
      </c>
      <c r="G5" s="3">
        <f>COUNTIFS('cleaned data'!Q2:Q3919, "=outdoors", 'cleaned data'!AI2:AI3919,"=1", 'cleaned data'!AJ2:AJ3919,"=1", 'cleaned data'!AK2:AK3919,"=1",'cleaned data'!AL2:AL3919,"=1" )</f>
        <v>222</v>
      </c>
      <c r="H5">
        <f>SUM(C5:G5)</f>
        <v>262</v>
      </c>
    </row>
    <row r="6" spans="2:9">
      <c r="C6">
        <f t="shared" ref="C6:F6" si="0">SUM(C4:C5)</f>
        <v>116</v>
      </c>
      <c r="D6">
        <f t="shared" si="0"/>
        <v>42</v>
      </c>
      <c r="E6">
        <f t="shared" si="0"/>
        <v>60</v>
      </c>
      <c r="F6">
        <f t="shared" si="0"/>
        <v>173</v>
      </c>
      <c r="G6">
        <f>SUM(G4:G5)</f>
        <v>1973</v>
      </c>
      <c r="H6">
        <f>SUM(H4:H5)</f>
        <v>2364</v>
      </c>
    </row>
    <row r="7" spans="2:9" ht="34" customHeight="1">
      <c r="H7">
        <v>21</v>
      </c>
      <c r="I7" s="36" t="s">
        <v>5</v>
      </c>
    </row>
    <row r="8" spans="2:9">
      <c r="H8">
        <v>2479</v>
      </c>
    </row>
    <row r="9" spans="2:9" ht="43" customHeight="1">
      <c r="H9">
        <v>4</v>
      </c>
      <c r="I9" s="36" t="s">
        <v>6</v>
      </c>
    </row>
    <row r="10" spans="2:9">
      <c r="H10" s="4">
        <v>2475</v>
      </c>
    </row>
    <row r="11" spans="2:9">
      <c r="F11" s="4"/>
    </row>
    <row r="12" spans="2:9">
      <c r="F12" s="4"/>
    </row>
    <row r="13" spans="2:9">
      <c r="B13" s="2" t="s">
        <v>7</v>
      </c>
    </row>
    <row r="15" spans="2:9" s="1" customFormat="1" ht="60">
      <c r="B15" s="5"/>
      <c r="C15" s="6" t="s">
        <v>4474</v>
      </c>
      <c r="D15" s="6" t="s">
        <v>4475</v>
      </c>
      <c r="E15" s="6" t="s">
        <v>4476</v>
      </c>
      <c r="F15" s="6" t="s">
        <v>4477</v>
      </c>
      <c r="G15" s="5" t="s">
        <v>1</v>
      </c>
    </row>
    <row r="16" spans="2:9">
      <c r="B16" s="5" t="s">
        <v>8</v>
      </c>
      <c r="C16" s="3">
        <f>COUNTIFS('cleaned data'!T2:T3919, "=yes", 'cleaned data'!AI2:AI3919,"=1", 'cleaned data'!AJ2:AJ3919,"=1", 'cleaned data'!AK2:AK3919,"=0",'cleaned data'!AL2:AL3919,"=0" )</f>
        <v>25</v>
      </c>
      <c r="D16" s="3">
        <f>COUNTIFS('cleaned data'!T2:T3919, "=yes", 'cleaned data'!AI2:AI3919,"=1", 'cleaned data'!AJ2:AJ3919,"=0", 'cleaned data'!AK2:AK3919,"=1",'cleaned data'!AL2:AL3919,"=0" )</f>
        <v>12</v>
      </c>
      <c r="E16" s="3">
        <f>COUNTIFS('cleaned data'!T2:T3919, "=yes", 'cleaned data'!AI2:AI3919,"=0", 'cleaned data'!AJ2:AJ3919,"=1", 'cleaned data'!AK2:AK3919,"=1",'cleaned data'!AL2:AL3919,"=0" )</f>
        <v>11</v>
      </c>
      <c r="F16" s="34">
        <f>COUNTIFS('cleaned data'!T2:T3919, "=yes", 'cleaned data'!AI2:AI3919,"=1", 'cleaned data'!AJ2:AJ3919,"=1", 'cleaned data'!AK2:AK3919,"=1",'cleaned data'!AL2:AL3919,"=0" )</f>
        <v>59</v>
      </c>
      <c r="G16" s="3">
        <f>COUNTIFS('cleaned data'!T2:T3919, "=yes", 'cleaned data'!AI2:AI3919,"=1", 'cleaned data'!AJ2:AJ3919,"=1", 'cleaned data'!AK2:AK3919,"=1",'cleaned data'!AL2:AL3919,"=1" )</f>
        <v>539</v>
      </c>
      <c r="H16">
        <f>SUM(C16:G16)</f>
        <v>646</v>
      </c>
    </row>
    <row r="17" spans="2:16">
      <c r="B17" s="5" t="s">
        <v>9</v>
      </c>
      <c r="C17" s="3">
        <f>COUNTIFS('cleaned data'!T2:T3919, "=no", 'cleaned data'!AI2:AI3919,"=1", 'cleaned data'!AJ2:AJ3919,"=1", 'cleaned data'!AK2:AK3919,"=0",'cleaned data'!AL2:AL3919,"=0" )</f>
        <v>92</v>
      </c>
      <c r="D17" s="3">
        <f>COUNTIFS('cleaned data'!T2:T3919, "=no", 'cleaned data'!AI2:AI3919,"=1", 'cleaned data'!AJ2:AJ3919,"=0", 'cleaned data'!AK2:AK3919,"=1",'cleaned data'!AL2:AL3919,"=0" )</f>
        <v>30</v>
      </c>
      <c r="E17" s="3">
        <f>COUNTIFS('cleaned data'!T2:T3919, "=no", 'cleaned data'!AI2:AI3919,"=0", 'cleaned data'!AJ2:AJ3919,"=1", 'cleaned data'!AK2:AK3919,"=1",'cleaned data'!AL2:AL3919,"=0" )</f>
        <v>49</v>
      </c>
      <c r="F17" s="34">
        <f>COUNTIFS('cleaned data'!T2:T3919, "=no", 'cleaned data'!AI2:AI3919,"=1", 'cleaned data'!AJ2:AJ3919,"=1", 'cleaned data'!AK2:AK3919,"=1",'cleaned data'!AL2:AL3919,"=0" )</f>
        <v>119</v>
      </c>
      <c r="G17" s="3">
        <f>COUNTIFS('cleaned data'!T2:T3919, "=no", 'cleaned data'!AI2:AI3919,"=1", 'cleaned data'!AJ2:AJ3919,"=1", 'cleaned data'!AK2:AK3919,"=1",'cleaned data'!AL2:AL3919,"=1" )</f>
        <v>1444</v>
      </c>
      <c r="H17">
        <f>SUM(C17:G17)</f>
        <v>1734</v>
      </c>
    </row>
    <row r="18" spans="2:16">
      <c r="C18">
        <f>SUM(C16:C17)</f>
        <v>117</v>
      </c>
      <c r="D18">
        <f t="shared" ref="D18:F18" si="1">SUM(D16:D17)</f>
        <v>42</v>
      </c>
      <c r="E18">
        <f t="shared" si="1"/>
        <v>60</v>
      </c>
      <c r="F18">
        <f t="shared" si="1"/>
        <v>178</v>
      </c>
      <c r="G18">
        <f>SUM(G16:G17)</f>
        <v>1983</v>
      </c>
      <c r="H18" s="4">
        <f>SUM(C18:G18)</f>
        <v>2380</v>
      </c>
    </row>
    <row r="19" spans="2:16">
      <c r="H19" s="4"/>
    </row>
    <row r="20" spans="2:16">
      <c r="H20" s="4"/>
    </row>
    <row r="21" spans="2:16" ht="45">
      <c r="B21" s="5"/>
      <c r="C21" s="6" t="s">
        <v>4474</v>
      </c>
      <c r="D21" s="6" t="s">
        <v>4475</v>
      </c>
      <c r="E21" s="6" t="s">
        <v>4476</v>
      </c>
      <c r="F21" s="5" t="s">
        <v>1</v>
      </c>
      <c r="G21" s="1"/>
      <c r="J21" s="1" t="s">
        <v>4493</v>
      </c>
    </row>
    <row r="22" spans="2:16">
      <c r="B22" s="5" t="s">
        <v>8</v>
      </c>
      <c r="C22" s="3">
        <v>12</v>
      </c>
      <c r="D22" s="3">
        <v>27</v>
      </c>
      <c r="E22" s="3">
        <v>13</v>
      </c>
      <c r="F22" s="3">
        <v>593</v>
      </c>
      <c r="G22">
        <f>SUM(C22:F22)</f>
        <v>645</v>
      </c>
      <c r="J22" s="5" t="s">
        <v>4489</v>
      </c>
      <c r="K22" s="37">
        <v>3.8090000000000002</v>
      </c>
    </row>
    <row r="23" spans="2:16">
      <c r="B23" s="5" t="s">
        <v>9</v>
      </c>
      <c r="C23" s="3">
        <v>31</v>
      </c>
      <c r="D23" s="3">
        <v>93</v>
      </c>
      <c r="E23" s="3">
        <v>55</v>
      </c>
      <c r="F23" s="3">
        <v>1552</v>
      </c>
      <c r="G23">
        <f t="shared" ref="G23:G24" si="2">SUM(C23:F23)</f>
        <v>1731</v>
      </c>
      <c r="J23" s="5" t="s">
        <v>4490</v>
      </c>
      <c r="K23" s="29">
        <v>3</v>
      </c>
    </row>
    <row r="24" spans="2:16">
      <c r="C24">
        <v>43</v>
      </c>
      <c r="D24">
        <v>120</v>
      </c>
      <c r="E24">
        <v>68</v>
      </c>
      <c r="F24">
        <v>2145</v>
      </c>
      <c r="G24">
        <f t="shared" si="2"/>
        <v>2376</v>
      </c>
      <c r="H24" s="4"/>
      <c r="J24" s="47" t="s">
        <v>4491</v>
      </c>
      <c r="K24" s="51">
        <v>0.28284101</v>
      </c>
    </row>
    <row r="25" spans="2:16">
      <c r="C25" s="42">
        <f>C24/G24</f>
        <v>1.8097643097643099E-2</v>
      </c>
      <c r="D25" s="42">
        <f>D24/G24</f>
        <v>5.0505050505050504E-2</v>
      </c>
      <c r="E25" s="42">
        <f>E24/G24</f>
        <v>2.8619528619528621E-2</v>
      </c>
      <c r="F25" s="42">
        <f>F24/G24</f>
        <v>0.90277777777777779</v>
      </c>
      <c r="H25" s="4"/>
    </row>
    <row r="26" spans="2:16">
      <c r="H26" s="4"/>
    </row>
    <row r="27" spans="2:16">
      <c r="H27" s="4"/>
    </row>
    <row r="28" spans="2:16" ht="45">
      <c r="B28" s="5"/>
      <c r="C28" s="6" t="s">
        <v>4474</v>
      </c>
      <c r="D28" s="6" t="s">
        <v>4475</v>
      </c>
      <c r="E28" s="6" t="s">
        <v>4476</v>
      </c>
      <c r="H28" s="4"/>
      <c r="J28" s="12" t="s">
        <v>4494</v>
      </c>
      <c r="K28" s="12"/>
      <c r="L28" s="11"/>
      <c r="M28" s="11"/>
      <c r="N28" s="11"/>
      <c r="O28" s="11"/>
      <c r="P28" s="11"/>
    </row>
    <row r="29" spans="2:16">
      <c r="B29" s="5" t="s">
        <v>8</v>
      </c>
      <c r="C29" s="3">
        <v>12</v>
      </c>
      <c r="D29" s="3">
        <v>27</v>
      </c>
      <c r="E29" s="3">
        <v>13</v>
      </c>
      <c r="F29">
        <f>SUM(C29:E29)</f>
        <v>52</v>
      </c>
      <c r="H29" s="4"/>
      <c r="J29" s="13" t="s">
        <v>4489</v>
      </c>
      <c r="K29" s="44">
        <v>1.167</v>
      </c>
    </row>
    <row r="30" spans="2:16">
      <c r="B30" s="5" t="s">
        <v>9</v>
      </c>
      <c r="C30" s="3">
        <v>31</v>
      </c>
      <c r="D30" s="3">
        <v>93</v>
      </c>
      <c r="E30" s="3">
        <v>55</v>
      </c>
      <c r="F30">
        <f t="shared" ref="F30" si="3">SUM(C30:E30)</f>
        <v>179</v>
      </c>
      <c r="H30" s="4"/>
      <c r="J30" s="45" t="s">
        <v>4490</v>
      </c>
      <c r="K30" s="46">
        <v>2</v>
      </c>
    </row>
    <row r="31" spans="2:16">
      <c r="C31">
        <v>43</v>
      </c>
      <c r="D31">
        <v>120</v>
      </c>
      <c r="E31">
        <v>68</v>
      </c>
      <c r="F31">
        <f>SUM(C31:E31)</f>
        <v>231</v>
      </c>
      <c r="H31" s="4"/>
      <c r="J31" s="52" t="s">
        <v>4491</v>
      </c>
      <c r="K31" s="53">
        <v>0.55794215000000003</v>
      </c>
    </row>
    <row r="32" spans="2:16">
      <c r="C32" s="42">
        <f>C31/F31</f>
        <v>0.18614718614718614</v>
      </c>
      <c r="D32" s="42">
        <f>D31/F31</f>
        <v>0.51948051948051943</v>
      </c>
      <c r="E32" s="42">
        <f>E31/F31</f>
        <v>0.2943722943722944</v>
      </c>
      <c r="H32" s="4"/>
    </row>
    <row r="33" spans="2:19">
      <c r="H33" s="4"/>
    </row>
    <row r="34" spans="2:19">
      <c r="H34" s="4"/>
    </row>
    <row r="35" spans="2:19">
      <c r="B35" s="2" t="s">
        <v>10</v>
      </c>
    </row>
    <row r="37" spans="2:19" s="1" customFormat="1" ht="60">
      <c r="B37" s="5"/>
      <c r="C37" s="6" t="s">
        <v>4474</v>
      </c>
      <c r="D37" s="6" t="s">
        <v>4475</v>
      </c>
      <c r="E37" s="6" t="s">
        <v>4476</v>
      </c>
      <c r="F37" s="6" t="s">
        <v>4477</v>
      </c>
      <c r="G37" s="5" t="s">
        <v>1</v>
      </c>
      <c r="L37"/>
      <c r="M37"/>
      <c r="N37"/>
      <c r="O37"/>
    </row>
    <row r="38" spans="2:19">
      <c r="B38" s="5" t="s">
        <v>8</v>
      </c>
      <c r="C38" s="3">
        <f>COUNTIFS('cleaned data'!T2:T3919, "=yes", 'cleaned data'!U2:U3919, "=yes", 'cleaned data'!AI2:AI3919,"=1", 'cleaned data'!AJ2:AJ3919,"=1", 'cleaned data'!AK2:AK3919,"=0",'cleaned data'!AL2:AL3919,"=0" )</f>
        <v>21</v>
      </c>
      <c r="D38" s="3">
        <f>COUNTIFS('cleaned data'!T2:T3919, "=yes", 'cleaned data'!U2:U3919, "=yes", 'cleaned data'!AI2:AI3919,"=1", 'cleaned data'!AJ2:AJ3919,"=0", 'cleaned data'!AK2:AK3919,"=1",'cleaned data'!AL2:AL3919,"=0" )</f>
        <v>8</v>
      </c>
      <c r="E38" s="3">
        <f>COUNTIFS('cleaned data'!T2:T3919, "=yes", 'cleaned data'!U2:U3919, "=yes", 'cleaned data'!AI2:AI3919,"=0", 'cleaned data'!AJ2:AJ3919,"=1", 'cleaned data'!AK2:AK3919,"=1",'cleaned data'!AL2:AL3919,"=0" )</f>
        <v>8</v>
      </c>
      <c r="F38" s="34">
        <f>COUNTIFS('cleaned data'!T2:T3919, "=yes", 'cleaned data'!U2:U3919, "=yes", 'cleaned data'!AI2:AI3919,"=1", 'cleaned data'!AJ2:AJ3919,"=1", 'cleaned data'!AK2:AK3919,"=1",'cleaned data'!AL2:AL3919,"=0" )</f>
        <v>24</v>
      </c>
      <c r="G38" s="3">
        <f>COUNTIFS('cleaned data'!T2:T3919, "=yes", 'cleaned data'!U2:U3919, "=yes", 'cleaned data'!AI2:AI3919,"=1", 'cleaned data'!AJ2:AJ3919,"=1", 'cleaned data'!AK2:AK3919,"=1",'cleaned data'!AL2:AL3919,"=1" )</f>
        <v>311</v>
      </c>
      <c r="H38">
        <f>SUM(C38:G38)</f>
        <v>372</v>
      </c>
    </row>
    <row r="39" spans="2:19" ht="30">
      <c r="B39" s="6" t="s">
        <v>11</v>
      </c>
      <c r="C39" s="10">
        <f>COUNTIFS('cleaned data'!T2:T3919, "=yes", 'cleaned data'!U2:U3919, "=no", 'cleaned data'!AI2:AI3919,"=1", 'cleaned data'!AJ2:AJ3919,"=1", 'cleaned data'!AK2:AK3919,"=0",'cleaned data'!AL2:AL3919,"=0" )</f>
        <v>4</v>
      </c>
      <c r="D39" s="10">
        <f>COUNTIFS('cleaned data'!T2:T3919, "=yes", 'cleaned data'!U2:U3919, "=no", 'cleaned data'!AI2:AI3919,"=1", 'cleaned data'!AJ2:AJ3919,"=0", 'cleaned data'!AK2:AK3919,"=1",'cleaned data'!AL2:AL3919,"=0" )</f>
        <v>4</v>
      </c>
      <c r="E39" s="10">
        <v>3</v>
      </c>
      <c r="F39" s="34">
        <v>9</v>
      </c>
      <c r="G39" s="3">
        <f>G16-G38</f>
        <v>228</v>
      </c>
      <c r="H39">
        <f t="shared" ref="H39:H40" si="4">SUM(C39:G39)</f>
        <v>248</v>
      </c>
    </row>
    <row r="40" spans="2:19">
      <c r="B40" s="5" t="s">
        <v>12</v>
      </c>
      <c r="C40" s="3">
        <v>31</v>
      </c>
      <c r="D40" s="3">
        <v>93</v>
      </c>
      <c r="E40" s="3">
        <v>55</v>
      </c>
      <c r="F40" s="34">
        <v>75</v>
      </c>
      <c r="G40" s="3">
        <v>1552</v>
      </c>
      <c r="H40">
        <f t="shared" si="4"/>
        <v>1806</v>
      </c>
      <c r="N40" s="43"/>
      <c r="O40" s="43"/>
      <c r="P40" s="43"/>
      <c r="Q40" s="43"/>
      <c r="R40" s="43"/>
      <c r="S40" s="43"/>
    </row>
    <row r="41" spans="2:19">
      <c r="C41">
        <f>SUM(C38:C40)</f>
        <v>56</v>
      </c>
      <c r="D41">
        <f t="shared" ref="D41:G41" si="5">SUM(D38:D40)</f>
        <v>105</v>
      </c>
      <c r="E41">
        <f t="shared" si="5"/>
        <v>66</v>
      </c>
      <c r="F41">
        <f t="shared" si="5"/>
        <v>108</v>
      </c>
      <c r="G41">
        <f t="shared" si="5"/>
        <v>2091</v>
      </c>
      <c r="H41" s="4">
        <f>SUM(H38:H40)</f>
        <v>2426</v>
      </c>
      <c r="N41" s="54"/>
      <c r="O41" s="43"/>
      <c r="P41" s="43"/>
      <c r="Q41" s="43"/>
      <c r="R41" s="43"/>
      <c r="S41" s="43"/>
    </row>
    <row r="42" spans="2:19">
      <c r="N42" s="54"/>
      <c r="O42" s="55"/>
      <c r="P42" s="43"/>
      <c r="Q42" s="43"/>
      <c r="R42" s="43"/>
      <c r="S42" s="43"/>
    </row>
    <row r="43" spans="2:19">
      <c r="L43" s="1"/>
      <c r="M43" s="1"/>
      <c r="N43" s="54"/>
      <c r="O43" s="43"/>
      <c r="P43" s="43"/>
      <c r="Q43" s="43"/>
      <c r="R43" s="43"/>
      <c r="S43" s="43"/>
    </row>
    <row r="44" spans="2:19">
      <c r="B44" s="2" t="s">
        <v>4423</v>
      </c>
      <c r="N44" s="56"/>
      <c r="O44" s="57"/>
      <c r="P44" s="43"/>
      <c r="Q44" s="43"/>
      <c r="R44" s="43"/>
      <c r="S44" s="43"/>
    </row>
    <row r="45" spans="2:19">
      <c r="N45" s="43"/>
      <c r="O45" s="43"/>
      <c r="P45" s="43"/>
      <c r="Q45" s="43"/>
      <c r="R45" s="43"/>
      <c r="S45" s="43"/>
    </row>
    <row r="46" spans="2:19" s="1" customFormat="1" ht="60">
      <c r="B46" s="5"/>
      <c r="C46" s="6" t="s">
        <v>4474</v>
      </c>
      <c r="D46" s="6" t="s">
        <v>4475</v>
      </c>
      <c r="E46" s="6" t="s">
        <v>4476</v>
      </c>
      <c r="F46" s="6" t="s">
        <v>4477</v>
      </c>
      <c r="G46" s="5" t="s">
        <v>1</v>
      </c>
      <c r="M46"/>
      <c r="N46" s="43"/>
      <c r="O46" s="43"/>
      <c r="P46" s="54"/>
      <c r="Q46" s="54"/>
      <c r="R46" s="54"/>
      <c r="S46" s="54"/>
    </row>
    <row r="47" spans="2:19">
      <c r="B47" s="5" t="s">
        <v>8</v>
      </c>
      <c r="C47" s="3">
        <f>COUNTIFS('cleaned data'!T11:T3926, "=yes", 'cleaned data'!U11:U3926, "=yes", 'cleaned data'!AI11:AI3926,"=1", 'cleaned data'!AJ11:AJ3926,"=1", 'cleaned data'!AK11:AK3926,"=0",'cleaned data'!AL11:AL3926,"=0" )</f>
        <v>20</v>
      </c>
      <c r="D47" s="3">
        <v>23</v>
      </c>
      <c r="E47" s="3">
        <f>COUNTIFS('cleaned data'!T11:T3926, "=yes", 'cleaned data'!U11:U3926, "=yes", 'cleaned data'!AI11:AI3926,"=0", 'cleaned data'!AJ11:AJ3926,"=1", 'cleaned data'!AK11:AK3926,"=1",'cleaned data'!AL11:AL3926,"=0" )</f>
        <v>8</v>
      </c>
      <c r="F47" s="34">
        <f>COUNTIFS('cleaned data'!T11:T3926, "=yes", 'cleaned data'!U11:U3926, "=yes", 'cleaned data'!AI11:AI3926,"=1", 'cleaned data'!AJ11:AJ3926,"=1", 'cleaned data'!AK11:AK3926,"=1",'cleaned data'!AL11:AL3926,"=0" )</f>
        <v>24</v>
      </c>
      <c r="G47" s="3">
        <f>COUNTIFS('cleaned data'!T11:T3926, "=yes", 'cleaned data'!U11:U3926, "=yes", 'cleaned data'!AI11:AI3926,"=1", 'cleaned data'!AJ11:AJ3926,"=1", 'cleaned data'!AK11:AK3926,"=1",'cleaned data'!AL11:AL3926,"=1" )</f>
        <v>311</v>
      </c>
      <c r="H47">
        <f>SUM(C47:G47)</f>
        <v>386</v>
      </c>
      <c r="N47" s="43"/>
      <c r="O47" s="43"/>
      <c r="P47" s="43"/>
      <c r="Q47" s="43"/>
      <c r="R47" s="43"/>
      <c r="S47" s="43"/>
    </row>
    <row r="48" spans="2:19" ht="30">
      <c r="B48" s="6" t="s">
        <v>4478</v>
      </c>
      <c r="C48" s="3">
        <v>35</v>
      </c>
      <c r="D48" s="3">
        <v>97</v>
      </c>
      <c r="E48" s="3">
        <v>58</v>
      </c>
      <c r="F48" s="34">
        <v>84</v>
      </c>
      <c r="G48" s="3">
        <v>1814</v>
      </c>
      <c r="H48">
        <f t="shared" ref="H48" si="6">SUM(C48:G48)</f>
        <v>2088</v>
      </c>
      <c r="N48" s="43"/>
      <c r="O48" s="43"/>
      <c r="P48" s="43"/>
      <c r="Q48" s="43"/>
      <c r="R48" s="43"/>
      <c r="S48" s="43"/>
    </row>
    <row r="49" spans="2:19">
      <c r="C49">
        <f t="shared" ref="C49:H49" si="7">SUM(C47:C48)</f>
        <v>55</v>
      </c>
      <c r="D49">
        <f t="shared" si="7"/>
        <v>120</v>
      </c>
      <c r="E49">
        <f t="shared" si="7"/>
        <v>66</v>
      </c>
      <c r="F49">
        <f t="shared" si="7"/>
        <v>108</v>
      </c>
      <c r="G49">
        <f t="shared" si="7"/>
        <v>2125</v>
      </c>
      <c r="H49" s="4">
        <f t="shared" si="7"/>
        <v>2474</v>
      </c>
      <c r="N49" s="43"/>
      <c r="O49" s="43"/>
      <c r="P49" s="43"/>
      <c r="Q49" s="43"/>
      <c r="R49" s="43"/>
      <c r="S49" s="43"/>
    </row>
    <row r="50" spans="2:19">
      <c r="H50" s="4"/>
      <c r="N50" s="43"/>
      <c r="O50" s="43"/>
      <c r="P50" s="43"/>
      <c r="Q50" s="43"/>
      <c r="R50" s="43"/>
      <c r="S50" s="43"/>
    </row>
    <row r="51" spans="2:19">
      <c r="H51" s="4"/>
      <c r="N51" s="43"/>
      <c r="O51" s="43"/>
      <c r="P51" s="43"/>
      <c r="Q51" s="43"/>
      <c r="R51" s="43"/>
      <c r="S51" s="43"/>
    </row>
    <row r="52" spans="2:19">
      <c r="B52" s="2" t="s">
        <v>4423</v>
      </c>
      <c r="N52" s="43"/>
      <c r="O52" s="43"/>
      <c r="P52" s="43"/>
      <c r="Q52" s="43"/>
      <c r="R52" s="43"/>
      <c r="S52" s="43"/>
    </row>
    <row r="53" spans="2:19">
      <c r="N53" s="43"/>
      <c r="O53" s="43"/>
      <c r="P53" s="43"/>
      <c r="Q53" s="43"/>
      <c r="R53" s="43"/>
      <c r="S53" s="43"/>
    </row>
    <row r="54" spans="2:19" ht="45">
      <c r="B54" s="5"/>
      <c r="C54" s="6" t="s">
        <v>4474</v>
      </c>
      <c r="D54" s="6" t="s">
        <v>4475</v>
      </c>
      <c r="E54" s="6" t="s">
        <v>4476</v>
      </c>
      <c r="F54" s="5" t="s">
        <v>1</v>
      </c>
      <c r="G54" s="1"/>
      <c r="J54" s="1" t="s">
        <v>4493</v>
      </c>
      <c r="M54" s="43"/>
      <c r="N54" s="43"/>
      <c r="O54" s="43"/>
      <c r="P54" s="43"/>
      <c r="Q54" s="43"/>
      <c r="R54" s="43"/>
    </row>
    <row r="55" spans="2:19">
      <c r="B55" s="5" t="s">
        <v>8</v>
      </c>
      <c r="C55" s="3">
        <f>COUNTIFS('cleaned data'!T19:T3934, "=yes", 'cleaned data'!U19:U3934, "=yes", 'cleaned data'!AI19:AI3934,"=1", 'cleaned data'!AJ19:AJ3934,"=1", 'cleaned data'!AK19:AK3934,"=0",'cleaned data'!AL19:AL3934,"=0" )</f>
        <v>20</v>
      </c>
      <c r="D55" s="3">
        <v>23</v>
      </c>
      <c r="E55" s="3">
        <f>COUNTIFS('cleaned data'!T19:T3934, "=yes", 'cleaned data'!U19:U3934, "=yes", 'cleaned data'!AI19:AI3934,"=0", 'cleaned data'!AJ19:AJ3934,"=1", 'cleaned data'!AK19:AK3934,"=1",'cleaned data'!AL19:AL3934,"=0" )</f>
        <v>8</v>
      </c>
      <c r="F55" s="3">
        <f>COUNTIFS('cleaned data'!T19:T3934, "=yes", 'cleaned data'!U19:U3934, "=yes", 'cleaned data'!AI19:AI3934,"=1", 'cleaned data'!AJ19:AJ3934,"=1", 'cleaned data'!AK19:AK3934,"=1",'cleaned data'!AL19:AL3934,"=1" )</f>
        <v>311</v>
      </c>
      <c r="G55">
        <f>SUM(C55:F55)</f>
        <v>362</v>
      </c>
      <c r="J55" s="5" t="s">
        <v>4489</v>
      </c>
      <c r="K55" s="37">
        <v>1.532</v>
      </c>
      <c r="M55" s="43"/>
      <c r="N55" s="43"/>
      <c r="O55" s="43"/>
      <c r="P55" s="43"/>
      <c r="Q55" s="43"/>
      <c r="R55" s="43"/>
    </row>
    <row r="56" spans="2:19" ht="30">
      <c r="B56" s="6" t="s">
        <v>4478</v>
      </c>
      <c r="C56" s="3">
        <v>35</v>
      </c>
      <c r="D56" s="3">
        <v>97</v>
      </c>
      <c r="E56" s="3">
        <v>58</v>
      </c>
      <c r="F56" s="3">
        <v>1814</v>
      </c>
      <c r="G56">
        <f>SUM(C56:F56)</f>
        <v>2004</v>
      </c>
      <c r="J56" s="5" t="s">
        <v>4490</v>
      </c>
      <c r="K56" s="29">
        <v>3</v>
      </c>
      <c r="M56" s="43"/>
      <c r="N56" s="43"/>
      <c r="O56" s="43"/>
      <c r="P56" s="43"/>
      <c r="Q56" s="43"/>
      <c r="R56" s="43"/>
    </row>
    <row r="57" spans="2:19">
      <c r="C57">
        <f t="shared" ref="C57:G57" si="8">SUM(C55:C56)</f>
        <v>55</v>
      </c>
      <c r="D57">
        <f t="shared" si="8"/>
        <v>120</v>
      </c>
      <c r="E57">
        <f t="shared" si="8"/>
        <v>66</v>
      </c>
      <c r="F57">
        <f t="shared" si="8"/>
        <v>2125</v>
      </c>
      <c r="G57" s="27">
        <f t="shared" si="8"/>
        <v>2366</v>
      </c>
      <c r="J57" s="47" t="s">
        <v>4491</v>
      </c>
      <c r="K57" s="51">
        <v>0.67490468000000003</v>
      </c>
      <c r="M57" s="43"/>
      <c r="N57" s="43"/>
      <c r="O57" s="43"/>
      <c r="P57" s="43"/>
      <c r="Q57" s="43"/>
      <c r="R57" s="43"/>
    </row>
    <row r="58" spans="2:19">
      <c r="G58" s="4"/>
      <c r="J58" s="56"/>
      <c r="K58" s="57"/>
      <c r="M58" s="43"/>
      <c r="N58" s="43"/>
      <c r="O58" s="43"/>
      <c r="P58" s="43"/>
      <c r="Q58" s="43"/>
      <c r="R58" s="43"/>
    </row>
    <row r="59" spans="2:19">
      <c r="G59" s="4"/>
      <c r="J59" s="56"/>
      <c r="K59" s="57"/>
      <c r="M59" s="43"/>
      <c r="N59" s="43"/>
      <c r="O59" s="43"/>
      <c r="P59" s="43"/>
      <c r="Q59" s="43"/>
      <c r="R59" s="43"/>
    </row>
    <row r="60" spans="2:19">
      <c r="G60" s="4"/>
      <c r="J60" s="56"/>
      <c r="K60" s="57"/>
      <c r="M60" s="43"/>
      <c r="N60" s="43"/>
      <c r="O60" s="43"/>
      <c r="P60" s="43"/>
      <c r="Q60" s="43"/>
      <c r="R60" s="43"/>
    </row>
    <row r="61" spans="2:19" ht="45">
      <c r="B61" s="5"/>
      <c r="C61" s="6" t="s">
        <v>4474</v>
      </c>
      <c r="D61" s="6" t="s">
        <v>4475</v>
      </c>
      <c r="E61" s="6" t="s">
        <v>4476</v>
      </c>
      <c r="G61" s="4"/>
      <c r="J61" s="1" t="s">
        <v>4494</v>
      </c>
      <c r="M61" s="43"/>
      <c r="N61" s="43"/>
      <c r="O61" s="43"/>
      <c r="P61" s="43"/>
      <c r="Q61" s="43"/>
      <c r="R61" s="43"/>
    </row>
    <row r="62" spans="2:19">
      <c r="B62" s="5" t="s">
        <v>8</v>
      </c>
      <c r="C62" s="3">
        <f>COUNTIFS('cleaned data'!T26:T3941, "=yes", 'cleaned data'!U26:U3941, "=yes", 'cleaned data'!AI26:AI3941,"=1", 'cleaned data'!AJ26:AJ3941,"=1", 'cleaned data'!AK26:AK3941,"=0",'cleaned data'!AL26:AL3941,"=0" )</f>
        <v>20</v>
      </c>
      <c r="D62" s="3">
        <v>23</v>
      </c>
      <c r="E62" s="3">
        <f>COUNTIFS('cleaned data'!T26:T3941, "=yes", 'cleaned data'!U26:U3941, "=yes", 'cleaned data'!AI26:AI3941,"=0", 'cleaned data'!AJ26:AJ3941,"=1", 'cleaned data'!AK26:AK3941,"=1",'cleaned data'!AL26:AL3941,"=0" )</f>
        <v>8</v>
      </c>
      <c r="F62">
        <f>SUM(C62:E62)</f>
        <v>51</v>
      </c>
      <c r="G62" s="4"/>
      <c r="J62" s="5" t="s">
        <v>4489</v>
      </c>
      <c r="K62" s="37">
        <v>0.61799999999999999</v>
      </c>
      <c r="M62" s="43"/>
      <c r="N62" s="43"/>
      <c r="O62" s="43"/>
      <c r="P62" s="43"/>
      <c r="Q62" s="43"/>
      <c r="R62" s="43"/>
    </row>
    <row r="63" spans="2:19" ht="30">
      <c r="B63" s="6" t="s">
        <v>4478</v>
      </c>
      <c r="C63" s="3">
        <v>35</v>
      </c>
      <c r="D63" s="3">
        <v>97</v>
      </c>
      <c r="E63" s="3">
        <v>58</v>
      </c>
      <c r="F63">
        <f>SUM(C63:E63)</f>
        <v>190</v>
      </c>
      <c r="G63" s="4"/>
      <c r="J63" s="5" t="s">
        <v>4490</v>
      </c>
      <c r="K63" s="29">
        <v>2</v>
      </c>
      <c r="M63" s="43"/>
      <c r="N63" s="43"/>
      <c r="O63" s="43"/>
      <c r="P63" s="43"/>
      <c r="Q63" s="43"/>
      <c r="R63" s="43"/>
    </row>
    <row r="64" spans="2:19">
      <c r="C64">
        <f t="shared" ref="C64:E64" si="9">SUM(C62:C63)</f>
        <v>55</v>
      </c>
      <c r="D64">
        <f t="shared" si="9"/>
        <v>120</v>
      </c>
      <c r="E64">
        <f t="shared" si="9"/>
        <v>66</v>
      </c>
      <c r="F64">
        <f>SUM(C64:E64)</f>
        <v>241</v>
      </c>
      <c r="G64" s="4"/>
      <c r="J64" s="47" t="s">
        <v>4491</v>
      </c>
      <c r="K64" s="51">
        <v>0.73418077000000004</v>
      </c>
      <c r="M64" s="43"/>
      <c r="N64" s="43"/>
      <c r="O64" s="43"/>
      <c r="P64" s="43"/>
      <c r="Q64" s="43"/>
      <c r="R64" s="43"/>
    </row>
    <row r="65" spans="2:19">
      <c r="G65" s="4"/>
      <c r="J65" s="56"/>
      <c r="K65" s="57"/>
      <c r="M65" s="43"/>
      <c r="N65" s="43"/>
      <c r="O65" s="43"/>
      <c r="P65" s="43"/>
      <c r="Q65" s="43"/>
      <c r="R65" s="43"/>
    </row>
    <row r="66" spans="2:19">
      <c r="H66" s="4"/>
      <c r="N66" s="43"/>
      <c r="O66" s="43"/>
      <c r="P66" s="43"/>
      <c r="Q66" s="43"/>
      <c r="R66" s="43"/>
      <c r="S66" s="43"/>
    </row>
    <row r="67" spans="2:19">
      <c r="B67" s="2" t="s">
        <v>4424</v>
      </c>
      <c r="N67" s="43"/>
      <c r="O67" s="43"/>
      <c r="P67" s="43"/>
      <c r="Q67" s="43"/>
      <c r="R67" s="43"/>
      <c r="S67" s="43"/>
    </row>
    <row r="68" spans="2:19">
      <c r="C68" t="s">
        <v>4484</v>
      </c>
      <c r="D68" t="s">
        <v>4485</v>
      </c>
      <c r="E68" t="s">
        <v>4486</v>
      </c>
      <c r="N68" s="43"/>
      <c r="O68" s="43"/>
      <c r="P68" s="43"/>
      <c r="Q68" s="54"/>
      <c r="R68" s="43"/>
      <c r="S68" s="43"/>
    </row>
    <row r="69" spans="2:19" ht="60">
      <c r="B69" s="5"/>
      <c r="C69" s="6" t="s">
        <v>4474</v>
      </c>
      <c r="D69" s="6" t="s">
        <v>4475</v>
      </c>
      <c r="E69" s="6" t="s">
        <v>4476</v>
      </c>
      <c r="F69" s="6" t="s">
        <v>4477</v>
      </c>
      <c r="G69" s="5" t="s">
        <v>1</v>
      </c>
      <c r="N69" s="43"/>
      <c r="O69" s="43"/>
      <c r="P69" s="43"/>
      <c r="Q69" s="54"/>
      <c r="R69" s="55"/>
      <c r="S69" s="43"/>
    </row>
    <row r="70" spans="2:19" ht="31" customHeight="1">
      <c r="B70" s="6" t="s">
        <v>4479</v>
      </c>
      <c r="C70" s="3">
        <f>COUNTIFS('cleaned data'!V2:V3919, "=yes", 'cleaned data'!AI2:AI3919,"=1", 'cleaned data'!AJ2:AJ3919,"=1", 'cleaned data'!AK2:AK3919,"=0",'cleaned data'!AL2:AL3919,"=0" )</f>
        <v>13</v>
      </c>
      <c r="D70" s="3">
        <f>COUNTIFS('cleaned data'!V2:V3919, "=yes", 'cleaned data'!AI2:AI3919,"=1", 'cleaned data'!AJ2:AJ3919,"=0", 'cleaned data'!AK2:AK3919,"=1",'cleaned data'!AL2:AL3919,"=0" )</f>
        <v>7</v>
      </c>
      <c r="E70" s="3">
        <f>COUNTIFS('cleaned data'!V2:V3919, "=yes", 'cleaned data'!AI2:AI3919,"=0", 'cleaned data'!AJ2:AJ3919,"=1", 'cleaned data'!AK2:AK3919,"=1",'cleaned data'!AL2:AL3919,"=0" )</f>
        <v>14</v>
      </c>
      <c r="F70" s="34">
        <f>COUNTIFS('cleaned data'!V2:V3919, "=yes", 'cleaned data'!AI2:AI3919,"=1", 'cleaned data'!AJ2:AJ3919,"=1", 'cleaned data'!AK2:AK3919,"=1",'cleaned data'!AL2:AL3919,"=0" )</f>
        <v>46</v>
      </c>
      <c r="G70" s="3">
        <f>COUNTIFS('cleaned data'!V2:V3919, "=yes", 'cleaned data'!AI2:AI3919,"=1", 'cleaned data'!AJ2:AJ3919,"=1", 'cleaned data'!AK2:AK3919,"=1",'cleaned data'!AL2:AL3919,"=1" )</f>
        <v>397</v>
      </c>
      <c r="H70">
        <f>SUM(C70:G70)</f>
        <v>477</v>
      </c>
      <c r="N70" s="43"/>
      <c r="O70" s="43"/>
      <c r="P70" s="43"/>
      <c r="Q70" s="54"/>
      <c r="R70" s="43"/>
      <c r="S70" s="43"/>
    </row>
    <row r="71" spans="2:19" ht="45" customHeight="1">
      <c r="B71" s="6" t="s">
        <v>4480</v>
      </c>
      <c r="C71" s="3">
        <f>COUNTIFS('cleaned data'!V2:V3919, "=no", 'cleaned data'!AI2:AI3919,"=1", 'cleaned data'!AJ2:AJ3919,"=1", 'cleaned data'!AK2:AK3919,"=0",'cleaned data'!AL2:AL3919,"=0" )</f>
        <v>104</v>
      </c>
      <c r="D71" s="3">
        <f>COUNTIFS('cleaned data'!V2:V3919, "=no", 'cleaned data'!AI2:AI3919,"=1", 'cleaned data'!AJ2:AJ3919,"=0", 'cleaned data'!AK2:AK3919,"=1",'cleaned data'!AL2:AL3919,"=0" )</f>
        <v>35</v>
      </c>
      <c r="E71" s="3">
        <f>COUNTIFS('cleaned data'!V2:V3919, "=no", 'cleaned data'!AI2:AI3919,"=0", 'cleaned data'!AJ2:AJ3919,"=1", 'cleaned data'!AK2:AK3919,"=1",'cleaned data'!AL2:AL3919,"=0" )</f>
        <v>46</v>
      </c>
      <c r="F71" s="34">
        <f>COUNTIFS('cleaned data'!V2:V3919, "=no", 'cleaned data'!AI2:AI3919,"=1", 'cleaned data'!AJ2:AJ3919,"=1", 'cleaned data'!AK2:AK3919,"=1",'cleaned data'!AL2:AL3919,"=0" )</f>
        <v>132</v>
      </c>
      <c r="G71" s="3">
        <f>COUNTIFS('cleaned data'!V2:V3919, "=no", 'cleaned data'!AI2:AI3919,"=1", 'cleaned data'!AJ2:AJ3919,"=1", 'cleaned data'!AK2:AK3919,"=1",'cleaned data'!AL2:AL3919,"=1" )</f>
        <v>1586</v>
      </c>
      <c r="H71">
        <f>SUM(C71:G71)</f>
        <v>1903</v>
      </c>
      <c r="N71" s="43"/>
      <c r="O71" s="43"/>
      <c r="P71" s="43"/>
      <c r="Q71" s="56"/>
      <c r="R71" s="57"/>
      <c r="S71" s="43"/>
    </row>
    <row r="72" spans="2:19">
      <c r="C72">
        <f>SUM(C70:C71)</f>
        <v>117</v>
      </c>
      <c r="D72">
        <f t="shared" ref="D72:G72" si="10">SUM(D70:D71)</f>
        <v>42</v>
      </c>
      <c r="E72">
        <f t="shared" si="10"/>
        <v>60</v>
      </c>
      <c r="F72">
        <f t="shared" si="10"/>
        <v>178</v>
      </c>
      <c r="G72">
        <f t="shared" si="10"/>
        <v>1983</v>
      </c>
      <c r="H72" s="4">
        <f>SUM(H70:H71)</f>
        <v>2380</v>
      </c>
    </row>
    <row r="73" spans="2:19">
      <c r="H73" s="4"/>
    </row>
    <row r="74" spans="2:19">
      <c r="H74" s="4"/>
    </row>
    <row r="75" spans="2:19">
      <c r="C75" t="s">
        <v>4484</v>
      </c>
      <c r="D75" t="s">
        <v>4485</v>
      </c>
      <c r="E75" t="s">
        <v>4486</v>
      </c>
      <c r="H75" s="4"/>
      <c r="J75" s="1" t="s">
        <v>4493</v>
      </c>
      <c r="M75" s="1" t="s">
        <v>4495</v>
      </c>
    </row>
    <row r="76" spans="2:19" ht="48" customHeight="1">
      <c r="B76" s="5"/>
      <c r="C76" s="6" t="s">
        <v>4474</v>
      </c>
      <c r="D76" s="6" t="s">
        <v>4475</v>
      </c>
      <c r="E76" s="6" t="s">
        <v>4476</v>
      </c>
      <c r="F76" s="5" t="s">
        <v>1</v>
      </c>
      <c r="H76" s="4"/>
      <c r="J76" s="5" t="s">
        <v>4489</v>
      </c>
      <c r="K76" s="37">
        <v>12.827999999999999</v>
      </c>
      <c r="M76" s="5"/>
      <c r="N76" s="6" t="s">
        <v>4474</v>
      </c>
      <c r="O76" s="6" t="s">
        <v>4475</v>
      </c>
      <c r="P76" s="6" t="s">
        <v>4476</v>
      </c>
      <c r="Q76" s="5" t="s">
        <v>1</v>
      </c>
    </row>
    <row r="77" spans="2:19" ht="30">
      <c r="B77" s="6" t="s">
        <v>4479</v>
      </c>
      <c r="C77" s="3">
        <f>COUNTIFS('cleaned data'!V9:V3924, "=yes", 'cleaned data'!AI9:AI3924,"=1", 'cleaned data'!AJ9:AJ3924,"=1", 'cleaned data'!AK9:AK3924,"=0",'cleaned data'!AL9:AL3924,"=0" )</f>
        <v>13</v>
      </c>
      <c r="D77" s="3">
        <f>COUNTIFS('cleaned data'!V9:V3924, "=yes", 'cleaned data'!AI9:AI3924,"=1", 'cleaned data'!AJ9:AJ3924,"=0", 'cleaned data'!AK9:AK3924,"=1",'cleaned data'!AL9:AL3924,"=0" )</f>
        <v>7</v>
      </c>
      <c r="E77" s="3">
        <f>COUNTIFS('cleaned data'!V9:V3924, "=yes", 'cleaned data'!AI9:AI3924,"=0", 'cleaned data'!AJ9:AJ3924,"=1", 'cleaned data'!AK9:AK3924,"=1",'cleaned data'!AL9:AL3924,"=0" )</f>
        <v>14</v>
      </c>
      <c r="F77" s="3">
        <f>COUNTIFS('cleaned data'!U9:U3924, "=yes", 'cleaned data'!AH9:AH3924,"=1", 'cleaned data'!AI9:AI3924,"=1", 'cleaned data'!AJ9:AJ3924,"=1",'cleaned data'!AK9:AK3924,"=1" )</f>
        <v>311</v>
      </c>
      <c r="G77">
        <f>SUM(C77:F77)</f>
        <v>345</v>
      </c>
      <c r="H77" s="4"/>
      <c r="J77" s="5" t="s">
        <v>4490</v>
      </c>
      <c r="K77" s="29">
        <v>3</v>
      </c>
      <c r="M77" s="6" t="s">
        <v>4479</v>
      </c>
      <c r="N77" s="41">
        <f>G77*C80</f>
        <v>18.075170842824601</v>
      </c>
      <c r="O77" s="41">
        <f>G77*D80</f>
        <v>6.1298405466970385</v>
      </c>
      <c r="P77" s="41">
        <f>G77*E80</f>
        <v>9.1161731207289289</v>
      </c>
      <c r="Q77" s="41">
        <f>G77*F80</f>
        <v>311.67881548974941</v>
      </c>
    </row>
    <row r="78" spans="2:19" ht="45">
      <c r="B78" s="6" t="s">
        <v>4480</v>
      </c>
      <c r="C78" s="3">
        <f>COUNTIFS('cleaned data'!V9:V3924, "=no", 'cleaned data'!AI9:AI3924,"=1", 'cleaned data'!AJ9:AJ3924,"=1", 'cleaned data'!AK9:AK3924,"=0",'cleaned data'!AL9:AL3924,"=0" )</f>
        <v>102</v>
      </c>
      <c r="D78" s="3">
        <f>COUNTIFS('cleaned data'!V9:V3924, "=no", 'cleaned data'!AI9:AI3924,"=1", 'cleaned data'!AJ9:AJ3924,"=0", 'cleaned data'!AK9:AK3924,"=1",'cleaned data'!AL9:AL3924,"=0" )</f>
        <v>32</v>
      </c>
      <c r="E78" s="3">
        <f>COUNTIFS('cleaned data'!V9:V3924, "=no", 'cleaned data'!AI9:AI3924,"=0", 'cleaned data'!AJ9:AJ3924,"=1", 'cleaned data'!AK9:AK3924,"=1",'cleaned data'!AL9:AL3924,"=0" )</f>
        <v>44</v>
      </c>
      <c r="F78" s="3">
        <f>COUNTIFS('cleaned data'!U9:U3924, "=no", 'cleaned data'!AH9:AH3924,"=1", 'cleaned data'!AI9:AI3924,"=1", 'cleaned data'!AJ9:AJ3924,"=1",'cleaned data'!AK9:AK3924,"=1" )</f>
        <v>1672</v>
      </c>
      <c r="G78">
        <f>SUM(C78:F78)</f>
        <v>1850</v>
      </c>
      <c r="H78" s="4"/>
      <c r="J78" s="38" t="s">
        <v>4491</v>
      </c>
      <c r="K78" s="38">
        <v>5.0237199999999997E-3</v>
      </c>
      <c r="M78" s="6" t="s">
        <v>4480</v>
      </c>
      <c r="N78" s="41">
        <f>$G$78*C80</f>
        <v>96.924829157175409</v>
      </c>
      <c r="O78" s="41">
        <f t="shared" ref="O78:Q78" si="11">$G$78*D80</f>
        <v>32.870159453302961</v>
      </c>
      <c r="P78" s="41">
        <f t="shared" si="11"/>
        <v>48.883826879271069</v>
      </c>
      <c r="Q78" s="41">
        <f t="shared" si="11"/>
        <v>1671.3211845102505</v>
      </c>
    </row>
    <row r="79" spans="2:19">
      <c r="C79">
        <f>SUM(C77:C78)</f>
        <v>115</v>
      </c>
      <c r="D79">
        <f t="shared" ref="D79:F79" si="12">SUM(D77:D78)</f>
        <v>39</v>
      </c>
      <c r="E79">
        <f t="shared" si="12"/>
        <v>58</v>
      </c>
      <c r="F79">
        <f t="shared" si="12"/>
        <v>1983</v>
      </c>
      <c r="G79">
        <f>SUM(C79:F79)</f>
        <v>2195</v>
      </c>
      <c r="H79" s="4"/>
    </row>
    <row r="80" spans="2:19">
      <c r="C80" s="42">
        <f>C79/$G$79</f>
        <v>5.2391799544419138E-2</v>
      </c>
      <c r="D80" s="42">
        <f t="shared" ref="D80:F80" si="13">D79/$G$79</f>
        <v>1.776765375854214E-2</v>
      </c>
      <c r="E80" s="42">
        <f t="shared" si="13"/>
        <v>2.6423690205011389E-2</v>
      </c>
      <c r="F80" s="42">
        <f t="shared" si="13"/>
        <v>0.9034168564920273</v>
      </c>
      <c r="H80" s="4"/>
    </row>
    <row r="81" spans="2:16">
      <c r="C81" s="42"/>
      <c r="D81" s="42"/>
      <c r="E81" s="42"/>
      <c r="F81" s="42"/>
      <c r="H81" s="4"/>
    </row>
    <row r="82" spans="2:16">
      <c r="C82" s="42"/>
      <c r="D82" s="42"/>
      <c r="E82" s="42"/>
      <c r="F82" s="42"/>
      <c r="H82" s="4"/>
      <c r="J82" s="1" t="s">
        <v>4494</v>
      </c>
      <c r="M82" s="1" t="s">
        <v>4495</v>
      </c>
    </row>
    <row r="83" spans="2:16" ht="60">
      <c r="B83" s="5"/>
      <c r="C83" s="6" t="s">
        <v>4474</v>
      </c>
      <c r="D83" s="6" t="s">
        <v>4475</v>
      </c>
      <c r="E83" s="6" t="s">
        <v>4476</v>
      </c>
      <c r="G83" s="4"/>
      <c r="J83" s="5" t="s">
        <v>4489</v>
      </c>
      <c r="K83" s="37">
        <v>11.019</v>
      </c>
      <c r="M83" s="5"/>
      <c r="N83" s="6" t="s">
        <v>4474</v>
      </c>
      <c r="O83" s="6" t="s">
        <v>4475</v>
      </c>
      <c r="P83" s="6" t="s">
        <v>4476</v>
      </c>
    </row>
    <row r="84" spans="2:16" ht="30">
      <c r="B84" s="6" t="s">
        <v>4479</v>
      </c>
      <c r="C84" s="3">
        <f>COUNTIFS('cleaned data'!V16:V3931, "=yes", 'cleaned data'!AI16:AI3931,"=1", 'cleaned data'!AJ16:AJ3931,"=1", 'cleaned data'!AK16:AK3931,"=0",'cleaned data'!AL16:AL3931,"=0" )</f>
        <v>13</v>
      </c>
      <c r="D84" s="3">
        <f>COUNTIFS('cleaned data'!V16:V3931, "=yes", 'cleaned data'!AI16:AI3931,"=1", 'cleaned data'!AJ16:AJ3931,"=0", 'cleaned data'!AK16:AK3931,"=1",'cleaned data'!AL16:AL3931,"=0" )</f>
        <v>6</v>
      </c>
      <c r="E84" s="3">
        <f>COUNTIFS('cleaned data'!V16:V3931, "=yes", 'cleaned data'!AI16:AI3931,"=0", 'cleaned data'!AJ16:AJ3931,"=1", 'cleaned data'!AK16:AK3931,"=1",'cleaned data'!AL16:AL3931,"=0" )</f>
        <v>14</v>
      </c>
      <c r="F84">
        <f>SUM(C84:E84)</f>
        <v>33</v>
      </c>
      <c r="G84" s="4"/>
      <c r="J84" s="5" t="s">
        <v>4490</v>
      </c>
      <c r="K84" s="29">
        <v>2</v>
      </c>
      <c r="M84" s="6" t="s">
        <v>4479</v>
      </c>
      <c r="N84" s="41">
        <f>$F$84*C87</f>
        <v>21.431034482758623</v>
      </c>
      <c r="O84" s="41">
        <f t="shared" ref="O84:P84" si="14">$F$84*D87</f>
        <v>7.0172413793103443</v>
      </c>
      <c r="P84" s="41">
        <f t="shared" si="14"/>
        <v>10.810344827586206</v>
      </c>
    </row>
    <row r="85" spans="2:16" ht="45">
      <c r="B85" s="6" t="s">
        <v>4480</v>
      </c>
      <c r="C85" s="3">
        <f>COUNTIFS('cleaned data'!V16:V3931, "=no", 'cleaned data'!AI16:AI3931,"=1", 'cleaned data'!AJ16:AJ3931,"=1", 'cleaned data'!AK16:AK3931,"=0",'cleaned data'!AL16:AL3931,"=0" )</f>
        <v>100</v>
      </c>
      <c r="D85" s="3">
        <f>COUNTIFS('cleaned data'!V16:V3931, "=no", 'cleaned data'!AI16:AI3931,"=1", 'cleaned data'!AJ16:AJ3931,"=0", 'cleaned data'!AK16:AK3931,"=1",'cleaned data'!AL16:AL3931,"=0" )</f>
        <v>31</v>
      </c>
      <c r="E85" s="3">
        <f>COUNTIFS('cleaned data'!V16:V3931, "=no", 'cleaned data'!AI16:AI3931,"=0", 'cleaned data'!AJ16:AJ3931,"=1", 'cleaned data'!AK16:AK3931,"=1",'cleaned data'!AL16:AL3931,"=0" )</f>
        <v>43</v>
      </c>
      <c r="F85">
        <f>SUM(C85:E85)</f>
        <v>174</v>
      </c>
      <c r="G85" s="4"/>
      <c r="J85" s="38" t="s">
        <v>4491</v>
      </c>
      <c r="K85" s="38">
        <v>4.0481299999999996E-3</v>
      </c>
      <c r="M85" s="6" t="s">
        <v>4480</v>
      </c>
      <c r="N85" s="41">
        <f>$F$85*C87</f>
        <v>113</v>
      </c>
      <c r="O85" s="41">
        <f t="shared" ref="O85:P85" si="15">$F$85*D87</f>
        <v>37</v>
      </c>
      <c r="P85" s="41">
        <f t="shared" si="15"/>
        <v>57</v>
      </c>
    </row>
    <row r="86" spans="2:16">
      <c r="C86">
        <f>SUM(C84:C85)</f>
        <v>113</v>
      </c>
      <c r="D86">
        <f t="shared" ref="D86:E86" si="16">SUM(D84:D85)</f>
        <v>37</v>
      </c>
      <c r="E86">
        <f t="shared" si="16"/>
        <v>57</v>
      </c>
      <c r="F86">
        <f>SUM(F84:F85)</f>
        <v>207</v>
      </c>
      <c r="G86" s="4"/>
    </row>
    <row r="87" spans="2:16">
      <c r="C87" s="42">
        <f>C86/$F$85</f>
        <v>0.64942528735632188</v>
      </c>
      <c r="D87" s="42">
        <f t="shared" ref="D87:E87" si="17">D86/$F$85</f>
        <v>0.21264367816091953</v>
      </c>
      <c r="E87" s="42">
        <f t="shared" si="17"/>
        <v>0.32758620689655171</v>
      </c>
      <c r="G87" s="4"/>
    </row>
    <row r="88" spans="2:16">
      <c r="C88" s="42"/>
      <c r="D88" s="42"/>
      <c r="E88" s="42"/>
      <c r="F88" s="42"/>
      <c r="H88" s="4"/>
    </row>
    <row r="89" spans="2:16">
      <c r="H89" s="4"/>
    </row>
    <row r="90" spans="2:16">
      <c r="B90" s="2" t="s">
        <v>4427</v>
      </c>
    </row>
    <row r="92" spans="2:16" ht="60">
      <c r="B92" s="13"/>
      <c r="C92" s="24" t="s">
        <v>4474</v>
      </c>
      <c r="D92" s="24" t="s">
        <v>4475</v>
      </c>
      <c r="E92" s="24" t="s">
        <v>4476</v>
      </c>
      <c r="F92" s="24" t="s">
        <v>4477</v>
      </c>
      <c r="G92" s="14" t="s">
        <v>1</v>
      </c>
      <c r="H92" s="11"/>
    </row>
    <row r="93" spans="2:16" ht="45">
      <c r="B93" s="15" t="s">
        <v>4482</v>
      </c>
      <c r="C93" s="25">
        <f>COUNTIFS('cleaned data'!X2:X3919, "=yes", 'cleaned data'!AI2:AI3919,"=1", 'cleaned data'!AJ2:AJ3919,"=1", 'cleaned data'!AK2:AK3919,"=0",'cleaned data'!AL2:AL3919,"=0" )</f>
        <v>6</v>
      </c>
      <c r="D93" s="16">
        <f>COUNTIFS('cleaned data'!X2:X3919, "=yes", 'cleaned data'!AI2:AI3919,"=1", 'cleaned data'!AJ2:AJ3919,"=0", 'cleaned data'!AK2:AK3919,"=1",'cleaned data'!AL2:AL3919,"=0" )</f>
        <v>1</v>
      </c>
      <c r="E93" s="16">
        <f>COUNTIFS('cleaned data'!X2:X3919, "=yes", 'cleaned data'!AI2:AI3919,"=0", 'cleaned data'!AJ2:AJ3919,"=1", 'cleaned data'!AK2:AK3919,"=1",'cleaned data'!AL2:AL3919,"=0" )</f>
        <v>11</v>
      </c>
      <c r="F93" s="25">
        <f>COUNTIFS('cleaned data'!X2:X3919, "=yes", 'cleaned data'!AI2:AI3919,"=1", 'cleaned data'!AJ2:AJ3919,"=1", 'cleaned data'!AK2:AK3919,"=1",'cleaned data'!AL2:AL3919,"=0" )</f>
        <v>3</v>
      </c>
      <c r="G93" s="16">
        <f>COUNTIFS('cleaned data'!X2:X3919, "=yes", 'cleaned data'!AI2:AI3919,"=1", 'cleaned data'!AJ2:AJ3919,"=1", 'cleaned data'!AK2:AK3919,"=1",'cleaned data'!AL2:AL3919,"=1" )</f>
        <v>88</v>
      </c>
      <c r="H93" s="11">
        <f>SUM(C93:G93)</f>
        <v>109</v>
      </c>
    </row>
    <row r="94" spans="2:16" ht="60">
      <c r="B94" s="15" t="s">
        <v>4481</v>
      </c>
      <c r="C94" s="26">
        <f>COUNTIFS('cleaned data'!X2:X3919, "=no", 'cleaned data'!AI2:AI3919,"=1", 'cleaned data'!AJ2:AJ3919,"=1", 'cleaned data'!AK2:AK3919,"=0",'cleaned data'!AL2:AL3919,"=0" )</f>
        <v>111</v>
      </c>
      <c r="D94" s="16">
        <f>COUNTIFS('cleaned data'!X2:X3919, "=no", 'cleaned data'!AI2:AI3919,"=1", 'cleaned data'!AJ2:AJ3919,"=0", 'cleaned data'!AK2:AK3919,"=1",'cleaned data'!AL2:AL3919,"=0" )</f>
        <v>41</v>
      </c>
      <c r="E94" s="16">
        <f>COUNTIFS('cleaned data'!X2:X3919, "=no", 'cleaned data'!AI2:AI3919,"=0", 'cleaned data'!AJ2:AJ3919,"=1", 'cleaned data'!AK2:AK3919,"=1",'cleaned data'!AL2:AL3919,"=0" )</f>
        <v>49</v>
      </c>
      <c r="F94" s="33">
        <f>COUNTIFS('cleaned data'!X2:X3919, "=no", 'cleaned data'!AI2:AI3919,"=1", 'cleaned data'!AJ2:AJ3919,"=1", 'cleaned data'!AK2:AK3919,"=1",'cleaned data'!AL2:AL3919,"=0" )</f>
        <v>175</v>
      </c>
      <c r="G94" s="16">
        <f>COUNTIFS('cleaned data'!X2:X3919, "=no", 'cleaned data'!AI2:AI3919,"=1", 'cleaned data'!AJ2:AJ3919,"=1", 'cleaned data'!AK2:AK3919,"=1",'cleaned data'!AL2:AL3919,"=1" )</f>
        <v>1894</v>
      </c>
      <c r="H94" s="11">
        <f>SUM(C94:G94)</f>
        <v>2270</v>
      </c>
    </row>
    <row r="95" spans="2:16">
      <c r="B95" s="12"/>
      <c r="C95" s="11">
        <f>SUM(C93:C94)</f>
        <v>117</v>
      </c>
      <c r="D95" s="11">
        <f t="shared" ref="D95:G95" si="18">SUM(D93:D94)</f>
        <v>42</v>
      </c>
      <c r="E95" s="11">
        <f t="shared" si="18"/>
        <v>60</v>
      </c>
      <c r="F95" s="11">
        <f t="shared" si="18"/>
        <v>178</v>
      </c>
      <c r="G95" s="11">
        <f t="shared" si="18"/>
        <v>1982</v>
      </c>
      <c r="H95" s="27">
        <f>SUM(H93:H94)</f>
        <v>2379</v>
      </c>
    </row>
    <row r="96" spans="2:16">
      <c r="H96">
        <v>1</v>
      </c>
      <c r="I96" t="s">
        <v>4430</v>
      </c>
    </row>
    <row r="97" spans="2:17">
      <c r="F97" s="4"/>
      <c r="H97" s="4">
        <f>SUM(H95:H96)</f>
        <v>2380</v>
      </c>
    </row>
    <row r="100" spans="2:17">
      <c r="B100" s="4" t="s">
        <v>4431</v>
      </c>
    </row>
    <row r="102" spans="2:17" ht="60">
      <c r="B102" s="13"/>
      <c r="C102" s="24" t="s">
        <v>4474</v>
      </c>
      <c r="D102" s="24" t="s">
        <v>4475</v>
      </c>
      <c r="E102" s="24" t="s">
        <v>4476</v>
      </c>
      <c r="F102" s="24" t="s">
        <v>4477</v>
      </c>
      <c r="G102" s="14" t="s">
        <v>1</v>
      </c>
    </row>
    <row r="103" spans="2:17" ht="30">
      <c r="B103" s="15" t="s">
        <v>4432</v>
      </c>
      <c r="C103" s="26">
        <f>COUNTIFS('cleaned data'!K2:K3919, "&gt;0", 'cleaned data'!L2:L3919,  "&gt;0", 'cleaned data'!AI2:AI3919,"=1", 'cleaned data'!AJ2:AJ3919,"=1", 'cleaned data'!AK2:AK3919,"=0",'cleaned data'!AL2:AL3919,"=0" )</f>
        <v>35</v>
      </c>
      <c r="D103" s="28">
        <f>COUNTIFS('cleaned data'!K2:K3919, "&gt;0", 'cleaned data'!L2:L3919,  "&gt;0", 'cleaned data'!AI2:AI3919,"=1", 'cleaned data'!AJ2:AJ3919,"=0", 'cleaned data'!AK2:AK3919,"=1",'cleaned data'!AL2:AL3919,"=0" )</f>
        <v>8</v>
      </c>
      <c r="E103" s="28">
        <f>COUNTIFS('cleaned data'!K2:K3919, "&gt;0", 'cleaned data'!L2:L3919,  "&gt;0", 'cleaned data'!AI2:AI3919,"=0", 'cleaned data'!AJ2:AJ3919,"=1", 'cleaned data'!AK2:AK3919,"=1",'cleaned data'!AL2:AL3919,"=0" )</f>
        <v>19</v>
      </c>
      <c r="F103" s="35">
        <f>COUNTIFS('cleaned data'!K2:K3919, "&gt;0", 'cleaned data'!L2:L3919,  "&gt;0", 'cleaned data'!AI2:AI3919,"=1", 'cleaned data'!AJ2:AJ3919,"=1", 'cleaned data'!AK2:AK3919,"=1",'cleaned data'!AL2:AL3919,"=0" )</f>
        <v>22</v>
      </c>
      <c r="G103" s="28">
        <f>COUNTIFS('cleaned data'!K2:K3919, "&gt;0", 'cleaned data'!L2:L3919,  "&gt;0", 'cleaned data'!AI2:AI3919,"=1", 'cleaned data'!AJ2:AJ3919,"=1", 'cleaned data'!AK2:AK3919,"=1",'cleaned data'!AL2:AL3919,"=1" )</f>
        <v>338</v>
      </c>
      <c r="H103">
        <f>SUM(C103:G103)</f>
        <v>422</v>
      </c>
    </row>
    <row r="104" spans="2:17" ht="30">
      <c r="B104" s="15" t="s">
        <v>4433</v>
      </c>
      <c r="C104" s="26">
        <f>COUNTIFS('cleaned data'!K2:K3919, "&gt;0", 'cleaned data'!L2:L3919,  "=0", 'cleaned data'!AI2:AI3919,"=1", 'cleaned data'!AJ2:AJ3919,"=1", 'cleaned data'!AK2:AK3919,"=0",'cleaned data'!AL2:AL3919,"=0" )</f>
        <v>39</v>
      </c>
      <c r="D104" s="28">
        <f>COUNTIFS('cleaned data'!K2:K3919, "&gt;0", 'cleaned data'!L2:L3919,  "=0", 'cleaned data'!AI2:AI3919,"=1", 'cleaned data'!AJ2:AJ3919,"=0", 'cleaned data'!AK2:AK3919,"=1",'cleaned data'!AL2:AL3919,"=0" )</f>
        <v>8</v>
      </c>
      <c r="E104" s="28">
        <f>COUNTIFS('cleaned data'!K2:K3919, "&gt;0", 'cleaned data'!L2:L3919,  "=0", 'cleaned data'!AI2:AI3919,"=0", 'cleaned data'!AJ2:AJ3919,"=1", 'cleaned data'!AK2:AK3919,"=1",'cleaned data'!AL2:AL3919,"=0" )</f>
        <v>11</v>
      </c>
      <c r="F104" s="35">
        <f>COUNTIFS('cleaned data'!K2:K3919, "&gt;0", 'cleaned data'!L2:L3919,  "=0", 'cleaned data'!AI2:AI3919,"=1", 'cleaned data'!AJ2:AJ3919,"=1", 'cleaned data'!AK2:AK3919,"=1",'cleaned data'!AL2:AL3919,"=0" )</f>
        <v>45</v>
      </c>
      <c r="G104" s="28">
        <f>COUNTIFS('cleaned data'!K2:K3919, "&gt;0", 'cleaned data'!L2:L3919,  "=0", 'cleaned data'!AI2:AI3919,"=1", 'cleaned data'!AJ2:AJ3919,"=1", 'cleaned data'!AK2:AK3919,"=1",'cleaned data'!AL2:AL3919,"=1" )</f>
        <v>494</v>
      </c>
      <c r="H104">
        <f>SUM(C104:G104)</f>
        <v>597</v>
      </c>
    </row>
    <row r="105" spans="2:17">
      <c r="C105">
        <f>SUM(C103:C104)</f>
        <v>74</v>
      </c>
      <c r="D105">
        <f t="shared" ref="D105:G105" si="19">SUM(D103:D104)</f>
        <v>16</v>
      </c>
      <c r="E105">
        <f t="shared" si="19"/>
        <v>30</v>
      </c>
      <c r="F105">
        <f t="shared" si="19"/>
        <v>67</v>
      </c>
      <c r="G105">
        <f t="shared" si="19"/>
        <v>832</v>
      </c>
      <c r="H105" s="4">
        <f>SUM(H103:H104)</f>
        <v>1019</v>
      </c>
    </row>
    <row r="106" spans="2:17">
      <c r="H106" s="4"/>
    </row>
    <row r="107" spans="2:17">
      <c r="H107" s="4"/>
    </row>
    <row r="108" spans="2:17">
      <c r="H108" s="4"/>
    </row>
    <row r="109" spans="2:17">
      <c r="J109" s="1" t="s">
        <v>4493</v>
      </c>
      <c r="M109" s="1" t="s">
        <v>4495</v>
      </c>
    </row>
    <row r="110" spans="2:17" ht="60">
      <c r="B110" s="13"/>
      <c r="C110" s="24" t="s">
        <v>4474</v>
      </c>
      <c r="D110" s="24" t="s">
        <v>4475</v>
      </c>
      <c r="E110" s="24" t="s">
        <v>4476</v>
      </c>
      <c r="F110" s="14" t="s">
        <v>1</v>
      </c>
      <c r="J110" s="5" t="s">
        <v>4489</v>
      </c>
      <c r="K110" s="37">
        <v>7.6349999999999998</v>
      </c>
      <c r="M110" s="5"/>
      <c r="N110" s="6" t="s">
        <v>4474</v>
      </c>
      <c r="O110" s="6" t="s">
        <v>4475</v>
      </c>
      <c r="P110" s="6" t="s">
        <v>4476</v>
      </c>
      <c r="Q110" s="5" t="s">
        <v>1</v>
      </c>
    </row>
    <row r="111" spans="2:17" ht="30">
      <c r="B111" s="15" t="s">
        <v>4432</v>
      </c>
      <c r="C111" s="26">
        <f>COUNTIFS('cleaned data'!K11:K3926, "&gt;0", 'cleaned data'!L11:L3926,  "&gt;0", 'cleaned data'!AI11:AI3926,"=1", 'cleaned data'!AJ11:AJ3926,"=1", 'cleaned data'!AK11:AK3926,"=0",'cleaned data'!AL11:AL3926,"=0" )</f>
        <v>35</v>
      </c>
      <c r="D111" s="28">
        <f>COUNTIFS('cleaned data'!K11:K3926, "&gt;0", 'cleaned data'!L11:L3926,  "&gt;0", 'cleaned data'!AI11:AI3926,"=1", 'cleaned data'!AJ11:AJ3926,"=0", 'cleaned data'!AK11:AK3926,"=1",'cleaned data'!AL11:AL3926,"=0" )</f>
        <v>8</v>
      </c>
      <c r="E111" s="28">
        <f>COUNTIFS('cleaned data'!K11:K3926, "&gt;0", 'cleaned data'!L11:L3926,  "&gt;0", 'cleaned data'!AI11:AI3926,"=0", 'cleaned data'!AJ11:AJ3926,"=1", 'cleaned data'!AK11:AK3926,"=1",'cleaned data'!AL11:AL3926,"=0" )</f>
        <v>19</v>
      </c>
      <c r="F111" s="28">
        <f>COUNTIFS('cleaned data'!K11:K3926, "&gt;0", 'cleaned data'!L11:L3926,  "&gt;0", 'cleaned data'!AI11:AI3926,"=1", 'cleaned data'!AJ11:AJ3926,"=1", 'cleaned data'!AK11:AK3926,"=1",'cleaned data'!AL11:AL3926,"=1" )</f>
        <v>338</v>
      </c>
      <c r="G111">
        <f>SUM(C111:F111)</f>
        <v>400</v>
      </c>
      <c r="J111" s="5" t="s">
        <v>4490</v>
      </c>
      <c r="K111" s="29">
        <v>3</v>
      </c>
      <c r="M111" s="15" t="s">
        <v>4432</v>
      </c>
      <c r="N111" s="41">
        <f>$G$111*C114</f>
        <v>31.092436974789916</v>
      </c>
      <c r="O111" s="41">
        <f t="shared" ref="O111:Q111" si="20">$G$111*D114</f>
        <v>6.7226890756302522</v>
      </c>
      <c r="P111" s="41">
        <f t="shared" si="20"/>
        <v>12.605042016806722</v>
      </c>
      <c r="Q111" s="41">
        <f t="shared" si="20"/>
        <v>349.57983193277312</v>
      </c>
    </row>
    <row r="112" spans="2:17" ht="30">
      <c r="B112" s="15" t="s">
        <v>4433</v>
      </c>
      <c r="C112" s="26">
        <f>COUNTIFS('cleaned data'!K11:K3926, "&gt;0", 'cleaned data'!L11:L3926,  "=0", 'cleaned data'!AI11:AI3926,"=1", 'cleaned data'!AJ11:AJ3926,"=1", 'cleaned data'!AK11:AK3926,"=0",'cleaned data'!AL11:AL3926,"=0" )</f>
        <v>39</v>
      </c>
      <c r="D112" s="28">
        <f>COUNTIFS('cleaned data'!K11:K3926, "&gt;0", 'cleaned data'!L11:L3926,  "=0", 'cleaned data'!AI11:AI3926,"=1", 'cleaned data'!AJ11:AJ3926,"=0", 'cleaned data'!AK11:AK3926,"=1",'cleaned data'!AL11:AL3926,"=0" )</f>
        <v>8</v>
      </c>
      <c r="E112" s="28">
        <f>COUNTIFS('cleaned data'!K11:K3926, "&gt;0", 'cleaned data'!L11:L3926,  "=0", 'cleaned data'!AI11:AI3926,"=0", 'cleaned data'!AJ11:AJ3926,"=1", 'cleaned data'!AK11:AK3926,"=1",'cleaned data'!AL11:AL3926,"=0" )</f>
        <v>11</v>
      </c>
      <c r="F112" s="28">
        <f>COUNTIFS('cleaned data'!K11:K3926, "&gt;0", 'cleaned data'!L11:L3926,  "=0", 'cleaned data'!AI11:AI3926,"=1", 'cleaned data'!AJ11:AJ3926,"=1", 'cleaned data'!AK11:AK3926,"=1",'cleaned data'!AL11:AL3926,"=1" )</f>
        <v>494</v>
      </c>
      <c r="G112">
        <f>SUM(C112:F112)</f>
        <v>552</v>
      </c>
      <c r="J112" s="38" t="s">
        <v>4491</v>
      </c>
      <c r="K112" s="38">
        <v>5.4189319999999999E-2</v>
      </c>
      <c r="M112" s="15" t="s">
        <v>4433</v>
      </c>
      <c r="N112" s="41">
        <f>$G$112*C114</f>
        <v>42.907563025210088</v>
      </c>
      <c r="O112" s="41">
        <f t="shared" ref="O112:Q112" si="21">$G$112*D114</f>
        <v>9.2773109243697469</v>
      </c>
      <c r="P112" s="41">
        <f t="shared" si="21"/>
        <v>17.394957983193276</v>
      </c>
      <c r="Q112" s="41">
        <f t="shared" si="21"/>
        <v>482.42016806722688</v>
      </c>
    </row>
    <row r="113" spans="2:11">
      <c r="C113">
        <f>SUM(C111:C112)</f>
        <v>74</v>
      </c>
      <c r="D113">
        <f t="shared" ref="D113:F113" si="22">SUM(D111:D112)</f>
        <v>16</v>
      </c>
      <c r="E113">
        <f t="shared" si="22"/>
        <v>30</v>
      </c>
      <c r="F113">
        <f t="shared" si="22"/>
        <v>832</v>
      </c>
      <c r="G113" s="4">
        <f>SUM(G111:G112)</f>
        <v>952</v>
      </c>
    </row>
    <row r="114" spans="2:11">
      <c r="C114" s="42">
        <f>C113/$G$113</f>
        <v>7.7731092436974791E-2</v>
      </c>
      <c r="D114" s="42">
        <f t="shared" ref="D114:F114" si="23">D113/$G$113</f>
        <v>1.680672268907563E-2</v>
      </c>
      <c r="E114" s="42">
        <f t="shared" si="23"/>
        <v>3.1512605042016806E-2</v>
      </c>
      <c r="F114" s="42">
        <f t="shared" si="23"/>
        <v>0.87394957983193278</v>
      </c>
      <c r="G114" s="4"/>
    </row>
    <row r="115" spans="2:11">
      <c r="G115" s="4"/>
    </row>
    <row r="116" spans="2:11">
      <c r="G116" s="4"/>
      <c r="J116" s="1" t="s">
        <v>4494</v>
      </c>
    </row>
    <row r="117" spans="2:11" ht="45">
      <c r="B117" s="13"/>
      <c r="C117" s="24" t="s">
        <v>4474</v>
      </c>
      <c r="D117" s="24" t="s">
        <v>4475</v>
      </c>
      <c r="E117" s="24" t="s">
        <v>4476</v>
      </c>
      <c r="G117" s="4"/>
      <c r="J117" s="5" t="s">
        <v>4489</v>
      </c>
      <c r="K117" s="37">
        <v>2.3969999999999998</v>
      </c>
    </row>
    <row r="118" spans="2:11" ht="30">
      <c r="B118" s="15" t="s">
        <v>4432</v>
      </c>
      <c r="C118" s="26">
        <v>9</v>
      </c>
      <c r="D118" s="28">
        <f>COUNTIFS('cleaned data'!K18:K3933, "&gt;0", 'cleaned data'!L18:L3933,  "&gt;0", 'cleaned data'!AI18:AI3933,"=1", 'cleaned data'!AJ18:AJ3933,"=0", 'cleaned data'!AK18:AK3933,"=1",'cleaned data'!AL18:AL3933,"=0" )</f>
        <v>7</v>
      </c>
      <c r="E118" s="28">
        <f>COUNTIFS('cleaned data'!K18:K3933, "&gt;0", 'cleaned data'!L18:L3933,  "&gt;0", 'cleaned data'!AI18:AI3933,"=0", 'cleaned data'!AJ18:AJ3933,"=1", 'cleaned data'!AK18:AK3933,"=1",'cleaned data'!AL18:AL3933,"=0" )</f>
        <v>19</v>
      </c>
      <c r="F118">
        <f>SUM(C118:E118)</f>
        <v>35</v>
      </c>
      <c r="G118" s="4"/>
      <c r="J118" s="5" t="s">
        <v>4490</v>
      </c>
      <c r="K118" s="29">
        <v>2</v>
      </c>
    </row>
    <row r="119" spans="2:11" ht="30">
      <c r="B119" s="15" t="s">
        <v>4433</v>
      </c>
      <c r="C119" s="26">
        <f>COUNTIFS('cleaned data'!K18:K3933, "&gt;0", 'cleaned data'!L18:L3933,  "=0", 'cleaned data'!AI18:AI3933,"=1", 'cleaned data'!AJ18:AJ3933,"=1", 'cleaned data'!AK18:AK3933,"=0",'cleaned data'!AL18:AL3933,"=0" )</f>
        <v>38</v>
      </c>
      <c r="D119" s="28">
        <v>40</v>
      </c>
      <c r="E119" s="28">
        <f>COUNTIFS('cleaned data'!K18:K3933, "&gt;0", 'cleaned data'!L18:L3933,  "=0", 'cleaned data'!AI18:AI3933,"=0", 'cleaned data'!AJ18:AJ3933,"=1", 'cleaned data'!AK18:AK3933,"=1",'cleaned data'!AL18:AL3933,"=0" )</f>
        <v>11</v>
      </c>
      <c r="F119">
        <f>SUM(C119:E119)</f>
        <v>89</v>
      </c>
      <c r="G119" s="4"/>
      <c r="J119" s="47" t="s">
        <v>4491</v>
      </c>
      <c r="K119" s="51">
        <v>0.30164634000000001</v>
      </c>
    </row>
    <row r="120" spans="2:11">
      <c r="C120">
        <f>SUM(C118:C119)</f>
        <v>47</v>
      </c>
      <c r="D120">
        <f t="shared" ref="D120:E120" si="24">SUM(D118:D119)</f>
        <v>47</v>
      </c>
      <c r="E120">
        <f t="shared" si="24"/>
        <v>30</v>
      </c>
      <c r="F120">
        <f>SUM(C120:E120)</f>
        <v>124</v>
      </c>
      <c r="G120" s="4"/>
    </row>
    <row r="121" spans="2:11">
      <c r="G121" s="4"/>
    </row>
    <row r="122" spans="2:11">
      <c r="G122" s="4"/>
    </row>
    <row r="124" spans="2:11">
      <c r="B124" s="2" t="s">
        <v>4434</v>
      </c>
    </row>
    <row r="126" spans="2:11" ht="60">
      <c r="B126" s="13"/>
      <c r="C126" s="24" t="s">
        <v>4474</v>
      </c>
      <c r="D126" s="24" t="s">
        <v>4475</v>
      </c>
      <c r="E126" s="24" t="s">
        <v>4476</v>
      </c>
      <c r="F126" s="24" t="s">
        <v>4477</v>
      </c>
      <c r="G126" s="14" t="s">
        <v>1</v>
      </c>
    </row>
    <row r="127" spans="2:11">
      <c r="B127" s="15" t="s">
        <v>4435</v>
      </c>
      <c r="C127" s="25">
        <f>COUNTIFS( 'cleaned data'!AB2:AB3919,  "=yes", 'cleaned data'!AI2:AI3919,"=1", 'cleaned data'!AJ2:AJ3919,"=1", 'cleaned data'!AK2:AK3919,"=0",'cleaned data'!AL2:AL3919,"=0" )</f>
        <v>23</v>
      </c>
      <c r="D127" s="26">
        <f>COUNTIFS( 'cleaned data'!AB2:AB3919,  "=yes", 'cleaned data'!AI2:AI3919,"=1", 'cleaned data'!AJ2:AJ3919,"=0", 'cleaned data'!AK2:AK3919,"=1",'cleaned data'!AL2:AL3919,"=0" )</f>
        <v>0</v>
      </c>
      <c r="E127" s="25">
        <f>COUNTIFS( 'cleaned data'!AB2:AB3919,  "=yes", 'cleaned data'!AI2:AI3919,"=0", 'cleaned data'!AJ2:AJ3919,"=1", 'cleaned data'!AK2:AK3919,"=1",'cleaned data'!AL2:AL3919,"=0" )</f>
        <v>3</v>
      </c>
      <c r="F127" s="33">
        <f>COUNTIFS( 'cleaned data'!AB2:AB3919,  "=yes", 'cleaned data'!AI2:AI3919,"=1", 'cleaned data'!AJ2:AJ3919,"=1", 'cleaned data'!AK2:AK3919,"=1",'cleaned data'!AL2:AL3919,"=0" )</f>
        <v>13</v>
      </c>
      <c r="G127" s="26">
        <f>COUNTIFS( 'cleaned data'!AB2:AB3919,  "=yes", 'cleaned data'!AI2:AI3919,"=1", 'cleaned data'!AJ2:AJ3919,"=1", 'cleaned data'!AK2:AK3919,"=1",'cleaned data'!AL2:AL3919,"=1" )</f>
        <v>71</v>
      </c>
      <c r="H127">
        <f>SUM(C127:G127)</f>
        <v>110</v>
      </c>
    </row>
    <row r="128" spans="2:11">
      <c r="B128" s="15" t="s">
        <v>4436</v>
      </c>
      <c r="C128" s="26">
        <f>COUNTIFS( 'cleaned data'!AB2:AB3919,  "=no", 'cleaned data'!AI2:AI3919,"=1", 'cleaned data'!AJ2:AJ3919,"=1", 'cleaned data'!AK2:AK3919,"=0",'cleaned data'!AL2:AL3919,"=0" )</f>
        <v>94</v>
      </c>
      <c r="D128" s="26">
        <f>COUNTIFS( 'cleaned data'!AB2:AB3919,  "=no", 'cleaned data'!AI2:AI3919,"=1", 'cleaned data'!AJ2:AJ3919,"=0", 'cleaned data'!AK2:AK3919,"=1",'cleaned data'!AL2:AL3919,"=0" )</f>
        <v>42</v>
      </c>
      <c r="E128" s="26">
        <f>COUNTIFS( 'cleaned data'!AB2:AB3919,  "=no", 'cleaned data'!AI2:AI3919,"=0", 'cleaned data'!AJ2:AJ3919,"=1", 'cleaned data'!AK2:AK3919,"=1",'cleaned data'!AL2:AL3919,"=0" )</f>
        <v>57</v>
      </c>
      <c r="F128" s="33">
        <f>COUNTIFS( 'cleaned data'!AB2:AB3919,  "=no", 'cleaned data'!AI2:AI3919,"=1", 'cleaned data'!AJ2:AJ3919,"=1", 'cleaned data'!AK2:AK3919,"=1",'cleaned data'!AL2:AL3919,"=0" )</f>
        <v>165</v>
      </c>
      <c r="G128" s="26">
        <f>COUNTIFS( 'cleaned data'!AB2:AB3919,  "=no", 'cleaned data'!AI2:AI3919,"=1", 'cleaned data'!AJ2:AJ3919,"=1", 'cleaned data'!AK2:AK3919,"=1",'cleaned data'!AL2:AL3919,"=1" )</f>
        <v>1912</v>
      </c>
      <c r="H128">
        <f>SUM(C128:G128)</f>
        <v>2270</v>
      </c>
    </row>
    <row r="129" spans="2:11">
      <c r="C129">
        <f>SUM(C127:C128)</f>
        <v>117</v>
      </c>
      <c r="D129">
        <f t="shared" ref="D129:G129" si="25">SUM(D127:D128)</f>
        <v>42</v>
      </c>
      <c r="E129">
        <f t="shared" si="25"/>
        <v>60</v>
      </c>
      <c r="F129">
        <f t="shared" si="25"/>
        <v>178</v>
      </c>
      <c r="G129">
        <f t="shared" si="25"/>
        <v>1983</v>
      </c>
      <c r="H129" s="4">
        <f>SUM(C129:G129)</f>
        <v>2380</v>
      </c>
    </row>
    <row r="132" spans="2:11">
      <c r="B132" s="4" t="s">
        <v>4437</v>
      </c>
    </row>
    <row r="134" spans="2:11" ht="60">
      <c r="B134" s="13"/>
      <c r="C134" s="24" t="s">
        <v>4474</v>
      </c>
      <c r="D134" s="24" t="s">
        <v>4475</v>
      </c>
      <c r="E134" s="24" t="s">
        <v>4476</v>
      </c>
      <c r="F134" s="24" t="s">
        <v>4477</v>
      </c>
      <c r="G134" s="14" t="s">
        <v>1</v>
      </c>
    </row>
    <row r="135" spans="2:11">
      <c r="B135" s="15" t="s">
        <v>4438</v>
      </c>
      <c r="C135" s="26">
        <f>COUNTIFS( 'cleaned data'!K2:K3919,  "&gt;0", 'cleaned data'!P2:P3919,  "=yes", 'cleaned data'!AI2:AI3919,"=1", 'cleaned data'!AJ2:AJ3919,"=1", 'cleaned data'!AK2:AK3919,"=0",'cleaned data'!AL2:AL3919,"=0" )</f>
        <v>45</v>
      </c>
      <c r="D135" s="26">
        <f>COUNTIFS( 'cleaned data'!K2:K3919,  "&gt;0", 'cleaned data'!P2:P3919,  "=yes", 'cleaned data'!AI2:AI3919,"=1", 'cleaned data'!AJ2:AJ3919,"=0", 'cleaned data'!AK2:AK3919,"=1",'cleaned data'!AL2:AL3919,"=0" )</f>
        <v>8</v>
      </c>
      <c r="E135" s="26">
        <f>COUNTIFS( 'cleaned data'!K2:K3919,  "&gt;0", 'cleaned data'!P2:P3919,  "=yes", 'cleaned data'!AI2:AI3919,"=0", 'cleaned data'!AJ2:AJ3919,"=1", 'cleaned data'!AK2:AK3919,"=1",'cleaned data'!AL2:AL3919,"=0" )</f>
        <v>23</v>
      </c>
      <c r="F135" s="33">
        <f>COUNTIFS( 'cleaned data'!K2:K3919,  "&gt;0", 'cleaned data'!P2:P3919,  "=yes", 'cleaned data'!AI2:AI3919,"=1", 'cleaned data'!AJ2:AJ3919,"=1", 'cleaned data'!AK2:AK3919,"=1",'cleaned data'!AL2:AL3919,"=0" )</f>
        <v>34</v>
      </c>
      <c r="G135" s="26">
        <f>COUNTIFS( 'cleaned data'!K2:K3919,  "&gt;0", 'cleaned data'!P2:P3919,  "=yes", 'cleaned data'!AI2:AI3919,"=1", 'cleaned data'!AJ2:AJ3919,"=1", 'cleaned data'!AK2:AK3919,"=1",'cleaned data'!AL2:AL3919,"=1" )</f>
        <v>562</v>
      </c>
      <c r="H135">
        <f>SUM(C135:G135)</f>
        <v>672</v>
      </c>
    </row>
    <row r="136" spans="2:11" ht="30">
      <c r="B136" s="15" t="s">
        <v>4439</v>
      </c>
      <c r="C136" s="26">
        <f>COUNTIFS( 'cleaned data'!K2:K3919,  "&gt;0", 'cleaned data'!P2:P3919,  "=no", 'cleaned data'!AI2:AI3919,"=1", 'cleaned data'!AJ2:AJ3919,"=1", 'cleaned data'!AK2:AK3919,"=0",'cleaned data'!AL2:AL3919,"=0" )</f>
        <v>30</v>
      </c>
      <c r="D136" s="26">
        <f>COUNTIFS( 'cleaned data'!K2:K3919,  "&gt;0", 'cleaned data'!P2:P3919,  "=no", 'cleaned data'!AI2:AI3919,"=1", 'cleaned data'!AJ2:AJ3919,"=0", 'cleaned data'!AK2:AK3919,"=1",'cleaned data'!AL2:AL3919,"=0" )</f>
        <v>7</v>
      </c>
      <c r="E136" s="26">
        <f>COUNTIFS( 'cleaned data'!K2:K3919,  "&gt;0", 'cleaned data'!P2:P3919,  "=no", 'cleaned data'!AI2:AI3919,"=0", 'cleaned data'!AJ2:AJ3919,"=1", 'cleaned data'!AK2:AK3919,"=1",'cleaned data'!AL2:AL3919,"=0" )</f>
        <v>7</v>
      </c>
      <c r="F136" s="33">
        <f>COUNTIFS( 'cleaned data'!K2:K3919,  "&gt;0", 'cleaned data'!P2:P3919,  "=no", 'cleaned data'!AI2:AI3919,"=1", 'cleaned data'!AJ2:AJ3919,"=1", 'cleaned data'!AK2:AK3919,"=1",'cleaned data'!AL2:AL3919,"=0" )</f>
        <v>29</v>
      </c>
      <c r="G136" s="26">
        <f>COUNTIFS( 'cleaned data'!K2:K3919,  "&gt;0", 'cleaned data'!P2:P3919,  "=no", 'cleaned data'!AI2:AI3919,"=1", 'cleaned data'!AJ2:AJ3919,"=1", 'cleaned data'!AK2:AK3919,"=1",'cleaned data'!AL2:AL3919,"=1" )</f>
        <v>248</v>
      </c>
      <c r="H136">
        <f>SUM(C136:G136)</f>
        <v>321</v>
      </c>
    </row>
    <row r="137" spans="2:11">
      <c r="C137">
        <f>SUM(C135:C136)</f>
        <v>75</v>
      </c>
      <c r="D137">
        <f t="shared" ref="D137:G137" si="26">SUM(D135:D136)</f>
        <v>15</v>
      </c>
      <c r="E137">
        <f t="shared" si="26"/>
        <v>30</v>
      </c>
      <c r="F137">
        <f t="shared" si="26"/>
        <v>63</v>
      </c>
      <c r="G137">
        <f t="shared" si="26"/>
        <v>810</v>
      </c>
      <c r="H137">
        <f>SUM(C137:G137)</f>
        <v>993</v>
      </c>
    </row>
    <row r="138" spans="2:11" ht="75">
      <c r="H138">
        <v>32</v>
      </c>
      <c r="I138" s="36" t="s">
        <v>4440</v>
      </c>
    </row>
    <row r="139" spans="2:11" ht="45">
      <c r="H139" s="4">
        <f>COUNTIF('cleaned data'!K2:K3919, "&gt;0")</f>
        <v>1076</v>
      </c>
      <c r="I139" s="36" t="s">
        <v>4441</v>
      </c>
    </row>
    <row r="140" spans="2:11">
      <c r="H140" s="4"/>
      <c r="I140" s="36"/>
    </row>
    <row r="141" spans="2:11">
      <c r="H141" s="4"/>
      <c r="I141" s="36"/>
    </row>
    <row r="142" spans="2:11">
      <c r="H142" s="4"/>
      <c r="I142" s="36"/>
      <c r="J142" s="1" t="s">
        <v>4493</v>
      </c>
    </row>
    <row r="143" spans="2:11" ht="45">
      <c r="B143" s="13"/>
      <c r="C143" s="24" t="s">
        <v>4474</v>
      </c>
      <c r="D143" s="24" t="s">
        <v>4475</v>
      </c>
      <c r="E143" s="24" t="s">
        <v>4476</v>
      </c>
      <c r="F143" s="14" t="s">
        <v>1</v>
      </c>
      <c r="H143" s="4"/>
      <c r="I143" s="36"/>
      <c r="J143" s="5" t="s">
        <v>4489</v>
      </c>
      <c r="K143" s="37">
        <v>4.2889999999999997</v>
      </c>
    </row>
    <row r="144" spans="2:11">
      <c r="B144" s="15" t="s">
        <v>4438</v>
      </c>
      <c r="C144" s="26">
        <f>COUNTIFS( 'cleaned data'!K8:K3923,  "&gt;0", 'cleaned data'!P8:P3923,  "=yes", 'cleaned data'!AI8:AI3923,"=1", 'cleaned data'!AJ8:AJ3923,"=1", 'cleaned data'!AK8:AK3923,"=0",'cleaned data'!AL8:AL3923,"=0" )</f>
        <v>45</v>
      </c>
      <c r="D144" s="26">
        <f>COUNTIFS( 'cleaned data'!K8:K3923,  "&gt;0", 'cleaned data'!P8:P3923,  "=yes", 'cleaned data'!AI8:AI3923,"=1", 'cleaned data'!AJ8:AJ3923,"=0", 'cleaned data'!AK8:AK3923,"=1",'cleaned data'!AL8:AL3923,"=0" )</f>
        <v>8</v>
      </c>
      <c r="E144" s="26">
        <f>COUNTIFS( 'cleaned data'!K8:K3923,  "&gt;0", 'cleaned data'!P8:P3923,  "=yes", 'cleaned data'!AI8:AI3923,"=0", 'cleaned data'!AJ8:AJ3923,"=1", 'cleaned data'!AK8:AK3923,"=1",'cleaned data'!AL8:AL3923,"=0" )</f>
        <v>23</v>
      </c>
      <c r="F144" s="26">
        <v>593</v>
      </c>
      <c r="G144">
        <f>SUM(C144:F144)</f>
        <v>669</v>
      </c>
      <c r="H144" s="4"/>
      <c r="I144" s="36"/>
      <c r="J144" s="5" t="s">
        <v>4490</v>
      </c>
      <c r="K144" s="29">
        <v>3</v>
      </c>
    </row>
    <row r="145" spans="2:11" ht="30">
      <c r="B145" s="15" t="s">
        <v>4439</v>
      </c>
      <c r="C145" s="26">
        <f>COUNTIFS( 'cleaned data'!K8:K3923,  "&gt;0", 'cleaned data'!P8:P3923,  "=no", 'cleaned data'!AI8:AI3923,"=1", 'cleaned data'!AJ8:AJ3923,"=1", 'cleaned data'!AK8:AK3923,"=0",'cleaned data'!AL8:AL3923,"=0" )</f>
        <v>30</v>
      </c>
      <c r="D145" s="26">
        <f>COUNTIFS( 'cleaned data'!K8:K3923,  "&gt;0", 'cleaned data'!P8:P3923,  "=no", 'cleaned data'!AI8:AI3923,"=1", 'cleaned data'!AJ8:AJ3923,"=0", 'cleaned data'!AK8:AK3923,"=1",'cleaned data'!AL8:AL3923,"=0" )</f>
        <v>7</v>
      </c>
      <c r="E145" s="26">
        <f>COUNTIFS( 'cleaned data'!K8:K3923,  "&gt;0", 'cleaned data'!P8:P3923,  "=no", 'cleaned data'!AI8:AI3923,"=0", 'cleaned data'!AJ8:AJ3923,"=1", 'cleaned data'!AK8:AK3923,"=1",'cleaned data'!AL8:AL3923,"=0" )</f>
        <v>7</v>
      </c>
      <c r="F145" s="26">
        <v>258</v>
      </c>
      <c r="G145">
        <f>SUM(C145:F145)</f>
        <v>302</v>
      </c>
      <c r="H145" s="4"/>
      <c r="I145" s="36"/>
      <c r="J145" s="47" t="s">
        <v>4491</v>
      </c>
      <c r="K145" s="51">
        <v>0.23190098000000001</v>
      </c>
    </row>
    <row r="146" spans="2:11">
      <c r="C146">
        <f>SUM(C144:C145)</f>
        <v>75</v>
      </c>
      <c r="D146">
        <f t="shared" ref="D146:F146" si="27">SUM(D144:D145)</f>
        <v>15</v>
      </c>
      <c r="E146">
        <f t="shared" si="27"/>
        <v>30</v>
      </c>
      <c r="F146">
        <f t="shared" si="27"/>
        <v>851</v>
      </c>
      <c r="G146">
        <f>SUM(G144:G145)</f>
        <v>971</v>
      </c>
      <c r="H146" s="4"/>
      <c r="I146" s="36"/>
    </row>
    <row r="147" spans="2:11">
      <c r="C147" s="42">
        <f>C146/$G$146</f>
        <v>7.7239958805355308E-2</v>
      </c>
      <c r="D147" s="42">
        <f t="shared" ref="D147:F147" si="28">D146/$G$146</f>
        <v>1.5447991761071062E-2</v>
      </c>
      <c r="E147" s="42">
        <f t="shared" si="28"/>
        <v>3.0895983522142123E-2</v>
      </c>
      <c r="F147" s="42">
        <f t="shared" si="28"/>
        <v>0.87641606591143151</v>
      </c>
      <c r="H147" s="4"/>
      <c r="I147" s="36"/>
    </row>
    <row r="148" spans="2:11">
      <c r="H148" s="4"/>
      <c r="I148" s="36"/>
    </row>
    <row r="149" spans="2:11">
      <c r="H149" s="4"/>
      <c r="I149" s="36"/>
      <c r="J149" s="1" t="s">
        <v>4494</v>
      </c>
    </row>
    <row r="150" spans="2:11" ht="45">
      <c r="B150" s="13"/>
      <c r="C150" s="24" t="s">
        <v>4474</v>
      </c>
      <c r="D150" s="24" t="s">
        <v>4475</v>
      </c>
      <c r="E150" s="24" t="s">
        <v>4476</v>
      </c>
      <c r="H150" s="4"/>
      <c r="I150" s="36"/>
      <c r="J150" s="5" t="s">
        <v>4489</v>
      </c>
      <c r="K150" s="37">
        <v>2.742</v>
      </c>
    </row>
    <row r="151" spans="2:11">
      <c r="B151" s="15" t="s">
        <v>4438</v>
      </c>
      <c r="C151" s="26">
        <f>COUNTIFS( 'cleaned data'!K15:K3930,  "&gt;0", 'cleaned data'!P15:P3930,  "=yes", 'cleaned data'!AI15:AI3930,"=1", 'cleaned data'!AJ15:AJ3930,"=1", 'cleaned data'!AK15:AK3930,"=0",'cleaned data'!AL15:AL3930,"=0" )</f>
        <v>45</v>
      </c>
      <c r="D151" s="26">
        <f>COUNTIFS( 'cleaned data'!K15:K3930,  "&gt;0", 'cleaned data'!P15:P3930,  "=yes", 'cleaned data'!AI15:AI3930,"=1", 'cleaned data'!AJ15:AJ3930,"=0", 'cleaned data'!AK15:AK3930,"=1",'cleaned data'!AL15:AL3930,"=0" )</f>
        <v>8</v>
      </c>
      <c r="E151" s="26">
        <f>COUNTIFS( 'cleaned data'!K15:K3930,  "&gt;0", 'cleaned data'!P15:P3930,  "=yes", 'cleaned data'!AI15:AI3930,"=0", 'cleaned data'!AJ15:AJ3930,"=1", 'cleaned data'!AK15:AK3930,"=1",'cleaned data'!AL15:AL3930,"=0" )</f>
        <v>23</v>
      </c>
      <c r="F151">
        <f>SUM(C151:E151)</f>
        <v>76</v>
      </c>
      <c r="H151" s="4"/>
      <c r="I151" s="36"/>
      <c r="J151" s="5" t="s">
        <v>4490</v>
      </c>
      <c r="K151" s="29">
        <v>2</v>
      </c>
    </row>
    <row r="152" spans="2:11" ht="30">
      <c r="B152" s="15" t="s">
        <v>4439</v>
      </c>
      <c r="C152" s="26">
        <v>7</v>
      </c>
      <c r="D152" s="26">
        <v>29</v>
      </c>
      <c r="E152" s="26">
        <v>7</v>
      </c>
      <c r="F152">
        <f>SUM(C152:E152)</f>
        <v>43</v>
      </c>
      <c r="H152" s="4"/>
      <c r="I152" s="36"/>
      <c r="J152" s="47" t="s">
        <v>4491</v>
      </c>
      <c r="K152" s="51">
        <v>0.25385298000000001</v>
      </c>
    </row>
    <row r="153" spans="2:11">
      <c r="C153">
        <f>SUM(C151:C152)</f>
        <v>52</v>
      </c>
      <c r="D153">
        <f t="shared" ref="D153" si="29">SUM(D151:D152)</f>
        <v>37</v>
      </c>
      <c r="E153">
        <f t="shared" ref="E153" si="30">SUM(E151:E152)</f>
        <v>30</v>
      </c>
      <c r="F153" s="1">
        <f>SUM(F151:F152)</f>
        <v>119</v>
      </c>
      <c r="H153" s="4"/>
      <c r="I153" s="36"/>
    </row>
    <row r="154" spans="2:11">
      <c r="C154" s="42">
        <f>C153/$F$153</f>
        <v>0.43697478991596639</v>
      </c>
      <c r="D154" s="42">
        <f t="shared" ref="D154:E154" si="31">D153/$F$153</f>
        <v>0.31092436974789917</v>
      </c>
      <c r="E154" s="42">
        <f t="shared" si="31"/>
        <v>0.25210084033613445</v>
      </c>
      <c r="H154" s="4"/>
      <c r="I154" s="36"/>
    </row>
    <row r="155" spans="2:11">
      <c r="H155" s="4"/>
      <c r="I155" s="36"/>
    </row>
    <row r="156" spans="2:11">
      <c r="H156" s="4"/>
      <c r="I156" s="36"/>
    </row>
    <row r="157" spans="2:11">
      <c r="B157" s="4" t="s">
        <v>4442</v>
      </c>
    </row>
    <row r="159" spans="2:11" ht="60">
      <c r="B159" s="13"/>
      <c r="C159" s="24" t="s">
        <v>4474</v>
      </c>
      <c r="D159" s="24" t="s">
        <v>4475</v>
      </c>
      <c r="E159" s="24" t="s">
        <v>4476</v>
      </c>
      <c r="F159" s="24" t="s">
        <v>4477</v>
      </c>
      <c r="G159" s="14" t="s">
        <v>1</v>
      </c>
    </row>
    <row r="160" spans="2:11">
      <c r="B160" s="15" t="s">
        <v>4438</v>
      </c>
      <c r="C160" s="16">
        <f>COUNTIFS( 'cleaned data'!K2:K3919,  "&gt;0",  'cleaned data'!L2:L3919,  "&gt;0", 'cleaned data'!P2:P3919,  "=yes", 'cleaned data'!AI2:AI3919,"=1", 'cleaned data'!AJ2:AJ3919,"=1", 'cleaned data'!AK2:AK3919,"=0",'cleaned data'!AL2:AL3919,"=0" )</f>
        <v>24</v>
      </c>
      <c r="D160" s="16">
        <f>COUNTIFS( 'cleaned data'!K2:K3919,  "&gt;0",  'cleaned data'!L2:L3919,  "&gt;0", 'cleaned data'!P2:P3919,  "=yes", 'cleaned data'!AI2:AI3919,"=1", 'cleaned data'!AJ2:AJ3919,"=0", 'cleaned data'!AK2:AK3919,"=1",'cleaned data'!AL2:AL3919,"=0" )</f>
        <v>6</v>
      </c>
      <c r="E160" s="16">
        <f>COUNTIFS( 'cleaned data'!K2:K3919,  "&gt;0",  'cleaned data'!L2:L3919,  "&gt;0", 'cleaned data'!P2:P3919,  "=yes", 'cleaned data'!AI2:AI3919,"=0", 'cleaned data'!AJ2:AJ3919,"=1", 'cleaned data'!AK2:AK3919,"=1",'cleaned data'!AL2:AL3919,"=0" )</f>
        <v>16</v>
      </c>
      <c r="F160" s="33">
        <f>COUNTIFS( 'cleaned data'!K2:K3919,  "&gt;0", 'cleaned data'!L2:L3919,  "&gt;0", 'cleaned data'!P2:P3919,  "=yes", 'cleaned data'!AI2:AI3919,"=1", 'cleaned data'!AJ2:AJ3919,"=1", 'cleaned data'!AK2:AK3919,"=1",'cleaned data'!AL2:AL3919,"=0" )</f>
        <v>14</v>
      </c>
      <c r="G160" s="16">
        <f>COUNTIFS( 'cleaned data'!K2:K3919,  "&gt;0", 'cleaned data'!L2:L3919,  "&gt;0", 'cleaned data'!P2:P3919,  "=yes", 'cleaned data'!AI2:AI3919,"=1", 'cleaned data'!AJ2:AJ3919,"=1", 'cleaned data'!AK2:AK3919,"=1",'cleaned data'!AL2:AL3919,"=1" )</f>
        <v>265</v>
      </c>
      <c r="H160">
        <f>SUM(C160:G160)</f>
        <v>325</v>
      </c>
    </row>
    <row r="161" spans="2:9" ht="30">
      <c r="B161" s="15" t="s">
        <v>4439</v>
      </c>
      <c r="C161" s="25">
        <f>COUNTIFS( 'cleaned data'!K2:K3919,  "&gt;0",  'cleaned data'!L2:L3919,  "&gt;0", 'cleaned data'!P2:P3919,  "=no", 'cleaned data'!AI2:AI3919,"=1", 'cleaned data'!AJ2:AJ3919,"=1", 'cleaned data'!AK2:AK3919,"=0",'cleaned data'!AL2:AL3919,"=0" )</f>
        <v>11</v>
      </c>
      <c r="D161" s="16">
        <f>COUNTIFS( 'cleaned data'!K3:K3919,  "&gt;0",  'cleaned data'!L3:L3919,  "&gt;0", 'cleaned data'!P3:P3919,  "=no", 'cleaned data'!AI3:AI3919,"=1", 'cleaned data'!AJ3:AJ3919,"=0", 'cleaned data'!AK3:AK3919,"=1",'cleaned data'!AL3:AL3919,"=0" )</f>
        <v>1</v>
      </c>
      <c r="E161" s="25">
        <f>COUNTIFS( 'cleaned data'!K2:K3919,  "&gt;0",  'cleaned data'!L2:L3919,  "&gt;0", 'cleaned data'!P2:P3919,  "=no", 'cleaned data'!AI2:AI3919,"=0", 'cleaned data'!AJ2:AJ3919,"=1", 'cleaned data'!AK2:AK3919,"=1",'cleaned data'!AL2:AL3919,"=0" )</f>
        <v>3</v>
      </c>
      <c r="F161" s="33">
        <f>COUNTIFS( 'cleaned data'!K2:K3919,  "&gt;0", 'cleaned data'!L2:L3919,  "&gt;0", 'cleaned data'!P2:P3919,  "=no", 'cleaned data'!AI2:AI3919,"=1", 'cleaned data'!AJ2:AJ3919,"=1", 'cleaned data'!AK2:AK3919,"=1",'cleaned data'!AL2:AL3919,"=0" )</f>
        <v>8</v>
      </c>
      <c r="G161" s="16">
        <f>COUNTIFS( 'cleaned data'!K2:K3919,  "&gt;0", 'cleaned data'!L2:L3919,  "&gt;0", 'cleaned data'!P2:P3919,  "=no", 'cleaned data'!AI2:AI3919,"=1", 'cleaned data'!AJ2:AJ3919,"=1", 'cleaned data'!AK2:AK3919,"=1",'cleaned data'!AL2:AL3919,"=1" )</f>
        <v>65</v>
      </c>
      <c r="H161">
        <f>SUM(C161:G161)</f>
        <v>88</v>
      </c>
    </row>
    <row r="162" spans="2:9">
      <c r="C162">
        <f>SUM(C160:C161)</f>
        <v>35</v>
      </c>
      <c r="D162">
        <f t="shared" ref="D162:G162" si="32">SUM(D160:D161)</f>
        <v>7</v>
      </c>
      <c r="E162">
        <f t="shared" si="32"/>
        <v>19</v>
      </c>
      <c r="F162">
        <f t="shared" si="32"/>
        <v>22</v>
      </c>
      <c r="G162">
        <f t="shared" si="32"/>
        <v>330</v>
      </c>
      <c r="H162">
        <f>SUM(C162:G162)</f>
        <v>413</v>
      </c>
    </row>
    <row r="163" spans="2:9">
      <c r="H163">
        <v>12</v>
      </c>
      <c r="I163" t="s">
        <v>4443</v>
      </c>
    </row>
    <row r="164" spans="2:9">
      <c r="H164" s="4">
        <v>440</v>
      </c>
      <c r="I164" t="s">
        <v>4444</v>
      </c>
    </row>
    <row r="167" spans="2:9">
      <c r="B167" s="2" t="s">
        <v>4445</v>
      </c>
    </row>
    <row r="169" spans="2:9">
      <c r="B169" s="5"/>
      <c r="C169" s="5" t="s">
        <v>4474</v>
      </c>
      <c r="D169" s="5" t="s">
        <v>4475</v>
      </c>
      <c r="E169" s="5" t="s">
        <v>4476</v>
      </c>
      <c r="F169" s="5" t="s">
        <v>4477</v>
      </c>
      <c r="G169" s="29" t="s">
        <v>1</v>
      </c>
    </row>
    <row r="170" spans="2:9">
      <c r="B170" s="6" t="s">
        <v>4438</v>
      </c>
      <c r="C170" s="3"/>
      <c r="D170" s="3"/>
      <c r="E170" s="3"/>
      <c r="F170" s="34"/>
      <c r="G170" s="3"/>
    </row>
    <row r="171" spans="2:9" ht="30">
      <c r="B171" s="6" t="s">
        <v>4439</v>
      </c>
      <c r="C171" s="10">
        <f>COUNTIFS( 'cleaned data'!K2:K3919,  "&gt;0",  'cleaned data'!L2:L3919,  "&gt;0", 'cleaned data'!P2:P3919,  "=no", 'cleaned data'!AI2:AI3919,"=1", 'cleaned data'!AJ2:AJ3919,"=1", 'cleaned data'!AK2:AK3919,"=0",'cleaned data'!AL2:AL3919,"=0" )</f>
        <v>11</v>
      </c>
      <c r="D171" s="3"/>
      <c r="E171" s="10" t="e">
        <f>COUNTIFS( 'cleaned data'!K2:K3919,  "&gt;0",  'cleaned data'!L2:L3919,  "&gt;0", 'cleaned data'!P2:P3919,  "=no", 'cleaned data'!AI3:AI3919,"=0", 'cleaned data'!AJ3:AJ3919,"=1", 'cleaned data'!AK3:AK3919,"=1",'cleaned data'!AL3:AL3919,"=0" )</f>
        <v>#VALUE!</v>
      </c>
      <c r="F171" s="34"/>
      <c r="G171" s="29"/>
      <c r="H171" t="e">
        <f>SUM(C171:G171)</f>
        <v>#VALUE!</v>
      </c>
    </row>
    <row r="172" spans="2:9">
      <c r="F172" s="30"/>
    </row>
    <row r="175" spans="2:9">
      <c r="B175" s="2" t="s">
        <v>4446</v>
      </c>
      <c r="C175" s="2"/>
      <c r="D175" s="2"/>
      <c r="E175" s="11"/>
      <c r="F175" s="11"/>
    </row>
    <row r="176" spans="2:9">
      <c r="B176" s="12"/>
      <c r="C176" s="11"/>
      <c r="D176" s="11"/>
      <c r="E176" s="11"/>
      <c r="F176" s="11"/>
    </row>
    <row r="177" spans="2:7" ht="60">
      <c r="B177" s="13"/>
      <c r="C177" s="24" t="s">
        <v>4474</v>
      </c>
      <c r="D177" s="24" t="s">
        <v>4475</v>
      </c>
      <c r="E177" s="24" t="s">
        <v>4476</v>
      </c>
      <c r="F177" s="24" t="s">
        <v>4477</v>
      </c>
      <c r="G177" s="14" t="s">
        <v>1</v>
      </c>
    </row>
    <row r="178" spans="2:7">
      <c r="B178" s="15" t="s">
        <v>4435</v>
      </c>
      <c r="C178" s="25">
        <f>COUNTIFS( 'cleaned data'!K2:K3919,  "&gt;0", 'cleaned data'!AB2:AB3919,  "=yes",   'cleaned data'!AI2:AI3919,"=1", 'cleaned data'!AJ2:AJ3919,"=1", 'cleaned data'!AK2:AK3919,"=0",'cleaned data'!AL2:AL3919,"=0" )</f>
        <v>17</v>
      </c>
      <c r="D178" s="26"/>
      <c r="E178" s="26"/>
      <c r="F178" s="33"/>
      <c r="G178" s="26"/>
    </row>
    <row r="179" spans="2:7">
      <c r="B179" s="15" t="s">
        <v>4436</v>
      </c>
      <c r="C179" s="26"/>
      <c r="D179" s="26"/>
      <c r="E179" s="26"/>
      <c r="F179" s="33"/>
      <c r="G179" s="26"/>
    </row>
    <row r="180" spans="2:7">
      <c r="B180" s="12"/>
      <c r="C180" s="11"/>
      <c r="D180" s="11"/>
      <c r="E180" s="11"/>
      <c r="F180" s="4"/>
    </row>
    <row r="183" spans="2:7">
      <c r="B183" s="2" t="s">
        <v>4447</v>
      </c>
      <c r="C183" s="2"/>
      <c r="D183" s="2"/>
      <c r="E183" s="11"/>
      <c r="F183" s="11"/>
    </row>
    <row r="184" spans="2:7">
      <c r="B184" s="12"/>
      <c r="C184" s="11"/>
      <c r="D184" s="11"/>
      <c r="E184" s="11"/>
      <c r="F184" s="11"/>
    </row>
    <row r="185" spans="2:7" ht="60">
      <c r="B185" s="13"/>
      <c r="C185" s="24" t="s">
        <v>4474</v>
      </c>
      <c r="D185" s="24" t="s">
        <v>4475</v>
      </c>
      <c r="E185" s="24" t="s">
        <v>4476</v>
      </c>
      <c r="F185" s="24" t="s">
        <v>4477</v>
      </c>
      <c r="G185" s="14" t="s">
        <v>1</v>
      </c>
    </row>
    <row r="186" spans="2:7">
      <c r="B186" s="15" t="s">
        <v>4435</v>
      </c>
      <c r="C186" s="25"/>
      <c r="D186" s="26"/>
      <c r="E186" s="26"/>
      <c r="F186" s="33"/>
      <c r="G186" s="26"/>
    </row>
    <row r="187" spans="2:7">
      <c r="B187" s="15" t="s">
        <v>4436</v>
      </c>
      <c r="C187" s="26"/>
      <c r="D187" s="26"/>
      <c r="E187" s="26"/>
      <c r="F187" s="33"/>
      <c r="G187" s="26"/>
    </row>
    <row r="188" spans="2:7">
      <c r="B188" s="12"/>
      <c r="C188" s="11"/>
      <c r="D188" s="11"/>
      <c r="E188" s="11"/>
      <c r="F188" s="4"/>
    </row>
    <row r="190" spans="2:7">
      <c r="C190" s="17"/>
      <c r="D190" s="17"/>
    </row>
    <row r="191" spans="2:7">
      <c r="B191" s="2" t="s">
        <v>4451</v>
      </c>
    </row>
    <row r="193" spans="2:10" ht="60">
      <c r="B193" s="13"/>
      <c r="C193" s="24" t="s">
        <v>4474</v>
      </c>
      <c r="D193" s="24" t="s">
        <v>4475</v>
      </c>
      <c r="E193" s="24" t="s">
        <v>4476</v>
      </c>
      <c r="F193" s="24" t="s">
        <v>4477</v>
      </c>
      <c r="G193" s="14" t="s">
        <v>1</v>
      </c>
    </row>
    <row r="194" spans="2:10">
      <c r="B194" s="15" t="s">
        <v>1326</v>
      </c>
      <c r="C194" s="16">
        <f>COUNTIFS('cleaned data'!AU2:AU3919, "=home", 'cleaned data'!AI2:AI3919, "=1", 'cleaned data'!AJ2:AJ3919, "=1", 'cleaned data'!AK2:AK3919, "=0", 'cleaned data'!AL2:AL3919, "=0")</f>
        <v>46</v>
      </c>
      <c r="D194" s="16">
        <f>COUNTIFS('cleaned data'!AU2:AU3919, "=home", 'cleaned data'!AI2:AI3919, "=1", 'cleaned data'!AJ2:AJ3919, "=0", 'cleaned data'!AK2:AK3919, "=1", 'cleaned data'!AL2:AL3919, "=0")</f>
        <v>22</v>
      </c>
      <c r="E194" s="16">
        <f>COUNTIFS('cleaned data'!AU2:AU3919, "=home", 'cleaned data'!AI2:AI3919, "=0", 'cleaned data'!AJ2:AJ3919, "=1", 'cleaned data'!AK2:AK3919, "=1", 'cleaned data'!AL2:AL3919, "=0")</f>
        <v>30</v>
      </c>
      <c r="F194" s="33">
        <f>COUNTIFS('cleaned data'!AU2:AU3919, "=home", 'cleaned data'!AI2:AI3919, "=1", 'cleaned data'!AJ2:AJ3919, "=1", 'cleaned data'!AK2:AK3919, "=1", 'cleaned data'!AL2:AL3919, "=0")</f>
        <v>61</v>
      </c>
      <c r="G194" s="16">
        <f>COUNTIFS('cleaned data'!AU2:AU3919, "=home", 'cleaned data'!AI2:AI3919, "=1", 'cleaned data'!AJ2:AJ3919, "=1", 'cleaned data'!AK2:AK3919, "=1", 'cleaned data'!AL2:AL3919, "=1")</f>
        <v>903</v>
      </c>
      <c r="H194">
        <f>SUM(C194:G194)</f>
        <v>1062</v>
      </c>
    </row>
    <row r="195" spans="2:10" ht="30">
      <c r="B195" s="15" t="s">
        <v>4449</v>
      </c>
      <c r="C195" s="25">
        <f>COUNTIFS('cleaned data'!AU2:AU3919, "=outdoor public", 'cleaned data'!AI2:AI3919, "=1", 'cleaned data'!AJ2:AJ3919, "=1", 'cleaned data'!AK2:AK3919, "=0", 'cleaned data'!AL2:AL3919, "=0")</f>
        <v>10</v>
      </c>
      <c r="D195" s="16">
        <f>COUNTIFS('cleaned data'!AU2:AU3919, "=outdoor public", 'cleaned data'!AI2:AI3919, "=1", 'cleaned data'!AJ2:AJ3919, "=0", 'cleaned data'!AK2:AK3919, "=1", 'cleaned data'!AL2:AL3919, "=0")</f>
        <v>1</v>
      </c>
      <c r="E195" s="16">
        <f>COUNTIFS('cleaned data'!AU2:AU3919, "=outdoor public", 'cleaned data'!AI2:AI3919, "=0", 'cleaned data'!AJ2:AJ3919, "=1", 'cleaned data'!AK2:AK3919, "=1", 'cleaned data'!AL2:AL3919, "=0")</f>
        <v>6</v>
      </c>
      <c r="F195" s="33">
        <f>COUNTIFS('cleaned data'!AU2:AU3919, "=outdoor public", 'cleaned data'!AI2:AI3919, "=1", 'cleaned data'!AJ2:AJ3919, "=1", 'cleaned data'!AK2:AK3919, "=1", 'cleaned data'!AL2:AL3919, "=0")</f>
        <v>21</v>
      </c>
      <c r="G195" s="26">
        <f>COUNTIFS('cleaned data'!AU2:AU3919, "=outdoor public", 'cleaned data'!AI2:AI3919, "=1", 'cleaned data'!AJ2:AJ3919, "=1", 'cleaned data'!AK2:AK3919, "=1", 'cleaned data'!AL2:AL3919, "=1")</f>
        <v>208</v>
      </c>
      <c r="H195">
        <f t="shared" ref="H195:H196" si="33">SUM(C195:G195)</f>
        <v>246</v>
      </c>
    </row>
    <row r="196" spans="2:10" ht="30">
      <c r="B196" s="15" t="s">
        <v>4450</v>
      </c>
      <c r="C196" s="26">
        <f>COUNTIFS('cleaned data'!AU2:AU3919, "=indoor public", 'cleaned data'!AI2:AI3919, "=1", 'cleaned data'!AJ2:AJ3919, "=1", 'cleaned data'!AK2:AK3919, "=0", 'cleaned data'!AL2:AL3919, "=0")</f>
        <v>34</v>
      </c>
      <c r="D196" s="26">
        <f>COUNTIFS('cleaned data'!AU2:AU3919, "=indoor public", 'cleaned data'!AI2:AI3919, "=1", 'cleaned data'!AJ2:AJ3919, "=0", 'cleaned data'!AK2:AK3919, "=1", 'cleaned data'!AL2:AL3919, "=0")</f>
        <v>9</v>
      </c>
      <c r="E196" s="26">
        <f>COUNTIFS('cleaned data'!AU2:AU3919, "=indoor public", 'cleaned data'!AI2:AI3919, "=0", 'cleaned data'!AJ2:AJ3919, "=1", 'cleaned data'!AK2:AK3919, "=1", 'cleaned data'!AL2:AL3919, "=0")</f>
        <v>17</v>
      </c>
      <c r="F196" s="33">
        <f>COUNTIFS('cleaned data'!AU2:AU3919, "=indoor public", 'cleaned data'!AI2:AI3919, "=1", 'cleaned data'!AJ2:AJ3919, "=1", 'cleaned data'!AK2:AK3919, "=1", 'cleaned data'!AL2:AL3919, "=0")</f>
        <v>62</v>
      </c>
      <c r="G196" s="26">
        <f>COUNTIFS('cleaned data'!AU2:AU3919, "=indoor public", 'cleaned data'!AI2:AI3919, "=1", 'cleaned data'!AJ2:AJ3919, "=1", 'cleaned data'!AK2:AK3919, "=1", 'cleaned data'!AL2:AL3919, "=1")</f>
        <v>445</v>
      </c>
      <c r="H196">
        <f t="shared" si="33"/>
        <v>567</v>
      </c>
    </row>
    <row r="197" spans="2:10">
      <c r="C197">
        <f>SUM(C194:C196)</f>
        <v>90</v>
      </c>
      <c r="D197">
        <f t="shared" ref="D197:G197" si="34">SUM(D194:D196)</f>
        <v>32</v>
      </c>
      <c r="E197">
        <f t="shared" si="34"/>
        <v>53</v>
      </c>
      <c r="F197">
        <f t="shared" si="34"/>
        <v>144</v>
      </c>
      <c r="G197">
        <f t="shared" si="34"/>
        <v>1556</v>
      </c>
      <c r="H197" s="32">
        <v>1944</v>
      </c>
      <c r="I197" s="31" t="s">
        <v>4456</v>
      </c>
      <c r="J197" s="31"/>
    </row>
    <row r="198" spans="2:10">
      <c r="F198" s="31"/>
      <c r="G198" s="31"/>
      <c r="H198">
        <v>1975</v>
      </c>
      <c r="I198" t="s">
        <v>4455</v>
      </c>
    </row>
    <row r="199" spans="2:10">
      <c r="F199" s="31"/>
      <c r="G199" s="31"/>
      <c r="H199">
        <v>3919</v>
      </c>
      <c r="I199" t="s">
        <v>4452</v>
      </c>
    </row>
    <row r="200" spans="2:10">
      <c r="F200" s="31"/>
      <c r="G200" s="31"/>
      <c r="H200">
        <v>1440</v>
      </c>
      <c r="I200" t="s">
        <v>4453</v>
      </c>
    </row>
    <row r="201" spans="2:10" hidden="1">
      <c r="F201" s="31"/>
      <c r="G201" s="31"/>
      <c r="H201">
        <v>2479</v>
      </c>
    </row>
    <row r="202" spans="2:10">
      <c r="F202" s="31"/>
      <c r="G202" s="31"/>
      <c r="H202">
        <v>5</v>
      </c>
      <c r="I202" t="s">
        <v>4454</v>
      </c>
    </row>
    <row r="203" spans="2:10">
      <c r="F203" s="9"/>
      <c r="G203" s="31"/>
      <c r="H203" s="8">
        <v>2474</v>
      </c>
    </row>
    <row r="204" spans="2:10">
      <c r="F204" s="9"/>
      <c r="G204" s="31"/>
      <c r="H204" s="9"/>
    </row>
    <row r="205" spans="2:10">
      <c r="F205" s="9"/>
      <c r="G205" s="31"/>
      <c r="H205" s="9"/>
    </row>
    <row r="206" spans="2:10" ht="60">
      <c r="B206" s="13"/>
      <c r="C206" s="24" t="s">
        <v>4474</v>
      </c>
      <c r="D206" s="24" t="s">
        <v>4475</v>
      </c>
      <c r="E206" s="24" t="s">
        <v>4476</v>
      </c>
      <c r="F206" s="24" t="s">
        <v>4477</v>
      </c>
      <c r="G206" s="14" t="s">
        <v>1</v>
      </c>
    </row>
    <row r="207" spans="2:10">
      <c r="B207" s="15" t="s">
        <v>1326</v>
      </c>
      <c r="C207" s="16">
        <v>22</v>
      </c>
      <c r="D207" s="16">
        <v>48</v>
      </c>
      <c r="E207" s="16">
        <v>36</v>
      </c>
      <c r="F207" s="33">
        <f>COUNTIFS('cleaned data'!AU15:AU3930, "=home", 'cleaned data'!AI15:AI3930, "=1", 'cleaned data'!AJ15:AJ3930, "=1", 'cleaned data'!AK15:AK3930, "=1", 'cleaned data'!AL15:AL3930, "=0")</f>
        <v>61</v>
      </c>
      <c r="G207" s="16">
        <f>COUNTIFS('cleaned data'!AU15:AU3930, "=home", 'cleaned data'!AI15:AI3930, "=1", 'cleaned data'!AJ15:AJ3930, "=1", 'cleaned data'!AK15:AK3930, "=1", 'cleaned data'!AL15:AL3930, "=1")</f>
        <v>903</v>
      </c>
      <c r="H207">
        <f>SUM(C207:G207)</f>
        <v>1070</v>
      </c>
    </row>
    <row r="208" spans="2:10">
      <c r="B208" s="15" t="s">
        <v>4487</v>
      </c>
      <c r="C208" s="26">
        <v>11</v>
      </c>
      <c r="D208" s="26">
        <v>45</v>
      </c>
      <c r="E208" s="26">
        <v>24</v>
      </c>
      <c r="F208" s="33">
        <v>33</v>
      </c>
      <c r="G208" s="26">
        <v>733</v>
      </c>
      <c r="H208">
        <f t="shared" ref="H208" si="35">SUM(C208:G208)</f>
        <v>846</v>
      </c>
    </row>
    <row r="209" spans="2:11">
      <c r="H209" s="32">
        <v>1944</v>
      </c>
    </row>
    <row r="210" spans="2:11">
      <c r="H210" s="32"/>
    </row>
    <row r="211" spans="2:11">
      <c r="H211" s="32"/>
      <c r="I211" s="58"/>
      <c r="J211" s="1" t="s">
        <v>4493</v>
      </c>
    </row>
    <row r="212" spans="2:11" ht="45">
      <c r="B212" s="13"/>
      <c r="C212" s="24" t="s">
        <v>4474</v>
      </c>
      <c r="D212" s="24" t="s">
        <v>4475</v>
      </c>
      <c r="E212" s="24" t="s">
        <v>4476</v>
      </c>
      <c r="F212" s="14" t="s">
        <v>1</v>
      </c>
      <c r="H212" s="32"/>
      <c r="I212" s="58"/>
      <c r="J212" s="5" t="s">
        <v>4489</v>
      </c>
      <c r="K212" s="37">
        <v>2.59</v>
      </c>
    </row>
    <row r="213" spans="2:11">
      <c r="B213" s="15" t="s">
        <v>1326</v>
      </c>
      <c r="C213" s="16">
        <v>22</v>
      </c>
      <c r="D213" s="16">
        <v>48</v>
      </c>
      <c r="E213" s="16">
        <v>36</v>
      </c>
      <c r="F213" s="16">
        <v>952</v>
      </c>
      <c r="G213">
        <f>SUM(C213:F213)</f>
        <v>1058</v>
      </c>
      <c r="H213" s="32"/>
      <c r="I213" s="58"/>
      <c r="J213" s="5" t="s">
        <v>4490</v>
      </c>
      <c r="K213" s="29">
        <v>2</v>
      </c>
    </row>
    <row r="214" spans="2:11">
      <c r="B214" s="15" t="s">
        <v>4487</v>
      </c>
      <c r="C214" s="26">
        <v>11</v>
      </c>
      <c r="D214" s="26">
        <v>45</v>
      </c>
      <c r="E214" s="26">
        <v>24</v>
      </c>
      <c r="F214" s="26">
        <v>733</v>
      </c>
      <c r="G214">
        <f>SUM(C214:F214)</f>
        <v>813</v>
      </c>
      <c r="H214" s="32"/>
      <c r="J214" s="47" t="s">
        <v>4491</v>
      </c>
      <c r="K214" s="51">
        <v>0.45924536999999999</v>
      </c>
    </row>
    <row r="215" spans="2:11">
      <c r="C215">
        <f>SUM(C213:C214)</f>
        <v>33</v>
      </c>
      <c r="D215">
        <f t="shared" ref="D215:F215" si="36">SUM(D213:D214)</f>
        <v>93</v>
      </c>
      <c r="E215">
        <f t="shared" si="36"/>
        <v>60</v>
      </c>
      <c r="F215">
        <f t="shared" si="36"/>
        <v>1685</v>
      </c>
      <c r="G215">
        <f>SUM(G213:G214)</f>
        <v>1871</v>
      </c>
      <c r="H215" s="32"/>
    </row>
    <row r="216" spans="2:11">
      <c r="C216" s="42">
        <f>C215/$G$215</f>
        <v>1.7637626937466594E-2</v>
      </c>
      <c r="D216" s="42">
        <f t="shared" ref="D216:F216" si="37">D215/$G$215</f>
        <v>4.9706039551042226E-2</v>
      </c>
      <c r="E216" s="42">
        <f t="shared" si="37"/>
        <v>3.2068412613575625E-2</v>
      </c>
      <c r="F216" s="42">
        <f t="shared" si="37"/>
        <v>0.90058792089791551</v>
      </c>
      <c r="H216" s="32"/>
    </row>
    <row r="217" spans="2:11">
      <c r="H217" s="32"/>
    </row>
    <row r="218" spans="2:11">
      <c r="H218" s="32"/>
    </row>
    <row r="219" spans="2:11">
      <c r="H219" s="32"/>
      <c r="J219" s="1" t="s">
        <v>4494</v>
      </c>
    </row>
    <row r="220" spans="2:11" ht="45">
      <c r="B220" s="13"/>
      <c r="C220" s="24" t="s">
        <v>4474</v>
      </c>
      <c r="D220" s="24" t="s">
        <v>4475</v>
      </c>
      <c r="E220" s="24" t="s">
        <v>4476</v>
      </c>
      <c r="H220" s="32"/>
      <c r="J220" s="5" t="s">
        <v>4489</v>
      </c>
      <c r="K220" s="37">
        <v>2.5790000000000002</v>
      </c>
    </row>
    <row r="221" spans="2:11">
      <c r="B221" s="15" t="s">
        <v>1326</v>
      </c>
      <c r="C221" s="16">
        <v>22</v>
      </c>
      <c r="D221" s="16">
        <v>48</v>
      </c>
      <c r="E221" s="16">
        <v>36</v>
      </c>
      <c r="F221">
        <f>SUM(C221:E221)</f>
        <v>106</v>
      </c>
      <c r="J221" s="5" t="s">
        <v>4490</v>
      </c>
      <c r="K221" s="29">
        <v>2</v>
      </c>
    </row>
    <row r="222" spans="2:11">
      <c r="B222" s="15" t="s">
        <v>4487</v>
      </c>
      <c r="C222" s="26">
        <v>11</v>
      </c>
      <c r="D222" s="26">
        <v>45</v>
      </c>
      <c r="E222" s="26">
        <v>24</v>
      </c>
      <c r="F222">
        <f>SUM(C222:E222)</f>
        <v>80</v>
      </c>
      <c r="J222" s="47" t="s">
        <v>4491</v>
      </c>
      <c r="K222" s="51">
        <v>0.27540845000000003</v>
      </c>
    </row>
    <row r="223" spans="2:11">
      <c r="C223">
        <f>SUM(C221:C222)</f>
        <v>33</v>
      </c>
      <c r="D223">
        <f t="shared" ref="D223" si="38">SUM(D221:D222)</f>
        <v>93</v>
      </c>
      <c r="E223">
        <f t="shared" ref="E223" si="39">SUM(E221:E222)</f>
        <v>60</v>
      </c>
      <c r="F223">
        <f>SUM(C223:E223)</f>
        <v>186</v>
      </c>
    </row>
    <row r="224" spans="2:11">
      <c r="C224" s="42">
        <f>C223/$F$223</f>
        <v>0.17741935483870969</v>
      </c>
      <c r="D224" s="42">
        <f t="shared" ref="D224:E224" si="40">D223/$F$223</f>
        <v>0.5</v>
      </c>
      <c r="E224" s="42">
        <f t="shared" si="40"/>
        <v>0.32258064516129031</v>
      </c>
    </row>
    <row r="225" spans="2:9">
      <c r="C225" s="42"/>
      <c r="D225" s="42"/>
      <c r="E225" s="42"/>
    </row>
    <row r="226" spans="2:9">
      <c r="C226" s="42"/>
      <c r="D226" s="42"/>
      <c r="E226" s="42"/>
    </row>
    <row r="227" spans="2:9">
      <c r="C227" s="42"/>
      <c r="D227" s="42"/>
      <c r="E227" s="42"/>
    </row>
    <row r="228" spans="2:9">
      <c r="C228" s="42"/>
      <c r="D228" s="42"/>
      <c r="E228" s="42"/>
    </row>
    <row r="229" spans="2:9" ht="60">
      <c r="B229" s="13"/>
      <c r="C229" s="24" t="s">
        <v>4474</v>
      </c>
      <c r="D229" s="24" t="s">
        <v>4475</v>
      </c>
      <c r="E229" s="24" t="s">
        <v>4476</v>
      </c>
      <c r="F229" s="24" t="s">
        <v>4477</v>
      </c>
      <c r="G229" s="14" t="s">
        <v>1</v>
      </c>
    </row>
    <row r="230" spans="2:9">
      <c r="B230" s="15" t="s">
        <v>174</v>
      </c>
      <c r="C230" s="25">
        <f>COUNTIFS('cleaned data'!AS2:AS3919,"=bathroom", 'cleaned data'!AI2:AI3919,"=1", 'cleaned data'!AJ2:AJ3919,"=1", 'cleaned data'!AK2:AK3919,"=0", 'cleaned data'!AL2:AL3919,"=0")</f>
        <v>2</v>
      </c>
      <c r="D230" s="25">
        <f>COUNTIFS('cleaned data'!AS2:AS3919,"=bathroom", 'cleaned data'!AI2:AI3919,"=1", 'cleaned data'!AJ2:AJ3919,"=0", 'cleaned data'!AK2:AK3919,"=1", 'cleaned data'!AL2:AL3919,"=0")</f>
        <v>1</v>
      </c>
      <c r="E230" s="25">
        <f>COUNTIFS('cleaned data'!AS2:AS3919,"=bathroom", 'cleaned data'!AI2:AI3919,"=0", 'cleaned data'!AJ2:AJ3919,"=1", 'cleaned data'!AK2:AK3919,"=1", 'cleaned data'!AL2:AL3919,"=0")</f>
        <v>2</v>
      </c>
      <c r="F230" s="33">
        <f>COUNTIFS('cleaned data'!AS2:AS3919,"=bathroom", 'cleaned data'!AI2:AI3919,"=1", 'cleaned data'!AJ2:AJ3919,"=1", 'cleaned data'!AK2:AK3919,"=1", 'cleaned data'!AL2:AL3919,"=0")</f>
        <v>0</v>
      </c>
      <c r="G230" s="25">
        <f>COUNTIFS('cleaned data'!AS2:AS3919,"=bathroom", 'cleaned data'!AI2:AI3919,"=1", 'cleaned data'!AJ2:AJ3919,"=1", 'cleaned data'!AK2:AK3919,"=1", 'cleaned data'!AL2:AL3919,"=1")</f>
        <v>7</v>
      </c>
      <c r="H230">
        <f>SUM(C230:G230)</f>
        <v>12</v>
      </c>
    </row>
    <row r="231" spans="2:9">
      <c r="B231" s="15" t="s">
        <v>58</v>
      </c>
      <c r="C231" s="26">
        <f>COUNTIFS('cleaned data'!AS2:AS3919,"=bedroom", 'cleaned data'!AI2:AI3919,"=1", 'cleaned data'!AJ2:AJ3919,"=1", 'cleaned data'!AK2:AK3919,"=0", 'cleaned data'!AL2:AL3919,"=0")</f>
        <v>18</v>
      </c>
      <c r="D231" s="26">
        <f>COUNTIFS('cleaned data'!AS2:AS3919,"=bedroom", 'cleaned data'!AI2:AI3919,"=1", 'cleaned data'!AJ2:AJ3919,"=0", 'cleaned data'!AK2:AK3919,"=1", 'cleaned data'!AL2:AL3919,"=0")</f>
        <v>14</v>
      </c>
      <c r="E231" s="26">
        <f>COUNTIFS('cleaned data'!AS2:AS3919,"=bedroom", 'cleaned data'!AI2:AI3919,"=0", 'cleaned data'!AJ2:AJ3919,"=1", 'cleaned data'!AK2:AK3919,"=1", 'cleaned data'!AL2:AL3919,"=0")</f>
        <v>20</v>
      </c>
      <c r="F231" s="33">
        <f>COUNTIFS('cleaned data'!AS2:AS3919,"=bedroom", 'cleaned data'!AI2:AI3919,"=1", 'cleaned data'!AJ2:AJ3919,"=1", 'cleaned data'!AK2:AK3919,"=1", 'cleaned data'!AL2:AL3919,"=0")</f>
        <v>48</v>
      </c>
      <c r="G231" s="26">
        <f>COUNTIFS('cleaned data'!AS2:AS3919,"=bedroom", 'cleaned data'!AI2:AI3919,"=1", 'cleaned data'!AJ2:AJ3919,"=1", 'cleaned data'!AK2:AK3919,"=1", 'cleaned data'!AL2:AL3919,"=1")</f>
        <v>460</v>
      </c>
      <c r="H231">
        <f t="shared" ref="H231:H234" si="41">SUM(C231:G231)</f>
        <v>560</v>
      </c>
    </row>
    <row r="232" spans="2:9" ht="30">
      <c r="B232" s="15" t="s">
        <v>4483</v>
      </c>
      <c r="C232" s="25">
        <f>COUNTIFS('cleaned data'!AS2:AS3919,"=alcohol off-license", 'cleaned data'!AI2:AI3919,"=1", 'cleaned data'!AJ2:AJ3919,"=1", 'cleaned data'!AK2:AK3919,"=0", 'cleaned data'!AL2:AL3919,"=0")</f>
        <v>0</v>
      </c>
      <c r="D232" s="25">
        <f>COUNTIFS('cleaned data'!AS2:AS3919,"=alcohol off-license", 'cleaned data'!AI2:AI3919,"=1", 'cleaned data'!AJ2:AJ3919,"=0", 'cleaned data'!AK2:AK3919,"=1", 'cleaned data'!AL2:AL3919,"=0")</f>
        <v>0</v>
      </c>
      <c r="E232" s="25">
        <f>COUNTIFS('cleaned data'!AS2:AS3919,"=alcohol off-license", 'cleaned data'!AI2:AI3919,"=0", 'cleaned data'!AJ2:AJ3919,"=1", 'cleaned data'!AK2:AK3919,"=1", 'cleaned data'!AL2:AL3919,"=0")</f>
        <v>0</v>
      </c>
      <c r="F232" s="33">
        <f>COUNTIFS('cleaned data'!AS2:AS3919,"=alcohol off-license", 'cleaned data'!AI2:AI3919,"=1", 'cleaned data'!AJ2:AJ3919,"=1", 'cleaned data'!AK2:AK3919,"=1", 'cleaned data'!AL2:AL3919,"=0")</f>
        <v>0</v>
      </c>
      <c r="G232" s="25">
        <f>COUNTIFS('cleaned data'!AS2:AS3919,"=alcohol off-license", 'cleaned data'!AI2:AI3919,"=1", 'cleaned data'!AJ2:AJ3919,"=1", 'cleaned data'!AK2:AK3919,"=1", 'cleaned data'!AL2:AL3919,"=1")</f>
        <v>1</v>
      </c>
      <c r="H232">
        <f t="shared" si="41"/>
        <v>1</v>
      </c>
    </row>
    <row r="233" spans="2:9">
      <c r="B233" s="15" t="s">
        <v>539</v>
      </c>
      <c r="C233" s="25">
        <f>COUNTIFS('cleaned data'!AS2:AS3919,"=bar/pub", 'cleaned data'!AI2:AI3919,"=1", 'cleaned data'!AJ2:AJ3919,"=1", 'cleaned data'!AK2:AK3919,"=0", 'cleaned data'!AL2:AL3919,"=0")</f>
        <v>2</v>
      </c>
      <c r="D233" s="25">
        <f>COUNTIFS('cleaned data'!AS2:AS3919,"=bar/pub", 'cleaned data'!AI2:AI3919,"=1", 'cleaned data'!AJ2:AJ3919,"=0", 'cleaned data'!AK2:AK3919,"=1", 'cleaned data'!AL2:AL3919,"=0")</f>
        <v>1</v>
      </c>
      <c r="E233" s="25">
        <f>COUNTIFS('cleaned data'!AS2:AS3919,"=bar/pub", 'cleaned data'!AI2:AI3919,"=0", 'cleaned data'!AJ2:AJ3919,"=1", 'cleaned data'!AK2:AK3919,"=1", 'cleaned data'!AL2:AL3919,"=0")</f>
        <v>3</v>
      </c>
      <c r="F233" s="33" t="e">
        <f>COUNTIFS('cleaned data'!AS2:AS3919,"=bar/pub", 'cleaned data'!AI3:AI3919,"=1", 'cleaned data'!AJ2:AJ3919,"=1", 'cleaned data'!AK2:AK3919,"=1", 'cleaned data'!AL2:AL3919,"=0")</f>
        <v>#VALUE!</v>
      </c>
      <c r="G233" s="26">
        <f>COUNTIFS('cleaned data'!AS2:AS3919,"=bar/pub", 'cleaned data'!AI2:AI3919,"=1", 'cleaned data'!AJ2:AJ3919,"=1", 'cleaned data'!AK2:AK3919,"=1", 'cleaned data'!AL2:AL3919,"=1")</f>
        <v>32</v>
      </c>
      <c r="H233" t="e">
        <f t="shared" si="41"/>
        <v>#VALUE!</v>
      </c>
    </row>
    <row r="234" spans="2:9" ht="30">
      <c r="B234" s="15" t="s">
        <v>4458</v>
      </c>
      <c r="C234" s="26">
        <f>C245-C233</f>
        <v>96</v>
      </c>
      <c r="D234" s="26">
        <f>D245-D232-D233</f>
        <v>27</v>
      </c>
      <c r="E234" s="26">
        <f>E245-E232-E233</f>
        <v>37</v>
      </c>
      <c r="F234" s="33" t="e">
        <f>F245-F232-F233</f>
        <v>#VALUE!</v>
      </c>
      <c r="G234" s="26">
        <f>G245-G233-G232</f>
        <v>1521</v>
      </c>
      <c r="H234" t="e">
        <f t="shared" si="41"/>
        <v>#VALUE!</v>
      </c>
    </row>
    <row r="235" spans="2:9">
      <c r="C235">
        <f>SUM(C230:C234)</f>
        <v>118</v>
      </c>
      <c r="D235">
        <f t="shared" ref="D235:F235" si="42">SUM(D230:D234)</f>
        <v>43</v>
      </c>
      <c r="E235">
        <f t="shared" si="42"/>
        <v>62</v>
      </c>
      <c r="F235" t="e">
        <f t="shared" si="42"/>
        <v>#VALUE!</v>
      </c>
      <c r="G235">
        <f>SUM(G230:G234)</f>
        <v>2021</v>
      </c>
      <c r="H235" t="e">
        <f>SUM(C235:G235)</f>
        <v>#VALUE!</v>
      </c>
    </row>
    <row r="236" spans="2:9" ht="60">
      <c r="H236">
        <v>1</v>
      </c>
      <c r="I236" s="36" t="s">
        <v>4461</v>
      </c>
    </row>
    <row r="237" spans="2:9">
      <c r="F237" s="9"/>
      <c r="H237" s="4">
        <v>3919</v>
      </c>
    </row>
    <row r="242" spans="2:9" ht="60">
      <c r="B242" s="13"/>
      <c r="C242" s="24" t="s">
        <v>4474</v>
      </c>
      <c r="D242" s="24" t="s">
        <v>4475</v>
      </c>
      <c r="E242" s="24" t="s">
        <v>4476</v>
      </c>
      <c r="F242" s="24" t="s">
        <v>4477</v>
      </c>
      <c r="G242" s="14" t="s">
        <v>1</v>
      </c>
    </row>
    <row r="243" spans="2:9">
      <c r="B243" s="15" t="s">
        <v>174</v>
      </c>
      <c r="C243" s="25">
        <f>COUNTIFS('cleaned data'!AS2:AS3919,"=bathroom", 'cleaned data'!AI2:AI3919,"=1", 'cleaned data'!AJ2:AJ3919,"=1", 'cleaned data'!AK2:AK3919,"=0", 'cleaned data'!AL2:AL3919,"=0")</f>
        <v>2</v>
      </c>
      <c r="D243" s="25">
        <f>COUNTIFS('cleaned data'!AS2:AS3919,"=bathroom", 'cleaned data'!AI2:AI3919,"=1", 'cleaned data'!AJ2:AJ3919,"=0", 'cleaned data'!AK2:AK3919,"=1", 'cleaned data'!AL2:AL3919,"=0")</f>
        <v>1</v>
      </c>
      <c r="E243" s="25">
        <f>COUNTIFS('cleaned data'!AS2:AS3919,"=bathroom", 'cleaned data'!AI2:AI3919,"=0", 'cleaned data'!AJ2:AJ3919,"=1", 'cleaned data'!AK2:AK3919,"=1", 'cleaned data'!AL2:AL3919,"=0")</f>
        <v>2</v>
      </c>
      <c r="F243" s="25">
        <f>COUNTIFS('cleaned data'!AS2:AS3919,"=bathroom", 'cleaned data'!AI2:AI3919,"=1", 'cleaned data'!AJ2:AJ3919,"=1", 'cleaned data'!AK2:AK3919,"=1", 'cleaned data'!AL2:AL3919,"=0")</f>
        <v>0</v>
      </c>
      <c r="G243" s="25">
        <f>COUNTIFS('cleaned data'!AS2:AS3919,"=bathroom", 'cleaned data'!AI2:AI3919,"=1", 'cleaned data'!AJ2:AJ3919,"=1", 'cleaned data'!AK2:AK3919,"=1", 'cleaned data'!AL2:AL3919,"=1")</f>
        <v>7</v>
      </c>
      <c r="H243">
        <f>SUM(C243:G243)</f>
        <v>12</v>
      </c>
    </row>
    <row r="244" spans="2:9">
      <c r="B244" s="15" t="s">
        <v>58</v>
      </c>
      <c r="C244" s="26">
        <f>COUNTIFS('cleaned data'!AS2:AS3919,"=bedroom", 'cleaned data'!AI2:AI3919,"=1", 'cleaned data'!AJ2:AJ3919,"=1", 'cleaned data'!AK2:AK3919,"=0", 'cleaned data'!AL2:AL3919,"=0")</f>
        <v>18</v>
      </c>
      <c r="D244" s="26">
        <f>COUNTIFS('cleaned data'!AS2:AS3919,"=bedroom", 'cleaned data'!AI2:AI3919,"=1", 'cleaned data'!AJ2:AJ3919,"=0", 'cleaned data'!AK2:AK3919,"=1", 'cleaned data'!AL2:AL3919,"=0")</f>
        <v>14</v>
      </c>
      <c r="E244" s="26">
        <f>COUNTIFS('cleaned data'!AS2:AS3919,"=bedroom", 'cleaned data'!AI2:AI3919,"=0", 'cleaned data'!AJ2:AJ3919,"=1", 'cleaned data'!AK2:AK3919,"=1", 'cleaned data'!AL2:AL3919,"=0")</f>
        <v>20</v>
      </c>
      <c r="F244" s="33">
        <f>COUNTIFS('cleaned data'!AS2:AS3919,"=bedroom", 'cleaned data'!AI2:AI3919,"=1", 'cleaned data'!AJ2:AJ3919,"=1", 'cleaned data'!AK2:AK3919,"=1", 'cleaned data'!AL2:AL3919,"=0")</f>
        <v>48</v>
      </c>
      <c r="G244" s="26">
        <f>COUNTIFS('cleaned data'!AS2:AS3919,"=bedroom", 'cleaned data'!AI2:AI3919,"=1", 'cleaned data'!AJ2:AJ3919,"=1", 'cleaned data'!AK2:AK3919,"=1", 'cleaned data'!AL2:AL3919,"=1")</f>
        <v>460</v>
      </c>
      <c r="H244">
        <f t="shared" ref="H244:H245" si="43">SUM(C244:G244)</f>
        <v>560</v>
      </c>
    </row>
    <row r="245" spans="2:9" ht="30">
      <c r="B245" s="15" t="s">
        <v>4458</v>
      </c>
      <c r="C245" s="26">
        <f>COUNTIFS('cleaned data'!AI2:AI3919,"=1", 'cleaned data'!AJ2:AJ3919,"=1", 'cleaned data'!AK2:AK3919,"=0", 'cleaned data'!AL2:AL3919,"=0")-C243-C244</f>
        <v>98</v>
      </c>
      <c r="D245" s="26">
        <f>COUNTIFS('cleaned data'!AI2:AI3919,"=1", 'cleaned data'!AJ2:AJ3919,"=0", 'cleaned data'!AK2:AK3919,"=1", 'cleaned data'!AL2:AL3919,"=0")-D243-D244</f>
        <v>28</v>
      </c>
      <c r="E245" s="26">
        <f>COUNTIFS('cleaned data'!AI2:AI3919,"=0", 'cleaned data'!AJ2:AJ3919,"=1", 'cleaned data'!AK2:AK3919,"=1", 'cleaned data'!AL2:AL3919,"=0")-E243-E244</f>
        <v>40</v>
      </c>
      <c r="F245" s="33">
        <f>COUNTIFS('cleaned data'!AI2:AI3919,"=1", 'cleaned data'!AJ2:AJ3919,"=1", 'cleaned data'!AK2:AK3919,"=1", 'cleaned data'!AL2:AL3919,"=0")-F243-F244</f>
        <v>1526</v>
      </c>
      <c r="G245" s="26">
        <f>COUNTIFS('cleaned data'!AI2:AI3919,"=1", 'cleaned data'!AJ2:AJ3919,"=1", 'cleaned data'!AK2:AK3919,"=1", 'cleaned data'!AL2:AL3919,"=1")-G243-G244</f>
        <v>1554</v>
      </c>
      <c r="H245">
        <f t="shared" si="43"/>
        <v>3246</v>
      </c>
    </row>
    <row r="246" spans="2:9">
      <c r="C246">
        <f>SUM(C243:C245)</f>
        <v>118</v>
      </c>
      <c r="D246">
        <f>SUM(D243:D245)</f>
        <v>43</v>
      </c>
      <c r="E246">
        <f>SUM(E243:E245)</f>
        <v>62</v>
      </c>
      <c r="F246">
        <f>SUM(F243:F245)</f>
        <v>1574</v>
      </c>
      <c r="G246">
        <f>SUM(G243:G245)</f>
        <v>2021</v>
      </c>
      <c r="H246">
        <f>SUM(C246:G246)</f>
        <v>3818</v>
      </c>
    </row>
    <row r="247" spans="2:9" ht="60">
      <c r="H247">
        <v>1</v>
      </c>
      <c r="I247" s="36" t="s">
        <v>4461</v>
      </c>
    </row>
    <row r="248" spans="2:9">
      <c r="F248" s="9"/>
      <c r="H248" s="4">
        <f>SUM(H246:H247)</f>
        <v>3819</v>
      </c>
    </row>
    <row r="250" spans="2:9" ht="60">
      <c r="B250" s="13"/>
      <c r="C250" s="24" t="s">
        <v>4474</v>
      </c>
      <c r="D250" s="24" t="s">
        <v>4475</v>
      </c>
      <c r="E250" s="24" t="s">
        <v>4476</v>
      </c>
      <c r="F250" s="24" t="s">
        <v>4477</v>
      </c>
      <c r="G250" s="14" t="s">
        <v>1</v>
      </c>
    </row>
    <row r="251" spans="2:9" ht="30">
      <c r="B251" s="15" t="s">
        <v>4457</v>
      </c>
      <c r="C251" s="26">
        <f>SUM(C243:C244)</f>
        <v>20</v>
      </c>
      <c r="D251" s="26">
        <f t="shared" ref="D251:G251" si="44">SUM(D243:D244)</f>
        <v>15</v>
      </c>
      <c r="E251" s="26">
        <f t="shared" si="44"/>
        <v>22</v>
      </c>
      <c r="F251" s="33">
        <f t="shared" si="44"/>
        <v>48</v>
      </c>
      <c r="G251" s="26">
        <f t="shared" si="44"/>
        <v>467</v>
      </c>
      <c r="H251">
        <f t="shared" ref="H251:H252" si="45">SUM(C251:G251)</f>
        <v>572</v>
      </c>
    </row>
    <row r="252" spans="2:9" ht="30">
      <c r="B252" s="15" t="s">
        <v>4458</v>
      </c>
      <c r="C252" s="26">
        <f>C245</f>
        <v>98</v>
      </c>
      <c r="D252" s="26">
        <f t="shared" ref="D252:G252" si="46">D245</f>
        <v>28</v>
      </c>
      <c r="E252" s="26">
        <f t="shared" si="46"/>
        <v>40</v>
      </c>
      <c r="F252" s="33">
        <f t="shared" si="46"/>
        <v>1526</v>
      </c>
      <c r="G252" s="26">
        <f t="shared" si="46"/>
        <v>1554</v>
      </c>
      <c r="H252">
        <f t="shared" si="45"/>
        <v>3246</v>
      </c>
    </row>
    <row r="253" spans="2:9">
      <c r="C253">
        <f>SUM(C251:C252)</f>
        <v>118</v>
      </c>
      <c r="D253">
        <f>SUM(D251:D252)</f>
        <v>43</v>
      </c>
      <c r="E253">
        <f>SUM(E251:E252)</f>
        <v>62</v>
      </c>
      <c r="F253">
        <f>SUM(F251:F252)</f>
        <v>1574</v>
      </c>
      <c r="G253">
        <f>SUM(G251:G252)</f>
        <v>2021</v>
      </c>
      <c r="H253">
        <f>SUM(C253:G253)</f>
        <v>3818</v>
      </c>
    </row>
    <row r="254" spans="2:9" ht="60">
      <c r="H254">
        <v>1</v>
      </c>
      <c r="I254" s="36" t="s">
        <v>4461</v>
      </c>
    </row>
    <row r="255" spans="2:9">
      <c r="H255" s="4">
        <f>SUM(H253:H254)</f>
        <v>3819</v>
      </c>
    </row>
    <row r="257" spans="2:17">
      <c r="J257" s="1" t="s">
        <v>4493</v>
      </c>
    </row>
    <row r="258" spans="2:17" ht="60">
      <c r="B258" s="13"/>
      <c r="C258" s="24" t="s">
        <v>4474</v>
      </c>
      <c r="D258" s="24" t="s">
        <v>4475</v>
      </c>
      <c r="E258" s="24" t="s">
        <v>4476</v>
      </c>
      <c r="F258" s="14" t="s">
        <v>1</v>
      </c>
      <c r="J258" s="5" t="s">
        <v>4489</v>
      </c>
      <c r="K258" s="37">
        <v>13.375</v>
      </c>
      <c r="M258" s="13"/>
      <c r="N258" s="24" t="s">
        <v>4474</v>
      </c>
      <c r="O258" s="24" t="s">
        <v>4475</v>
      </c>
      <c r="P258" s="24" t="s">
        <v>4476</v>
      </c>
      <c r="Q258" s="14" t="s">
        <v>1</v>
      </c>
    </row>
    <row r="259" spans="2:17" ht="30">
      <c r="B259" s="15" t="s">
        <v>4457</v>
      </c>
      <c r="C259" s="26">
        <v>15</v>
      </c>
      <c r="D259" s="26">
        <v>20</v>
      </c>
      <c r="E259" s="26">
        <v>26</v>
      </c>
      <c r="F259" s="26">
        <v>509</v>
      </c>
      <c r="G259">
        <f>SUM(C259:F259)</f>
        <v>570</v>
      </c>
      <c r="J259" s="5" t="s">
        <v>4490</v>
      </c>
      <c r="K259" s="29">
        <v>3</v>
      </c>
      <c r="M259" s="15" t="s">
        <v>4457</v>
      </c>
      <c r="N259" s="48">
        <f>$G$259*C262</f>
        <v>10.329489291598023</v>
      </c>
      <c r="O259" s="48">
        <f t="shared" ref="O259:Q259" si="47">$G$259*D262</f>
        <v>28.406095551894563</v>
      </c>
      <c r="P259" s="48">
        <f t="shared" si="47"/>
        <v>16.433278418451401</v>
      </c>
      <c r="Q259" s="48">
        <f t="shared" si="47"/>
        <v>514.83113673805599</v>
      </c>
    </row>
    <row r="260" spans="2:17" ht="30">
      <c r="B260" s="15" t="s">
        <v>4458</v>
      </c>
      <c r="C260" s="26">
        <v>29</v>
      </c>
      <c r="D260" s="26">
        <v>101</v>
      </c>
      <c r="E260" s="26">
        <v>44</v>
      </c>
      <c r="F260" s="26">
        <v>1684</v>
      </c>
      <c r="G260">
        <f>SUM(C260:F260)</f>
        <v>1858</v>
      </c>
      <c r="J260" s="47" t="s">
        <v>4491</v>
      </c>
      <c r="K260" s="51">
        <v>3.8919900000000001E-3</v>
      </c>
      <c r="M260" s="15" t="s">
        <v>4458</v>
      </c>
      <c r="N260" s="48">
        <f>$G$260*C262</f>
        <v>33.670510708401977</v>
      </c>
      <c r="O260" s="48">
        <f t="shared" ref="O260:Q260" si="48">$G$260*D262</f>
        <v>92.593904448105434</v>
      </c>
      <c r="P260" s="48">
        <f t="shared" si="48"/>
        <v>53.566721581548599</v>
      </c>
      <c r="Q260" s="48">
        <f t="shared" si="48"/>
        <v>1678.1688632619441</v>
      </c>
    </row>
    <row r="261" spans="2:17">
      <c r="C261">
        <f>SUM(C259:C260)</f>
        <v>44</v>
      </c>
      <c r="D261">
        <f>SUM(D259:D260)</f>
        <v>121</v>
      </c>
      <c r="E261">
        <f>SUM(E259:E260)</f>
        <v>70</v>
      </c>
      <c r="F261">
        <f>SUM(F259:F260)</f>
        <v>2193</v>
      </c>
      <c r="G261">
        <f>SUM(C261:F261)</f>
        <v>2428</v>
      </c>
    </row>
    <row r="262" spans="2:17">
      <c r="C262" s="42">
        <f>C261/$G$261</f>
        <v>1.8121911037891267E-2</v>
      </c>
      <c r="D262" s="42">
        <f t="shared" ref="D262:F262" si="49">D261/$G$261</f>
        <v>4.983525535420099E-2</v>
      </c>
      <c r="E262" s="42">
        <f t="shared" si="49"/>
        <v>2.8830313014827018E-2</v>
      </c>
      <c r="F262" s="42">
        <f t="shared" si="49"/>
        <v>0.90321252059308077</v>
      </c>
    </row>
    <row r="266" spans="2:17" ht="60">
      <c r="B266" s="13"/>
      <c r="C266" s="24" t="s">
        <v>4474</v>
      </c>
      <c r="D266" s="24" t="s">
        <v>4475</v>
      </c>
      <c r="E266" s="24" t="s">
        <v>4476</v>
      </c>
      <c r="J266" s="5" t="s">
        <v>4489</v>
      </c>
      <c r="K266" s="37">
        <v>11.667999999999999</v>
      </c>
      <c r="M266" s="13"/>
      <c r="N266" s="24" t="s">
        <v>4474</v>
      </c>
      <c r="O266" s="24" t="s">
        <v>4475</v>
      </c>
      <c r="P266" s="24" t="s">
        <v>4476</v>
      </c>
    </row>
    <row r="267" spans="2:17" ht="30">
      <c r="B267" s="15" t="s">
        <v>4457</v>
      </c>
      <c r="C267" s="26">
        <v>15</v>
      </c>
      <c r="D267" s="26">
        <v>20</v>
      </c>
      <c r="E267" s="26">
        <v>26</v>
      </c>
      <c r="F267">
        <f>SUM(C267:E267)</f>
        <v>61</v>
      </c>
      <c r="J267" s="5" t="s">
        <v>4490</v>
      </c>
      <c r="K267" s="29">
        <v>2</v>
      </c>
      <c r="M267" s="15" t="s">
        <v>4457</v>
      </c>
      <c r="N267" s="48">
        <f>$F$267*C270</f>
        <v>11.421276595744681</v>
      </c>
      <c r="O267" s="48">
        <f t="shared" ref="O267:P267" si="50">$F$267*D270</f>
        <v>31.408510638297869</v>
      </c>
      <c r="P267" s="48">
        <f t="shared" si="50"/>
        <v>18.170212765957444</v>
      </c>
    </row>
    <row r="268" spans="2:17" ht="30">
      <c r="B268" s="15" t="s">
        <v>4458</v>
      </c>
      <c r="C268" s="26">
        <v>29</v>
      </c>
      <c r="D268" s="26">
        <v>101</v>
      </c>
      <c r="E268" s="26">
        <v>44</v>
      </c>
      <c r="F268">
        <f>SUM(C268:E268)</f>
        <v>174</v>
      </c>
      <c r="J268" s="47" t="s">
        <v>4491</v>
      </c>
      <c r="K268" s="51">
        <v>2.9263499999999999E-3</v>
      </c>
      <c r="M268" s="15" t="s">
        <v>4458</v>
      </c>
      <c r="N268" s="48">
        <f>$F$268*C270</f>
        <v>32.578723404255321</v>
      </c>
      <c r="O268" s="48">
        <f t="shared" ref="O268:P268" si="51">$F$268*D270</f>
        <v>89.591489361702116</v>
      </c>
      <c r="P268" s="48">
        <f t="shared" si="51"/>
        <v>51.829787234042549</v>
      </c>
    </row>
    <row r="269" spans="2:17">
      <c r="C269">
        <f>SUM(C267:C268)</f>
        <v>44</v>
      </c>
      <c r="D269">
        <f t="shared" ref="D269:E269" si="52">SUM(D267:D268)</f>
        <v>121</v>
      </c>
      <c r="E269">
        <f t="shared" si="52"/>
        <v>70</v>
      </c>
      <c r="F269">
        <f>SUM(F267:F268)</f>
        <v>235</v>
      </c>
    </row>
    <row r="270" spans="2:17">
      <c r="C270" s="42">
        <f>C269/$F$269</f>
        <v>0.18723404255319148</v>
      </c>
      <c r="D270" s="42">
        <f t="shared" ref="D270:E270" si="53">D269/$F$269</f>
        <v>0.51489361702127656</v>
      </c>
      <c r="E270" s="42">
        <f t="shared" si="53"/>
        <v>0.2978723404255319</v>
      </c>
    </row>
  </sheetData>
  <pageMargins left="0.75" right="0.75" top="1" bottom="1" header="0.5" footer="0.5"/>
  <pageSetup paperSize="9" orientation="portrait" horizontalDpi="4294967292" verticalDpi="4294967292"/>
  <ignoredErrors>
    <ignoredError sqref="C4:G5 C16:G17 C47:G48 C70:G71 C93:G94 C127:G128 C135:G136 C144:F145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tabSelected="1" topLeftCell="A22" workbookViewId="0">
      <selection activeCell="G39" sqref="G39"/>
    </sheetView>
  </sheetViews>
  <sheetFormatPr baseColWidth="10" defaultRowHeight="15" x14ac:dyDescent="0"/>
  <cols>
    <col min="3" max="3" width="16.1640625" customWidth="1"/>
    <col min="5" max="5" width="19.5" customWidth="1"/>
    <col min="11" max="11" width="14.83203125" customWidth="1"/>
  </cols>
  <sheetData>
    <row r="1" spans="1:11">
      <c r="A1" s="2" t="s">
        <v>0</v>
      </c>
      <c r="B1" s="2"/>
      <c r="C1" s="2"/>
      <c r="D1" s="2"/>
      <c r="E1" s="2"/>
    </row>
    <row r="2" spans="1:11">
      <c r="A2" s="12"/>
      <c r="B2" s="11"/>
      <c r="C2" s="11"/>
      <c r="D2" s="11"/>
      <c r="E2" s="11"/>
      <c r="J2" s="1" t="s">
        <v>4492</v>
      </c>
    </row>
    <row r="3" spans="1:11">
      <c r="A3" s="13"/>
      <c r="B3" s="5" t="s">
        <v>4510</v>
      </c>
      <c r="C3" s="5" t="s">
        <v>4511</v>
      </c>
      <c r="D3" s="12"/>
      <c r="F3" s="5" t="s">
        <v>4489</v>
      </c>
      <c r="G3" s="37">
        <v>3.9940000000000002</v>
      </c>
      <c r="I3" s="13"/>
      <c r="J3" s="5" t="s">
        <v>4510</v>
      </c>
      <c r="K3" s="5" t="s">
        <v>4511</v>
      </c>
    </row>
    <row r="4" spans="1:11">
      <c r="A4" s="45" t="s">
        <v>3</v>
      </c>
      <c r="B4" s="16">
        <f>COUNTIFS('cleaned data'!Q2:Q3919, "=indoors", 'cleaned data'!AM2:AM3919, "&gt;0")</f>
        <v>262</v>
      </c>
      <c r="C4" s="16">
        <f>COUNTIFS('cleaned data'!Q2:Q3919, "=indoors", 'cleaned data'!AN2:AN3919, "=NA")</f>
        <v>1920</v>
      </c>
      <c r="D4" s="11">
        <f>SUM(B4:C4)</f>
        <v>2182</v>
      </c>
      <c r="F4" s="5" t="s">
        <v>4490</v>
      </c>
      <c r="G4" s="29">
        <v>1</v>
      </c>
      <c r="I4" s="6" t="s">
        <v>3</v>
      </c>
      <c r="J4" s="48">
        <f>$D$4*B6/D6</f>
        <v>252.14618211514903</v>
      </c>
      <c r="K4" s="48">
        <f>$D$4*C6/D6</f>
        <v>1929.853817884851</v>
      </c>
    </row>
    <row r="5" spans="1:11">
      <c r="A5" s="45" t="s">
        <v>4</v>
      </c>
      <c r="B5" s="16">
        <f>COUNTIFS('cleaned data'!Q2:Q3919, "=outdoors", 'cleaned data'!AM2:AM3919, "&gt;0")</f>
        <v>21</v>
      </c>
      <c r="C5" s="16">
        <f>COUNTIFS('cleaned data'!Q2:Q3919, "=outdoors", 'cleaned data'!AM2:AM3919, "=NA")</f>
        <v>246</v>
      </c>
      <c r="D5" s="11">
        <f>SUM(B5:C5)</f>
        <v>267</v>
      </c>
      <c r="F5" s="38" t="s">
        <v>4491</v>
      </c>
      <c r="G5" s="38">
        <v>4.5662540000000001E-2</v>
      </c>
      <c r="I5" s="6" t="s">
        <v>4</v>
      </c>
      <c r="J5" s="48">
        <f>$D$5*B6/$D$6</f>
        <v>30.853817884850958</v>
      </c>
      <c r="K5" s="48">
        <f>$D$5*C6/$D$6</f>
        <v>236.14618211514903</v>
      </c>
    </row>
    <row r="6" spans="1:11">
      <c r="A6" s="12"/>
      <c r="B6" s="11">
        <f>SUM(B4:B5)</f>
        <v>283</v>
      </c>
      <c r="C6" s="11">
        <f>SUM(C4:C5)</f>
        <v>2166</v>
      </c>
      <c r="D6" s="12">
        <f>SUM(D4:D5)</f>
        <v>2449</v>
      </c>
      <c r="E6" s="11"/>
    </row>
    <row r="7" spans="1:11">
      <c r="A7" s="12"/>
      <c r="B7" s="42"/>
      <c r="C7" s="42"/>
      <c r="D7" s="11"/>
      <c r="E7" s="72"/>
    </row>
    <row r="10" spans="1:11">
      <c r="A10" s="2" t="s">
        <v>7</v>
      </c>
    </row>
    <row r="11" spans="1:11">
      <c r="A11" s="1"/>
      <c r="J11" s="1" t="s">
        <v>4492</v>
      </c>
      <c r="K11" s="1"/>
    </row>
    <row r="12" spans="1:11">
      <c r="A12" s="5"/>
      <c r="B12" s="5" t="s">
        <v>4510</v>
      </c>
      <c r="C12" s="5" t="s">
        <v>4511</v>
      </c>
      <c r="D12" s="1"/>
      <c r="E12" s="1"/>
      <c r="F12" s="5" t="s">
        <v>4489</v>
      </c>
      <c r="G12" s="37">
        <v>3.089</v>
      </c>
      <c r="H12" s="1"/>
      <c r="I12" s="5"/>
      <c r="J12" s="5" t="s">
        <v>1</v>
      </c>
      <c r="K12" s="5" t="s">
        <v>2</v>
      </c>
    </row>
    <row r="13" spans="1:11">
      <c r="A13" s="5" t="s">
        <v>8</v>
      </c>
      <c r="B13" s="16">
        <f>COUNTIFS('cleaned data'!Q2:Q3919, "=indoors", 'cleaned data'!AM2:AM3919, "&gt;0")</f>
        <v>262</v>
      </c>
      <c r="C13" s="16">
        <f>COUNTIFS('cleaned data'!Q11:Q3926, "=indoors", 'cleaned data'!AN11:AN3926, "=NA")</f>
        <v>1911</v>
      </c>
      <c r="D13">
        <v>669</v>
      </c>
      <c r="E13" s="71">
        <f>B13/(B13+C13)*100</f>
        <v>12.057063966866084</v>
      </c>
      <c r="F13" s="5" t="s">
        <v>4490</v>
      </c>
      <c r="G13" s="29">
        <v>1</v>
      </c>
      <c r="I13" s="5" t="s">
        <v>8</v>
      </c>
      <c r="J13" s="37">
        <f>D13*B18</f>
        <v>0</v>
      </c>
      <c r="K13" s="37">
        <f>D13*C18</f>
        <v>0</v>
      </c>
    </row>
    <row r="14" spans="1:11">
      <c r="A14" s="5" t="s">
        <v>9</v>
      </c>
      <c r="B14" s="16">
        <f>COUNTIFS('cleaned data'!Q11:Q3926, "=outdoors", 'cleaned data'!AM11:AM3926, "&gt;0")</f>
        <v>21</v>
      </c>
      <c r="C14" s="16">
        <f>COUNTIFS('cleaned data'!Q11:Q3926, "=outdoors", 'cleaned data'!AM11:AM3926, "=NA")</f>
        <v>246</v>
      </c>
      <c r="D14">
        <v>1806</v>
      </c>
      <c r="E14" s="71">
        <f>B14/(B14+C14)*100</f>
        <v>7.8651685393258424</v>
      </c>
      <c r="F14" s="5" t="s">
        <v>4491</v>
      </c>
      <c r="G14" s="29">
        <v>7.8823240000000003E-2</v>
      </c>
      <c r="I14" s="5" t="s">
        <v>12</v>
      </c>
      <c r="J14" s="29">
        <f>D14*B18</f>
        <v>0</v>
      </c>
      <c r="K14" s="29">
        <f>D14*C18</f>
        <v>0</v>
      </c>
    </row>
    <row r="15" spans="1:11" s="31" customFormat="1">
      <c r="A15" s="73"/>
      <c r="B15" s="74"/>
      <c r="C15" s="74"/>
      <c r="E15" s="75"/>
      <c r="F15" s="73"/>
      <c r="G15" s="74"/>
      <c r="I15" s="73"/>
      <c r="J15" s="74"/>
      <c r="K15" s="74"/>
    </row>
    <row r="16" spans="1:11" s="31" customFormat="1">
      <c r="A16" s="73"/>
      <c r="B16" s="74"/>
      <c r="C16" s="74"/>
      <c r="E16" s="75"/>
      <c r="F16" s="73"/>
      <c r="G16" s="74"/>
      <c r="I16" s="73"/>
      <c r="J16" s="74"/>
      <c r="K16" s="74"/>
    </row>
    <row r="18" spans="1:11">
      <c r="A18" s="1"/>
      <c r="J18" s="1" t="s">
        <v>4492</v>
      </c>
    </row>
    <row r="19" spans="1:11">
      <c r="A19" s="5"/>
      <c r="B19" s="5" t="s">
        <v>4510</v>
      </c>
      <c r="C19" s="5" t="s">
        <v>4511</v>
      </c>
      <c r="F19" s="5" t="s">
        <v>4489</v>
      </c>
      <c r="G19" s="37">
        <v>3.5720000000000001</v>
      </c>
      <c r="I19" s="13"/>
      <c r="J19" s="14" t="s">
        <v>1</v>
      </c>
      <c r="K19" s="14" t="s">
        <v>2</v>
      </c>
    </row>
    <row r="20" spans="1:11" ht="45">
      <c r="A20" s="6" t="s">
        <v>3360</v>
      </c>
      <c r="B20" s="3">
        <f>COUNTIF('cleaned data'!X2:X3919,"=yes")-COUNTIFS('cleaned data'!AM2:AM3919,"=NA",'cleaned data'!X2:X3919,"=yes")</f>
        <v>19</v>
      </c>
      <c r="C20" s="3">
        <f>COUNTIFS('cleaned data'!AM2:AM3919,"=NA",'cleaned data'!X2:X3919,"=yes")</f>
        <v>92</v>
      </c>
      <c r="D20">
        <v>111</v>
      </c>
      <c r="E20">
        <f>B20/D20</f>
        <v>0.17117117117117117</v>
      </c>
      <c r="F20" s="5" t="s">
        <v>4490</v>
      </c>
      <c r="G20" s="29">
        <v>1</v>
      </c>
      <c r="I20" s="6" t="s">
        <v>3360</v>
      </c>
      <c r="J20" s="48">
        <f>D20*B23</f>
        <v>12.786984640258691</v>
      </c>
      <c r="K20" s="48">
        <f>C23*D20</f>
        <v>98.213015359741306</v>
      </c>
    </row>
    <row r="21" spans="1:11" ht="60">
      <c r="A21" s="6" t="s">
        <v>4509</v>
      </c>
      <c r="B21" s="3">
        <f>COUNTIF('cleaned data'!X2:X3919,"=no")-COUNTIFS('cleaned data'!AM2:AM3919,"=NA",'cleaned data'!X2:X3919,"=no")</f>
        <v>266</v>
      </c>
      <c r="C21" s="3">
        <f>COUNTIFS('cleaned data'!AM2:AM3919,"=NA",'cleaned data'!X2:X3919,"=no")</f>
        <v>2097</v>
      </c>
      <c r="D21">
        <v>2363</v>
      </c>
      <c r="E21">
        <f>B21/D21</f>
        <v>0.11256876851460008</v>
      </c>
      <c r="F21" s="38" t="s">
        <v>4491</v>
      </c>
      <c r="G21" s="38">
        <v>5.8761500000000001E-2</v>
      </c>
      <c r="I21" s="6" t="s">
        <v>4509</v>
      </c>
      <c r="J21" s="48">
        <f>B23*D21</f>
        <v>272.21301535974129</v>
      </c>
      <c r="K21" s="48">
        <f>C23*D21</f>
        <v>2090.7869846402587</v>
      </c>
    </row>
    <row r="22" spans="1:11">
      <c r="A22" s="1"/>
      <c r="B22">
        <v>285</v>
      </c>
      <c r="C22">
        <v>2189</v>
      </c>
      <c r="D22" s="1">
        <v>2474</v>
      </c>
    </row>
    <row r="23" spans="1:11">
      <c r="A23" s="1"/>
      <c r="B23" s="1">
        <f>B22/D22</f>
        <v>0.11519805982215037</v>
      </c>
      <c r="C23" s="1">
        <f>C22/D22</f>
        <v>0.88480194017784963</v>
      </c>
    </row>
    <row r="24" spans="1:11">
      <c r="A24" s="1"/>
      <c r="B24" s="1"/>
      <c r="C24" s="1"/>
    </row>
    <row r="25" spans="1:11">
      <c r="A25" s="1"/>
      <c r="B25" s="1"/>
      <c r="C25" s="1"/>
    </row>
    <row r="26" spans="1:11">
      <c r="A26" s="1"/>
      <c r="J26" s="1" t="s">
        <v>4492</v>
      </c>
    </row>
    <row r="27" spans="1:11">
      <c r="A27" s="5"/>
      <c r="B27" s="5" t="s">
        <v>4510</v>
      </c>
      <c r="C27" s="5" t="s">
        <v>4511</v>
      </c>
      <c r="F27" s="5" t="s">
        <v>4489</v>
      </c>
      <c r="G27" s="37">
        <v>3.5720000000000001</v>
      </c>
      <c r="I27" s="13"/>
      <c r="J27" s="14" t="s">
        <v>1</v>
      </c>
      <c r="K27" s="14" t="s">
        <v>2</v>
      </c>
    </row>
    <row r="28" spans="1:11" ht="45">
      <c r="A28" s="6" t="s">
        <v>3360</v>
      </c>
      <c r="B28" s="3">
        <f>COUNTIFS('cleaned data'!AM10:AM3927,"&gt;3",'cleaned data'!X10:X3927,"=yes")</f>
        <v>4</v>
      </c>
      <c r="C28" s="3"/>
      <c r="D28">
        <v>111</v>
      </c>
      <c r="E28">
        <f>B28/D28</f>
        <v>3.6036036036036036E-2</v>
      </c>
      <c r="F28" s="5" t="s">
        <v>4490</v>
      </c>
      <c r="G28" s="29">
        <v>1</v>
      </c>
      <c r="I28" s="6" t="s">
        <v>3360</v>
      </c>
      <c r="J28" s="48">
        <f>D28*B31</f>
        <v>12.786984640258691</v>
      </c>
      <c r="K28" s="48">
        <f>C31*D28</f>
        <v>98.213015359741306</v>
      </c>
    </row>
    <row r="29" spans="1:11" ht="60">
      <c r="A29" s="6" t="s">
        <v>4509</v>
      </c>
      <c r="B29" s="3"/>
      <c r="C29" s="3"/>
      <c r="D29">
        <v>2363</v>
      </c>
      <c r="E29">
        <f>B29/D29</f>
        <v>0</v>
      </c>
      <c r="F29" s="38" t="s">
        <v>4491</v>
      </c>
      <c r="G29" s="38">
        <v>5.8761500000000001E-2</v>
      </c>
      <c r="I29" s="6" t="s">
        <v>4509</v>
      </c>
      <c r="J29" s="48">
        <f>B31*D29</f>
        <v>272.21301535974129</v>
      </c>
      <c r="K29" s="48">
        <f>C31*D29</f>
        <v>2090.7869846402587</v>
      </c>
    </row>
    <row r="30" spans="1:11">
      <c r="A30" s="1"/>
      <c r="B30">
        <v>285</v>
      </c>
      <c r="C30">
        <v>2189</v>
      </c>
      <c r="D30" s="1">
        <v>2474</v>
      </c>
    </row>
    <row r="31" spans="1:11">
      <c r="A31" s="1"/>
      <c r="B31" s="1">
        <f>B30/D30</f>
        <v>0.11519805982215037</v>
      </c>
      <c r="C31" s="1">
        <f>C30/D30</f>
        <v>0.88480194017784963</v>
      </c>
    </row>
    <row r="32" spans="1:11">
      <c r="A32" s="1"/>
      <c r="B32" s="1"/>
      <c r="C32" s="1"/>
    </row>
    <row r="35" spans="1:11">
      <c r="A35" s="1"/>
      <c r="J35" s="1" t="s">
        <v>4492</v>
      </c>
    </row>
    <row r="36" spans="1:11">
      <c r="A36" s="5"/>
      <c r="B36" s="5" t="s">
        <v>46</v>
      </c>
      <c r="C36" s="5" t="s">
        <v>9789</v>
      </c>
      <c r="F36" s="5" t="s">
        <v>4489</v>
      </c>
      <c r="G36" s="37">
        <v>0.106</v>
      </c>
      <c r="I36" s="13"/>
      <c r="J36" s="14" t="s">
        <v>1</v>
      </c>
      <c r="K36" s="14" t="s">
        <v>2</v>
      </c>
    </row>
    <row r="37" spans="1:11" ht="45">
      <c r="A37" s="6" t="s">
        <v>3360</v>
      </c>
      <c r="B37" s="3">
        <f>COUNTIFS('cleaned data'!AN2:AN3919,"&gt;3",'cleaned data'!X2:X3919,"=yes")</f>
        <v>5</v>
      </c>
      <c r="C37" s="3">
        <f>D37-B37</f>
        <v>106</v>
      </c>
      <c r="D37">
        <v>111</v>
      </c>
      <c r="E37">
        <f>B37/D37</f>
        <v>4.5045045045045043E-2</v>
      </c>
      <c r="F37" s="5" t="s">
        <v>4490</v>
      </c>
      <c r="G37" s="29">
        <v>1</v>
      </c>
      <c r="I37" s="6" t="s">
        <v>3360</v>
      </c>
      <c r="J37" s="48">
        <f>D37*B40</f>
        <v>12.786984640258691</v>
      </c>
      <c r="K37" s="48">
        <f>D37*C40</f>
        <v>98.213015359741306</v>
      </c>
    </row>
    <row r="38" spans="1:11" ht="60">
      <c r="A38" s="6" t="s">
        <v>4509</v>
      </c>
      <c r="B38" s="3">
        <f>COUNTIFS('cleaned data'!AN2:AN3919,"&gt;3",'cleaned data'!X2:X3919,"=no")</f>
        <v>123</v>
      </c>
      <c r="C38" s="3">
        <f>D38-B38</f>
        <v>2240</v>
      </c>
      <c r="D38">
        <v>2363</v>
      </c>
      <c r="E38">
        <f>B38/D38</f>
        <v>5.2052475666525606E-2</v>
      </c>
      <c r="F38" s="38" t="s">
        <v>4491</v>
      </c>
      <c r="G38" s="38">
        <v>0.74</v>
      </c>
      <c r="I38" s="6" t="s">
        <v>4509</v>
      </c>
      <c r="J38" s="48">
        <f>D38*B40</f>
        <v>272.21301535974129</v>
      </c>
      <c r="K38" s="48">
        <f>D38*C40</f>
        <v>2090.7869846402587</v>
      </c>
    </row>
    <row r="39" spans="1:11">
      <c r="A39" s="1"/>
      <c r="B39">
        <v>285</v>
      </c>
      <c r="C39">
        <v>2189</v>
      </c>
      <c r="D39" s="1">
        <v>2474</v>
      </c>
    </row>
    <row r="40" spans="1:11">
      <c r="A40" s="1"/>
      <c r="B40" s="1">
        <f>B39/D39</f>
        <v>0.11519805982215037</v>
      </c>
      <c r="C40" s="1">
        <f>C39/D39</f>
        <v>0.88480194017784963</v>
      </c>
    </row>
  </sheetData>
  <pageMargins left="0.75" right="0.75" top="1" bottom="1" header="0.5" footer="0.5"/>
  <pageSetup paperSize="9" orientation="portrait" horizontalDpi="4294967292" verticalDpi="4294967292"/>
  <ignoredErrors>
    <ignoredError sqref="B4:C5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7"/>
  <sheetViews>
    <sheetView workbookViewId="0">
      <selection activeCell="E76" sqref="E76:F76"/>
    </sheetView>
  </sheetViews>
  <sheetFormatPr baseColWidth="10" defaultRowHeight="15" x14ac:dyDescent="0"/>
  <cols>
    <col min="3" max="10" width="10.83203125" style="60"/>
  </cols>
  <sheetData>
    <row r="1" spans="2:15">
      <c r="B1" s="2" t="s">
        <v>0</v>
      </c>
      <c r="C1" s="59"/>
      <c r="D1" s="59"/>
      <c r="E1" s="59"/>
      <c r="L1" s="43"/>
      <c r="M1" s="43"/>
      <c r="N1" s="43"/>
      <c r="O1" s="43"/>
    </row>
    <row r="2" spans="2:15">
      <c r="B2" s="1"/>
      <c r="L2" s="43"/>
      <c r="M2" s="43"/>
      <c r="N2" s="43"/>
      <c r="O2" s="43"/>
    </row>
    <row r="3" spans="2:15">
      <c r="B3" s="5"/>
      <c r="C3" s="61">
        <v>0</v>
      </c>
      <c r="D3" s="61">
        <v>1</v>
      </c>
      <c r="E3" s="61">
        <v>2</v>
      </c>
      <c r="F3" s="62">
        <v>3</v>
      </c>
      <c r="G3" s="62">
        <v>4</v>
      </c>
      <c r="H3" s="62">
        <v>5</v>
      </c>
      <c r="I3" s="62">
        <v>6</v>
      </c>
      <c r="J3" s="62">
        <v>7</v>
      </c>
      <c r="L3" s="54"/>
      <c r="M3" s="55"/>
      <c r="N3" s="43"/>
      <c r="O3" s="43"/>
    </row>
    <row r="4" spans="2:15">
      <c r="B4" s="5" t="s">
        <v>3</v>
      </c>
      <c r="C4" s="63">
        <f>COUNTIFS('cleaned data'!Q2:Q3919,"=indoors", 'cleaned data'!AM2:AM3919,"=NA")</f>
        <v>1929</v>
      </c>
      <c r="D4" s="63">
        <f>COUNTIFS('cleaned data'!Q2:Q3919,"=indoors", 'cleaned data'!AM2:AM3919,"=1")</f>
        <v>78</v>
      </c>
      <c r="E4" s="63">
        <f>COUNTIFS('cleaned data'!Q2:Q3919,"=indoors", 'cleaned data'!AM2:AM3919,"=2")</f>
        <v>70</v>
      </c>
      <c r="F4" s="63">
        <f>COUNTIFS('cleaned data'!Q2:Q3919,"=indoors", 'cleaned data'!AM2:AM3919,"=3")</f>
        <v>35</v>
      </c>
      <c r="G4" s="63">
        <f>COUNTIFS('cleaned data'!Q2:Q3919,"=indoors", 'cleaned data'!AM2:AM3919,"=4")</f>
        <v>41</v>
      </c>
      <c r="H4" s="63">
        <f>COUNTIFS('cleaned data'!Q2:Q3919,"=indoors", 'cleaned data'!AM2:AM3919,"=5")</f>
        <v>25</v>
      </c>
      <c r="I4" s="63">
        <f>COUNTIFS('cleaned data'!Q2:Q3919,"=indoors", 'cleaned data'!AM2:AM3919,"=6")</f>
        <v>10</v>
      </c>
      <c r="J4" s="67">
        <f>COUNTIFS('cleaned data'!Q2:Q3919,"=indoors", 'cleaned data'!AM2:AM3919,"=7")</f>
        <v>3</v>
      </c>
      <c r="L4" s="54"/>
      <c r="M4" s="43"/>
      <c r="N4" s="43"/>
      <c r="O4" s="43"/>
    </row>
    <row r="5" spans="2:15">
      <c r="B5" s="5" t="s">
        <v>4</v>
      </c>
      <c r="C5" s="63">
        <f>COUNTIFS('cleaned data'!Q2:Q3919,"=outdoors", 'cleaned data'!AM2:AM3919,"=NA")</f>
        <v>246</v>
      </c>
      <c r="D5" s="63">
        <f>COUNTIFS('cleaned data'!Q2:Q3919,"=outdoors", 'cleaned data'!AM2:AM3919,"=1")</f>
        <v>7</v>
      </c>
      <c r="E5" s="67">
        <f>COUNTIFS('cleaned data'!Q2:Q3919,"=outdoors", 'cleaned data'!AM2:AM3919,"=2")</f>
        <v>2</v>
      </c>
      <c r="F5" s="67">
        <f>COUNTIFS('cleaned data'!Q2:Q3919,"=outdoors", 'cleaned data'!AM2:AM3919,"=3")</f>
        <v>3</v>
      </c>
      <c r="G5" s="67">
        <f>COUNTIFS('cleaned data'!Q2:Q3919,"=outdoors", 'cleaned data'!AM2:AM3919,"=4")</f>
        <v>3</v>
      </c>
      <c r="H5" s="63">
        <f>COUNTIFS('cleaned data'!Q2:Q3919,"=outdoors", 'cleaned data'!AM2:AM3919,"=5")</f>
        <v>6</v>
      </c>
      <c r="I5" s="67">
        <f>COUNTIFS('cleaned data'!Q2:Q3919,"=outdoors", 'cleaned data'!AM2:AM3919,"=6")</f>
        <v>0</v>
      </c>
      <c r="J5" s="67">
        <f>COUNTIFS('cleaned data'!Q2:Q3919,"=outdoors", 'cleaned data'!AM2:AM3919,"=7")</f>
        <v>0</v>
      </c>
      <c r="L5" s="56"/>
      <c r="M5" s="57"/>
      <c r="N5" s="43"/>
      <c r="O5" s="43"/>
    </row>
    <row r="6" spans="2:15">
      <c r="B6" s="1"/>
      <c r="E6" s="64"/>
    </row>
    <row r="8" spans="2:15">
      <c r="B8" s="5"/>
      <c r="C8" s="65" t="s">
        <v>4496</v>
      </c>
      <c r="D8" s="66" t="s">
        <v>4497</v>
      </c>
      <c r="E8" s="66" t="s">
        <v>4498</v>
      </c>
      <c r="H8" s="5" t="s">
        <v>4489</v>
      </c>
      <c r="I8" s="37">
        <v>3.1269999999999998</v>
      </c>
      <c r="J8"/>
    </row>
    <row r="9" spans="2:15">
      <c r="B9" s="5" t="s">
        <v>3</v>
      </c>
      <c r="C9" s="63">
        <f>SUM(D4:E4)</f>
        <v>148</v>
      </c>
      <c r="D9" s="63">
        <f>SUM(F4:G4)</f>
        <v>76</v>
      </c>
      <c r="E9" s="63">
        <f>SUM(H4:J4)</f>
        <v>38</v>
      </c>
      <c r="F9" s="60">
        <f>SUM(C9:E9)</f>
        <v>262</v>
      </c>
      <c r="H9" s="5" t="s">
        <v>4490</v>
      </c>
      <c r="I9" s="29">
        <v>2</v>
      </c>
      <c r="J9"/>
    </row>
    <row r="10" spans="2:15">
      <c r="B10" s="5" t="s">
        <v>4</v>
      </c>
      <c r="C10" s="63">
        <f>SUM(D5:E5)</f>
        <v>9</v>
      </c>
      <c r="D10" s="63">
        <f>SUM(F5:G5)</f>
        <v>6</v>
      </c>
      <c r="E10" s="63">
        <f>SUM(H5:J5)</f>
        <v>6</v>
      </c>
      <c r="F10" s="60">
        <f>SUM(C10:E10)</f>
        <v>21</v>
      </c>
      <c r="H10" s="47" t="s">
        <v>4491</v>
      </c>
      <c r="I10" s="51">
        <v>0.20940188000000001</v>
      </c>
      <c r="J10"/>
    </row>
    <row r="11" spans="2:15">
      <c r="C11" s="60">
        <f>SUM(C9:C10)</f>
        <v>157</v>
      </c>
      <c r="D11" s="60">
        <f t="shared" ref="D11:E11" si="0">SUM(D9:D10)</f>
        <v>82</v>
      </c>
      <c r="E11" s="60">
        <f t="shared" si="0"/>
        <v>44</v>
      </c>
      <c r="F11" s="60">
        <f>SUM(F9:F10)</f>
        <v>283</v>
      </c>
      <c r="J11"/>
    </row>
    <row r="16" spans="2:15">
      <c r="B16" s="2" t="s">
        <v>7</v>
      </c>
      <c r="C16"/>
      <c r="D16"/>
    </row>
    <row r="18" spans="2:10">
      <c r="B18" s="5"/>
      <c r="C18" s="61">
        <v>0</v>
      </c>
      <c r="D18" s="61">
        <v>1</v>
      </c>
      <c r="E18" s="61">
        <v>2</v>
      </c>
      <c r="F18" s="62">
        <v>3</v>
      </c>
      <c r="G18" s="62">
        <v>4</v>
      </c>
      <c r="H18" s="62">
        <v>5</v>
      </c>
      <c r="I18" s="62">
        <v>6</v>
      </c>
      <c r="J18" s="62">
        <v>7</v>
      </c>
    </row>
    <row r="19" spans="2:10">
      <c r="B19" s="5" t="s">
        <v>8</v>
      </c>
      <c r="C19" s="67">
        <f>COUNTIFS('cleaned data'!T2:T3919,"=yes",'cleaned data'!AM2:AM3919,"=NA")</f>
        <v>596</v>
      </c>
      <c r="D19" s="63">
        <f>COUNTIFS('cleaned data'!T2:T3919,"=yes",'cleaned data'!AM2:AM3919,"=1")</f>
        <v>24</v>
      </c>
      <c r="E19" s="63">
        <f>COUNTIFS('cleaned data'!T2:T3919,"=yes",'cleaned data'!AM2:AM3919,"=2")</f>
        <v>25</v>
      </c>
      <c r="F19" s="63">
        <f>COUNTIFS('cleaned data'!T2:T3919,"=yes",'cleaned data'!AM2:AM3919,"=3")</f>
        <v>10</v>
      </c>
      <c r="G19" s="63">
        <f>COUNTIFS('cleaned data'!T2:T3919,"=yes",'cleaned data'!AM2:AM3919,"=4")</f>
        <v>9</v>
      </c>
      <c r="H19" s="67">
        <f>COUNTIFS('cleaned data'!T2:T3919,"=yes",'cleaned data'!AM2:AM3919,"=5")</f>
        <v>3</v>
      </c>
      <c r="I19" s="67">
        <f>COUNTIFS('cleaned data'!T2:T3919,"=yes",'cleaned data'!AM2:AM3919,"=6")</f>
        <v>2</v>
      </c>
      <c r="J19" s="67">
        <f>COUNTIFS('cleaned data'!T2:T3919,"=yes",'cleaned data'!AM2:AM3919,"=7")</f>
        <v>0</v>
      </c>
    </row>
    <row r="20" spans="2:10">
      <c r="B20" s="5" t="s">
        <v>9</v>
      </c>
      <c r="C20" s="67">
        <f>COUNTIFS('cleaned data'!T2:T3919,"=no",'cleaned data'!AM2:AM3919,"=NA")</f>
        <v>1594</v>
      </c>
      <c r="D20" s="63">
        <f>COUNTIFS('cleaned data'!T2:T3919,"=no",'cleaned data'!AM2:AM3919,"=1")</f>
        <v>62</v>
      </c>
      <c r="E20" s="63">
        <f>COUNTIFS('cleaned data'!T2:T3919,"=no",'cleaned data'!AM2:AM3919,"=2")</f>
        <v>47</v>
      </c>
      <c r="F20" s="63">
        <f>COUNTIFS('cleaned data'!T2:T3919,"=no",'cleaned data'!AM2:AM3919,"=3")</f>
        <v>28</v>
      </c>
      <c r="G20" s="63">
        <f>COUNTIFS('cleaned data'!T2:T3919,"=no",'cleaned data'!AM2:AM3919,"=4")</f>
        <v>35</v>
      </c>
      <c r="H20" s="63">
        <f>COUNTIFS('cleaned data'!T2:T3919,"=no",'cleaned data'!AM2:AM3919,"=5")</f>
        <v>29</v>
      </c>
      <c r="I20" s="63">
        <f>COUNTIFS('cleaned data'!T2:T3919,"=no",'cleaned data'!AM2:AM3919,"=6")</f>
        <v>8</v>
      </c>
      <c r="J20" s="67">
        <f>COUNTIFS('cleaned data'!T2:T3919,"=no",'cleaned data'!AM2:AM3919,"=7")</f>
        <v>3</v>
      </c>
    </row>
    <row r="23" spans="2:10">
      <c r="B23" s="5"/>
      <c r="C23" s="65" t="s">
        <v>4496</v>
      </c>
      <c r="D23" s="66" t="s">
        <v>4497</v>
      </c>
      <c r="E23" s="66" t="s">
        <v>4498</v>
      </c>
      <c r="H23" s="5" t="s">
        <v>4489</v>
      </c>
      <c r="I23" s="37">
        <v>3.1269999999999998</v>
      </c>
    </row>
    <row r="24" spans="2:10">
      <c r="B24" s="5" t="s">
        <v>3</v>
      </c>
      <c r="C24" s="63">
        <f>SUM(D4:E4)</f>
        <v>148</v>
      </c>
      <c r="D24" s="63">
        <f>SUM(F4:G4)</f>
        <v>76</v>
      </c>
      <c r="E24" s="63">
        <f>SUM(H4:J4)</f>
        <v>38</v>
      </c>
      <c r="F24" s="60">
        <f>SUM(C24:E24)</f>
        <v>262</v>
      </c>
      <c r="H24" s="5" t="s">
        <v>4490</v>
      </c>
      <c r="I24" s="29">
        <v>2</v>
      </c>
    </row>
    <row r="25" spans="2:10">
      <c r="B25" s="5" t="s">
        <v>4</v>
      </c>
      <c r="C25" s="63">
        <f>SUM(D5:E5)</f>
        <v>9</v>
      </c>
      <c r="D25" s="63">
        <f>SUM(F5:G5)</f>
        <v>6</v>
      </c>
      <c r="E25" s="63">
        <f>SUM(H5:J5)</f>
        <v>6</v>
      </c>
      <c r="F25" s="60">
        <f>SUM(C25:E25)</f>
        <v>21</v>
      </c>
      <c r="H25" s="47" t="s">
        <v>4491</v>
      </c>
      <c r="I25" s="51">
        <v>0.20940188000000001</v>
      </c>
    </row>
    <row r="26" spans="2:10">
      <c r="C26" s="60">
        <f>SUM(C24:C25)</f>
        <v>157</v>
      </c>
      <c r="D26" s="60">
        <f t="shared" ref="D26:E26" si="1">SUM(D24:D25)</f>
        <v>82</v>
      </c>
      <c r="E26" s="60">
        <f t="shared" si="1"/>
        <v>44</v>
      </c>
      <c r="F26" s="60">
        <f>SUM(F24:F25)</f>
        <v>283</v>
      </c>
    </row>
    <row r="30" spans="2:10">
      <c r="B30" s="2" t="s">
        <v>10</v>
      </c>
      <c r="C30"/>
      <c r="D30"/>
      <c r="E30"/>
    </row>
    <row r="32" spans="2:10">
      <c r="B32" s="5"/>
      <c r="C32" s="61">
        <v>0</v>
      </c>
      <c r="D32" s="61">
        <v>1</v>
      </c>
      <c r="E32" s="61">
        <v>2</v>
      </c>
      <c r="F32" s="62">
        <v>3</v>
      </c>
      <c r="G32" s="62">
        <v>4</v>
      </c>
      <c r="H32" s="62">
        <v>5</v>
      </c>
      <c r="I32" s="62">
        <v>6</v>
      </c>
      <c r="J32" s="62">
        <v>7</v>
      </c>
    </row>
    <row r="33" spans="2:10" ht="30">
      <c r="B33" s="6" t="s">
        <v>4500</v>
      </c>
      <c r="C33" s="67">
        <f>COUNTIFS('cleaned data'!T2:T3919,"=yes",'cleaned data'!U2:U3919,"=yes", 'cleaned data'!AM2:AM3919,"=NA")</f>
        <v>333</v>
      </c>
      <c r="D33" s="63">
        <f>COUNTIFS('cleaned data'!T2:T3919,"=yes",'cleaned data'!U2:U3919,"=yes", 'cleaned data'!AM2:AM3919,"=1")</f>
        <v>17</v>
      </c>
      <c r="E33" s="63">
        <f>COUNTIFS('cleaned data'!T2:T3919,"=yes",'cleaned data'!U2:U3919,"=yes", 'cleaned data'!AM2:AM3919,"=2")</f>
        <v>17</v>
      </c>
      <c r="F33" s="63">
        <f>COUNTIFS('cleaned data'!T2:T3919,"=yes",'cleaned data'!U2:U3919,"=yes", 'cleaned data'!AM2:AM3919,"=3")</f>
        <v>9</v>
      </c>
      <c r="G33" s="63">
        <f>COUNTIFS('cleaned data'!T2:T3919,"=yes",'cleaned data'!U2:U3919,"=yes", 'cleaned data'!AM2:AM3919,"=4")</f>
        <v>7</v>
      </c>
      <c r="H33" s="67">
        <f>COUNTIFS('cleaned data'!T2:T3919,"=yes",'cleaned data'!U2:U3919,"=yes", 'cleaned data'!AM2:AM3919,"=5")</f>
        <v>3</v>
      </c>
      <c r="I33" s="67">
        <f>COUNTIFS('cleaned data'!T2:T3919,"=yes",'cleaned data'!U2:U3919,"=yes", 'cleaned data'!AM2:AM3919,"=6")</f>
        <v>1</v>
      </c>
      <c r="J33" s="67">
        <f>COUNTIFS('cleaned data'!T2:T3919,"=yes",'cleaned data'!U2:U3919,"=yes", 'cleaned data'!AM2:AM3919,"=7")</f>
        <v>0</v>
      </c>
    </row>
    <row r="34" spans="2:10" ht="30">
      <c r="B34" s="6" t="s">
        <v>11</v>
      </c>
      <c r="C34" s="67">
        <f>COUNTIFS('cleaned data'!T2:T3919,"=yes",'cleaned data'!U2:U3919,"=no", 'cleaned data'!AM2:AM3919,"=NA")</f>
        <v>263</v>
      </c>
      <c r="D34" s="63">
        <f>COUNTIFS('cleaned data'!T2:T3919,"=yes",'cleaned data'!U2:U3919,"=no", 'cleaned data'!AM2:AM3919,"=1")</f>
        <v>7</v>
      </c>
      <c r="E34" s="63">
        <f>COUNTIFS('cleaned data'!T2:T3919,"=yes",'cleaned data'!U2:U3919,"=no", 'cleaned data'!AM2:AM3919,"=2")</f>
        <v>8</v>
      </c>
      <c r="F34" s="67">
        <f>COUNTIFS('cleaned data'!T2:T3919,"=yes",'cleaned data'!U2:U3919,"=no", 'cleaned data'!AM2:AM3919,"=3")</f>
        <v>1</v>
      </c>
      <c r="G34" s="67">
        <f>COUNTIFS('cleaned data'!T2:T3919,"=yes",'cleaned data'!U2:U3919,"=no", 'cleaned data'!AM2:AM3919,"=4")</f>
        <v>2</v>
      </c>
      <c r="H34" s="67">
        <f>COUNTIFS('cleaned data'!T2:T3919,"=yes",'cleaned data'!U2:U3919,"=no", 'cleaned data'!AM2:AM3919,"=5")</f>
        <v>0</v>
      </c>
      <c r="I34" s="67">
        <f>COUNTIFS('cleaned data'!T2:T3919,"=yes",'cleaned data'!U2:U3919,"=no", 'cleaned data'!AM2:AM3919,"=6")</f>
        <v>1</v>
      </c>
      <c r="J34" s="67">
        <f>COUNTIFS('cleaned data'!T2:T3919,"=yes",'cleaned data'!U2:U3919,"=no", 'cleaned data'!AM2:AM3919,"=7")</f>
        <v>0</v>
      </c>
    </row>
    <row r="35" spans="2:10">
      <c r="B35" s="39" t="s">
        <v>4499</v>
      </c>
      <c r="C35" s="67">
        <f>COUNTIFS('cleaned data'!T2:T3919,"=no", 'cleaned data'!AM2:AM3919,"=NA")</f>
        <v>1594</v>
      </c>
      <c r="D35" s="63">
        <f>COUNTIFS('cleaned data'!T2:T3919,"=no", 'cleaned data'!AM2:AM3919,"=1")</f>
        <v>62</v>
      </c>
      <c r="E35" s="63">
        <f>COUNTIFS('cleaned data'!T2:T3919,"=no", 'cleaned data'!AM2:AM3919,"=2")</f>
        <v>47</v>
      </c>
      <c r="F35" s="63">
        <f>COUNTIFS('cleaned data'!T2:T3919,"=no", 'cleaned data'!AM2:AM3919,"=3")</f>
        <v>28</v>
      </c>
      <c r="G35" s="63">
        <f>COUNTIFS('cleaned data'!T2:T3919,"=no", 'cleaned data'!AM2:AM3919,"=4")</f>
        <v>35</v>
      </c>
      <c r="H35" s="63">
        <f>COUNTIFS('cleaned data'!T2:T3919,"=no", 'cleaned data'!AM2:AM3919,"=5")</f>
        <v>29</v>
      </c>
      <c r="I35" s="63">
        <f>COUNTIFS('cleaned data'!T2:T3919,"=no", 'cleaned data'!AM2:AM3919,"=6")</f>
        <v>8</v>
      </c>
      <c r="J35" s="67">
        <f>COUNTIFS('cleaned data'!T2:T3919,"=no", 'cleaned data'!AM2:AM3919,"=7")</f>
        <v>3</v>
      </c>
    </row>
    <row r="38" spans="2:10">
      <c r="B38" s="5"/>
      <c r="C38" s="65" t="s">
        <v>4496</v>
      </c>
      <c r="D38" s="66" t="s">
        <v>4497</v>
      </c>
      <c r="E38" s="66" t="s">
        <v>4498</v>
      </c>
      <c r="H38" s="54"/>
      <c r="I38" s="55"/>
      <c r="J38" s="69"/>
    </row>
    <row r="39" spans="2:10" ht="30">
      <c r="B39" s="6" t="s">
        <v>4500</v>
      </c>
      <c r="C39" s="63">
        <f>SUM(D33:E33)</f>
        <v>34</v>
      </c>
      <c r="D39" s="63">
        <f>SUM(F33:G33)</f>
        <v>16</v>
      </c>
      <c r="E39" s="67">
        <f>SUM(H33:J33)</f>
        <v>4</v>
      </c>
      <c r="H39" s="54"/>
      <c r="I39" s="43"/>
      <c r="J39" s="69"/>
    </row>
    <row r="40" spans="2:10" ht="30">
      <c r="B40" s="6" t="s">
        <v>11</v>
      </c>
      <c r="C40" s="63">
        <f>SUM(D34:E34)</f>
        <v>15</v>
      </c>
      <c r="D40" s="67">
        <f>SUM(F34:G34)</f>
        <v>3</v>
      </c>
      <c r="E40" s="67">
        <f>SUM(H34:J34)</f>
        <v>1</v>
      </c>
      <c r="H40" s="56"/>
      <c r="I40" s="57"/>
      <c r="J40" s="69"/>
    </row>
    <row r="41" spans="2:10">
      <c r="B41" s="39" t="s">
        <v>4499</v>
      </c>
      <c r="C41" s="68">
        <f>SUM(D35:E35)</f>
        <v>109</v>
      </c>
      <c r="D41" s="68">
        <f>SUM(F35:G35)</f>
        <v>63</v>
      </c>
      <c r="E41" s="68">
        <f>SUM(H35:J35)</f>
        <v>40</v>
      </c>
    </row>
    <row r="46" spans="2:10">
      <c r="B46" s="2" t="s">
        <v>4501</v>
      </c>
      <c r="C46"/>
      <c r="D46"/>
      <c r="E46"/>
    </row>
    <row r="48" spans="2:10">
      <c r="B48" s="5"/>
      <c r="C48" s="61">
        <v>0</v>
      </c>
      <c r="D48" s="61">
        <v>1</v>
      </c>
      <c r="E48" s="61">
        <v>2</v>
      </c>
      <c r="F48" s="62">
        <v>3</v>
      </c>
      <c r="G48" s="62">
        <v>4</v>
      </c>
      <c r="H48" s="62">
        <v>5</v>
      </c>
      <c r="I48" s="62">
        <v>6</v>
      </c>
      <c r="J48" s="62">
        <v>7</v>
      </c>
    </row>
    <row r="49" spans="2:10" ht="30">
      <c r="B49" s="6" t="s">
        <v>4500</v>
      </c>
      <c r="C49" s="67">
        <f>COUNTIFS('cleaned data'!T18:T3933,"=yes",'cleaned data'!U18:U3933,"=yes", 'cleaned data'!AM18:AM3933,"=NA")</f>
        <v>332</v>
      </c>
      <c r="D49" s="63">
        <f>COUNTIFS('cleaned data'!T18:T3933,"=yes",'cleaned data'!U18:U3933,"=yes", 'cleaned data'!AM18:AM3933,"=1")</f>
        <v>17</v>
      </c>
      <c r="E49" s="63">
        <f>COUNTIFS('cleaned data'!T18:T3933,"=yes",'cleaned data'!U18:U3933,"=yes", 'cleaned data'!AM18:AM3933,"=2")</f>
        <v>17</v>
      </c>
      <c r="F49" s="63">
        <f>COUNTIFS('cleaned data'!T18:T3933,"=yes",'cleaned data'!U18:U3933,"=yes", 'cleaned data'!AM18:AM3933,"=3")</f>
        <v>9</v>
      </c>
      <c r="G49" s="63">
        <f>COUNTIFS('cleaned data'!T18:T3933,"=yes",'cleaned data'!U18:U3933,"=yes", 'cleaned data'!AM18:AM3933,"=4")</f>
        <v>7</v>
      </c>
      <c r="H49" s="67">
        <f>COUNTIFS('cleaned data'!T18:T3933,"=yes",'cleaned data'!U18:U3933,"=yes", 'cleaned data'!AM18:AM3933,"=5")</f>
        <v>3</v>
      </c>
      <c r="I49" s="67">
        <f>COUNTIFS('cleaned data'!T18:T3933,"=yes",'cleaned data'!U18:U3933,"=yes", 'cleaned data'!AM18:AM3933,"=6")</f>
        <v>1</v>
      </c>
      <c r="J49" s="67">
        <f>COUNTIFS('cleaned data'!T18:T3933,"=yes",'cleaned data'!U18:U3933,"=yes", 'cleaned data'!AM18:AM3933,"=7")</f>
        <v>0</v>
      </c>
    </row>
    <row r="50" spans="2:10" ht="45">
      <c r="B50" s="6" t="s">
        <v>4502</v>
      </c>
      <c r="C50" s="67">
        <f>SUM(C34:C35)</f>
        <v>1857</v>
      </c>
      <c r="D50" s="63">
        <f t="shared" ref="D50:J50" si="2">SUM(D34:D35)</f>
        <v>69</v>
      </c>
      <c r="E50" s="63">
        <f t="shared" si="2"/>
        <v>55</v>
      </c>
      <c r="F50" s="63">
        <f t="shared" si="2"/>
        <v>29</v>
      </c>
      <c r="G50" s="63">
        <f t="shared" si="2"/>
        <v>37</v>
      </c>
      <c r="H50" s="63">
        <f t="shared" si="2"/>
        <v>29</v>
      </c>
      <c r="I50" s="63">
        <f t="shared" si="2"/>
        <v>9</v>
      </c>
      <c r="J50" s="67">
        <f t="shared" si="2"/>
        <v>3</v>
      </c>
    </row>
    <row r="53" spans="2:10">
      <c r="B53" s="5"/>
      <c r="C53" s="65" t="s">
        <v>4496</v>
      </c>
      <c r="D53" s="66" t="s">
        <v>4497</v>
      </c>
      <c r="E53" s="66" t="s">
        <v>4498</v>
      </c>
      <c r="H53" s="54"/>
      <c r="I53" s="55"/>
      <c r="J53" s="69"/>
    </row>
    <row r="54" spans="2:10" ht="30">
      <c r="B54" s="6" t="s">
        <v>4500</v>
      </c>
      <c r="C54" s="63">
        <f>SUM(D49:E49)</f>
        <v>34</v>
      </c>
      <c r="D54" s="63">
        <f>SUM(F49:G49)</f>
        <v>16</v>
      </c>
      <c r="E54" s="67">
        <f>SUM(H49:J49)</f>
        <v>4</v>
      </c>
      <c r="H54" s="54"/>
      <c r="I54" s="43"/>
      <c r="J54" s="69"/>
    </row>
    <row r="55" spans="2:10" ht="45">
      <c r="B55" s="6" t="s">
        <v>4503</v>
      </c>
      <c r="C55" s="63">
        <f>SUM(D50:E50)</f>
        <v>124</v>
      </c>
      <c r="D55" s="63">
        <f>SUM(F50:G50)</f>
        <v>66</v>
      </c>
      <c r="E55" s="63">
        <f>SUM(H50:J50)</f>
        <v>41</v>
      </c>
      <c r="H55" s="56"/>
      <c r="I55" s="57"/>
      <c r="J55" s="69"/>
    </row>
    <row r="59" spans="2:10">
      <c r="B59" s="2" t="s">
        <v>4424</v>
      </c>
    </row>
    <row r="61" spans="2:10">
      <c r="B61" s="5"/>
      <c r="C61" s="61">
        <v>0</v>
      </c>
      <c r="D61" s="61">
        <v>1</v>
      </c>
      <c r="E61" s="61">
        <v>2</v>
      </c>
      <c r="F61" s="62">
        <v>3</v>
      </c>
      <c r="G61" s="62">
        <v>4</v>
      </c>
      <c r="H61" s="62">
        <v>5</v>
      </c>
      <c r="I61" s="62">
        <v>6</v>
      </c>
      <c r="J61" s="62">
        <v>7</v>
      </c>
    </row>
    <row r="62" spans="2:10" ht="33" customHeight="1">
      <c r="B62" s="6" t="s">
        <v>4425</v>
      </c>
      <c r="C62" s="67">
        <f>COUNTIFS('cleaned data'!V2:V3919,"=yes", 'cleaned data'!AM2:AM3919,"=NA")</f>
        <v>439</v>
      </c>
      <c r="D62" s="63">
        <f>COUNTIFS('cleaned data'!V2:V3919,"=yes", 'cleaned data'!AM2:AM3919,"=1")</f>
        <v>24</v>
      </c>
      <c r="E62" s="63">
        <f>COUNTIFS('cleaned data'!V2:V3919,"=yes", 'cleaned data'!AM2:AM3919,"=2")</f>
        <v>21</v>
      </c>
      <c r="F62" s="63">
        <f>COUNTIFS('cleaned data'!V2:V3919,"=yes", 'cleaned data'!AM2:AM3919,"=3")</f>
        <v>10</v>
      </c>
      <c r="G62" s="63">
        <f>COUNTIFS('cleaned data'!V2:V3919,"=yes", 'cleaned data'!AM2:AM3919,"=4")</f>
        <v>5</v>
      </c>
      <c r="H62" s="67">
        <f>COUNTIFS('cleaned data'!V2:V3919,"=yes", 'cleaned data'!AM2:AM3919,"=5")</f>
        <v>2</v>
      </c>
      <c r="I62" s="67">
        <f>COUNTIFS('cleaned data'!V2:V3919,"=yes", 'cleaned data'!AM2:AM3919,"=6")</f>
        <v>1</v>
      </c>
      <c r="J62" s="67">
        <f>COUNTIFS('cleaned data'!V2:V3919,"=yes", 'cleaned data'!AM2:AM3919,"=7")</f>
        <v>1</v>
      </c>
    </row>
    <row r="63" spans="2:10" ht="43" customHeight="1">
      <c r="B63" s="6" t="s">
        <v>4426</v>
      </c>
      <c r="C63" s="67">
        <f>COUNTIFS('cleaned data'!V2:V3919,"=no", 'cleaned data'!AM2:AM3919,"=NA")</f>
        <v>1751</v>
      </c>
      <c r="D63" s="63">
        <f>COUNTIFS('cleaned data'!V2:V3919,"=no", 'cleaned data'!AM2:AM3919,"=1")</f>
        <v>62</v>
      </c>
      <c r="E63" s="63">
        <f>COUNTIFS('cleaned data'!V2:V3919,"=no", 'cleaned data'!AM2:AM3919,"=2")</f>
        <v>51</v>
      </c>
      <c r="F63" s="63">
        <f>COUNTIFS('cleaned data'!V2:V3919,"=no", 'cleaned data'!AM2:AM3919,"=3")</f>
        <v>28</v>
      </c>
      <c r="G63" s="63">
        <f>COUNTIFS('cleaned data'!V2:V3919,"=no", 'cleaned data'!AM2:AM3919,"=4")</f>
        <v>39</v>
      </c>
      <c r="H63" s="63">
        <f>COUNTIFS('cleaned data'!V2:V3919,"=no", 'cleaned data'!AM2:AM3919,"=5")</f>
        <v>30</v>
      </c>
      <c r="I63" s="63">
        <f>COUNTIFS('cleaned data'!V2:V3919,"=no", 'cleaned data'!AM2:AM3919,"=6")</f>
        <v>9</v>
      </c>
      <c r="J63" s="67">
        <f>COUNTIFS('cleaned data'!V2:V3919,"=no", 'cleaned data'!AM2:AM3919,"=7")</f>
        <v>2</v>
      </c>
    </row>
    <row r="66" spans="2:10">
      <c r="B66" s="5"/>
      <c r="C66" s="65" t="s">
        <v>4496</v>
      </c>
      <c r="D66" s="66" t="s">
        <v>4497</v>
      </c>
      <c r="E66" s="66" t="s">
        <v>4498</v>
      </c>
    </row>
    <row r="67" spans="2:10" ht="30">
      <c r="B67" s="6" t="s">
        <v>4500</v>
      </c>
      <c r="C67" s="63">
        <f>SUM(D62:E62)</f>
        <v>45</v>
      </c>
      <c r="D67" s="63">
        <f>SUM(F62:G62)</f>
        <v>15</v>
      </c>
      <c r="E67" s="67">
        <f>SUM(H62:J62)</f>
        <v>4</v>
      </c>
    </row>
    <row r="68" spans="2:10" ht="45">
      <c r="B68" s="6" t="s">
        <v>4503</v>
      </c>
      <c r="C68" s="63">
        <f>SUM(D63:E63)</f>
        <v>113</v>
      </c>
      <c r="D68" s="63">
        <f>SUM(F63:G63)</f>
        <v>67</v>
      </c>
      <c r="E68" s="63">
        <f>SUM(H63:J63)</f>
        <v>41</v>
      </c>
    </row>
    <row r="73" spans="2:10">
      <c r="B73" s="2" t="s">
        <v>4427</v>
      </c>
    </row>
    <row r="75" spans="2:10">
      <c r="B75" s="5"/>
      <c r="C75" s="61">
        <v>0</v>
      </c>
      <c r="D75" s="61">
        <v>1</v>
      </c>
      <c r="E75" s="61">
        <v>2</v>
      </c>
      <c r="F75" s="62">
        <v>3</v>
      </c>
      <c r="G75" s="62">
        <v>4</v>
      </c>
      <c r="H75" s="62">
        <v>5</v>
      </c>
      <c r="I75" s="62">
        <v>6</v>
      </c>
      <c r="J75" s="62">
        <v>7</v>
      </c>
    </row>
    <row r="76" spans="2:10" ht="45">
      <c r="B76" s="6" t="s">
        <v>4428</v>
      </c>
      <c r="C76" s="63">
        <f>COUNTIFS('cleaned data'!X2:X3919,"=yes", 'cleaned data'!AM2:AM3919,"=NA")</f>
        <v>92</v>
      </c>
      <c r="D76" s="67">
        <f>COUNTIFS('cleaned data'!X2:X3919,"=yes", 'cleaned data'!AM2:AM3919,"=1")</f>
        <v>3</v>
      </c>
      <c r="E76" s="63">
        <f>COUNTIFS('cleaned data'!X2:X3919,"=yes", 'cleaned data'!AM2:AM3919,"=2")</f>
        <v>10</v>
      </c>
      <c r="F76" s="63">
        <f>COUNTIFS('cleaned data'!Y2:Y3919,"=yes", 'cleaned data'!AN2:AN3919,"=2")</f>
        <v>0</v>
      </c>
      <c r="G76" s="63"/>
      <c r="H76" s="63"/>
      <c r="I76" s="63"/>
      <c r="J76" s="63"/>
    </row>
    <row r="77" spans="2:10" ht="60">
      <c r="B77" s="6" t="s">
        <v>4429</v>
      </c>
      <c r="C77" s="63"/>
      <c r="D77" s="63"/>
      <c r="E77" s="63"/>
      <c r="F77" s="63"/>
      <c r="G77" s="63"/>
      <c r="H77" s="63"/>
      <c r="I77" s="63"/>
      <c r="J77" s="63"/>
    </row>
  </sheetData>
  <pageMargins left="0.75" right="0.75" top="1" bottom="1" header="0.5" footer="0.5"/>
  <pageSetup paperSize="9" orientation="portrait" horizontalDpi="4294967292" verticalDpi="4294967292"/>
  <ignoredErrors>
    <ignoredError sqref="C4:J5 D20:J20 D35:J35 D63:J63 D19:J19 D62:J62 D33:J33 D34:J34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6"/>
  <sheetViews>
    <sheetView workbookViewId="0">
      <selection activeCell="D15" sqref="D15"/>
    </sheetView>
  </sheetViews>
  <sheetFormatPr baseColWidth="10" defaultRowHeight="15" x14ac:dyDescent="0"/>
  <cols>
    <col min="1" max="1" width="5.5" customWidth="1"/>
    <col min="5" max="5" width="14" customWidth="1"/>
  </cols>
  <sheetData>
    <row r="1" spans="2:7">
      <c r="B1" s="20" t="s">
        <v>4465</v>
      </c>
      <c r="C1" s="20" t="s">
        <v>4466</v>
      </c>
      <c r="D1" s="20" t="s">
        <v>4467</v>
      </c>
      <c r="E1" s="20" t="s">
        <v>4468</v>
      </c>
    </row>
    <row r="2" spans="2:7" ht="75">
      <c r="B2" s="19" t="s">
        <v>4462</v>
      </c>
      <c r="C2" s="19" t="s">
        <v>4463</v>
      </c>
      <c r="D2" s="19" t="s">
        <v>4464</v>
      </c>
      <c r="E2" s="19" t="s">
        <v>1</v>
      </c>
      <c r="F2" s="19" t="s">
        <v>3</v>
      </c>
      <c r="G2" s="19" t="s">
        <v>4</v>
      </c>
    </row>
    <row r="3" spans="2:7">
      <c r="B3" s="21">
        <v>0</v>
      </c>
      <c r="C3" s="21">
        <v>0</v>
      </c>
      <c r="D3" s="21">
        <v>0</v>
      </c>
      <c r="E3" s="21">
        <v>1</v>
      </c>
      <c r="F3" s="21">
        <v>0</v>
      </c>
      <c r="G3" s="21">
        <v>0</v>
      </c>
    </row>
    <row r="4" spans="2:7">
      <c r="B4">
        <v>0</v>
      </c>
      <c r="C4">
        <v>0</v>
      </c>
      <c r="D4">
        <v>1</v>
      </c>
      <c r="E4">
        <v>0</v>
      </c>
      <c r="F4">
        <v>0</v>
      </c>
      <c r="G4">
        <v>0</v>
      </c>
    </row>
    <row r="5" spans="2:7">
      <c r="B5" s="21">
        <v>0</v>
      </c>
      <c r="C5" s="21">
        <v>0</v>
      </c>
      <c r="D5" s="21">
        <v>1</v>
      </c>
      <c r="E5" s="21">
        <v>1</v>
      </c>
      <c r="F5" s="21">
        <v>0</v>
      </c>
      <c r="G5" s="21">
        <v>0</v>
      </c>
    </row>
    <row r="6" spans="2:7">
      <c r="B6">
        <v>0</v>
      </c>
      <c r="C6">
        <v>1</v>
      </c>
      <c r="D6">
        <v>0</v>
      </c>
      <c r="E6">
        <v>0</v>
      </c>
      <c r="F6">
        <v>0</v>
      </c>
      <c r="G6">
        <v>0</v>
      </c>
    </row>
    <row r="7" spans="2:7">
      <c r="B7" s="21">
        <v>0</v>
      </c>
      <c r="C7" s="21">
        <v>1</v>
      </c>
      <c r="D7" s="21">
        <v>0</v>
      </c>
      <c r="E7" s="21">
        <v>1</v>
      </c>
      <c r="F7" s="21">
        <v>0</v>
      </c>
      <c r="G7" s="21">
        <v>0</v>
      </c>
    </row>
    <row r="8" spans="2:7">
      <c r="B8" s="1">
        <v>0</v>
      </c>
      <c r="C8" s="1">
        <v>1</v>
      </c>
      <c r="D8" s="1">
        <v>1</v>
      </c>
      <c r="E8" s="1">
        <v>0</v>
      </c>
      <c r="F8" s="1">
        <v>64</v>
      </c>
      <c r="G8" s="1">
        <v>4</v>
      </c>
    </row>
    <row r="9" spans="2:7">
      <c r="B9" s="21">
        <v>0</v>
      </c>
      <c r="C9" s="21">
        <v>1</v>
      </c>
      <c r="D9" s="21">
        <v>1</v>
      </c>
      <c r="E9" s="21">
        <v>1</v>
      </c>
      <c r="F9" s="21">
        <v>0</v>
      </c>
      <c r="G9" s="21">
        <v>0</v>
      </c>
    </row>
    <row r="10" spans="2:7">
      <c r="B10" s="22">
        <v>1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</row>
    <row r="11" spans="2:7">
      <c r="B11" s="21">
        <v>1</v>
      </c>
      <c r="C11" s="21">
        <v>0</v>
      </c>
      <c r="D11" s="21">
        <v>0</v>
      </c>
      <c r="E11" s="21">
        <v>1</v>
      </c>
      <c r="F11" s="21">
        <v>0</v>
      </c>
      <c r="G11" s="21">
        <v>0</v>
      </c>
    </row>
    <row r="12" spans="2:7">
      <c r="B12" s="1">
        <v>1</v>
      </c>
      <c r="C12" s="1">
        <v>0</v>
      </c>
      <c r="D12" s="1">
        <v>1</v>
      </c>
      <c r="E12" s="1">
        <v>0</v>
      </c>
      <c r="F12" s="1">
        <v>108</v>
      </c>
      <c r="G12" s="1">
        <v>11</v>
      </c>
    </row>
    <row r="13" spans="2:7">
      <c r="B13" s="21">
        <v>1</v>
      </c>
      <c r="C13" s="21">
        <v>0</v>
      </c>
      <c r="D13" s="21">
        <v>1</v>
      </c>
      <c r="E13" s="21">
        <v>1</v>
      </c>
      <c r="F13" s="21">
        <v>0</v>
      </c>
      <c r="G13" s="21">
        <v>0</v>
      </c>
    </row>
    <row r="14" spans="2:7">
      <c r="B14" s="1">
        <v>1</v>
      </c>
      <c r="C14" s="1">
        <v>1</v>
      </c>
      <c r="D14" s="1">
        <v>0</v>
      </c>
      <c r="E14" s="1">
        <v>0</v>
      </c>
      <c r="F14" s="1">
        <v>39</v>
      </c>
      <c r="G14" s="1">
        <v>4</v>
      </c>
    </row>
    <row r="15" spans="2:7">
      <c r="B15" s="21">
        <v>1</v>
      </c>
      <c r="C15" s="21">
        <v>1</v>
      </c>
      <c r="D15" s="21">
        <v>0</v>
      </c>
      <c r="E15" s="21">
        <v>1</v>
      </c>
      <c r="F15" s="21">
        <v>0</v>
      </c>
      <c r="G15" s="21">
        <v>0</v>
      </c>
    </row>
    <row r="16" spans="2:7">
      <c r="B16" s="1">
        <v>1</v>
      </c>
      <c r="C16" s="1">
        <v>1</v>
      </c>
      <c r="D16" s="1">
        <v>1</v>
      </c>
      <c r="E16" s="1">
        <v>0</v>
      </c>
      <c r="F16" s="1">
        <v>93</v>
      </c>
      <c r="G16" s="1">
        <v>5</v>
      </c>
    </row>
    <row r="17" spans="2:9">
      <c r="B17" s="1">
        <v>1</v>
      </c>
      <c r="C17" s="1">
        <v>1</v>
      </c>
      <c r="D17" s="1">
        <v>1</v>
      </c>
      <c r="E17" s="1">
        <v>1</v>
      </c>
      <c r="F17" s="1">
        <v>1887</v>
      </c>
      <c r="G17" s="1">
        <v>243</v>
      </c>
    </row>
    <row r="19" spans="2:9">
      <c r="F19" s="20" t="s">
        <v>3</v>
      </c>
      <c r="G19" s="20" t="s">
        <v>4</v>
      </c>
    </row>
    <row r="20" spans="2:9">
      <c r="E20" s="18" t="s">
        <v>4469</v>
      </c>
      <c r="F20" s="18">
        <v>64</v>
      </c>
      <c r="G20" s="18">
        <v>4</v>
      </c>
    </row>
    <row r="21" spans="2:9">
      <c r="E21" s="23" t="s">
        <v>4470</v>
      </c>
      <c r="F21" s="23">
        <v>108</v>
      </c>
      <c r="G21" s="23">
        <v>11</v>
      </c>
    </row>
    <row r="22" spans="2:9">
      <c r="E22" s="1" t="s">
        <v>4472</v>
      </c>
      <c r="F22" s="1">
        <v>39</v>
      </c>
      <c r="G22" s="1">
        <v>4</v>
      </c>
    </row>
    <row r="23" spans="2:9">
      <c r="E23" s="18" t="s">
        <v>4471</v>
      </c>
      <c r="F23" s="18">
        <v>93</v>
      </c>
      <c r="G23" s="18">
        <v>5</v>
      </c>
    </row>
    <row r="24" spans="2:9">
      <c r="E24" t="s">
        <v>1</v>
      </c>
      <c r="F24">
        <v>1887</v>
      </c>
      <c r="G24">
        <v>243</v>
      </c>
    </row>
    <row r="25" spans="2:9">
      <c r="F25">
        <f>SUM(F20:F24)</f>
        <v>2191</v>
      </c>
      <c r="G25">
        <f>SUM(G20:G24)</f>
        <v>267</v>
      </c>
      <c r="H25">
        <f>SUM(F25:G25)</f>
        <v>2458</v>
      </c>
      <c r="I25">
        <f>2475-H25</f>
        <v>17</v>
      </c>
    </row>
    <row r="26" spans="2:9">
      <c r="E26" t="s">
        <v>4473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>
      <selection activeCell="B5" sqref="B5"/>
    </sheetView>
  </sheetViews>
  <sheetFormatPr baseColWidth="10" defaultRowHeight="15" x14ac:dyDescent="0"/>
  <cols>
    <col min="1" max="1" width="24.83203125" customWidth="1"/>
    <col min="3" max="3" width="22.1640625" customWidth="1"/>
    <col min="4" max="4" width="14" customWidth="1"/>
  </cols>
  <sheetData>
    <row r="1" spans="1:5">
      <c r="A1" s="5" t="s">
        <v>4512</v>
      </c>
      <c r="B1" s="5" t="s">
        <v>4513</v>
      </c>
      <c r="C1" s="5" t="s">
        <v>4520</v>
      </c>
    </row>
    <row r="2" spans="1:5">
      <c r="A2" s="29" t="s">
        <v>4514</v>
      </c>
      <c r="B2" s="29">
        <f>COUNTIF('cleaned data'!Q2:Q3919, "=indoors")</f>
        <v>2191</v>
      </c>
      <c r="C2" s="76">
        <f>'Everyone vs. NOT Everyone'!C4/Tables!B2*100</f>
        <v>80.328617069831125</v>
      </c>
    </row>
    <row r="3" spans="1:5">
      <c r="A3" s="29" t="s">
        <v>4515</v>
      </c>
      <c r="B3" s="29">
        <f>COUNTIF('cleaned data'!Q2:Q3919, "=outdoors")</f>
        <v>267</v>
      </c>
      <c r="C3" s="76">
        <v>91.011235955056179</v>
      </c>
    </row>
    <row r="4" spans="1:5">
      <c r="A4" s="29" t="s">
        <v>4516</v>
      </c>
      <c r="B4" s="29">
        <f>COUNTIF('cleaned data'!K2:K3919, "&gt;0")</f>
        <v>1076</v>
      </c>
      <c r="C4" s="76">
        <v>84.20074349442379</v>
      </c>
    </row>
    <row r="5" spans="1:5">
      <c r="A5" s="29" t="s">
        <v>4517</v>
      </c>
      <c r="B5" s="29">
        <f>COUNTIF('cleaned data'!K2:K3919, "=0")</f>
        <v>1399</v>
      </c>
      <c r="C5" s="76">
        <v>88.563259471050742</v>
      </c>
    </row>
    <row r="6" spans="1:5">
      <c r="A6" s="29" t="s">
        <v>4518</v>
      </c>
      <c r="B6" s="29">
        <v>669</v>
      </c>
      <c r="C6" s="76">
        <v>88.639760837070256</v>
      </c>
    </row>
    <row r="7" spans="1:5">
      <c r="A7" s="29" t="s">
        <v>4519</v>
      </c>
      <c r="B7" s="29">
        <v>1806</v>
      </c>
      <c r="C7" s="76">
        <v>85.93576965669989</v>
      </c>
    </row>
    <row r="8" spans="1:5">
      <c r="A8" s="41" t="s">
        <v>4524</v>
      </c>
      <c r="B8" s="29"/>
      <c r="C8" s="29"/>
    </row>
    <row r="9" spans="1:5">
      <c r="A9" s="41" t="s">
        <v>4525</v>
      </c>
      <c r="B9" s="29"/>
      <c r="C9" s="29"/>
    </row>
    <row r="11" spans="1:5">
      <c r="A11" s="5" t="s">
        <v>4521</v>
      </c>
      <c r="B11" s="5" t="s">
        <v>1326</v>
      </c>
      <c r="C11" s="5" t="s">
        <v>4450</v>
      </c>
      <c r="D11" s="5" t="s">
        <v>4449</v>
      </c>
    </row>
    <row r="12" spans="1:5">
      <c r="A12" s="29" t="s">
        <v>4522</v>
      </c>
      <c r="B12" s="29">
        <f>COUNTIFS('cleaned data'!AU2:AU3919,"=home", 'cleaned data'!AL2:AL3919,"=0")</f>
        <v>191</v>
      </c>
      <c r="C12" s="29">
        <f>COUNTIFS('cleaned data'!AU2:AU3919,"=indoor public", 'cleaned data'!AL2:AL3919,"=0")</f>
        <v>148</v>
      </c>
      <c r="D12" s="29">
        <f>COUNTIFS('cleaned data'!AU2:AU3919,"=outdoor public", 'cleaned data'!AL2:AL3919,"=0")</f>
        <v>39</v>
      </c>
    </row>
    <row r="13" spans="1:5">
      <c r="A13" s="29" t="s">
        <v>4523</v>
      </c>
      <c r="B13" s="29">
        <f>COUNTIFS('cleaned data'!AU2:AU3919,"=home", 'cleaned data'!AL2:AL3919,"=1")</f>
        <v>907</v>
      </c>
      <c r="C13" s="29">
        <f>COUNTIFS('cleaned data'!AU2:AU3919,"=indoor public", 'cleaned data'!AL2:AL3919,"=1")</f>
        <v>450</v>
      </c>
      <c r="D13" s="29">
        <f>COUNTIFS('cleaned data'!AU2:AU3919,"=outdoor public", 'cleaned data'!AL2:AL3919,"=1")</f>
        <v>209</v>
      </c>
    </row>
    <row r="14" spans="1:5">
      <c r="B14">
        <f>SUM(B12:B13)</f>
        <v>1098</v>
      </c>
      <c r="C14">
        <f t="shared" ref="C14:D14" si="0">SUM(C12:C13)</f>
        <v>598</v>
      </c>
      <c r="D14">
        <f t="shared" si="0"/>
        <v>248</v>
      </c>
      <c r="E14">
        <f>SUM(B14:D14)</f>
        <v>1944</v>
      </c>
    </row>
    <row r="15" spans="1:5">
      <c r="E15">
        <f>COUNTIFS('cleaned data'!AT2:AT3919,"=unclear", 'cleaned data'!D2:D3919,"=1")</f>
        <v>535</v>
      </c>
    </row>
    <row r="16" spans="1:5">
      <c r="B16">
        <f>B12/$B$14*100</f>
        <v>17.395264116575593</v>
      </c>
      <c r="C16">
        <f>C12/$C$14*100</f>
        <v>24.749163879598662</v>
      </c>
      <c r="D16">
        <f>D12/$D$14*100</f>
        <v>15.725806451612904</v>
      </c>
      <c r="E16">
        <f>SUM(E14:E15)</f>
        <v>2479</v>
      </c>
    </row>
    <row r="17" spans="2:5">
      <c r="B17">
        <f>B13/$B$14*100</f>
        <v>82.604735883424411</v>
      </c>
      <c r="C17">
        <f>C13/$C$14*100</f>
        <v>75.250836120401345</v>
      </c>
      <c r="D17">
        <f>D13/$D$14*100</f>
        <v>84.274193548387103</v>
      </c>
      <c r="E17">
        <f>COUNTIFS('cleaned data'!I2:I3919,"=corrupt")</f>
        <v>5</v>
      </c>
    </row>
    <row r="18" spans="2:5">
      <c r="E18">
        <f>E16-E17</f>
        <v>2474</v>
      </c>
    </row>
    <row r="20" spans="2:5">
      <c r="C20" s="78"/>
    </row>
    <row r="21" spans="2:5">
      <c r="C21" s="78"/>
    </row>
    <row r="22" spans="2:5">
      <c r="C22" s="78"/>
    </row>
    <row r="23" spans="2:5">
      <c r="C23" s="78"/>
    </row>
    <row r="24" spans="2:5">
      <c r="C24" s="78"/>
    </row>
    <row r="25" spans="2:5">
      <c r="C25" s="78"/>
    </row>
    <row r="26" spans="2:5">
      <c r="C26" s="78"/>
    </row>
    <row r="27" spans="2:5">
      <c r="C27" s="79"/>
    </row>
    <row r="28" spans="2:5">
      <c r="C28" s="78"/>
    </row>
    <row r="29" spans="2:5">
      <c r="C29" s="77"/>
    </row>
    <row r="30" spans="2:5">
      <c r="C30" s="77"/>
    </row>
  </sheetData>
  <pageMargins left="0.75" right="0.75" top="1" bottom="1" header="0.5" footer="0.5"/>
  <pageSetup paperSize="9" orientation="portrait" horizontalDpi="4294967292" verticalDpi="4294967292"/>
  <ignoredErrors>
    <ignoredError sqref="B2:B3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cleaned data</vt:lpstr>
      <vt:lpstr>Sheet1</vt:lpstr>
      <vt:lpstr>Everyone vs. NOT Everyone</vt:lpstr>
      <vt:lpstr>G1 vs. G2 vs. G3 vs. Everyone</vt:lpstr>
      <vt:lpstr>Embarassed vs. NOT Embarassed</vt:lpstr>
      <vt:lpstr>Embarassed</vt:lpstr>
      <vt:lpstr>Sheet2</vt:lpstr>
      <vt:lpstr>Tables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 Calikli</dc:creator>
  <cp:lastModifiedBy>Gul Calikli</cp:lastModifiedBy>
  <dcterms:created xsi:type="dcterms:W3CDTF">2016-04-02T18:37:13Z</dcterms:created>
  <dcterms:modified xsi:type="dcterms:W3CDTF">2016-04-22T13:39:53Z</dcterms:modified>
</cp:coreProperties>
</file>